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896" activeTab="5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</externalReferences>
  <definedNames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<sst xmlns="http://schemas.openxmlformats.org/spreadsheetml/2006/main" count="4971" uniqueCount="500">
  <si>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</si>
  <si>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</si>
  <si>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</si>
  <si>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</si>
  <si>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</si>
  <si>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</si>
  <si>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</si>
  <si>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</si>
  <si>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</si>
  <si>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COA总决赛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</si>
  <si>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</si>
  <si>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</si>
  <si>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</si>
  <si>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</si>
  <si>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</si>
  <si>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</si>
  <si>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</si>
  <si>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</si>
  <si>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</si>
  <si>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</si>
  <si>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</si>
  <si>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</si>
  <si>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</si>
  <si>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</si>
  <si>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</si>
  <si>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</si>
  <si>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</si>
  <si>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</si>
  <si>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</si>
  <si>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</si>
  <si>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</si>
  <si>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</si>
  <si>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</si>
  <si>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</si>
  <si>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</si>
  <si>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</si>
  <si>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</si>
  <si>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</si>
  <si>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</si>
  <si>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</si>
  <si>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</si>
  <si>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</si>
  <si>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</si>
  <si>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</si>
  <si>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</si>
  <si>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</si>
  <si>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</si>
  <si>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</si>
  <si>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</si>
  <si>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</si>
  <si>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</si>
  <si>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</si>
  <si>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</si>
  <si>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</si>
  <si>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</si>
  <si>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</si>
  <si>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</si>
  <si>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</si>
  <si>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</si>
  <si>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</si>
  <si>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</si>
  <si>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</si>
  <si>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</si>
  <si>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</si>
  <si>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</si>
  <si>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</si>
  <si>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4"/>
      </rPr>
      <t>-</t>
    </r>
  </si>
  <si>
    <t>-</t>
  </si>
  <si>
    <t>WBG</t>
  </si>
  <si>
    <t>guoker</t>
  </si>
  <si>
    <t>n1e</t>
  </si>
  <si>
    <t>huiyi</t>
  </si>
  <si>
    <t>persica</t>
  </si>
  <si>
    <t>koting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</si>
  <si>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</si>
  <si>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</si>
  <si>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</si>
  <si>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</si>
  <si>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wu</t>
  </si>
  <si>
    <t>TE</t>
  </si>
  <si>
    <t>drop</t>
  </si>
  <si>
    <t>libao</t>
  </si>
  <si>
    <t>lconfid</t>
  </si>
  <si>
    <t>maom</t>
  </si>
  <si>
    <t>IVL秋季赛常规赛</t>
  </si>
  <si>
    <t>厂长</t>
  </si>
  <si>
    <t>幸运儿</t>
  </si>
  <si>
    <r>
      <rPr>
        <sz val="11"/>
        <color rgb="FF000000"/>
        <rFont val="等线"/>
        <charset val="134"/>
      </rPr>
      <t>红教堂</t>
    </r>
  </si>
  <si>
    <t>失常</t>
  </si>
  <si>
    <t>ppei</t>
  </si>
  <si>
    <t>RC</t>
  </si>
  <si>
    <t>city</t>
  </si>
  <si>
    <t>unpyi</t>
  </si>
  <si>
    <t>soba</t>
  </si>
  <si>
    <t>fuku</t>
  </si>
  <si>
    <t>IVL秋季赛季后赛</t>
  </si>
  <si>
    <t>小丑</t>
  </si>
  <si>
    <t>医生</t>
  </si>
  <si>
    <r>
      <rPr>
        <sz val="11"/>
        <color rgb="FF000000"/>
        <rFont val="等线"/>
        <charset val="134"/>
      </rPr>
      <t>圣心医院</t>
    </r>
  </si>
  <si>
    <t>兴奋</t>
  </si>
  <si>
    <t>alf</t>
  </si>
  <si>
    <t>AXIZ</t>
  </si>
  <si>
    <t>atto</t>
  </si>
  <si>
    <t>nyan</t>
  </si>
  <si>
    <t>takakou</t>
  </si>
  <si>
    <t>monop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</si>
  <si>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</si>
  <si>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</si>
  <si>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</si>
  <si>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</si>
  <si>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</si>
  <si>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aka</t>
  </si>
  <si>
    <t>WOLVES</t>
  </si>
  <si>
    <t>jelly</t>
  </si>
  <si>
    <t>lemon</t>
  </si>
  <si>
    <t>tian</t>
  </si>
  <si>
    <t>xmx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</si>
  <si>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</si>
  <si>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</si>
  <si>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</si>
  <si>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</si>
  <si>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</si>
  <si>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flower</t>
  </si>
  <si>
    <t>kakiri</t>
  </si>
  <si>
    <t>GR</t>
  </si>
  <si>
    <t>ak</t>
  </si>
  <si>
    <t>ac</t>
  </si>
  <si>
    <t>citie</t>
  </si>
  <si>
    <t>ziro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</si>
  <si>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</si>
  <si>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</si>
  <si>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</si>
  <si>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</si>
  <si>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</si>
  <si>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kakaka</t>
  </si>
  <si>
    <t>FPX.ZQ</t>
  </si>
  <si>
    <t>sans</t>
  </si>
  <si>
    <t>lin</t>
  </si>
  <si>
    <t>yuan</t>
  </si>
  <si>
    <t>stian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</si>
  <si>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</si>
  <si>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</si>
  <si>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</si>
  <si>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</si>
  <si>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</si>
  <si>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choai</t>
  </si>
  <si>
    <t>FL</t>
  </si>
  <si>
    <t>kat</t>
  </si>
  <si>
    <t>katsuki</t>
  </si>
  <si>
    <t>moririn</t>
  </si>
  <si>
    <t>maeken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</si>
  <si>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</si>
  <si>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</si>
  <si>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</si>
  <si>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</si>
  <si>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</si>
  <si>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yeyv</t>
  </si>
  <si>
    <t>ACT</t>
  </si>
  <si>
    <t>xy</t>
  </si>
  <si>
    <t>xen</t>
  </si>
  <si>
    <t>eleven</t>
  </si>
  <si>
    <t>xmiao5</t>
  </si>
  <si>
    <t>IJL秋季赛季后赛</t>
  </si>
  <si>
    <t>疯眼</t>
  </si>
  <si>
    <t>佣兵</t>
  </si>
  <si>
    <t>不归林</t>
  </si>
  <si>
    <t>jin</t>
  </si>
  <si>
    <t>MRC</t>
  </si>
  <si>
    <t>xiaod</t>
  </si>
  <si>
    <t>xiaox</t>
  </si>
  <si>
    <t>huac</t>
  </si>
  <si>
    <t>nanako</t>
  </si>
  <si>
    <t>COA预选赛</t>
  </si>
  <si>
    <t>摄影师</t>
  </si>
  <si>
    <t>空军</t>
  </si>
  <si>
    <t>raolie</t>
  </si>
  <si>
    <t>mlx</t>
  </si>
  <si>
    <t>B4U</t>
  </si>
  <si>
    <t>lyan</t>
  </si>
  <si>
    <t>green</t>
  </si>
  <si>
    <t>schmiddy</t>
  </si>
  <si>
    <t>rolend</t>
  </si>
  <si>
    <t>黄衣之主</t>
  </si>
  <si>
    <t>机械师</t>
  </si>
  <si>
    <t>dongx</t>
  </si>
  <si>
    <t>ZETA</t>
  </si>
  <si>
    <t>kznk</t>
  </si>
  <si>
    <t>dolisu</t>
  </si>
  <si>
    <t>hametu</t>
  </si>
  <si>
    <t>shinami</t>
  </si>
  <si>
    <t>红夫人</t>
  </si>
  <si>
    <t>前锋</t>
  </si>
  <si>
    <t>pipicha</t>
  </si>
  <si>
    <t>其他</t>
  </si>
  <si>
    <t>梦之女巫</t>
  </si>
  <si>
    <t>盲女</t>
  </si>
  <si>
    <t>hasha</t>
  </si>
  <si>
    <t>雕刻家</t>
  </si>
  <si>
    <t>祭司</t>
  </si>
  <si>
    <t>moonlight</t>
  </si>
  <si>
    <t>26号守卫</t>
  </si>
  <si>
    <t>调香师</t>
  </si>
  <si>
    <t>lim</t>
  </si>
  <si>
    <t>zz9</t>
  </si>
  <si>
    <t>小提琴家</t>
  </si>
  <si>
    <t>牛仔</t>
  </si>
  <si>
    <t>bailu</t>
  </si>
  <si>
    <t>爱哭鬼</t>
  </si>
  <si>
    <t>舞女</t>
  </si>
  <si>
    <t>xc</t>
  </si>
  <si>
    <t>孽蜥</t>
  </si>
  <si>
    <t>先知</t>
  </si>
  <si>
    <t>anton</t>
  </si>
  <si>
    <t>使徒</t>
  </si>
  <si>
    <t>入殓师</t>
  </si>
  <si>
    <t>sprintzer</t>
  </si>
  <si>
    <t>渔女</t>
  </si>
  <si>
    <t>勘探员</t>
  </si>
  <si>
    <t>weather</t>
  </si>
  <si>
    <t>mkmldy</t>
  </si>
  <si>
    <t>破轮</t>
  </si>
  <si>
    <t>咒术师</t>
  </si>
  <si>
    <t>peter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</si>
  <si>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</si>
  <si>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</si>
  <si>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</si>
  <si>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</si>
  <si>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</si>
  <si>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</si>
  <si>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</si>
  <si>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</si>
  <si>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red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</si>
  <si>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</si>
  <si>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</si>
  <si>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</si>
  <si>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</si>
  <si>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</si>
  <si>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</si>
  <si>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</si>
  <si>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</si>
  <si>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</si>
  <si>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</si>
  <si>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</si>
  <si>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</si>
  <si>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</si>
  <si>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</si>
  <si>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yihua</t>
  </si>
  <si>
    <t>杂货商</t>
  </si>
  <si>
    <t>心理学家</t>
  </si>
  <si>
    <t>台球手</t>
  </si>
  <si>
    <t>病患</t>
  </si>
  <si>
    <t>小说家</t>
  </si>
  <si>
    <t>小女孩</t>
  </si>
  <si>
    <t>哭泣小丑</t>
  </si>
  <si>
    <t>教授</t>
  </si>
  <si>
    <t>古董商</t>
  </si>
  <si>
    <t>gougou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</si>
  <si>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</si>
  <si>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</si>
  <si>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</si>
  <si>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</si>
  <si>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</si>
  <si>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</si>
  <si>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</si>
  <si>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</si>
  <si>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koko</t>
  </si>
  <si>
    <t>气象学家</t>
  </si>
  <si>
    <t>弓箭手</t>
  </si>
  <si>
    <t>逃脱大师</t>
  </si>
  <si>
    <t>幻灯师</t>
  </si>
  <si>
    <t>myleg</t>
  </si>
  <si>
    <t>alphar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</si>
  <si>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</si>
  <si>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</si>
  <si>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</si>
  <si>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</si>
  <si>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</si>
  <si>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</si>
  <si>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</si>
  <si>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</si>
  <si>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</si>
  <si>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</si>
  <si>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</si>
  <si>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</si>
  <si>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</si>
  <si>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</si>
  <si>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</si>
  <si>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</si>
  <si>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</si>
  <si>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</si>
  <si>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</si>
  <si>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</si>
  <si>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</si>
  <si>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</si>
  <si>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</si>
  <si>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</si>
  <si>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</si>
  <si>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</si>
  <si>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</si>
  <si>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</si>
  <si>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</si>
  <si>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</si>
  <si>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</si>
  <si>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</si>
  <si>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</si>
  <si>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</si>
  <si>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</si>
  <si>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</si>
  <si>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圣心医院</t>
  </si>
  <si>
    <t>湖景村</t>
  </si>
  <si>
    <t>永眠镇</t>
  </si>
  <si>
    <t>下</t>
  </si>
  <si>
    <t>唐人街</t>
  </si>
  <si>
    <t>月亮河公园</t>
  </si>
  <si>
    <t>加</t>
  </si>
  <si>
    <t>里奥的回忆</t>
  </si>
  <si>
    <t>红教堂</t>
  </si>
  <si>
    <t>军工厂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</si>
  <si>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</si>
  <si>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</si>
  <si>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</si>
  <si>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</si>
  <si>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</si>
  <si>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</si>
  <si>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</si>
  <si>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</si>
  <si>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</si>
  <si>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</si>
  <si>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</si>
  <si>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</si>
  <si>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</si>
  <si>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</si>
  <si>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</si>
  <si>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</si>
  <si>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</si>
  <si>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</si>
  <si>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</si>
  <si>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</si>
  <si>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</si>
  <si>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</si>
  <si>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</si>
  <si>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</si>
  <si>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</si>
  <si>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</si>
  <si>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</si>
  <si>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</si>
  <si>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</si>
  <si>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</si>
  <si>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</si>
  <si>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</si>
  <si>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</si>
  <si>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</si>
  <si>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</si>
  <si>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</si>
  <si>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</si>
  <si>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</si>
  <si>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</si>
  <si>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</si>
  <si>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</si>
  <si>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</si>
  <si>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</si>
  <si>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</si>
  <si>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</si>
  <si>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</si>
  <si>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</si>
  <si>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</si>
  <si>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搏命</t>
  </si>
  <si>
    <t>大心脏</t>
  </si>
  <si>
    <t>飞轮</t>
  </si>
  <si>
    <t>双弹</t>
  </si>
  <si>
    <t>底牌</t>
  </si>
  <si>
    <t>一刀</t>
  </si>
  <si>
    <t>看见求生+换追</t>
  </si>
  <si>
    <t>看见求生</t>
  </si>
  <si>
    <t>张狂</t>
  </si>
  <si>
    <t>未携带</t>
  </si>
  <si>
    <t>看见脚印</t>
  </si>
  <si>
    <t>未使用</t>
  </si>
  <si>
    <t>未出现破译加速</t>
  </si>
  <si>
    <t>看到脚印+换追</t>
  </si>
  <si>
    <t>女巫寄生</t>
  </si>
  <si>
    <t>看到脚印</t>
  </si>
  <si>
    <t>伊斯人寄宿</t>
  </si>
  <si>
    <t>暂停*2</t>
  </si>
  <si>
    <t>换追+看见求生</t>
  </si>
  <si>
    <t>未破译完成</t>
  </si>
  <si>
    <t>暂停</t>
  </si>
  <si>
    <t>看到求生+换追</t>
  </si>
  <si>
    <t>看到求生</t>
  </si>
  <si>
    <t>女巫寄生+换追</t>
  </si>
  <si>
    <t>伊斯人寄宿+换追</t>
  </si>
  <si>
    <t>49书页</t>
  </si>
  <si>
    <t>23书页</t>
  </si>
  <si>
    <t>脚印</t>
  </si>
  <si>
    <t>未显示时间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</si>
  <si>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</si>
  <si>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</si>
  <si>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</si>
  <si>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</si>
  <si>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</si>
  <si>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</si>
  <si>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</si>
  <si>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</si>
  <si>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</si>
  <si>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</si>
  <si>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</si>
  <si>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</si>
  <si>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</si>
  <si>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</si>
  <si>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</si>
  <si>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</si>
  <si>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</si>
  <si>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</si>
  <si>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</si>
  <si>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</si>
  <si>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</si>
  <si>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</si>
  <si>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</si>
  <si>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</si>
  <si>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</si>
  <si>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</si>
  <si>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</si>
  <si>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</si>
  <si>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</si>
  <si>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</si>
  <si>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</si>
  <si>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</si>
  <si>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</si>
  <si>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</si>
  <si>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林枳</t>
  </si>
  <si>
    <t>妹克</t>
  </si>
  <si>
    <t>小沐木</t>
  </si>
  <si>
    <t>肆壹</t>
  </si>
  <si>
    <t>susu</t>
  </si>
  <si>
    <t>初夏</t>
  </si>
  <si>
    <t>祁颜</t>
  </si>
  <si>
    <t>鸭几</t>
  </si>
  <si>
    <t>洛基亚</t>
  </si>
  <si>
    <t>终界</t>
  </si>
  <si>
    <t>怪咖</t>
  </si>
  <si>
    <t>小谎言</t>
  </si>
  <si>
    <t>安酱</t>
  </si>
  <si>
    <t>xawm</t>
  </si>
  <si>
    <t>影子</t>
  </si>
  <si>
    <t>竹柒</t>
  </si>
  <si>
    <t>慵懒兔</t>
  </si>
  <si>
    <t>依文</t>
  </si>
  <si>
    <t>云烟</t>
  </si>
  <si>
    <t>七涂</t>
  </si>
  <si>
    <t>凉哈皮</t>
  </si>
  <si>
    <t>polar_bear</t>
  </si>
  <si>
    <t>🍐</t>
  </si>
  <si>
    <t>胜心</t>
  </si>
  <si>
    <t>水母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</si>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</sst>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50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1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5" borderId="3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6" borderId="42" applyNumberFormat="0" applyAlignment="0" applyProtection="0">
      <alignment vertical="center"/>
    </xf>
    <xf numFmtId="0" fontId="38" fillId="47" borderId="43" applyNumberFormat="0" applyAlignment="0" applyProtection="0">
      <alignment vertical="center"/>
    </xf>
    <xf numFmtId="0" fontId="39" fillId="47" borderId="42" applyNumberFormat="0" applyAlignment="0" applyProtection="0">
      <alignment vertical="center"/>
    </xf>
    <xf numFmtId="0" fontId="40" fillId="48" borderId="44" applyNumberFormat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2" fillId="0" borderId="46" applyNumberFormat="0" applyFill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6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7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4" fillId="7" borderId="8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78" fontId="4" fillId="9" borderId="3" xfId="0" applyNumberFormat="1" applyFont="1" applyFill="1" applyBorder="1" applyAlignment="1">
      <alignment horizontal="center" vertical="center"/>
    </xf>
    <xf numFmtId="176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78" fontId="4" fillId="8" borderId="3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7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2" fontId="5" fillId="12" borderId="1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8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 wrapText="1"/>
    </xf>
    <xf numFmtId="0" fontId="5" fillId="19" borderId="14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9" fontId="6" fillId="19" borderId="14" xfId="0" applyNumberFormat="1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9" fontId="5" fillId="21" borderId="11" xfId="0" applyNumberFormat="1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9" fontId="5" fillId="22" borderId="11" xfId="0" applyNumberFormat="1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9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11" fillId="27" borderId="12" xfId="0" applyFont="1" applyFill="1" applyBorder="1" applyAlignment="1">
      <alignment horizontal="center" vertical="center"/>
    </xf>
    <xf numFmtId="0" fontId="11" fillId="27" borderId="15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9" fontId="5" fillId="26" borderId="11" xfId="0" applyNumberFormat="1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28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6" xfId="0" applyFont="1" applyFill="1" applyBorder="1">
      <alignment vertical="center"/>
    </xf>
    <xf numFmtId="0" fontId="13" fillId="5" borderId="17" xfId="0" applyFont="1" applyFill="1" applyBorder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 wrapText="1"/>
    </xf>
    <xf numFmtId="180" fontId="5" fillId="18" borderId="12" xfId="0" applyNumberFormat="1" applyFont="1" applyFill="1" applyBorder="1" applyAlignment="1">
      <alignment horizontal="center" vertical="center"/>
    </xf>
    <xf numFmtId="49" fontId="5" fillId="18" borderId="12" xfId="0" applyNumberFormat="1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15" fillId="29" borderId="20" xfId="0" applyFont="1" applyFill="1" applyBorder="1" applyAlignment="1">
      <alignment horizontal="center" vertical="center" wrapText="1"/>
    </xf>
    <xf numFmtId="0" fontId="15" fillId="18" borderId="20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 wrapText="1"/>
    </xf>
    <xf numFmtId="9" fontId="6" fillId="19" borderId="14" xfId="0" applyNumberFormat="1" applyFont="1" applyFill="1" applyBorder="1" applyAlignment="1">
      <alignment horizontal="center" vertical="center" wrapText="1"/>
    </xf>
    <xf numFmtId="9" fontId="6" fillId="19" borderId="22" xfId="0" applyNumberFormat="1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2" borderId="12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11" fillId="31" borderId="12" xfId="0" applyFont="1" applyFill="1" applyBorder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6" fillId="31" borderId="12" xfId="0" applyFont="1" applyFill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6" fillId="26" borderId="12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9" fillId="26" borderId="12" xfId="0" applyFont="1" applyFill="1" applyBorder="1" applyAlignment="1">
      <alignment horizontal="center" vertical="center"/>
    </xf>
    <xf numFmtId="0" fontId="11" fillId="20" borderId="20" xfId="0" applyFont="1" applyFill="1" applyBorder="1" applyAlignment="1">
      <alignment horizontal="center" vertical="center"/>
    </xf>
    <xf numFmtId="0" fontId="11" fillId="31" borderId="20" xfId="0" applyFont="1" applyFill="1" applyBorder="1" applyAlignment="1">
      <alignment horizontal="center" vertical="center"/>
    </xf>
    <xf numFmtId="0" fontId="11" fillId="32" borderId="20" xfId="0" applyFont="1" applyFill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28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8" borderId="15" xfId="0" applyFont="1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5" fillId="35" borderId="12" xfId="0" applyFont="1" applyFill="1" applyBorder="1" applyAlignment="1">
      <alignment horizontal="center" vertical="center"/>
    </xf>
    <xf numFmtId="0" fontId="11" fillId="36" borderId="24" xfId="0" applyFont="1" applyFill="1" applyBorder="1" applyAlignment="1">
      <alignment horizontal="center" vertical="center"/>
    </xf>
    <xf numFmtId="0" fontId="11" fillId="36" borderId="27" xfId="0" applyFont="1" applyFill="1" applyBorder="1" applyAlignment="1">
      <alignment horizontal="center" vertical="center"/>
    </xf>
    <xf numFmtId="0" fontId="11" fillId="36" borderId="28" xfId="0" applyFont="1" applyFill="1" applyBorder="1" applyAlignment="1">
      <alignment horizontal="center" vertical="center"/>
    </xf>
    <xf numFmtId="0" fontId="11" fillId="36" borderId="29" xfId="0" applyFont="1" applyFill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9" fillId="37" borderId="24" xfId="0" applyFont="1" applyFill="1" applyBorder="1" applyAlignment="1">
      <alignment horizontal="center" vertical="center"/>
    </xf>
    <xf numFmtId="0" fontId="9" fillId="37" borderId="27" xfId="0" applyFont="1" applyFill="1" applyBorder="1" applyAlignment="1">
      <alignment horizontal="center" vertical="center"/>
    </xf>
    <xf numFmtId="0" fontId="9" fillId="37" borderId="26" xfId="0" applyFont="1" applyFill="1" applyBorder="1" applyAlignment="1">
      <alignment horizontal="center" vertical="center"/>
    </xf>
    <xf numFmtId="0" fontId="5" fillId="29" borderId="30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1" fillId="36" borderId="32" xfId="0" applyFont="1" applyFill="1" applyBorder="1" applyAlignment="1">
      <alignment horizontal="center" vertical="center"/>
    </xf>
    <xf numFmtId="0" fontId="11" fillId="36" borderId="25" xfId="0" applyFont="1" applyFill="1" applyBorder="1" applyAlignment="1">
      <alignment horizontal="center" vertical="center"/>
    </xf>
    <xf numFmtId="0" fontId="11" fillId="36" borderId="0" xfId="0" applyFont="1" applyFill="1" applyAlignment="1">
      <alignment horizontal="center" vertical="center"/>
    </xf>
    <xf numFmtId="0" fontId="9" fillId="37" borderId="32" xfId="0" applyFont="1" applyFill="1" applyBorder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7" borderId="29" xfId="0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11" fillId="38" borderId="31" xfId="0" applyFont="1" applyFill="1" applyBorder="1" applyAlignment="1">
      <alignment horizontal="center" vertical="center"/>
    </xf>
    <xf numFmtId="0" fontId="11" fillId="38" borderId="32" xfId="0" applyFont="1" applyFill="1" applyBorder="1" applyAlignment="1">
      <alignment horizontal="center" vertical="center"/>
    </xf>
    <xf numFmtId="0" fontId="11" fillId="38" borderId="9" xfId="0" applyFont="1" applyFill="1" applyBorder="1" applyAlignment="1">
      <alignment horizontal="center" vertical="center"/>
    </xf>
    <xf numFmtId="0" fontId="11" fillId="38" borderId="12" xfId="0" applyFont="1" applyFill="1" applyBorder="1" applyAlignment="1">
      <alignment horizontal="center" vertical="center"/>
    </xf>
    <xf numFmtId="0" fontId="11" fillId="39" borderId="1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9" fillId="37" borderId="23" xfId="0" applyFont="1" applyFill="1" applyBorder="1" applyAlignment="1">
      <alignment horizontal="center" vertical="center"/>
    </xf>
    <xf numFmtId="0" fontId="11" fillId="38" borderId="11" xfId="0" applyFont="1" applyFill="1" applyBorder="1" applyAlignment="1">
      <alignment horizontal="center" vertical="center"/>
    </xf>
    <xf numFmtId="0" fontId="11" fillId="38" borderId="15" xfId="0" applyFont="1" applyFill="1" applyBorder="1" applyAlignment="1">
      <alignment horizontal="center" vertical="center"/>
    </xf>
    <xf numFmtId="0" fontId="11" fillId="39" borderId="30" xfId="0" applyFont="1" applyFill="1" applyBorder="1" applyAlignment="1">
      <alignment horizontal="center" vertical="center"/>
    </xf>
    <xf numFmtId="0" fontId="9" fillId="37" borderId="21" xfId="0" applyFont="1" applyFill="1" applyBorder="1" applyAlignment="1">
      <alignment horizontal="center" vertical="center"/>
    </xf>
    <xf numFmtId="0" fontId="11" fillId="36" borderId="33" xfId="0" applyFont="1" applyFill="1" applyBorder="1" applyAlignment="1">
      <alignment horizontal="center" vertical="center"/>
    </xf>
    <xf numFmtId="0" fontId="9" fillId="37" borderId="31" xfId="0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0" fontId="9" fillId="12" borderId="30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8" borderId="30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19" fillId="40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6" fillId="31" borderId="1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1" borderId="12" xfId="0" applyFill="1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0" fontId="5" fillId="31" borderId="30" xfId="0" applyFont="1" applyFill="1" applyBorder="1" applyAlignment="1">
      <alignment horizontal="center" vertical="center"/>
    </xf>
    <xf numFmtId="0" fontId="5" fillId="31" borderId="15" xfId="0" applyFont="1" applyFill="1" applyBorder="1" applyAlignment="1">
      <alignment horizontal="center" vertical="center"/>
    </xf>
    <xf numFmtId="0" fontId="9" fillId="36" borderId="24" xfId="0" applyFont="1" applyFill="1" applyBorder="1" applyAlignment="1">
      <alignment horizontal="center" vertical="center"/>
    </xf>
    <xf numFmtId="0" fontId="9" fillId="36" borderId="27" xfId="0" applyFont="1" applyFill="1" applyBorder="1" applyAlignment="1">
      <alignment horizontal="center" vertical="center"/>
    </xf>
    <xf numFmtId="0" fontId="9" fillId="36" borderId="26" xfId="0" applyFont="1" applyFill="1" applyBorder="1" applyAlignment="1">
      <alignment horizontal="center" vertical="center"/>
    </xf>
    <xf numFmtId="0" fontId="5" fillId="32" borderId="30" xfId="0" applyFont="1" applyFill="1" applyBorder="1" applyAlignment="1">
      <alignment horizontal="center" vertical="center"/>
    </xf>
    <xf numFmtId="0" fontId="5" fillId="32" borderId="12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36" borderId="32" xfId="0" applyFont="1" applyFill="1" applyBorder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9" fillId="36" borderId="29" xfId="0" applyFont="1" applyFill="1" applyBorder="1" applyAlignment="1">
      <alignment horizontal="center" vertical="center"/>
    </xf>
    <xf numFmtId="0" fontId="9" fillId="36" borderId="12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31" borderId="32" xfId="0" applyFont="1" applyFill="1" applyBorder="1" applyAlignment="1">
      <alignment horizontal="center" vertical="center"/>
    </xf>
    <xf numFmtId="0" fontId="9" fillId="36" borderId="23" xfId="0" applyFont="1" applyFill="1" applyBorder="1" applyAlignment="1">
      <alignment horizontal="center" vertical="center"/>
    </xf>
    <xf numFmtId="0" fontId="9" fillId="36" borderId="21" xfId="0" applyFont="1" applyFill="1" applyBorder="1" applyAlignment="1">
      <alignment horizontal="center" vertical="center"/>
    </xf>
    <xf numFmtId="0" fontId="9" fillId="31" borderId="30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9" fillId="31" borderId="15" xfId="0" applyFont="1" applyFill="1" applyBorder="1" applyAlignment="1">
      <alignment horizontal="center" vertical="center"/>
    </xf>
    <xf numFmtId="0" fontId="9" fillId="36" borderId="31" xfId="0" applyFont="1" applyFill="1" applyBorder="1" applyAlignment="1">
      <alignment horizontal="center" vertical="center"/>
    </xf>
    <xf numFmtId="0" fontId="9" fillId="31" borderId="31" xfId="0" applyFont="1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9" fillId="29" borderId="30" xfId="0" applyFont="1" applyFill="1" applyBorder="1" applyAlignment="1">
      <alignment horizontal="center" vertical="center"/>
    </xf>
    <xf numFmtId="0" fontId="9" fillId="40" borderId="12" xfId="0" applyFont="1" applyFill="1" applyBorder="1" applyAlignment="1">
      <alignment horizontal="center" vertical="center"/>
    </xf>
    <xf numFmtId="0" fontId="8" fillId="31" borderId="30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" fillId="40" borderId="12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9" fillId="31" borderId="3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24" fillId="0" borderId="12" xfId="0" applyNumberFormat="1" applyFont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/>
    </xf>
    <xf numFmtId="0" fontId="25" fillId="42" borderId="0" xfId="0" applyFont="1" applyFill="1" applyAlignment="1">
      <alignment horizontal="center" vertical="center"/>
    </xf>
    <xf numFmtId="0" fontId="4" fillId="42" borderId="0" xfId="0" applyFont="1" applyFill="1">
      <alignment vertical="center"/>
    </xf>
    <xf numFmtId="0" fontId="26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1" fontId="5" fillId="12" borderId="12" xfId="0" applyNumberFormat="1" applyFont="1" applyFill="1" applyBorder="1" applyAlignment="1">
      <alignment horizontal="center" vertical="center" wrapText="1"/>
    </xf>
    <xf numFmtId="181" fontId="5" fillId="0" borderId="12" xfId="0" applyNumberFormat="1" applyFont="1" applyBorder="1" applyAlignment="1">
      <alignment horizontal="center" vertical="center" wrapText="1"/>
    </xf>
    <xf numFmtId="0" fontId="3" fillId="43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 vertical="center" wrapText="1"/>
    </xf>
    <xf numFmtId="0" fontId="5" fillId="12" borderId="35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3" borderId="0" xfId="0" applyNumberFormat="1" applyFont="1" applyFill="1" applyAlignment="1">
      <alignment horizontal="center" vertical="center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3" xfId="0" applyFont="1" applyFill="1" applyBorder="1" applyAlignment="1">
      <alignment horizontal="center" vertical="center" wrapText="1"/>
    </xf>
    <xf numFmtId="177" fontId="4" fillId="42" borderId="0" xfId="0" applyNumberFormat="1" applyFont="1" applyFill="1" applyAlignment="1">
      <alignment horizontal="center" vertical="center"/>
    </xf>
    <xf numFmtId="0" fontId="5" fillId="44" borderId="11" xfId="0" applyFont="1" applyFill="1" applyBorder="1" applyAlignment="1">
      <alignment horizontal="center" vertical="center" wrapText="1"/>
    </xf>
    <xf numFmtId="0" fontId="5" fillId="44" borderId="9" xfId="0" applyFont="1" applyFill="1" applyBorder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9636" dbFileVersion="0" changeLogVersion="0">
    <open main="8102" thread="1716" threadCnt="3"/>
    <sheetInfos>
      <sheetInfo cellCmpFml="22" sheetStid="1">
        <open main="1" threadCnt="1"/>
      </sheetInfo>
      <sheetInfo cellCmpFml="28802" sheetStid="3">
        <open main="2695" thread="538" threadCnt="3"/>
      </sheetInfo>
      <sheetInfo cellCmpFml="14426" sheetStid="9">
        <open main="1670" thread="309" threadCnt="3"/>
      </sheetInfo>
      <sheetInfo cellCmpFml="1" sheetStid="2">
        <open main="2" threadCnt="1"/>
      </sheetInfo>
      <sheetInfo cellCmpFml="7971" sheetStid="4">
        <open main="1147" thread="271" threadCnt="3"/>
      </sheetInfo>
      <sheetInfo cellCmpFml="15137" sheetStid="5">
        <open main="1082" thread="148" threadCnt="3"/>
      </sheetInfo>
      <sheetInfo cellCmpFml="10818" sheetStid="6">
        <open main="856" thread="195" threadCnt="3"/>
      </sheetInfo>
      <sheetInfo cellCmpFml="303" sheetStid="7">
        <open main="13" threadCnt="1"/>
      </sheetInfo>
      <sheetInfo cellCmpFml="2156" sheetStid="8">
        <open main="8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6" sqref="F6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196" customWidth="1"/>
    <col min="6" max="6" width="14.8833333333333" style="196" customWidth="1"/>
    <col min="7" max="7" width="13.1083333333333" style="166" customWidth="1"/>
    <col min="8" max="8" width="18.4416666666667" customWidth="1"/>
  </cols>
  <sheetData>
    <row r="1" ht="14.25" customHeight="1" spans="1:21">
      <c r="A1" s="94" t="s">
        <v>0</v>
      </c>
      <c r="B1" s="94"/>
      <c r="C1" s="94"/>
      <c r="D1" s="92"/>
      <c r="E1" s="296" t="s">
        <v>1</v>
      </c>
      <c r="F1" s="296"/>
      <c r="G1" s="296"/>
      <c r="H1" s="296"/>
      <c r="J1" s="297"/>
      <c r="K1" s="298" t="str">
        <f>E3&amp;F3</f>
        <v>2026COA总决赛</v>
      </c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ht="14.25" customHeight="1" spans="1:21">
      <c r="A2" s="94" t="s">
        <v>2</v>
      </c>
      <c r="B2" s="300" t="s">
        <v>3</v>
      </c>
      <c r="C2" s="301" t="s">
        <v>4</v>
      </c>
      <c r="D2" s="302"/>
      <c r="E2" s="296" t="s">
        <v>5</v>
      </c>
      <c r="F2" s="296" t="s">
        <v>6</v>
      </c>
      <c r="G2" s="296"/>
      <c r="H2" s="296"/>
      <c r="J2" s="297"/>
      <c r="K2" s="298" t="s">
        <v>7</v>
      </c>
      <c r="L2" s="298"/>
      <c r="M2" s="298"/>
      <c r="N2" s="298"/>
      <c r="O2" s="298"/>
      <c r="P2" s="298"/>
      <c r="Q2" s="298"/>
      <c r="R2" s="298"/>
      <c r="S2" s="298"/>
      <c r="T2" s="298"/>
      <c r="U2" s="299"/>
    </row>
    <row r="3" ht="14.25" customHeight="1" spans="1:21">
      <c r="A3" s="303" t="s">
        <v>8</v>
      </c>
      <c r="B3" s="303"/>
      <c r="C3" s="303"/>
      <c r="D3" s="304"/>
      <c r="E3" s="296">
        <v>2026</v>
      </c>
      <c r="F3" s="296" t="s">
        <v>9</v>
      </c>
      <c r="G3" s="296"/>
      <c r="H3" s="296"/>
      <c r="J3" s="297"/>
      <c r="K3" s="297" t="s">
        <v>10</v>
      </c>
      <c r="L3" s="297"/>
      <c r="M3" s="297" t="s">
        <v>11</v>
      </c>
      <c r="N3" s="297" t="s">
        <v>12</v>
      </c>
      <c r="O3" s="297" t="s">
        <v>13</v>
      </c>
      <c r="P3" s="297" t="s">
        <v>14</v>
      </c>
      <c r="Q3" s="297" t="s">
        <v>15</v>
      </c>
      <c r="R3" s="297" t="s">
        <v>16</v>
      </c>
      <c r="S3" s="297"/>
      <c r="T3" s="297"/>
      <c r="U3" s="299"/>
    </row>
    <row r="4" ht="28.5" customHeight="1" spans="1:21">
      <c r="A4" s="305" t="s">
        <v>17</v>
      </c>
      <c r="B4" s="305"/>
      <c r="C4" s="305"/>
      <c r="D4" s="306"/>
      <c r="E4" s="307" t="s">
        <v>18</v>
      </c>
      <c r="F4" s="308">
        <v>33</v>
      </c>
      <c r="G4" s="307" t="s">
        <v>19</v>
      </c>
      <c r="H4" s="309" t="str">
        <f>"'各类选项'!C3:C"&amp;(F4+3)</f>
        <v>'各类选项'!C3:C36</v>
      </c>
      <c r="J4" s="297"/>
      <c r="K4" s="310">
        <f ca="1">90-COUNTIF(赛果!K$2:K$91,"")</f>
        <v>12</v>
      </c>
      <c r="L4" s="310"/>
      <c r="M4" s="310">
        <f>720-COUNTIF(原始数据!L3:L722,"")</f>
        <v>92</v>
      </c>
      <c r="N4" s="310">
        <f>COUNTIF(赛果!O2:O91,"2")</f>
        <v>0</v>
      </c>
      <c r="O4" s="310">
        <f>COUNTIF(赛果!O2:O91,"3")</f>
        <v>0</v>
      </c>
      <c r="P4" s="310">
        <f>COUNTIF(赛果!O2:O91,"4")</f>
        <v>0</v>
      </c>
      <c r="Q4" s="310">
        <f>COUNTIF(赛果!O2:O91,"5")</f>
        <v>90</v>
      </c>
      <c r="R4" s="310">
        <f>COUNTIF(赛果!O2:O91,"6")</f>
        <v>0</v>
      </c>
      <c r="S4" s="310"/>
      <c r="T4" s="310"/>
      <c r="U4" s="299"/>
    </row>
    <row r="5" ht="33.9" customHeight="1" spans="1:21">
      <c r="A5" s="305"/>
      <c r="B5" s="305"/>
      <c r="C5" s="305"/>
      <c r="D5" s="306"/>
      <c r="E5" s="307" t="s">
        <v>20</v>
      </c>
      <c r="F5" s="308">
        <v>49</v>
      </c>
      <c r="G5" s="307" t="s">
        <v>21</v>
      </c>
      <c r="H5" s="309" t="str">
        <f>"'各类选项'!E3:E"&amp;(F5+3)</f>
        <v>'各类选项'!E3:E52</v>
      </c>
      <c r="J5" s="297"/>
      <c r="K5" s="311" t="s">
        <v>22</v>
      </c>
      <c r="L5" s="311"/>
      <c r="M5" s="297" t="s">
        <v>23</v>
      </c>
      <c r="N5" s="297"/>
      <c r="O5" s="311" t="s">
        <v>24</v>
      </c>
      <c r="P5" s="311" t="s">
        <v>25</v>
      </c>
      <c r="Q5" s="311" t="s">
        <v>26</v>
      </c>
      <c r="R5" s="311" t="s">
        <v>25</v>
      </c>
      <c r="S5" s="311" t="s">
        <v>27</v>
      </c>
      <c r="T5" s="311" t="s">
        <v>28</v>
      </c>
      <c r="U5" s="299"/>
    </row>
    <row r="6" ht="28.5" customHeight="1" spans="1:21">
      <c r="A6" s="312" t="s">
        <v>29</v>
      </c>
      <c r="B6" s="313"/>
      <c r="C6" s="313"/>
      <c r="D6" s="313"/>
      <c r="E6" s="307" t="s">
        <v>30</v>
      </c>
      <c r="F6" s="308">
        <v>12</v>
      </c>
      <c r="G6" s="105" t="s">
        <v>31</v>
      </c>
      <c r="H6" s="307" t="str">
        <f>"'各类选项'!F2:F"&amp;(F6+1)</f>
        <v>'各类选项'!F2:F13</v>
      </c>
      <c r="J6" s="297"/>
      <c r="K6" s="311"/>
      <c r="L6" s="311"/>
      <c r="M6" s="297"/>
      <c r="N6" s="297"/>
      <c r="O6" s="311"/>
      <c r="P6" s="311"/>
      <c r="Q6" s="311"/>
      <c r="R6" s="311"/>
      <c r="S6" s="311"/>
      <c r="T6" s="311"/>
      <c r="U6" s="299"/>
    </row>
    <row r="7" ht="30" customHeight="1" spans="1:21">
      <c r="A7" s="314"/>
      <c r="B7" s="315"/>
      <c r="C7" s="315"/>
      <c r="D7" s="315"/>
      <c r="E7" s="307" t="s">
        <v>32</v>
      </c>
      <c r="F7" s="308">
        <v>22</v>
      </c>
      <c r="G7" s="307" t="str">
        <f>"'各类选项'!K2:K"&amp;(F7+1)</f>
        <v>'各类选项'!K2:K23</v>
      </c>
      <c r="H7" s="105" t="str">
        <f>"'各类选项'!L2:L"&amp;(F7+1)</f>
        <v>'各类选项'!L2:L23</v>
      </c>
      <c r="J7" s="297"/>
      <c r="K7" s="310"/>
      <c r="L7" s="310"/>
      <c r="M7" s="310"/>
      <c r="N7" s="310"/>
      <c r="O7" s="310">
        <f>COUNTIFS(原始数据!U3:U722,"屠")</f>
        <v>41</v>
      </c>
      <c r="P7" s="316">
        <f>O7/M4</f>
        <v>0.445652173913043</v>
      </c>
      <c r="Q7" s="310">
        <f>COUNTIFS(原始数据!U3:U722,"人")</f>
        <v>14</v>
      </c>
      <c r="R7" s="316">
        <f>Q7/M4</f>
        <v>0.152173913043478</v>
      </c>
      <c r="S7" s="310">
        <f>COUNTIFS(原始数据!U3:U722,"平")</f>
        <v>37</v>
      </c>
      <c r="T7" s="316">
        <f>S7/M4</f>
        <v>0.402173913043478</v>
      </c>
      <c r="U7" s="299"/>
    </row>
    <row r="8" ht="32.1" customHeight="1" spans="1:21">
      <c r="A8" s="317"/>
      <c r="B8" s="318"/>
      <c r="C8" s="318"/>
      <c r="D8" s="318"/>
      <c r="E8" s="307" t="s">
        <v>33</v>
      </c>
      <c r="F8" s="308">
        <v>58</v>
      </c>
      <c r="G8" s="307" t="s">
        <v>21</v>
      </c>
      <c r="H8" s="105" t="str">
        <f>"'各类选项'!J2:J"&amp;(F8+1)</f>
        <v>'各类选项'!J2:J59</v>
      </c>
      <c r="J8" s="297"/>
      <c r="K8" s="297" t="s">
        <v>34</v>
      </c>
      <c r="L8" s="297"/>
      <c r="M8" s="297"/>
      <c r="N8" s="297"/>
      <c r="O8" s="297"/>
      <c r="P8" s="297"/>
      <c r="Q8" s="297"/>
      <c r="R8" s="319">
        <v>45347</v>
      </c>
      <c r="S8" s="319"/>
      <c r="T8" s="319"/>
      <c r="U8" s="299"/>
    </row>
    <row r="9" ht="14.25" spans="1:21">
      <c r="A9" s="320" t="s">
        <v>35</v>
      </c>
      <c r="B9" s="320"/>
      <c r="C9" s="320"/>
      <c r="D9" s="321"/>
      <c r="E9" s="307" t="s">
        <v>36</v>
      </c>
      <c r="F9" s="308">
        <v>9</v>
      </c>
      <c r="G9" s="105" t="s">
        <v>37</v>
      </c>
      <c r="H9" s="105" t="str">
        <f>"'各类选项'!G2:G"&amp;(F9+2)</f>
        <v>'各类选项'!G2:G11</v>
      </c>
      <c r="J9" s="297"/>
      <c r="K9" s="297"/>
      <c r="L9" s="297"/>
      <c r="M9" s="297"/>
      <c r="N9" s="297"/>
      <c r="O9" s="297"/>
      <c r="P9" s="297"/>
      <c r="Q9" s="297"/>
      <c r="R9" s="319"/>
      <c r="S9" s="319"/>
      <c r="T9" s="319"/>
      <c r="U9" s="299"/>
    </row>
    <row r="10" ht="14.25" spans="1:21">
      <c r="A10" s="320"/>
      <c r="B10" s="320"/>
      <c r="C10" s="320"/>
      <c r="D10" s="321"/>
      <c r="E10" s="307" t="s">
        <v>38</v>
      </c>
      <c r="F10" s="308">
        <v>7</v>
      </c>
      <c r="G10" s="105" t="s">
        <v>39</v>
      </c>
      <c r="H10" s="105" t="str">
        <f>"'各类选项'!H2:H"&amp;(F10+2)</f>
        <v>'各类选项'!H2:H9</v>
      </c>
    </row>
    <row r="11" ht="14.25" spans="1:21">
      <c r="A11" s="320"/>
      <c r="B11" s="320"/>
      <c r="C11" s="320"/>
      <c r="D11" s="320"/>
      <c r="E11" s="307" t="s">
        <v>40</v>
      </c>
      <c r="F11" s="308">
        <v>5</v>
      </c>
      <c r="G11" s="95"/>
      <c r="H11" s="112"/>
    </row>
    <row r="12" ht="14.25" spans="1:21">
      <c r="A12" s="320"/>
      <c r="B12" s="320"/>
      <c r="C12" s="320"/>
      <c r="D12" s="320"/>
      <c r="E12" s="116"/>
      <c r="F12" s="322"/>
      <c r="G12" s="95"/>
      <c r="H12" s="112"/>
    </row>
    <row r="13" ht="21" customHeight="1" spans="1:21">
      <c r="A13" s="320"/>
      <c r="B13" s="320"/>
      <c r="C13" s="320"/>
      <c r="D13" s="320"/>
      <c r="E13" s="116"/>
      <c r="F13" s="322"/>
      <c r="G13" s="95"/>
      <c r="H13" s="95"/>
      <c r="I13" s="95"/>
      <c r="J13" s="95"/>
    </row>
    <row r="14" ht="14.25" spans="1:21">
      <c r="A14" s="320"/>
      <c r="B14" s="320"/>
      <c r="C14" s="320"/>
      <c r="D14" s="320"/>
      <c r="E14" s="116"/>
      <c r="F14" s="322"/>
      <c r="G14" s="95"/>
      <c r="H14" s="112"/>
    </row>
    <row r="15" ht="14.25" spans="1:21">
      <c r="A15" s="320"/>
      <c r="B15" s="320"/>
      <c r="C15" s="320"/>
      <c r="D15" s="320"/>
      <c r="E15" s="116"/>
      <c r="F15" s="322"/>
      <c r="G15" s="95"/>
      <c r="H15" s="112"/>
    </row>
    <row r="16" ht="14.25" spans="1:21">
      <c r="A16" s="320"/>
      <c r="B16" s="320"/>
      <c r="C16" s="320"/>
      <c r="D16" s="320"/>
      <c r="E16" s="116"/>
      <c r="F16" s="322"/>
      <c r="G16" s="95"/>
      <c r="H16" s="112"/>
    </row>
    <row r="17" ht="14.25" spans="1:8">
      <c r="A17" s="320"/>
      <c r="B17" s="320"/>
      <c r="C17" s="320"/>
      <c r="D17" s="320"/>
      <c r="E17" s="116"/>
      <c r="F17" s="322"/>
      <c r="G17" s="95"/>
      <c r="H17" s="112"/>
    </row>
    <row r="18" spans="1:8">
      <c r="A18" s="320"/>
      <c r="B18" s="320"/>
      <c r="C18" s="320"/>
      <c r="D18" s="320"/>
    </row>
    <row r="19" spans="1:8">
      <c r="A19" s="320"/>
      <c r="B19" s="320"/>
      <c r="C19" s="320"/>
      <c r="D19" s="320"/>
    </row>
    <row r="20" spans="1:8">
      <c r="A20" s="320"/>
      <c r="B20" s="320"/>
      <c r="C20" s="320"/>
      <c r="D20" s="320"/>
    </row>
    <row r="21" spans="1:8">
      <c r="A21" s="196" t="s">
        <v>41</v>
      </c>
      <c r="B21" s="166"/>
      <c r="C21" s="166"/>
      <c r="D21" s="166"/>
    </row>
    <row r="22" spans="1:8">
      <c r="A22" s="166"/>
      <c r="B22" s="166"/>
      <c r="C22" s="166"/>
      <c r="D22" s="166"/>
    </row>
    <row r="23" spans="1:8">
      <c r="A23" s="166"/>
      <c r="B23" s="166"/>
      <c r="C23" s="166"/>
      <c r="D23" s="166"/>
    </row>
    <row r="24" spans="1:8">
      <c r="A24" s="166"/>
      <c r="B24" s="166"/>
      <c r="C24" s="166"/>
      <c r="D24" s="166"/>
    </row>
    <row r="25" spans="1:8">
      <c r="A25" s="166"/>
      <c r="B25" s="166"/>
      <c r="C25" s="166"/>
      <c r="D25" s="166"/>
    </row>
    <row r="26" spans="1:8">
      <c r="A26" s="166"/>
      <c r="B26" s="166"/>
      <c r="C26" s="166"/>
      <c r="D26" s="166"/>
    </row>
    <row r="27" spans="1:8">
      <c r="A27" s="166"/>
      <c r="B27" s="166"/>
      <c r="C27" s="166"/>
      <c r="D27" s="166"/>
    </row>
    <row r="28" spans="1:8">
      <c r="A28" s="166"/>
      <c r="B28" s="166"/>
      <c r="C28" s="166"/>
      <c r="D28" s="166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5</v>
      </c>
      <c r="X1">
        <f t="shared" si="1"/>
        <v>6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1</v>
      </c>
      <c r="AD1">
        <f t="shared" si="1"/>
        <v>1</v>
      </c>
      <c r="AE1">
        <f t="shared" si="1"/>
        <v>0</v>
      </c>
      <c r="AF1">
        <f t="shared" si="1"/>
        <v>1</v>
      </c>
      <c r="AG1">
        <f t="shared" si="1"/>
        <v>0</v>
      </c>
      <c r="AH1">
        <f t="shared" si="1"/>
        <v>6</v>
      </c>
      <c r="AI1">
        <f t="shared" si="1"/>
        <v>3</v>
      </c>
      <c r="AJ1">
        <f t="shared" si="1"/>
        <v>2</v>
      </c>
      <c r="AK1">
        <f t="shared" si="1"/>
        <v>3</v>
      </c>
      <c r="AL1">
        <f t="shared" si="1"/>
        <v>2</v>
      </c>
      <c r="AM1">
        <f t="shared" si="1"/>
        <v>0</v>
      </c>
      <c r="AN1">
        <f t="shared" si="1"/>
        <v>3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IF(原始数据!AE3="","",IF(COUNTIF(原始数据!3:3,原始数据!AE3)&gt;1,"×",""))</f>
        <v/>
      </c>
      <c r="Z2" t="str">
        <f>IF(原始数据!AF3="","",IF(COUNTIF(原始数据!3:3,原始数据!AF3)&gt;1,"×",""))</f>
        <v/>
      </c>
      <c r="AA2" t="str">
        <f>IF(原始数据!AI3="","",IF(COUNTIF(原始数据!3:3,原始数据!AI3)&gt;1,"×",""))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IF(原始数据!AE4="","",IF(COUNTIF(原始数据!4:4,原始数据!AE4)&gt;1,"×",""))</f>
        <v/>
      </c>
      <c r="Z3" t="str">
        <f>IF(原始数据!AF4="","",IF(COUNTIF(原始数据!4:4,原始数据!AF4)&gt;1,"×",""))</f>
        <v/>
      </c>
      <c r="AA3" t="str">
        <f>IF(原始数据!AI4="","",IF(COUNTIF(原始数据!4:4,原始数据!AI4)&gt;1,"×",""))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IF(原始数据!AE5="","",IF(COUNTIF(原始数据!5:5,原始数据!AE5)&gt;1,"×",""))</f>
        <v/>
      </c>
      <c r="Z4" t="str">
        <f>IF(原始数据!AF5="","",IF(COUNTIF(原始数据!5:5,原始数据!AF5)&gt;1,"×",""))</f>
        <v/>
      </c>
      <c r="AA4" t="str">
        <f>IF(原始数据!AI5="","",IF(COUNTIF(原始数据!5:5,原始数据!AI5)&gt;1,"×",""))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IF(原始数据!AE6="","",IF(COUNTIF(原始数据!6:6,原始数据!AE6)&gt;1,"×",""))</f>
        <v/>
      </c>
      <c r="Z5" t="str">
        <f>IF(原始数据!AF6="","",IF(COUNTIF(原始数据!6:6,原始数据!AF6)&gt;1,"×",""))</f>
        <v/>
      </c>
      <c r="AA5" t="str">
        <f>IF(原始数据!AI6="","",IF(COUNTIF(原始数据!6:6,原始数据!AI6)&gt;1,"×",""))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IF(原始数据!AE7="","",IF(COUNTIF(原始数据!7:7,原始数据!AE7)&gt;1,"×",""))</f>
        <v/>
      </c>
      <c r="Z6" t="str">
        <f>IF(原始数据!AF7="","",IF(COUNTIF(原始数据!7:7,原始数据!AF7)&gt;1,"×",""))</f>
        <v/>
      </c>
      <c r="AA6" t="str">
        <f>IF(原始数据!AI7="","",IF(COUNTIF(原始数据!7:7,原始数据!AI7)&gt;1,"×",""))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IF(原始数据!AE8="","",IF(COUNTIF(原始数据!8:8,原始数据!AE8)&gt;1,"×",""))</f>
        <v/>
      </c>
      <c r="Z7" t="str">
        <f>IF(原始数据!AF8="","",IF(COUNTIF(原始数据!8:8,原始数据!AF8)&gt;1,"×",""))</f>
        <v/>
      </c>
      <c r="AA7" t="str">
        <f>IF(原始数据!AI8="","",IF(COUNTIF(原始数据!8:8,原始数据!AI8)&gt;1,"×",""))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IF(原始数据!AE9="","",IF(COUNTIF(原始数据!9:9,原始数据!AE9)&gt;1,"×",""))</f>
        <v/>
      </c>
      <c r="Z8" t="str">
        <f>IF(原始数据!AF9="","",IF(COUNTIF(原始数据!9:9,原始数据!AF9)&gt;1,"×",""))</f>
        <v/>
      </c>
      <c r="AA8" t="str">
        <f>IF(原始数据!AI9="","",IF(COUNTIF(原始数据!9:9,原始数据!AI9)&gt;1,"×",""))</f>
        <v/>
      </c>
      <c r="AB8" t="str">
        <f>IF(原始数据!AJ9="","",IF(COUNTIF(原始数据!9:9,原始数据!AJ9)&gt;1,"×",""))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IF(原始数据!AE10="","",IF(COUNTIF(原始数据!10:10,原始数据!AE10)&gt;1,"×",""))</f>
        <v/>
      </c>
      <c r="Z9" t="str">
        <f>IF(原始数据!AF10="","",IF(COUNTIF(原始数据!10:10,原始数据!AF10)&gt;1,"×",""))</f>
        <v/>
      </c>
      <c r="AA9" t="str">
        <f>IF(原始数据!AI10="","",IF(COUNTIF(原始数据!10:10,原始数据!AI10)&gt;1,"×",""))</f>
        <v/>
      </c>
      <c r="AB9" t="str">
        <f>IF(原始数据!AJ10="","",IF(COUNTIF(原始数据!10:10,原始数据!AJ10)&gt;1,"×",""))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IF(原始数据!AE11="","",IF(COUNTIF(原始数据!11:11,原始数据!AE11)&gt;1,"×",""))</f>
        <v/>
      </c>
      <c r="Z10" t="str">
        <f>IF(原始数据!AF11="","",IF(COUNTIF(原始数据!11:11,原始数据!AF11)&gt;1,"×",""))</f>
        <v/>
      </c>
      <c r="AA10" t="str">
        <f>IF(原始数据!AI11="","",IF(COUNTIF(原始数据!11:11,原始数据!AI11)&gt;1,"×",""))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IF(原始数据!AE12="","",IF(COUNTIF(原始数据!12:12,原始数据!AE12)&gt;1,"×",""))</f>
        <v/>
      </c>
      <c r="Z11" t="str">
        <f>IF(原始数据!AF12="","",IF(COUNTIF(原始数据!12:12,原始数据!AF12)&gt;1,"×",""))</f>
        <v/>
      </c>
      <c r="AA11" t="str">
        <f>IF(原始数据!AI12="","",IF(COUNTIF(原始数据!12:12,原始数据!AI12)&gt;1,"×",""))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IF(原始数据!AE13="","",IF(COUNTIF(原始数据!13:13,原始数据!AE13)&gt;1,"×",""))</f>
        <v/>
      </c>
      <c r="Z12" t="str">
        <f>IF(原始数据!AF13="","",IF(COUNTIF(原始数据!13:13,原始数据!AF13)&gt;1,"×",""))</f>
        <v/>
      </c>
      <c r="AA12" t="str">
        <f>IF(原始数据!AI13="","",IF(COUNTIF(原始数据!13:13,原始数据!AI13)&gt;1,"×",""))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IF(原始数据!AE14="","",IF(COUNTIF(原始数据!14:14,原始数据!AE14)&gt;1,"×",""))</f>
        <v/>
      </c>
      <c r="Z13" t="str">
        <f>IF(原始数据!AF14="","",IF(COUNTIF(原始数据!14:14,原始数据!AF14)&gt;1,"×",""))</f>
        <v/>
      </c>
      <c r="AA13" t="str">
        <f>IF(原始数据!AI14="","",IF(COUNTIF(原始数据!14:14,原始数据!AI14)&gt;1,"×",""))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IF(原始数据!AE15="","",IF(COUNTIF(原始数据!15:15,原始数据!AE15)&gt;1,"×",""))</f>
        <v/>
      </c>
      <c r="Z14" t="str">
        <f>IF(原始数据!AF15="","",IF(COUNTIF(原始数据!15:15,原始数据!AF15)&gt;1,"×",""))</f>
        <v/>
      </c>
      <c r="AA14" t="str">
        <f>IF(原始数据!AI15="","",IF(COUNTIF(原始数据!15:15,原始数据!AI15)&gt;1,"×",""))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IF(原始数据!AE16="","",IF(COUNTIF(原始数据!16:16,原始数据!AE16)&gt;1,"×",""))</f>
        <v/>
      </c>
      <c r="Z15" t="str">
        <f>IF(原始数据!AF16="","",IF(COUNTIF(原始数据!16:16,原始数据!AF16)&gt;1,"×",""))</f>
        <v/>
      </c>
      <c r="AA15" t="str">
        <f>IF(原始数据!AI16="","",IF(COUNTIF(原始数据!16:16,原始数据!AI16)&gt;1,"×",""))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IF(原始数据!AE17="","",IF(COUNTIF(原始数据!17:17,原始数据!AE17)&gt;1,"×",""))</f>
        <v/>
      </c>
      <c r="Z16" t="str">
        <f>IF(原始数据!AF17="","",IF(COUNTIF(原始数据!17:17,原始数据!AF17)&gt;1,"×",""))</f>
        <v/>
      </c>
      <c r="AA16" t="str">
        <f>IF(原始数据!AI17="","",IF(COUNTIF(原始数据!17:17,原始数据!AI17)&gt;1,"×",""))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IF(原始数据!AE18="","",IF(COUNTIF(原始数据!18:18,原始数据!AE18)&gt;1,"×",""))</f>
        <v/>
      </c>
      <c r="Z17" t="str">
        <f>IF(原始数据!AF18="","",IF(COUNTIF(原始数据!18:18,原始数据!AF18)&gt;1,"×",""))</f>
        <v/>
      </c>
      <c r="AA17" t="str">
        <f>IF(原始数据!AI18="","",IF(COUNTIF(原始数据!18:18,原始数据!AI18)&gt;1,"×",""))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IF(原始数据!AE19="","",IF(COUNTIF(原始数据!19:19,原始数据!AE19)&gt;1,"×",""))</f>
        <v/>
      </c>
      <c r="Z18" t="str">
        <f>IF(原始数据!AF19="","",IF(COUNTIF(原始数据!19:19,原始数据!AF19)&gt;1,"×",""))</f>
        <v/>
      </c>
      <c r="AA18" t="str">
        <f>IF(原始数据!AI19="","",IF(COUNTIF(原始数据!19:19,原始数据!AI19)&gt;1,"×",""))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IF(原始数据!AE20="","",IF(COUNTIF(原始数据!20:20,原始数据!AE20)&gt;1,"×",""))</f>
        <v/>
      </c>
      <c r="Z19" t="str">
        <f>IF(原始数据!AF20="","",IF(COUNTIF(原始数据!20:20,原始数据!AF20)&gt;1,"×",""))</f>
        <v/>
      </c>
      <c r="AA19" t="str">
        <f>IF(原始数据!AI20="","",IF(COUNTIF(原始数据!20:20,原始数据!AI20)&gt;1,"×",""))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IF(原始数据!AE21="","",IF(COUNTIF(原始数据!21:21,原始数据!AE21)&gt;1,"×",""))</f>
        <v/>
      </c>
      <c r="Z20" t="str">
        <f>IF(原始数据!AF21="","",IF(COUNTIF(原始数据!21:21,原始数据!AF21)&gt;1,"×",""))</f>
        <v/>
      </c>
      <c r="AA20" t="str">
        <f>IF(原始数据!AI21="","",IF(COUNTIF(原始数据!21:21,原始数据!AI21)&gt;1,"×",""))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IF(原始数据!AE22="","",IF(COUNTIF(原始数据!22:22,原始数据!AE22)&gt;1,"×",""))</f>
        <v/>
      </c>
      <c r="Z21" t="str">
        <f>IF(原始数据!AF22="","",IF(COUNTIF(原始数据!22:22,原始数据!AF22)&gt;1,"×",""))</f>
        <v/>
      </c>
      <c r="AA21" t="str">
        <f>IF(原始数据!AI22="","",IF(COUNTIF(原始数据!22:22,原始数据!AI22)&gt;1,"×",""))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IF(原始数据!AE23="","",IF(COUNTIF(原始数据!23:23,原始数据!AE23)&gt;1,"×",""))</f>
        <v/>
      </c>
      <c r="Z22" t="str">
        <f>IF(原始数据!AF23="","",IF(COUNTIF(原始数据!23:23,原始数据!AF23)&gt;1,"×",""))</f>
        <v/>
      </c>
      <c r="AA22" t="str">
        <f>IF(原始数据!AI23="","",IF(COUNTIF(原始数据!23:23,原始数据!AI23)&gt;1,"×",""))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IF(原始数据!AE24="","",IF(COUNTIF(原始数据!24:24,原始数据!AE24)&gt;1,"×",""))</f>
        <v/>
      </c>
      <c r="Z23" t="str">
        <f>IF(原始数据!AF24="","",IF(COUNTIF(原始数据!24:24,原始数据!AF24)&gt;1,"×",""))</f>
        <v/>
      </c>
      <c r="AA23" t="str">
        <f>IF(原始数据!AI24="","",IF(COUNTIF(原始数据!24:24,原始数据!AI24)&gt;1,"×",""))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IF(原始数据!AE25="","",IF(COUNTIF(原始数据!25:25,原始数据!AE25)&gt;1,"×",""))</f>
        <v/>
      </c>
      <c r="Z24" t="str">
        <f>IF(原始数据!AF25="","",IF(COUNTIF(原始数据!25:25,原始数据!AF25)&gt;1,"×",""))</f>
        <v/>
      </c>
      <c r="AA24" t="str">
        <f>IF(原始数据!AI25="","",IF(COUNTIF(原始数据!25:25,原始数据!AI25)&gt;1,"×",""))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IF(原始数据!AE26="","",IF(COUNTIF(原始数据!26:26,原始数据!AE26)&gt;1,"×",""))</f>
        <v/>
      </c>
      <c r="Z25" t="str">
        <f>IF(原始数据!AF26="","",IF(COUNTIF(原始数据!26:26,原始数据!AF26)&gt;1,"×",""))</f>
        <v/>
      </c>
      <c r="AA25" t="str">
        <f>IF(原始数据!AI26="","",IF(COUNTIF(原始数据!26:26,原始数据!AI26)&gt;1,"×",""))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IF(原始数据!AE27="","",IF(COUNTIF(原始数据!27:27,原始数据!AE27)&gt;1,"×",""))</f>
        <v/>
      </c>
      <c r="Z26" t="str">
        <f>IF(原始数据!AF27="","",IF(COUNTIF(原始数据!27:27,原始数据!AF27)&gt;1,"×",""))</f>
        <v/>
      </c>
      <c r="AA26" t="str">
        <f>IF(原始数据!AI27="","",IF(COUNTIF(原始数据!27:27,原始数据!AI27)&gt;1,"×",""))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IF(原始数据!AE28="","",IF(COUNTIF(原始数据!28:28,原始数据!AE28)&gt;1,"×",""))</f>
        <v/>
      </c>
      <c r="Z27" t="str">
        <f>IF(原始数据!AF28="","",IF(COUNTIF(原始数据!28:28,原始数据!AF28)&gt;1,"×",""))</f>
        <v/>
      </c>
      <c r="AA27" t="str">
        <f>IF(原始数据!AI28="","",IF(COUNTIF(原始数据!28:28,原始数据!AI28)&gt;1,"×",""))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IF(原始数据!AE29="","",IF(COUNTIF(原始数据!29:29,原始数据!AE29)&gt;1,"×",""))</f>
        <v/>
      </c>
      <c r="Z28" t="str">
        <f>IF(原始数据!AF29="","",IF(COUNTIF(原始数据!29:29,原始数据!AF29)&gt;1,"×",""))</f>
        <v/>
      </c>
      <c r="AA28" t="str">
        <f>IF(原始数据!AI29="","",IF(COUNTIF(原始数据!29:29,原始数据!AI29)&gt;1,"×",""))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IF(原始数据!AE30="","",IF(COUNTIF(原始数据!30:30,原始数据!AE30)&gt;1,"×",""))</f>
        <v/>
      </c>
      <c r="Z29" t="str">
        <f>IF(原始数据!AF30="","",IF(COUNTIF(原始数据!30:30,原始数据!AF30)&gt;1,"×",""))</f>
        <v/>
      </c>
      <c r="AA29" t="str">
        <f>IF(原始数据!AI30="","",IF(COUNTIF(原始数据!30:30,原始数据!AI30)&gt;1,"×",""))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IF(原始数据!AE31="","",IF(COUNTIF(原始数据!31:31,原始数据!AE31)&gt;1,"×",""))</f>
        <v/>
      </c>
      <c r="Z30" t="str">
        <f>IF(原始数据!AF31="","",IF(COUNTIF(原始数据!31:31,原始数据!AF31)&gt;1,"×",""))</f>
        <v/>
      </c>
      <c r="AA30" t="str">
        <f>IF(原始数据!AI31="","",IF(COUNTIF(原始数据!31:31,原始数据!AI31)&gt;1,"×",""))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IF(原始数据!AE32="","",IF(COUNTIF(原始数据!32:32,原始数据!AE32)&gt;1,"×",""))</f>
        <v/>
      </c>
      <c r="Z31" t="str">
        <f>IF(原始数据!AF32="","",IF(COUNTIF(原始数据!32:32,原始数据!AF32)&gt;1,"×",""))</f>
        <v/>
      </c>
      <c r="AA31" t="str">
        <f>IF(原始数据!AI32="","",IF(COUNTIF(原始数据!32:32,原始数据!AI32)&gt;1,"×",""))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IF(原始数据!AE33="","",IF(COUNTIF(原始数据!33:33,原始数据!AE33)&gt;1,"×",""))</f>
        <v/>
      </c>
      <c r="Z32" t="str">
        <f>IF(原始数据!AF33="","",IF(COUNTIF(原始数据!33:33,原始数据!AF33)&gt;1,"×",""))</f>
        <v/>
      </c>
      <c r="AA32" t="str">
        <f>IF(原始数据!AI33="","",IF(COUNTIF(原始数据!33:33,原始数据!AI33)&gt;1,"×",""))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IF(原始数据!AE34="","",IF(COUNTIF(原始数据!34:34,原始数据!AE34)&gt;1,"×",""))</f>
        <v/>
      </c>
      <c r="Z33" t="str">
        <f>IF(原始数据!AF34="","",IF(COUNTIF(原始数据!34:34,原始数据!AF34)&gt;1,"×",""))</f>
        <v/>
      </c>
      <c r="AA33" t="str">
        <f>IF(原始数据!AI34="","",IF(COUNTIF(原始数据!34:34,原始数据!AI34)&gt;1,"×",""))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IF(原始数据!AE35="","",IF(COUNTIF(原始数据!35:35,原始数据!AE35)&gt;1,"×",""))</f>
        <v/>
      </c>
      <c r="Z34" t="str">
        <f>IF(原始数据!AF35="","",IF(COUNTIF(原始数据!35:35,原始数据!AF35)&gt;1,"×",""))</f>
        <v/>
      </c>
      <c r="AA34" t="str">
        <f>IF(原始数据!AI35="","",IF(COUNTIF(原始数据!35:35,原始数据!AI35)&gt;1,"×",""))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IF(原始数据!AE36="","",IF(COUNTIF(原始数据!36:36,原始数据!AE36)&gt;1,"×",""))</f>
        <v/>
      </c>
      <c r="Z35" t="str">
        <f>IF(原始数据!AF36="","",IF(COUNTIF(原始数据!36:36,原始数据!AF36)&gt;1,"×",""))</f>
        <v/>
      </c>
      <c r="AA35" t="str">
        <f>IF(原始数据!AI36="","",IF(COUNTIF(原始数据!36:36,原始数据!AI36)&gt;1,"×",""))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IF(原始数据!AE37="","",IF(COUNTIF(原始数据!37:37,原始数据!AE37)&gt;1,"×",""))</f>
        <v/>
      </c>
      <c r="Z36" t="str">
        <f>IF(原始数据!AF37="","",IF(COUNTIF(原始数据!37:37,原始数据!AF37)&gt;1,"×",""))</f>
        <v/>
      </c>
      <c r="AA36" t="str">
        <f>IF(原始数据!AI37="","",IF(COUNTIF(原始数据!37:37,原始数据!AI37)&gt;1,"×",""))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IF(原始数据!AE38="","",IF(COUNTIF(原始数据!38:38,原始数据!AE38)&gt;1,"×",""))</f>
        <v/>
      </c>
      <c r="Z37" t="str">
        <f>IF(原始数据!AF38="","",IF(COUNTIF(原始数据!38:38,原始数据!AF38)&gt;1,"×",""))</f>
        <v/>
      </c>
      <c r="AA37" t="str">
        <f>IF(原始数据!AI38="","",IF(COUNTIF(原始数据!38:38,原始数据!AI38)&gt;1,"×",""))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IF(原始数据!AE39="","",IF(COUNTIF(原始数据!39:39,原始数据!AE39)&gt;1,"×",""))</f>
        <v/>
      </c>
      <c r="Z38" t="str">
        <f>IF(原始数据!AF39="","",IF(COUNTIF(原始数据!39:39,原始数据!AF39)&gt;1,"×",""))</f>
        <v/>
      </c>
      <c r="AA38" t="str">
        <f>IF(原始数据!AI39="","",IF(COUNTIF(原始数据!39:39,原始数据!AI39)&gt;1,"×",""))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IF(原始数据!AE40="","",IF(COUNTIF(原始数据!40:40,原始数据!AE40)&gt;1,"×",""))</f>
        <v/>
      </c>
      <c r="Z39" t="str">
        <f>IF(原始数据!AF40="","",IF(COUNTIF(原始数据!40:40,原始数据!AF40)&gt;1,"×",""))</f>
        <v/>
      </c>
      <c r="AA39" t="str">
        <f>IF(原始数据!AI40="","",IF(COUNTIF(原始数据!40:40,原始数据!AI40)&gt;1,"×",""))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IF(原始数据!AE41="","",IF(COUNTIF(原始数据!41:41,原始数据!AE41)&gt;1,"×",""))</f>
        <v/>
      </c>
      <c r="Z40" t="str">
        <f>IF(原始数据!AF41="","",IF(COUNTIF(原始数据!41:41,原始数据!AF41)&gt;1,"×",""))</f>
        <v/>
      </c>
      <c r="AA40" t="str">
        <f>IF(原始数据!AI41="","",IF(COUNTIF(原始数据!41:41,原始数据!AI41)&gt;1,"×",""))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IF(原始数据!AE42="","",IF(COUNTIF(原始数据!42:42,原始数据!AE42)&gt;1,"×",""))</f>
        <v/>
      </c>
      <c r="Z41" t="str">
        <f>IF(原始数据!AF42="","",IF(COUNTIF(原始数据!42:42,原始数据!AF42)&gt;1,"×",""))</f>
        <v/>
      </c>
      <c r="AA41" t="str">
        <f>IF(原始数据!AI42="","",IF(COUNTIF(原始数据!42:42,原始数据!AI42)&gt;1,"×",""))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IF(原始数据!AE43="","",IF(COUNTIF(原始数据!43:43,原始数据!AE43)&gt;1,"×",""))</f>
        <v/>
      </c>
      <c r="Z42" t="str">
        <f>IF(原始数据!AF43="","",IF(COUNTIF(原始数据!43:43,原始数据!AF43)&gt;1,"×",""))</f>
        <v/>
      </c>
      <c r="AA42" t="str">
        <f>IF(原始数据!AI43="","",IF(COUNTIF(原始数据!43:43,原始数据!AI43)&gt;1,"×",""))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IF(原始数据!AE44="","",IF(COUNTIF(原始数据!44:44,原始数据!AE44)&gt;1,"×",""))</f>
        <v/>
      </c>
      <c r="Z43" t="str">
        <f>IF(原始数据!AF44="","",IF(COUNTIF(原始数据!44:44,原始数据!AF44)&gt;1,"×",""))</f>
        <v/>
      </c>
      <c r="AA43" t="str">
        <f>IF(原始数据!AI44="","",IF(COUNTIF(原始数据!44:44,原始数据!AI44)&gt;1,"×",""))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IF(原始数据!AE45="","",IF(COUNTIF(原始数据!45:45,原始数据!AE45)&gt;1,"×",""))</f>
        <v/>
      </c>
      <c r="Z44" t="str">
        <f>IF(原始数据!AF45="","",IF(COUNTIF(原始数据!45:45,原始数据!AF45)&gt;1,"×",""))</f>
        <v/>
      </c>
      <c r="AA44" t="str">
        <f>IF(原始数据!AI45="","",IF(COUNTIF(原始数据!45:45,原始数据!AI45)&gt;1,"×",""))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IF(原始数据!AE46="","",IF(COUNTIF(原始数据!46:46,原始数据!AE46)&gt;1,"×",""))</f>
        <v/>
      </c>
      <c r="Z45" t="str">
        <f>IF(原始数据!AF46="","",IF(COUNTIF(原始数据!46:46,原始数据!AF46)&gt;1,"×",""))</f>
        <v/>
      </c>
      <c r="AA45" t="str">
        <f>IF(原始数据!AI46="","",IF(COUNTIF(原始数据!46:46,原始数据!AI46)&gt;1,"×",""))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IF(原始数据!AE47="","",IF(COUNTIF(原始数据!47:47,原始数据!AE47)&gt;1,"×",""))</f>
        <v/>
      </c>
      <c r="Z46" t="str">
        <f>IF(原始数据!AF47="","",IF(COUNTIF(原始数据!47:47,原始数据!AF47)&gt;1,"×",""))</f>
        <v/>
      </c>
      <c r="AA46" t="str">
        <f>IF(原始数据!AI47="","",IF(COUNTIF(原始数据!47:47,原始数据!AI47)&gt;1,"×",""))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IF(原始数据!AE48="","",IF(COUNTIF(原始数据!48:48,原始数据!AE48)&gt;1,"×",""))</f>
        <v/>
      </c>
      <c r="Z47" t="str">
        <f>IF(原始数据!AF48="","",IF(COUNTIF(原始数据!48:48,原始数据!AF48)&gt;1,"×",""))</f>
        <v/>
      </c>
      <c r="AA47" t="str">
        <f>IF(原始数据!AI48="","",IF(COUNTIF(原始数据!48:48,原始数据!AI48)&gt;1,"×",""))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IF(原始数据!AE49="","",IF(COUNTIF(原始数据!49:49,原始数据!AE49)&gt;1,"×",""))</f>
        <v/>
      </c>
      <c r="Z48" t="str">
        <f>IF(原始数据!AF49="","",IF(COUNTIF(原始数据!49:49,原始数据!AF49)&gt;1,"×",""))</f>
        <v/>
      </c>
      <c r="AA48" t="str">
        <f>IF(原始数据!AI49="","",IF(COUNTIF(原始数据!49:49,原始数据!AI49)&gt;1,"×",""))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IF(原始数据!AE50="","",IF(COUNTIF(原始数据!50:50,原始数据!AE50)&gt;1,"×",""))</f>
        <v/>
      </c>
      <c r="Z49" t="str">
        <f>IF(原始数据!AF50="","",IF(COUNTIF(原始数据!50:50,原始数据!AF50)&gt;1,"×",""))</f>
        <v/>
      </c>
      <c r="AA49" t="str">
        <f>IF(原始数据!AI50="","",IF(COUNTIF(原始数据!50:50,原始数据!AI50)&gt;1,"×",""))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IF(原始数据!AE51="","",IF(COUNTIF(原始数据!51:51,原始数据!AE51)&gt;1,"×",""))</f>
        <v/>
      </c>
      <c r="Z50" t="str">
        <f>IF(原始数据!AF51="","",IF(COUNTIF(原始数据!51:51,原始数据!AF51)&gt;1,"×",""))</f>
        <v/>
      </c>
      <c r="AA50" t="str">
        <f>IF(原始数据!AI51="","",IF(COUNTIF(原始数据!51:51,原始数据!AI51)&gt;1,"×",""))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IF(原始数据!AE52="","",IF(COUNTIF(原始数据!52:52,原始数据!AE52)&gt;1,"×",""))</f>
        <v/>
      </c>
      <c r="Z51" t="str">
        <f>IF(原始数据!AF52="","",IF(COUNTIF(原始数据!52:52,原始数据!AF52)&gt;1,"×",""))</f>
        <v/>
      </c>
      <c r="AA51" t="str">
        <f>IF(原始数据!AI52="","",IF(COUNTIF(原始数据!52:52,原始数据!AI52)&gt;1,"×",""))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IF(原始数据!AE53="","",IF(COUNTIF(原始数据!53:53,原始数据!AE53)&gt;1,"×",""))</f>
        <v/>
      </c>
      <c r="Z52" t="str">
        <f>IF(原始数据!AF53="","",IF(COUNTIF(原始数据!53:53,原始数据!AF53)&gt;1,"×",""))</f>
        <v/>
      </c>
      <c r="AA52" t="str">
        <f>IF(原始数据!AI53="","",IF(COUNTIF(原始数据!53:53,原始数据!AI53)&gt;1,"×",""))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IF(原始数据!AE54="","",IF(COUNTIF(原始数据!54:54,原始数据!AE54)&gt;1,"×",""))</f>
        <v/>
      </c>
      <c r="Z53" t="str">
        <f>IF(原始数据!AF54="","",IF(COUNTIF(原始数据!54:54,原始数据!AF54)&gt;1,"×",""))</f>
        <v/>
      </c>
      <c r="AA53" t="str">
        <f>IF(原始数据!AI54="","",IF(COUNTIF(原始数据!54:54,原始数据!AI54)&gt;1,"×",""))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IF(原始数据!AE55="","",IF(COUNTIF(原始数据!55:55,原始数据!AE55)&gt;1,"×",""))</f>
        <v/>
      </c>
      <c r="Z54" t="str">
        <f>IF(原始数据!AF55="","",IF(COUNTIF(原始数据!55:55,原始数据!AF55)&gt;1,"×",""))</f>
        <v/>
      </c>
      <c r="AA54" t="str">
        <f>IF(原始数据!AI55="","",IF(COUNTIF(原始数据!55:55,原始数据!AI55)&gt;1,"×",""))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IF(原始数据!AE56="","",IF(COUNTIF(原始数据!56:56,原始数据!AE56)&gt;1,"×",""))</f>
        <v/>
      </c>
      <c r="Z55" t="str">
        <f>IF(原始数据!AF56="","",IF(COUNTIF(原始数据!56:56,原始数据!AF56)&gt;1,"×",""))</f>
        <v/>
      </c>
      <c r="AA55" t="str">
        <f>IF(原始数据!AI56="","",IF(COUNTIF(原始数据!56:56,原始数据!AI56)&gt;1,"×",""))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IF(原始数据!AE57="","",IF(COUNTIF(原始数据!57:57,原始数据!AE57)&gt;1,"×",""))</f>
        <v/>
      </c>
      <c r="Z56" t="str">
        <f>IF(原始数据!AF57="","",IF(COUNTIF(原始数据!57:57,原始数据!AF57)&gt;1,"×",""))</f>
        <v/>
      </c>
      <c r="AA56" t="str">
        <f>IF(原始数据!AI57="","",IF(COUNTIF(原始数据!57:57,原始数据!AI57)&gt;1,"×",""))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IF(原始数据!AE58="","",IF(COUNTIF(原始数据!58:58,原始数据!AE58)&gt;1,"×",""))</f>
        <v/>
      </c>
      <c r="Z57" t="str">
        <f>IF(原始数据!AF58="","",IF(COUNTIF(原始数据!58:58,原始数据!AF58)&gt;1,"×",""))</f>
        <v/>
      </c>
      <c r="AA57" t="str">
        <f>IF(原始数据!AI58="","",IF(COUNTIF(原始数据!58:58,原始数据!AI58)&gt;1,"×",""))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IF(原始数据!AE59="","",IF(COUNTIF(原始数据!59:59,原始数据!AE59)&gt;1,"×",""))</f>
        <v/>
      </c>
      <c r="Z58" t="str">
        <f>IF(原始数据!AF59="","",IF(COUNTIF(原始数据!59:59,原始数据!AF59)&gt;1,"×",""))</f>
        <v/>
      </c>
      <c r="AA58" t="str">
        <f>IF(原始数据!AI59="","",IF(COUNTIF(原始数据!59:59,原始数据!AI59)&gt;1,"×",""))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IF(原始数据!AE60="","",IF(COUNTIF(原始数据!60:60,原始数据!AE60)&gt;1,"×",""))</f>
        <v/>
      </c>
      <c r="Z59" t="str">
        <f>IF(原始数据!AF60="","",IF(COUNTIF(原始数据!60:60,原始数据!AF60)&gt;1,"×",""))</f>
        <v/>
      </c>
      <c r="AA59" t="str">
        <f>IF(原始数据!AI60="","",IF(COUNTIF(原始数据!60:60,原始数据!AI60)&gt;1,"×",""))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IF(原始数据!AE61="","",IF(COUNTIF(原始数据!61:61,原始数据!AE61)&gt;1,"×",""))</f>
        <v/>
      </c>
      <c r="Z60" t="str">
        <f>IF(原始数据!AF61="","",IF(COUNTIF(原始数据!61:61,原始数据!AF61)&gt;1,"×",""))</f>
        <v/>
      </c>
      <c r="AA60" t="str">
        <f>IF(原始数据!AI61="","",IF(COUNTIF(原始数据!61:61,原始数据!AI61)&gt;1,"×",""))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IF(原始数据!AE62="","",IF(COUNTIF(原始数据!62:62,原始数据!AE62)&gt;1,"×",""))</f>
        <v/>
      </c>
      <c r="Z61" t="str">
        <f>IF(原始数据!AF62="","",IF(COUNTIF(原始数据!62:62,原始数据!AF62)&gt;1,"×",""))</f>
        <v/>
      </c>
      <c r="AA61" t="str">
        <f>IF(原始数据!AI62="","",IF(COUNTIF(原始数据!62:62,原始数据!AI62)&gt;1,"×",""))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IF(原始数据!AE63="","",IF(COUNTIF(原始数据!63:63,原始数据!AE63)&gt;1,"×",""))</f>
        <v/>
      </c>
      <c r="Z62" t="str">
        <f>IF(原始数据!AF63="","",IF(COUNTIF(原始数据!63:63,原始数据!AF63)&gt;1,"×",""))</f>
        <v/>
      </c>
      <c r="AA62" t="str">
        <f>IF(原始数据!AI63="","",IF(COUNTIF(原始数据!63:63,原始数据!AI63)&gt;1,"×",""))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IF(原始数据!AE64="","",IF(COUNTIF(原始数据!64:64,原始数据!AE64)&gt;1,"×",""))</f>
        <v/>
      </c>
      <c r="Z63" t="str">
        <f>IF(原始数据!AF64="","",IF(COUNTIF(原始数据!64:64,原始数据!AF64)&gt;1,"×",""))</f>
        <v/>
      </c>
      <c r="AA63" t="str">
        <f>IF(原始数据!AI64="","",IF(COUNTIF(原始数据!64:64,原始数据!AI64)&gt;1,"×",""))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IF(原始数据!AE65="","",IF(COUNTIF(原始数据!65:65,原始数据!AE65)&gt;1,"×",""))</f>
        <v/>
      </c>
      <c r="Z64" t="str">
        <f>IF(原始数据!AF65="","",IF(COUNTIF(原始数据!65:65,原始数据!AF65)&gt;1,"×",""))</f>
        <v/>
      </c>
      <c r="AA64" t="str">
        <f>IF(原始数据!AI65="","",IF(COUNTIF(原始数据!65:65,原始数据!AI65)&gt;1,"×",""))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IF(原始数据!AE66="","",IF(COUNTIF(原始数据!66:66,原始数据!AE66)&gt;1,"×",""))</f>
        <v/>
      </c>
      <c r="Z65" t="str">
        <f>IF(原始数据!AF66="","",IF(COUNTIF(原始数据!66:66,原始数据!AF66)&gt;1,"×",""))</f>
        <v/>
      </c>
      <c r="AA65" t="str">
        <f>IF(原始数据!AI66="","",IF(COUNTIF(原始数据!66:66,原始数据!AI66)&gt;1,"×",""))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IF(原始数据!AE67="","",IF(COUNTIF(原始数据!67:67,原始数据!AE67)&gt;1,"×",""))</f>
        <v/>
      </c>
      <c r="Z66" t="str">
        <f>IF(原始数据!AF67="","",IF(COUNTIF(原始数据!67:67,原始数据!AF67)&gt;1,"×",""))</f>
        <v/>
      </c>
      <c r="AA66" t="str">
        <f>IF(原始数据!AI67="","",IF(COUNTIF(原始数据!67:67,原始数据!AI67)&gt;1,"×",""))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IF(原始数据!AE68="","",IF(COUNTIF(原始数据!68:68,原始数据!AE68)&gt;1,"×",""))</f>
        <v/>
      </c>
      <c r="Z67" t="str">
        <f>IF(原始数据!AF68="","",IF(COUNTIF(原始数据!68:68,原始数据!AF68)&gt;1,"×",""))</f>
        <v/>
      </c>
      <c r="AA67" t="str">
        <f>IF(原始数据!AI68="","",IF(COUNTIF(原始数据!68:68,原始数据!AI68)&gt;1,"×",""))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IF(原始数据!AE69="","",IF(COUNTIF(原始数据!69:69,原始数据!AE69)&gt;1,"×",""))</f>
        <v/>
      </c>
      <c r="Z68" t="str">
        <f>IF(原始数据!AF69="","",IF(COUNTIF(原始数据!69:69,原始数据!AF69)&gt;1,"×",""))</f>
        <v/>
      </c>
      <c r="AA68" t="str">
        <f>IF(原始数据!AI69="","",IF(COUNTIF(原始数据!69:69,原始数据!AI69)&gt;1,"×",""))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IF(原始数据!AE70="","",IF(COUNTIF(原始数据!70:70,原始数据!AE70)&gt;1,"×",""))</f>
        <v/>
      </c>
      <c r="Z69" t="str">
        <f>IF(原始数据!AF70="","",IF(COUNTIF(原始数据!70:70,原始数据!AF70)&gt;1,"×",""))</f>
        <v/>
      </c>
      <c r="AA69" t="str">
        <f>IF(原始数据!AI70="","",IF(COUNTIF(原始数据!70:70,原始数据!AI70)&gt;1,"×",""))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>×</v>
      </c>
      <c r="X70" t="str">
        <f>IF(原始数据!AA71="","",IF(COUNTIF(原始数据!71:71,原始数据!AA71)&gt;1,"×",""))</f>
        <v>×</v>
      </c>
      <c r="Y70" t="str">
        <f>IF(原始数据!AE71="","",IF(COUNTIF(原始数据!71:71,原始数据!AE71)&gt;1,"×",""))</f>
        <v/>
      </c>
      <c r="Z70" t="str">
        <f>IF(原始数据!AF71="","",IF(COUNTIF(原始数据!71:71,原始数据!AF71)&gt;1,"×",""))</f>
        <v/>
      </c>
      <c r="AA70" t="str">
        <f>IF(原始数据!AI71="","",IF(COUNTIF(原始数据!71:71,原始数据!AI71)&gt;1,"×",""))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>×</v>
      </c>
      <c r="AI70" t="str">
        <f>IF(原始数据!AU71="","",IF(COUNTIF(原始数据!71:71,原始数据!AU71)&gt;1,"×",""))</f>
        <v>×</v>
      </c>
      <c r="AJ70" t="str">
        <f>IF(原始数据!AV71="","",IF(COUNTIF(原始数据!71:71,原始数据!AV71)&gt;1,"×",""))</f>
        <v>×</v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>×</v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>×</v>
      </c>
      <c r="Y71" t="str">
        <f>IF(原始数据!AE72="","",IF(COUNTIF(原始数据!72:72,原始数据!AE72)&gt;1,"×",""))</f>
        <v/>
      </c>
      <c r="Z71" t="str">
        <f>IF(原始数据!AF72="","",IF(COUNTIF(原始数据!72:72,原始数据!AF72)&gt;1,"×",""))</f>
        <v/>
      </c>
      <c r="AA71" t="str">
        <f>IF(原始数据!AI72="","",IF(COUNTIF(原始数据!72:72,原始数据!AI72)&gt;1,"×",""))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>×</v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>×</v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IF(原始数据!AE73="","",IF(COUNTIF(原始数据!73:73,原始数据!AE73)&gt;1,"×",""))</f>
        <v/>
      </c>
      <c r="Z72" t="str">
        <f>IF(原始数据!AF73="","",IF(COUNTIF(原始数据!73:73,原始数据!AF73)&gt;1,"×",""))</f>
        <v/>
      </c>
      <c r="AA72" t="str">
        <f>IF(原始数据!AI73="","",IF(COUNTIF(原始数据!73:73,原始数据!AI73)&gt;1,"×",""))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IF(原始数据!AE74="","",IF(COUNTIF(原始数据!74:74,原始数据!AE74)&gt;1,"×",""))</f>
        <v/>
      </c>
      <c r="Z73" t="str">
        <f>IF(原始数据!AF74="","",IF(COUNTIF(原始数据!74:74,原始数据!AF74)&gt;1,"×",""))</f>
        <v/>
      </c>
      <c r="AA73" t="str">
        <f>IF(原始数据!AI74="","",IF(COUNTIF(原始数据!74:74,原始数据!AI74)&gt;1,"×",""))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IF(原始数据!AE75="","",IF(COUNTIF(原始数据!75:75,原始数据!AE75)&gt;1,"×",""))</f>
        <v/>
      </c>
      <c r="Z74" t="str">
        <f>IF(原始数据!AF75="","",IF(COUNTIF(原始数据!75:75,原始数据!AF75)&gt;1,"×",""))</f>
        <v/>
      </c>
      <c r="AA74" t="str">
        <f>IF(原始数据!AI75="","",IF(COUNTIF(原始数据!75:75,原始数据!AI75)&gt;1,"×",""))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IF(原始数据!AE76="","",IF(COUNTIF(原始数据!76:76,原始数据!AE76)&gt;1,"×",""))</f>
        <v/>
      </c>
      <c r="Z75" t="str">
        <f>IF(原始数据!AF76="","",IF(COUNTIF(原始数据!76:76,原始数据!AF76)&gt;1,"×",""))</f>
        <v/>
      </c>
      <c r="AA75" t="str">
        <f>IF(原始数据!AI76="","",IF(COUNTIF(原始数据!76:76,原始数据!AI76)&gt;1,"×",""))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IF(原始数据!AE77="","",IF(COUNTIF(原始数据!77:77,原始数据!AE77)&gt;1,"×",""))</f>
        <v/>
      </c>
      <c r="Z76" t="str">
        <f>IF(原始数据!AF77="","",IF(COUNTIF(原始数据!77:77,原始数据!AF77)&gt;1,"×",""))</f>
        <v/>
      </c>
      <c r="AA76" t="str">
        <f>IF(原始数据!AI77="","",IF(COUNTIF(原始数据!77:77,原始数据!AI77)&gt;1,"×",""))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IF(原始数据!AE78="","",IF(COUNTIF(原始数据!78:78,原始数据!AE78)&gt;1,"×",""))</f>
        <v/>
      </c>
      <c r="Z77" t="str">
        <f>IF(原始数据!AF78="","",IF(COUNTIF(原始数据!78:78,原始数据!AF78)&gt;1,"×",""))</f>
        <v/>
      </c>
      <c r="AA77" t="str">
        <f>IF(原始数据!AI78="","",IF(COUNTIF(原始数据!78:78,原始数据!AI78)&gt;1,"×",""))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IF(原始数据!AE79="","",IF(COUNTIF(原始数据!79:79,原始数据!AE79)&gt;1,"×",""))</f>
        <v/>
      </c>
      <c r="Z78" t="str">
        <f>IF(原始数据!AF79="","",IF(COUNTIF(原始数据!79:79,原始数据!AF79)&gt;1,"×",""))</f>
        <v/>
      </c>
      <c r="AA78" t="str">
        <f>IF(原始数据!AI79="","",IF(COUNTIF(原始数据!79:79,原始数据!AI79)&gt;1,"×",""))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IF(原始数据!AE80="","",IF(COUNTIF(原始数据!80:80,原始数据!AE80)&gt;1,"×",""))</f>
        <v/>
      </c>
      <c r="Z79" t="str">
        <f>IF(原始数据!AF80="","",IF(COUNTIF(原始数据!80:80,原始数据!AF80)&gt;1,"×",""))</f>
        <v/>
      </c>
      <c r="AA79" t="str">
        <f>IF(原始数据!AI80="","",IF(COUNTIF(原始数据!80:80,原始数据!AI80)&gt;1,"×",""))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IF(原始数据!AE81="","",IF(COUNTIF(原始数据!81:81,原始数据!AE81)&gt;1,"×",""))</f>
        <v/>
      </c>
      <c r="Z80" t="str">
        <f>IF(原始数据!AF81="","",IF(COUNTIF(原始数据!81:81,原始数据!AF81)&gt;1,"×",""))</f>
        <v/>
      </c>
      <c r="AA80" t="str">
        <f>IF(原始数据!AI81="","",IF(COUNTIF(原始数据!81:81,原始数据!AI81)&gt;1,"×",""))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IF(原始数据!AE82="","",IF(COUNTIF(原始数据!82:82,原始数据!AE82)&gt;1,"×",""))</f>
        <v/>
      </c>
      <c r="Z81" t="str">
        <f>IF(原始数据!AF82="","",IF(COUNTIF(原始数据!82:82,原始数据!AF82)&gt;1,"×",""))</f>
        <v/>
      </c>
      <c r="AA81" t="str">
        <f>IF(原始数据!AI82="","",IF(COUNTIF(原始数据!82:82,原始数据!AI82)&gt;1,"×",""))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>×</v>
      </c>
      <c r="X82" t="str">
        <f>IF(原始数据!AA83="","",IF(COUNTIF(原始数据!83:83,原始数据!AA83)&gt;1,"×",""))</f>
        <v>×</v>
      </c>
      <c r="Y82" t="str">
        <f>IF(原始数据!AE83="","",IF(COUNTIF(原始数据!83:83,原始数据!AE83)&gt;1,"×",""))</f>
        <v/>
      </c>
      <c r="Z82" t="str">
        <f>IF(原始数据!AF83="","",IF(COUNTIF(原始数据!83:83,原始数据!AF83)&gt;1,"×",""))</f>
        <v/>
      </c>
      <c r="AA82" t="str">
        <f>IF(原始数据!AI83="","",IF(COUNTIF(原始数据!83:83,原始数据!AI83)&gt;1,"×",""))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>×</v>
      </c>
      <c r="AI82" t="str">
        <f>IF(原始数据!AU83="","",IF(COUNTIF(原始数据!83:83,原始数据!AU83)&gt;1,"×",""))</f>
        <v>×</v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>×</v>
      </c>
      <c r="AL82" t="str">
        <f>IF(原始数据!AX83="","",IF(COUNTIF(原始数据!83:83,原始数据!AX83)&gt;1,"×",""))</f>
        <v>×</v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>×</v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IF(原始数据!AE84="","",IF(COUNTIF(原始数据!84:84,原始数据!AE84)&gt;1,"×",""))</f>
        <v/>
      </c>
      <c r="Z83" t="str">
        <f>IF(原始数据!AF84="","",IF(COUNTIF(原始数据!84:84,原始数据!AF84)&gt;1,"×",""))</f>
        <v/>
      </c>
      <c r="AA83" t="str">
        <f>IF(原始数据!AI84="","",IF(COUNTIF(原始数据!84:84,原始数据!AI84)&gt;1,"×",""))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IF(原始数据!AE85="","",IF(COUNTIF(原始数据!85:85,原始数据!AE85)&gt;1,"×",""))</f>
        <v/>
      </c>
      <c r="Z84" t="str">
        <f>IF(原始数据!AF85="","",IF(COUNTIF(原始数据!85:85,原始数据!AF85)&gt;1,"×",""))</f>
        <v/>
      </c>
      <c r="AA84" t="str">
        <f>IF(原始数据!AI85="","",IF(COUNTIF(原始数据!85:85,原始数据!AI85)&gt;1,"×",""))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IF(原始数据!AE86="","",IF(COUNTIF(原始数据!86:86,原始数据!AE86)&gt;1,"×",""))</f>
        <v/>
      </c>
      <c r="Z85" t="str">
        <f>IF(原始数据!AF86="","",IF(COUNTIF(原始数据!86:86,原始数据!AF86)&gt;1,"×",""))</f>
        <v/>
      </c>
      <c r="AA85" t="str">
        <f>IF(原始数据!AI86="","",IF(COUNTIF(原始数据!86:86,原始数据!AI86)&gt;1,"×",""))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IF(原始数据!AE87="","",IF(COUNTIF(原始数据!87:87,原始数据!AE87)&gt;1,"×",""))</f>
        <v/>
      </c>
      <c r="Z86" t="str">
        <f>IF(原始数据!AF87="","",IF(COUNTIF(原始数据!87:87,原始数据!AF87)&gt;1,"×",""))</f>
        <v/>
      </c>
      <c r="AA86" t="str">
        <f>IF(原始数据!AI87="","",IF(COUNTIF(原始数据!87:87,原始数据!AI87)&gt;1,"×",""))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IF(原始数据!AE88="","",IF(COUNTIF(原始数据!88:88,原始数据!AE88)&gt;1,"×",""))</f>
        <v/>
      </c>
      <c r="Z87" t="str">
        <f>IF(原始数据!AF88="","",IF(COUNTIF(原始数据!88:88,原始数据!AF88)&gt;1,"×",""))</f>
        <v/>
      </c>
      <c r="AA87" t="str">
        <f>IF(原始数据!AI88="","",IF(COUNTIF(原始数据!88:88,原始数据!AI88)&gt;1,"×",""))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IF(原始数据!AE89="","",IF(COUNTIF(原始数据!89:89,原始数据!AE89)&gt;1,"×",""))</f>
        <v/>
      </c>
      <c r="Z88" t="str">
        <f>IF(原始数据!AF89="","",IF(COUNTIF(原始数据!89:89,原始数据!AF89)&gt;1,"×",""))</f>
        <v/>
      </c>
      <c r="AA88" t="str">
        <f>IF(原始数据!AI89="","",IF(COUNTIF(原始数据!89:89,原始数据!AI89)&gt;1,"×",""))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IF(原始数据!AE90="","",IF(COUNTIF(原始数据!90:90,原始数据!AE90)&gt;1,"×",""))</f>
        <v/>
      </c>
      <c r="Z89" t="str">
        <f>IF(原始数据!AF90="","",IF(COUNTIF(原始数据!90:90,原始数据!AF90)&gt;1,"×",""))</f>
        <v/>
      </c>
      <c r="AA89" t="str">
        <f>IF(原始数据!AI90="","",IF(COUNTIF(原始数据!90:90,原始数据!AI90)&gt;1,"×",""))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IF(原始数据!AE91="","",IF(COUNTIF(原始数据!91:91,原始数据!AE91)&gt;1,"×",""))</f>
        <v/>
      </c>
      <c r="Z90" t="str">
        <f>IF(原始数据!AF91="","",IF(COUNTIF(原始数据!91:91,原始数据!AF91)&gt;1,"×",""))</f>
        <v/>
      </c>
      <c r="AA90" t="str">
        <f>IF(原始数据!AI91="","",IF(COUNTIF(原始数据!91:91,原始数据!AI91)&gt;1,"×",""))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IF(原始数据!AE92="","",IF(COUNTIF(原始数据!92:92,原始数据!AE92)&gt;1,"×",""))</f>
        <v/>
      </c>
      <c r="Z91" t="str">
        <f>IF(原始数据!AF92="","",IF(COUNTIF(原始数据!92:92,原始数据!AF92)&gt;1,"×",""))</f>
        <v/>
      </c>
      <c r="AA91" t="str">
        <f>IF(原始数据!AI92="","",IF(COUNTIF(原始数据!92:92,原始数据!AI92)&gt;1,"×",""))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IF(原始数据!AE93="","",IF(COUNTIF(原始数据!93:93,原始数据!AE93)&gt;1,"×",""))</f>
        <v/>
      </c>
      <c r="Z92" t="str">
        <f>IF(原始数据!AF93="","",IF(COUNTIF(原始数据!93:93,原始数据!AF93)&gt;1,"×",""))</f>
        <v/>
      </c>
      <c r="AA92" t="str">
        <f>IF(原始数据!AI93="","",IF(COUNTIF(原始数据!93:93,原始数据!AI93)&gt;1,"×",""))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IF(原始数据!AE94="","",IF(COUNTIF(原始数据!94:94,原始数据!AE94)&gt;1,"×",""))</f>
        <v/>
      </c>
      <c r="Z93" t="str">
        <f>IF(原始数据!AF94="","",IF(COUNTIF(原始数据!94:94,原始数据!AF94)&gt;1,"×",""))</f>
        <v/>
      </c>
      <c r="AA93" t="str">
        <f>IF(原始数据!AI94="","",IF(COUNTIF(原始数据!94:94,原始数据!AI94)&gt;1,"×",""))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IF(原始数据!AE95="","",IF(COUNTIF(原始数据!95:95,原始数据!AE95)&gt;1,"×",""))</f>
        <v/>
      </c>
      <c r="Z94" t="str">
        <f>IF(原始数据!AF95="","",IF(COUNTIF(原始数据!95:95,原始数据!AF95)&gt;1,"×",""))</f>
        <v/>
      </c>
      <c r="AA94" t="str">
        <f>IF(原始数据!AI95="","",IF(COUNTIF(原始数据!95:95,原始数据!AI95)&gt;1,"×",""))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/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/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IF(原始数据!AE96="","",IF(COUNTIF(原始数据!96:96,原始数据!AE96)&gt;1,"×",""))</f>
        <v/>
      </c>
      <c r="Z95" t="str">
        <f>IF(原始数据!AF96="","",IF(COUNTIF(原始数据!96:96,原始数据!AF96)&gt;1,"×",""))</f>
        <v/>
      </c>
      <c r="AA95" t="str">
        <f>IF(原始数据!AI96="","",IF(COUNTIF(原始数据!96:96,原始数据!AI96)&gt;1,"×",""))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IF(原始数据!AE97="","",IF(COUNTIF(原始数据!97:97,原始数据!AE97)&gt;1,"×",""))</f>
        <v/>
      </c>
      <c r="Z96" t="str">
        <f>IF(原始数据!AF97="","",IF(COUNTIF(原始数据!97:97,原始数据!AF97)&gt;1,"×",""))</f>
        <v/>
      </c>
      <c r="AA96" t="str">
        <f>IF(原始数据!AI97="","",IF(COUNTIF(原始数据!97:97,原始数据!AI97)&gt;1,"×",""))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IF(原始数据!AE98="","",IF(COUNTIF(原始数据!98:98,原始数据!AE98)&gt;1,"×",""))</f>
        <v/>
      </c>
      <c r="Z97" t="str">
        <f>IF(原始数据!AF98="","",IF(COUNTIF(原始数据!98:98,原始数据!AF98)&gt;1,"×",""))</f>
        <v/>
      </c>
      <c r="AA97" t="str">
        <f>IF(原始数据!AI98="","",IF(COUNTIF(原始数据!98:98,原始数据!AI98)&gt;1,"×",""))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IF(原始数据!AE99="","",IF(COUNTIF(原始数据!99:99,原始数据!AE99)&gt;1,"×",""))</f>
        <v/>
      </c>
      <c r="Z98" t="str">
        <f>IF(原始数据!AF99="","",IF(COUNTIF(原始数据!99:99,原始数据!AF99)&gt;1,"×",""))</f>
        <v/>
      </c>
      <c r="AA98" t="str">
        <f>IF(原始数据!AI99="","",IF(COUNTIF(原始数据!99:99,原始数据!AI99)&gt;1,"×",""))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IF(原始数据!AE100="","",IF(COUNTIF(原始数据!100:100,原始数据!AE100)&gt;1,"×",""))</f>
        <v/>
      </c>
      <c r="Z99" t="str">
        <f>IF(原始数据!AF100="","",IF(COUNTIF(原始数据!100:100,原始数据!AF100)&gt;1,"×",""))</f>
        <v/>
      </c>
      <c r="AA99" t="str">
        <f>IF(原始数据!AI100="","",IF(COUNTIF(原始数据!100:100,原始数据!AI100)&gt;1,"×",""))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IF(原始数据!AE101="","",IF(COUNTIF(原始数据!101:101,原始数据!AE101)&gt;1,"×",""))</f>
        <v/>
      </c>
      <c r="Z100" t="str">
        <f>IF(原始数据!AF101="","",IF(COUNTIF(原始数据!101:101,原始数据!AF101)&gt;1,"×",""))</f>
        <v/>
      </c>
      <c r="AA100" t="str">
        <f>IF(原始数据!AI101="","",IF(COUNTIF(原始数据!101:101,原始数据!AI101)&gt;1,"×",""))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IF(原始数据!AE102="","",IF(COUNTIF(原始数据!102:102,原始数据!AE102)&gt;1,"×",""))</f>
        <v/>
      </c>
      <c r="Z101" t="str">
        <f>IF(原始数据!AF102="","",IF(COUNTIF(原始数据!102:102,原始数据!AF102)&gt;1,"×",""))</f>
        <v/>
      </c>
      <c r="AA101" t="str">
        <f>IF(原始数据!AI102="","",IF(COUNTIF(原始数据!102:102,原始数据!AI102)&gt;1,"×",""))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IF(原始数据!AE103="","",IF(COUNTIF(原始数据!103:103,原始数据!AE103)&gt;1,"×",""))</f>
        <v/>
      </c>
      <c r="Z102" t="str">
        <f>IF(原始数据!AF103="","",IF(COUNTIF(原始数据!103:103,原始数据!AF103)&gt;1,"×",""))</f>
        <v/>
      </c>
      <c r="AA102" t="str">
        <f>IF(原始数据!AI103="","",IF(COUNTIF(原始数据!103:103,原始数据!AI103)&gt;1,"×",""))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IF(原始数据!AE104="","",IF(COUNTIF(原始数据!104:104,原始数据!AE104)&gt;1,"×",""))</f>
        <v/>
      </c>
      <c r="Z103" t="str">
        <f>IF(原始数据!AF104="","",IF(COUNTIF(原始数据!104:104,原始数据!AF104)&gt;1,"×",""))</f>
        <v/>
      </c>
      <c r="AA103" t="str">
        <f>IF(原始数据!AI104="","",IF(COUNTIF(原始数据!104:104,原始数据!AI104)&gt;1,"×",""))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IF(原始数据!AE105="","",IF(COUNTIF(原始数据!105:105,原始数据!AE105)&gt;1,"×",""))</f>
        <v/>
      </c>
      <c r="Z104" t="str">
        <f>IF(原始数据!AF105="","",IF(COUNTIF(原始数据!105:105,原始数据!AF105)&gt;1,"×",""))</f>
        <v/>
      </c>
      <c r="AA104" t="str">
        <f>IF(原始数据!AI105="","",IF(COUNTIF(原始数据!105:105,原始数据!AI105)&gt;1,"×",""))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IF(原始数据!AE106="","",IF(COUNTIF(原始数据!106:106,原始数据!AE106)&gt;1,"×",""))</f>
        <v/>
      </c>
      <c r="Z105" t="str">
        <f>IF(原始数据!AF106="","",IF(COUNTIF(原始数据!106:106,原始数据!AF106)&gt;1,"×",""))</f>
        <v/>
      </c>
      <c r="AA105" t="str">
        <f>IF(原始数据!AI106="","",IF(COUNTIF(原始数据!106:106,原始数据!AI106)&gt;1,"×",""))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>×</v>
      </c>
      <c r="X106" t="str">
        <f>IF(原始数据!AA107="","",IF(COUNTIF(原始数据!107:107,原始数据!AA107)&gt;1,"×",""))</f>
        <v>×</v>
      </c>
      <c r="Y106" t="str">
        <f>IF(原始数据!AE107="","",IF(COUNTIF(原始数据!107:107,原始数据!AE107)&gt;1,"×",""))</f>
        <v/>
      </c>
      <c r="Z106" t="str">
        <f>IF(原始数据!AF107="","",IF(COUNTIF(原始数据!107:107,原始数据!AF107)&gt;1,"×",""))</f>
        <v/>
      </c>
      <c r="AA106" t="str">
        <f>IF(原始数据!AI107="","",IF(COUNTIF(原始数据!107:107,原始数据!AI107)&gt;1,"×",""))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>×</v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>×</v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>×</v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>×</v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IF(原始数据!AE108="","",IF(COUNTIF(原始数据!108:108,原始数据!AE108)&gt;1,"×",""))</f>
        <v/>
      </c>
      <c r="Z107" t="str">
        <f>IF(原始数据!AF108="","",IF(COUNTIF(原始数据!108:108,原始数据!AF108)&gt;1,"×",""))</f>
        <v/>
      </c>
      <c r="AA107" t="str">
        <f>IF(原始数据!AI108="","",IF(COUNTIF(原始数据!108:108,原始数据!AI108)&gt;1,"×",""))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IF(原始数据!AE109="","",IF(COUNTIF(原始数据!109:109,原始数据!AE109)&gt;1,"×",""))</f>
        <v/>
      </c>
      <c r="Z108" t="str">
        <f>IF(原始数据!AF109="","",IF(COUNTIF(原始数据!109:109,原始数据!AF109)&gt;1,"×",""))</f>
        <v/>
      </c>
      <c r="AA108" t="str">
        <f>IF(原始数据!AI109="","",IF(COUNTIF(原始数据!109:109,原始数据!AI109)&gt;1,"×",""))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IF(原始数据!AE110="","",IF(COUNTIF(原始数据!110:110,原始数据!AE110)&gt;1,"×",""))</f>
        <v/>
      </c>
      <c r="Z109" t="str">
        <f>IF(原始数据!AF110="","",IF(COUNTIF(原始数据!110:110,原始数据!AF110)&gt;1,"×",""))</f>
        <v/>
      </c>
      <c r="AA109" t="str">
        <f>IF(原始数据!AI110="","",IF(COUNTIF(原始数据!110:110,原始数据!AI110)&gt;1,"×",""))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IF(原始数据!AE111="","",IF(COUNTIF(原始数据!111:111,原始数据!AE111)&gt;1,"×",""))</f>
        <v/>
      </c>
      <c r="Z110" t="str">
        <f>IF(原始数据!AF111="","",IF(COUNTIF(原始数据!111:111,原始数据!AF111)&gt;1,"×",""))</f>
        <v/>
      </c>
      <c r="AA110" t="str">
        <f>IF(原始数据!AI111="","",IF(COUNTIF(原始数据!111:111,原始数据!AI111)&gt;1,"×",""))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IF(原始数据!AE112="","",IF(COUNTIF(原始数据!112:112,原始数据!AE112)&gt;1,"×",""))</f>
        <v/>
      </c>
      <c r="Z111" t="str">
        <f>IF(原始数据!AF112="","",IF(COUNTIF(原始数据!112:112,原始数据!AF112)&gt;1,"×",""))</f>
        <v/>
      </c>
      <c r="AA111" t="str">
        <f>IF(原始数据!AI112="","",IF(COUNTIF(原始数据!112:112,原始数据!AI112)&gt;1,"×",""))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IF(原始数据!AE113="","",IF(COUNTIF(原始数据!113:113,原始数据!AE113)&gt;1,"×",""))</f>
        <v/>
      </c>
      <c r="Z112" t="str">
        <f>IF(原始数据!AF113="","",IF(COUNTIF(原始数据!113:113,原始数据!AF113)&gt;1,"×",""))</f>
        <v/>
      </c>
      <c r="AA112" t="str">
        <f>IF(原始数据!AI113="","",IF(COUNTIF(原始数据!113:113,原始数据!AI113)&gt;1,"×",""))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IF(原始数据!AE114="","",IF(COUNTIF(原始数据!114:114,原始数据!AE114)&gt;1,"×",""))</f>
        <v/>
      </c>
      <c r="Z113" t="str">
        <f>IF(原始数据!AF114="","",IF(COUNTIF(原始数据!114:114,原始数据!AF114)&gt;1,"×",""))</f>
        <v/>
      </c>
      <c r="AA113" t="str">
        <f>IF(原始数据!AI114="","",IF(COUNTIF(原始数据!114:114,原始数据!AI114)&gt;1,"×",""))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IF(原始数据!AE115="","",IF(COUNTIF(原始数据!115:115,原始数据!AE115)&gt;1,"×",""))</f>
        <v/>
      </c>
      <c r="Z114" t="str">
        <f>IF(原始数据!AF115="","",IF(COUNTIF(原始数据!115:115,原始数据!AF115)&gt;1,"×",""))</f>
        <v/>
      </c>
      <c r="AA114" t="str">
        <f>IF(原始数据!AI115="","",IF(COUNTIF(原始数据!115:115,原始数据!AI115)&gt;1,"×",""))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IF(原始数据!AE116="","",IF(COUNTIF(原始数据!116:116,原始数据!AE116)&gt;1,"×",""))</f>
        <v/>
      </c>
      <c r="Z115" t="str">
        <f>IF(原始数据!AF116="","",IF(COUNTIF(原始数据!116:116,原始数据!AF116)&gt;1,"×",""))</f>
        <v/>
      </c>
      <c r="AA115" t="str">
        <f>IF(原始数据!AI116="","",IF(COUNTIF(原始数据!116:116,原始数据!AI116)&gt;1,"×",""))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IF(原始数据!AE117="","",IF(COUNTIF(原始数据!117:117,原始数据!AE117)&gt;1,"×",""))</f>
        <v/>
      </c>
      <c r="Z116" t="str">
        <f>IF(原始数据!AF117="","",IF(COUNTIF(原始数据!117:117,原始数据!AF117)&gt;1,"×",""))</f>
        <v/>
      </c>
      <c r="AA116" t="str">
        <f>IF(原始数据!AI117="","",IF(COUNTIF(原始数据!117:117,原始数据!AI117)&gt;1,"×",""))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IF(原始数据!AE118="","",IF(COUNTIF(原始数据!118:118,原始数据!AE118)&gt;1,"×",""))</f>
        <v/>
      </c>
      <c r="Z117" t="str">
        <f>IF(原始数据!AF118="","",IF(COUNTIF(原始数据!118:118,原始数据!AF118)&gt;1,"×",""))</f>
        <v/>
      </c>
      <c r="AA117" t="str">
        <f>IF(原始数据!AI118="","",IF(COUNTIF(原始数据!118:118,原始数据!AI118)&gt;1,"×",""))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IF(原始数据!AE119="","",IF(COUNTIF(原始数据!119:119,原始数据!AE119)&gt;1,"×",""))</f>
        <v/>
      </c>
      <c r="Z118" t="str">
        <f>IF(原始数据!AF119="","",IF(COUNTIF(原始数据!119:119,原始数据!AF119)&gt;1,"×",""))</f>
        <v/>
      </c>
      <c r="AA118" t="str">
        <f>IF(原始数据!AI119="","",IF(COUNTIF(原始数据!119:119,原始数据!AI119)&gt;1,"×",""))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IF(原始数据!AE120="","",IF(COUNTIF(原始数据!120:120,原始数据!AE120)&gt;1,"×",""))</f>
        <v/>
      </c>
      <c r="Z119" t="str">
        <f>IF(原始数据!AF120="","",IF(COUNTIF(原始数据!120:120,原始数据!AF120)&gt;1,"×",""))</f>
        <v/>
      </c>
      <c r="AA119" t="str">
        <f>IF(原始数据!AI120="","",IF(COUNTIF(原始数据!120:120,原始数据!AI120)&gt;1,"×",""))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IF(原始数据!AE121="","",IF(COUNTIF(原始数据!121:121,原始数据!AE121)&gt;1,"×",""))</f>
        <v/>
      </c>
      <c r="Z120" t="str">
        <f>IF(原始数据!AF121="","",IF(COUNTIF(原始数据!121:121,原始数据!AF121)&gt;1,"×",""))</f>
        <v/>
      </c>
      <c r="AA120" t="str">
        <f>IF(原始数据!AI121="","",IF(COUNTIF(原始数据!121:121,原始数据!AI121)&gt;1,"×",""))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IF(原始数据!AE122="","",IF(COUNTIF(原始数据!122:122,原始数据!AE122)&gt;1,"×",""))</f>
        <v/>
      </c>
      <c r="Z121" t="str">
        <f>IF(原始数据!AF122="","",IF(COUNTIF(原始数据!122:122,原始数据!AF122)&gt;1,"×",""))</f>
        <v/>
      </c>
      <c r="AA121" t="str">
        <f>IF(原始数据!AI122="","",IF(COUNTIF(原始数据!122:122,原始数据!AI122)&gt;1,"×",""))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IF(原始数据!AE123="","",IF(COUNTIF(原始数据!123:123,原始数据!AE123)&gt;1,"×",""))</f>
        <v/>
      </c>
      <c r="Z122" t="str">
        <f>IF(原始数据!AF123="","",IF(COUNTIF(原始数据!123:123,原始数据!AF123)&gt;1,"×",""))</f>
        <v/>
      </c>
      <c r="AA122" t="str">
        <f>IF(原始数据!AI123="","",IF(COUNTIF(原始数据!123:123,原始数据!AI123)&gt;1,"×",""))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IF(原始数据!AE124="","",IF(COUNTIF(原始数据!124:124,原始数据!AE124)&gt;1,"×",""))</f>
        <v/>
      </c>
      <c r="Z123" t="str">
        <f>IF(原始数据!AF124="","",IF(COUNTIF(原始数据!124:124,原始数据!AF124)&gt;1,"×",""))</f>
        <v/>
      </c>
      <c r="AA123" t="str">
        <f>IF(原始数据!AI124="","",IF(COUNTIF(原始数据!124:124,原始数据!AI124)&gt;1,"×",""))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IF(原始数据!AE125="","",IF(COUNTIF(原始数据!125:125,原始数据!AE125)&gt;1,"×",""))</f>
        <v/>
      </c>
      <c r="Z124" t="str">
        <f>IF(原始数据!AF125="","",IF(COUNTIF(原始数据!125:125,原始数据!AF125)&gt;1,"×",""))</f>
        <v/>
      </c>
      <c r="AA124" t="str">
        <f>IF(原始数据!AI125="","",IF(COUNTIF(原始数据!125:125,原始数据!AI125)&gt;1,"×",""))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IF(原始数据!AE126="","",IF(COUNTIF(原始数据!126:126,原始数据!AE126)&gt;1,"×",""))</f>
        <v/>
      </c>
      <c r="Z125" t="str">
        <f>IF(原始数据!AF126="","",IF(COUNTIF(原始数据!126:126,原始数据!AF126)&gt;1,"×",""))</f>
        <v/>
      </c>
      <c r="AA125" t="str">
        <f>IF(原始数据!AI126="","",IF(COUNTIF(原始数据!126:126,原始数据!AI126)&gt;1,"×",""))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IF(原始数据!AE127="","",IF(COUNTIF(原始数据!127:127,原始数据!AE127)&gt;1,"×",""))</f>
        <v/>
      </c>
      <c r="Z126" t="str">
        <f>IF(原始数据!AF127="","",IF(COUNTIF(原始数据!127:127,原始数据!AF127)&gt;1,"×",""))</f>
        <v/>
      </c>
      <c r="AA126" t="str">
        <f>IF(原始数据!AI127="","",IF(COUNTIF(原始数据!127:127,原始数据!AI127)&gt;1,"×",""))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IF(原始数据!AE128="","",IF(COUNTIF(原始数据!128:128,原始数据!AE128)&gt;1,"×",""))</f>
        <v/>
      </c>
      <c r="Z127" t="str">
        <f>IF(原始数据!AF128="","",IF(COUNTIF(原始数据!128:128,原始数据!AF128)&gt;1,"×",""))</f>
        <v/>
      </c>
      <c r="AA127" t="str">
        <f>IF(原始数据!AI128="","",IF(COUNTIF(原始数据!128:128,原始数据!AI128)&gt;1,"×",""))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IF(原始数据!AE129="","",IF(COUNTIF(原始数据!129:129,原始数据!AE129)&gt;1,"×",""))</f>
        <v/>
      </c>
      <c r="Z128" t="str">
        <f>IF(原始数据!AF129="","",IF(COUNTIF(原始数据!129:129,原始数据!AF129)&gt;1,"×",""))</f>
        <v/>
      </c>
      <c r="AA128" t="str">
        <f>IF(原始数据!AI129="","",IF(COUNTIF(原始数据!129:129,原始数据!AI129)&gt;1,"×",""))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IF(原始数据!AE130="","",IF(COUNTIF(原始数据!130:130,原始数据!AE130)&gt;1,"×",""))</f>
        <v/>
      </c>
      <c r="Z129" t="str">
        <f>IF(原始数据!AF130="","",IF(COUNTIF(原始数据!130:130,原始数据!AF130)&gt;1,"×",""))</f>
        <v/>
      </c>
      <c r="AA129" t="str">
        <f>IF(原始数据!AI130="","",IF(COUNTIF(原始数据!130:130,原始数据!AI130)&gt;1,"×",""))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>×</v>
      </c>
      <c r="X130" t="str">
        <f>IF(原始数据!AA131="","",IF(COUNTIF(原始数据!131:131,原始数据!AA131)&gt;1,"×",""))</f>
        <v/>
      </c>
      <c r="Y130" t="str">
        <f>IF(原始数据!AE131="","",IF(COUNTIF(原始数据!131:131,原始数据!AE131)&gt;1,"×",""))</f>
        <v/>
      </c>
      <c r="Z130" t="str">
        <f>IF(原始数据!AF131="","",IF(COUNTIF(原始数据!131:131,原始数据!AF131)&gt;1,"×",""))</f>
        <v/>
      </c>
      <c r="AA130" t="str">
        <f>IF(原始数据!AI131="","",IF(COUNTIF(原始数据!131:131,原始数据!AI131)&gt;1,"×",""))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>×</v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>×</v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>×</v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>×</v>
      </c>
      <c r="Y131" t="str">
        <f>IF(原始数据!AE132="","",IF(COUNTIF(原始数据!132:132,原始数据!AE132)&gt;1,"×",""))</f>
        <v/>
      </c>
      <c r="Z131" t="str">
        <f>IF(原始数据!AF132="","",IF(COUNTIF(原始数据!132:132,原始数据!AF132)&gt;1,"×",""))</f>
        <v/>
      </c>
      <c r="AA131" t="str">
        <f>IF(原始数据!AI132="","",IF(COUNTIF(原始数据!132:132,原始数据!AI132)&gt;1,"×",""))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>×</v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IF(原始数据!AE133="","",IF(COUNTIF(原始数据!133:133,原始数据!AE133)&gt;1,"×",""))</f>
        <v/>
      </c>
      <c r="Z132" t="str">
        <f>IF(原始数据!AF133="","",IF(COUNTIF(原始数据!133:133,原始数据!AF133)&gt;1,"×",""))</f>
        <v/>
      </c>
      <c r="AA132" t="str">
        <f>IF(原始数据!AI133="","",IF(COUNTIF(原始数据!133:133,原始数据!AI133)&gt;1,"×",""))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IF(原始数据!AE134="","",IF(COUNTIF(原始数据!134:134,原始数据!AE134)&gt;1,"×",""))</f>
        <v/>
      </c>
      <c r="Z133" t="str">
        <f>IF(原始数据!AF134="","",IF(COUNTIF(原始数据!134:134,原始数据!AF134)&gt;1,"×",""))</f>
        <v/>
      </c>
      <c r="AA133" t="str">
        <f>IF(原始数据!AI134="","",IF(COUNTIF(原始数据!134:134,原始数据!AI134)&gt;1,"×",""))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IF(原始数据!AE135="","",IF(COUNTIF(原始数据!135:135,原始数据!AE135)&gt;1,"×",""))</f>
        <v/>
      </c>
      <c r="Z134" t="str">
        <f>IF(原始数据!AF135="","",IF(COUNTIF(原始数据!135:135,原始数据!AF135)&gt;1,"×",""))</f>
        <v/>
      </c>
      <c r="AA134" t="str">
        <f>IF(原始数据!AI135="","",IF(COUNTIF(原始数据!135:135,原始数据!AI135)&gt;1,"×",""))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IF(原始数据!AE136="","",IF(COUNTIF(原始数据!136:136,原始数据!AE136)&gt;1,"×",""))</f>
        <v/>
      </c>
      <c r="Z135" t="str">
        <f>IF(原始数据!AF136="","",IF(COUNTIF(原始数据!136:136,原始数据!AF136)&gt;1,"×",""))</f>
        <v/>
      </c>
      <c r="AA135" t="str">
        <f>IF(原始数据!AI136="","",IF(COUNTIF(原始数据!136:136,原始数据!AI136)&gt;1,"×",""))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IF(原始数据!AE137="","",IF(COUNTIF(原始数据!137:137,原始数据!AE137)&gt;1,"×",""))</f>
        <v/>
      </c>
      <c r="Z136" t="str">
        <f>IF(原始数据!AF137="","",IF(COUNTIF(原始数据!137:137,原始数据!AF137)&gt;1,"×",""))</f>
        <v/>
      </c>
      <c r="AA136" t="str">
        <f>IF(原始数据!AI137="","",IF(COUNTIF(原始数据!137:137,原始数据!AI137)&gt;1,"×",""))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IF(原始数据!AE138="","",IF(COUNTIF(原始数据!138:138,原始数据!AE138)&gt;1,"×",""))</f>
        <v/>
      </c>
      <c r="Z137" t="str">
        <f>IF(原始数据!AF138="","",IF(COUNTIF(原始数据!138:138,原始数据!AF138)&gt;1,"×",""))</f>
        <v/>
      </c>
      <c r="AA137" t="str">
        <f>IF(原始数据!AI138="","",IF(COUNTIF(原始数据!138:138,原始数据!AI138)&gt;1,"×",""))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IF(原始数据!AE139="","",IF(COUNTIF(原始数据!139:139,原始数据!AE139)&gt;1,"×",""))</f>
        <v/>
      </c>
      <c r="Z138" t="str">
        <f>IF(原始数据!AF139="","",IF(COUNTIF(原始数据!139:139,原始数据!AF139)&gt;1,"×",""))</f>
        <v/>
      </c>
      <c r="AA138" t="str">
        <f>IF(原始数据!AI139="","",IF(COUNTIF(原始数据!139:139,原始数据!AI139)&gt;1,"×",""))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IF(原始数据!AE140="","",IF(COUNTIF(原始数据!140:140,原始数据!AE140)&gt;1,"×",""))</f>
        <v/>
      </c>
      <c r="Z139" t="str">
        <f>IF(原始数据!AF140="","",IF(COUNTIF(原始数据!140:140,原始数据!AF140)&gt;1,"×",""))</f>
        <v/>
      </c>
      <c r="AA139" t="str">
        <f>IF(原始数据!AI140="","",IF(COUNTIF(原始数据!140:140,原始数据!AI140)&gt;1,"×",""))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IF(原始数据!AE141="","",IF(COUNTIF(原始数据!141:141,原始数据!AE141)&gt;1,"×",""))</f>
        <v/>
      </c>
      <c r="Z140" t="str">
        <f>IF(原始数据!AF141="","",IF(COUNTIF(原始数据!141:141,原始数据!AF141)&gt;1,"×",""))</f>
        <v/>
      </c>
      <c r="AA140" t="str">
        <f>IF(原始数据!AI141="","",IF(COUNTIF(原始数据!141:141,原始数据!AI141)&gt;1,"×",""))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IF(原始数据!AE142="","",IF(COUNTIF(原始数据!142:142,原始数据!AE142)&gt;1,"×",""))</f>
        <v/>
      </c>
      <c r="Z141" t="str">
        <f>IF(原始数据!AF142="","",IF(COUNTIF(原始数据!142:142,原始数据!AF142)&gt;1,"×",""))</f>
        <v/>
      </c>
      <c r="AA141" t="str">
        <f>IF(原始数据!AI142="","",IF(COUNTIF(原始数据!142:142,原始数据!AI142)&gt;1,"×",""))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>×</v>
      </c>
      <c r="X142" t="str">
        <f>IF(原始数据!AA143="","",IF(COUNTIF(原始数据!143:143,原始数据!AA143)&gt;1,"×",""))</f>
        <v>×</v>
      </c>
      <c r="Y142" t="str">
        <f>IF(原始数据!AE143="","",IF(COUNTIF(原始数据!143:143,原始数据!AE143)&gt;1,"×",""))</f>
        <v/>
      </c>
      <c r="Z142" t="str">
        <f>IF(原始数据!AF143="","",IF(COUNTIF(原始数据!143:143,原始数据!AF143)&gt;1,"×",""))</f>
        <v/>
      </c>
      <c r="AA142" t="str">
        <f>IF(原始数据!AI143="","",IF(COUNTIF(原始数据!143:143,原始数据!AI143)&gt;1,"×",""))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>×</v>
      </c>
      <c r="AI142" t="str">
        <f>IF(原始数据!AU143="","",IF(COUNTIF(原始数据!143:143,原始数据!AU143)&gt;1,"×",""))</f>
        <v>×</v>
      </c>
      <c r="AJ142" t="str">
        <f>IF(原始数据!AV143="","",IF(COUNTIF(原始数据!143:143,原始数据!AV143)&gt;1,"×",""))</f>
        <v>×</v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IF(原始数据!AE144="","",IF(COUNTIF(原始数据!144:144,原始数据!AE144)&gt;1,"×",""))</f>
        <v/>
      </c>
      <c r="Z143" t="str">
        <f>IF(原始数据!AF144="","",IF(COUNTIF(原始数据!144:144,原始数据!AF144)&gt;1,"×",""))</f>
        <v/>
      </c>
      <c r="AA143" t="str">
        <f>IF(原始数据!AI144="","",IF(COUNTIF(原始数据!144:144,原始数据!AI144)&gt;1,"×",""))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IF(原始数据!AE145="","",IF(COUNTIF(原始数据!145:145,原始数据!AE145)&gt;1,"×",""))</f>
        <v/>
      </c>
      <c r="Z144" t="str">
        <f>IF(原始数据!AF145="","",IF(COUNTIF(原始数据!145:145,原始数据!AF145)&gt;1,"×",""))</f>
        <v/>
      </c>
      <c r="AA144" t="str">
        <f>IF(原始数据!AI145="","",IF(COUNTIF(原始数据!145:145,原始数据!AI145)&gt;1,"×",""))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IF(原始数据!AE146="","",IF(COUNTIF(原始数据!146:146,原始数据!AE146)&gt;1,"×",""))</f>
        <v/>
      </c>
      <c r="Z145" t="str">
        <f>IF(原始数据!AF146="","",IF(COUNTIF(原始数据!146:146,原始数据!AF146)&gt;1,"×",""))</f>
        <v/>
      </c>
      <c r="AA145" t="str">
        <f>IF(原始数据!AI146="","",IF(COUNTIF(原始数据!146:146,原始数据!AI146)&gt;1,"×",""))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IF(原始数据!AE147="","",IF(COUNTIF(原始数据!147:147,原始数据!AE147)&gt;1,"×",""))</f>
        <v/>
      </c>
      <c r="Z146" t="str">
        <f>IF(原始数据!AF147="","",IF(COUNTIF(原始数据!147:147,原始数据!AF147)&gt;1,"×",""))</f>
        <v/>
      </c>
      <c r="AA146" t="str">
        <f>IF(原始数据!AI147="","",IF(COUNTIF(原始数据!147:147,原始数据!AI147)&gt;1,"×",""))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IF(原始数据!AE148="","",IF(COUNTIF(原始数据!148:148,原始数据!AE148)&gt;1,"×",""))</f>
        <v/>
      </c>
      <c r="Z147" t="str">
        <f>IF(原始数据!AF148="","",IF(COUNTIF(原始数据!148:148,原始数据!AF148)&gt;1,"×",""))</f>
        <v/>
      </c>
      <c r="AA147" t="str">
        <f>IF(原始数据!AI148="","",IF(COUNTIF(原始数据!148:148,原始数据!AI148)&gt;1,"×",""))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IF(原始数据!AE149="","",IF(COUNTIF(原始数据!149:149,原始数据!AE149)&gt;1,"×",""))</f>
        <v/>
      </c>
      <c r="Z148" t="str">
        <f>IF(原始数据!AF149="","",IF(COUNTIF(原始数据!149:149,原始数据!AF149)&gt;1,"×",""))</f>
        <v/>
      </c>
      <c r="AA148" t="str">
        <f>IF(原始数据!AI149="","",IF(COUNTIF(原始数据!149:149,原始数据!AI149)&gt;1,"×",""))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IF(原始数据!AE150="","",IF(COUNTIF(原始数据!150:150,原始数据!AE150)&gt;1,"×",""))</f>
        <v/>
      </c>
      <c r="Z149" t="str">
        <f>IF(原始数据!AF150="","",IF(COUNTIF(原始数据!150:150,原始数据!AF150)&gt;1,"×",""))</f>
        <v/>
      </c>
      <c r="AA149" t="str">
        <f>IF(原始数据!AI150="","",IF(COUNTIF(原始数据!150:150,原始数据!AI150)&gt;1,"×",""))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IF(原始数据!AE151="","",IF(COUNTIF(原始数据!151:151,原始数据!AE151)&gt;1,"×",""))</f>
        <v/>
      </c>
      <c r="Z150" t="str">
        <f>IF(原始数据!AF151="","",IF(COUNTIF(原始数据!151:151,原始数据!AF151)&gt;1,"×",""))</f>
        <v/>
      </c>
      <c r="AA150" t="str">
        <f>IF(原始数据!AI151="","",IF(COUNTIF(原始数据!151:151,原始数据!AI151)&gt;1,"×",""))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IF(原始数据!AE152="","",IF(COUNTIF(原始数据!152:152,原始数据!AE152)&gt;1,"×",""))</f>
        <v/>
      </c>
      <c r="Z151" t="str">
        <f>IF(原始数据!AF152="","",IF(COUNTIF(原始数据!152:152,原始数据!AF152)&gt;1,"×",""))</f>
        <v/>
      </c>
      <c r="AA151" t="str">
        <f>IF(原始数据!AI152="","",IF(COUNTIF(原始数据!152:152,原始数据!AI152)&gt;1,"×",""))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IF(原始数据!AE153="","",IF(COUNTIF(原始数据!153:153,原始数据!AE153)&gt;1,"×",""))</f>
        <v/>
      </c>
      <c r="Z152" t="str">
        <f>IF(原始数据!AF153="","",IF(COUNTIF(原始数据!153:153,原始数据!AF153)&gt;1,"×",""))</f>
        <v/>
      </c>
      <c r="AA152" t="str">
        <f>IF(原始数据!AI153="","",IF(COUNTIF(原始数据!153:153,原始数据!AI153)&gt;1,"×",""))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IF(原始数据!AE154="","",IF(COUNTIF(原始数据!154:154,原始数据!AE154)&gt;1,"×",""))</f>
        <v/>
      </c>
      <c r="Z153" t="str">
        <f>IF(原始数据!AF154="","",IF(COUNTIF(原始数据!154:154,原始数据!AF154)&gt;1,"×",""))</f>
        <v/>
      </c>
      <c r="AA153" t="str">
        <f>IF(原始数据!AI154="","",IF(COUNTIF(原始数据!154:154,原始数据!AI154)&gt;1,"×",""))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IF(原始数据!AE155="","",IF(COUNTIF(原始数据!155:155,原始数据!AE155)&gt;1,"×",""))</f>
        <v/>
      </c>
      <c r="Z154" t="str">
        <f>IF(原始数据!AF155="","",IF(COUNTIF(原始数据!155:155,原始数据!AF155)&gt;1,"×",""))</f>
        <v/>
      </c>
      <c r="AA154" t="str">
        <f>IF(原始数据!AI155="","",IF(COUNTIF(原始数据!155:155,原始数据!AI155)&gt;1,"×",""))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IF(原始数据!AE156="","",IF(COUNTIF(原始数据!156:156,原始数据!AE156)&gt;1,"×",""))</f>
        <v/>
      </c>
      <c r="Z155" t="str">
        <f>IF(原始数据!AF156="","",IF(COUNTIF(原始数据!156:156,原始数据!AF156)&gt;1,"×",""))</f>
        <v/>
      </c>
      <c r="AA155" t="str">
        <f>IF(原始数据!AI156="","",IF(COUNTIF(原始数据!156:156,原始数据!AI156)&gt;1,"×",""))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IF(原始数据!AE157="","",IF(COUNTIF(原始数据!157:157,原始数据!AE157)&gt;1,"×",""))</f>
        <v/>
      </c>
      <c r="Z156" t="str">
        <f>IF(原始数据!AF157="","",IF(COUNTIF(原始数据!157:157,原始数据!AF157)&gt;1,"×",""))</f>
        <v/>
      </c>
      <c r="AA156" t="str">
        <f>IF(原始数据!AI157="","",IF(COUNTIF(原始数据!157:157,原始数据!AI157)&gt;1,"×",""))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IF(原始数据!AE158="","",IF(COUNTIF(原始数据!158:158,原始数据!AE158)&gt;1,"×",""))</f>
        <v/>
      </c>
      <c r="Z157" t="str">
        <f>IF(原始数据!AF158="","",IF(COUNTIF(原始数据!158:158,原始数据!AF158)&gt;1,"×",""))</f>
        <v/>
      </c>
      <c r="AA157" t="str">
        <f>IF(原始数据!AI158="","",IF(COUNTIF(原始数据!158:158,原始数据!AI158)&gt;1,"×",""))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IF(原始数据!AE159="","",IF(COUNTIF(原始数据!159:159,原始数据!AE159)&gt;1,"×",""))</f>
        <v/>
      </c>
      <c r="Z158" t="str">
        <f>IF(原始数据!AF159="","",IF(COUNTIF(原始数据!159:159,原始数据!AF159)&gt;1,"×",""))</f>
        <v/>
      </c>
      <c r="AA158" t="str">
        <f>IF(原始数据!AI159="","",IF(COUNTIF(原始数据!159:159,原始数据!AI159)&gt;1,"×",""))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IF(原始数据!AE160="","",IF(COUNTIF(原始数据!160:160,原始数据!AE160)&gt;1,"×",""))</f>
        <v/>
      </c>
      <c r="Z159" t="str">
        <f>IF(原始数据!AF160="","",IF(COUNTIF(原始数据!160:160,原始数据!AF160)&gt;1,"×",""))</f>
        <v/>
      </c>
      <c r="AA159" t="str">
        <f>IF(原始数据!AI160="","",IF(COUNTIF(原始数据!160:160,原始数据!AI160)&gt;1,"×",""))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IF(原始数据!AE161="","",IF(COUNTIF(原始数据!161:161,原始数据!AE161)&gt;1,"×",""))</f>
        <v/>
      </c>
      <c r="Z160" t="str">
        <f>IF(原始数据!AF161="","",IF(COUNTIF(原始数据!161:161,原始数据!AF161)&gt;1,"×",""))</f>
        <v/>
      </c>
      <c r="AA160" t="str">
        <f>IF(原始数据!AI161="","",IF(COUNTIF(原始数据!161:161,原始数据!AI161)&gt;1,"×",""))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IF(原始数据!AE162="","",IF(COUNTIF(原始数据!162:162,原始数据!AE162)&gt;1,"×",""))</f>
        <v/>
      </c>
      <c r="Z161" t="str">
        <f>IF(原始数据!AF162="","",IF(COUNTIF(原始数据!162:162,原始数据!AF162)&gt;1,"×",""))</f>
        <v/>
      </c>
      <c r="AA161" t="str">
        <f>IF(原始数据!AI162="","",IF(COUNTIF(原始数据!162:162,原始数据!AI162)&gt;1,"×",""))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IF(原始数据!AE163="","",IF(COUNTIF(原始数据!163:163,原始数据!AE163)&gt;1,"×",""))</f>
        <v/>
      </c>
      <c r="Z162" t="str">
        <f>IF(原始数据!AF163="","",IF(COUNTIF(原始数据!163:163,原始数据!AF163)&gt;1,"×",""))</f>
        <v/>
      </c>
      <c r="AA162" t="str">
        <f>IF(原始数据!AI163="","",IF(COUNTIF(原始数据!163:163,原始数据!AI163)&gt;1,"×",""))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IF(原始数据!AE164="","",IF(COUNTIF(原始数据!164:164,原始数据!AE164)&gt;1,"×",""))</f>
        <v/>
      </c>
      <c r="Z163" t="str">
        <f>IF(原始数据!AF164="","",IF(COUNTIF(原始数据!164:164,原始数据!AF164)&gt;1,"×",""))</f>
        <v/>
      </c>
      <c r="AA163" t="str">
        <f>IF(原始数据!AI164="","",IF(COUNTIF(原始数据!164:164,原始数据!AI164)&gt;1,"×",""))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IF(原始数据!AE165="","",IF(COUNTIF(原始数据!165:165,原始数据!AE165)&gt;1,"×",""))</f>
        <v/>
      </c>
      <c r="Z164" t="str">
        <f>IF(原始数据!AF165="","",IF(COUNTIF(原始数据!165:165,原始数据!AF165)&gt;1,"×",""))</f>
        <v/>
      </c>
      <c r="AA164" t="str">
        <f>IF(原始数据!AI165="","",IF(COUNTIF(原始数据!165:165,原始数据!AI165)&gt;1,"×",""))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IF(原始数据!AE166="","",IF(COUNTIF(原始数据!166:166,原始数据!AE166)&gt;1,"×",""))</f>
        <v/>
      </c>
      <c r="Z165" t="str">
        <f>IF(原始数据!AF166="","",IF(COUNTIF(原始数据!166:166,原始数据!AF166)&gt;1,"×",""))</f>
        <v/>
      </c>
      <c r="AA165" t="str">
        <f>IF(原始数据!AI166="","",IF(COUNTIF(原始数据!166:166,原始数据!AI166)&gt;1,"×",""))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IF(原始数据!AE167="","",IF(COUNTIF(原始数据!167:167,原始数据!AE167)&gt;1,"×",""))</f>
        <v/>
      </c>
      <c r="Z166" t="str">
        <f>IF(原始数据!AF167="","",IF(COUNTIF(原始数据!167:167,原始数据!AF167)&gt;1,"×",""))</f>
        <v/>
      </c>
      <c r="AA166" t="str">
        <f>IF(原始数据!AI167="","",IF(COUNTIF(原始数据!167:167,原始数据!AI167)&gt;1,"×",""))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IF(原始数据!AE168="","",IF(COUNTIF(原始数据!168:168,原始数据!AE168)&gt;1,"×",""))</f>
        <v/>
      </c>
      <c r="Z167" t="str">
        <f>IF(原始数据!AF168="","",IF(COUNTIF(原始数据!168:168,原始数据!AF168)&gt;1,"×",""))</f>
        <v/>
      </c>
      <c r="AA167" t="str">
        <f>IF(原始数据!AI168="","",IF(COUNTIF(原始数据!168:168,原始数据!AI168)&gt;1,"×",""))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IF(原始数据!AE169="","",IF(COUNTIF(原始数据!169:169,原始数据!AE169)&gt;1,"×",""))</f>
        <v/>
      </c>
      <c r="Z168" t="str">
        <f>IF(原始数据!AF169="","",IF(COUNTIF(原始数据!169:169,原始数据!AF169)&gt;1,"×",""))</f>
        <v/>
      </c>
      <c r="AA168" t="str">
        <f>IF(原始数据!AI169="","",IF(COUNTIF(原始数据!169:169,原始数据!AI169)&gt;1,"×",""))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IF(原始数据!AE170="","",IF(COUNTIF(原始数据!170:170,原始数据!AE170)&gt;1,"×",""))</f>
        <v/>
      </c>
      <c r="Z169" t="str">
        <f>IF(原始数据!AF170="","",IF(COUNTIF(原始数据!170:170,原始数据!AF170)&gt;1,"×",""))</f>
        <v/>
      </c>
      <c r="AA169" t="str">
        <f>IF(原始数据!AI170="","",IF(COUNTIF(原始数据!170:170,原始数据!AI170)&gt;1,"×",""))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IF(原始数据!AE171="","",IF(COUNTIF(原始数据!171:171,原始数据!AE171)&gt;1,"×",""))</f>
        <v/>
      </c>
      <c r="Z170" t="str">
        <f>IF(原始数据!AF171="","",IF(COUNTIF(原始数据!171:171,原始数据!AF171)&gt;1,"×",""))</f>
        <v/>
      </c>
      <c r="AA170" t="str">
        <f>IF(原始数据!AI171="","",IF(COUNTIF(原始数据!171:171,原始数据!AI171)&gt;1,"×",""))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IF(原始数据!AE172="","",IF(COUNTIF(原始数据!172:172,原始数据!AE172)&gt;1,"×",""))</f>
        <v/>
      </c>
      <c r="Z171" t="str">
        <f>IF(原始数据!AF172="","",IF(COUNTIF(原始数据!172:172,原始数据!AF172)&gt;1,"×",""))</f>
        <v/>
      </c>
      <c r="AA171" t="str">
        <f>IF(原始数据!AI172="","",IF(COUNTIF(原始数据!172:172,原始数据!AI172)&gt;1,"×",""))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IF(原始数据!AE173="","",IF(COUNTIF(原始数据!173:173,原始数据!AE173)&gt;1,"×",""))</f>
        <v/>
      </c>
      <c r="Z172" t="str">
        <f>IF(原始数据!AF173="","",IF(COUNTIF(原始数据!173:173,原始数据!AF173)&gt;1,"×",""))</f>
        <v/>
      </c>
      <c r="AA172" t="str">
        <f>IF(原始数据!AI173="","",IF(COUNTIF(原始数据!173:173,原始数据!AI173)&gt;1,"×",""))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IF(原始数据!AE174="","",IF(COUNTIF(原始数据!174:174,原始数据!AE174)&gt;1,"×",""))</f>
        <v/>
      </c>
      <c r="Z173" t="str">
        <f>IF(原始数据!AF174="","",IF(COUNTIF(原始数据!174:174,原始数据!AF174)&gt;1,"×",""))</f>
        <v/>
      </c>
      <c r="AA173" t="str">
        <f>IF(原始数据!AI174="","",IF(COUNTIF(原始数据!174:174,原始数据!AI174)&gt;1,"×",""))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IF(原始数据!AE175="","",IF(COUNTIF(原始数据!175:175,原始数据!AE175)&gt;1,"×",""))</f>
        <v/>
      </c>
      <c r="Z174" t="str">
        <f>IF(原始数据!AF175="","",IF(COUNTIF(原始数据!175:175,原始数据!AF175)&gt;1,"×",""))</f>
        <v/>
      </c>
      <c r="AA174" t="str">
        <f>IF(原始数据!AI175="","",IF(COUNTIF(原始数据!175:175,原始数据!AI175)&gt;1,"×",""))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IF(原始数据!AE176="","",IF(COUNTIF(原始数据!176:176,原始数据!AE176)&gt;1,"×",""))</f>
        <v/>
      </c>
      <c r="Z175" t="str">
        <f>IF(原始数据!AF176="","",IF(COUNTIF(原始数据!176:176,原始数据!AF176)&gt;1,"×",""))</f>
        <v/>
      </c>
      <c r="AA175" t="str">
        <f>IF(原始数据!AI176="","",IF(COUNTIF(原始数据!176:176,原始数据!AI176)&gt;1,"×",""))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IF(原始数据!AE177="","",IF(COUNTIF(原始数据!177:177,原始数据!AE177)&gt;1,"×",""))</f>
        <v/>
      </c>
      <c r="Z176" t="str">
        <f>IF(原始数据!AF177="","",IF(COUNTIF(原始数据!177:177,原始数据!AF177)&gt;1,"×",""))</f>
        <v/>
      </c>
      <c r="AA176" t="str">
        <f>IF(原始数据!AI177="","",IF(COUNTIF(原始数据!177:177,原始数据!AI177)&gt;1,"×",""))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IF(原始数据!AE178="","",IF(COUNTIF(原始数据!178:178,原始数据!AE178)&gt;1,"×",""))</f>
        <v/>
      </c>
      <c r="Z177" t="str">
        <f>IF(原始数据!AF178="","",IF(COUNTIF(原始数据!178:178,原始数据!AF178)&gt;1,"×",""))</f>
        <v/>
      </c>
      <c r="AA177" t="str">
        <f>IF(原始数据!AI178="","",IF(COUNTIF(原始数据!178:178,原始数据!AI178)&gt;1,"×",""))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IF(原始数据!AE179="","",IF(COUNTIF(原始数据!179:179,原始数据!AE179)&gt;1,"×",""))</f>
        <v/>
      </c>
      <c r="Z178" t="str">
        <f>IF(原始数据!AF179="","",IF(COUNTIF(原始数据!179:179,原始数据!AF179)&gt;1,"×",""))</f>
        <v/>
      </c>
      <c r="AA178" t="str">
        <f>IF(原始数据!AI179="","",IF(COUNTIF(原始数据!179:179,原始数据!AI179)&gt;1,"×",""))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IF(原始数据!AE180="","",IF(COUNTIF(原始数据!180:180,原始数据!AE180)&gt;1,"×",""))</f>
        <v/>
      </c>
      <c r="Z179" t="str">
        <f>IF(原始数据!AF180="","",IF(COUNTIF(原始数据!180:180,原始数据!AF180)&gt;1,"×",""))</f>
        <v/>
      </c>
      <c r="AA179" t="str">
        <f>IF(原始数据!AI180="","",IF(COUNTIF(原始数据!180:180,原始数据!AI180)&gt;1,"×",""))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IF(原始数据!AE181="","",IF(COUNTIF(原始数据!181:181,原始数据!AE181)&gt;1,"×",""))</f>
        <v/>
      </c>
      <c r="Z180" t="str">
        <f>IF(原始数据!AF181="","",IF(COUNTIF(原始数据!181:181,原始数据!AF181)&gt;1,"×",""))</f>
        <v/>
      </c>
      <c r="AA180" t="str">
        <f>IF(原始数据!AI181="","",IF(COUNTIF(原始数据!181:181,原始数据!AI181)&gt;1,"×",""))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IF(原始数据!AE182="","",IF(COUNTIF(原始数据!182:182,原始数据!AE182)&gt;1,"×",""))</f>
        <v/>
      </c>
      <c r="Z181" t="str">
        <f>IF(原始数据!AF182="","",IF(COUNTIF(原始数据!182:182,原始数据!AF182)&gt;1,"×",""))</f>
        <v/>
      </c>
      <c r="AA181" t="str">
        <f>IF(原始数据!AI182="","",IF(COUNTIF(原始数据!182:182,原始数据!AI182)&gt;1,"×",""))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IF(原始数据!AE183="","",IF(COUNTIF(原始数据!183:183,原始数据!AE183)&gt;1,"×",""))</f>
        <v/>
      </c>
      <c r="Z182" t="str">
        <f>IF(原始数据!AF183="","",IF(COUNTIF(原始数据!183:183,原始数据!AF183)&gt;1,"×",""))</f>
        <v/>
      </c>
      <c r="AA182" t="str">
        <f>IF(原始数据!AI183="","",IF(COUNTIF(原始数据!183:183,原始数据!AI183)&gt;1,"×",""))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IF(原始数据!AE184="","",IF(COUNTIF(原始数据!184:184,原始数据!AE184)&gt;1,"×",""))</f>
        <v/>
      </c>
      <c r="Z183" t="str">
        <f>IF(原始数据!AF184="","",IF(COUNTIF(原始数据!184:184,原始数据!AF184)&gt;1,"×",""))</f>
        <v/>
      </c>
      <c r="AA183" t="str">
        <f>IF(原始数据!AI184="","",IF(COUNTIF(原始数据!184:184,原始数据!AI184)&gt;1,"×",""))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IF(原始数据!AE185="","",IF(COUNTIF(原始数据!185:185,原始数据!AE185)&gt;1,"×",""))</f>
        <v/>
      </c>
      <c r="Z184" t="str">
        <f>IF(原始数据!AF185="","",IF(COUNTIF(原始数据!185:185,原始数据!AF185)&gt;1,"×",""))</f>
        <v/>
      </c>
      <c r="AA184" t="str">
        <f>IF(原始数据!AI185="","",IF(COUNTIF(原始数据!185:185,原始数据!AI185)&gt;1,"×",""))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IF(原始数据!AE186="","",IF(COUNTIF(原始数据!186:186,原始数据!AE186)&gt;1,"×",""))</f>
        <v/>
      </c>
      <c r="Z185" t="str">
        <f>IF(原始数据!AF186="","",IF(COUNTIF(原始数据!186:186,原始数据!AF186)&gt;1,"×",""))</f>
        <v/>
      </c>
      <c r="AA185" t="str">
        <f>IF(原始数据!AI186="","",IF(COUNTIF(原始数据!186:186,原始数据!AI186)&gt;1,"×",""))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IF(原始数据!AE187="","",IF(COUNTIF(原始数据!187:187,原始数据!AE187)&gt;1,"×",""))</f>
        <v/>
      </c>
      <c r="Z186" t="str">
        <f>IF(原始数据!AF187="","",IF(COUNTIF(原始数据!187:187,原始数据!AF187)&gt;1,"×",""))</f>
        <v/>
      </c>
      <c r="AA186" t="str">
        <f>IF(原始数据!AI187="","",IF(COUNTIF(原始数据!187:187,原始数据!AI187)&gt;1,"×",""))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IF(原始数据!AE188="","",IF(COUNTIF(原始数据!188:188,原始数据!AE188)&gt;1,"×",""))</f>
        <v/>
      </c>
      <c r="Z187" t="str">
        <f>IF(原始数据!AF188="","",IF(COUNTIF(原始数据!188:188,原始数据!AF188)&gt;1,"×",""))</f>
        <v/>
      </c>
      <c r="AA187" t="str">
        <f>IF(原始数据!AI188="","",IF(COUNTIF(原始数据!188:188,原始数据!AI188)&gt;1,"×",""))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IF(原始数据!AE189="","",IF(COUNTIF(原始数据!189:189,原始数据!AE189)&gt;1,"×",""))</f>
        <v/>
      </c>
      <c r="Z188" t="str">
        <f>IF(原始数据!AF189="","",IF(COUNTIF(原始数据!189:189,原始数据!AF189)&gt;1,"×",""))</f>
        <v/>
      </c>
      <c r="AA188" t="str">
        <f>IF(原始数据!AI189="","",IF(COUNTIF(原始数据!189:189,原始数据!AI189)&gt;1,"×",""))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IF(原始数据!AE190="","",IF(COUNTIF(原始数据!190:190,原始数据!AE190)&gt;1,"×",""))</f>
        <v/>
      </c>
      <c r="Z189" t="str">
        <f>IF(原始数据!AF190="","",IF(COUNTIF(原始数据!190:190,原始数据!AF190)&gt;1,"×",""))</f>
        <v/>
      </c>
      <c r="AA189" t="str">
        <f>IF(原始数据!AI190="","",IF(COUNTIF(原始数据!190:190,原始数据!AI190)&gt;1,"×",""))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IF(原始数据!AE191="","",IF(COUNTIF(原始数据!191:191,原始数据!AE191)&gt;1,"×",""))</f>
        <v/>
      </c>
      <c r="Z190" t="str">
        <f>IF(原始数据!AF191="","",IF(COUNTIF(原始数据!191:191,原始数据!AF191)&gt;1,"×",""))</f>
        <v/>
      </c>
      <c r="AA190" t="str">
        <f>IF(原始数据!AI191="","",IF(COUNTIF(原始数据!191:191,原始数据!AI191)&gt;1,"×",""))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IF(原始数据!AE192="","",IF(COUNTIF(原始数据!192:192,原始数据!AE192)&gt;1,"×",""))</f>
        <v/>
      </c>
      <c r="Z191" t="str">
        <f>IF(原始数据!AF192="","",IF(COUNTIF(原始数据!192:192,原始数据!AF192)&gt;1,"×",""))</f>
        <v/>
      </c>
      <c r="AA191" t="str">
        <f>IF(原始数据!AI192="","",IF(COUNTIF(原始数据!192:192,原始数据!AI192)&gt;1,"×",""))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IF(原始数据!AE193="","",IF(COUNTIF(原始数据!193:193,原始数据!AE193)&gt;1,"×",""))</f>
        <v/>
      </c>
      <c r="Z192" t="str">
        <f>IF(原始数据!AF193="","",IF(COUNTIF(原始数据!193:193,原始数据!AF193)&gt;1,"×",""))</f>
        <v/>
      </c>
      <c r="AA192" t="str">
        <f>IF(原始数据!AI193="","",IF(COUNTIF(原始数据!193:193,原始数据!AI193)&gt;1,"×",""))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IF(原始数据!AE194="","",IF(COUNTIF(原始数据!194:194,原始数据!AE194)&gt;1,"×",""))</f>
        <v/>
      </c>
      <c r="Z193" t="str">
        <f>IF(原始数据!AF194="","",IF(COUNTIF(原始数据!194:194,原始数据!AF194)&gt;1,"×",""))</f>
        <v/>
      </c>
      <c r="AA193" t="str">
        <f>IF(原始数据!AI194="","",IF(COUNTIF(原始数据!194:194,原始数据!AI194)&gt;1,"×",""))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IF(原始数据!AE195="","",IF(COUNTIF(原始数据!195:195,原始数据!AE195)&gt;1,"×",""))</f>
        <v/>
      </c>
      <c r="Z194" t="str">
        <f>IF(原始数据!AF195="","",IF(COUNTIF(原始数据!195:195,原始数据!AF195)&gt;1,"×",""))</f>
        <v/>
      </c>
      <c r="AA194" t="str">
        <f>IF(原始数据!AI195="","",IF(COUNTIF(原始数据!195:195,原始数据!AI195)&gt;1,"×",""))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IF(原始数据!AE196="","",IF(COUNTIF(原始数据!196:196,原始数据!AE196)&gt;1,"×",""))</f>
        <v/>
      </c>
      <c r="Z195" t="str">
        <f>IF(原始数据!AF196="","",IF(COUNTIF(原始数据!196:196,原始数据!AF196)&gt;1,"×",""))</f>
        <v/>
      </c>
      <c r="AA195" t="str">
        <f>IF(原始数据!AI196="","",IF(COUNTIF(原始数据!196:196,原始数据!AI196)&gt;1,"×",""))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IF(原始数据!AE197="","",IF(COUNTIF(原始数据!197:197,原始数据!AE197)&gt;1,"×",""))</f>
        <v/>
      </c>
      <c r="Z196" t="str">
        <f>IF(原始数据!AF197="","",IF(COUNTIF(原始数据!197:197,原始数据!AF197)&gt;1,"×",""))</f>
        <v/>
      </c>
      <c r="AA196" t="str">
        <f>IF(原始数据!AI197="","",IF(COUNTIF(原始数据!197:197,原始数据!AI197)&gt;1,"×",""))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IF(原始数据!AE198="","",IF(COUNTIF(原始数据!198:198,原始数据!AE198)&gt;1,"×",""))</f>
        <v/>
      </c>
      <c r="Z197" t="str">
        <f>IF(原始数据!AF198="","",IF(COUNTIF(原始数据!198:198,原始数据!AF198)&gt;1,"×",""))</f>
        <v/>
      </c>
      <c r="AA197" t="str">
        <f>IF(原始数据!AI198="","",IF(COUNTIF(原始数据!198:198,原始数据!AI198)&gt;1,"×",""))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IF(原始数据!AE199="","",IF(COUNTIF(原始数据!199:199,原始数据!AE199)&gt;1,"×",""))</f>
        <v/>
      </c>
      <c r="Z198" t="str">
        <f>IF(原始数据!AF199="","",IF(COUNTIF(原始数据!199:199,原始数据!AF199)&gt;1,"×",""))</f>
        <v/>
      </c>
      <c r="AA198" t="str">
        <f>IF(原始数据!AI199="","",IF(COUNTIF(原始数据!199:199,原始数据!AI199)&gt;1,"×",""))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IF(原始数据!AE200="","",IF(COUNTIF(原始数据!200:200,原始数据!AE200)&gt;1,"×",""))</f>
        <v/>
      </c>
      <c r="Z199" t="str">
        <f>IF(原始数据!AF200="","",IF(COUNTIF(原始数据!200:200,原始数据!AF200)&gt;1,"×",""))</f>
        <v/>
      </c>
      <c r="AA199" t="str">
        <f>IF(原始数据!AI200="","",IF(COUNTIF(原始数据!200:200,原始数据!AI200)&gt;1,"×",""))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IF(原始数据!AE201="","",IF(COUNTIF(原始数据!201:201,原始数据!AE201)&gt;1,"×",""))</f>
        <v/>
      </c>
      <c r="Z200" t="str">
        <f>IF(原始数据!AF201="","",IF(COUNTIF(原始数据!201:201,原始数据!AF201)&gt;1,"×",""))</f>
        <v/>
      </c>
      <c r="AA200" t="str">
        <f>IF(原始数据!AI201="","",IF(COUNTIF(原始数据!201:201,原始数据!AI201)&gt;1,"×",""))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IF(原始数据!AE202="","",IF(COUNTIF(原始数据!202:202,原始数据!AE202)&gt;1,"×",""))</f>
        <v/>
      </c>
      <c r="Z201" t="str">
        <f>IF(原始数据!AF202="","",IF(COUNTIF(原始数据!202:202,原始数据!AF202)&gt;1,"×",""))</f>
        <v/>
      </c>
      <c r="AA201" t="str">
        <f>IF(原始数据!AI202="","",IF(COUNTIF(原始数据!202:202,原始数据!AI202)&gt;1,"×",""))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IF(原始数据!AE203="","",IF(COUNTIF(原始数据!203:203,原始数据!AE203)&gt;1,"×",""))</f>
        <v/>
      </c>
      <c r="Z202" t="str">
        <f>IF(原始数据!AF203="","",IF(COUNTIF(原始数据!203:203,原始数据!AF203)&gt;1,"×",""))</f>
        <v/>
      </c>
      <c r="AA202" t="str">
        <f>IF(原始数据!AI203="","",IF(COUNTIF(原始数据!203:203,原始数据!AI203)&gt;1,"×",""))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IF(原始数据!AE204="","",IF(COUNTIF(原始数据!204:204,原始数据!AE204)&gt;1,"×",""))</f>
        <v/>
      </c>
      <c r="Z203" t="str">
        <f>IF(原始数据!AF204="","",IF(COUNTIF(原始数据!204:204,原始数据!AF204)&gt;1,"×",""))</f>
        <v/>
      </c>
      <c r="AA203" t="str">
        <f>IF(原始数据!AI204="","",IF(COUNTIF(原始数据!204:204,原始数据!AI204)&gt;1,"×",""))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IF(原始数据!AE205="","",IF(COUNTIF(原始数据!205:205,原始数据!AE205)&gt;1,"×",""))</f>
        <v/>
      </c>
      <c r="Z204" t="str">
        <f>IF(原始数据!AF205="","",IF(COUNTIF(原始数据!205:205,原始数据!AF205)&gt;1,"×",""))</f>
        <v/>
      </c>
      <c r="AA204" t="str">
        <f>IF(原始数据!AI205="","",IF(COUNTIF(原始数据!205:205,原始数据!AI205)&gt;1,"×",""))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IF(原始数据!AE206="","",IF(COUNTIF(原始数据!206:206,原始数据!AE206)&gt;1,"×",""))</f>
        <v/>
      </c>
      <c r="Z205" t="str">
        <f>IF(原始数据!AF206="","",IF(COUNTIF(原始数据!206:206,原始数据!AF206)&gt;1,"×",""))</f>
        <v/>
      </c>
      <c r="AA205" t="str">
        <f>IF(原始数据!AI206="","",IF(COUNTIF(原始数据!206:206,原始数据!AI206)&gt;1,"×",""))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IF(原始数据!AE207="","",IF(COUNTIF(原始数据!207:207,原始数据!AE207)&gt;1,"×",""))</f>
        <v/>
      </c>
      <c r="Z206" t="str">
        <f>IF(原始数据!AF207="","",IF(COUNTIF(原始数据!207:207,原始数据!AF207)&gt;1,"×",""))</f>
        <v/>
      </c>
      <c r="AA206" t="str">
        <f>IF(原始数据!AI207="","",IF(COUNTIF(原始数据!207:207,原始数据!AI207)&gt;1,"×",""))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IF(原始数据!AE208="","",IF(COUNTIF(原始数据!208:208,原始数据!AE208)&gt;1,"×",""))</f>
        <v/>
      </c>
      <c r="Z207" t="str">
        <f>IF(原始数据!AF208="","",IF(COUNTIF(原始数据!208:208,原始数据!AF208)&gt;1,"×",""))</f>
        <v/>
      </c>
      <c r="AA207" t="str">
        <f>IF(原始数据!AI208="","",IF(COUNTIF(原始数据!208:208,原始数据!AI208)&gt;1,"×",""))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IF(原始数据!AE209="","",IF(COUNTIF(原始数据!209:209,原始数据!AE209)&gt;1,"×",""))</f>
        <v/>
      </c>
      <c r="Z208" t="str">
        <f>IF(原始数据!AF209="","",IF(COUNTIF(原始数据!209:209,原始数据!AF209)&gt;1,"×",""))</f>
        <v/>
      </c>
      <c r="AA208" t="str">
        <f>IF(原始数据!AI209="","",IF(COUNTIF(原始数据!209:209,原始数据!AI209)&gt;1,"×",""))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IF(原始数据!AE210="","",IF(COUNTIF(原始数据!210:210,原始数据!AE210)&gt;1,"×",""))</f>
        <v/>
      </c>
      <c r="Z209" t="str">
        <f>IF(原始数据!AF210="","",IF(COUNTIF(原始数据!210:210,原始数据!AF210)&gt;1,"×",""))</f>
        <v/>
      </c>
      <c r="AA209" t="str">
        <f>IF(原始数据!AI210="","",IF(COUNTIF(原始数据!210:210,原始数据!AI210)&gt;1,"×",""))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IF(原始数据!AE211="","",IF(COUNTIF(原始数据!211:211,原始数据!AE211)&gt;1,"×",""))</f>
        <v/>
      </c>
      <c r="Z210" t="str">
        <f>IF(原始数据!AF211="","",IF(COUNTIF(原始数据!211:211,原始数据!AF211)&gt;1,"×",""))</f>
        <v/>
      </c>
      <c r="AA210" t="str">
        <f>IF(原始数据!AI211="","",IF(COUNTIF(原始数据!211:211,原始数据!AI211)&gt;1,"×",""))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IF(原始数据!AE212="","",IF(COUNTIF(原始数据!212:212,原始数据!AE212)&gt;1,"×",""))</f>
        <v/>
      </c>
      <c r="Z211" t="str">
        <f>IF(原始数据!AF212="","",IF(COUNTIF(原始数据!212:212,原始数据!AF212)&gt;1,"×",""))</f>
        <v/>
      </c>
      <c r="AA211" t="str">
        <f>IF(原始数据!AI212="","",IF(COUNTIF(原始数据!212:212,原始数据!AI212)&gt;1,"×",""))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IF(原始数据!AE213="","",IF(COUNTIF(原始数据!213:213,原始数据!AE213)&gt;1,"×",""))</f>
        <v/>
      </c>
      <c r="Z212" t="str">
        <f>IF(原始数据!AF213="","",IF(COUNTIF(原始数据!213:213,原始数据!AF213)&gt;1,"×",""))</f>
        <v/>
      </c>
      <c r="AA212" t="str">
        <f>IF(原始数据!AI213="","",IF(COUNTIF(原始数据!213:213,原始数据!AI213)&gt;1,"×",""))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IF(原始数据!AE214="","",IF(COUNTIF(原始数据!214:214,原始数据!AE214)&gt;1,"×",""))</f>
        <v/>
      </c>
      <c r="Z213" t="str">
        <f>IF(原始数据!AF214="","",IF(COUNTIF(原始数据!214:214,原始数据!AF214)&gt;1,"×",""))</f>
        <v/>
      </c>
      <c r="AA213" t="str">
        <f>IF(原始数据!AI214="","",IF(COUNTIF(原始数据!214:214,原始数据!AI214)&gt;1,"×",""))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IF(原始数据!AE215="","",IF(COUNTIF(原始数据!215:215,原始数据!AE215)&gt;1,"×",""))</f>
        <v/>
      </c>
      <c r="Z214" t="str">
        <f>IF(原始数据!AF215="","",IF(COUNTIF(原始数据!215:215,原始数据!AF215)&gt;1,"×",""))</f>
        <v/>
      </c>
      <c r="AA214" t="str">
        <f>IF(原始数据!AI215="","",IF(COUNTIF(原始数据!215:215,原始数据!AI215)&gt;1,"×",""))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IF(原始数据!AE216="","",IF(COUNTIF(原始数据!216:216,原始数据!AE216)&gt;1,"×",""))</f>
        <v/>
      </c>
      <c r="Z215" t="str">
        <f>IF(原始数据!AF216="","",IF(COUNTIF(原始数据!216:216,原始数据!AF216)&gt;1,"×",""))</f>
        <v/>
      </c>
      <c r="AA215" t="str">
        <f>IF(原始数据!AI216="","",IF(COUNTIF(原始数据!216:216,原始数据!AI216)&gt;1,"×",""))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IF(原始数据!AE217="","",IF(COUNTIF(原始数据!217:217,原始数据!AE217)&gt;1,"×",""))</f>
        <v/>
      </c>
      <c r="Z216" t="str">
        <f>IF(原始数据!AF217="","",IF(COUNTIF(原始数据!217:217,原始数据!AF217)&gt;1,"×",""))</f>
        <v/>
      </c>
      <c r="AA216" t="str">
        <f>IF(原始数据!AI217="","",IF(COUNTIF(原始数据!217:217,原始数据!AI217)&gt;1,"×",""))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IF(原始数据!AE218="","",IF(COUNTIF(原始数据!218:218,原始数据!AE218)&gt;1,"×",""))</f>
        <v/>
      </c>
      <c r="Z217" t="str">
        <f>IF(原始数据!AF218="","",IF(COUNTIF(原始数据!218:218,原始数据!AF218)&gt;1,"×",""))</f>
        <v/>
      </c>
      <c r="AA217" t="str">
        <f>IF(原始数据!AI218="","",IF(COUNTIF(原始数据!218:218,原始数据!AI218)&gt;1,"×",""))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IF(原始数据!AE219="","",IF(COUNTIF(原始数据!219:219,原始数据!AE219)&gt;1,"×",""))</f>
        <v/>
      </c>
      <c r="Z218" t="str">
        <f>IF(原始数据!AF219="","",IF(COUNTIF(原始数据!219:219,原始数据!AF219)&gt;1,"×",""))</f>
        <v/>
      </c>
      <c r="AA218" t="str">
        <f>IF(原始数据!AI219="","",IF(COUNTIF(原始数据!219:219,原始数据!AI219)&gt;1,"×",""))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IF(原始数据!AE220="","",IF(COUNTIF(原始数据!220:220,原始数据!AE220)&gt;1,"×",""))</f>
        <v/>
      </c>
      <c r="Z219" t="str">
        <f>IF(原始数据!AF220="","",IF(COUNTIF(原始数据!220:220,原始数据!AF220)&gt;1,"×",""))</f>
        <v/>
      </c>
      <c r="AA219" t="str">
        <f>IF(原始数据!AI220="","",IF(COUNTIF(原始数据!220:220,原始数据!AI220)&gt;1,"×",""))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IF(原始数据!AE221="","",IF(COUNTIF(原始数据!221:221,原始数据!AE221)&gt;1,"×",""))</f>
        <v/>
      </c>
      <c r="Z220" t="str">
        <f>IF(原始数据!AF221="","",IF(COUNTIF(原始数据!221:221,原始数据!AF221)&gt;1,"×",""))</f>
        <v/>
      </c>
      <c r="AA220" t="str">
        <f>IF(原始数据!AI221="","",IF(COUNTIF(原始数据!221:221,原始数据!AI221)&gt;1,"×",""))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IF(原始数据!AE222="","",IF(COUNTIF(原始数据!222:222,原始数据!AE222)&gt;1,"×",""))</f>
        <v/>
      </c>
      <c r="Z221" t="str">
        <f>IF(原始数据!AF222="","",IF(COUNTIF(原始数据!222:222,原始数据!AF222)&gt;1,"×",""))</f>
        <v/>
      </c>
      <c r="AA221" t="str">
        <f>IF(原始数据!AI222="","",IF(COUNTIF(原始数据!222:222,原始数据!AI222)&gt;1,"×",""))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IF(原始数据!AE223="","",IF(COUNTIF(原始数据!223:223,原始数据!AE223)&gt;1,"×",""))</f>
        <v/>
      </c>
      <c r="Z222" t="str">
        <f>IF(原始数据!AF223="","",IF(COUNTIF(原始数据!223:223,原始数据!AF223)&gt;1,"×",""))</f>
        <v/>
      </c>
      <c r="AA222" t="str">
        <f>IF(原始数据!AI223="","",IF(COUNTIF(原始数据!223:223,原始数据!AI223)&gt;1,"×",""))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IF(原始数据!AE224="","",IF(COUNTIF(原始数据!224:224,原始数据!AE224)&gt;1,"×",""))</f>
        <v/>
      </c>
      <c r="Z223" t="str">
        <f>IF(原始数据!AF224="","",IF(COUNTIF(原始数据!224:224,原始数据!AF224)&gt;1,"×",""))</f>
        <v/>
      </c>
      <c r="AA223" t="str">
        <f>IF(原始数据!AI224="","",IF(COUNTIF(原始数据!224:224,原始数据!AI224)&gt;1,"×",""))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IF(原始数据!AE225="","",IF(COUNTIF(原始数据!225:225,原始数据!AE225)&gt;1,"×",""))</f>
        <v/>
      </c>
      <c r="Z224" t="str">
        <f>IF(原始数据!AF225="","",IF(COUNTIF(原始数据!225:225,原始数据!AF225)&gt;1,"×",""))</f>
        <v/>
      </c>
      <c r="AA224" t="str">
        <f>IF(原始数据!AI225="","",IF(COUNTIF(原始数据!225:225,原始数据!AI225)&gt;1,"×",""))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IF(原始数据!AE226="","",IF(COUNTIF(原始数据!226:226,原始数据!AE226)&gt;1,"×",""))</f>
        <v/>
      </c>
      <c r="Z225" t="str">
        <f>IF(原始数据!AF226="","",IF(COUNTIF(原始数据!226:226,原始数据!AF226)&gt;1,"×",""))</f>
        <v/>
      </c>
      <c r="AA225" t="str">
        <f>IF(原始数据!AI226="","",IF(COUNTIF(原始数据!226:226,原始数据!AI226)&gt;1,"×",""))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IF(原始数据!AE227="","",IF(COUNTIF(原始数据!227:227,原始数据!AE227)&gt;1,"×",""))</f>
        <v/>
      </c>
      <c r="Z226" t="str">
        <f>IF(原始数据!AF227="","",IF(COUNTIF(原始数据!227:227,原始数据!AF227)&gt;1,"×",""))</f>
        <v/>
      </c>
      <c r="AA226" t="str">
        <f>IF(原始数据!AI227="","",IF(COUNTIF(原始数据!227:227,原始数据!AI227)&gt;1,"×",""))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IF(原始数据!AE228="","",IF(COUNTIF(原始数据!228:228,原始数据!AE228)&gt;1,"×",""))</f>
        <v/>
      </c>
      <c r="Z227" t="str">
        <f>IF(原始数据!AF228="","",IF(COUNTIF(原始数据!228:228,原始数据!AF228)&gt;1,"×",""))</f>
        <v/>
      </c>
      <c r="AA227" t="str">
        <f>IF(原始数据!AI228="","",IF(COUNTIF(原始数据!228:228,原始数据!AI228)&gt;1,"×",""))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IF(原始数据!AE229="","",IF(COUNTIF(原始数据!229:229,原始数据!AE229)&gt;1,"×",""))</f>
        <v/>
      </c>
      <c r="Z228" t="str">
        <f>IF(原始数据!AF229="","",IF(COUNTIF(原始数据!229:229,原始数据!AF229)&gt;1,"×",""))</f>
        <v/>
      </c>
      <c r="AA228" t="str">
        <f>IF(原始数据!AI229="","",IF(COUNTIF(原始数据!229:229,原始数据!AI229)&gt;1,"×",""))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IF(原始数据!AE230="","",IF(COUNTIF(原始数据!230:230,原始数据!AE230)&gt;1,"×",""))</f>
        <v/>
      </c>
      <c r="Z229" t="str">
        <f>IF(原始数据!AF230="","",IF(COUNTIF(原始数据!230:230,原始数据!AF230)&gt;1,"×",""))</f>
        <v/>
      </c>
      <c r="AA229" t="str">
        <f>IF(原始数据!AI230="","",IF(COUNTIF(原始数据!230:230,原始数据!AI230)&gt;1,"×",""))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IF(原始数据!AE231="","",IF(COUNTIF(原始数据!231:231,原始数据!AE231)&gt;1,"×",""))</f>
        <v/>
      </c>
      <c r="Z230" t="str">
        <f>IF(原始数据!AF231="","",IF(COUNTIF(原始数据!231:231,原始数据!AF231)&gt;1,"×",""))</f>
        <v/>
      </c>
      <c r="AA230" t="str">
        <f>IF(原始数据!AI231="","",IF(COUNTIF(原始数据!231:231,原始数据!AI231)&gt;1,"×",""))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IF(原始数据!AE232="","",IF(COUNTIF(原始数据!232:232,原始数据!AE232)&gt;1,"×",""))</f>
        <v/>
      </c>
      <c r="Z231" t="str">
        <f>IF(原始数据!AF232="","",IF(COUNTIF(原始数据!232:232,原始数据!AF232)&gt;1,"×",""))</f>
        <v/>
      </c>
      <c r="AA231" t="str">
        <f>IF(原始数据!AI232="","",IF(COUNTIF(原始数据!232:232,原始数据!AI232)&gt;1,"×",""))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IF(原始数据!AE233="","",IF(COUNTIF(原始数据!233:233,原始数据!AE233)&gt;1,"×",""))</f>
        <v/>
      </c>
      <c r="Z232" t="str">
        <f>IF(原始数据!AF233="","",IF(COUNTIF(原始数据!233:233,原始数据!AF233)&gt;1,"×",""))</f>
        <v/>
      </c>
      <c r="AA232" t="str">
        <f>IF(原始数据!AI233="","",IF(COUNTIF(原始数据!233:233,原始数据!AI233)&gt;1,"×",""))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IF(原始数据!AE234="","",IF(COUNTIF(原始数据!234:234,原始数据!AE234)&gt;1,"×",""))</f>
        <v/>
      </c>
      <c r="Z233" t="str">
        <f>IF(原始数据!AF234="","",IF(COUNTIF(原始数据!234:234,原始数据!AF234)&gt;1,"×",""))</f>
        <v/>
      </c>
      <c r="AA233" t="str">
        <f>IF(原始数据!AI234="","",IF(COUNTIF(原始数据!234:234,原始数据!AI234)&gt;1,"×",""))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IF(原始数据!AE235="","",IF(COUNTIF(原始数据!235:235,原始数据!AE235)&gt;1,"×",""))</f>
        <v/>
      </c>
      <c r="Z234" t="str">
        <f>IF(原始数据!AF235="","",IF(COUNTIF(原始数据!235:235,原始数据!AF235)&gt;1,"×",""))</f>
        <v/>
      </c>
      <c r="AA234" t="str">
        <f>IF(原始数据!AI235="","",IF(COUNTIF(原始数据!235:235,原始数据!AI235)&gt;1,"×",""))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IF(原始数据!AE236="","",IF(COUNTIF(原始数据!236:236,原始数据!AE236)&gt;1,"×",""))</f>
        <v/>
      </c>
      <c r="Z235" t="str">
        <f>IF(原始数据!AF236="","",IF(COUNTIF(原始数据!236:236,原始数据!AF236)&gt;1,"×",""))</f>
        <v/>
      </c>
      <c r="AA235" t="str">
        <f>IF(原始数据!AI236="","",IF(COUNTIF(原始数据!236:236,原始数据!AI236)&gt;1,"×",""))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IF(原始数据!AE237="","",IF(COUNTIF(原始数据!237:237,原始数据!AE237)&gt;1,"×",""))</f>
        <v/>
      </c>
      <c r="Z236" t="str">
        <f>IF(原始数据!AF237="","",IF(COUNTIF(原始数据!237:237,原始数据!AF237)&gt;1,"×",""))</f>
        <v/>
      </c>
      <c r="AA236" t="str">
        <f>IF(原始数据!AI237="","",IF(COUNTIF(原始数据!237:237,原始数据!AI237)&gt;1,"×",""))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IF(原始数据!AE238="","",IF(COUNTIF(原始数据!238:238,原始数据!AE238)&gt;1,"×",""))</f>
        <v/>
      </c>
      <c r="Z237" t="str">
        <f>IF(原始数据!AF238="","",IF(COUNTIF(原始数据!238:238,原始数据!AF238)&gt;1,"×",""))</f>
        <v/>
      </c>
      <c r="AA237" t="str">
        <f>IF(原始数据!AI238="","",IF(COUNTIF(原始数据!238:238,原始数据!AI238)&gt;1,"×",""))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IF(原始数据!AE239="","",IF(COUNTIF(原始数据!239:239,原始数据!AE239)&gt;1,"×",""))</f>
        <v/>
      </c>
      <c r="Z238" t="str">
        <f>IF(原始数据!AF239="","",IF(COUNTIF(原始数据!239:239,原始数据!AF239)&gt;1,"×",""))</f>
        <v/>
      </c>
      <c r="AA238" t="str">
        <f>IF(原始数据!AI239="","",IF(COUNTIF(原始数据!239:239,原始数据!AI239)&gt;1,"×",""))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IF(原始数据!AE240="","",IF(COUNTIF(原始数据!240:240,原始数据!AE240)&gt;1,"×",""))</f>
        <v/>
      </c>
      <c r="Z239" t="str">
        <f>IF(原始数据!AF240="","",IF(COUNTIF(原始数据!240:240,原始数据!AF240)&gt;1,"×",""))</f>
        <v/>
      </c>
      <c r="AA239" t="str">
        <f>IF(原始数据!AI240="","",IF(COUNTIF(原始数据!240:240,原始数据!AI240)&gt;1,"×",""))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IF(原始数据!AE241="","",IF(COUNTIF(原始数据!241:241,原始数据!AE241)&gt;1,"×",""))</f>
        <v/>
      </c>
      <c r="Z240" t="str">
        <f>IF(原始数据!AF241="","",IF(COUNTIF(原始数据!241:241,原始数据!AF241)&gt;1,"×",""))</f>
        <v/>
      </c>
      <c r="AA240" t="str">
        <f>IF(原始数据!AI241="","",IF(COUNTIF(原始数据!241:241,原始数据!AI241)&gt;1,"×",""))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IF(原始数据!AE242="","",IF(COUNTIF(原始数据!242:242,原始数据!AE242)&gt;1,"×",""))</f>
        <v/>
      </c>
      <c r="Z241" t="str">
        <f>IF(原始数据!AF242="","",IF(COUNTIF(原始数据!242:242,原始数据!AF242)&gt;1,"×",""))</f>
        <v/>
      </c>
      <c r="AA241" t="str">
        <f>IF(原始数据!AI242="","",IF(COUNTIF(原始数据!242:242,原始数据!AI242)&gt;1,"×",""))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IF(原始数据!AE243="","",IF(COUNTIF(原始数据!243:243,原始数据!AE243)&gt;1,"×",""))</f>
        <v/>
      </c>
      <c r="Z242" t="str">
        <f>IF(原始数据!AF243="","",IF(COUNTIF(原始数据!243:243,原始数据!AF243)&gt;1,"×",""))</f>
        <v/>
      </c>
      <c r="AA242" t="str">
        <f>IF(原始数据!AI243="","",IF(COUNTIF(原始数据!243:243,原始数据!AI243)&gt;1,"×",""))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IF(原始数据!AE244="","",IF(COUNTIF(原始数据!244:244,原始数据!AE244)&gt;1,"×",""))</f>
        <v/>
      </c>
      <c r="Z243" t="str">
        <f>IF(原始数据!AF244="","",IF(COUNTIF(原始数据!244:244,原始数据!AF244)&gt;1,"×",""))</f>
        <v/>
      </c>
      <c r="AA243" t="str">
        <f>IF(原始数据!AI244="","",IF(COUNTIF(原始数据!244:244,原始数据!AI244)&gt;1,"×",""))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IF(原始数据!AE245="","",IF(COUNTIF(原始数据!245:245,原始数据!AE245)&gt;1,"×",""))</f>
        <v/>
      </c>
      <c r="Z244" t="str">
        <f>IF(原始数据!AF245="","",IF(COUNTIF(原始数据!245:245,原始数据!AF245)&gt;1,"×",""))</f>
        <v/>
      </c>
      <c r="AA244" t="str">
        <f>IF(原始数据!AI245="","",IF(COUNTIF(原始数据!245:245,原始数据!AI245)&gt;1,"×",""))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IF(原始数据!AE246="","",IF(COUNTIF(原始数据!246:246,原始数据!AE246)&gt;1,"×",""))</f>
        <v/>
      </c>
      <c r="Z245" t="str">
        <f>IF(原始数据!AF246="","",IF(COUNTIF(原始数据!246:246,原始数据!AF246)&gt;1,"×",""))</f>
        <v/>
      </c>
      <c r="AA245" t="str">
        <f>IF(原始数据!AI246="","",IF(COUNTIF(原始数据!246:246,原始数据!AI246)&gt;1,"×",""))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IF(原始数据!AE247="","",IF(COUNTIF(原始数据!247:247,原始数据!AE247)&gt;1,"×",""))</f>
        <v/>
      </c>
      <c r="Z246" t="str">
        <f>IF(原始数据!AF247="","",IF(COUNTIF(原始数据!247:247,原始数据!AF247)&gt;1,"×",""))</f>
        <v/>
      </c>
      <c r="AA246" t="str">
        <f>IF(原始数据!AI247="","",IF(COUNTIF(原始数据!247:247,原始数据!AI247)&gt;1,"×",""))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IF(原始数据!AE248="","",IF(COUNTIF(原始数据!248:248,原始数据!AE248)&gt;1,"×",""))</f>
        <v/>
      </c>
      <c r="Z247" t="str">
        <f>IF(原始数据!AF248="","",IF(COUNTIF(原始数据!248:248,原始数据!AF248)&gt;1,"×",""))</f>
        <v/>
      </c>
      <c r="AA247" t="str">
        <f>IF(原始数据!AI248="","",IF(COUNTIF(原始数据!248:248,原始数据!AI248)&gt;1,"×",""))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IF(原始数据!AE249="","",IF(COUNTIF(原始数据!249:249,原始数据!AE249)&gt;1,"×",""))</f>
        <v/>
      </c>
      <c r="Z248" t="str">
        <f>IF(原始数据!AF249="","",IF(COUNTIF(原始数据!249:249,原始数据!AF249)&gt;1,"×",""))</f>
        <v/>
      </c>
      <c r="AA248" t="str">
        <f>IF(原始数据!AI249="","",IF(COUNTIF(原始数据!249:249,原始数据!AI249)&gt;1,"×",""))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IF(原始数据!AE250="","",IF(COUNTIF(原始数据!250:250,原始数据!AE250)&gt;1,"×",""))</f>
        <v/>
      </c>
      <c r="Z249" t="str">
        <f>IF(原始数据!AF250="","",IF(COUNTIF(原始数据!250:250,原始数据!AF250)&gt;1,"×",""))</f>
        <v/>
      </c>
      <c r="AA249" t="str">
        <f>IF(原始数据!AI250="","",IF(COUNTIF(原始数据!250:250,原始数据!AI250)&gt;1,"×",""))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IF(原始数据!AE251="","",IF(COUNTIF(原始数据!251:251,原始数据!AE251)&gt;1,"×",""))</f>
        <v/>
      </c>
      <c r="Z250" t="str">
        <f>IF(原始数据!AF251="","",IF(COUNTIF(原始数据!251:251,原始数据!AF251)&gt;1,"×",""))</f>
        <v/>
      </c>
      <c r="AA250" t="str">
        <f>IF(原始数据!AI251="","",IF(COUNTIF(原始数据!251:251,原始数据!AI251)&gt;1,"×",""))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IF(原始数据!AE252="","",IF(COUNTIF(原始数据!252:252,原始数据!AE252)&gt;1,"×",""))</f>
        <v/>
      </c>
      <c r="Z251" t="str">
        <f>IF(原始数据!AF252="","",IF(COUNTIF(原始数据!252:252,原始数据!AF252)&gt;1,"×",""))</f>
        <v/>
      </c>
      <c r="AA251" t="str">
        <f>IF(原始数据!AI252="","",IF(COUNTIF(原始数据!252:252,原始数据!AI252)&gt;1,"×",""))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IF(原始数据!AE253="","",IF(COUNTIF(原始数据!253:253,原始数据!AE253)&gt;1,"×",""))</f>
        <v/>
      </c>
      <c r="Z252" t="str">
        <f>IF(原始数据!AF253="","",IF(COUNTIF(原始数据!253:253,原始数据!AF253)&gt;1,"×",""))</f>
        <v/>
      </c>
      <c r="AA252" t="str">
        <f>IF(原始数据!AI253="","",IF(COUNTIF(原始数据!253:253,原始数据!AI253)&gt;1,"×",""))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IF(原始数据!AE254="","",IF(COUNTIF(原始数据!254:254,原始数据!AE254)&gt;1,"×",""))</f>
        <v/>
      </c>
      <c r="Z253" t="str">
        <f>IF(原始数据!AF254="","",IF(COUNTIF(原始数据!254:254,原始数据!AF254)&gt;1,"×",""))</f>
        <v/>
      </c>
      <c r="AA253" t="str">
        <f>IF(原始数据!AI254="","",IF(COUNTIF(原始数据!254:254,原始数据!AI254)&gt;1,"×",""))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IF(原始数据!AE255="","",IF(COUNTIF(原始数据!255:255,原始数据!AE255)&gt;1,"×",""))</f>
        <v/>
      </c>
      <c r="Z254" t="str">
        <f>IF(原始数据!AF255="","",IF(COUNTIF(原始数据!255:255,原始数据!AF255)&gt;1,"×",""))</f>
        <v/>
      </c>
      <c r="AA254" t="str">
        <f>IF(原始数据!AI255="","",IF(COUNTIF(原始数据!255:255,原始数据!AI255)&gt;1,"×",""))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IF(原始数据!AE256="","",IF(COUNTIF(原始数据!256:256,原始数据!AE256)&gt;1,"×",""))</f>
        <v/>
      </c>
      <c r="Z255" t="str">
        <f>IF(原始数据!AF256="","",IF(COUNTIF(原始数据!256:256,原始数据!AF256)&gt;1,"×",""))</f>
        <v/>
      </c>
      <c r="AA255" t="str">
        <f>IF(原始数据!AI256="","",IF(COUNTIF(原始数据!256:256,原始数据!AI256)&gt;1,"×",""))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IF(原始数据!AE257="","",IF(COUNTIF(原始数据!257:257,原始数据!AE257)&gt;1,"×",""))</f>
        <v/>
      </c>
      <c r="Z256" t="str">
        <f>IF(原始数据!AF257="","",IF(COUNTIF(原始数据!257:257,原始数据!AF257)&gt;1,"×",""))</f>
        <v/>
      </c>
      <c r="AA256" t="str">
        <f>IF(原始数据!AI257="","",IF(COUNTIF(原始数据!257:257,原始数据!AI257)&gt;1,"×",""))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IF(原始数据!AE258="","",IF(COUNTIF(原始数据!258:258,原始数据!AE258)&gt;1,"×",""))</f>
        <v/>
      </c>
      <c r="Z257" t="str">
        <f>IF(原始数据!AF258="","",IF(COUNTIF(原始数据!258:258,原始数据!AF258)&gt;1,"×",""))</f>
        <v/>
      </c>
      <c r="AA257" t="str">
        <f>IF(原始数据!AI258="","",IF(COUNTIF(原始数据!258:258,原始数据!AI258)&gt;1,"×",""))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IF(原始数据!AE259="","",IF(COUNTIF(原始数据!259:259,原始数据!AE259)&gt;1,"×",""))</f>
        <v/>
      </c>
      <c r="Z258" t="str">
        <f>IF(原始数据!AF259="","",IF(COUNTIF(原始数据!259:259,原始数据!AF259)&gt;1,"×",""))</f>
        <v/>
      </c>
      <c r="AA258" t="str">
        <f>IF(原始数据!AI259="","",IF(COUNTIF(原始数据!259:259,原始数据!AI259)&gt;1,"×",""))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IF(原始数据!AE260="","",IF(COUNTIF(原始数据!260:260,原始数据!AE260)&gt;1,"×",""))</f>
        <v/>
      </c>
      <c r="Z259" t="str">
        <f>IF(原始数据!AF260="","",IF(COUNTIF(原始数据!260:260,原始数据!AF260)&gt;1,"×",""))</f>
        <v/>
      </c>
      <c r="AA259" t="str">
        <f>IF(原始数据!AI260="","",IF(COUNTIF(原始数据!260:260,原始数据!AI260)&gt;1,"×",""))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IF(原始数据!AE261="","",IF(COUNTIF(原始数据!261:261,原始数据!AE261)&gt;1,"×",""))</f>
        <v/>
      </c>
      <c r="Z260" t="str">
        <f>IF(原始数据!AF261="","",IF(COUNTIF(原始数据!261:261,原始数据!AF261)&gt;1,"×",""))</f>
        <v/>
      </c>
      <c r="AA260" t="str">
        <f>IF(原始数据!AI261="","",IF(COUNTIF(原始数据!261:261,原始数据!AI261)&gt;1,"×",""))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IF(原始数据!AE262="","",IF(COUNTIF(原始数据!262:262,原始数据!AE262)&gt;1,"×",""))</f>
        <v/>
      </c>
      <c r="Z261" t="str">
        <f>IF(原始数据!AF262="","",IF(COUNTIF(原始数据!262:262,原始数据!AF262)&gt;1,"×",""))</f>
        <v/>
      </c>
      <c r="AA261" t="str">
        <f>IF(原始数据!AI262="","",IF(COUNTIF(原始数据!262:262,原始数据!AI262)&gt;1,"×",""))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IF(原始数据!AE263="","",IF(COUNTIF(原始数据!263:263,原始数据!AE263)&gt;1,"×",""))</f>
        <v/>
      </c>
      <c r="Z262" t="str">
        <f>IF(原始数据!AF263="","",IF(COUNTIF(原始数据!263:263,原始数据!AF263)&gt;1,"×",""))</f>
        <v/>
      </c>
      <c r="AA262" t="str">
        <f>IF(原始数据!AI263="","",IF(COUNTIF(原始数据!263:263,原始数据!AI263)&gt;1,"×",""))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IF(原始数据!AE264="","",IF(COUNTIF(原始数据!264:264,原始数据!AE264)&gt;1,"×",""))</f>
        <v/>
      </c>
      <c r="Z263" t="str">
        <f>IF(原始数据!AF264="","",IF(COUNTIF(原始数据!264:264,原始数据!AF264)&gt;1,"×",""))</f>
        <v/>
      </c>
      <c r="AA263" t="str">
        <f>IF(原始数据!AI264="","",IF(COUNTIF(原始数据!264:264,原始数据!AI264)&gt;1,"×",""))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IF(原始数据!AE265="","",IF(COUNTIF(原始数据!265:265,原始数据!AE265)&gt;1,"×",""))</f>
        <v/>
      </c>
      <c r="Z264" t="str">
        <f>IF(原始数据!AF265="","",IF(COUNTIF(原始数据!265:265,原始数据!AF265)&gt;1,"×",""))</f>
        <v/>
      </c>
      <c r="AA264" t="str">
        <f>IF(原始数据!AI265="","",IF(COUNTIF(原始数据!265:265,原始数据!AI265)&gt;1,"×",""))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IF(原始数据!AE266="","",IF(COUNTIF(原始数据!266:266,原始数据!AE266)&gt;1,"×",""))</f>
        <v/>
      </c>
      <c r="Z265" t="str">
        <f>IF(原始数据!AF266="","",IF(COUNTIF(原始数据!266:266,原始数据!AF266)&gt;1,"×",""))</f>
        <v/>
      </c>
      <c r="AA265" t="str">
        <f>IF(原始数据!AI266="","",IF(COUNTIF(原始数据!266:266,原始数据!AI266)&gt;1,"×",""))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IF(原始数据!AE267="","",IF(COUNTIF(原始数据!267:267,原始数据!AE267)&gt;1,"×",""))</f>
        <v/>
      </c>
      <c r="Z266" t="str">
        <f>IF(原始数据!AF267="","",IF(COUNTIF(原始数据!267:267,原始数据!AF267)&gt;1,"×",""))</f>
        <v/>
      </c>
      <c r="AA266" t="str">
        <f>IF(原始数据!AI267="","",IF(COUNTIF(原始数据!267:267,原始数据!AI267)&gt;1,"×",""))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IF(原始数据!AE268="","",IF(COUNTIF(原始数据!268:268,原始数据!AE268)&gt;1,"×",""))</f>
        <v/>
      </c>
      <c r="Z267" t="str">
        <f>IF(原始数据!AF268="","",IF(COUNTIF(原始数据!268:268,原始数据!AF268)&gt;1,"×",""))</f>
        <v/>
      </c>
      <c r="AA267" t="str">
        <f>IF(原始数据!AI268="","",IF(COUNTIF(原始数据!268:268,原始数据!AI268)&gt;1,"×",""))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IF(原始数据!AE269="","",IF(COUNTIF(原始数据!269:269,原始数据!AE269)&gt;1,"×",""))</f>
        <v/>
      </c>
      <c r="Z268" t="str">
        <f>IF(原始数据!AF269="","",IF(COUNTIF(原始数据!269:269,原始数据!AF269)&gt;1,"×",""))</f>
        <v/>
      </c>
      <c r="AA268" t="str">
        <f>IF(原始数据!AI269="","",IF(COUNTIF(原始数据!269:269,原始数据!AI269)&gt;1,"×",""))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IF(原始数据!AE270="","",IF(COUNTIF(原始数据!270:270,原始数据!AE270)&gt;1,"×",""))</f>
        <v/>
      </c>
      <c r="Z269" t="str">
        <f>IF(原始数据!AF270="","",IF(COUNTIF(原始数据!270:270,原始数据!AF270)&gt;1,"×",""))</f>
        <v/>
      </c>
      <c r="AA269" t="str">
        <f>IF(原始数据!AI270="","",IF(COUNTIF(原始数据!270:270,原始数据!AI270)&gt;1,"×",""))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IF(原始数据!AE271="","",IF(COUNTIF(原始数据!271:271,原始数据!AE271)&gt;1,"×",""))</f>
        <v/>
      </c>
      <c r="Z270" t="str">
        <f>IF(原始数据!AF271="","",IF(COUNTIF(原始数据!271:271,原始数据!AF271)&gt;1,"×",""))</f>
        <v/>
      </c>
      <c r="AA270" t="str">
        <f>IF(原始数据!AI271="","",IF(COUNTIF(原始数据!271:271,原始数据!AI271)&gt;1,"×",""))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IF(原始数据!AE272="","",IF(COUNTIF(原始数据!272:272,原始数据!AE272)&gt;1,"×",""))</f>
        <v/>
      </c>
      <c r="Z271" t="str">
        <f>IF(原始数据!AF272="","",IF(COUNTIF(原始数据!272:272,原始数据!AF272)&gt;1,"×",""))</f>
        <v/>
      </c>
      <c r="AA271" t="str">
        <f>IF(原始数据!AI272="","",IF(COUNTIF(原始数据!272:272,原始数据!AI272)&gt;1,"×",""))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IF(原始数据!AE273="","",IF(COUNTIF(原始数据!273:273,原始数据!AE273)&gt;1,"×",""))</f>
        <v/>
      </c>
      <c r="Z272" t="str">
        <f>IF(原始数据!AF273="","",IF(COUNTIF(原始数据!273:273,原始数据!AF273)&gt;1,"×",""))</f>
        <v/>
      </c>
      <c r="AA272" t="str">
        <f>IF(原始数据!AI273="","",IF(COUNTIF(原始数据!273:273,原始数据!AI273)&gt;1,"×",""))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IF(原始数据!AE274="","",IF(COUNTIF(原始数据!274:274,原始数据!AE274)&gt;1,"×",""))</f>
        <v/>
      </c>
      <c r="Z273" t="str">
        <f>IF(原始数据!AF274="","",IF(COUNTIF(原始数据!274:274,原始数据!AF274)&gt;1,"×",""))</f>
        <v/>
      </c>
      <c r="AA273" t="str">
        <f>IF(原始数据!AI274="","",IF(COUNTIF(原始数据!274:274,原始数据!AI274)&gt;1,"×",""))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IF(原始数据!AE275="","",IF(COUNTIF(原始数据!275:275,原始数据!AE275)&gt;1,"×",""))</f>
        <v/>
      </c>
      <c r="Z274" t="str">
        <f>IF(原始数据!AF275="","",IF(COUNTIF(原始数据!275:275,原始数据!AF275)&gt;1,"×",""))</f>
        <v/>
      </c>
      <c r="AA274" t="str">
        <f>IF(原始数据!AI275="","",IF(COUNTIF(原始数据!275:275,原始数据!AI275)&gt;1,"×",""))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IF(原始数据!AE276="","",IF(COUNTIF(原始数据!276:276,原始数据!AE276)&gt;1,"×",""))</f>
        <v/>
      </c>
      <c r="Z275" t="str">
        <f>IF(原始数据!AF276="","",IF(COUNTIF(原始数据!276:276,原始数据!AF276)&gt;1,"×",""))</f>
        <v/>
      </c>
      <c r="AA275" t="str">
        <f>IF(原始数据!AI276="","",IF(COUNTIF(原始数据!276:276,原始数据!AI276)&gt;1,"×",""))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IF(原始数据!AE277="","",IF(COUNTIF(原始数据!277:277,原始数据!AE277)&gt;1,"×",""))</f>
        <v/>
      </c>
      <c r="Z276" t="str">
        <f>IF(原始数据!AF277="","",IF(COUNTIF(原始数据!277:277,原始数据!AF277)&gt;1,"×",""))</f>
        <v/>
      </c>
      <c r="AA276" t="str">
        <f>IF(原始数据!AI277="","",IF(COUNTIF(原始数据!277:277,原始数据!AI277)&gt;1,"×",""))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IF(原始数据!AE278="","",IF(COUNTIF(原始数据!278:278,原始数据!AE278)&gt;1,"×",""))</f>
        <v/>
      </c>
      <c r="Z277" t="str">
        <f>IF(原始数据!AF278="","",IF(COUNTIF(原始数据!278:278,原始数据!AF278)&gt;1,"×",""))</f>
        <v/>
      </c>
      <c r="AA277" t="str">
        <f>IF(原始数据!AI278="","",IF(COUNTIF(原始数据!278:278,原始数据!AI278)&gt;1,"×",""))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IF(原始数据!AE279="","",IF(COUNTIF(原始数据!279:279,原始数据!AE279)&gt;1,"×",""))</f>
        <v/>
      </c>
      <c r="Z278" t="str">
        <f>IF(原始数据!AF279="","",IF(COUNTIF(原始数据!279:279,原始数据!AF279)&gt;1,"×",""))</f>
        <v/>
      </c>
      <c r="AA278" t="str">
        <f>IF(原始数据!AI279="","",IF(COUNTIF(原始数据!279:279,原始数据!AI279)&gt;1,"×",""))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IF(原始数据!AE280="","",IF(COUNTIF(原始数据!280:280,原始数据!AE280)&gt;1,"×",""))</f>
        <v/>
      </c>
      <c r="Z279" t="str">
        <f>IF(原始数据!AF280="","",IF(COUNTIF(原始数据!280:280,原始数据!AF280)&gt;1,"×",""))</f>
        <v/>
      </c>
      <c r="AA279" t="str">
        <f>IF(原始数据!AI280="","",IF(COUNTIF(原始数据!280:280,原始数据!AI280)&gt;1,"×",""))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IF(原始数据!AE281="","",IF(COUNTIF(原始数据!281:281,原始数据!AE281)&gt;1,"×",""))</f>
        <v/>
      </c>
      <c r="Z280" t="str">
        <f>IF(原始数据!AF281="","",IF(COUNTIF(原始数据!281:281,原始数据!AF281)&gt;1,"×",""))</f>
        <v/>
      </c>
      <c r="AA280" t="str">
        <f>IF(原始数据!AI281="","",IF(COUNTIF(原始数据!281:281,原始数据!AI281)&gt;1,"×",""))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IF(原始数据!AE282="","",IF(COUNTIF(原始数据!282:282,原始数据!AE282)&gt;1,"×",""))</f>
        <v/>
      </c>
      <c r="Z281" t="str">
        <f>IF(原始数据!AF282="","",IF(COUNTIF(原始数据!282:282,原始数据!AF282)&gt;1,"×",""))</f>
        <v/>
      </c>
      <c r="AA281" t="str">
        <f>IF(原始数据!AI282="","",IF(COUNTIF(原始数据!282:282,原始数据!AI282)&gt;1,"×",""))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IF(原始数据!AE283="","",IF(COUNTIF(原始数据!283:283,原始数据!AE283)&gt;1,"×",""))</f>
        <v/>
      </c>
      <c r="Z282" t="str">
        <f>IF(原始数据!AF283="","",IF(COUNTIF(原始数据!283:283,原始数据!AF283)&gt;1,"×",""))</f>
        <v/>
      </c>
      <c r="AA282" t="str">
        <f>IF(原始数据!AI283="","",IF(COUNTIF(原始数据!283:283,原始数据!AI283)&gt;1,"×",""))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IF(原始数据!AE284="","",IF(COUNTIF(原始数据!284:284,原始数据!AE284)&gt;1,"×",""))</f>
        <v/>
      </c>
      <c r="Z283" t="str">
        <f>IF(原始数据!AF284="","",IF(COUNTIF(原始数据!284:284,原始数据!AF284)&gt;1,"×",""))</f>
        <v/>
      </c>
      <c r="AA283" t="str">
        <f>IF(原始数据!AI284="","",IF(COUNTIF(原始数据!284:284,原始数据!AI284)&gt;1,"×",""))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IF(原始数据!AE285="","",IF(COUNTIF(原始数据!285:285,原始数据!AE285)&gt;1,"×",""))</f>
        <v/>
      </c>
      <c r="Z284" t="str">
        <f>IF(原始数据!AF285="","",IF(COUNTIF(原始数据!285:285,原始数据!AF285)&gt;1,"×",""))</f>
        <v/>
      </c>
      <c r="AA284" t="str">
        <f>IF(原始数据!AI285="","",IF(COUNTIF(原始数据!285:285,原始数据!AI285)&gt;1,"×",""))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IF(原始数据!AE286="","",IF(COUNTIF(原始数据!286:286,原始数据!AE286)&gt;1,"×",""))</f>
        <v/>
      </c>
      <c r="Z285" t="str">
        <f>IF(原始数据!AF286="","",IF(COUNTIF(原始数据!286:286,原始数据!AF286)&gt;1,"×",""))</f>
        <v/>
      </c>
      <c r="AA285" t="str">
        <f>IF(原始数据!AI286="","",IF(COUNTIF(原始数据!286:286,原始数据!AI286)&gt;1,"×",""))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IF(原始数据!AE287="","",IF(COUNTIF(原始数据!287:287,原始数据!AE287)&gt;1,"×",""))</f>
        <v/>
      </c>
      <c r="Z286" t="str">
        <f>IF(原始数据!AF287="","",IF(COUNTIF(原始数据!287:287,原始数据!AF287)&gt;1,"×",""))</f>
        <v/>
      </c>
      <c r="AA286" t="str">
        <f>IF(原始数据!AI287="","",IF(COUNTIF(原始数据!287:287,原始数据!AI287)&gt;1,"×",""))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IF(原始数据!AE288="","",IF(COUNTIF(原始数据!288:288,原始数据!AE288)&gt;1,"×",""))</f>
        <v/>
      </c>
      <c r="Z287" t="str">
        <f>IF(原始数据!AF288="","",IF(COUNTIF(原始数据!288:288,原始数据!AF288)&gt;1,"×",""))</f>
        <v/>
      </c>
      <c r="AA287" t="str">
        <f>IF(原始数据!AI288="","",IF(COUNTIF(原始数据!288:288,原始数据!AI288)&gt;1,"×",""))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IF(原始数据!AE289="","",IF(COUNTIF(原始数据!289:289,原始数据!AE289)&gt;1,"×",""))</f>
        <v/>
      </c>
      <c r="Z288" t="str">
        <f>IF(原始数据!AF289="","",IF(COUNTIF(原始数据!289:289,原始数据!AF289)&gt;1,"×",""))</f>
        <v/>
      </c>
      <c r="AA288" t="str">
        <f>IF(原始数据!AI289="","",IF(COUNTIF(原始数据!289:289,原始数据!AI289)&gt;1,"×",""))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IF(原始数据!AE290="","",IF(COUNTIF(原始数据!290:290,原始数据!AE290)&gt;1,"×",""))</f>
        <v/>
      </c>
      <c r="Z289" t="str">
        <f>IF(原始数据!AF290="","",IF(COUNTIF(原始数据!290:290,原始数据!AF290)&gt;1,"×",""))</f>
        <v/>
      </c>
      <c r="AA289" t="str">
        <f>IF(原始数据!AI290="","",IF(COUNTIF(原始数据!290:290,原始数据!AI290)&gt;1,"×",""))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IF(原始数据!AE291="","",IF(COUNTIF(原始数据!291:291,原始数据!AE291)&gt;1,"×",""))</f>
        <v/>
      </c>
      <c r="Z290" t="str">
        <f>IF(原始数据!AF291="","",IF(COUNTIF(原始数据!291:291,原始数据!AF291)&gt;1,"×",""))</f>
        <v/>
      </c>
      <c r="AA290" t="str">
        <f>IF(原始数据!AI291="","",IF(COUNTIF(原始数据!291:291,原始数据!AI291)&gt;1,"×",""))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IF(原始数据!AE292="","",IF(COUNTIF(原始数据!292:292,原始数据!AE292)&gt;1,"×",""))</f>
        <v/>
      </c>
      <c r="Z291" t="str">
        <f>IF(原始数据!AF292="","",IF(COUNTIF(原始数据!292:292,原始数据!AF292)&gt;1,"×",""))</f>
        <v/>
      </c>
      <c r="AA291" t="str">
        <f>IF(原始数据!AI292="","",IF(COUNTIF(原始数据!292:292,原始数据!AI292)&gt;1,"×",""))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IF(原始数据!AE293="","",IF(COUNTIF(原始数据!293:293,原始数据!AE293)&gt;1,"×",""))</f>
        <v/>
      </c>
      <c r="Z292" t="str">
        <f>IF(原始数据!AF293="","",IF(COUNTIF(原始数据!293:293,原始数据!AF293)&gt;1,"×",""))</f>
        <v/>
      </c>
      <c r="AA292" t="str">
        <f>IF(原始数据!AI293="","",IF(COUNTIF(原始数据!293:293,原始数据!AI293)&gt;1,"×",""))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IF(原始数据!AE294="","",IF(COUNTIF(原始数据!294:294,原始数据!AE294)&gt;1,"×",""))</f>
        <v/>
      </c>
      <c r="Z293" t="str">
        <f>IF(原始数据!AF294="","",IF(COUNTIF(原始数据!294:294,原始数据!AF294)&gt;1,"×",""))</f>
        <v/>
      </c>
      <c r="AA293" t="str">
        <f>IF(原始数据!AI294="","",IF(COUNTIF(原始数据!294:294,原始数据!AI294)&gt;1,"×",""))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IF(原始数据!AE295="","",IF(COUNTIF(原始数据!295:295,原始数据!AE295)&gt;1,"×",""))</f>
        <v/>
      </c>
      <c r="Z294" t="str">
        <f>IF(原始数据!AF295="","",IF(COUNTIF(原始数据!295:295,原始数据!AF295)&gt;1,"×",""))</f>
        <v/>
      </c>
      <c r="AA294" t="str">
        <f>IF(原始数据!AI295="","",IF(COUNTIF(原始数据!295:295,原始数据!AI295)&gt;1,"×",""))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IF(原始数据!AE296="","",IF(COUNTIF(原始数据!296:296,原始数据!AE296)&gt;1,"×",""))</f>
        <v/>
      </c>
      <c r="Z295" t="str">
        <f>IF(原始数据!AF296="","",IF(COUNTIF(原始数据!296:296,原始数据!AF296)&gt;1,"×",""))</f>
        <v/>
      </c>
      <c r="AA295" t="str">
        <f>IF(原始数据!AI296="","",IF(COUNTIF(原始数据!296:296,原始数据!AI296)&gt;1,"×",""))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IF(原始数据!AE297="","",IF(COUNTIF(原始数据!297:297,原始数据!AE297)&gt;1,"×",""))</f>
        <v/>
      </c>
      <c r="Z296" t="str">
        <f>IF(原始数据!AF297="","",IF(COUNTIF(原始数据!297:297,原始数据!AF297)&gt;1,"×",""))</f>
        <v/>
      </c>
      <c r="AA296" t="str">
        <f>IF(原始数据!AI297="","",IF(COUNTIF(原始数据!297:297,原始数据!AI297)&gt;1,"×",""))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IF(原始数据!AE298="","",IF(COUNTIF(原始数据!298:298,原始数据!AE298)&gt;1,"×",""))</f>
        <v/>
      </c>
      <c r="Z297" t="str">
        <f>IF(原始数据!AF298="","",IF(COUNTIF(原始数据!298:298,原始数据!AF298)&gt;1,"×",""))</f>
        <v/>
      </c>
      <c r="AA297" t="str">
        <f>IF(原始数据!AI298="","",IF(COUNTIF(原始数据!298:298,原始数据!AI298)&gt;1,"×",""))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IF(原始数据!AE299="","",IF(COUNTIF(原始数据!299:299,原始数据!AE299)&gt;1,"×",""))</f>
        <v/>
      </c>
      <c r="Z298" t="str">
        <f>IF(原始数据!AF299="","",IF(COUNTIF(原始数据!299:299,原始数据!AF299)&gt;1,"×",""))</f>
        <v/>
      </c>
      <c r="AA298" t="str">
        <f>IF(原始数据!AI299="","",IF(COUNTIF(原始数据!299:299,原始数据!AI299)&gt;1,"×",""))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IF(原始数据!AE300="","",IF(COUNTIF(原始数据!300:300,原始数据!AE300)&gt;1,"×",""))</f>
        <v/>
      </c>
      <c r="Z299" t="str">
        <f>IF(原始数据!AF300="","",IF(COUNTIF(原始数据!300:300,原始数据!AF300)&gt;1,"×",""))</f>
        <v/>
      </c>
      <c r="AA299" t="str">
        <f>IF(原始数据!AI300="","",IF(COUNTIF(原始数据!300:300,原始数据!AI300)&gt;1,"×",""))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IF(原始数据!AE301="","",IF(COUNTIF(原始数据!301:301,原始数据!AE301)&gt;1,"×",""))</f>
        <v/>
      </c>
      <c r="Z300" t="str">
        <f>IF(原始数据!AF301="","",IF(COUNTIF(原始数据!301:301,原始数据!AF301)&gt;1,"×",""))</f>
        <v/>
      </c>
      <c r="AA300" t="str">
        <f>IF(原始数据!AI301="","",IF(COUNTIF(原始数据!301:301,原始数据!AI301)&gt;1,"×",""))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IF(原始数据!AE302="","",IF(COUNTIF(原始数据!302:302,原始数据!AE302)&gt;1,"×",""))</f>
        <v/>
      </c>
      <c r="Z301" t="str">
        <f>IF(原始数据!AF302="","",IF(COUNTIF(原始数据!302:302,原始数据!AF302)&gt;1,"×",""))</f>
        <v/>
      </c>
      <c r="AA301" t="str">
        <f>IF(原始数据!AI302="","",IF(COUNTIF(原始数据!302:302,原始数据!AI302)&gt;1,"×",""))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IF(原始数据!AE303="","",IF(COUNTIF(原始数据!303:303,原始数据!AE303)&gt;1,"×",""))</f>
        <v/>
      </c>
      <c r="Z302" t="str">
        <f>IF(原始数据!AF303="","",IF(COUNTIF(原始数据!303:303,原始数据!AF303)&gt;1,"×",""))</f>
        <v/>
      </c>
      <c r="AA302" t="str">
        <f>IF(原始数据!AI303="","",IF(COUNTIF(原始数据!303:303,原始数据!AI303)&gt;1,"×",""))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IF(原始数据!AE304="","",IF(COUNTIF(原始数据!304:304,原始数据!AE304)&gt;1,"×",""))</f>
        <v/>
      </c>
      <c r="Z303" t="str">
        <f>IF(原始数据!AF304="","",IF(COUNTIF(原始数据!304:304,原始数据!AF304)&gt;1,"×",""))</f>
        <v/>
      </c>
      <c r="AA303" t="str">
        <f>IF(原始数据!AI304="","",IF(COUNTIF(原始数据!304:304,原始数据!AI304)&gt;1,"×",""))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IF(原始数据!AE305="","",IF(COUNTIF(原始数据!305:305,原始数据!AE305)&gt;1,"×",""))</f>
        <v/>
      </c>
      <c r="Z304" t="str">
        <f>IF(原始数据!AF305="","",IF(COUNTIF(原始数据!305:305,原始数据!AF305)&gt;1,"×",""))</f>
        <v/>
      </c>
      <c r="AA304" t="str">
        <f>IF(原始数据!AI305="","",IF(COUNTIF(原始数据!305:305,原始数据!AI305)&gt;1,"×",""))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IF(原始数据!AE306="","",IF(COUNTIF(原始数据!306:306,原始数据!AE306)&gt;1,"×",""))</f>
        <v/>
      </c>
      <c r="Z305" t="str">
        <f>IF(原始数据!AF306="","",IF(COUNTIF(原始数据!306:306,原始数据!AF306)&gt;1,"×",""))</f>
        <v/>
      </c>
      <c r="AA305" t="str">
        <f>IF(原始数据!AI306="","",IF(COUNTIF(原始数据!306:306,原始数据!AI306)&gt;1,"×",""))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IF(原始数据!AE307="","",IF(COUNTIF(原始数据!307:307,原始数据!AE307)&gt;1,"×",""))</f>
        <v/>
      </c>
      <c r="Z306" t="str">
        <f>IF(原始数据!AF307="","",IF(COUNTIF(原始数据!307:307,原始数据!AF307)&gt;1,"×",""))</f>
        <v/>
      </c>
      <c r="AA306" t="str">
        <f>IF(原始数据!AI307="","",IF(COUNTIF(原始数据!307:307,原始数据!AI307)&gt;1,"×",""))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IF(原始数据!AE308="","",IF(COUNTIF(原始数据!308:308,原始数据!AE308)&gt;1,"×",""))</f>
        <v/>
      </c>
      <c r="Z307" t="str">
        <f>IF(原始数据!AF308="","",IF(COUNTIF(原始数据!308:308,原始数据!AF308)&gt;1,"×",""))</f>
        <v/>
      </c>
      <c r="AA307" t="str">
        <f>IF(原始数据!AI308="","",IF(COUNTIF(原始数据!308:308,原始数据!AI308)&gt;1,"×",""))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IF(原始数据!AE309="","",IF(COUNTIF(原始数据!309:309,原始数据!AE309)&gt;1,"×",""))</f>
        <v/>
      </c>
      <c r="Z308" t="str">
        <f>IF(原始数据!AF309="","",IF(COUNTIF(原始数据!309:309,原始数据!AF309)&gt;1,"×",""))</f>
        <v/>
      </c>
      <c r="AA308" t="str">
        <f>IF(原始数据!AI309="","",IF(COUNTIF(原始数据!309:309,原始数据!AI309)&gt;1,"×",""))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IF(原始数据!AE310="","",IF(COUNTIF(原始数据!310:310,原始数据!AE310)&gt;1,"×",""))</f>
        <v/>
      </c>
      <c r="Z309" t="str">
        <f>IF(原始数据!AF310="","",IF(COUNTIF(原始数据!310:310,原始数据!AF310)&gt;1,"×",""))</f>
        <v/>
      </c>
      <c r="AA309" t="str">
        <f>IF(原始数据!AI310="","",IF(COUNTIF(原始数据!310:310,原始数据!AI310)&gt;1,"×",""))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IF(原始数据!AE311="","",IF(COUNTIF(原始数据!311:311,原始数据!AE311)&gt;1,"×",""))</f>
        <v/>
      </c>
      <c r="Z310" t="str">
        <f>IF(原始数据!AF311="","",IF(COUNTIF(原始数据!311:311,原始数据!AF311)&gt;1,"×",""))</f>
        <v/>
      </c>
      <c r="AA310" t="str">
        <f>IF(原始数据!AI311="","",IF(COUNTIF(原始数据!311:311,原始数据!AI311)&gt;1,"×",""))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IF(原始数据!AE312="","",IF(COUNTIF(原始数据!312:312,原始数据!AE312)&gt;1,"×",""))</f>
        <v/>
      </c>
      <c r="Z311" t="str">
        <f>IF(原始数据!AF312="","",IF(COUNTIF(原始数据!312:312,原始数据!AF312)&gt;1,"×",""))</f>
        <v/>
      </c>
      <c r="AA311" t="str">
        <f>IF(原始数据!AI312="","",IF(COUNTIF(原始数据!312:312,原始数据!AI312)&gt;1,"×",""))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IF(原始数据!AE313="","",IF(COUNTIF(原始数据!313:313,原始数据!AE313)&gt;1,"×",""))</f>
        <v/>
      </c>
      <c r="Z312" t="str">
        <f>IF(原始数据!AF313="","",IF(COUNTIF(原始数据!313:313,原始数据!AF313)&gt;1,"×",""))</f>
        <v/>
      </c>
      <c r="AA312" t="str">
        <f>IF(原始数据!AI313="","",IF(COUNTIF(原始数据!313:313,原始数据!AI313)&gt;1,"×",""))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IF(原始数据!AE314="","",IF(COUNTIF(原始数据!314:314,原始数据!AE314)&gt;1,"×",""))</f>
        <v/>
      </c>
      <c r="Z313" t="str">
        <f>IF(原始数据!AF314="","",IF(COUNTIF(原始数据!314:314,原始数据!AF314)&gt;1,"×",""))</f>
        <v/>
      </c>
      <c r="AA313" t="str">
        <f>IF(原始数据!AI314="","",IF(COUNTIF(原始数据!314:314,原始数据!AI314)&gt;1,"×",""))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IF(原始数据!AE315="","",IF(COUNTIF(原始数据!315:315,原始数据!AE315)&gt;1,"×",""))</f>
        <v/>
      </c>
      <c r="Z314" t="str">
        <f>IF(原始数据!AF315="","",IF(COUNTIF(原始数据!315:315,原始数据!AF315)&gt;1,"×",""))</f>
        <v/>
      </c>
      <c r="AA314" t="str">
        <f>IF(原始数据!AI315="","",IF(COUNTIF(原始数据!315:315,原始数据!AI315)&gt;1,"×",""))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IF(原始数据!AE316="","",IF(COUNTIF(原始数据!316:316,原始数据!AE316)&gt;1,"×",""))</f>
        <v/>
      </c>
      <c r="Z315" t="str">
        <f>IF(原始数据!AF316="","",IF(COUNTIF(原始数据!316:316,原始数据!AF316)&gt;1,"×",""))</f>
        <v/>
      </c>
      <c r="AA315" t="str">
        <f>IF(原始数据!AI316="","",IF(COUNTIF(原始数据!316:316,原始数据!AI316)&gt;1,"×",""))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IF(原始数据!AE317="","",IF(COUNTIF(原始数据!317:317,原始数据!AE317)&gt;1,"×",""))</f>
        <v/>
      </c>
      <c r="Z316" t="str">
        <f>IF(原始数据!AF317="","",IF(COUNTIF(原始数据!317:317,原始数据!AF317)&gt;1,"×",""))</f>
        <v/>
      </c>
      <c r="AA316" t="str">
        <f>IF(原始数据!AI317="","",IF(COUNTIF(原始数据!317:317,原始数据!AI317)&gt;1,"×",""))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IF(原始数据!AE318="","",IF(COUNTIF(原始数据!318:318,原始数据!AE318)&gt;1,"×",""))</f>
        <v/>
      </c>
      <c r="Z317" t="str">
        <f>IF(原始数据!AF318="","",IF(COUNTIF(原始数据!318:318,原始数据!AF318)&gt;1,"×",""))</f>
        <v/>
      </c>
      <c r="AA317" t="str">
        <f>IF(原始数据!AI318="","",IF(COUNTIF(原始数据!318:318,原始数据!AI318)&gt;1,"×",""))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IF(原始数据!AE319="","",IF(COUNTIF(原始数据!319:319,原始数据!AE319)&gt;1,"×",""))</f>
        <v/>
      </c>
      <c r="Z318" t="str">
        <f>IF(原始数据!AF319="","",IF(COUNTIF(原始数据!319:319,原始数据!AF319)&gt;1,"×",""))</f>
        <v/>
      </c>
      <c r="AA318" t="str">
        <f>IF(原始数据!AI319="","",IF(COUNTIF(原始数据!319:319,原始数据!AI319)&gt;1,"×",""))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IF(原始数据!AE320="","",IF(COUNTIF(原始数据!320:320,原始数据!AE320)&gt;1,"×",""))</f>
        <v/>
      </c>
      <c r="Z319" t="str">
        <f>IF(原始数据!AF320="","",IF(COUNTIF(原始数据!320:320,原始数据!AF320)&gt;1,"×",""))</f>
        <v/>
      </c>
      <c r="AA319" t="str">
        <f>IF(原始数据!AI320="","",IF(COUNTIF(原始数据!320:320,原始数据!AI320)&gt;1,"×",""))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IF(原始数据!AE321="","",IF(COUNTIF(原始数据!321:321,原始数据!AE321)&gt;1,"×",""))</f>
        <v/>
      </c>
      <c r="Z320" t="str">
        <f>IF(原始数据!AF321="","",IF(COUNTIF(原始数据!321:321,原始数据!AF321)&gt;1,"×",""))</f>
        <v/>
      </c>
      <c r="AA320" t="str">
        <f>IF(原始数据!AI321="","",IF(COUNTIF(原始数据!321:321,原始数据!AI321)&gt;1,"×",""))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IF(原始数据!AE322="","",IF(COUNTIF(原始数据!322:322,原始数据!AE322)&gt;1,"×",""))</f>
        <v/>
      </c>
      <c r="Z321" t="str">
        <f>IF(原始数据!AF322="","",IF(COUNTIF(原始数据!322:322,原始数据!AF322)&gt;1,"×",""))</f>
        <v/>
      </c>
      <c r="AA321" t="str">
        <f>IF(原始数据!AI322="","",IF(COUNTIF(原始数据!322:322,原始数据!AI322)&gt;1,"×",""))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IF(原始数据!AE323="","",IF(COUNTIF(原始数据!323:323,原始数据!AE323)&gt;1,"×",""))</f>
        <v/>
      </c>
      <c r="Z322" t="str">
        <f>IF(原始数据!AF323="","",IF(COUNTIF(原始数据!323:323,原始数据!AF323)&gt;1,"×",""))</f>
        <v/>
      </c>
      <c r="AA322" t="str">
        <f>IF(原始数据!AI323="","",IF(COUNTIF(原始数据!323:323,原始数据!AI323)&gt;1,"×",""))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IF(原始数据!AE324="","",IF(COUNTIF(原始数据!324:324,原始数据!AE324)&gt;1,"×",""))</f>
        <v/>
      </c>
      <c r="Z323" t="str">
        <f>IF(原始数据!AF324="","",IF(COUNTIF(原始数据!324:324,原始数据!AF324)&gt;1,"×",""))</f>
        <v/>
      </c>
      <c r="AA323" t="str">
        <f>IF(原始数据!AI324="","",IF(COUNTIF(原始数据!324:324,原始数据!AI324)&gt;1,"×",""))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IF(原始数据!AE325="","",IF(COUNTIF(原始数据!325:325,原始数据!AE325)&gt;1,"×",""))</f>
        <v/>
      </c>
      <c r="Z324" t="str">
        <f>IF(原始数据!AF325="","",IF(COUNTIF(原始数据!325:325,原始数据!AF325)&gt;1,"×",""))</f>
        <v/>
      </c>
      <c r="AA324" t="str">
        <f>IF(原始数据!AI325="","",IF(COUNTIF(原始数据!325:325,原始数据!AI325)&gt;1,"×",""))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IF(原始数据!AE326="","",IF(COUNTIF(原始数据!326:326,原始数据!AE326)&gt;1,"×",""))</f>
        <v/>
      </c>
      <c r="Z325" t="str">
        <f>IF(原始数据!AF326="","",IF(COUNTIF(原始数据!326:326,原始数据!AF326)&gt;1,"×",""))</f>
        <v/>
      </c>
      <c r="AA325" t="str">
        <f>IF(原始数据!AI326="","",IF(COUNTIF(原始数据!326:326,原始数据!AI326)&gt;1,"×",""))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IF(原始数据!AE327="","",IF(COUNTIF(原始数据!327:327,原始数据!AE327)&gt;1,"×",""))</f>
        <v/>
      </c>
      <c r="Z326" t="str">
        <f>IF(原始数据!AF327="","",IF(COUNTIF(原始数据!327:327,原始数据!AF327)&gt;1,"×",""))</f>
        <v/>
      </c>
      <c r="AA326" t="str">
        <f>IF(原始数据!AI327="","",IF(COUNTIF(原始数据!327:327,原始数据!AI327)&gt;1,"×",""))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IF(原始数据!AE328="","",IF(COUNTIF(原始数据!328:328,原始数据!AE328)&gt;1,"×",""))</f>
        <v/>
      </c>
      <c r="Z327" t="str">
        <f>IF(原始数据!AF328="","",IF(COUNTIF(原始数据!328:328,原始数据!AF328)&gt;1,"×",""))</f>
        <v/>
      </c>
      <c r="AA327" t="str">
        <f>IF(原始数据!AI328="","",IF(COUNTIF(原始数据!328:328,原始数据!AI328)&gt;1,"×",""))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IF(原始数据!AE329="","",IF(COUNTIF(原始数据!329:329,原始数据!AE329)&gt;1,"×",""))</f>
        <v/>
      </c>
      <c r="Z328" t="str">
        <f>IF(原始数据!AF329="","",IF(COUNTIF(原始数据!329:329,原始数据!AF329)&gt;1,"×",""))</f>
        <v/>
      </c>
      <c r="AA328" t="str">
        <f>IF(原始数据!AI329="","",IF(COUNTIF(原始数据!329:329,原始数据!AI329)&gt;1,"×",""))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IF(原始数据!AE330="","",IF(COUNTIF(原始数据!330:330,原始数据!AE330)&gt;1,"×",""))</f>
        <v/>
      </c>
      <c r="Z329" t="str">
        <f>IF(原始数据!AF330="","",IF(COUNTIF(原始数据!330:330,原始数据!AF330)&gt;1,"×",""))</f>
        <v/>
      </c>
      <c r="AA329" t="str">
        <f>IF(原始数据!AI330="","",IF(COUNTIF(原始数据!330:330,原始数据!AI330)&gt;1,"×",""))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IF(原始数据!AE331="","",IF(COUNTIF(原始数据!331:331,原始数据!AE331)&gt;1,"×",""))</f>
        <v/>
      </c>
      <c r="Z330" t="str">
        <f>IF(原始数据!AF331="","",IF(COUNTIF(原始数据!331:331,原始数据!AF331)&gt;1,"×",""))</f>
        <v/>
      </c>
      <c r="AA330" t="str">
        <f>IF(原始数据!AI331="","",IF(COUNTIF(原始数据!331:331,原始数据!AI331)&gt;1,"×",""))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IF(原始数据!AE332="","",IF(COUNTIF(原始数据!332:332,原始数据!AE332)&gt;1,"×",""))</f>
        <v/>
      </c>
      <c r="Z331" t="str">
        <f>IF(原始数据!AF332="","",IF(COUNTIF(原始数据!332:332,原始数据!AF332)&gt;1,"×",""))</f>
        <v/>
      </c>
      <c r="AA331" t="str">
        <f>IF(原始数据!AI332="","",IF(COUNTIF(原始数据!332:332,原始数据!AI332)&gt;1,"×",""))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IF(原始数据!AE333="","",IF(COUNTIF(原始数据!333:333,原始数据!AE333)&gt;1,"×",""))</f>
        <v/>
      </c>
      <c r="Z332" t="str">
        <f>IF(原始数据!AF333="","",IF(COUNTIF(原始数据!333:333,原始数据!AF333)&gt;1,"×",""))</f>
        <v/>
      </c>
      <c r="AA332" t="str">
        <f>IF(原始数据!AI333="","",IF(COUNTIF(原始数据!333:333,原始数据!AI333)&gt;1,"×",""))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IF(原始数据!AE334="","",IF(COUNTIF(原始数据!334:334,原始数据!AE334)&gt;1,"×",""))</f>
        <v/>
      </c>
      <c r="Z333" t="str">
        <f>IF(原始数据!AF334="","",IF(COUNTIF(原始数据!334:334,原始数据!AF334)&gt;1,"×",""))</f>
        <v/>
      </c>
      <c r="AA333" t="str">
        <f>IF(原始数据!AI334="","",IF(COUNTIF(原始数据!334:334,原始数据!AI334)&gt;1,"×",""))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IF(原始数据!AE335="","",IF(COUNTIF(原始数据!335:335,原始数据!AE335)&gt;1,"×",""))</f>
        <v/>
      </c>
      <c r="Z334" t="str">
        <f>IF(原始数据!AF335="","",IF(COUNTIF(原始数据!335:335,原始数据!AF335)&gt;1,"×",""))</f>
        <v/>
      </c>
      <c r="AA334" t="str">
        <f>IF(原始数据!AI335="","",IF(COUNTIF(原始数据!335:335,原始数据!AI335)&gt;1,"×",""))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IF(原始数据!AE336="","",IF(COUNTIF(原始数据!336:336,原始数据!AE336)&gt;1,"×",""))</f>
        <v/>
      </c>
      <c r="Z335" t="str">
        <f>IF(原始数据!AF336="","",IF(COUNTIF(原始数据!336:336,原始数据!AF336)&gt;1,"×",""))</f>
        <v/>
      </c>
      <c r="AA335" t="str">
        <f>IF(原始数据!AI336="","",IF(COUNTIF(原始数据!336:336,原始数据!AI336)&gt;1,"×",""))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IF(原始数据!AE337="","",IF(COUNTIF(原始数据!337:337,原始数据!AE337)&gt;1,"×",""))</f>
        <v/>
      </c>
      <c r="Z336" t="str">
        <f>IF(原始数据!AF337="","",IF(COUNTIF(原始数据!337:337,原始数据!AF337)&gt;1,"×",""))</f>
        <v/>
      </c>
      <c r="AA336" t="str">
        <f>IF(原始数据!AI337="","",IF(COUNTIF(原始数据!337:337,原始数据!AI337)&gt;1,"×",""))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IF(原始数据!AE338="","",IF(COUNTIF(原始数据!338:338,原始数据!AE338)&gt;1,"×",""))</f>
        <v/>
      </c>
      <c r="Z337" t="str">
        <f>IF(原始数据!AF338="","",IF(COUNTIF(原始数据!338:338,原始数据!AF338)&gt;1,"×",""))</f>
        <v/>
      </c>
      <c r="AA337" t="str">
        <f>IF(原始数据!AI338="","",IF(COUNTIF(原始数据!338:338,原始数据!AI338)&gt;1,"×",""))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IF(原始数据!AE339="","",IF(COUNTIF(原始数据!339:339,原始数据!AE339)&gt;1,"×",""))</f>
        <v/>
      </c>
      <c r="Z338" t="str">
        <f>IF(原始数据!AF339="","",IF(COUNTIF(原始数据!339:339,原始数据!AF339)&gt;1,"×",""))</f>
        <v/>
      </c>
      <c r="AA338" t="str">
        <f>IF(原始数据!AI339="","",IF(COUNTIF(原始数据!339:339,原始数据!AI339)&gt;1,"×",""))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IF(原始数据!AE340="","",IF(COUNTIF(原始数据!340:340,原始数据!AE340)&gt;1,"×",""))</f>
        <v/>
      </c>
      <c r="Z339" t="str">
        <f>IF(原始数据!AF340="","",IF(COUNTIF(原始数据!340:340,原始数据!AF340)&gt;1,"×",""))</f>
        <v/>
      </c>
      <c r="AA339" t="str">
        <f>IF(原始数据!AI340="","",IF(COUNTIF(原始数据!340:340,原始数据!AI340)&gt;1,"×",""))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IF(原始数据!AE341="","",IF(COUNTIF(原始数据!341:341,原始数据!AE341)&gt;1,"×",""))</f>
        <v/>
      </c>
      <c r="Z340" t="str">
        <f>IF(原始数据!AF341="","",IF(COUNTIF(原始数据!341:341,原始数据!AF341)&gt;1,"×",""))</f>
        <v/>
      </c>
      <c r="AA340" t="str">
        <f>IF(原始数据!AI341="","",IF(COUNTIF(原始数据!341:341,原始数据!AI341)&gt;1,"×",""))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IF(原始数据!AE342="","",IF(COUNTIF(原始数据!342:342,原始数据!AE342)&gt;1,"×",""))</f>
        <v/>
      </c>
      <c r="Z341" t="str">
        <f>IF(原始数据!AF342="","",IF(COUNTIF(原始数据!342:342,原始数据!AF342)&gt;1,"×",""))</f>
        <v/>
      </c>
      <c r="AA341" t="str">
        <f>IF(原始数据!AI342="","",IF(COUNTIF(原始数据!342:342,原始数据!AI342)&gt;1,"×",""))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IF(原始数据!AE343="","",IF(COUNTIF(原始数据!343:343,原始数据!AE343)&gt;1,"×",""))</f>
        <v/>
      </c>
      <c r="Z342" t="str">
        <f>IF(原始数据!AF343="","",IF(COUNTIF(原始数据!343:343,原始数据!AF343)&gt;1,"×",""))</f>
        <v/>
      </c>
      <c r="AA342" t="str">
        <f>IF(原始数据!AI343="","",IF(COUNTIF(原始数据!343:343,原始数据!AI343)&gt;1,"×",""))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IF(原始数据!AE344="","",IF(COUNTIF(原始数据!344:344,原始数据!AE344)&gt;1,"×",""))</f>
        <v/>
      </c>
      <c r="Z343" t="str">
        <f>IF(原始数据!AF344="","",IF(COUNTIF(原始数据!344:344,原始数据!AF344)&gt;1,"×",""))</f>
        <v/>
      </c>
      <c r="AA343" t="str">
        <f>IF(原始数据!AI344="","",IF(COUNTIF(原始数据!344:344,原始数据!AI344)&gt;1,"×",""))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IF(原始数据!AE345="","",IF(COUNTIF(原始数据!345:345,原始数据!AE345)&gt;1,"×",""))</f>
        <v/>
      </c>
      <c r="Z344" t="str">
        <f>IF(原始数据!AF345="","",IF(COUNTIF(原始数据!345:345,原始数据!AF345)&gt;1,"×",""))</f>
        <v/>
      </c>
      <c r="AA344" t="str">
        <f>IF(原始数据!AI345="","",IF(COUNTIF(原始数据!345:345,原始数据!AI345)&gt;1,"×",""))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IF(原始数据!AE346="","",IF(COUNTIF(原始数据!346:346,原始数据!AE346)&gt;1,"×",""))</f>
        <v/>
      </c>
      <c r="Z345" t="str">
        <f>IF(原始数据!AF346="","",IF(COUNTIF(原始数据!346:346,原始数据!AF346)&gt;1,"×",""))</f>
        <v/>
      </c>
      <c r="AA345" t="str">
        <f>IF(原始数据!AI346="","",IF(COUNTIF(原始数据!346:346,原始数据!AI346)&gt;1,"×",""))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IF(原始数据!AE347="","",IF(COUNTIF(原始数据!347:347,原始数据!AE347)&gt;1,"×",""))</f>
        <v/>
      </c>
      <c r="Z346" t="str">
        <f>IF(原始数据!AF347="","",IF(COUNTIF(原始数据!347:347,原始数据!AF347)&gt;1,"×",""))</f>
        <v/>
      </c>
      <c r="AA346" t="str">
        <f>IF(原始数据!AI347="","",IF(COUNTIF(原始数据!347:347,原始数据!AI347)&gt;1,"×",""))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IF(原始数据!AE348="","",IF(COUNTIF(原始数据!348:348,原始数据!AE348)&gt;1,"×",""))</f>
        <v/>
      </c>
      <c r="Z347" t="str">
        <f>IF(原始数据!AF348="","",IF(COUNTIF(原始数据!348:348,原始数据!AF348)&gt;1,"×",""))</f>
        <v/>
      </c>
      <c r="AA347" t="str">
        <f>IF(原始数据!AI348="","",IF(COUNTIF(原始数据!348:348,原始数据!AI348)&gt;1,"×",""))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IF(原始数据!AE349="","",IF(COUNTIF(原始数据!349:349,原始数据!AE349)&gt;1,"×",""))</f>
        <v/>
      </c>
      <c r="Z348" t="str">
        <f>IF(原始数据!AF349="","",IF(COUNTIF(原始数据!349:349,原始数据!AF349)&gt;1,"×",""))</f>
        <v/>
      </c>
      <c r="AA348" t="str">
        <f>IF(原始数据!AI349="","",IF(COUNTIF(原始数据!349:349,原始数据!AI349)&gt;1,"×",""))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IF(原始数据!AE350="","",IF(COUNTIF(原始数据!350:350,原始数据!AE350)&gt;1,"×",""))</f>
        <v/>
      </c>
      <c r="Z349" t="str">
        <f>IF(原始数据!AF350="","",IF(COUNTIF(原始数据!350:350,原始数据!AF350)&gt;1,"×",""))</f>
        <v/>
      </c>
      <c r="AA349" t="str">
        <f>IF(原始数据!AI350="","",IF(COUNTIF(原始数据!350:350,原始数据!AI350)&gt;1,"×",""))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IF(原始数据!AE351="","",IF(COUNTIF(原始数据!351:351,原始数据!AE351)&gt;1,"×",""))</f>
        <v/>
      </c>
      <c r="Z350" t="str">
        <f>IF(原始数据!AF351="","",IF(COUNTIF(原始数据!351:351,原始数据!AF351)&gt;1,"×",""))</f>
        <v/>
      </c>
      <c r="AA350" t="str">
        <f>IF(原始数据!AI351="","",IF(COUNTIF(原始数据!351:351,原始数据!AI351)&gt;1,"×",""))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IF(原始数据!AE352="","",IF(COUNTIF(原始数据!352:352,原始数据!AE352)&gt;1,"×",""))</f>
        <v/>
      </c>
      <c r="Z351" t="str">
        <f>IF(原始数据!AF352="","",IF(COUNTIF(原始数据!352:352,原始数据!AF352)&gt;1,"×",""))</f>
        <v/>
      </c>
      <c r="AA351" t="str">
        <f>IF(原始数据!AI352="","",IF(COUNTIF(原始数据!352:352,原始数据!AI352)&gt;1,"×",""))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IF(原始数据!AE353="","",IF(COUNTIF(原始数据!353:353,原始数据!AE353)&gt;1,"×",""))</f>
        <v/>
      </c>
      <c r="Z352" t="str">
        <f>IF(原始数据!AF353="","",IF(COUNTIF(原始数据!353:353,原始数据!AF353)&gt;1,"×",""))</f>
        <v/>
      </c>
      <c r="AA352" t="str">
        <f>IF(原始数据!AI353="","",IF(COUNTIF(原始数据!353:353,原始数据!AI353)&gt;1,"×",""))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IF(原始数据!AE354="","",IF(COUNTIF(原始数据!354:354,原始数据!AE354)&gt;1,"×",""))</f>
        <v/>
      </c>
      <c r="Z353" t="str">
        <f>IF(原始数据!AF354="","",IF(COUNTIF(原始数据!354:354,原始数据!AF354)&gt;1,"×",""))</f>
        <v/>
      </c>
      <c r="AA353" t="str">
        <f>IF(原始数据!AI354="","",IF(COUNTIF(原始数据!354:354,原始数据!AI354)&gt;1,"×",""))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IF(原始数据!AE355="","",IF(COUNTIF(原始数据!355:355,原始数据!AE355)&gt;1,"×",""))</f>
        <v/>
      </c>
      <c r="Z354" t="str">
        <f>IF(原始数据!AF355="","",IF(COUNTIF(原始数据!355:355,原始数据!AF355)&gt;1,"×",""))</f>
        <v/>
      </c>
      <c r="AA354" t="str">
        <f>IF(原始数据!AI355="","",IF(COUNTIF(原始数据!355:355,原始数据!AI355)&gt;1,"×",""))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IF(原始数据!AE356="","",IF(COUNTIF(原始数据!356:356,原始数据!AE356)&gt;1,"×",""))</f>
        <v/>
      </c>
      <c r="Z355" t="str">
        <f>IF(原始数据!AF356="","",IF(COUNTIF(原始数据!356:356,原始数据!AF356)&gt;1,"×",""))</f>
        <v/>
      </c>
      <c r="AA355" t="str">
        <f>IF(原始数据!AI356="","",IF(COUNTIF(原始数据!356:356,原始数据!AI356)&gt;1,"×",""))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IF(原始数据!AE357="","",IF(COUNTIF(原始数据!357:357,原始数据!AE357)&gt;1,"×",""))</f>
        <v/>
      </c>
      <c r="Z356" t="str">
        <f>IF(原始数据!AF357="","",IF(COUNTIF(原始数据!357:357,原始数据!AF357)&gt;1,"×",""))</f>
        <v/>
      </c>
      <c r="AA356" t="str">
        <f>IF(原始数据!AI357="","",IF(COUNTIF(原始数据!357:357,原始数据!AI357)&gt;1,"×",""))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IF(原始数据!AE358="","",IF(COUNTIF(原始数据!358:358,原始数据!AE358)&gt;1,"×",""))</f>
        <v/>
      </c>
      <c r="Z357" t="str">
        <f>IF(原始数据!AF358="","",IF(COUNTIF(原始数据!358:358,原始数据!AF358)&gt;1,"×",""))</f>
        <v/>
      </c>
      <c r="AA357" t="str">
        <f>IF(原始数据!AI358="","",IF(COUNTIF(原始数据!358:358,原始数据!AI358)&gt;1,"×",""))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IF(原始数据!AE359="","",IF(COUNTIF(原始数据!359:359,原始数据!AE359)&gt;1,"×",""))</f>
        <v/>
      </c>
      <c r="Z358" t="str">
        <f>IF(原始数据!AF359="","",IF(COUNTIF(原始数据!359:359,原始数据!AF359)&gt;1,"×",""))</f>
        <v/>
      </c>
      <c r="AA358" t="str">
        <f>IF(原始数据!AI359="","",IF(COUNTIF(原始数据!359:359,原始数据!AI359)&gt;1,"×",""))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IF(原始数据!AE360="","",IF(COUNTIF(原始数据!360:360,原始数据!AE360)&gt;1,"×",""))</f>
        <v/>
      </c>
      <c r="Z359" t="str">
        <f>IF(原始数据!AF360="","",IF(COUNTIF(原始数据!360:360,原始数据!AF360)&gt;1,"×",""))</f>
        <v/>
      </c>
      <c r="AA359" t="str">
        <f>IF(原始数据!AI360="","",IF(COUNTIF(原始数据!360:360,原始数据!AI360)&gt;1,"×",""))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IF(原始数据!AE361="","",IF(COUNTIF(原始数据!361:361,原始数据!AE361)&gt;1,"×",""))</f>
        <v/>
      </c>
      <c r="Z360" t="str">
        <f>IF(原始数据!AF361="","",IF(COUNTIF(原始数据!361:361,原始数据!AF361)&gt;1,"×",""))</f>
        <v/>
      </c>
      <c r="AA360" t="str">
        <f>IF(原始数据!AI361="","",IF(COUNTIF(原始数据!361:361,原始数据!AI361)&gt;1,"×",""))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IF(原始数据!AE362="","",IF(COUNTIF(原始数据!362:362,原始数据!AE362)&gt;1,"×",""))</f>
        <v/>
      </c>
      <c r="Z361" t="str">
        <f>IF(原始数据!AF362="","",IF(COUNTIF(原始数据!362:362,原始数据!AF362)&gt;1,"×",""))</f>
        <v/>
      </c>
      <c r="AA361" t="str">
        <f>IF(原始数据!AI362="","",IF(COUNTIF(原始数据!362:362,原始数据!AI362)&gt;1,"×",""))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IF(原始数据!AE363="","",IF(COUNTIF(原始数据!363:363,原始数据!AE363)&gt;1,"×",""))</f>
        <v/>
      </c>
      <c r="Z362" t="str">
        <f>IF(原始数据!AF363="","",IF(COUNTIF(原始数据!363:363,原始数据!AF363)&gt;1,"×",""))</f>
        <v/>
      </c>
      <c r="AA362" t="str">
        <f>IF(原始数据!AI363="","",IF(COUNTIF(原始数据!363:363,原始数据!AI363)&gt;1,"×",""))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IF(原始数据!AE364="","",IF(COUNTIF(原始数据!364:364,原始数据!AE364)&gt;1,"×",""))</f>
        <v/>
      </c>
      <c r="Z363" t="str">
        <f>IF(原始数据!AF364="","",IF(COUNTIF(原始数据!364:364,原始数据!AF364)&gt;1,"×",""))</f>
        <v/>
      </c>
      <c r="AA363" t="str">
        <f>IF(原始数据!AI364="","",IF(COUNTIF(原始数据!364:364,原始数据!AI364)&gt;1,"×",""))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IF(原始数据!AE365="","",IF(COUNTIF(原始数据!365:365,原始数据!AE365)&gt;1,"×",""))</f>
        <v/>
      </c>
      <c r="Z364" t="str">
        <f>IF(原始数据!AF365="","",IF(COUNTIF(原始数据!365:365,原始数据!AF365)&gt;1,"×",""))</f>
        <v/>
      </c>
      <c r="AA364" t="str">
        <f>IF(原始数据!AI365="","",IF(COUNTIF(原始数据!365:365,原始数据!AI365)&gt;1,"×",""))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IF(原始数据!AE366="","",IF(COUNTIF(原始数据!366:366,原始数据!AE366)&gt;1,"×",""))</f>
        <v/>
      </c>
      <c r="Z365" t="str">
        <f>IF(原始数据!AF366="","",IF(COUNTIF(原始数据!366:366,原始数据!AF366)&gt;1,"×",""))</f>
        <v/>
      </c>
      <c r="AA365" t="str">
        <f>IF(原始数据!AI366="","",IF(COUNTIF(原始数据!366:366,原始数据!AI366)&gt;1,"×",""))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IF(原始数据!AE367="","",IF(COUNTIF(原始数据!367:367,原始数据!AE367)&gt;1,"×",""))</f>
        <v/>
      </c>
      <c r="Z366" t="str">
        <f>IF(原始数据!AF367="","",IF(COUNTIF(原始数据!367:367,原始数据!AF367)&gt;1,"×",""))</f>
        <v/>
      </c>
      <c r="AA366" t="str">
        <f>IF(原始数据!AI367="","",IF(COUNTIF(原始数据!367:367,原始数据!AI367)&gt;1,"×",""))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IF(原始数据!AE368="","",IF(COUNTIF(原始数据!368:368,原始数据!AE368)&gt;1,"×",""))</f>
        <v/>
      </c>
      <c r="Z367" t="str">
        <f>IF(原始数据!AF368="","",IF(COUNTIF(原始数据!368:368,原始数据!AF368)&gt;1,"×",""))</f>
        <v/>
      </c>
      <c r="AA367" t="str">
        <f>IF(原始数据!AI368="","",IF(COUNTIF(原始数据!368:368,原始数据!AI368)&gt;1,"×",""))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IF(原始数据!AE369="","",IF(COUNTIF(原始数据!369:369,原始数据!AE369)&gt;1,"×",""))</f>
        <v/>
      </c>
      <c r="Z368" t="str">
        <f>IF(原始数据!AF369="","",IF(COUNTIF(原始数据!369:369,原始数据!AF369)&gt;1,"×",""))</f>
        <v/>
      </c>
      <c r="AA368" t="str">
        <f>IF(原始数据!AI369="","",IF(COUNTIF(原始数据!369:369,原始数据!AI369)&gt;1,"×",""))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IF(原始数据!AE370="","",IF(COUNTIF(原始数据!370:370,原始数据!AE370)&gt;1,"×",""))</f>
        <v/>
      </c>
      <c r="Z369" t="str">
        <f>IF(原始数据!AF370="","",IF(COUNTIF(原始数据!370:370,原始数据!AF370)&gt;1,"×",""))</f>
        <v/>
      </c>
      <c r="AA369" t="str">
        <f>IF(原始数据!AI370="","",IF(COUNTIF(原始数据!370:370,原始数据!AI370)&gt;1,"×",""))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IF(原始数据!AE371="","",IF(COUNTIF(原始数据!371:371,原始数据!AE371)&gt;1,"×",""))</f>
        <v/>
      </c>
      <c r="Z370" t="str">
        <f>IF(原始数据!AF371="","",IF(COUNTIF(原始数据!371:371,原始数据!AF371)&gt;1,"×",""))</f>
        <v/>
      </c>
      <c r="AA370" t="str">
        <f>IF(原始数据!AI371="","",IF(COUNTIF(原始数据!371:371,原始数据!AI371)&gt;1,"×",""))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IF(原始数据!AE372="","",IF(COUNTIF(原始数据!372:372,原始数据!AE372)&gt;1,"×",""))</f>
        <v/>
      </c>
      <c r="Z371" t="str">
        <f>IF(原始数据!AF372="","",IF(COUNTIF(原始数据!372:372,原始数据!AF372)&gt;1,"×",""))</f>
        <v/>
      </c>
      <c r="AA371" t="str">
        <f>IF(原始数据!AI372="","",IF(COUNTIF(原始数据!372:372,原始数据!AI372)&gt;1,"×",""))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IF(原始数据!AE373="","",IF(COUNTIF(原始数据!373:373,原始数据!AE373)&gt;1,"×",""))</f>
        <v/>
      </c>
      <c r="Z372" t="str">
        <f>IF(原始数据!AF373="","",IF(COUNTIF(原始数据!373:373,原始数据!AF373)&gt;1,"×",""))</f>
        <v/>
      </c>
      <c r="AA372" t="str">
        <f>IF(原始数据!AI373="","",IF(COUNTIF(原始数据!373:373,原始数据!AI373)&gt;1,"×",""))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IF(原始数据!AE374="","",IF(COUNTIF(原始数据!374:374,原始数据!AE374)&gt;1,"×",""))</f>
        <v/>
      </c>
      <c r="Z373" t="str">
        <f>IF(原始数据!AF374="","",IF(COUNTIF(原始数据!374:374,原始数据!AF374)&gt;1,"×",""))</f>
        <v/>
      </c>
      <c r="AA373" t="str">
        <f>IF(原始数据!AI374="","",IF(COUNTIF(原始数据!374:374,原始数据!AI374)&gt;1,"×",""))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IF(原始数据!AE375="","",IF(COUNTIF(原始数据!375:375,原始数据!AE375)&gt;1,"×",""))</f>
        <v/>
      </c>
      <c r="Z374" t="str">
        <f>IF(原始数据!AF375="","",IF(COUNTIF(原始数据!375:375,原始数据!AF375)&gt;1,"×",""))</f>
        <v/>
      </c>
      <c r="AA374" t="str">
        <f>IF(原始数据!AI375="","",IF(COUNTIF(原始数据!375:375,原始数据!AI375)&gt;1,"×",""))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IF(原始数据!AE376="","",IF(COUNTIF(原始数据!376:376,原始数据!AE376)&gt;1,"×",""))</f>
        <v/>
      </c>
      <c r="Z375" t="str">
        <f>IF(原始数据!AF376="","",IF(COUNTIF(原始数据!376:376,原始数据!AF376)&gt;1,"×",""))</f>
        <v/>
      </c>
      <c r="AA375" t="str">
        <f>IF(原始数据!AI376="","",IF(COUNTIF(原始数据!376:376,原始数据!AI376)&gt;1,"×",""))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IF(原始数据!AE377="","",IF(COUNTIF(原始数据!377:377,原始数据!AE377)&gt;1,"×",""))</f>
        <v/>
      </c>
      <c r="Z376" t="str">
        <f>IF(原始数据!AF377="","",IF(COUNTIF(原始数据!377:377,原始数据!AF377)&gt;1,"×",""))</f>
        <v/>
      </c>
      <c r="AA376" t="str">
        <f>IF(原始数据!AI377="","",IF(COUNTIF(原始数据!377:377,原始数据!AI377)&gt;1,"×",""))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IF(原始数据!AE378="","",IF(COUNTIF(原始数据!378:378,原始数据!AE378)&gt;1,"×",""))</f>
        <v/>
      </c>
      <c r="Z377" t="str">
        <f>IF(原始数据!AF378="","",IF(COUNTIF(原始数据!378:378,原始数据!AF378)&gt;1,"×",""))</f>
        <v/>
      </c>
      <c r="AA377" t="str">
        <f>IF(原始数据!AI378="","",IF(COUNTIF(原始数据!378:378,原始数据!AI378)&gt;1,"×",""))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IF(原始数据!AE379="","",IF(COUNTIF(原始数据!379:379,原始数据!AE379)&gt;1,"×",""))</f>
        <v/>
      </c>
      <c r="Z378" t="str">
        <f>IF(原始数据!AF379="","",IF(COUNTIF(原始数据!379:379,原始数据!AF379)&gt;1,"×",""))</f>
        <v/>
      </c>
      <c r="AA378" t="str">
        <f>IF(原始数据!AI379="","",IF(COUNTIF(原始数据!379:379,原始数据!AI379)&gt;1,"×",""))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IF(原始数据!AE380="","",IF(COUNTIF(原始数据!380:380,原始数据!AE380)&gt;1,"×",""))</f>
        <v/>
      </c>
      <c r="Z379" t="str">
        <f>IF(原始数据!AF380="","",IF(COUNTIF(原始数据!380:380,原始数据!AF380)&gt;1,"×",""))</f>
        <v/>
      </c>
      <c r="AA379" t="str">
        <f>IF(原始数据!AI380="","",IF(COUNTIF(原始数据!380:380,原始数据!AI380)&gt;1,"×",""))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IF(原始数据!AE381="","",IF(COUNTIF(原始数据!381:381,原始数据!AE381)&gt;1,"×",""))</f>
        <v/>
      </c>
      <c r="Z380" t="str">
        <f>IF(原始数据!AF381="","",IF(COUNTIF(原始数据!381:381,原始数据!AF381)&gt;1,"×",""))</f>
        <v/>
      </c>
      <c r="AA380" t="str">
        <f>IF(原始数据!AI381="","",IF(COUNTIF(原始数据!381:381,原始数据!AI381)&gt;1,"×",""))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IF(原始数据!AE382="","",IF(COUNTIF(原始数据!382:382,原始数据!AE382)&gt;1,"×",""))</f>
        <v/>
      </c>
      <c r="Z381" t="str">
        <f>IF(原始数据!AF382="","",IF(COUNTIF(原始数据!382:382,原始数据!AF382)&gt;1,"×",""))</f>
        <v/>
      </c>
      <c r="AA381" t="str">
        <f>IF(原始数据!AI382="","",IF(COUNTIF(原始数据!382:382,原始数据!AI382)&gt;1,"×",""))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IF(原始数据!AE383="","",IF(COUNTIF(原始数据!383:383,原始数据!AE383)&gt;1,"×",""))</f>
        <v/>
      </c>
      <c r="Z382" t="str">
        <f>IF(原始数据!AF383="","",IF(COUNTIF(原始数据!383:383,原始数据!AF383)&gt;1,"×",""))</f>
        <v/>
      </c>
      <c r="AA382" t="str">
        <f>IF(原始数据!AI383="","",IF(COUNTIF(原始数据!383:383,原始数据!AI383)&gt;1,"×",""))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IF(原始数据!AE384="","",IF(COUNTIF(原始数据!384:384,原始数据!AE384)&gt;1,"×",""))</f>
        <v/>
      </c>
      <c r="Z383" t="str">
        <f>IF(原始数据!AF384="","",IF(COUNTIF(原始数据!384:384,原始数据!AF384)&gt;1,"×",""))</f>
        <v/>
      </c>
      <c r="AA383" t="str">
        <f>IF(原始数据!AI384="","",IF(COUNTIF(原始数据!384:384,原始数据!AI384)&gt;1,"×",""))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IF(原始数据!AE385="","",IF(COUNTIF(原始数据!385:385,原始数据!AE385)&gt;1,"×",""))</f>
        <v/>
      </c>
      <c r="Z384" t="str">
        <f>IF(原始数据!AF385="","",IF(COUNTIF(原始数据!385:385,原始数据!AF385)&gt;1,"×",""))</f>
        <v/>
      </c>
      <c r="AA384" t="str">
        <f>IF(原始数据!AI385="","",IF(COUNTIF(原始数据!385:385,原始数据!AI385)&gt;1,"×",""))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IF(原始数据!AE386="","",IF(COUNTIF(原始数据!386:386,原始数据!AE386)&gt;1,"×",""))</f>
        <v/>
      </c>
      <c r="Z385" t="str">
        <f>IF(原始数据!AF386="","",IF(COUNTIF(原始数据!386:386,原始数据!AF386)&gt;1,"×",""))</f>
        <v/>
      </c>
      <c r="AA385" t="str">
        <f>IF(原始数据!AI386="","",IF(COUNTIF(原始数据!386:386,原始数据!AI386)&gt;1,"×",""))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IF(原始数据!AE387="","",IF(COUNTIF(原始数据!387:387,原始数据!AE387)&gt;1,"×",""))</f>
        <v/>
      </c>
      <c r="Z386" t="str">
        <f>IF(原始数据!AF387="","",IF(COUNTIF(原始数据!387:387,原始数据!AF387)&gt;1,"×",""))</f>
        <v/>
      </c>
      <c r="AA386" t="str">
        <f>IF(原始数据!AI387="","",IF(COUNTIF(原始数据!387:387,原始数据!AI387)&gt;1,"×",""))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IF(原始数据!AE388="","",IF(COUNTIF(原始数据!388:388,原始数据!AE388)&gt;1,"×",""))</f>
        <v/>
      </c>
      <c r="Z387" t="str">
        <f>IF(原始数据!AF388="","",IF(COUNTIF(原始数据!388:388,原始数据!AF388)&gt;1,"×",""))</f>
        <v/>
      </c>
      <c r="AA387" t="str">
        <f>IF(原始数据!AI388="","",IF(COUNTIF(原始数据!388:388,原始数据!AI388)&gt;1,"×",""))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IF(原始数据!AE389="","",IF(COUNTIF(原始数据!389:389,原始数据!AE389)&gt;1,"×",""))</f>
        <v/>
      </c>
      <c r="Z388" t="str">
        <f>IF(原始数据!AF389="","",IF(COUNTIF(原始数据!389:389,原始数据!AF389)&gt;1,"×",""))</f>
        <v/>
      </c>
      <c r="AA388" t="str">
        <f>IF(原始数据!AI389="","",IF(COUNTIF(原始数据!389:389,原始数据!AI389)&gt;1,"×",""))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IF(原始数据!AE390="","",IF(COUNTIF(原始数据!390:390,原始数据!AE390)&gt;1,"×",""))</f>
        <v/>
      </c>
      <c r="Z389" t="str">
        <f>IF(原始数据!AF390="","",IF(COUNTIF(原始数据!390:390,原始数据!AF390)&gt;1,"×",""))</f>
        <v/>
      </c>
      <c r="AA389" t="str">
        <f>IF(原始数据!AI390="","",IF(COUNTIF(原始数据!390:390,原始数据!AI390)&gt;1,"×",""))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IF(原始数据!AE391="","",IF(COUNTIF(原始数据!391:391,原始数据!AE391)&gt;1,"×",""))</f>
        <v/>
      </c>
      <c r="Z390" t="str">
        <f>IF(原始数据!AF391="","",IF(COUNTIF(原始数据!391:391,原始数据!AF391)&gt;1,"×",""))</f>
        <v/>
      </c>
      <c r="AA390" t="str">
        <f>IF(原始数据!AI391="","",IF(COUNTIF(原始数据!391:391,原始数据!AI391)&gt;1,"×",""))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IF(原始数据!AE392="","",IF(COUNTIF(原始数据!392:392,原始数据!AE392)&gt;1,"×",""))</f>
        <v/>
      </c>
      <c r="Z391" t="str">
        <f>IF(原始数据!AF392="","",IF(COUNTIF(原始数据!392:392,原始数据!AF392)&gt;1,"×",""))</f>
        <v/>
      </c>
      <c r="AA391" t="str">
        <f>IF(原始数据!AI392="","",IF(COUNTIF(原始数据!392:392,原始数据!AI392)&gt;1,"×",""))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IF(原始数据!AE393="","",IF(COUNTIF(原始数据!393:393,原始数据!AE393)&gt;1,"×",""))</f>
        <v/>
      </c>
      <c r="Z392" t="str">
        <f>IF(原始数据!AF393="","",IF(COUNTIF(原始数据!393:393,原始数据!AF393)&gt;1,"×",""))</f>
        <v/>
      </c>
      <c r="AA392" t="str">
        <f>IF(原始数据!AI393="","",IF(COUNTIF(原始数据!393:393,原始数据!AI393)&gt;1,"×",""))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IF(原始数据!AE394="","",IF(COUNTIF(原始数据!394:394,原始数据!AE394)&gt;1,"×",""))</f>
        <v/>
      </c>
      <c r="Z393" t="str">
        <f>IF(原始数据!AF394="","",IF(COUNTIF(原始数据!394:394,原始数据!AF394)&gt;1,"×",""))</f>
        <v/>
      </c>
      <c r="AA393" t="str">
        <f>IF(原始数据!AI394="","",IF(COUNTIF(原始数据!394:394,原始数据!AI394)&gt;1,"×",""))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IF(原始数据!AE395="","",IF(COUNTIF(原始数据!395:395,原始数据!AE395)&gt;1,"×",""))</f>
        <v/>
      </c>
      <c r="Z394" t="str">
        <f>IF(原始数据!AF395="","",IF(COUNTIF(原始数据!395:395,原始数据!AF395)&gt;1,"×",""))</f>
        <v/>
      </c>
      <c r="AA394" t="str">
        <f>IF(原始数据!AI395="","",IF(COUNTIF(原始数据!395:395,原始数据!AI395)&gt;1,"×",""))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IF(原始数据!AE396="","",IF(COUNTIF(原始数据!396:396,原始数据!AE396)&gt;1,"×",""))</f>
        <v/>
      </c>
      <c r="Z395" t="str">
        <f>IF(原始数据!AF396="","",IF(COUNTIF(原始数据!396:396,原始数据!AF396)&gt;1,"×",""))</f>
        <v/>
      </c>
      <c r="AA395" t="str">
        <f>IF(原始数据!AI396="","",IF(COUNTIF(原始数据!396:396,原始数据!AI396)&gt;1,"×",""))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IF(原始数据!AE397="","",IF(COUNTIF(原始数据!397:397,原始数据!AE397)&gt;1,"×",""))</f>
        <v/>
      </c>
      <c r="Z396" t="str">
        <f>IF(原始数据!AF397="","",IF(COUNTIF(原始数据!397:397,原始数据!AF397)&gt;1,"×",""))</f>
        <v/>
      </c>
      <c r="AA396" t="str">
        <f>IF(原始数据!AI397="","",IF(COUNTIF(原始数据!397:397,原始数据!AI397)&gt;1,"×",""))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IF(原始数据!AE398="","",IF(COUNTIF(原始数据!398:398,原始数据!AE398)&gt;1,"×",""))</f>
        <v/>
      </c>
      <c r="Z397" t="str">
        <f>IF(原始数据!AF398="","",IF(COUNTIF(原始数据!398:398,原始数据!AF398)&gt;1,"×",""))</f>
        <v/>
      </c>
      <c r="AA397" t="str">
        <f>IF(原始数据!AI398="","",IF(COUNTIF(原始数据!398:398,原始数据!AI398)&gt;1,"×",""))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IF(原始数据!AE399="","",IF(COUNTIF(原始数据!399:399,原始数据!AE399)&gt;1,"×",""))</f>
        <v/>
      </c>
      <c r="Z398" t="str">
        <f>IF(原始数据!AF399="","",IF(COUNTIF(原始数据!399:399,原始数据!AF399)&gt;1,"×",""))</f>
        <v/>
      </c>
      <c r="AA398" t="str">
        <f>IF(原始数据!AI399="","",IF(COUNTIF(原始数据!399:399,原始数据!AI399)&gt;1,"×",""))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IF(原始数据!AE400="","",IF(COUNTIF(原始数据!400:400,原始数据!AE400)&gt;1,"×",""))</f>
        <v/>
      </c>
      <c r="Z399" t="str">
        <f>IF(原始数据!AF400="","",IF(COUNTIF(原始数据!400:400,原始数据!AF400)&gt;1,"×",""))</f>
        <v/>
      </c>
      <c r="AA399" t="str">
        <f>IF(原始数据!AI400="","",IF(COUNTIF(原始数据!400:400,原始数据!AI400)&gt;1,"×",""))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IF(原始数据!AE401="","",IF(COUNTIF(原始数据!401:401,原始数据!AE401)&gt;1,"×",""))</f>
        <v/>
      </c>
      <c r="Z400" t="str">
        <f>IF(原始数据!AF401="","",IF(COUNTIF(原始数据!401:401,原始数据!AF401)&gt;1,"×",""))</f>
        <v/>
      </c>
      <c r="AA400" t="str">
        <f>IF(原始数据!AI401="","",IF(COUNTIF(原始数据!401:401,原始数据!AI401)&gt;1,"×",""))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IF(原始数据!AE402="","",IF(COUNTIF(原始数据!402:402,原始数据!AE402)&gt;1,"×",""))</f>
        <v/>
      </c>
      <c r="Z401" t="str">
        <f>IF(原始数据!AF402="","",IF(COUNTIF(原始数据!402:402,原始数据!AF402)&gt;1,"×",""))</f>
        <v/>
      </c>
      <c r="AA401" t="str">
        <f>IF(原始数据!AI402="","",IF(COUNTIF(原始数据!402:402,原始数据!AI402)&gt;1,"×",""))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IF(原始数据!AE403="","",IF(COUNTIF(原始数据!403:403,原始数据!AE403)&gt;1,"×",""))</f>
        <v/>
      </c>
      <c r="Z402" t="str">
        <f>IF(原始数据!AF403="","",IF(COUNTIF(原始数据!403:403,原始数据!AF403)&gt;1,"×",""))</f>
        <v/>
      </c>
      <c r="AA402" t="str">
        <f>IF(原始数据!AI403="","",IF(COUNTIF(原始数据!403:403,原始数据!AI403)&gt;1,"×",""))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IF(原始数据!AE404="","",IF(COUNTIF(原始数据!404:404,原始数据!AE404)&gt;1,"×",""))</f>
        <v/>
      </c>
      <c r="Z403" t="str">
        <f>IF(原始数据!AF404="","",IF(COUNTIF(原始数据!404:404,原始数据!AF404)&gt;1,"×",""))</f>
        <v/>
      </c>
      <c r="AA403" t="str">
        <f>IF(原始数据!AI404="","",IF(COUNTIF(原始数据!404:404,原始数据!AI404)&gt;1,"×",""))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IF(原始数据!AE405="","",IF(COUNTIF(原始数据!405:405,原始数据!AE405)&gt;1,"×",""))</f>
        <v/>
      </c>
      <c r="Z404" t="str">
        <f>IF(原始数据!AF405="","",IF(COUNTIF(原始数据!405:405,原始数据!AF405)&gt;1,"×",""))</f>
        <v/>
      </c>
      <c r="AA404" t="str">
        <f>IF(原始数据!AI405="","",IF(COUNTIF(原始数据!405:405,原始数据!AI405)&gt;1,"×",""))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IF(原始数据!AE406="","",IF(COUNTIF(原始数据!406:406,原始数据!AE406)&gt;1,"×",""))</f>
        <v/>
      </c>
      <c r="Z405" t="str">
        <f>IF(原始数据!AF406="","",IF(COUNTIF(原始数据!406:406,原始数据!AF406)&gt;1,"×",""))</f>
        <v/>
      </c>
      <c r="AA405" t="str">
        <f>IF(原始数据!AI406="","",IF(COUNTIF(原始数据!406:406,原始数据!AI406)&gt;1,"×",""))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IF(原始数据!AE407="","",IF(COUNTIF(原始数据!407:407,原始数据!AE407)&gt;1,"×",""))</f>
        <v/>
      </c>
      <c r="Z406" t="str">
        <f>IF(原始数据!AF407="","",IF(COUNTIF(原始数据!407:407,原始数据!AF407)&gt;1,"×",""))</f>
        <v/>
      </c>
      <c r="AA406" t="str">
        <f>IF(原始数据!AI407="","",IF(COUNTIF(原始数据!407:407,原始数据!AI407)&gt;1,"×",""))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IF(原始数据!AE408="","",IF(COUNTIF(原始数据!408:408,原始数据!AE408)&gt;1,"×",""))</f>
        <v/>
      </c>
      <c r="Z407" t="str">
        <f>IF(原始数据!AF408="","",IF(COUNTIF(原始数据!408:408,原始数据!AF408)&gt;1,"×",""))</f>
        <v/>
      </c>
      <c r="AA407" t="str">
        <f>IF(原始数据!AI408="","",IF(COUNTIF(原始数据!408:408,原始数据!AI408)&gt;1,"×",""))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IF(原始数据!AE409="","",IF(COUNTIF(原始数据!409:409,原始数据!AE409)&gt;1,"×",""))</f>
        <v/>
      </c>
      <c r="Z408" t="str">
        <f>IF(原始数据!AF409="","",IF(COUNTIF(原始数据!409:409,原始数据!AF409)&gt;1,"×",""))</f>
        <v/>
      </c>
      <c r="AA408" t="str">
        <f>IF(原始数据!AI409="","",IF(COUNTIF(原始数据!409:409,原始数据!AI409)&gt;1,"×",""))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IF(原始数据!AE410="","",IF(COUNTIF(原始数据!410:410,原始数据!AE410)&gt;1,"×",""))</f>
        <v/>
      </c>
      <c r="Z409" t="str">
        <f>IF(原始数据!AF410="","",IF(COUNTIF(原始数据!410:410,原始数据!AF410)&gt;1,"×",""))</f>
        <v/>
      </c>
      <c r="AA409" t="str">
        <f>IF(原始数据!AI410="","",IF(COUNTIF(原始数据!410:410,原始数据!AI410)&gt;1,"×",""))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IF(原始数据!AE411="","",IF(COUNTIF(原始数据!411:411,原始数据!AE411)&gt;1,"×",""))</f>
        <v/>
      </c>
      <c r="Z410" t="str">
        <f>IF(原始数据!AF411="","",IF(COUNTIF(原始数据!411:411,原始数据!AF411)&gt;1,"×",""))</f>
        <v/>
      </c>
      <c r="AA410" t="str">
        <f>IF(原始数据!AI411="","",IF(COUNTIF(原始数据!411:411,原始数据!AI411)&gt;1,"×",""))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IF(原始数据!AE412="","",IF(COUNTIF(原始数据!412:412,原始数据!AE412)&gt;1,"×",""))</f>
        <v/>
      </c>
      <c r="Z411" t="str">
        <f>IF(原始数据!AF412="","",IF(COUNTIF(原始数据!412:412,原始数据!AF412)&gt;1,"×",""))</f>
        <v/>
      </c>
      <c r="AA411" t="str">
        <f>IF(原始数据!AI412="","",IF(COUNTIF(原始数据!412:412,原始数据!AI412)&gt;1,"×",""))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IF(原始数据!AE413="","",IF(COUNTIF(原始数据!413:413,原始数据!AE413)&gt;1,"×",""))</f>
        <v/>
      </c>
      <c r="Z412" t="str">
        <f>IF(原始数据!AF413="","",IF(COUNTIF(原始数据!413:413,原始数据!AF413)&gt;1,"×",""))</f>
        <v/>
      </c>
      <c r="AA412" t="str">
        <f>IF(原始数据!AI413="","",IF(COUNTIF(原始数据!413:413,原始数据!AI413)&gt;1,"×",""))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IF(原始数据!AE414="","",IF(COUNTIF(原始数据!414:414,原始数据!AE414)&gt;1,"×",""))</f>
        <v/>
      </c>
      <c r="Z413" t="str">
        <f>IF(原始数据!AF414="","",IF(COUNTIF(原始数据!414:414,原始数据!AF414)&gt;1,"×",""))</f>
        <v/>
      </c>
      <c r="AA413" t="str">
        <f>IF(原始数据!AI414="","",IF(COUNTIF(原始数据!414:414,原始数据!AI414)&gt;1,"×",""))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IF(原始数据!AE415="","",IF(COUNTIF(原始数据!415:415,原始数据!AE415)&gt;1,"×",""))</f>
        <v/>
      </c>
      <c r="Z414" t="str">
        <f>IF(原始数据!AF415="","",IF(COUNTIF(原始数据!415:415,原始数据!AF415)&gt;1,"×",""))</f>
        <v/>
      </c>
      <c r="AA414" t="str">
        <f>IF(原始数据!AI415="","",IF(COUNTIF(原始数据!415:415,原始数据!AI415)&gt;1,"×",""))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IF(原始数据!AE416="","",IF(COUNTIF(原始数据!416:416,原始数据!AE416)&gt;1,"×",""))</f>
        <v/>
      </c>
      <c r="Z415" t="str">
        <f>IF(原始数据!AF416="","",IF(COUNTIF(原始数据!416:416,原始数据!AF416)&gt;1,"×",""))</f>
        <v/>
      </c>
      <c r="AA415" t="str">
        <f>IF(原始数据!AI416="","",IF(COUNTIF(原始数据!416:416,原始数据!AI416)&gt;1,"×",""))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IF(原始数据!AE417="","",IF(COUNTIF(原始数据!417:417,原始数据!AE417)&gt;1,"×",""))</f>
        <v/>
      </c>
      <c r="Z416" t="str">
        <f>IF(原始数据!AF417="","",IF(COUNTIF(原始数据!417:417,原始数据!AF417)&gt;1,"×",""))</f>
        <v/>
      </c>
      <c r="AA416" t="str">
        <f>IF(原始数据!AI417="","",IF(COUNTIF(原始数据!417:417,原始数据!AI417)&gt;1,"×",""))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IF(原始数据!AE418="","",IF(COUNTIF(原始数据!418:418,原始数据!AE418)&gt;1,"×",""))</f>
        <v/>
      </c>
      <c r="Z417" t="str">
        <f>IF(原始数据!AF418="","",IF(COUNTIF(原始数据!418:418,原始数据!AF418)&gt;1,"×",""))</f>
        <v/>
      </c>
      <c r="AA417" t="str">
        <f>IF(原始数据!AI418="","",IF(COUNTIF(原始数据!418:418,原始数据!AI418)&gt;1,"×",""))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IF(原始数据!AE419="","",IF(COUNTIF(原始数据!419:419,原始数据!AE419)&gt;1,"×",""))</f>
        <v/>
      </c>
      <c r="Z418" t="str">
        <f>IF(原始数据!AF419="","",IF(COUNTIF(原始数据!419:419,原始数据!AF419)&gt;1,"×",""))</f>
        <v/>
      </c>
      <c r="AA418" t="str">
        <f>IF(原始数据!AI419="","",IF(COUNTIF(原始数据!419:419,原始数据!AI419)&gt;1,"×",""))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IF(原始数据!AE420="","",IF(COUNTIF(原始数据!420:420,原始数据!AE420)&gt;1,"×",""))</f>
        <v/>
      </c>
      <c r="Z419" t="str">
        <f>IF(原始数据!AF420="","",IF(COUNTIF(原始数据!420:420,原始数据!AF420)&gt;1,"×",""))</f>
        <v/>
      </c>
      <c r="AA419" t="str">
        <f>IF(原始数据!AI420="","",IF(COUNTIF(原始数据!420:420,原始数据!AI420)&gt;1,"×",""))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IF(原始数据!AE421="","",IF(COUNTIF(原始数据!421:421,原始数据!AE421)&gt;1,"×",""))</f>
        <v/>
      </c>
      <c r="Z420" t="str">
        <f>IF(原始数据!AF421="","",IF(COUNTIF(原始数据!421:421,原始数据!AF421)&gt;1,"×",""))</f>
        <v/>
      </c>
      <c r="AA420" t="str">
        <f>IF(原始数据!AI421="","",IF(COUNTIF(原始数据!421:421,原始数据!AI421)&gt;1,"×",""))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IF(原始数据!AE422="","",IF(COUNTIF(原始数据!422:422,原始数据!AE422)&gt;1,"×",""))</f>
        <v/>
      </c>
      <c r="Z421" t="str">
        <f>IF(原始数据!AF422="","",IF(COUNTIF(原始数据!422:422,原始数据!AF422)&gt;1,"×",""))</f>
        <v/>
      </c>
      <c r="AA421" t="str">
        <f>IF(原始数据!AI422="","",IF(COUNTIF(原始数据!422:422,原始数据!AI422)&gt;1,"×",""))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IF(原始数据!AE423="","",IF(COUNTIF(原始数据!423:423,原始数据!AE423)&gt;1,"×",""))</f>
        <v/>
      </c>
      <c r="Z422" t="str">
        <f>IF(原始数据!AF423="","",IF(COUNTIF(原始数据!423:423,原始数据!AF423)&gt;1,"×",""))</f>
        <v/>
      </c>
      <c r="AA422" t="str">
        <f>IF(原始数据!AI423="","",IF(COUNTIF(原始数据!423:423,原始数据!AI423)&gt;1,"×",""))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IF(原始数据!AE424="","",IF(COUNTIF(原始数据!424:424,原始数据!AE424)&gt;1,"×",""))</f>
        <v/>
      </c>
      <c r="Z423" t="str">
        <f>IF(原始数据!AF424="","",IF(COUNTIF(原始数据!424:424,原始数据!AF424)&gt;1,"×",""))</f>
        <v/>
      </c>
      <c r="AA423" t="str">
        <f>IF(原始数据!AI424="","",IF(COUNTIF(原始数据!424:424,原始数据!AI424)&gt;1,"×",""))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IF(原始数据!AE425="","",IF(COUNTIF(原始数据!425:425,原始数据!AE425)&gt;1,"×",""))</f>
        <v/>
      </c>
      <c r="Z424" t="str">
        <f>IF(原始数据!AF425="","",IF(COUNTIF(原始数据!425:425,原始数据!AF425)&gt;1,"×",""))</f>
        <v/>
      </c>
      <c r="AA424" t="str">
        <f>IF(原始数据!AI425="","",IF(COUNTIF(原始数据!425:425,原始数据!AI425)&gt;1,"×",""))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IF(原始数据!AE426="","",IF(COUNTIF(原始数据!426:426,原始数据!AE426)&gt;1,"×",""))</f>
        <v/>
      </c>
      <c r="Z425" t="str">
        <f>IF(原始数据!AF426="","",IF(COUNTIF(原始数据!426:426,原始数据!AF426)&gt;1,"×",""))</f>
        <v/>
      </c>
      <c r="AA425" t="str">
        <f>IF(原始数据!AI426="","",IF(COUNTIF(原始数据!426:426,原始数据!AI426)&gt;1,"×",""))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IF(原始数据!AE427="","",IF(COUNTIF(原始数据!427:427,原始数据!AE427)&gt;1,"×",""))</f>
        <v/>
      </c>
      <c r="Z426" t="str">
        <f>IF(原始数据!AF427="","",IF(COUNTIF(原始数据!427:427,原始数据!AF427)&gt;1,"×",""))</f>
        <v/>
      </c>
      <c r="AA426" t="str">
        <f>IF(原始数据!AI427="","",IF(COUNTIF(原始数据!427:427,原始数据!AI427)&gt;1,"×",""))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IF(原始数据!AE428="","",IF(COUNTIF(原始数据!428:428,原始数据!AE428)&gt;1,"×",""))</f>
        <v/>
      </c>
      <c r="Z427" t="str">
        <f>IF(原始数据!AF428="","",IF(COUNTIF(原始数据!428:428,原始数据!AF428)&gt;1,"×",""))</f>
        <v/>
      </c>
      <c r="AA427" t="str">
        <f>IF(原始数据!AI428="","",IF(COUNTIF(原始数据!428:428,原始数据!AI428)&gt;1,"×",""))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IF(原始数据!AE429="","",IF(COUNTIF(原始数据!429:429,原始数据!AE429)&gt;1,"×",""))</f>
        <v/>
      </c>
      <c r="Z428" t="str">
        <f>IF(原始数据!AF429="","",IF(COUNTIF(原始数据!429:429,原始数据!AF429)&gt;1,"×",""))</f>
        <v/>
      </c>
      <c r="AA428" t="str">
        <f>IF(原始数据!AI429="","",IF(COUNTIF(原始数据!429:429,原始数据!AI429)&gt;1,"×",""))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IF(原始数据!AE430="","",IF(COUNTIF(原始数据!430:430,原始数据!AE430)&gt;1,"×",""))</f>
        <v/>
      </c>
      <c r="Z429" t="str">
        <f>IF(原始数据!AF430="","",IF(COUNTIF(原始数据!430:430,原始数据!AF430)&gt;1,"×",""))</f>
        <v/>
      </c>
      <c r="AA429" t="str">
        <f>IF(原始数据!AI430="","",IF(COUNTIF(原始数据!430:430,原始数据!AI430)&gt;1,"×",""))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IF(原始数据!AE431="","",IF(COUNTIF(原始数据!431:431,原始数据!AE431)&gt;1,"×",""))</f>
        <v/>
      </c>
      <c r="Z430" t="str">
        <f>IF(原始数据!AF431="","",IF(COUNTIF(原始数据!431:431,原始数据!AF431)&gt;1,"×",""))</f>
        <v/>
      </c>
      <c r="AA430" t="str">
        <f>IF(原始数据!AI431="","",IF(COUNTIF(原始数据!431:431,原始数据!AI431)&gt;1,"×",""))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IF(原始数据!AE432="","",IF(COUNTIF(原始数据!432:432,原始数据!AE432)&gt;1,"×",""))</f>
        <v/>
      </c>
      <c r="Z431" t="str">
        <f>IF(原始数据!AF432="","",IF(COUNTIF(原始数据!432:432,原始数据!AF432)&gt;1,"×",""))</f>
        <v/>
      </c>
      <c r="AA431" t="str">
        <f>IF(原始数据!AI432="","",IF(COUNTIF(原始数据!432:432,原始数据!AI432)&gt;1,"×",""))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IF(原始数据!AE433="","",IF(COUNTIF(原始数据!433:433,原始数据!AE433)&gt;1,"×",""))</f>
        <v/>
      </c>
      <c r="Z432" t="str">
        <f>IF(原始数据!AF433="","",IF(COUNTIF(原始数据!433:433,原始数据!AF433)&gt;1,"×",""))</f>
        <v/>
      </c>
      <c r="AA432" t="str">
        <f>IF(原始数据!AI433="","",IF(COUNTIF(原始数据!433:433,原始数据!AI433)&gt;1,"×",""))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IF(原始数据!AE434="","",IF(COUNTIF(原始数据!434:434,原始数据!AE434)&gt;1,"×",""))</f>
        <v/>
      </c>
      <c r="Z433" t="str">
        <f>IF(原始数据!AF434="","",IF(COUNTIF(原始数据!434:434,原始数据!AF434)&gt;1,"×",""))</f>
        <v/>
      </c>
      <c r="AA433" t="str">
        <f>IF(原始数据!AI434="","",IF(COUNTIF(原始数据!434:434,原始数据!AI434)&gt;1,"×",""))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IF(原始数据!AE435="","",IF(COUNTIF(原始数据!435:435,原始数据!AE435)&gt;1,"×",""))</f>
        <v/>
      </c>
      <c r="Z434" t="str">
        <f>IF(原始数据!AF435="","",IF(COUNTIF(原始数据!435:435,原始数据!AF435)&gt;1,"×",""))</f>
        <v/>
      </c>
      <c r="AA434" t="str">
        <f>IF(原始数据!AI435="","",IF(COUNTIF(原始数据!435:435,原始数据!AI435)&gt;1,"×",""))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IF(原始数据!AE436="","",IF(COUNTIF(原始数据!436:436,原始数据!AE436)&gt;1,"×",""))</f>
        <v/>
      </c>
      <c r="Z435" t="str">
        <f>IF(原始数据!AF436="","",IF(COUNTIF(原始数据!436:436,原始数据!AF436)&gt;1,"×",""))</f>
        <v/>
      </c>
      <c r="AA435" t="str">
        <f>IF(原始数据!AI436="","",IF(COUNTIF(原始数据!436:436,原始数据!AI436)&gt;1,"×",""))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IF(原始数据!AE437="","",IF(COUNTIF(原始数据!437:437,原始数据!AE437)&gt;1,"×",""))</f>
        <v/>
      </c>
      <c r="Z436" t="str">
        <f>IF(原始数据!AF437="","",IF(COUNTIF(原始数据!437:437,原始数据!AF437)&gt;1,"×",""))</f>
        <v/>
      </c>
      <c r="AA436" t="str">
        <f>IF(原始数据!AI437="","",IF(COUNTIF(原始数据!437:437,原始数据!AI437)&gt;1,"×",""))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IF(原始数据!AE438="","",IF(COUNTIF(原始数据!438:438,原始数据!AE438)&gt;1,"×",""))</f>
        <v/>
      </c>
      <c r="Z437" t="str">
        <f>IF(原始数据!AF438="","",IF(COUNTIF(原始数据!438:438,原始数据!AF438)&gt;1,"×",""))</f>
        <v/>
      </c>
      <c r="AA437" t="str">
        <f>IF(原始数据!AI438="","",IF(COUNTIF(原始数据!438:438,原始数据!AI438)&gt;1,"×",""))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IF(原始数据!AE439="","",IF(COUNTIF(原始数据!439:439,原始数据!AE439)&gt;1,"×",""))</f>
        <v/>
      </c>
      <c r="Z438" t="str">
        <f>IF(原始数据!AF439="","",IF(COUNTIF(原始数据!439:439,原始数据!AF439)&gt;1,"×",""))</f>
        <v/>
      </c>
      <c r="AA438" t="str">
        <f>IF(原始数据!AI439="","",IF(COUNTIF(原始数据!439:439,原始数据!AI439)&gt;1,"×",""))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IF(原始数据!AE440="","",IF(COUNTIF(原始数据!440:440,原始数据!AE440)&gt;1,"×",""))</f>
        <v/>
      </c>
      <c r="Z439" t="str">
        <f>IF(原始数据!AF440="","",IF(COUNTIF(原始数据!440:440,原始数据!AF440)&gt;1,"×",""))</f>
        <v/>
      </c>
      <c r="AA439" t="str">
        <f>IF(原始数据!AI440="","",IF(COUNTIF(原始数据!440:440,原始数据!AI440)&gt;1,"×",""))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IF(原始数据!AE441="","",IF(COUNTIF(原始数据!441:441,原始数据!AE441)&gt;1,"×",""))</f>
        <v/>
      </c>
      <c r="Z440" t="str">
        <f>IF(原始数据!AF441="","",IF(COUNTIF(原始数据!441:441,原始数据!AF441)&gt;1,"×",""))</f>
        <v/>
      </c>
      <c r="AA440" t="str">
        <f>IF(原始数据!AI441="","",IF(COUNTIF(原始数据!441:441,原始数据!AI441)&gt;1,"×",""))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IF(原始数据!AE442="","",IF(COUNTIF(原始数据!442:442,原始数据!AE442)&gt;1,"×",""))</f>
        <v/>
      </c>
      <c r="Z441" t="str">
        <f>IF(原始数据!AF442="","",IF(COUNTIF(原始数据!442:442,原始数据!AF442)&gt;1,"×",""))</f>
        <v/>
      </c>
      <c r="AA441" t="str">
        <f>IF(原始数据!AI442="","",IF(COUNTIF(原始数据!442:442,原始数据!AI442)&gt;1,"×",""))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IF(原始数据!AE443="","",IF(COUNTIF(原始数据!443:443,原始数据!AE443)&gt;1,"×",""))</f>
        <v/>
      </c>
      <c r="Z442" t="str">
        <f>IF(原始数据!AF443="","",IF(COUNTIF(原始数据!443:443,原始数据!AF443)&gt;1,"×",""))</f>
        <v/>
      </c>
      <c r="AA442" t="str">
        <f>IF(原始数据!AI443="","",IF(COUNTIF(原始数据!443:443,原始数据!AI443)&gt;1,"×",""))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IF(原始数据!AE444="","",IF(COUNTIF(原始数据!444:444,原始数据!AE444)&gt;1,"×",""))</f>
        <v/>
      </c>
      <c r="Z443" t="str">
        <f>IF(原始数据!AF444="","",IF(COUNTIF(原始数据!444:444,原始数据!AF444)&gt;1,"×",""))</f>
        <v/>
      </c>
      <c r="AA443" t="str">
        <f>IF(原始数据!AI444="","",IF(COUNTIF(原始数据!444:444,原始数据!AI444)&gt;1,"×",""))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IF(原始数据!AE445="","",IF(COUNTIF(原始数据!445:445,原始数据!AE445)&gt;1,"×",""))</f>
        <v/>
      </c>
      <c r="Z444" t="str">
        <f>IF(原始数据!AF445="","",IF(COUNTIF(原始数据!445:445,原始数据!AF445)&gt;1,"×",""))</f>
        <v/>
      </c>
      <c r="AA444" t="str">
        <f>IF(原始数据!AI445="","",IF(COUNTIF(原始数据!445:445,原始数据!AI445)&gt;1,"×",""))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IF(原始数据!AE446="","",IF(COUNTIF(原始数据!446:446,原始数据!AE446)&gt;1,"×",""))</f>
        <v/>
      </c>
      <c r="Z445" t="str">
        <f>IF(原始数据!AF446="","",IF(COUNTIF(原始数据!446:446,原始数据!AF446)&gt;1,"×",""))</f>
        <v/>
      </c>
      <c r="AA445" t="str">
        <f>IF(原始数据!AI446="","",IF(COUNTIF(原始数据!446:446,原始数据!AI446)&gt;1,"×",""))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IF(原始数据!AE447="","",IF(COUNTIF(原始数据!447:447,原始数据!AE447)&gt;1,"×",""))</f>
        <v/>
      </c>
      <c r="Z446" t="str">
        <f>IF(原始数据!AF447="","",IF(COUNTIF(原始数据!447:447,原始数据!AF447)&gt;1,"×",""))</f>
        <v/>
      </c>
      <c r="AA446" t="str">
        <f>IF(原始数据!AI447="","",IF(COUNTIF(原始数据!447:447,原始数据!AI447)&gt;1,"×",""))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IF(原始数据!AE448="","",IF(COUNTIF(原始数据!448:448,原始数据!AE448)&gt;1,"×",""))</f>
        <v/>
      </c>
      <c r="Z447" t="str">
        <f>IF(原始数据!AF448="","",IF(COUNTIF(原始数据!448:448,原始数据!AF448)&gt;1,"×",""))</f>
        <v/>
      </c>
      <c r="AA447" t="str">
        <f>IF(原始数据!AI448="","",IF(COUNTIF(原始数据!448:448,原始数据!AI448)&gt;1,"×",""))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IF(原始数据!AE449="","",IF(COUNTIF(原始数据!449:449,原始数据!AE449)&gt;1,"×",""))</f>
        <v/>
      </c>
      <c r="Z448" t="str">
        <f>IF(原始数据!AF449="","",IF(COUNTIF(原始数据!449:449,原始数据!AF449)&gt;1,"×",""))</f>
        <v/>
      </c>
      <c r="AA448" t="str">
        <f>IF(原始数据!AI449="","",IF(COUNTIF(原始数据!449:449,原始数据!AI449)&gt;1,"×",""))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IF(原始数据!AE450="","",IF(COUNTIF(原始数据!450:450,原始数据!AE450)&gt;1,"×",""))</f>
        <v/>
      </c>
      <c r="Z449" t="str">
        <f>IF(原始数据!AF450="","",IF(COUNTIF(原始数据!450:450,原始数据!AF450)&gt;1,"×",""))</f>
        <v/>
      </c>
      <c r="AA449" t="str">
        <f>IF(原始数据!AI450="","",IF(COUNTIF(原始数据!450:450,原始数据!AI450)&gt;1,"×",""))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IF(原始数据!AE451="","",IF(COUNTIF(原始数据!451:451,原始数据!AE451)&gt;1,"×",""))</f>
        <v/>
      </c>
      <c r="Z450" t="str">
        <f>IF(原始数据!AF451="","",IF(COUNTIF(原始数据!451:451,原始数据!AF451)&gt;1,"×",""))</f>
        <v/>
      </c>
      <c r="AA450" t="str">
        <f>IF(原始数据!AI451="","",IF(COUNTIF(原始数据!451:451,原始数据!AI451)&gt;1,"×",""))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IF(原始数据!AE452="","",IF(COUNTIF(原始数据!452:452,原始数据!AE452)&gt;1,"×",""))</f>
        <v/>
      </c>
      <c r="Z451" t="str">
        <f>IF(原始数据!AF452="","",IF(COUNTIF(原始数据!452:452,原始数据!AF452)&gt;1,"×",""))</f>
        <v/>
      </c>
      <c r="AA451" t="str">
        <f>IF(原始数据!AI452="","",IF(COUNTIF(原始数据!452:452,原始数据!AI452)&gt;1,"×",""))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IF(原始数据!AE453="","",IF(COUNTIF(原始数据!453:453,原始数据!AE453)&gt;1,"×",""))</f>
        <v/>
      </c>
      <c r="Z452" t="str">
        <f>IF(原始数据!AF453="","",IF(COUNTIF(原始数据!453:453,原始数据!AF453)&gt;1,"×",""))</f>
        <v/>
      </c>
      <c r="AA452" t="str">
        <f>IF(原始数据!AI453="","",IF(COUNTIF(原始数据!453:453,原始数据!AI453)&gt;1,"×",""))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IF(原始数据!AE454="","",IF(COUNTIF(原始数据!454:454,原始数据!AE454)&gt;1,"×",""))</f>
        <v/>
      </c>
      <c r="Z453" t="str">
        <f>IF(原始数据!AF454="","",IF(COUNTIF(原始数据!454:454,原始数据!AF454)&gt;1,"×",""))</f>
        <v/>
      </c>
      <c r="AA453" t="str">
        <f>IF(原始数据!AI454="","",IF(COUNTIF(原始数据!454:454,原始数据!AI454)&gt;1,"×",""))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IF(原始数据!AE455="","",IF(COUNTIF(原始数据!455:455,原始数据!AE455)&gt;1,"×",""))</f>
        <v/>
      </c>
      <c r="Z454" t="str">
        <f>IF(原始数据!AF455="","",IF(COUNTIF(原始数据!455:455,原始数据!AF455)&gt;1,"×",""))</f>
        <v/>
      </c>
      <c r="AA454" t="str">
        <f>IF(原始数据!AI455="","",IF(COUNTIF(原始数据!455:455,原始数据!AI455)&gt;1,"×",""))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IF(原始数据!AE456="","",IF(COUNTIF(原始数据!456:456,原始数据!AE456)&gt;1,"×",""))</f>
        <v/>
      </c>
      <c r="Z455" t="str">
        <f>IF(原始数据!AF456="","",IF(COUNTIF(原始数据!456:456,原始数据!AF456)&gt;1,"×",""))</f>
        <v/>
      </c>
      <c r="AA455" t="str">
        <f>IF(原始数据!AI456="","",IF(COUNTIF(原始数据!456:456,原始数据!AI456)&gt;1,"×",""))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IF(原始数据!AE457="","",IF(COUNTIF(原始数据!457:457,原始数据!AE457)&gt;1,"×",""))</f>
        <v/>
      </c>
      <c r="Z456" t="str">
        <f>IF(原始数据!AF457="","",IF(COUNTIF(原始数据!457:457,原始数据!AF457)&gt;1,"×",""))</f>
        <v/>
      </c>
      <c r="AA456" t="str">
        <f>IF(原始数据!AI457="","",IF(COUNTIF(原始数据!457:457,原始数据!AI457)&gt;1,"×",""))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IF(原始数据!AE458="","",IF(COUNTIF(原始数据!458:458,原始数据!AE458)&gt;1,"×",""))</f>
        <v/>
      </c>
      <c r="Z457" t="str">
        <f>IF(原始数据!AF458="","",IF(COUNTIF(原始数据!458:458,原始数据!AF458)&gt;1,"×",""))</f>
        <v/>
      </c>
      <c r="AA457" t="str">
        <f>IF(原始数据!AI458="","",IF(COUNTIF(原始数据!458:458,原始数据!AI458)&gt;1,"×",""))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IF(原始数据!AE459="","",IF(COUNTIF(原始数据!459:459,原始数据!AE459)&gt;1,"×",""))</f>
        <v/>
      </c>
      <c r="Z458" t="str">
        <f>IF(原始数据!AF459="","",IF(COUNTIF(原始数据!459:459,原始数据!AF459)&gt;1,"×",""))</f>
        <v/>
      </c>
      <c r="AA458" t="str">
        <f>IF(原始数据!AI459="","",IF(COUNTIF(原始数据!459:459,原始数据!AI459)&gt;1,"×",""))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IF(原始数据!AE460="","",IF(COUNTIF(原始数据!460:460,原始数据!AE460)&gt;1,"×",""))</f>
        <v/>
      </c>
      <c r="Z459" t="str">
        <f>IF(原始数据!AF460="","",IF(COUNTIF(原始数据!460:460,原始数据!AF460)&gt;1,"×",""))</f>
        <v/>
      </c>
      <c r="AA459" t="str">
        <f>IF(原始数据!AI460="","",IF(COUNTIF(原始数据!460:460,原始数据!AI460)&gt;1,"×",""))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IF(原始数据!AE461="","",IF(COUNTIF(原始数据!461:461,原始数据!AE461)&gt;1,"×",""))</f>
        <v/>
      </c>
      <c r="Z460" t="str">
        <f>IF(原始数据!AF461="","",IF(COUNTIF(原始数据!461:461,原始数据!AF461)&gt;1,"×",""))</f>
        <v/>
      </c>
      <c r="AA460" t="str">
        <f>IF(原始数据!AI461="","",IF(COUNTIF(原始数据!461:461,原始数据!AI461)&gt;1,"×",""))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IF(原始数据!AE462="","",IF(COUNTIF(原始数据!462:462,原始数据!AE462)&gt;1,"×",""))</f>
        <v/>
      </c>
      <c r="Z461" t="str">
        <f>IF(原始数据!AF462="","",IF(COUNTIF(原始数据!462:462,原始数据!AF462)&gt;1,"×",""))</f>
        <v/>
      </c>
      <c r="AA461" t="str">
        <f>IF(原始数据!AI462="","",IF(COUNTIF(原始数据!462:462,原始数据!AI462)&gt;1,"×",""))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IF(原始数据!AE463="","",IF(COUNTIF(原始数据!463:463,原始数据!AE463)&gt;1,"×",""))</f>
        <v/>
      </c>
      <c r="Z462" t="str">
        <f>IF(原始数据!AF463="","",IF(COUNTIF(原始数据!463:463,原始数据!AF463)&gt;1,"×",""))</f>
        <v/>
      </c>
      <c r="AA462" t="str">
        <f>IF(原始数据!AI463="","",IF(COUNTIF(原始数据!463:463,原始数据!AI463)&gt;1,"×",""))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IF(原始数据!AE464="","",IF(COUNTIF(原始数据!464:464,原始数据!AE464)&gt;1,"×",""))</f>
        <v/>
      </c>
      <c r="Z463" t="str">
        <f>IF(原始数据!AF464="","",IF(COUNTIF(原始数据!464:464,原始数据!AF464)&gt;1,"×",""))</f>
        <v/>
      </c>
      <c r="AA463" t="str">
        <f>IF(原始数据!AI464="","",IF(COUNTIF(原始数据!464:464,原始数据!AI464)&gt;1,"×",""))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IF(原始数据!AE465="","",IF(COUNTIF(原始数据!465:465,原始数据!AE465)&gt;1,"×",""))</f>
        <v/>
      </c>
      <c r="Z464" t="str">
        <f>IF(原始数据!AF465="","",IF(COUNTIF(原始数据!465:465,原始数据!AF465)&gt;1,"×",""))</f>
        <v/>
      </c>
      <c r="AA464" t="str">
        <f>IF(原始数据!AI465="","",IF(COUNTIF(原始数据!465:465,原始数据!AI465)&gt;1,"×",""))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IF(原始数据!AE466="","",IF(COUNTIF(原始数据!466:466,原始数据!AE466)&gt;1,"×",""))</f>
        <v/>
      </c>
      <c r="Z465" t="str">
        <f>IF(原始数据!AF466="","",IF(COUNTIF(原始数据!466:466,原始数据!AF466)&gt;1,"×",""))</f>
        <v/>
      </c>
      <c r="AA465" t="str">
        <f>IF(原始数据!AI466="","",IF(COUNTIF(原始数据!466:466,原始数据!AI466)&gt;1,"×",""))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IF(原始数据!AE467="","",IF(COUNTIF(原始数据!467:467,原始数据!AE467)&gt;1,"×",""))</f>
        <v/>
      </c>
      <c r="Z466" t="str">
        <f>IF(原始数据!AF467="","",IF(COUNTIF(原始数据!467:467,原始数据!AF467)&gt;1,"×",""))</f>
        <v/>
      </c>
      <c r="AA466" t="str">
        <f>IF(原始数据!AI467="","",IF(COUNTIF(原始数据!467:467,原始数据!AI467)&gt;1,"×",""))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IF(原始数据!AE468="","",IF(COUNTIF(原始数据!468:468,原始数据!AE468)&gt;1,"×",""))</f>
        <v/>
      </c>
      <c r="Z467" t="str">
        <f>IF(原始数据!AF468="","",IF(COUNTIF(原始数据!468:468,原始数据!AF468)&gt;1,"×",""))</f>
        <v/>
      </c>
      <c r="AA467" t="str">
        <f>IF(原始数据!AI468="","",IF(COUNTIF(原始数据!468:468,原始数据!AI468)&gt;1,"×",""))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IF(原始数据!AE469="","",IF(COUNTIF(原始数据!469:469,原始数据!AE469)&gt;1,"×",""))</f>
        <v/>
      </c>
      <c r="Z468" t="str">
        <f>IF(原始数据!AF469="","",IF(COUNTIF(原始数据!469:469,原始数据!AF469)&gt;1,"×",""))</f>
        <v/>
      </c>
      <c r="AA468" t="str">
        <f>IF(原始数据!AI469="","",IF(COUNTIF(原始数据!469:469,原始数据!AI469)&gt;1,"×",""))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IF(原始数据!AE470="","",IF(COUNTIF(原始数据!470:470,原始数据!AE470)&gt;1,"×",""))</f>
        <v/>
      </c>
      <c r="Z469" t="str">
        <f>IF(原始数据!AF470="","",IF(COUNTIF(原始数据!470:470,原始数据!AF470)&gt;1,"×",""))</f>
        <v/>
      </c>
      <c r="AA469" t="str">
        <f>IF(原始数据!AI470="","",IF(COUNTIF(原始数据!470:470,原始数据!AI470)&gt;1,"×",""))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IF(原始数据!AE471="","",IF(COUNTIF(原始数据!471:471,原始数据!AE471)&gt;1,"×",""))</f>
        <v/>
      </c>
      <c r="Z470" t="str">
        <f>IF(原始数据!AF471="","",IF(COUNTIF(原始数据!471:471,原始数据!AF471)&gt;1,"×",""))</f>
        <v/>
      </c>
      <c r="AA470" t="str">
        <f>IF(原始数据!AI471="","",IF(COUNTIF(原始数据!471:471,原始数据!AI471)&gt;1,"×",""))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IF(原始数据!AE472="","",IF(COUNTIF(原始数据!472:472,原始数据!AE472)&gt;1,"×",""))</f>
        <v/>
      </c>
      <c r="Z471" t="str">
        <f>IF(原始数据!AF472="","",IF(COUNTIF(原始数据!472:472,原始数据!AF472)&gt;1,"×",""))</f>
        <v/>
      </c>
      <c r="AA471" t="str">
        <f>IF(原始数据!AI472="","",IF(COUNTIF(原始数据!472:472,原始数据!AI472)&gt;1,"×",""))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IF(原始数据!AE473="","",IF(COUNTIF(原始数据!473:473,原始数据!AE473)&gt;1,"×",""))</f>
        <v/>
      </c>
      <c r="Z472" t="str">
        <f>IF(原始数据!AF473="","",IF(COUNTIF(原始数据!473:473,原始数据!AF473)&gt;1,"×",""))</f>
        <v/>
      </c>
      <c r="AA472" t="str">
        <f>IF(原始数据!AI473="","",IF(COUNTIF(原始数据!473:473,原始数据!AI473)&gt;1,"×",""))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IF(原始数据!AE474="","",IF(COUNTIF(原始数据!474:474,原始数据!AE474)&gt;1,"×",""))</f>
        <v/>
      </c>
      <c r="Z473" t="str">
        <f>IF(原始数据!AF474="","",IF(COUNTIF(原始数据!474:474,原始数据!AF474)&gt;1,"×",""))</f>
        <v/>
      </c>
      <c r="AA473" t="str">
        <f>IF(原始数据!AI474="","",IF(COUNTIF(原始数据!474:474,原始数据!AI474)&gt;1,"×",""))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IF(原始数据!AE475="","",IF(COUNTIF(原始数据!475:475,原始数据!AE475)&gt;1,"×",""))</f>
        <v/>
      </c>
      <c r="Z474" t="str">
        <f>IF(原始数据!AF475="","",IF(COUNTIF(原始数据!475:475,原始数据!AF475)&gt;1,"×",""))</f>
        <v/>
      </c>
      <c r="AA474" t="str">
        <f>IF(原始数据!AI475="","",IF(COUNTIF(原始数据!475:475,原始数据!AI475)&gt;1,"×",""))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IF(原始数据!AE476="","",IF(COUNTIF(原始数据!476:476,原始数据!AE476)&gt;1,"×",""))</f>
        <v/>
      </c>
      <c r="Z475" t="str">
        <f>IF(原始数据!AF476="","",IF(COUNTIF(原始数据!476:476,原始数据!AF476)&gt;1,"×",""))</f>
        <v/>
      </c>
      <c r="AA475" t="str">
        <f>IF(原始数据!AI476="","",IF(COUNTIF(原始数据!476:476,原始数据!AI476)&gt;1,"×",""))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IF(原始数据!AE477="","",IF(COUNTIF(原始数据!477:477,原始数据!AE477)&gt;1,"×",""))</f>
        <v/>
      </c>
      <c r="Z476" t="str">
        <f>IF(原始数据!AF477="","",IF(COUNTIF(原始数据!477:477,原始数据!AF477)&gt;1,"×",""))</f>
        <v/>
      </c>
      <c r="AA476" t="str">
        <f>IF(原始数据!AI477="","",IF(COUNTIF(原始数据!477:477,原始数据!AI477)&gt;1,"×",""))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IF(原始数据!AE478="","",IF(COUNTIF(原始数据!478:478,原始数据!AE478)&gt;1,"×",""))</f>
        <v/>
      </c>
      <c r="Z477" t="str">
        <f>IF(原始数据!AF478="","",IF(COUNTIF(原始数据!478:478,原始数据!AF478)&gt;1,"×",""))</f>
        <v/>
      </c>
      <c r="AA477" t="str">
        <f>IF(原始数据!AI478="","",IF(COUNTIF(原始数据!478:478,原始数据!AI478)&gt;1,"×",""))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IF(原始数据!AE479="","",IF(COUNTIF(原始数据!479:479,原始数据!AE479)&gt;1,"×",""))</f>
        <v/>
      </c>
      <c r="Z478" t="str">
        <f>IF(原始数据!AF479="","",IF(COUNTIF(原始数据!479:479,原始数据!AF479)&gt;1,"×",""))</f>
        <v/>
      </c>
      <c r="AA478" t="str">
        <f>IF(原始数据!AI479="","",IF(COUNTIF(原始数据!479:479,原始数据!AI479)&gt;1,"×",""))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IF(原始数据!AE480="","",IF(COUNTIF(原始数据!480:480,原始数据!AE480)&gt;1,"×",""))</f>
        <v/>
      </c>
      <c r="Z479" t="str">
        <f>IF(原始数据!AF480="","",IF(COUNTIF(原始数据!480:480,原始数据!AF480)&gt;1,"×",""))</f>
        <v/>
      </c>
      <c r="AA479" t="str">
        <f>IF(原始数据!AI480="","",IF(COUNTIF(原始数据!480:480,原始数据!AI480)&gt;1,"×",""))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IF(原始数据!AE481="","",IF(COUNTIF(原始数据!481:481,原始数据!AE481)&gt;1,"×",""))</f>
        <v/>
      </c>
      <c r="Z480" t="str">
        <f>IF(原始数据!AF481="","",IF(COUNTIF(原始数据!481:481,原始数据!AF481)&gt;1,"×",""))</f>
        <v/>
      </c>
      <c r="AA480" t="str">
        <f>IF(原始数据!AI481="","",IF(COUNTIF(原始数据!481:481,原始数据!AI481)&gt;1,"×",""))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IF(原始数据!AE482="","",IF(COUNTIF(原始数据!482:482,原始数据!AE482)&gt;1,"×",""))</f>
        <v/>
      </c>
      <c r="Z481" t="str">
        <f>IF(原始数据!AF482="","",IF(COUNTIF(原始数据!482:482,原始数据!AF482)&gt;1,"×",""))</f>
        <v/>
      </c>
      <c r="AA481" t="str">
        <f>IF(原始数据!AI482="","",IF(COUNTIF(原始数据!482:482,原始数据!AI482)&gt;1,"×",""))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IF(原始数据!AE483="","",IF(COUNTIF(原始数据!483:483,原始数据!AE483)&gt;1,"×",""))</f>
        <v/>
      </c>
      <c r="Z482" t="str">
        <f>IF(原始数据!AF483="","",IF(COUNTIF(原始数据!483:483,原始数据!AF483)&gt;1,"×",""))</f>
        <v/>
      </c>
      <c r="AA482" t="str">
        <f>IF(原始数据!AI483="","",IF(COUNTIF(原始数据!483:483,原始数据!AI483)&gt;1,"×",""))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IF(原始数据!AE484="","",IF(COUNTIF(原始数据!484:484,原始数据!AE484)&gt;1,"×",""))</f>
        <v/>
      </c>
      <c r="Z483" t="str">
        <f>IF(原始数据!AF484="","",IF(COUNTIF(原始数据!484:484,原始数据!AF484)&gt;1,"×",""))</f>
        <v/>
      </c>
      <c r="AA483" t="str">
        <f>IF(原始数据!AI484="","",IF(COUNTIF(原始数据!484:484,原始数据!AI484)&gt;1,"×",""))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IF(原始数据!AE485="","",IF(COUNTIF(原始数据!485:485,原始数据!AE485)&gt;1,"×",""))</f>
        <v/>
      </c>
      <c r="Z484" t="str">
        <f>IF(原始数据!AF485="","",IF(COUNTIF(原始数据!485:485,原始数据!AF485)&gt;1,"×",""))</f>
        <v/>
      </c>
      <c r="AA484" t="str">
        <f>IF(原始数据!AI485="","",IF(COUNTIF(原始数据!485:485,原始数据!AI485)&gt;1,"×",""))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IF(原始数据!AE486="","",IF(COUNTIF(原始数据!486:486,原始数据!AE486)&gt;1,"×",""))</f>
        <v/>
      </c>
      <c r="Z485" t="str">
        <f>IF(原始数据!AF486="","",IF(COUNTIF(原始数据!486:486,原始数据!AF486)&gt;1,"×",""))</f>
        <v/>
      </c>
      <c r="AA485" t="str">
        <f>IF(原始数据!AI486="","",IF(COUNTIF(原始数据!486:486,原始数据!AI486)&gt;1,"×",""))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IF(原始数据!AE487="","",IF(COUNTIF(原始数据!487:487,原始数据!AE487)&gt;1,"×",""))</f>
        <v/>
      </c>
      <c r="Z486" t="str">
        <f>IF(原始数据!AF487="","",IF(COUNTIF(原始数据!487:487,原始数据!AF487)&gt;1,"×",""))</f>
        <v/>
      </c>
      <c r="AA486" t="str">
        <f>IF(原始数据!AI487="","",IF(COUNTIF(原始数据!487:487,原始数据!AI487)&gt;1,"×",""))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IF(原始数据!AE488="","",IF(COUNTIF(原始数据!488:488,原始数据!AE488)&gt;1,"×",""))</f>
        <v/>
      </c>
      <c r="Z487" t="str">
        <f>IF(原始数据!AF488="","",IF(COUNTIF(原始数据!488:488,原始数据!AF488)&gt;1,"×",""))</f>
        <v/>
      </c>
      <c r="AA487" t="str">
        <f>IF(原始数据!AI488="","",IF(COUNTIF(原始数据!488:488,原始数据!AI488)&gt;1,"×",""))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IF(原始数据!AE489="","",IF(COUNTIF(原始数据!489:489,原始数据!AE489)&gt;1,"×",""))</f>
        <v/>
      </c>
      <c r="Z488" t="str">
        <f>IF(原始数据!AF489="","",IF(COUNTIF(原始数据!489:489,原始数据!AF489)&gt;1,"×",""))</f>
        <v/>
      </c>
      <c r="AA488" t="str">
        <f>IF(原始数据!AI489="","",IF(COUNTIF(原始数据!489:489,原始数据!AI489)&gt;1,"×",""))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IF(原始数据!AE490="","",IF(COUNTIF(原始数据!490:490,原始数据!AE490)&gt;1,"×",""))</f>
        <v/>
      </c>
      <c r="Z489" t="str">
        <f>IF(原始数据!AF490="","",IF(COUNTIF(原始数据!490:490,原始数据!AF490)&gt;1,"×",""))</f>
        <v/>
      </c>
      <c r="AA489" t="str">
        <f>IF(原始数据!AI490="","",IF(COUNTIF(原始数据!490:490,原始数据!AI490)&gt;1,"×",""))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IF(原始数据!AE491="","",IF(COUNTIF(原始数据!491:491,原始数据!AE491)&gt;1,"×",""))</f>
        <v/>
      </c>
      <c r="Z490" t="str">
        <f>IF(原始数据!AF491="","",IF(COUNTIF(原始数据!491:491,原始数据!AF491)&gt;1,"×",""))</f>
        <v/>
      </c>
      <c r="AA490" t="str">
        <f>IF(原始数据!AI491="","",IF(COUNTIF(原始数据!491:491,原始数据!AI491)&gt;1,"×",""))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IF(原始数据!AE492="","",IF(COUNTIF(原始数据!492:492,原始数据!AE492)&gt;1,"×",""))</f>
        <v/>
      </c>
      <c r="Z491" t="str">
        <f>IF(原始数据!AF492="","",IF(COUNTIF(原始数据!492:492,原始数据!AF492)&gt;1,"×",""))</f>
        <v/>
      </c>
      <c r="AA491" t="str">
        <f>IF(原始数据!AI492="","",IF(COUNTIF(原始数据!492:492,原始数据!AI492)&gt;1,"×",""))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IF(原始数据!AE493="","",IF(COUNTIF(原始数据!493:493,原始数据!AE493)&gt;1,"×",""))</f>
        <v/>
      </c>
      <c r="Z492" t="str">
        <f>IF(原始数据!AF493="","",IF(COUNTIF(原始数据!493:493,原始数据!AF493)&gt;1,"×",""))</f>
        <v/>
      </c>
      <c r="AA492" t="str">
        <f>IF(原始数据!AI493="","",IF(COUNTIF(原始数据!493:493,原始数据!AI493)&gt;1,"×",""))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IF(原始数据!AE494="","",IF(COUNTIF(原始数据!494:494,原始数据!AE494)&gt;1,"×",""))</f>
        <v/>
      </c>
      <c r="Z493" t="str">
        <f>IF(原始数据!AF494="","",IF(COUNTIF(原始数据!494:494,原始数据!AF494)&gt;1,"×",""))</f>
        <v/>
      </c>
      <c r="AA493" t="str">
        <f>IF(原始数据!AI494="","",IF(COUNTIF(原始数据!494:494,原始数据!AI494)&gt;1,"×",""))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IF(原始数据!AE495="","",IF(COUNTIF(原始数据!495:495,原始数据!AE495)&gt;1,"×",""))</f>
        <v/>
      </c>
      <c r="Z494" t="str">
        <f>IF(原始数据!AF495="","",IF(COUNTIF(原始数据!495:495,原始数据!AF495)&gt;1,"×",""))</f>
        <v/>
      </c>
      <c r="AA494" t="str">
        <f>IF(原始数据!AI495="","",IF(COUNTIF(原始数据!495:495,原始数据!AI495)&gt;1,"×",""))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IF(原始数据!AE496="","",IF(COUNTIF(原始数据!496:496,原始数据!AE496)&gt;1,"×",""))</f>
        <v/>
      </c>
      <c r="Z495" t="str">
        <f>IF(原始数据!AF496="","",IF(COUNTIF(原始数据!496:496,原始数据!AF496)&gt;1,"×",""))</f>
        <v/>
      </c>
      <c r="AA495" t="str">
        <f>IF(原始数据!AI496="","",IF(COUNTIF(原始数据!496:496,原始数据!AI496)&gt;1,"×",""))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IF(原始数据!AE497="","",IF(COUNTIF(原始数据!497:497,原始数据!AE497)&gt;1,"×",""))</f>
        <v/>
      </c>
      <c r="Z496" t="str">
        <f>IF(原始数据!AF497="","",IF(COUNTIF(原始数据!497:497,原始数据!AF497)&gt;1,"×",""))</f>
        <v/>
      </c>
      <c r="AA496" t="str">
        <f>IF(原始数据!AI497="","",IF(COUNTIF(原始数据!497:497,原始数据!AI497)&gt;1,"×",""))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IF(原始数据!AE498="","",IF(COUNTIF(原始数据!498:498,原始数据!AE498)&gt;1,"×",""))</f>
        <v/>
      </c>
      <c r="Z497" t="str">
        <f>IF(原始数据!AF498="","",IF(COUNTIF(原始数据!498:498,原始数据!AF498)&gt;1,"×",""))</f>
        <v/>
      </c>
      <c r="AA497" t="str">
        <f>IF(原始数据!AI498="","",IF(COUNTIF(原始数据!498:498,原始数据!AI498)&gt;1,"×",""))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IF(原始数据!AE499="","",IF(COUNTIF(原始数据!499:499,原始数据!AE499)&gt;1,"×",""))</f>
        <v/>
      </c>
      <c r="Z498" t="str">
        <f>IF(原始数据!AF499="","",IF(COUNTIF(原始数据!499:499,原始数据!AF499)&gt;1,"×",""))</f>
        <v/>
      </c>
      <c r="AA498" t="str">
        <f>IF(原始数据!AI499="","",IF(COUNTIF(原始数据!499:499,原始数据!AI499)&gt;1,"×",""))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IF(原始数据!AE500="","",IF(COUNTIF(原始数据!500:500,原始数据!AE500)&gt;1,"×",""))</f>
        <v/>
      </c>
      <c r="Z499" t="str">
        <f>IF(原始数据!AF500="","",IF(COUNTIF(原始数据!500:500,原始数据!AF500)&gt;1,"×",""))</f>
        <v/>
      </c>
      <c r="AA499" t="str">
        <f>IF(原始数据!AI500="","",IF(COUNTIF(原始数据!500:500,原始数据!AI500)&gt;1,"×",""))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IF(原始数据!AE501="","",IF(COUNTIF(原始数据!501:501,原始数据!AE501)&gt;1,"×",""))</f>
        <v/>
      </c>
      <c r="Z500" t="str">
        <f>IF(原始数据!AF501="","",IF(COUNTIF(原始数据!501:501,原始数据!AF501)&gt;1,"×",""))</f>
        <v/>
      </c>
      <c r="AA500" t="str">
        <f>IF(原始数据!AI501="","",IF(COUNTIF(原始数据!501:501,原始数据!AI501)&gt;1,"×",""))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IF(原始数据!AE502="","",IF(COUNTIF(原始数据!502:502,原始数据!AE502)&gt;1,"×",""))</f>
        <v/>
      </c>
      <c r="Z501" t="str">
        <f>IF(原始数据!AF502="","",IF(COUNTIF(原始数据!502:502,原始数据!AF502)&gt;1,"×",""))</f>
        <v/>
      </c>
      <c r="AA501" t="str">
        <f>IF(原始数据!AI502="","",IF(COUNTIF(原始数据!502:502,原始数据!AI502)&gt;1,"×",""))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IF(原始数据!AE503="","",IF(COUNTIF(原始数据!503:503,原始数据!AE503)&gt;1,"×",""))</f>
        <v/>
      </c>
      <c r="Z502" t="str">
        <f>IF(原始数据!AF503="","",IF(COUNTIF(原始数据!503:503,原始数据!AF503)&gt;1,"×",""))</f>
        <v/>
      </c>
      <c r="AA502" t="str">
        <f>IF(原始数据!AI503="","",IF(COUNTIF(原始数据!503:503,原始数据!AI503)&gt;1,"×",""))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IF(原始数据!AE504="","",IF(COUNTIF(原始数据!504:504,原始数据!AE504)&gt;1,"×",""))</f>
        <v/>
      </c>
      <c r="Z503" t="str">
        <f>IF(原始数据!AF504="","",IF(COUNTIF(原始数据!504:504,原始数据!AF504)&gt;1,"×",""))</f>
        <v/>
      </c>
      <c r="AA503" t="str">
        <f>IF(原始数据!AI504="","",IF(COUNTIF(原始数据!504:504,原始数据!AI504)&gt;1,"×",""))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IF(原始数据!AE505="","",IF(COUNTIF(原始数据!505:505,原始数据!AE505)&gt;1,"×",""))</f>
        <v/>
      </c>
      <c r="Z504" t="str">
        <f>IF(原始数据!AF505="","",IF(COUNTIF(原始数据!505:505,原始数据!AF505)&gt;1,"×",""))</f>
        <v/>
      </c>
      <c r="AA504" t="str">
        <f>IF(原始数据!AI505="","",IF(COUNTIF(原始数据!505:505,原始数据!AI505)&gt;1,"×",""))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IF(原始数据!AE506="","",IF(COUNTIF(原始数据!506:506,原始数据!AE506)&gt;1,"×",""))</f>
        <v/>
      </c>
      <c r="Z505" t="str">
        <f>IF(原始数据!AF506="","",IF(COUNTIF(原始数据!506:506,原始数据!AF506)&gt;1,"×",""))</f>
        <v/>
      </c>
      <c r="AA505" t="str">
        <f>IF(原始数据!AI506="","",IF(COUNTIF(原始数据!506:506,原始数据!AI506)&gt;1,"×",""))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IF(原始数据!AE507="","",IF(COUNTIF(原始数据!507:507,原始数据!AE507)&gt;1,"×",""))</f>
        <v/>
      </c>
      <c r="Z506" t="str">
        <f>IF(原始数据!AF507="","",IF(COUNTIF(原始数据!507:507,原始数据!AF507)&gt;1,"×",""))</f>
        <v/>
      </c>
      <c r="AA506" t="str">
        <f>IF(原始数据!AI507="","",IF(COUNTIF(原始数据!507:507,原始数据!AI507)&gt;1,"×",""))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IF(原始数据!AE508="","",IF(COUNTIF(原始数据!508:508,原始数据!AE508)&gt;1,"×",""))</f>
        <v/>
      </c>
      <c r="Z507" t="str">
        <f>IF(原始数据!AF508="","",IF(COUNTIF(原始数据!508:508,原始数据!AF508)&gt;1,"×",""))</f>
        <v/>
      </c>
      <c r="AA507" t="str">
        <f>IF(原始数据!AI508="","",IF(COUNTIF(原始数据!508:508,原始数据!AI508)&gt;1,"×",""))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IF(原始数据!AE509="","",IF(COUNTIF(原始数据!509:509,原始数据!AE509)&gt;1,"×",""))</f>
        <v/>
      </c>
      <c r="Z508" t="str">
        <f>IF(原始数据!AF509="","",IF(COUNTIF(原始数据!509:509,原始数据!AF509)&gt;1,"×",""))</f>
        <v/>
      </c>
      <c r="AA508" t="str">
        <f>IF(原始数据!AI509="","",IF(COUNTIF(原始数据!509:509,原始数据!AI509)&gt;1,"×",""))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IF(原始数据!AE510="","",IF(COUNTIF(原始数据!510:510,原始数据!AE510)&gt;1,"×",""))</f>
        <v/>
      </c>
      <c r="Z509" t="str">
        <f>IF(原始数据!AF510="","",IF(COUNTIF(原始数据!510:510,原始数据!AF510)&gt;1,"×",""))</f>
        <v/>
      </c>
      <c r="AA509" t="str">
        <f>IF(原始数据!AI510="","",IF(COUNTIF(原始数据!510:510,原始数据!AI510)&gt;1,"×",""))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IF(原始数据!AE511="","",IF(COUNTIF(原始数据!511:511,原始数据!AE511)&gt;1,"×",""))</f>
        <v/>
      </c>
      <c r="Z510" t="str">
        <f>IF(原始数据!AF511="","",IF(COUNTIF(原始数据!511:511,原始数据!AF511)&gt;1,"×",""))</f>
        <v/>
      </c>
      <c r="AA510" t="str">
        <f>IF(原始数据!AI511="","",IF(COUNTIF(原始数据!511:511,原始数据!AI511)&gt;1,"×",""))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IF(原始数据!AE512="","",IF(COUNTIF(原始数据!512:512,原始数据!AE512)&gt;1,"×",""))</f>
        <v/>
      </c>
      <c r="Z511" t="str">
        <f>IF(原始数据!AF512="","",IF(COUNTIF(原始数据!512:512,原始数据!AF512)&gt;1,"×",""))</f>
        <v/>
      </c>
      <c r="AA511" t="str">
        <f>IF(原始数据!AI512="","",IF(COUNTIF(原始数据!512:512,原始数据!AI512)&gt;1,"×",""))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IF(原始数据!AE513="","",IF(COUNTIF(原始数据!513:513,原始数据!AE513)&gt;1,"×",""))</f>
        <v/>
      </c>
      <c r="Z512" t="str">
        <f>IF(原始数据!AF513="","",IF(COUNTIF(原始数据!513:513,原始数据!AF513)&gt;1,"×",""))</f>
        <v/>
      </c>
      <c r="AA512" t="str">
        <f>IF(原始数据!AI513="","",IF(COUNTIF(原始数据!513:513,原始数据!AI513)&gt;1,"×",""))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IF(原始数据!AE514="","",IF(COUNTIF(原始数据!514:514,原始数据!AE514)&gt;1,"×",""))</f>
        <v/>
      </c>
      <c r="Z513" t="str">
        <f>IF(原始数据!AF514="","",IF(COUNTIF(原始数据!514:514,原始数据!AF514)&gt;1,"×",""))</f>
        <v/>
      </c>
      <c r="AA513" t="str">
        <f>IF(原始数据!AI514="","",IF(COUNTIF(原始数据!514:514,原始数据!AI514)&gt;1,"×",""))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IF(原始数据!AE515="","",IF(COUNTIF(原始数据!515:515,原始数据!AE515)&gt;1,"×",""))</f>
        <v/>
      </c>
      <c r="Z514" t="str">
        <f>IF(原始数据!AF515="","",IF(COUNTIF(原始数据!515:515,原始数据!AF515)&gt;1,"×",""))</f>
        <v/>
      </c>
      <c r="AA514" t="str">
        <f>IF(原始数据!AI515="","",IF(COUNTIF(原始数据!515:515,原始数据!AI515)&gt;1,"×",""))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IF(原始数据!AE516="","",IF(COUNTIF(原始数据!516:516,原始数据!AE516)&gt;1,"×",""))</f>
        <v/>
      </c>
      <c r="Z515" t="str">
        <f>IF(原始数据!AF516="","",IF(COUNTIF(原始数据!516:516,原始数据!AF516)&gt;1,"×",""))</f>
        <v/>
      </c>
      <c r="AA515" t="str">
        <f>IF(原始数据!AI516="","",IF(COUNTIF(原始数据!516:516,原始数据!AI516)&gt;1,"×",""))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IF(原始数据!AE517="","",IF(COUNTIF(原始数据!517:517,原始数据!AE517)&gt;1,"×",""))</f>
        <v/>
      </c>
      <c r="Z516" t="str">
        <f>IF(原始数据!AF517="","",IF(COUNTIF(原始数据!517:517,原始数据!AF517)&gt;1,"×",""))</f>
        <v/>
      </c>
      <c r="AA516" t="str">
        <f>IF(原始数据!AI517="","",IF(COUNTIF(原始数据!517:517,原始数据!AI517)&gt;1,"×",""))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IF(原始数据!AE518="","",IF(COUNTIF(原始数据!518:518,原始数据!AE518)&gt;1,"×",""))</f>
        <v/>
      </c>
      <c r="Z517" t="str">
        <f>IF(原始数据!AF518="","",IF(COUNTIF(原始数据!518:518,原始数据!AF518)&gt;1,"×",""))</f>
        <v/>
      </c>
      <c r="AA517" t="str">
        <f>IF(原始数据!AI518="","",IF(COUNTIF(原始数据!518:518,原始数据!AI518)&gt;1,"×",""))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IF(原始数据!AE519="","",IF(COUNTIF(原始数据!519:519,原始数据!AE519)&gt;1,"×",""))</f>
        <v/>
      </c>
      <c r="Z518" t="str">
        <f>IF(原始数据!AF519="","",IF(COUNTIF(原始数据!519:519,原始数据!AF519)&gt;1,"×",""))</f>
        <v/>
      </c>
      <c r="AA518" t="str">
        <f>IF(原始数据!AI519="","",IF(COUNTIF(原始数据!519:519,原始数据!AI519)&gt;1,"×",""))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IF(原始数据!AE520="","",IF(COUNTIF(原始数据!520:520,原始数据!AE520)&gt;1,"×",""))</f>
        <v/>
      </c>
      <c r="Z519" t="str">
        <f>IF(原始数据!AF520="","",IF(COUNTIF(原始数据!520:520,原始数据!AF520)&gt;1,"×",""))</f>
        <v/>
      </c>
      <c r="AA519" t="str">
        <f>IF(原始数据!AI520="","",IF(COUNTIF(原始数据!520:520,原始数据!AI520)&gt;1,"×",""))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IF(原始数据!AE521="","",IF(COUNTIF(原始数据!521:521,原始数据!AE521)&gt;1,"×",""))</f>
        <v/>
      </c>
      <c r="Z520" t="str">
        <f>IF(原始数据!AF521="","",IF(COUNTIF(原始数据!521:521,原始数据!AF521)&gt;1,"×",""))</f>
        <v/>
      </c>
      <c r="AA520" t="str">
        <f>IF(原始数据!AI521="","",IF(COUNTIF(原始数据!521:521,原始数据!AI521)&gt;1,"×",""))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IF(原始数据!AE522="","",IF(COUNTIF(原始数据!522:522,原始数据!AE522)&gt;1,"×",""))</f>
        <v/>
      </c>
      <c r="Z521" t="str">
        <f>IF(原始数据!AF522="","",IF(COUNTIF(原始数据!522:522,原始数据!AF522)&gt;1,"×",""))</f>
        <v/>
      </c>
      <c r="AA521" t="str">
        <f>IF(原始数据!AI522="","",IF(COUNTIF(原始数据!522:522,原始数据!AI522)&gt;1,"×",""))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IF(原始数据!AE523="","",IF(COUNTIF(原始数据!523:523,原始数据!AE523)&gt;1,"×",""))</f>
        <v/>
      </c>
      <c r="Z522" t="str">
        <f>IF(原始数据!AF523="","",IF(COUNTIF(原始数据!523:523,原始数据!AF523)&gt;1,"×",""))</f>
        <v/>
      </c>
      <c r="AA522" t="str">
        <f>IF(原始数据!AI523="","",IF(COUNTIF(原始数据!523:523,原始数据!AI523)&gt;1,"×",""))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IF(原始数据!AE524="","",IF(COUNTIF(原始数据!524:524,原始数据!AE524)&gt;1,"×",""))</f>
        <v/>
      </c>
      <c r="Z523" t="str">
        <f>IF(原始数据!AF524="","",IF(COUNTIF(原始数据!524:524,原始数据!AF524)&gt;1,"×",""))</f>
        <v/>
      </c>
      <c r="AA523" t="str">
        <f>IF(原始数据!AI524="","",IF(COUNTIF(原始数据!524:524,原始数据!AI524)&gt;1,"×",""))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IF(原始数据!AE525="","",IF(COUNTIF(原始数据!525:525,原始数据!AE525)&gt;1,"×",""))</f>
        <v/>
      </c>
      <c r="Z524" t="str">
        <f>IF(原始数据!AF525="","",IF(COUNTIF(原始数据!525:525,原始数据!AF525)&gt;1,"×",""))</f>
        <v/>
      </c>
      <c r="AA524" t="str">
        <f>IF(原始数据!AI525="","",IF(COUNTIF(原始数据!525:525,原始数据!AI525)&gt;1,"×",""))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IF(原始数据!AE526="","",IF(COUNTIF(原始数据!526:526,原始数据!AE526)&gt;1,"×",""))</f>
        <v/>
      </c>
      <c r="Z525" t="str">
        <f>IF(原始数据!AF526="","",IF(COUNTIF(原始数据!526:526,原始数据!AF526)&gt;1,"×",""))</f>
        <v/>
      </c>
      <c r="AA525" t="str">
        <f>IF(原始数据!AI526="","",IF(COUNTIF(原始数据!526:526,原始数据!AI526)&gt;1,"×",""))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IF(原始数据!AE527="","",IF(COUNTIF(原始数据!527:527,原始数据!AE527)&gt;1,"×",""))</f>
        <v/>
      </c>
      <c r="Z526" t="str">
        <f>IF(原始数据!AF527="","",IF(COUNTIF(原始数据!527:527,原始数据!AF527)&gt;1,"×",""))</f>
        <v/>
      </c>
      <c r="AA526" t="str">
        <f>IF(原始数据!AI527="","",IF(COUNTIF(原始数据!527:527,原始数据!AI527)&gt;1,"×",""))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IF(原始数据!AE528="","",IF(COUNTIF(原始数据!528:528,原始数据!AE528)&gt;1,"×",""))</f>
        <v/>
      </c>
      <c r="Z527" t="str">
        <f>IF(原始数据!AF528="","",IF(COUNTIF(原始数据!528:528,原始数据!AF528)&gt;1,"×",""))</f>
        <v/>
      </c>
      <c r="AA527" t="str">
        <f>IF(原始数据!AI528="","",IF(COUNTIF(原始数据!528:528,原始数据!AI528)&gt;1,"×",""))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IF(原始数据!AE529="","",IF(COUNTIF(原始数据!529:529,原始数据!AE529)&gt;1,"×",""))</f>
        <v/>
      </c>
      <c r="Z528" t="str">
        <f>IF(原始数据!AF529="","",IF(COUNTIF(原始数据!529:529,原始数据!AF529)&gt;1,"×",""))</f>
        <v/>
      </c>
      <c r="AA528" t="str">
        <f>IF(原始数据!AI529="","",IF(COUNTIF(原始数据!529:529,原始数据!AI529)&gt;1,"×",""))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IF(原始数据!AE530="","",IF(COUNTIF(原始数据!530:530,原始数据!AE530)&gt;1,"×",""))</f>
        <v/>
      </c>
      <c r="Z529" t="str">
        <f>IF(原始数据!AF530="","",IF(COUNTIF(原始数据!530:530,原始数据!AF530)&gt;1,"×",""))</f>
        <v/>
      </c>
      <c r="AA529" t="str">
        <f>IF(原始数据!AI530="","",IF(COUNTIF(原始数据!530:530,原始数据!AI530)&gt;1,"×",""))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IF(原始数据!AE531="","",IF(COUNTIF(原始数据!531:531,原始数据!AE531)&gt;1,"×",""))</f>
        <v/>
      </c>
      <c r="Z530" t="str">
        <f>IF(原始数据!AF531="","",IF(COUNTIF(原始数据!531:531,原始数据!AF531)&gt;1,"×",""))</f>
        <v/>
      </c>
      <c r="AA530" t="str">
        <f>IF(原始数据!AI531="","",IF(COUNTIF(原始数据!531:531,原始数据!AI531)&gt;1,"×",""))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IF(原始数据!AE532="","",IF(COUNTIF(原始数据!532:532,原始数据!AE532)&gt;1,"×",""))</f>
        <v/>
      </c>
      <c r="Z531" t="str">
        <f>IF(原始数据!AF532="","",IF(COUNTIF(原始数据!532:532,原始数据!AF532)&gt;1,"×",""))</f>
        <v/>
      </c>
      <c r="AA531" t="str">
        <f>IF(原始数据!AI532="","",IF(COUNTIF(原始数据!532:532,原始数据!AI532)&gt;1,"×",""))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IF(原始数据!AE533="","",IF(COUNTIF(原始数据!533:533,原始数据!AE533)&gt;1,"×",""))</f>
        <v/>
      </c>
      <c r="Z532" t="str">
        <f>IF(原始数据!AF533="","",IF(COUNTIF(原始数据!533:533,原始数据!AF533)&gt;1,"×",""))</f>
        <v/>
      </c>
      <c r="AA532" t="str">
        <f>IF(原始数据!AI533="","",IF(COUNTIF(原始数据!533:533,原始数据!AI533)&gt;1,"×",""))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IF(原始数据!AE534="","",IF(COUNTIF(原始数据!534:534,原始数据!AE534)&gt;1,"×",""))</f>
        <v/>
      </c>
      <c r="Z533" t="str">
        <f>IF(原始数据!AF534="","",IF(COUNTIF(原始数据!534:534,原始数据!AF534)&gt;1,"×",""))</f>
        <v/>
      </c>
      <c r="AA533" t="str">
        <f>IF(原始数据!AI534="","",IF(COUNTIF(原始数据!534:534,原始数据!AI534)&gt;1,"×",""))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IF(原始数据!AE535="","",IF(COUNTIF(原始数据!535:535,原始数据!AE535)&gt;1,"×",""))</f>
        <v/>
      </c>
      <c r="Z534" t="str">
        <f>IF(原始数据!AF535="","",IF(COUNTIF(原始数据!535:535,原始数据!AF535)&gt;1,"×",""))</f>
        <v/>
      </c>
      <c r="AA534" t="str">
        <f>IF(原始数据!AI535="","",IF(COUNTIF(原始数据!535:535,原始数据!AI535)&gt;1,"×",""))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IF(原始数据!AE536="","",IF(COUNTIF(原始数据!536:536,原始数据!AE536)&gt;1,"×",""))</f>
        <v/>
      </c>
      <c r="Z535" t="str">
        <f>IF(原始数据!AF536="","",IF(COUNTIF(原始数据!536:536,原始数据!AF536)&gt;1,"×",""))</f>
        <v/>
      </c>
      <c r="AA535" t="str">
        <f>IF(原始数据!AI536="","",IF(COUNTIF(原始数据!536:536,原始数据!AI536)&gt;1,"×",""))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IF(原始数据!AE537="","",IF(COUNTIF(原始数据!537:537,原始数据!AE537)&gt;1,"×",""))</f>
        <v/>
      </c>
      <c r="Z536" t="str">
        <f>IF(原始数据!AF537="","",IF(COUNTIF(原始数据!537:537,原始数据!AF537)&gt;1,"×",""))</f>
        <v/>
      </c>
      <c r="AA536" t="str">
        <f>IF(原始数据!AI537="","",IF(COUNTIF(原始数据!537:537,原始数据!AI537)&gt;1,"×",""))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IF(原始数据!AE538="","",IF(COUNTIF(原始数据!538:538,原始数据!AE538)&gt;1,"×",""))</f>
        <v/>
      </c>
      <c r="Z537" t="str">
        <f>IF(原始数据!AF538="","",IF(COUNTIF(原始数据!538:538,原始数据!AF538)&gt;1,"×",""))</f>
        <v/>
      </c>
      <c r="AA537" t="str">
        <f>IF(原始数据!AI538="","",IF(COUNTIF(原始数据!538:538,原始数据!AI538)&gt;1,"×",""))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IF(原始数据!AE539="","",IF(COUNTIF(原始数据!539:539,原始数据!AE539)&gt;1,"×",""))</f>
        <v/>
      </c>
      <c r="Z538" t="str">
        <f>IF(原始数据!AF539="","",IF(COUNTIF(原始数据!539:539,原始数据!AF539)&gt;1,"×",""))</f>
        <v/>
      </c>
      <c r="AA538" t="str">
        <f>IF(原始数据!AI539="","",IF(COUNTIF(原始数据!539:539,原始数据!AI539)&gt;1,"×",""))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IF(原始数据!AE540="","",IF(COUNTIF(原始数据!540:540,原始数据!AE540)&gt;1,"×",""))</f>
        <v/>
      </c>
      <c r="Z539" t="str">
        <f>IF(原始数据!AF540="","",IF(COUNTIF(原始数据!540:540,原始数据!AF540)&gt;1,"×",""))</f>
        <v/>
      </c>
      <c r="AA539" t="str">
        <f>IF(原始数据!AI540="","",IF(COUNTIF(原始数据!540:540,原始数据!AI540)&gt;1,"×",""))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IF(原始数据!AE541="","",IF(COUNTIF(原始数据!541:541,原始数据!AE541)&gt;1,"×",""))</f>
        <v/>
      </c>
      <c r="Z540" t="str">
        <f>IF(原始数据!AF541="","",IF(COUNTIF(原始数据!541:541,原始数据!AF541)&gt;1,"×",""))</f>
        <v/>
      </c>
      <c r="AA540" t="str">
        <f>IF(原始数据!AI541="","",IF(COUNTIF(原始数据!541:541,原始数据!AI541)&gt;1,"×",""))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IF(原始数据!AE542="","",IF(COUNTIF(原始数据!542:542,原始数据!AE542)&gt;1,"×",""))</f>
        <v/>
      </c>
      <c r="Z541" t="str">
        <f>IF(原始数据!AF542="","",IF(COUNTIF(原始数据!542:542,原始数据!AF542)&gt;1,"×",""))</f>
        <v/>
      </c>
      <c r="AA541" t="str">
        <f>IF(原始数据!AI542="","",IF(COUNTIF(原始数据!542:542,原始数据!AI542)&gt;1,"×",""))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IF(原始数据!AE543="","",IF(COUNTIF(原始数据!543:543,原始数据!AE543)&gt;1,"×",""))</f>
        <v/>
      </c>
      <c r="Z542" t="str">
        <f>IF(原始数据!AF543="","",IF(COUNTIF(原始数据!543:543,原始数据!AF543)&gt;1,"×",""))</f>
        <v/>
      </c>
      <c r="AA542" t="str">
        <f>IF(原始数据!AI543="","",IF(COUNTIF(原始数据!543:543,原始数据!AI543)&gt;1,"×",""))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IF(原始数据!AE544="","",IF(COUNTIF(原始数据!544:544,原始数据!AE544)&gt;1,"×",""))</f>
        <v/>
      </c>
      <c r="Z543" t="str">
        <f>IF(原始数据!AF544="","",IF(COUNTIF(原始数据!544:544,原始数据!AF544)&gt;1,"×",""))</f>
        <v/>
      </c>
      <c r="AA543" t="str">
        <f>IF(原始数据!AI544="","",IF(COUNTIF(原始数据!544:544,原始数据!AI544)&gt;1,"×",""))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IF(原始数据!AE545="","",IF(COUNTIF(原始数据!545:545,原始数据!AE545)&gt;1,"×",""))</f>
        <v/>
      </c>
      <c r="Z544" t="str">
        <f>IF(原始数据!AF545="","",IF(COUNTIF(原始数据!545:545,原始数据!AF545)&gt;1,"×",""))</f>
        <v/>
      </c>
      <c r="AA544" t="str">
        <f>IF(原始数据!AI545="","",IF(COUNTIF(原始数据!545:545,原始数据!AI545)&gt;1,"×",""))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IF(原始数据!AE546="","",IF(COUNTIF(原始数据!546:546,原始数据!AE546)&gt;1,"×",""))</f>
        <v/>
      </c>
      <c r="Z545" t="str">
        <f>IF(原始数据!AF546="","",IF(COUNTIF(原始数据!546:546,原始数据!AF546)&gt;1,"×",""))</f>
        <v/>
      </c>
      <c r="AA545" t="str">
        <f>IF(原始数据!AI546="","",IF(COUNTIF(原始数据!546:546,原始数据!AI546)&gt;1,"×",""))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IF(原始数据!AE547="","",IF(COUNTIF(原始数据!547:547,原始数据!AE547)&gt;1,"×",""))</f>
        <v/>
      </c>
      <c r="Z546" t="str">
        <f>IF(原始数据!AF547="","",IF(COUNTIF(原始数据!547:547,原始数据!AF547)&gt;1,"×",""))</f>
        <v/>
      </c>
      <c r="AA546" t="str">
        <f>IF(原始数据!AI547="","",IF(COUNTIF(原始数据!547:547,原始数据!AI547)&gt;1,"×",""))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IF(原始数据!AE548="","",IF(COUNTIF(原始数据!548:548,原始数据!AE548)&gt;1,"×",""))</f>
        <v/>
      </c>
      <c r="Z547" t="str">
        <f>IF(原始数据!AF548="","",IF(COUNTIF(原始数据!548:548,原始数据!AF548)&gt;1,"×",""))</f>
        <v/>
      </c>
      <c r="AA547" t="str">
        <f>IF(原始数据!AI548="","",IF(COUNTIF(原始数据!548:548,原始数据!AI548)&gt;1,"×",""))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IF(原始数据!AE549="","",IF(COUNTIF(原始数据!549:549,原始数据!AE549)&gt;1,"×",""))</f>
        <v/>
      </c>
      <c r="Z548" t="str">
        <f>IF(原始数据!AF549="","",IF(COUNTIF(原始数据!549:549,原始数据!AF549)&gt;1,"×",""))</f>
        <v/>
      </c>
      <c r="AA548" t="str">
        <f>IF(原始数据!AI549="","",IF(COUNTIF(原始数据!549:549,原始数据!AI549)&gt;1,"×",""))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IF(原始数据!AE550="","",IF(COUNTIF(原始数据!550:550,原始数据!AE550)&gt;1,"×",""))</f>
        <v/>
      </c>
      <c r="Z549" t="str">
        <f>IF(原始数据!AF550="","",IF(COUNTIF(原始数据!550:550,原始数据!AF550)&gt;1,"×",""))</f>
        <v/>
      </c>
      <c r="AA549" t="str">
        <f>IF(原始数据!AI550="","",IF(COUNTIF(原始数据!550:550,原始数据!AI550)&gt;1,"×",""))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IF(原始数据!AE551="","",IF(COUNTIF(原始数据!551:551,原始数据!AE551)&gt;1,"×",""))</f>
        <v/>
      </c>
      <c r="Z550" t="str">
        <f>IF(原始数据!AF551="","",IF(COUNTIF(原始数据!551:551,原始数据!AF551)&gt;1,"×",""))</f>
        <v/>
      </c>
      <c r="AA550" t="str">
        <f>IF(原始数据!AI551="","",IF(COUNTIF(原始数据!551:551,原始数据!AI551)&gt;1,"×",""))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IF(原始数据!AE552="","",IF(COUNTIF(原始数据!552:552,原始数据!AE552)&gt;1,"×",""))</f>
        <v/>
      </c>
      <c r="Z551" t="str">
        <f>IF(原始数据!AF552="","",IF(COUNTIF(原始数据!552:552,原始数据!AF552)&gt;1,"×",""))</f>
        <v/>
      </c>
      <c r="AA551" t="str">
        <f>IF(原始数据!AI552="","",IF(COUNTIF(原始数据!552:552,原始数据!AI552)&gt;1,"×",""))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IF(原始数据!AE553="","",IF(COUNTIF(原始数据!553:553,原始数据!AE553)&gt;1,"×",""))</f>
        <v/>
      </c>
      <c r="Z552" t="str">
        <f>IF(原始数据!AF553="","",IF(COUNTIF(原始数据!553:553,原始数据!AF553)&gt;1,"×",""))</f>
        <v/>
      </c>
      <c r="AA552" t="str">
        <f>IF(原始数据!AI553="","",IF(COUNTIF(原始数据!553:553,原始数据!AI553)&gt;1,"×",""))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IF(原始数据!AE554="","",IF(COUNTIF(原始数据!554:554,原始数据!AE554)&gt;1,"×",""))</f>
        <v/>
      </c>
      <c r="Z553" t="str">
        <f>IF(原始数据!AF554="","",IF(COUNTIF(原始数据!554:554,原始数据!AF554)&gt;1,"×",""))</f>
        <v/>
      </c>
      <c r="AA553" t="str">
        <f>IF(原始数据!AI554="","",IF(COUNTIF(原始数据!554:554,原始数据!AI554)&gt;1,"×",""))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IF(原始数据!AE555="","",IF(COUNTIF(原始数据!555:555,原始数据!AE555)&gt;1,"×",""))</f>
        <v/>
      </c>
      <c r="Z554" t="str">
        <f>IF(原始数据!AF555="","",IF(COUNTIF(原始数据!555:555,原始数据!AF555)&gt;1,"×",""))</f>
        <v/>
      </c>
      <c r="AA554" t="str">
        <f>IF(原始数据!AI555="","",IF(COUNTIF(原始数据!555:555,原始数据!AI555)&gt;1,"×",""))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IF(原始数据!AE556="","",IF(COUNTIF(原始数据!556:556,原始数据!AE556)&gt;1,"×",""))</f>
        <v/>
      </c>
      <c r="Z555" t="str">
        <f>IF(原始数据!AF556="","",IF(COUNTIF(原始数据!556:556,原始数据!AF556)&gt;1,"×",""))</f>
        <v/>
      </c>
      <c r="AA555" t="str">
        <f>IF(原始数据!AI556="","",IF(COUNTIF(原始数据!556:556,原始数据!AI556)&gt;1,"×",""))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IF(原始数据!AE557="","",IF(COUNTIF(原始数据!557:557,原始数据!AE557)&gt;1,"×",""))</f>
        <v/>
      </c>
      <c r="Z556" t="str">
        <f>IF(原始数据!AF557="","",IF(COUNTIF(原始数据!557:557,原始数据!AF557)&gt;1,"×",""))</f>
        <v/>
      </c>
      <c r="AA556" t="str">
        <f>IF(原始数据!AI557="","",IF(COUNTIF(原始数据!557:557,原始数据!AI557)&gt;1,"×",""))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IF(原始数据!AE558="","",IF(COUNTIF(原始数据!558:558,原始数据!AE558)&gt;1,"×",""))</f>
        <v/>
      </c>
      <c r="Z557" t="str">
        <f>IF(原始数据!AF558="","",IF(COUNTIF(原始数据!558:558,原始数据!AF558)&gt;1,"×",""))</f>
        <v/>
      </c>
      <c r="AA557" t="str">
        <f>IF(原始数据!AI558="","",IF(COUNTIF(原始数据!558:558,原始数据!AI558)&gt;1,"×",""))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IF(原始数据!AE559="","",IF(COUNTIF(原始数据!559:559,原始数据!AE559)&gt;1,"×",""))</f>
        <v/>
      </c>
      <c r="Z558" t="str">
        <f>IF(原始数据!AF559="","",IF(COUNTIF(原始数据!559:559,原始数据!AF559)&gt;1,"×",""))</f>
        <v/>
      </c>
      <c r="AA558" t="str">
        <f>IF(原始数据!AI559="","",IF(COUNTIF(原始数据!559:559,原始数据!AI559)&gt;1,"×",""))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IF(原始数据!AE560="","",IF(COUNTIF(原始数据!560:560,原始数据!AE560)&gt;1,"×",""))</f>
        <v/>
      </c>
      <c r="Z559" t="str">
        <f>IF(原始数据!AF560="","",IF(COUNTIF(原始数据!560:560,原始数据!AF560)&gt;1,"×",""))</f>
        <v/>
      </c>
      <c r="AA559" t="str">
        <f>IF(原始数据!AI560="","",IF(COUNTIF(原始数据!560:560,原始数据!AI560)&gt;1,"×",""))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IF(原始数据!AE561="","",IF(COUNTIF(原始数据!561:561,原始数据!AE561)&gt;1,"×",""))</f>
        <v/>
      </c>
      <c r="Z560" t="str">
        <f>IF(原始数据!AF561="","",IF(COUNTIF(原始数据!561:561,原始数据!AF561)&gt;1,"×",""))</f>
        <v/>
      </c>
      <c r="AA560" t="str">
        <f>IF(原始数据!AI561="","",IF(COUNTIF(原始数据!561:561,原始数据!AI561)&gt;1,"×",""))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IF(原始数据!AE562="","",IF(COUNTIF(原始数据!562:562,原始数据!AE562)&gt;1,"×",""))</f>
        <v/>
      </c>
      <c r="Z561" t="str">
        <f>IF(原始数据!AF562="","",IF(COUNTIF(原始数据!562:562,原始数据!AF562)&gt;1,"×",""))</f>
        <v/>
      </c>
      <c r="AA561" t="str">
        <f>IF(原始数据!AI562="","",IF(COUNTIF(原始数据!562:562,原始数据!AI562)&gt;1,"×",""))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IF(原始数据!AE563="","",IF(COUNTIF(原始数据!563:563,原始数据!AE563)&gt;1,"×",""))</f>
        <v/>
      </c>
      <c r="Z562" t="str">
        <f>IF(原始数据!AF563="","",IF(COUNTIF(原始数据!563:563,原始数据!AF563)&gt;1,"×",""))</f>
        <v/>
      </c>
      <c r="AA562" t="str">
        <f>IF(原始数据!AI563="","",IF(COUNTIF(原始数据!563:563,原始数据!AI563)&gt;1,"×",""))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IF(原始数据!AE564="","",IF(COUNTIF(原始数据!564:564,原始数据!AE564)&gt;1,"×",""))</f>
        <v/>
      </c>
      <c r="Z563" t="str">
        <f>IF(原始数据!AF564="","",IF(COUNTIF(原始数据!564:564,原始数据!AF564)&gt;1,"×",""))</f>
        <v/>
      </c>
      <c r="AA563" t="str">
        <f>IF(原始数据!AI564="","",IF(COUNTIF(原始数据!564:564,原始数据!AI564)&gt;1,"×",""))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IF(原始数据!AE565="","",IF(COUNTIF(原始数据!565:565,原始数据!AE565)&gt;1,"×",""))</f>
        <v/>
      </c>
      <c r="Z564" t="str">
        <f>IF(原始数据!AF565="","",IF(COUNTIF(原始数据!565:565,原始数据!AF565)&gt;1,"×",""))</f>
        <v/>
      </c>
      <c r="AA564" t="str">
        <f>IF(原始数据!AI565="","",IF(COUNTIF(原始数据!565:565,原始数据!AI565)&gt;1,"×",""))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IF(原始数据!AE566="","",IF(COUNTIF(原始数据!566:566,原始数据!AE566)&gt;1,"×",""))</f>
        <v/>
      </c>
      <c r="Z565" t="str">
        <f>IF(原始数据!AF566="","",IF(COUNTIF(原始数据!566:566,原始数据!AF566)&gt;1,"×",""))</f>
        <v/>
      </c>
      <c r="AA565" t="str">
        <f>IF(原始数据!AI566="","",IF(COUNTIF(原始数据!566:566,原始数据!AI566)&gt;1,"×",""))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IF(原始数据!AE567="","",IF(COUNTIF(原始数据!567:567,原始数据!AE567)&gt;1,"×",""))</f>
        <v/>
      </c>
      <c r="Z566" t="str">
        <f>IF(原始数据!AF567="","",IF(COUNTIF(原始数据!567:567,原始数据!AF567)&gt;1,"×",""))</f>
        <v/>
      </c>
      <c r="AA566" t="str">
        <f>IF(原始数据!AI567="","",IF(COUNTIF(原始数据!567:567,原始数据!AI567)&gt;1,"×",""))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IF(原始数据!AE568="","",IF(COUNTIF(原始数据!568:568,原始数据!AE568)&gt;1,"×",""))</f>
        <v/>
      </c>
      <c r="Z567" t="str">
        <f>IF(原始数据!AF568="","",IF(COUNTIF(原始数据!568:568,原始数据!AF568)&gt;1,"×",""))</f>
        <v/>
      </c>
      <c r="AA567" t="str">
        <f>IF(原始数据!AI568="","",IF(COUNTIF(原始数据!568:568,原始数据!AI568)&gt;1,"×",""))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IF(原始数据!AE569="","",IF(COUNTIF(原始数据!569:569,原始数据!AE569)&gt;1,"×",""))</f>
        <v/>
      </c>
      <c r="Z568" t="str">
        <f>IF(原始数据!AF569="","",IF(COUNTIF(原始数据!569:569,原始数据!AF569)&gt;1,"×",""))</f>
        <v/>
      </c>
      <c r="AA568" t="str">
        <f>IF(原始数据!AI569="","",IF(COUNTIF(原始数据!569:569,原始数据!AI569)&gt;1,"×",""))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IF(原始数据!AE570="","",IF(COUNTIF(原始数据!570:570,原始数据!AE570)&gt;1,"×",""))</f>
        <v/>
      </c>
      <c r="Z569" t="str">
        <f>IF(原始数据!AF570="","",IF(COUNTIF(原始数据!570:570,原始数据!AF570)&gt;1,"×",""))</f>
        <v/>
      </c>
      <c r="AA569" t="str">
        <f>IF(原始数据!AI570="","",IF(COUNTIF(原始数据!570:570,原始数据!AI570)&gt;1,"×",""))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IF(原始数据!AE571="","",IF(COUNTIF(原始数据!571:571,原始数据!AE571)&gt;1,"×",""))</f>
        <v/>
      </c>
      <c r="Z570" t="str">
        <f>IF(原始数据!AF571="","",IF(COUNTIF(原始数据!571:571,原始数据!AF571)&gt;1,"×",""))</f>
        <v/>
      </c>
      <c r="AA570" t="str">
        <f>IF(原始数据!AI571="","",IF(COUNTIF(原始数据!571:571,原始数据!AI571)&gt;1,"×",""))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IF(原始数据!AE572="","",IF(COUNTIF(原始数据!572:572,原始数据!AE572)&gt;1,"×",""))</f>
        <v/>
      </c>
      <c r="Z571" t="str">
        <f>IF(原始数据!AF572="","",IF(COUNTIF(原始数据!572:572,原始数据!AF572)&gt;1,"×",""))</f>
        <v/>
      </c>
      <c r="AA571" t="str">
        <f>IF(原始数据!AI572="","",IF(COUNTIF(原始数据!572:572,原始数据!AI572)&gt;1,"×",""))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IF(原始数据!AE573="","",IF(COUNTIF(原始数据!573:573,原始数据!AE573)&gt;1,"×",""))</f>
        <v/>
      </c>
      <c r="Z572" t="str">
        <f>IF(原始数据!AF573="","",IF(COUNTIF(原始数据!573:573,原始数据!AF573)&gt;1,"×",""))</f>
        <v/>
      </c>
      <c r="AA572" t="str">
        <f>IF(原始数据!AI573="","",IF(COUNTIF(原始数据!573:573,原始数据!AI573)&gt;1,"×",""))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IF(原始数据!AE574="","",IF(COUNTIF(原始数据!574:574,原始数据!AE574)&gt;1,"×",""))</f>
        <v/>
      </c>
      <c r="Z573" t="str">
        <f>IF(原始数据!AF574="","",IF(COUNTIF(原始数据!574:574,原始数据!AF574)&gt;1,"×",""))</f>
        <v/>
      </c>
      <c r="AA573" t="str">
        <f>IF(原始数据!AI574="","",IF(COUNTIF(原始数据!574:574,原始数据!AI574)&gt;1,"×",""))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IF(原始数据!AE575="","",IF(COUNTIF(原始数据!575:575,原始数据!AE575)&gt;1,"×",""))</f>
        <v/>
      </c>
      <c r="Z574" t="str">
        <f>IF(原始数据!AF575="","",IF(COUNTIF(原始数据!575:575,原始数据!AF575)&gt;1,"×",""))</f>
        <v/>
      </c>
      <c r="AA574" t="str">
        <f>IF(原始数据!AI575="","",IF(COUNTIF(原始数据!575:575,原始数据!AI575)&gt;1,"×",""))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IF(原始数据!AE576="","",IF(COUNTIF(原始数据!576:576,原始数据!AE576)&gt;1,"×",""))</f>
        <v/>
      </c>
      <c r="Z575" t="str">
        <f>IF(原始数据!AF576="","",IF(COUNTIF(原始数据!576:576,原始数据!AF576)&gt;1,"×",""))</f>
        <v/>
      </c>
      <c r="AA575" t="str">
        <f>IF(原始数据!AI576="","",IF(COUNTIF(原始数据!576:576,原始数据!AI576)&gt;1,"×",""))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IF(原始数据!AE577="","",IF(COUNTIF(原始数据!577:577,原始数据!AE577)&gt;1,"×",""))</f>
        <v/>
      </c>
      <c r="Z576" t="str">
        <f>IF(原始数据!AF577="","",IF(COUNTIF(原始数据!577:577,原始数据!AF577)&gt;1,"×",""))</f>
        <v/>
      </c>
      <c r="AA576" t="str">
        <f>IF(原始数据!AI577="","",IF(COUNTIF(原始数据!577:577,原始数据!AI577)&gt;1,"×",""))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IF(原始数据!AE578="","",IF(COUNTIF(原始数据!578:578,原始数据!AE578)&gt;1,"×",""))</f>
        <v/>
      </c>
      <c r="Z577" t="str">
        <f>IF(原始数据!AF578="","",IF(COUNTIF(原始数据!578:578,原始数据!AF578)&gt;1,"×",""))</f>
        <v/>
      </c>
      <c r="AA577" t="str">
        <f>IF(原始数据!AI578="","",IF(COUNTIF(原始数据!578:578,原始数据!AI578)&gt;1,"×",""))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IF(原始数据!AE579="","",IF(COUNTIF(原始数据!579:579,原始数据!AE579)&gt;1,"×",""))</f>
        <v/>
      </c>
      <c r="Z578" t="str">
        <f>IF(原始数据!AF579="","",IF(COUNTIF(原始数据!579:579,原始数据!AF579)&gt;1,"×",""))</f>
        <v/>
      </c>
      <c r="AA578" t="str">
        <f>IF(原始数据!AI579="","",IF(COUNTIF(原始数据!579:579,原始数据!AI579)&gt;1,"×",""))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IF(原始数据!AE580="","",IF(COUNTIF(原始数据!580:580,原始数据!AE580)&gt;1,"×",""))</f>
        <v/>
      </c>
      <c r="Z579" t="str">
        <f>IF(原始数据!AF580="","",IF(COUNTIF(原始数据!580:580,原始数据!AF580)&gt;1,"×",""))</f>
        <v/>
      </c>
      <c r="AA579" t="str">
        <f>IF(原始数据!AI580="","",IF(COUNTIF(原始数据!580:580,原始数据!AI580)&gt;1,"×",""))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IF(原始数据!AE581="","",IF(COUNTIF(原始数据!581:581,原始数据!AE581)&gt;1,"×",""))</f>
        <v/>
      </c>
      <c r="Z580" t="str">
        <f>IF(原始数据!AF581="","",IF(COUNTIF(原始数据!581:581,原始数据!AF581)&gt;1,"×",""))</f>
        <v/>
      </c>
      <c r="AA580" t="str">
        <f>IF(原始数据!AI581="","",IF(COUNTIF(原始数据!581:581,原始数据!AI581)&gt;1,"×",""))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IF(原始数据!AE582="","",IF(COUNTIF(原始数据!582:582,原始数据!AE582)&gt;1,"×",""))</f>
        <v/>
      </c>
      <c r="Z581" t="str">
        <f>IF(原始数据!AF582="","",IF(COUNTIF(原始数据!582:582,原始数据!AF582)&gt;1,"×",""))</f>
        <v/>
      </c>
      <c r="AA581" t="str">
        <f>IF(原始数据!AI582="","",IF(COUNTIF(原始数据!582:582,原始数据!AI582)&gt;1,"×",""))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IF(原始数据!AE583="","",IF(COUNTIF(原始数据!583:583,原始数据!AE583)&gt;1,"×",""))</f>
        <v/>
      </c>
      <c r="Z582" t="str">
        <f>IF(原始数据!AF583="","",IF(COUNTIF(原始数据!583:583,原始数据!AF583)&gt;1,"×",""))</f>
        <v/>
      </c>
      <c r="AA582" t="str">
        <f>IF(原始数据!AI583="","",IF(COUNTIF(原始数据!583:583,原始数据!AI583)&gt;1,"×",""))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IF(原始数据!AE584="","",IF(COUNTIF(原始数据!584:584,原始数据!AE584)&gt;1,"×",""))</f>
        <v/>
      </c>
      <c r="Z583" t="str">
        <f>IF(原始数据!AF584="","",IF(COUNTIF(原始数据!584:584,原始数据!AF584)&gt;1,"×",""))</f>
        <v/>
      </c>
      <c r="AA583" t="str">
        <f>IF(原始数据!AI584="","",IF(COUNTIF(原始数据!584:584,原始数据!AI584)&gt;1,"×",""))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IF(原始数据!AE585="","",IF(COUNTIF(原始数据!585:585,原始数据!AE585)&gt;1,"×",""))</f>
        <v/>
      </c>
      <c r="Z584" t="str">
        <f>IF(原始数据!AF585="","",IF(COUNTIF(原始数据!585:585,原始数据!AF585)&gt;1,"×",""))</f>
        <v/>
      </c>
      <c r="AA584" t="str">
        <f>IF(原始数据!AI585="","",IF(COUNTIF(原始数据!585:585,原始数据!AI585)&gt;1,"×",""))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IF(原始数据!AE586="","",IF(COUNTIF(原始数据!586:586,原始数据!AE586)&gt;1,"×",""))</f>
        <v/>
      </c>
      <c r="Z585" t="str">
        <f>IF(原始数据!AF586="","",IF(COUNTIF(原始数据!586:586,原始数据!AF586)&gt;1,"×",""))</f>
        <v/>
      </c>
      <c r="AA585" t="str">
        <f>IF(原始数据!AI586="","",IF(COUNTIF(原始数据!586:586,原始数据!AI586)&gt;1,"×",""))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IF(原始数据!AE587="","",IF(COUNTIF(原始数据!587:587,原始数据!AE587)&gt;1,"×",""))</f>
        <v/>
      </c>
      <c r="Z586" t="str">
        <f>IF(原始数据!AF587="","",IF(COUNTIF(原始数据!587:587,原始数据!AF587)&gt;1,"×",""))</f>
        <v/>
      </c>
      <c r="AA586" t="str">
        <f>IF(原始数据!AI587="","",IF(COUNTIF(原始数据!587:587,原始数据!AI587)&gt;1,"×",""))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IF(原始数据!AE588="","",IF(COUNTIF(原始数据!588:588,原始数据!AE588)&gt;1,"×",""))</f>
        <v/>
      </c>
      <c r="Z587" t="str">
        <f>IF(原始数据!AF588="","",IF(COUNTIF(原始数据!588:588,原始数据!AF588)&gt;1,"×",""))</f>
        <v/>
      </c>
      <c r="AA587" t="str">
        <f>IF(原始数据!AI588="","",IF(COUNTIF(原始数据!588:588,原始数据!AI588)&gt;1,"×",""))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IF(原始数据!AE589="","",IF(COUNTIF(原始数据!589:589,原始数据!AE589)&gt;1,"×",""))</f>
        <v/>
      </c>
      <c r="Z588" t="str">
        <f>IF(原始数据!AF589="","",IF(COUNTIF(原始数据!589:589,原始数据!AF589)&gt;1,"×",""))</f>
        <v/>
      </c>
      <c r="AA588" t="str">
        <f>IF(原始数据!AI589="","",IF(COUNTIF(原始数据!589:589,原始数据!AI589)&gt;1,"×",""))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IF(原始数据!AE590="","",IF(COUNTIF(原始数据!590:590,原始数据!AE590)&gt;1,"×",""))</f>
        <v/>
      </c>
      <c r="Z589" t="str">
        <f>IF(原始数据!AF590="","",IF(COUNTIF(原始数据!590:590,原始数据!AF590)&gt;1,"×",""))</f>
        <v/>
      </c>
      <c r="AA589" t="str">
        <f>IF(原始数据!AI590="","",IF(COUNTIF(原始数据!590:590,原始数据!AI590)&gt;1,"×",""))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IF(原始数据!AE591="","",IF(COUNTIF(原始数据!591:591,原始数据!AE591)&gt;1,"×",""))</f>
        <v/>
      </c>
      <c r="Z590" t="str">
        <f>IF(原始数据!AF591="","",IF(COUNTIF(原始数据!591:591,原始数据!AF591)&gt;1,"×",""))</f>
        <v/>
      </c>
      <c r="AA590" t="str">
        <f>IF(原始数据!AI591="","",IF(COUNTIF(原始数据!591:591,原始数据!AI591)&gt;1,"×",""))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IF(原始数据!AE592="","",IF(COUNTIF(原始数据!592:592,原始数据!AE592)&gt;1,"×",""))</f>
        <v/>
      </c>
      <c r="Z591" t="str">
        <f>IF(原始数据!AF592="","",IF(COUNTIF(原始数据!592:592,原始数据!AF592)&gt;1,"×",""))</f>
        <v/>
      </c>
      <c r="AA591" t="str">
        <f>IF(原始数据!AI592="","",IF(COUNTIF(原始数据!592:592,原始数据!AI592)&gt;1,"×",""))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IF(原始数据!AE593="","",IF(COUNTIF(原始数据!593:593,原始数据!AE593)&gt;1,"×",""))</f>
        <v/>
      </c>
      <c r="Z592" t="str">
        <f>IF(原始数据!AF593="","",IF(COUNTIF(原始数据!593:593,原始数据!AF593)&gt;1,"×",""))</f>
        <v/>
      </c>
      <c r="AA592" t="str">
        <f>IF(原始数据!AI593="","",IF(COUNTIF(原始数据!593:593,原始数据!AI593)&gt;1,"×",""))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IF(原始数据!AE594="","",IF(COUNTIF(原始数据!594:594,原始数据!AE594)&gt;1,"×",""))</f>
        <v/>
      </c>
      <c r="Z593" t="str">
        <f>IF(原始数据!AF594="","",IF(COUNTIF(原始数据!594:594,原始数据!AF594)&gt;1,"×",""))</f>
        <v/>
      </c>
      <c r="AA593" t="str">
        <f>IF(原始数据!AI594="","",IF(COUNTIF(原始数据!594:594,原始数据!AI594)&gt;1,"×",""))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IF(原始数据!AE595="","",IF(COUNTIF(原始数据!595:595,原始数据!AE595)&gt;1,"×",""))</f>
        <v/>
      </c>
      <c r="Z594" t="str">
        <f>IF(原始数据!AF595="","",IF(COUNTIF(原始数据!595:595,原始数据!AF595)&gt;1,"×",""))</f>
        <v/>
      </c>
      <c r="AA594" t="str">
        <f>IF(原始数据!AI595="","",IF(COUNTIF(原始数据!595:595,原始数据!AI595)&gt;1,"×",""))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IF(原始数据!AE596="","",IF(COUNTIF(原始数据!596:596,原始数据!AE596)&gt;1,"×",""))</f>
        <v/>
      </c>
      <c r="Z595" t="str">
        <f>IF(原始数据!AF596="","",IF(COUNTIF(原始数据!596:596,原始数据!AF596)&gt;1,"×",""))</f>
        <v/>
      </c>
      <c r="AA595" t="str">
        <f>IF(原始数据!AI596="","",IF(COUNTIF(原始数据!596:596,原始数据!AI596)&gt;1,"×",""))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IF(原始数据!AE597="","",IF(COUNTIF(原始数据!597:597,原始数据!AE597)&gt;1,"×",""))</f>
        <v/>
      </c>
      <c r="Z596" t="str">
        <f>IF(原始数据!AF597="","",IF(COUNTIF(原始数据!597:597,原始数据!AF597)&gt;1,"×",""))</f>
        <v/>
      </c>
      <c r="AA596" t="str">
        <f>IF(原始数据!AI597="","",IF(COUNTIF(原始数据!597:597,原始数据!AI597)&gt;1,"×",""))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IF(原始数据!AE598="","",IF(COUNTIF(原始数据!598:598,原始数据!AE598)&gt;1,"×",""))</f>
        <v/>
      </c>
      <c r="Z597" t="str">
        <f>IF(原始数据!AF598="","",IF(COUNTIF(原始数据!598:598,原始数据!AF598)&gt;1,"×",""))</f>
        <v/>
      </c>
      <c r="AA597" t="str">
        <f>IF(原始数据!AI598="","",IF(COUNTIF(原始数据!598:598,原始数据!AI598)&gt;1,"×",""))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IF(原始数据!AE599="","",IF(COUNTIF(原始数据!599:599,原始数据!AE599)&gt;1,"×",""))</f>
        <v/>
      </c>
      <c r="Z598" t="str">
        <f>IF(原始数据!AF599="","",IF(COUNTIF(原始数据!599:599,原始数据!AF599)&gt;1,"×",""))</f>
        <v/>
      </c>
      <c r="AA598" t="str">
        <f>IF(原始数据!AI599="","",IF(COUNTIF(原始数据!599:599,原始数据!AI599)&gt;1,"×",""))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IF(原始数据!AE600="","",IF(COUNTIF(原始数据!600:600,原始数据!AE600)&gt;1,"×",""))</f>
        <v/>
      </c>
      <c r="Z599" t="str">
        <f>IF(原始数据!AF600="","",IF(COUNTIF(原始数据!600:600,原始数据!AF600)&gt;1,"×",""))</f>
        <v/>
      </c>
      <c r="AA599" t="str">
        <f>IF(原始数据!AI600="","",IF(COUNTIF(原始数据!600:600,原始数据!AI600)&gt;1,"×",""))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IF(原始数据!AE601="","",IF(COUNTIF(原始数据!601:601,原始数据!AE601)&gt;1,"×",""))</f>
        <v/>
      </c>
      <c r="Z600" t="str">
        <f>IF(原始数据!AF601="","",IF(COUNTIF(原始数据!601:601,原始数据!AF601)&gt;1,"×",""))</f>
        <v/>
      </c>
      <c r="AA600" t="str">
        <f>IF(原始数据!AI601="","",IF(COUNTIF(原始数据!601:601,原始数据!AI601)&gt;1,"×",""))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IF(原始数据!AE602="","",IF(COUNTIF(原始数据!602:602,原始数据!AE602)&gt;1,"×",""))</f>
        <v/>
      </c>
      <c r="Z601" t="str">
        <f>IF(原始数据!AF602="","",IF(COUNTIF(原始数据!602:602,原始数据!AF602)&gt;1,"×",""))</f>
        <v/>
      </c>
      <c r="AA601" t="str">
        <f>IF(原始数据!AI602="","",IF(COUNTIF(原始数据!602:602,原始数据!AI602)&gt;1,"×",""))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IF(原始数据!AE603="","",IF(COUNTIF(原始数据!603:603,原始数据!AE603)&gt;1,"×",""))</f>
        <v/>
      </c>
      <c r="Z602" t="str">
        <f>IF(原始数据!AF603="","",IF(COUNTIF(原始数据!603:603,原始数据!AF603)&gt;1,"×",""))</f>
        <v/>
      </c>
      <c r="AA602" t="str">
        <f>IF(原始数据!AI603="","",IF(COUNTIF(原始数据!603:603,原始数据!AI603)&gt;1,"×",""))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IF(原始数据!AE604="","",IF(COUNTIF(原始数据!604:604,原始数据!AE604)&gt;1,"×",""))</f>
        <v/>
      </c>
      <c r="Z603" t="str">
        <f>IF(原始数据!AF604="","",IF(COUNTIF(原始数据!604:604,原始数据!AF604)&gt;1,"×",""))</f>
        <v/>
      </c>
      <c r="AA603" t="str">
        <f>IF(原始数据!AI604="","",IF(COUNTIF(原始数据!604:604,原始数据!AI604)&gt;1,"×",""))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IF(原始数据!AE605="","",IF(COUNTIF(原始数据!605:605,原始数据!AE605)&gt;1,"×",""))</f>
        <v/>
      </c>
      <c r="Z604" t="str">
        <f>IF(原始数据!AF605="","",IF(COUNTIF(原始数据!605:605,原始数据!AF605)&gt;1,"×",""))</f>
        <v/>
      </c>
      <c r="AA604" t="str">
        <f>IF(原始数据!AI605="","",IF(COUNTIF(原始数据!605:605,原始数据!AI605)&gt;1,"×",""))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IF(原始数据!AE606="","",IF(COUNTIF(原始数据!606:606,原始数据!AE606)&gt;1,"×",""))</f>
        <v/>
      </c>
      <c r="Z605" t="str">
        <f>IF(原始数据!AF606="","",IF(COUNTIF(原始数据!606:606,原始数据!AF606)&gt;1,"×",""))</f>
        <v/>
      </c>
      <c r="AA605" t="str">
        <f>IF(原始数据!AI606="","",IF(COUNTIF(原始数据!606:606,原始数据!AI606)&gt;1,"×",""))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IF(原始数据!AE607="","",IF(COUNTIF(原始数据!607:607,原始数据!AE607)&gt;1,"×",""))</f>
        <v/>
      </c>
      <c r="Z606" t="str">
        <f>IF(原始数据!AF607="","",IF(COUNTIF(原始数据!607:607,原始数据!AF607)&gt;1,"×",""))</f>
        <v/>
      </c>
      <c r="AA606" t="str">
        <f>IF(原始数据!AI607="","",IF(COUNTIF(原始数据!607:607,原始数据!AI607)&gt;1,"×",""))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IF(原始数据!AE608="","",IF(COUNTIF(原始数据!608:608,原始数据!AE608)&gt;1,"×",""))</f>
        <v/>
      </c>
      <c r="Z607" t="str">
        <f>IF(原始数据!AF608="","",IF(COUNTIF(原始数据!608:608,原始数据!AF608)&gt;1,"×",""))</f>
        <v/>
      </c>
      <c r="AA607" t="str">
        <f>IF(原始数据!AI608="","",IF(COUNTIF(原始数据!608:608,原始数据!AI608)&gt;1,"×",""))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IF(原始数据!AE609="","",IF(COUNTIF(原始数据!609:609,原始数据!AE609)&gt;1,"×",""))</f>
        <v/>
      </c>
      <c r="Z608" t="str">
        <f>IF(原始数据!AF609="","",IF(COUNTIF(原始数据!609:609,原始数据!AF609)&gt;1,"×",""))</f>
        <v/>
      </c>
      <c r="AA608" t="str">
        <f>IF(原始数据!AI609="","",IF(COUNTIF(原始数据!609:609,原始数据!AI609)&gt;1,"×",""))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IF(原始数据!AE610="","",IF(COUNTIF(原始数据!610:610,原始数据!AE610)&gt;1,"×",""))</f>
        <v/>
      </c>
      <c r="Z609" t="str">
        <f>IF(原始数据!AF610="","",IF(COUNTIF(原始数据!610:610,原始数据!AF610)&gt;1,"×",""))</f>
        <v/>
      </c>
      <c r="AA609" t="str">
        <f>IF(原始数据!AI610="","",IF(COUNTIF(原始数据!610:610,原始数据!AI610)&gt;1,"×",""))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IF(原始数据!AE611="","",IF(COUNTIF(原始数据!611:611,原始数据!AE611)&gt;1,"×",""))</f>
        <v/>
      </c>
      <c r="Z610" t="str">
        <f>IF(原始数据!AF611="","",IF(COUNTIF(原始数据!611:611,原始数据!AF611)&gt;1,"×",""))</f>
        <v/>
      </c>
      <c r="AA610" t="str">
        <f>IF(原始数据!AI611="","",IF(COUNTIF(原始数据!611:611,原始数据!AI611)&gt;1,"×",""))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IF(原始数据!AE612="","",IF(COUNTIF(原始数据!612:612,原始数据!AE612)&gt;1,"×",""))</f>
        <v/>
      </c>
      <c r="Z611" t="str">
        <f>IF(原始数据!AF612="","",IF(COUNTIF(原始数据!612:612,原始数据!AF612)&gt;1,"×",""))</f>
        <v/>
      </c>
      <c r="AA611" t="str">
        <f>IF(原始数据!AI612="","",IF(COUNTIF(原始数据!612:612,原始数据!AI612)&gt;1,"×",""))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IF(原始数据!AE613="","",IF(COUNTIF(原始数据!613:613,原始数据!AE613)&gt;1,"×",""))</f>
        <v/>
      </c>
      <c r="Z612" t="str">
        <f>IF(原始数据!AF613="","",IF(COUNTIF(原始数据!613:613,原始数据!AF613)&gt;1,"×",""))</f>
        <v/>
      </c>
      <c r="AA612" t="str">
        <f>IF(原始数据!AI613="","",IF(COUNTIF(原始数据!613:613,原始数据!AI613)&gt;1,"×",""))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IF(原始数据!AE614="","",IF(COUNTIF(原始数据!614:614,原始数据!AE614)&gt;1,"×",""))</f>
        <v/>
      </c>
      <c r="Z613" t="str">
        <f>IF(原始数据!AF614="","",IF(COUNTIF(原始数据!614:614,原始数据!AF614)&gt;1,"×",""))</f>
        <v/>
      </c>
      <c r="AA613" t="str">
        <f>IF(原始数据!AI614="","",IF(COUNTIF(原始数据!614:614,原始数据!AI614)&gt;1,"×",""))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IF(原始数据!AE615="","",IF(COUNTIF(原始数据!615:615,原始数据!AE615)&gt;1,"×",""))</f>
        <v/>
      </c>
      <c r="Z614" t="str">
        <f>IF(原始数据!AF615="","",IF(COUNTIF(原始数据!615:615,原始数据!AF615)&gt;1,"×",""))</f>
        <v/>
      </c>
      <c r="AA614" t="str">
        <f>IF(原始数据!AI615="","",IF(COUNTIF(原始数据!615:615,原始数据!AI615)&gt;1,"×",""))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IF(原始数据!AE616="","",IF(COUNTIF(原始数据!616:616,原始数据!AE616)&gt;1,"×",""))</f>
        <v/>
      </c>
      <c r="Z615" t="str">
        <f>IF(原始数据!AF616="","",IF(COUNTIF(原始数据!616:616,原始数据!AF616)&gt;1,"×",""))</f>
        <v/>
      </c>
      <c r="AA615" t="str">
        <f>IF(原始数据!AI616="","",IF(COUNTIF(原始数据!616:616,原始数据!AI616)&gt;1,"×",""))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IF(原始数据!AE617="","",IF(COUNTIF(原始数据!617:617,原始数据!AE617)&gt;1,"×",""))</f>
        <v/>
      </c>
      <c r="Z616" t="str">
        <f>IF(原始数据!AF617="","",IF(COUNTIF(原始数据!617:617,原始数据!AF617)&gt;1,"×",""))</f>
        <v/>
      </c>
      <c r="AA616" t="str">
        <f>IF(原始数据!AI617="","",IF(COUNTIF(原始数据!617:617,原始数据!AI617)&gt;1,"×",""))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IF(原始数据!AE618="","",IF(COUNTIF(原始数据!618:618,原始数据!AE618)&gt;1,"×",""))</f>
        <v/>
      </c>
      <c r="Z617" t="str">
        <f>IF(原始数据!AF618="","",IF(COUNTIF(原始数据!618:618,原始数据!AF618)&gt;1,"×",""))</f>
        <v/>
      </c>
      <c r="AA617" t="str">
        <f>IF(原始数据!AI618="","",IF(COUNTIF(原始数据!618:618,原始数据!AI618)&gt;1,"×",""))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IF(原始数据!AE619="","",IF(COUNTIF(原始数据!619:619,原始数据!AE619)&gt;1,"×",""))</f>
        <v/>
      </c>
      <c r="Z618" t="str">
        <f>IF(原始数据!AF619="","",IF(COUNTIF(原始数据!619:619,原始数据!AF619)&gt;1,"×",""))</f>
        <v/>
      </c>
      <c r="AA618" t="str">
        <f>IF(原始数据!AI619="","",IF(COUNTIF(原始数据!619:619,原始数据!AI619)&gt;1,"×",""))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IF(原始数据!AE620="","",IF(COUNTIF(原始数据!620:620,原始数据!AE620)&gt;1,"×",""))</f>
        <v/>
      </c>
      <c r="Z619" t="str">
        <f>IF(原始数据!AF620="","",IF(COUNTIF(原始数据!620:620,原始数据!AF620)&gt;1,"×",""))</f>
        <v/>
      </c>
      <c r="AA619" t="str">
        <f>IF(原始数据!AI620="","",IF(COUNTIF(原始数据!620:620,原始数据!AI620)&gt;1,"×",""))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IF(原始数据!AE621="","",IF(COUNTIF(原始数据!621:621,原始数据!AE621)&gt;1,"×",""))</f>
        <v/>
      </c>
      <c r="Z620" t="str">
        <f>IF(原始数据!AF621="","",IF(COUNTIF(原始数据!621:621,原始数据!AF621)&gt;1,"×",""))</f>
        <v/>
      </c>
      <c r="AA620" t="str">
        <f>IF(原始数据!AI621="","",IF(COUNTIF(原始数据!621:621,原始数据!AI621)&gt;1,"×",""))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IF(原始数据!AE622="","",IF(COUNTIF(原始数据!622:622,原始数据!AE622)&gt;1,"×",""))</f>
        <v/>
      </c>
      <c r="Z621" t="str">
        <f>IF(原始数据!AF622="","",IF(COUNTIF(原始数据!622:622,原始数据!AF622)&gt;1,"×",""))</f>
        <v/>
      </c>
      <c r="AA621" t="str">
        <f>IF(原始数据!AI622="","",IF(COUNTIF(原始数据!622:622,原始数据!AI622)&gt;1,"×",""))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IF(原始数据!AE623="","",IF(COUNTIF(原始数据!623:623,原始数据!AE623)&gt;1,"×",""))</f>
        <v/>
      </c>
      <c r="Z622" t="str">
        <f>IF(原始数据!AF623="","",IF(COUNTIF(原始数据!623:623,原始数据!AF623)&gt;1,"×",""))</f>
        <v/>
      </c>
      <c r="AA622" t="str">
        <f>IF(原始数据!AI623="","",IF(COUNTIF(原始数据!623:623,原始数据!AI623)&gt;1,"×",""))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IF(原始数据!AE624="","",IF(COUNTIF(原始数据!624:624,原始数据!AE624)&gt;1,"×",""))</f>
        <v/>
      </c>
      <c r="Z623" t="str">
        <f>IF(原始数据!AF624="","",IF(COUNTIF(原始数据!624:624,原始数据!AF624)&gt;1,"×",""))</f>
        <v/>
      </c>
      <c r="AA623" t="str">
        <f>IF(原始数据!AI624="","",IF(COUNTIF(原始数据!624:624,原始数据!AI624)&gt;1,"×",""))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IF(原始数据!AE625="","",IF(COUNTIF(原始数据!625:625,原始数据!AE625)&gt;1,"×",""))</f>
        <v/>
      </c>
      <c r="Z624" t="str">
        <f>IF(原始数据!AF625="","",IF(COUNTIF(原始数据!625:625,原始数据!AF625)&gt;1,"×",""))</f>
        <v/>
      </c>
      <c r="AA624" t="str">
        <f>IF(原始数据!AI625="","",IF(COUNTIF(原始数据!625:625,原始数据!AI625)&gt;1,"×",""))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IF(原始数据!AE626="","",IF(COUNTIF(原始数据!626:626,原始数据!AE626)&gt;1,"×",""))</f>
        <v/>
      </c>
      <c r="Z625" t="str">
        <f>IF(原始数据!AF626="","",IF(COUNTIF(原始数据!626:626,原始数据!AF626)&gt;1,"×",""))</f>
        <v/>
      </c>
      <c r="AA625" t="str">
        <f>IF(原始数据!AI626="","",IF(COUNTIF(原始数据!626:626,原始数据!AI626)&gt;1,"×",""))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IF(原始数据!AE627="","",IF(COUNTIF(原始数据!627:627,原始数据!AE627)&gt;1,"×",""))</f>
        <v/>
      </c>
      <c r="Z626" t="str">
        <f>IF(原始数据!AF627="","",IF(COUNTIF(原始数据!627:627,原始数据!AF627)&gt;1,"×",""))</f>
        <v/>
      </c>
      <c r="AA626" t="str">
        <f>IF(原始数据!AI627="","",IF(COUNTIF(原始数据!627:627,原始数据!AI627)&gt;1,"×",""))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IF(原始数据!AE628="","",IF(COUNTIF(原始数据!628:628,原始数据!AE628)&gt;1,"×",""))</f>
        <v/>
      </c>
      <c r="Z627" t="str">
        <f>IF(原始数据!AF628="","",IF(COUNTIF(原始数据!628:628,原始数据!AF628)&gt;1,"×",""))</f>
        <v/>
      </c>
      <c r="AA627" t="str">
        <f>IF(原始数据!AI628="","",IF(COUNTIF(原始数据!628:628,原始数据!AI628)&gt;1,"×",""))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IF(原始数据!AE629="","",IF(COUNTIF(原始数据!629:629,原始数据!AE629)&gt;1,"×",""))</f>
        <v/>
      </c>
      <c r="Z628" t="str">
        <f>IF(原始数据!AF629="","",IF(COUNTIF(原始数据!629:629,原始数据!AF629)&gt;1,"×",""))</f>
        <v/>
      </c>
      <c r="AA628" t="str">
        <f>IF(原始数据!AI629="","",IF(COUNTIF(原始数据!629:629,原始数据!AI629)&gt;1,"×",""))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IF(原始数据!AE630="","",IF(COUNTIF(原始数据!630:630,原始数据!AE630)&gt;1,"×",""))</f>
        <v/>
      </c>
      <c r="Z629" t="str">
        <f>IF(原始数据!AF630="","",IF(COUNTIF(原始数据!630:630,原始数据!AF630)&gt;1,"×",""))</f>
        <v/>
      </c>
      <c r="AA629" t="str">
        <f>IF(原始数据!AI630="","",IF(COUNTIF(原始数据!630:630,原始数据!AI630)&gt;1,"×",""))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IF(原始数据!AE631="","",IF(COUNTIF(原始数据!631:631,原始数据!AE631)&gt;1,"×",""))</f>
        <v/>
      </c>
      <c r="Z630" t="str">
        <f>IF(原始数据!AF631="","",IF(COUNTIF(原始数据!631:631,原始数据!AF631)&gt;1,"×",""))</f>
        <v/>
      </c>
      <c r="AA630" t="str">
        <f>IF(原始数据!AI631="","",IF(COUNTIF(原始数据!631:631,原始数据!AI631)&gt;1,"×",""))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IF(原始数据!AE632="","",IF(COUNTIF(原始数据!632:632,原始数据!AE632)&gt;1,"×",""))</f>
        <v/>
      </c>
      <c r="Z631" t="str">
        <f>IF(原始数据!AF632="","",IF(COUNTIF(原始数据!632:632,原始数据!AF632)&gt;1,"×",""))</f>
        <v/>
      </c>
      <c r="AA631" t="str">
        <f>IF(原始数据!AI632="","",IF(COUNTIF(原始数据!632:632,原始数据!AI632)&gt;1,"×",""))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IF(原始数据!AE633="","",IF(COUNTIF(原始数据!633:633,原始数据!AE633)&gt;1,"×",""))</f>
        <v/>
      </c>
      <c r="Z632" t="str">
        <f>IF(原始数据!AF633="","",IF(COUNTIF(原始数据!633:633,原始数据!AF633)&gt;1,"×",""))</f>
        <v/>
      </c>
      <c r="AA632" t="str">
        <f>IF(原始数据!AI633="","",IF(COUNTIF(原始数据!633:633,原始数据!AI633)&gt;1,"×",""))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IF(原始数据!AE634="","",IF(COUNTIF(原始数据!634:634,原始数据!AE634)&gt;1,"×",""))</f>
        <v/>
      </c>
      <c r="Z633" t="str">
        <f>IF(原始数据!AF634="","",IF(COUNTIF(原始数据!634:634,原始数据!AF634)&gt;1,"×",""))</f>
        <v/>
      </c>
      <c r="AA633" t="str">
        <f>IF(原始数据!AI634="","",IF(COUNTIF(原始数据!634:634,原始数据!AI634)&gt;1,"×",""))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IF(原始数据!AE635="","",IF(COUNTIF(原始数据!635:635,原始数据!AE635)&gt;1,"×",""))</f>
        <v/>
      </c>
      <c r="Z634" t="str">
        <f>IF(原始数据!AF635="","",IF(COUNTIF(原始数据!635:635,原始数据!AF635)&gt;1,"×",""))</f>
        <v/>
      </c>
      <c r="AA634" t="str">
        <f>IF(原始数据!AI635="","",IF(COUNTIF(原始数据!635:635,原始数据!AI635)&gt;1,"×",""))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IF(原始数据!AE636="","",IF(COUNTIF(原始数据!636:636,原始数据!AE636)&gt;1,"×",""))</f>
        <v/>
      </c>
      <c r="Z635" t="str">
        <f>IF(原始数据!AF636="","",IF(COUNTIF(原始数据!636:636,原始数据!AF636)&gt;1,"×",""))</f>
        <v/>
      </c>
      <c r="AA635" t="str">
        <f>IF(原始数据!AI636="","",IF(COUNTIF(原始数据!636:636,原始数据!AI636)&gt;1,"×",""))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IF(原始数据!AE637="","",IF(COUNTIF(原始数据!637:637,原始数据!AE637)&gt;1,"×",""))</f>
        <v/>
      </c>
      <c r="Z636" t="str">
        <f>IF(原始数据!AF637="","",IF(COUNTIF(原始数据!637:637,原始数据!AF637)&gt;1,"×",""))</f>
        <v/>
      </c>
      <c r="AA636" t="str">
        <f>IF(原始数据!AI637="","",IF(COUNTIF(原始数据!637:637,原始数据!AI637)&gt;1,"×",""))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IF(原始数据!AE638="","",IF(COUNTIF(原始数据!638:638,原始数据!AE638)&gt;1,"×",""))</f>
        <v/>
      </c>
      <c r="Z637" t="str">
        <f>IF(原始数据!AF638="","",IF(COUNTIF(原始数据!638:638,原始数据!AF638)&gt;1,"×",""))</f>
        <v/>
      </c>
      <c r="AA637" t="str">
        <f>IF(原始数据!AI638="","",IF(COUNTIF(原始数据!638:638,原始数据!AI638)&gt;1,"×",""))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IF(原始数据!AE639="","",IF(COUNTIF(原始数据!639:639,原始数据!AE639)&gt;1,"×",""))</f>
        <v/>
      </c>
      <c r="Z638" t="str">
        <f>IF(原始数据!AF639="","",IF(COUNTIF(原始数据!639:639,原始数据!AF639)&gt;1,"×",""))</f>
        <v/>
      </c>
      <c r="AA638" t="str">
        <f>IF(原始数据!AI639="","",IF(COUNTIF(原始数据!639:639,原始数据!AI639)&gt;1,"×",""))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IF(原始数据!AE640="","",IF(COUNTIF(原始数据!640:640,原始数据!AE640)&gt;1,"×",""))</f>
        <v/>
      </c>
      <c r="Z639" t="str">
        <f>IF(原始数据!AF640="","",IF(COUNTIF(原始数据!640:640,原始数据!AF640)&gt;1,"×",""))</f>
        <v/>
      </c>
      <c r="AA639" t="str">
        <f>IF(原始数据!AI640="","",IF(COUNTIF(原始数据!640:640,原始数据!AI640)&gt;1,"×",""))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IF(原始数据!AE641="","",IF(COUNTIF(原始数据!641:641,原始数据!AE641)&gt;1,"×",""))</f>
        <v/>
      </c>
      <c r="Z640" t="str">
        <f>IF(原始数据!AF641="","",IF(COUNTIF(原始数据!641:641,原始数据!AF641)&gt;1,"×",""))</f>
        <v/>
      </c>
      <c r="AA640" t="str">
        <f>IF(原始数据!AI641="","",IF(COUNTIF(原始数据!641:641,原始数据!AI641)&gt;1,"×",""))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IF(原始数据!AE642="","",IF(COUNTIF(原始数据!642:642,原始数据!AE642)&gt;1,"×",""))</f>
        <v/>
      </c>
      <c r="Z641" t="str">
        <f>IF(原始数据!AF642="","",IF(COUNTIF(原始数据!642:642,原始数据!AF642)&gt;1,"×",""))</f>
        <v/>
      </c>
      <c r="AA641" t="str">
        <f>IF(原始数据!AI642="","",IF(COUNTIF(原始数据!642:642,原始数据!AI642)&gt;1,"×",""))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IF(原始数据!AE643="","",IF(COUNTIF(原始数据!643:643,原始数据!AE643)&gt;1,"×",""))</f>
        <v/>
      </c>
      <c r="Z642" t="str">
        <f>IF(原始数据!AF643="","",IF(COUNTIF(原始数据!643:643,原始数据!AF643)&gt;1,"×",""))</f>
        <v/>
      </c>
      <c r="AA642" t="str">
        <f>IF(原始数据!AI643="","",IF(COUNTIF(原始数据!643:643,原始数据!AI643)&gt;1,"×",""))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IF(原始数据!AE644="","",IF(COUNTIF(原始数据!644:644,原始数据!AE644)&gt;1,"×",""))</f>
        <v/>
      </c>
      <c r="Z643" t="str">
        <f>IF(原始数据!AF644="","",IF(COUNTIF(原始数据!644:644,原始数据!AF644)&gt;1,"×",""))</f>
        <v/>
      </c>
      <c r="AA643" t="str">
        <f>IF(原始数据!AI644="","",IF(COUNTIF(原始数据!644:644,原始数据!AI644)&gt;1,"×",""))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IF(原始数据!AE645="","",IF(COUNTIF(原始数据!645:645,原始数据!AE645)&gt;1,"×",""))</f>
        <v/>
      </c>
      <c r="Z644" t="str">
        <f>IF(原始数据!AF645="","",IF(COUNTIF(原始数据!645:645,原始数据!AF645)&gt;1,"×",""))</f>
        <v/>
      </c>
      <c r="AA644" t="str">
        <f>IF(原始数据!AI645="","",IF(COUNTIF(原始数据!645:645,原始数据!AI645)&gt;1,"×",""))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IF(原始数据!AE646="","",IF(COUNTIF(原始数据!646:646,原始数据!AE646)&gt;1,"×",""))</f>
        <v/>
      </c>
      <c r="Z645" t="str">
        <f>IF(原始数据!AF646="","",IF(COUNTIF(原始数据!646:646,原始数据!AF646)&gt;1,"×",""))</f>
        <v/>
      </c>
      <c r="AA645" t="str">
        <f>IF(原始数据!AI646="","",IF(COUNTIF(原始数据!646:646,原始数据!AI646)&gt;1,"×",""))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IF(原始数据!AE647="","",IF(COUNTIF(原始数据!647:647,原始数据!AE647)&gt;1,"×",""))</f>
        <v/>
      </c>
      <c r="Z646" t="str">
        <f>IF(原始数据!AF647="","",IF(COUNTIF(原始数据!647:647,原始数据!AF647)&gt;1,"×",""))</f>
        <v/>
      </c>
      <c r="AA646" t="str">
        <f>IF(原始数据!AI647="","",IF(COUNTIF(原始数据!647:647,原始数据!AI647)&gt;1,"×",""))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IF(原始数据!AE648="","",IF(COUNTIF(原始数据!648:648,原始数据!AE648)&gt;1,"×",""))</f>
        <v/>
      </c>
      <c r="Z647" t="str">
        <f>IF(原始数据!AF648="","",IF(COUNTIF(原始数据!648:648,原始数据!AF648)&gt;1,"×",""))</f>
        <v/>
      </c>
      <c r="AA647" t="str">
        <f>IF(原始数据!AI648="","",IF(COUNTIF(原始数据!648:648,原始数据!AI648)&gt;1,"×",""))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IF(原始数据!AE649="","",IF(COUNTIF(原始数据!649:649,原始数据!AE649)&gt;1,"×",""))</f>
        <v/>
      </c>
      <c r="Z648" t="str">
        <f>IF(原始数据!AF649="","",IF(COUNTIF(原始数据!649:649,原始数据!AF649)&gt;1,"×",""))</f>
        <v/>
      </c>
      <c r="AA648" t="str">
        <f>IF(原始数据!AI649="","",IF(COUNTIF(原始数据!649:649,原始数据!AI649)&gt;1,"×",""))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IF(原始数据!AE650="","",IF(COUNTIF(原始数据!650:650,原始数据!AE650)&gt;1,"×",""))</f>
        <v/>
      </c>
      <c r="Z649" t="str">
        <f>IF(原始数据!AF650="","",IF(COUNTIF(原始数据!650:650,原始数据!AF650)&gt;1,"×",""))</f>
        <v/>
      </c>
      <c r="AA649" t="str">
        <f>IF(原始数据!AI650="","",IF(COUNTIF(原始数据!650:650,原始数据!AI650)&gt;1,"×",""))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IF(原始数据!AE651="","",IF(COUNTIF(原始数据!651:651,原始数据!AE651)&gt;1,"×",""))</f>
        <v/>
      </c>
      <c r="Z650" t="str">
        <f>IF(原始数据!AF651="","",IF(COUNTIF(原始数据!651:651,原始数据!AF651)&gt;1,"×",""))</f>
        <v/>
      </c>
      <c r="AA650" t="str">
        <f>IF(原始数据!AI651="","",IF(COUNTIF(原始数据!651:651,原始数据!AI651)&gt;1,"×",""))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IF(原始数据!AE652="","",IF(COUNTIF(原始数据!652:652,原始数据!AE652)&gt;1,"×",""))</f>
        <v/>
      </c>
      <c r="Z651" t="str">
        <f>IF(原始数据!AF652="","",IF(COUNTIF(原始数据!652:652,原始数据!AF652)&gt;1,"×",""))</f>
        <v/>
      </c>
      <c r="AA651" t="str">
        <f>IF(原始数据!AI652="","",IF(COUNTIF(原始数据!652:652,原始数据!AI652)&gt;1,"×",""))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IF(原始数据!AE653="","",IF(COUNTIF(原始数据!653:653,原始数据!AE653)&gt;1,"×",""))</f>
        <v/>
      </c>
      <c r="Z652" t="str">
        <f>IF(原始数据!AF653="","",IF(COUNTIF(原始数据!653:653,原始数据!AF653)&gt;1,"×",""))</f>
        <v/>
      </c>
      <c r="AA652" t="str">
        <f>IF(原始数据!AI653="","",IF(COUNTIF(原始数据!653:653,原始数据!AI653)&gt;1,"×",""))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IF(原始数据!AE654="","",IF(COUNTIF(原始数据!654:654,原始数据!AE654)&gt;1,"×",""))</f>
        <v/>
      </c>
      <c r="Z653" t="str">
        <f>IF(原始数据!AF654="","",IF(COUNTIF(原始数据!654:654,原始数据!AF654)&gt;1,"×",""))</f>
        <v/>
      </c>
      <c r="AA653" t="str">
        <f>IF(原始数据!AI654="","",IF(COUNTIF(原始数据!654:654,原始数据!AI654)&gt;1,"×",""))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IF(原始数据!AE655="","",IF(COUNTIF(原始数据!655:655,原始数据!AE655)&gt;1,"×",""))</f>
        <v/>
      </c>
      <c r="Z654" t="str">
        <f>IF(原始数据!AF655="","",IF(COUNTIF(原始数据!655:655,原始数据!AF655)&gt;1,"×",""))</f>
        <v/>
      </c>
      <c r="AA654" t="str">
        <f>IF(原始数据!AI655="","",IF(COUNTIF(原始数据!655:655,原始数据!AI655)&gt;1,"×",""))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IF(原始数据!AE656="","",IF(COUNTIF(原始数据!656:656,原始数据!AE656)&gt;1,"×",""))</f>
        <v/>
      </c>
      <c r="Z655" t="str">
        <f>IF(原始数据!AF656="","",IF(COUNTIF(原始数据!656:656,原始数据!AF656)&gt;1,"×",""))</f>
        <v/>
      </c>
      <c r="AA655" t="str">
        <f>IF(原始数据!AI656="","",IF(COUNTIF(原始数据!656:656,原始数据!AI656)&gt;1,"×",""))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IF(原始数据!AE657="","",IF(COUNTIF(原始数据!657:657,原始数据!AE657)&gt;1,"×",""))</f>
        <v/>
      </c>
      <c r="Z656" t="str">
        <f>IF(原始数据!AF657="","",IF(COUNTIF(原始数据!657:657,原始数据!AF657)&gt;1,"×",""))</f>
        <v/>
      </c>
      <c r="AA656" t="str">
        <f>IF(原始数据!AI657="","",IF(COUNTIF(原始数据!657:657,原始数据!AI657)&gt;1,"×",""))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IF(原始数据!AE658="","",IF(COUNTIF(原始数据!658:658,原始数据!AE658)&gt;1,"×",""))</f>
        <v/>
      </c>
      <c r="Z657" t="str">
        <f>IF(原始数据!AF658="","",IF(COUNTIF(原始数据!658:658,原始数据!AF658)&gt;1,"×",""))</f>
        <v/>
      </c>
      <c r="AA657" t="str">
        <f>IF(原始数据!AI658="","",IF(COUNTIF(原始数据!658:658,原始数据!AI658)&gt;1,"×",""))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IF(原始数据!AE659="","",IF(COUNTIF(原始数据!659:659,原始数据!AE659)&gt;1,"×",""))</f>
        <v/>
      </c>
      <c r="Z658" t="str">
        <f>IF(原始数据!AF659="","",IF(COUNTIF(原始数据!659:659,原始数据!AF659)&gt;1,"×",""))</f>
        <v/>
      </c>
      <c r="AA658" t="str">
        <f>IF(原始数据!AI659="","",IF(COUNTIF(原始数据!659:659,原始数据!AI659)&gt;1,"×",""))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IF(原始数据!AE660="","",IF(COUNTIF(原始数据!660:660,原始数据!AE660)&gt;1,"×",""))</f>
        <v/>
      </c>
      <c r="Z659" t="str">
        <f>IF(原始数据!AF660="","",IF(COUNTIF(原始数据!660:660,原始数据!AF660)&gt;1,"×",""))</f>
        <v/>
      </c>
      <c r="AA659" t="str">
        <f>IF(原始数据!AI660="","",IF(COUNTIF(原始数据!660:660,原始数据!AI660)&gt;1,"×",""))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IF(原始数据!AE661="","",IF(COUNTIF(原始数据!661:661,原始数据!AE661)&gt;1,"×",""))</f>
        <v/>
      </c>
      <c r="Z660" t="str">
        <f>IF(原始数据!AF661="","",IF(COUNTIF(原始数据!661:661,原始数据!AF661)&gt;1,"×",""))</f>
        <v/>
      </c>
      <c r="AA660" t="str">
        <f>IF(原始数据!AI661="","",IF(COUNTIF(原始数据!661:661,原始数据!AI661)&gt;1,"×",""))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IF(原始数据!AE662="","",IF(COUNTIF(原始数据!662:662,原始数据!AE662)&gt;1,"×",""))</f>
        <v/>
      </c>
      <c r="Z661" t="str">
        <f>IF(原始数据!AF662="","",IF(COUNTIF(原始数据!662:662,原始数据!AF662)&gt;1,"×",""))</f>
        <v/>
      </c>
      <c r="AA661" t="str">
        <f>IF(原始数据!AI662="","",IF(COUNTIF(原始数据!662:662,原始数据!AI662)&gt;1,"×",""))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IF(原始数据!AE663="","",IF(COUNTIF(原始数据!663:663,原始数据!AE663)&gt;1,"×",""))</f>
        <v/>
      </c>
      <c r="Z662" t="str">
        <f>IF(原始数据!AF663="","",IF(COUNTIF(原始数据!663:663,原始数据!AF663)&gt;1,"×",""))</f>
        <v/>
      </c>
      <c r="AA662" t="str">
        <f>IF(原始数据!AI663="","",IF(COUNTIF(原始数据!663:663,原始数据!AI663)&gt;1,"×",""))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IF(原始数据!AE664="","",IF(COUNTIF(原始数据!664:664,原始数据!AE664)&gt;1,"×",""))</f>
        <v/>
      </c>
      <c r="Z663" t="str">
        <f>IF(原始数据!AF664="","",IF(COUNTIF(原始数据!664:664,原始数据!AF664)&gt;1,"×",""))</f>
        <v/>
      </c>
      <c r="AA663" t="str">
        <f>IF(原始数据!AI664="","",IF(COUNTIF(原始数据!664:664,原始数据!AI664)&gt;1,"×",""))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IF(原始数据!AE665="","",IF(COUNTIF(原始数据!665:665,原始数据!AE665)&gt;1,"×",""))</f>
        <v/>
      </c>
      <c r="Z664" t="str">
        <f>IF(原始数据!AF665="","",IF(COUNTIF(原始数据!665:665,原始数据!AF665)&gt;1,"×",""))</f>
        <v/>
      </c>
      <c r="AA664" t="str">
        <f>IF(原始数据!AI665="","",IF(COUNTIF(原始数据!665:665,原始数据!AI665)&gt;1,"×",""))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IF(原始数据!AE666="","",IF(COUNTIF(原始数据!666:666,原始数据!AE666)&gt;1,"×",""))</f>
        <v/>
      </c>
      <c r="Z665" t="str">
        <f>IF(原始数据!AF666="","",IF(COUNTIF(原始数据!666:666,原始数据!AF666)&gt;1,"×",""))</f>
        <v/>
      </c>
      <c r="AA665" t="str">
        <f>IF(原始数据!AI666="","",IF(COUNTIF(原始数据!666:666,原始数据!AI666)&gt;1,"×",""))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IF(原始数据!AE667="","",IF(COUNTIF(原始数据!667:667,原始数据!AE667)&gt;1,"×",""))</f>
        <v/>
      </c>
      <c r="Z666" t="str">
        <f>IF(原始数据!AF667="","",IF(COUNTIF(原始数据!667:667,原始数据!AF667)&gt;1,"×",""))</f>
        <v/>
      </c>
      <c r="AA666" t="str">
        <f>IF(原始数据!AI667="","",IF(COUNTIF(原始数据!667:667,原始数据!AI667)&gt;1,"×",""))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IF(原始数据!AE668="","",IF(COUNTIF(原始数据!668:668,原始数据!AE668)&gt;1,"×",""))</f>
        <v/>
      </c>
      <c r="Z667" t="str">
        <f>IF(原始数据!AF668="","",IF(COUNTIF(原始数据!668:668,原始数据!AF668)&gt;1,"×",""))</f>
        <v/>
      </c>
      <c r="AA667" t="str">
        <f>IF(原始数据!AI668="","",IF(COUNTIF(原始数据!668:668,原始数据!AI668)&gt;1,"×",""))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IF(原始数据!AE669="","",IF(COUNTIF(原始数据!669:669,原始数据!AE669)&gt;1,"×",""))</f>
        <v/>
      </c>
      <c r="Z668" t="str">
        <f>IF(原始数据!AF669="","",IF(COUNTIF(原始数据!669:669,原始数据!AF669)&gt;1,"×",""))</f>
        <v/>
      </c>
      <c r="AA668" t="str">
        <f>IF(原始数据!AI669="","",IF(COUNTIF(原始数据!669:669,原始数据!AI669)&gt;1,"×",""))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IF(原始数据!AE670="","",IF(COUNTIF(原始数据!670:670,原始数据!AE670)&gt;1,"×",""))</f>
        <v/>
      </c>
      <c r="Z669" t="str">
        <f>IF(原始数据!AF670="","",IF(COUNTIF(原始数据!670:670,原始数据!AF670)&gt;1,"×",""))</f>
        <v/>
      </c>
      <c r="AA669" t="str">
        <f>IF(原始数据!AI670="","",IF(COUNTIF(原始数据!670:670,原始数据!AI670)&gt;1,"×",""))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IF(原始数据!AE671="","",IF(COUNTIF(原始数据!671:671,原始数据!AE671)&gt;1,"×",""))</f>
        <v/>
      </c>
      <c r="Z670" t="str">
        <f>IF(原始数据!AF671="","",IF(COUNTIF(原始数据!671:671,原始数据!AF671)&gt;1,"×",""))</f>
        <v/>
      </c>
      <c r="AA670" t="str">
        <f>IF(原始数据!AI671="","",IF(COUNTIF(原始数据!671:671,原始数据!AI671)&gt;1,"×",""))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IF(原始数据!AE672="","",IF(COUNTIF(原始数据!672:672,原始数据!AE672)&gt;1,"×",""))</f>
        <v/>
      </c>
      <c r="Z671" t="str">
        <f>IF(原始数据!AF672="","",IF(COUNTIF(原始数据!672:672,原始数据!AF672)&gt;1,"×",""))</f>
        <v/>
      </c>
      <c r="AA671" t="str">
        <f>IF(原始数据!AI672="","",IF(COUNTIF(原始数据!672:672,原始数据!AI672)&gt;1,"×",""))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IF(原始数据!AE673="","",IF(COUNTIF(原始数据!673:673,原始数据!AE673)&gt;1,"×",""))</f>
        <v/>
      </c>
      <c r="Z672" t="str">
        <f>IF(原始数据!AF673="","",IF(COUNTIF(原始数据!673:673,原始数据!AF673)&gt;1,"×",""))</f>
        <v/>
      </c>
      <c r="AA672" t="str">
        <f>IF(原始数据!AI673="","",IF(COUNTIF(原始数据!673:673,原始数据!AI673)&gt;1,"×",""))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IF(原始数据!AE674="","",IF(COUNTIF(原始数据!674:674,原始数据!AE674)&gt;1,"×",""))</f>
        <v/>
      </c>
      <c r="Z673" t="str">
        <f>IF(原始数据!AF674="","",IF(COUNTIF(原始数据!674:674,原始数据!AF674)&gt;1,"×",""))</f>
        <v/>
      </c>
      <c r="AA673" t="str">
        <f>IF(原始数据!AI674="","",IF(COUNTIF(原始数据!674:674,原始数据!AI674)&gt;1,"×",""))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IF(原始数据!AE675="","",IF(COUNTIF(原始数据!675:675,原始数据!AE675)&gt;1,"×",""))</f>
        <v/>
      </c>
      <c r="Z674" t="str">
        <f>IF(原始数据!AF675="","",IF(COUNTIF(原始数据!675:675,原始数据!AF675)&gt;1,"×",""))</f>
        <v/>
      </c>
      <c r="AA674" t="str">
        <f>IF(原始数据!AI675="","",IF(COUNTIF(原始数据!675:675,原始数据!AI675)&gt;1,"×",""))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IF(原始数据!AE676="","",IF(COUNTIF(原始数据!676:676,原始数据!AE676)&gt;1,"×",""))</f>
        <v/>
      </c>
      <c r="Z675" t="str">
        <f>IF(原始数据!AF676="","",IF(COUNTIF(原始数据!676:676,原始数据!AF676)&gt;1,"×",""))</f>
        <v/>
      </c>
      <c r="AA675" t="str">
        <f>IF(原始数据!AI676="","",IF(COUNTIF(原始数据!676:676,原始数据!AI676)&gt;1,"×",""))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IF(原始数据!AE677="","",IF(COUNTIF(原始数据!677:677,原始数据!AE677)&gt;1,"×",""))</f>
        <v/>
      </c>
      <c r="Z676" t="str">
        <f>IF(原始数据!AF677="","",IF(COUNTIF(原始数据!677:677,原始数据!AF677)&gt;1,"×",""))</f>
        <v/>
      </c>
      <c r="AA676" t="str">
        <f>IF(原始数据!AI677="","",IF(COUNTIF(原始数据!677:677,原始数据!AI677)&gt;1,"×",""))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IF(原始数据!AE678="","",IF(COUNTIF(原始数据!678:678,原始数据!AE678)&gt;1,"×",""))</f>
        <v/>
      </c>
      <c r="Z677" t="str">
        <f>IF(原始数据!AF678="","",IF(COUNTIF(原始数据!678:678,原始数据!AF678)&gt;1,"×",""))</f>
        <v/>
      </c>
      <c r="AA677" t="str">
        <f>IF(原始数据!AI678="","",IF(COUNTIF(原始数据!678:678,原始数据!AI678)&gt;1,"×",""))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IF(原始数据!AE679="","",IF(COUNTIF(原始数据!679:679,原始数据!AE679)&gt;1,"×",""))</f>
        <v/>
      </c>
      <c r="Z678" t="str">
        <f>IF(原始数据!AF679="","",IF(COUNTIF(原始数据!679:679,原始数据!AF679)&gt;1,"×",""))</f>
        <v/>
      </c>
      <c r="AA678" t="str">
        <f>IF(原始数据!AI679="","",IF(COUNTIF(原始数据!679:679,原始数据!AI679)&gt;1,"×",""))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IF(原始数据!AE680="","",IF(COUNTIF(原始数据!680:680,原始数据!AE680)&gt;1,"×",""))</f>
        <v/>
      </c>
      <c r="Z679" t="str">
        <f>IF(原始数据!AF680="","",IF(COUNTIF(原始数据!680:680,原始数据!AF680)&gt;1,"×",""))</f>
        <v/>
      </c>
      <c r="AA679" t="str">
        <f>IF(原始数据!AI680="","",IF(COUNTIF(原始数据!680:680,原始数据!AI680)&gt;1,"×",""))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IF(原始数据!AE681="","",IF(COUNTIF(原始数据!681:681,原始数据!AE681)&gt;1,"×",""))</f>
        <v/>
      </c>
      <c r="Z680" t="str">
        <f>IF(原始数据!AF681="","",IF(COUNTIF(原始数据!681:681,原始数据!AF681)&gt;1,"×",""))</f>
        <v/>
      </c>
      <c r="AA680" t="str">
        <f>IF(原始数据!AI681="","",IF(COUNTIF(原始数据!681:681,原始数据!AI681)&gt;1,"×",""))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IF(原始数据!AE682="","",IF(COUNTIF(原始数据!682:682,原始数据!AE682)&gt;1,"×",""))</f>
        <v/>
      </c>
      <c r="Z681" t="str">
        <f>IF(原始数据!AF682="","",IF(COUNTIF(原始数据!682:682,原始数据!AF682)&gt;1,"×",""))</f>
        <v/>
      </c>
      <c r="AA681" t="str">
        <f>IF(原始数据!AI682="","",IF(COUNTIF(原始数据!682:682,原始数据!AI682)&gt;1,"×",""))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IF(原始数据!AE683="","",IF(COUNTIF(原始数据!683:683,原始数据!AE683)&gt;1,"×",""))</f>
        <v/>
      </c>
      <c r="Z682" t="str">
        <f>IF(原始数据!AF683="","",IF(COUNTIF(原始数据!683:683,原始数据!AF683)&gt;1,"×",""))</f>
        <v/>
      </c>
      <c r="AA682" t="str">
        <f>IF(原始数据!AI683="","",IF(COUNTIF(原始数据!683:683,原始数据!AI683)&gt;1,"×",""))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IF(原始数据!AE684="","",IF(COUNTIF(原始数据!684:684,原始数据!AE684)&gt;1,"×",""))</f>
        <v/>
      </c>
      <c r="Z683" t="str">
        <f>IF(原始数据!AF684="","",IF(COUNTIF(原始数据!684:684,原始数据!AF684)&gt;1,"×",""))</f>
        <v/>
      </c>
      <c r="AA683" t="str">
        <f>IF(原始数据!AI684="","",IF(COUNTIF(原始数据!684:684,原始数据!AI684)&gt;1,"×",""))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IF(原始数据!AE685="","",IF(COUNTIF(原始数据!685:685,原始数据!AE685)&gt;1,"×",""))</f>
        <v/>
      </c>
      <c r="Z684" t="str">
        <f>IF(原始数据!AF685="","",IF(COUNTIF(原始数据!685:685,原始数据!AF685)&gt;1,"×",""))</f>
        <v/>
      </c>
      <c r="AA684" t="str">
        <f>IF(原始数据!AI685="","",IF(COUNTIF(原始数据!685:685,原始数据!AI685)&gt;1,"×",""))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IF(原始数据!AE686="","",IF(COUNTIF(原始数据!686:686,原始数据!AE686)&gt;1,"×",""))</f>
        <v/>
      </c>
      <c r="Z685" t="str">
        <f>IF(原始数据!AF686="","",IF(COUNTIF(原始数据!686:686,原始数据!AF686)&gt;1,"×",""))</f>
        <v/>
      </c>
      <c r="AA685" t="str">
        <f>IF(原始数据!AI686="","",IF(COUNTIF(原始数据!686:686,原始数据!AI686)&gt;1,"×",""))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IF(原始数据!AE687="","",IF(COUNTIF(原始数据!687:687,原始数据!AE687)&gt;1,"×",""))</f>
        <v/>
      </c>
      <c r="Z686" t="str">
        <f>IF(原始数据!AF687="","",IF(COUNTIF(原始数据!687:687,原始数据!AF687)&gt;1,"×",""))</f>
        <v/>
      </c>
      <c r="AA686" t="str">
        <f>IF(原始数据!AI687="","",IF(COUNTIF(原始数据!687:687,原始数据!AI687)&gt;1,"×",""))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IF(原始数据!AE688="","",IF(COUNTIF(原始数据!688:688,原始数据!AE688)&gt;1,"×",""))</f>
        <v/>
      </c>
      <c r="Z687" t="str">
        <f>IF(原始数据!AF688="","",IF(COUNTIF(原始数据!688:688,原始数据!AF688)&gt;1,"×",""))</f>
        <v/>
      </c>
      <c r="AA687" t="str">
        <f>IF(原始数据!AI688="","",IF(COUNTIF(原始数据!688:688,原始数据!AI688)&gt;1,"×",""))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IF(原始数据!AE689="","",IF(COUNTIF(原始数据!689:689,原始数据!AE689)&gt;1,"×",""))</f>
        <v/>
      </c>
      <c r="Z688" t="str">
        <f>IF(原始数据!AF689="","",IF(COUNTIF(原始数据!689:689,原始数据!AF689)&gt;1,"×",""))</f>
        <v/>
      </c>
      <c r="AA688" t="str">
        <f>IF(原始数据!AI689="","",IF(COUNTIF(原始数据!689:689,原始数据!AI689)&gt;1,"×",""))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IF(原始数据!AE690="","",IF(COUNTIF(原始数据!690:690,原始数据!AE690)&gt;1,"×",""))</f>
        <v/>
      </c>
      <c r="Z689" t="str">
        <f>IF(原始数据!AF690="","",IF(COUNTIF(原始数据!690:690,原始数据!AF690)&gt;1,"×",""))</f>
        <v/>
      </c>
      <c r="AA689" t="str">
        <f>IF(原始数据!AI690="","",IF(COUNTIF(原始数据!690:690,原始数据!AI690)&gt;1,"×",""))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IF(原始数据!AE691="","",IF(COUNTIF(原始数据!691:691,原始数据!AE691)&gt;1,"×",""))</f>
        <v/>
      </c>
      <c r="Z690" t="str">
        <f>IF(原始数据!AF691="","",IF(COUNTIF(原始数据!691:691,原始数据!AF691)&gt;1,"×",""))</f>
        <v/>
      </c>
      <c r="AA690" t="str">
        <f>IF(原始数据!AI691="","",IF(COUNTIF(原始数据!691:691,原始数据!AI691)&gt;1,"×",""))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IF(原始数据!AE692="","",IF(COUNTIF(原始数据!692:692,原始数据!AE692)&gt;1,"×",""))</f>
        <v/>
      </c>
      <c r="Z691" t="str">
        <f>IF(原始数据!AF692="","",IF(COUNTIF(原始数据!692:692,原始数据!AF692)&gt;1,"×",""))</f>
        <v/>
      </c>
      <c r="AA691" t="str">
        <f>IF(原始数据!AI692="","",IF(COUNTIF(原始数据!692:692,原始数据!AI692)&gt;1,"×",""))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IF(原始数据!AE693="","",IF(COUNTIF(原始数据!693:693,原始数据!AE693)&gt;1,"×",""))</f>
        <v/>
      </c>
      <c r="Z692" t="str">
        <f>IF(原始数据!AF693="","",IF(COUNTIF(原始数据!693:693,原始数据!AF693)&gt;1,"×",""))</f>
        <v/>
      </c>
      <c r="AA692" t="str">
        <f>IF(原始数据!AI693="","",IF(COUNTIF(原始数据!693:693,原始数据!AI693)&gt;1,"×",""))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IF(原始数据!AE694="","",IF(COUNTIF(原始数据!694:694,原始数据!AE694)&gt;1,"×",""))</f>
        <v/>
      </c>
      <c r="Z693" t="str">
        <f>IF(原始数据!AF694="","",IF(COUNTIF(原始数据!694:694,原始数据!AF694)&gt;1,"×",""))</f>
        <v/>
      </c>
      <c r="AA693" t="str">
        <f>IF(原始数据!AI694="","",IF(COUNTIF(原始数据!694:694,原始数据!AI694)&gt;1,"×",""))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IF(原始数据!AE695="","",IF(COUNTIF(原始数据!695:695,原始数据!AE695)&gt;1,"×",""))</f>
        <v/>
      </c>
      <c r="Z694" t="str">
        <f>IF(原始数据!AF695="","",IF(COUNTIF(原始数据!695:695,原始数据!AF695)&gt;1,"×",""))</f>
        <v/>
      </c>
      <c r="AA694" t="str">
        <f>IF(原始数据!AI695="","",IF(COUNTIF(原始数据!695:695,原始数据!AI695)&gt;1,"×",""))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IF(原始数据!AE696="","",IF(COUNTIF(原始数据!696:696,原始数据!AE696)&gt;1,"×",""))</f>
        <v/>
      </c>
      <c r="Z695" t="str">
        <f>IF(原始数据!AF696="","",IF(COUNTIF(原始数据!696:696,原始数据!AF696)&gt;1,"×",""))</f>
        <v/>
      </c>
      <c r="AA695" t="str">
        <f>IF(原始数据!AI696="","",IF(COUNTIF(原始数据!696:696,原始数据!AI696)&gt;1,"×",""))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IF(原始数据!AE697="","",IF(COUNTIF(原始数据!697:697,原始数据!AE697)&gt;1,"×",""))</f>
        <v/>
      </c>
      <c r="Z696" t="str">
        <f>IF(原始数据!AF697="","",IF(COUNTIF(原始数据!697:697,原始数据!AF697)&gt;1,"×",""))</f>
        <v/>
      </c>
      <c r="AA696" t="str">
        <f>IF(原始数据!AI697="","",IF(COUNTIF(原始数据!697:697,原始数据!AI697)&gt;1,"×",""))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IF(原始数据!AE698="","",IF(COUNTIF(原始数据!698:698,原始数据!AE698)&gt;1,"×",""))</f>
        <v/>
      </c>
      <c r="Z697" t="str">
        <f>IF(原始数据!AF698="","",IF(COUNTIF(原始数据!698:698,原始数据!AF698)&gt;1,"×",""))</f>
        <v/>
      </c>
      <c r="AA697" t="str">
        <f>IF(原始数据!AI698="","",IF(COUNTIF(原始数据!698:698,原始数据!AI698)&gt;1,"×",""))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IF(原始数据!AE699="","",IF(COUNTIF(原始数据!699:699,原始数据!AE699)&gt;1,"×",""))</f>
        <v/>
      </c>
      <c r="Z698" t="str">
        <f>IF(原始数据!AF699="","",IF(COUNTIF(原始数据!699:699,原始数据!AF699)&gt;1,"×",""))</f>
        <v/>
      </c>
      <c r="AA698" t="str">
        <f>IF(原始数据!AI699="","",IF(COUNTIF(原始数据!699:699,原始数据!AI699)&gt;1,"×",""))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IF(原始数据!AE700="","",IF(COUNTIF(原始数据!700:700,原始数据!AE700)&gt;1,"×",""))</f>
        <v/>
      </c>
      <c r="Z699" t="str">
        <f>IF(原始数据!AF700="","",IF(COUNTIF(原始数据!700:700,原始数据!AF700)&gt;1,"×",""))</f>
        <v/>
      </c>
      <c r="AA699" t="str">
        <f>IF(原始数据!AI700="","",IF(COUNTIF(原始数据!700:700,原始数据!AI700)&gt;1,"×",""))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IF(原始数据!AE701="","",IF(COUNTIF(原始数据!701:701,原始数据!AE701)&gt;1,"×",""))</f>
        <v/>
      </c>
      <c r="Z700" t="str">
        <f>IF(原始数据!AF701="","",IF(COUNTIF(原始数据!701:701,原始数据!AF701)&gt;1,"×",""))</f>
        <v/>
      </c>
      <c r="AA700" t="str">
        <f>IF(原始数据!AI701="","",IF(COUNTIF(原始数据!701:701,原始数据!AI701)&gt;1,"×",""))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IF(原始数据!AE702="","",IF(COUNTIF(原始数据!702:702,原始数据!AE702)&gt;1,"×",""))</f>
        <v/>
      </c>
      <c r="Z701" t="str">
        <f>IF(原始数据!AF702="","",IF(COUNTIF(原始数据!702:702,原始数据!AF702)&gt;1,"×",""))</f>
        <v/>
      </c>
      <c r="AA701" t="str">
        <f>IF(原始数据!AI702="","",IF(COUNTIF(原始数据!702:702,原始数据!AI702)&gt;1,"×",""))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IF(原始数据!AE703="","",IF(COUNTIF(原始数据!703:703,原始数据!AE703)&gt;1,"×",""))</f>
        <v/>
      </c>
      <c r="Z702" t="str">
        <f>IF(原始数据!AF703="","",IF(COUNTIF(原始数据!703:703,原始数据!AF703)&gt;1,"×",""))</f>
        <v/>
      </c>
      <c r="AA702" t="str">
        <f>IF(原始数据!AI703="","",IF(COUNTIF(原始数据!703:703,原始数据!AI703)&gt;1,"×",""))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IF(原始数据!AE704="","",IF(COUNTIF(原始数据!704:704,原始数据!AE704)&gt;1,"×",""))</f>
        <v/>
      </c>
      <c r="Z703" t="str">
        <f>IF(原始数据!AF704="","",IF(COUNTIF(原始数据!704:704,原始数据!AF704)&gt;1,"×",""))</f>
        <v/>
      </c>
      <c r="AA703" t="str">
        <f>IF(原始数据!AI704="","",IF(COUNTIF(原始数据!704:704,原始数据!AI704)&gt;1,"×",""))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IF(原始数据!AE705="","",IF(COUNTIF(原始数据!705:705,原始数据!AE705)&gt;1,"×",""))</f>
        <v/>
      </c>
      <c r="Z704" t="str">
        <f>IF(原始数据!AF705="","",IF(COUNTIF(原始数据!705:705,原始数据!AF705)&gt;1,"×",""))</f>
        <v/>
      </c>
      <c r="AA704" t="str">
        <f>IF(原始数据!AI705="","",IF(COUNTIF(原始数据!705:705,原始数据!AI705)&gt;1,"×",""))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IF(原始数据!AE706="","",IF(COUNTIF(原始数据!706:706,原始数据!AE706)&gt;1,"×",""))</f>
        <v/>
      </c>
      <c r="Z705" t="str">
        <f>IF(原始数据!AF706="","",IF(COUNTIF(原始数据!706:706,原始数据!AF706)&gt;1,"×",""))</f>
        <v/>
      </c>
      <c r="AA705" t="str">
        <f>IF(原始数据!AI706="","",IF(COUNTIF(原始数据!706:706,原始数据!AI706)&gt;1,"×",""))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IF(原始数据!AE707="","",IF(COUNTIF(原始数据!707:707,原始数据!AE707)&gt;1,"×",""))</f>
        <v/>
      </c>
      <c r="Z706" t="str">
        <f>IF(原始数据!AF707="","",IF(COUNTIF(原始数据!707:707,原始数据!AF707)&gt;1,"×",""))</f>
        <v/>
      </c>
      <c r="AA706" t="str">
        <f>IF(原始数据!AI707="","",IF(COUNTIF(原始数据!707:707,原始数据!AI707)&gt;1,"×",""))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IF(原始数据!AE708="","",IF(COUNTIF(原始数据!708:708,原始数据!AE708)&gt;1,"×",""))</f>
        <v/>
      </c>
      <c r="Z707" t="str">
        <f>IF(原始数据!AF708="","",IF(COUNTIF(原始数据!708:708,原始数据!AF708)&gt;1,"×",""))</f>
        <v/>
      </c>
      <c r="AA707" t="str">
        <f>IF(原始数据!AI708="","",IF(COUNTIF(原始数据!708:708,原始数据!AI708)&gt;1,"×",""))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IF(原始数据!AE709="","",IF(COUNTIF(原始数据!709:709,原始数据!AE709)&gt;1,"×",""))</f>
        <v/>
      </c>
      <c r="Z708" t="str">
        <f>IF(原始数据!AF709="","",IF(COUNTIF(原始数据!709:709,原始数据!AF709)&gt;1,"×",""))</f>
        <v/>
      </c>
      <c r="AA708" t="str">
        <f>IF(原始数据!AI709="","",IF(COUNTIF(原始数据!709:709,原始数据!AI709)&gt;1,"×",""))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IF(原始数据!AE710="","",IF(COUNTIF(原始数据!710:710,原始数据!AE710)&gt;1,"×",""))</f>
        <v/>
      </c>
      <c r="Z709" t="str">
        <f>IF(原始数据!AF710="","",IF(COUNTIF(原始数据!710:710,原始数据!AF710)&gt;1,"×",""))</f>
        <v/>
      </c>
      <c r="AA709" t="str">
        <f>IF(原始数据!AI710="","",IF(COUNTIF(原始数据!710:710,原始数据!AI710)&gt;1,"×",""))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IF(原始数据!AE711="","",IF(COUNTIF(原始数据!711:711,原始数据!AE711)&gt;1,"×",""))</f>
        <v/>
      </c>
      <c r="Z710" t="str">
        <f>IF(原始数据!AF711="","",IF(COUNTIF(原始数据!711:711,原始数据!AF711)&gt;1,"×",""))</f>
        <v/>
      </c>
      <c r="AA710" t="str">
        <f>IF(原始数据!AI711="","",IF(COUNTIF(原始数据!711:711,原始数据!AI711)&gt;1,"×",""))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IF(原始数据!AE712="","",IF(COUNTIF(原始数据!712:712,原始数据!AE712)&gt;1,"×",""))</f>
        <v/>
      </c>
      <c r="Z711" t="str">
        <f>IF(原始数据!AF712="","",IF(COUNTIF(原始数据!712:712,原始数据!AF712)&gt;1,"×",""))</f>
        <v/>
      </c>
      <c r="AA711" t="str">
        <f>IF(原始数据!AI712="","",IF(COUNTIF(原始数据!712:712,原始数据!AI712)&gt;1,"×",""))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IF(原始数据!AE713="","",IF(COUNTIF(原始数据!713:713,原始数据!AE713)&gt;1,"×",""))</f>
        <v/>
      </c>
      <c r="Z712" t="str">
        <f>IF(原始数据!AF713="","",IF(COUNTIF(原始数据!713:713,原始数据!AF713)&gt;1,"×",""))</f>
        <v/>
      </c>
      <c r="AA712" t="str">
        <f>IF(原始数据!AI713="","",IF(COUNTIF(原始数据!713:713,原始数据!AI713)&gt;1,"×",""))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IF(原始数据!AE714="","",IF(COUNTIF(原始数据!714:714,原始数据!AE714)&gt;1,"×",""))</f>
        <v/>
      </c>
      <c r="Z713" t="str">
        <f>IF(原始数据!AF714="","",IF(COUNTIF(原始数据!714:714,原始数据!AF714)&gt;1,"×",""))</f>
        <v/>
      </c>
      <c r="AA713" t="str">
        <f>IF(原始数据!AI714="","",IF(COUNTIF(原始数据!714:714,原始数据!AI714)&gt;1,"×",""))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IF(原始数据!AE715="","",IF(COUNTIF(原始数据!715:715,原始数据!AE715)&gt;1,"×",""))</f>
        <v/>
      </c>
      <c r="Z714" t="str">
        <f>IF(原始数据!AF715="","",IF(COUNTIF(原始数据!715:715,原始数据!AF715)&gt;1,"×",""))</f>
        <v/>
      </c>
      <c r="AA714" t="str">
        <f>IF(原始数据!AI715="","",IF(COUNTIF(原始数据!715:715,原始数据!AI715)&gt;1,"×",""))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IF(原始数据!AE716="","",IF(COUNTIF(原始数据!716:716,原始数据!AE716)&gt;1,"×",""))</f>
        <v/>
      </c>
      <c r="Z715" t="str">
        <f>IF(原始数据!AF716="","",IF(COUNTIF(原始数据!716:716,原始数据!AF716)&gt;1,"×",""))</f>
        <v/>
      </c>
      <c r="AA715" t="str">
        <f>IF(原始数据!AI716="","",IF(COUNTIF(原始数据!716:716,原始数据!AI716)&gt;1,"×",""))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IF(原始数据!AE717="","",IF(COUNTIF(原始数据!717:717,原始数据!AE717)&gt;1,"×",""))</f>
        <v/>
      </c>
      <c r="Z716" t="str">
        <f>IF(原始数据!AF717="","",IF(COUNTIF(原始数据!717:717,原始数据!AF717)&gt;1,"×",""))</f>
        <v/>
      </c>
      <c r="AA716" t="str">
        <f>IF(原始数据!AI717="","",IF(COUNTIF(原始数据!717:717,原始数据!AI717)&gt;1,"×",""))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IF(原始数据!AE718="","",IF(COUNTIF(原始数据!718:718,原始数据!AE718)&gt;1,"×",""))</f>
        <v/>
      </c>
      <c r="Z717" t="str">
        <f>IF(原始数据!AF718="","",IF(COUNTIF(原始数据!718:718,原始数据!AF718)&gt;1,"×",""))</f>
        <v/>
      </c>
      <c r="AA717" t="str">
        <f>IF(原始数据!AI718="","",IF(COUNTIF(原始数据!718:718,原始数据!AI718)&gt;1,"×",""))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IF(原始数据!AE719="","",IF(COUNTIF(原始数据!719:719,原始数据!AE719)&gt;1,"×",""))</f>
        <v/>
      </c>
      <c r="Z718" t="str">
        <f>IF(原始数据!AF719="","",IF(COUNTIF(原始数据!719:719,原始数据!AF719)&gt;1,"×",""))</f>
        <v/>
      </c>
      <c r="AA718" t="str">
        <f>IF(原始数据!AI719="","",IF(COUNTIF(原始数据!719:719,原始数据!AI719)&gt;1,"×",""))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IF(原始数据!AE720="","",IF(COUNTIF(原始数据!720:720,原始数据!AE720)&gt;1,"×",""))</f>
        <v/>
      </c>
      <c r="Z719" t="str">
        <f>IF(原始数据!AF720="","",IF(COUNTIF(原始数据!720:720,原始数据!AF720)&gt;1,"×",""))</f>
        <v/>
      </c>
      <c r="AA719" t="str">
        <f>IF(原始数据!AI720="","",IF(COUNTIF(原始数据!720:720,原始数据!AI720)&gt;1,"×",""))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IF(原始数据!AE721="","",IF(COUNTIF(原始数据!721:721,原始数据!AE721)&gt;1,"×",""))</f>
        <v/>
      </c>
      <c r="Z720" t="str">
        <f>IF(原始数据!AF721="","",IF(COUNTIF(原始数据!721:721,原始数据!AF721)&gt;1,"×",""))</f>
        <v/>
      </c>
      <c r="AA720" t="str">
        <f>IF(原始数据!AI721="","",IF(COUNTIF(原始数据!721:721,原始数据!AI721)&gt;1,"×",""))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IF(原始数据!AE722="","",IF(COUNTIF(原始数据!722:722,原始数据!AE722)&gt;1,"×",""))</f>
        <v/>
      </c>
      <c r="Z721" t="str">
        <f>IF(原始数据!AF722="","",IF(COUNTIF(原始数据!722:722,原始数据!AF722)&gt;1,"×",""))</f>
        <v/>
      </c>
      <c r="AA721" t="str">
        <f>IF(原始数据!AI722="","",IF(COUNTIF(原始数据!722:722,原始数据!AI722)&gt;1,"×",""))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5833333333333" defaultRowHeight="13.5"/>
  <cols>
    <col min="1" max="2" width="5.55833333333333" customWidth="1"/>
    <col min="3" max="6" width="8.55833333333333" customWidth="1"/>
    <col min="7" max="7" width="5.55833333333333" customWidth="1"/>
  </cols>
  <sheetData>
    <row r="1" ht="14.25" spans="1:22">
      <c r="A1" s="295"/>
      <c r="B1" s="295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295">
        <f>COUNTIF(C2:R2,"&gt;0")</f>
        <v>0</v>
      </c>
      <c r="B2" s="295">
        <f>COUNTIF(S2:V2,"&gt;0")</f>
        <v>0</v>
      </c>
      <c r="C2" s="295">
        <f>IF(原始数据!K3="","",IF(ISERROR(MATCH(原始数据!K3,原始数据!E3:F3,0)),1,0)-IF(原始数据!K3="",1,0))</f>
        <v>0</v>
      </c>
      <c r="D2" s="295">
        <f>IF(原始数据!L3="","",IF(ISERROR(MATCH(原始数据!L3,各类选项!L:L,0)),1,0)-IF(原始数据!L3="",1,0))</f>
        <v>0</v>
      </c>
      <c r="E2" s="295">
        <f>IF(原始数据!W3="","",IF(ISERROR(MATCH(原始数据!W3,各类选项!G:G,0)),1,0))</f>
        <v>0</v>
      </c>
      <c r="F2" s="295">
        <f>IF(原始数据!Y3="","",IF(ISERROR(MATCH(原始数据!Y3,各类选项!G:G,0)),1,0))</f>
        <v>0</v>
      </c>
      <c r="G2" s="295">
        <f>IF(原始数据!AO3="","",IF(ISERROR(MATCH(原始数据!AO3,各类选项!$E:$E,0)),1,0))</f>
        <v>0</v>
      </c>
      <c r="H2" s="295">
        <f>IF(原始数据!AP3="","",IF(ISERROR(MATCH(原始数据!AP3,各类选项!$E:$E,0)),1,0))</f>
        <v>0</v>
      </c>
      <c r="I2" s="295">
        <f>IF(原始数据!AV3="","",IF(ISERROR(MATCH(原始数据!AV3,各类选项!$E:$E,0)),1,0))</f>
        <v>0</v>
      </c>
      <c r="J2" s="295">
        <f>IF(原始数据!AX3="","",IF(ISERROR(MATCH(原始数据!AX3,各类选项!$E:$E,0)),1,0))</f>
        <v>0</v>
      </c>
      <c r="K2" s="295" t="str">
        <f>IF(原始数据!AQ3="","",IF(ISERROR(MATCH(原始数据!AQ3,各类选项!$C:$C,0)),1,0))</f>
        <v/>
      </c>
      <c r="L2" s="295" t="str">
        <f>IF(原始数据!AR3="","",IF(ISERROR(MATCH(原始数据!AR3,各类选项!$C:$C,0)),1,0))</f>
        <v/>
      </c>
      <c r="M2" s="295" t="str">
        <f>IF(原始数据!AS3="","",IF(ISERROR(MATCH(原始数据!AS3,各类选项!$C:$C,0)),1,0))</f>
        <v/>
      </c>
      <c r="N2" s="295">
        <f>IF(原始数据!AT3="","",IF(ISERROR(MATCH(原始数据!AT3,各类选项!$E:$E,0)),1,0))</f>
        <v>0</v>
      </c>
      <c r="O2" s="295">
        <f>IF(原始数据!AU3="","",IF(ISERROR(MATCH(原始数据!AU3,各类选项!$E:$E,0)),1,0))</f>
        <v>0</v>
      </c>
      <c r="P2" s="295">
        <f>IF(原始数据!AW3="","",IF(ISERROR(MATCH(原始数据!AW3,各类选项!$E:$E,0)),1,0))</f>
        <v>0</v>
      </c>
      <c r="Q2" s="295">
        <f>IF(原始数据!AY3="","",IF(ISERROR(MATCH(原始数据!AY3,各类选项!$E:$E,0)),1,0))</f>
        <v>0</v>
      </c>
      <c r="R2" s="295">
        <f>IF(原始数据!AZ3="","",IF(ISERROR(MATCH(原始数据!AZ3,各类选项!$C:$C,0)),1,0))</f>
        <v>0</v>
      </c>
      <c r="S2" s="295">
        <f>IF(赛后数据!M3="","",IF(ISERROR(MATCH(赛后数据!M3,(各类选项!J:J),0)),1,0))</f>
        <v>0</v>
      </c>
      <c r="T2" s="295">
        <f>IF(赛后数据!U3="","",IF(ISERROR(MATCH(赛后数据!U3,(各类选项!J:J),0)),1,0))</f>
        <v>0</v>
      </c>
      <c r="U2" s="295">
        <f>IF(赛后数据!AC3="","",IF(ISERROR(MATCH(赛后数据!AC3,(各类选项!J:J),0)),1,0))</f>
        <v>0</v>
      </c>
      <c r="V2" s="295">
        <f>IF(赛后数据!AK3="","",IF(ISERROR(MATCH(赛后数据!AK3,(各类选项!J:J),0)),1,0))</f>
        <v>0</v>
      </c>
    </row>
    <row r="3" spans="1:22">
      <c r="A3" s="295">
        <f t="shared" ref="A3:A66" si="0">COUNTIF(C3:R3,"&gt;0")</f>
        <v>0</v>
      </c>
      <c r="B3" s="295">
        <f t="shared" ref="B3:B66" si="1">COUNTIF(S3:V3,"&gt;0")</f>
        <v>0</v>
      </c>
      <c r="C3" s="295">
        <f>IF(原始数据!K4="","",IF(ISERROR(MATCH(原始数据!K4,原始数据!E4:F4,0)),1,0)-IF(原始数据!K4="",1,0))</f>
        <v>0</v>
      </c>
      <c r="D3" s="295">
        <f>IF(原始数据!L4="","",IF(ISERROR(MATCH(原始数据!L4,各类选项!L:L,0)),1,0)-IF(原始数据!L4="",1,0))</f>
        <v>0</v>
      </c>
      <c r="E3" s="295">
        <f>IF(原始数据!W4="","",IF(ISERROR(MATCH(原始数据!W4,各类选项!G:G,0)),1,0))</f>
        <v>0</v>
      </c>
      <c r="F3" s="295">
        <f>IF(原始数据!Y4="","",IF(ISERROR(MATCH(原始数据!Y4,各类选项!G:G,0)),1,0))</f>
        <v>0</v>
      </c>
      <c r="G3" s="295">
        <f>IF(原始数据!AO4="","",IF(ISERROR(MATCH(原始数据!AO4,各类选项!$E:$E,0)),1,0))</f>
        <v>0</v>
      </c>
      <c r="H3" s="295">
        <f>IF(原始数据!AP4="","",IF(ISERROR(MATCH(原始数据!AP4,各类选项!$E:$E,0)),1,0))</f>
        <v>0</v>
      </c>
      <c r="I3" s="295">
        <f>IF(原始数据!AV4="","",IF(ISERROR(MATCH(原始数据!AV4,各类选项!$E:$E,0)),1,0))</f>
        <v>0</v>
      </c>
      <c r="J3" s="295">
        <f>IF(原始数据!AX4="","",IF(ISERROR(MATCH(原始数据!AX4,各类选项!$E:$E,0)),1,0))</f>
        <v>0</v>
      </c>
      <c r="K3" s="295" t="str">
        <f>IF(原始数据!AQ4="","",IF(ISERROR(MATCH(原始数据!AQ4,各类选项!$C:$C,0)),1,0))</f>
        <v/>
      </c>
      <c r="L3" s="295" t="str">
        <f>IF(原始数据!AR4="","",IF(ISERROR(MATCH(原始数据!AR4,各类选项!$C:$C,0)),1,0))</f>
        <v/>
      </c>
      <c r="M3" s="295" t="str">
        <f>IF(原始数据!AS4="","",IF(ISERROR(MATCH(原始数据!AS4,各类选项!$C:$C,0)),1,0))</f>
        <v/>
      </c>
      <c r="N3" s="295">
        <f>IF(原始数据!AT4="","",IF(ISERROR(MATCH(原始数据!AT4,各类选项!$E:$E,0)),1,0))</f>
        <v>0</v>
      </c>
      <c r="O3" s="295">
        <f>IF(原始数据!AU4="","",IF(ISERROR(MATCH(原始数据!AU4,各类选项!$E:$E,0)),1,0))</f>
        <v>0</v>
      </c>
      <c r="P3" s="295">
        <f>IF(原始数据!AW4="","",IF(ISERROR(MATCH(原始数据!AW4,各类选项!$E:$E,0)),1,0))</f>
        <v>0</v>
      </c>
      <c r="Q3" s="295">
        <f>IF(原始数据!AY4="","",IF(ISERROR(MATCH(原始数据!AY4,各类选项!$E:$E,0)),1,0))</f>
        <v>0</v>
      </c>
      <c r="R3" s="295">
        <f>IF(原始数据!AZ4="","",IF(ISERROR(MATCH(原始数据!AZ4,各类选项!$C:$C,0)),1,0))</f>
        <v>0</v>
      </c>
      <c r="S3" s="295">
        <f>IF(赛后数据!M4="","",IF(ISERROR(MATCH(赛后数据!M4,(各类选项!J:J),0)),1,0))</f>
        <v>0</v>
      </c>
      <c r="T3" s="295">
        <f>IF(赛后数据!U4="","",IF(ISERROR(MATCH(赛后数据!U4,(各类选项!J:J),0)),1,0))</f>
        <v>0</v>
      </c>
      <c r="U3" s="295">
        <f>IF(赛后数据!AC4="","",IF(ISERROR(MATCH(赛后数据!AC4,(各类选项!J:J),0)),1,0))</f>
        <v>0</v>
      </c>
      <c r="V3" s="295">
        <f>IF(赛后数据!AK4="","",IF(ISERROR(MATCH(赛后数据!AK4,(各类选项!J:J),0)),1,0))</f>
        <v>0</v>
      </c>
    </row>
    <row r="4" spans="1:22">
      <c r="A4" s="295">
        <f t="shared" si="0"/>
        <v>0</v>
      </c>
      <c r="B4" s="295">
        <f t="shared" si="1"/>
        <v>0</v>
      </c>
      <c r="C4" s="295">
        <f>IF(原始数据!K5="","",IF(ISERROR(MATCH(原始数据!K5,原始数据!E5:F5,0)),1,0)-IF(原始数据!K5="",1,0))</f>
        <v>0</v>
      </c>
      <c r="D4" s="295">
        <f>IF(原始数据!L5="","",IF(ISERROR(MATCH(原始数据!L5,各类选项!L:L,0)),1,0)-IF(原始数据!L5="",1,0))</f>
        <v>0</v>
      </c>
      <c r="E4" s="295" t="str">
        <f>IF(原始数据!W5="","",IF(ISERROR(MATCH(原始数据!W5,各类选项!G:G,0)),1,0))</f>
        <v/>
      </c>
      <c r="F4" s="295">
        <f>IF(原始数据!Y5="","",IF(ISERROR(MATCH(原始数据!Y5,各类选项!G:G,0)),1,0))</f>
        <v>0</v>
      </c>
      <c r="G4" s="295">
        <f>IF(原始数据!AO5="","",IF(ISERROR(MATCH(原始数据!AO5,各类选项!$E:$E,0)),1,0))</f>
        <v>0</v>
      </c>
      <c r="H4" s="295">
        <f>IF(原始数据!AP5="","",IF(ISERROR(MATCH(原始数据!AP5,各类选项!$E:$E,0)),1,0))</f>
        <v>0</v>
      </c>
      <c r="I4" s="295">
        <f>IF(原始数据!AV5="","",IF(ISERROR(MATCH(原始数据!AV5,各类选项!$E:$E,0)),1,0))</f>
        <v>0</v>
      </c>
      <c r="J4" s="295">
        <f>IF(原始数据!AX5="","",IF(ISERROR(MATCH(原始数据!AX5,各类选项!$E:$E,0)),1,0))</f>
        <v>0</v>
      </c>
      <c r="K4" s="295">
        <f>IF(原始数据!AQ5="","",IF(ISERROR(MATCH(原始数据!AQ5,各类选项!$C:$C,0)),1,0))</f>
        <v>0</v>
      </c>
      <c r="L4" s="295" t="str">
        <f>IF(原始数据!AR5="","",IF(ISERROR(MATCH(原始数据!AR5,各类选项!$C:$C,0)),1,0))</f>
        <v/>
      </c>
      <c r="M4" s="295" t="str">
        <f>IF(原始数据!AS5="","",IF(ISERROR(MATCH(原始数据!AS5,各类选项!$C:$C,0)),1,0))</f>
        <v/>
      </c>
      <c r="N4" s="295">
        <f>IF(原始数据!AT5="","",IF(ISERROR(MATCH(原始数据!AT5,各类选项!$E:$E,0)),1,0))</f>
        <v>0</v>
      </c>
      <c r="O4" s="295">
        <f>IF(原始数据!AU5="","",IF(ISERROR(MATCH(原始数据!AU5,各类选项!$E:$E,0)),1,0))</f>
        <v>0</v>
      </c>
      <c r="P4" s="295">
        <f>IF(原始数据!AW5="","",IF(ISERROR(MATCH(原始数据!AW5,各类选项!$E:$E,0)),1,0))</f>
        <v>0</v>
      </c>
      <c r="Q4" s="295">
        <f>IF(原始数据!AY5="","",IF(ISERROR(MATCH(原始数据!AY5,各类选项!$E:$E,0)),1,0))</f>
        <v>0</v>
      </c>
      <c r="R4" s="295">
        <f>IF(原始数据!AZ5="","",IF(ISERROR(MATCH(原始数据!AZ5,各类选项!$C:$C,0)),1,0))</f>
        <v>0</v>
      </c>
      <c r="S4" s="295">
        <f>IF(赛后数据!M5="","",IF(ISERROR(MATCH(赛后数据!M5,(各类选项!J:J),0)),1,0))</f>
        <v>0</v>
      </c>
      <c r="T4" s="295">
        <f>IF(赛后数据!U5="","",IF(ISERROR(MATCH(赛后数据!U5,(各类选项!J:J),0)),1,0))</f>
        <v>0</v>
      </c>
      <c r="U4" s="295">
        <f>IF(赛后数据!AC5="","",IF(ISERROR(MATCH(赛后数据!AC5,(各类选项!J:J),0)),1,0))</f>
        <v>0</v>
      </c>
      <c r="V4" s="295">
        <f>IF(赛后数据!AK5="","",IF(ISERROR(MATCH(赛后数据!AK5,(各类选项!J:J),0)),1,0))</f>
        <v>0</v>
      </c>
    </row>
    <row r="5" spans="1:22">
      <c r="A5" s="295">
        <f t="shared" si="0"/>
        <v>0</v>
      </c>
      <c r="B5" s="295">
        <f t="shared" si="1"/>
        <v>0</v>
      </c>
      <c r="C5" s="295">
        <f>IF(原始数据!K6="","",IF(ISERROR(MATCH(原始数据!K6,原始数据!E6:F6,0)),1,0)-IF(原始数据!K6="",1,0))</f>
        <v>0</v>
      </c>
      <c r="D5" s="295">
        <f>IF(原始数据!L6="","",IF(ISERROR(MATCH(原始数据!L6,各类选项!L:L,0)),1,0)-IF(原始数据!L6="",1,0))</f>
        <v>0</v>
      </c>
      <c r="E5" s="295" t="str">
        <f>IF(原始数据!W6="","",IF(ISERROR(MATCH(原始数据!W6,各类选项!G:G,0)),1,0))</f>
        <v/>
      </c>
      <c r="F5" s="295">
        <f>IF(原始数据!Y6="","",IF(ISERROR(MATCH(原始数据!Y6,各类选项!G:G,0)),1,0))</f>
        <v>0</v>
      </c>
      <c r="G5" s="295">
        <f>IF(原始数据!AO6="","",IF(ISERROR(MATCH(原始数据!AO6,各类选项!$E:$E,0)),1,0))</f>
        <v>0</v>
      </c>
      <c r="H5" s="295">
        <f>IF(原始数据!AP6="","",IF(ISERROR(MATCH(原始数据!AP6,各类选项!$E:$E,0)),1,0))</f>
        <v>0</v>
      </c>
      <c r="I5" s="295">
        <f>IF(原始数据!AV6="","",IF(ISERROR(MATCH(原始数据!AV6,各类选项!$E:$E,0)),1,0))</f>
        <v>0</v>
      </c>
      <c r="J5" s="295">
        <f>IF(原始数据!AX6="","",IF(ISERROR(MATCH(原始数据!AX6,各类选项!$E:$E,0)),1,0))</f>
        <v>0</v>
      </c>
      <c r="K5" s="295">
        <f>IF(原始数据!AQ6="","",IF(ISERROR(MATCH(原始数据!AQ6,各类选项!$C:$C,0)),1,0))</f>
        <v>0</v>
      </c>
      <c r="L5" s="295" t="str">
        <f>IF(原始数据!AR6="","",IF(ISERROR(MATCH(原始数据!AR6,各类选项!$C:$C,0)),1,0))</f>
        <v/>
      </c>
      <c r="M5" s="295" t="str">
        <f>IF(原始数据!AS6="","",IF(ISERROR(MATCH(原始数据!AS6,各类选项!$C:$C,0)),1,0))</f>
        <v/>
      </c>
      <c r="N5" s="295">
        <f>IF(原始数据!AT6="","",IF(ISERROR(MATCH(原始数据!AT6,各类选项!$E:$E,0)),1,0))</f>
        <v>0</v>
      </c>
      <c r="O5" s="295">
        <f>IF(原始数据!AU6="","",IF(ISERROR(MATCH(原始数据!AU6,各类选项!$E:$E,0)),1,0))</f>
        <v>0</v>
      </c>
      <c r="P5" s="295">
        <f>IF(原始数据!AW6="","",IF(ISERROR(MATCH(原始数据!AW6,各类选项!$E:$E,0)),1,0))</f>
        <v>0</v>
      </c>
      <c r="Q5" s="295">
        <f>IF(原始数据!AY6="","",IF(ISERROR(MATCH(原始数据!AY6,各类选项!$E:$E,0)),1,0))</f>
        <v>0</v>
      </c>
      <c r="R5" s="295">
        <f>IF(原始数据!AZ6="","",IF(ISERROR(MATCH(原始数据!AZ6,各类选项!$C:$C,0)),1,0))</f>
        <v>0</v>
      </c>
      <c r="S5" s="295">
        <f>IF(赛后数据!M6="","",IF(ISERROR(MATCH(赛后数据!M6,(各类选项!J:J),0)),1,0))</f>
        <v>0</v>
      </c>
      <c r="T5" s="295">
        <f>IF(赛后数据!U6="","",IF(ISERROR(MATCH(赛后数据!U6,(各类选项!J:J),0)),1,0))</f>
        <v>0</v>
      </c>
      <c r="U5" s="295">
        <f>IF(赛后数据!AC6="","",IF(ISERROR(MATCH(赛后数据!AC6,(各类选项!J:J),0)),1,0))</f>
        <v>0</v>
      </c>
      <c r="V5" s="295">
        <f>IF(赛后数据!AK6="","",IF(ISERROR(MATCH(赛后数据!AK6,(各类选项!J:J),0)),1,0))</f>
        <v>0</v>
      </c>
    </row>
    <row r="6" spans="1:22">
      <c r="A6" s="295">
        <f t="shared" si="0"/>
        <v>0</v>
      </c>
      <c r="B6" s="295">
        <f t="shared" si="1"/>
        <v>0</v>
      </c>
      <c r="C6" s="295">
        <f>IF(原始数据!K7="","",IF(ISERROR(MATCH(原始数据!K7,原始数据!E7:F7,0)),1,0)-IF(原始数据!K7="",1,0))</f>
        <v>0</v>
      </c>
      <c r="D6" s="295">
        <f>IF(原始数据!L7="","",IF(ISERROR(MATCH(原始数据!L7,各类选项!L:L,0)),1,0)-IF(原始数据!L7="",1,0))</f>
        <v>0</v>
      </c>
      <c r="E6" s="295" t="str">
        <f>IF(原始数据!W7="","",IF(ISERROR(MATCH(原始数据!W7,各类选项!G:G,0)),1,0))</f>
        <v/>
      </c>
      <c r="F6" s="295">
        <f>IF(原始数据!Y7="","",IF(ISERROR(MATCH(原始数据!Y7,各类选项!G:G,0)),1,0))</f>
        <v>0</v>
      </c>
      <c r="G6" s="295">
        <f>IF(原始数据!AO7="","",IF(ISERROR(MATCH(原始数据!AO7,各类选项!$E:$E,0)),1,0))</f>
        <v>0</v>
      </c>
      <c r="H6" s="295">
        <f>IF(原始数据!AP7="","",IF(ISERROR(MATCH(原始数据!AP7,各类选项!$E:$E,0)),1,0))</f>
        <v>0</v>
      </c>
      <c r="I6" s="295">
        <f>IF(原始数据!AV7="","",IF(ISERROR(MATCH(原始数据!AV7,各类选项!$E:$E,0)),1,0))</f>
        <v>0</v>
      </c>
      <c r="J6" s="295">
        <f>IF(原始数据!AX7="","",IF(ISERROR(MATCH(原始数据!AX7,各类选项!$E:$E,0)),1,0))</f>
        <v>0</v>
      </c>
      <c r="K6" s="295">
        <f>IF(原始数据!AQ7="","",IF(ISERROR(MATCH(原始数据!AQ7,各类选项!$C:$C,0)),1,0))</f>
        <v>0</v>
      </c>
      <c r="L6" s="295">
        <f>IF(原始数据!AR7="","",IF(ISERROR(MATCH(原始数据!AR7,各类选项!$C:$C,0)),1,0))</f>
        <v>0</v>
      </c>
      <c r="M6" s="295" t="str">
        <f>IF(原始数据!AS7="","",IF(ISERROR(MATCH(原始数据!AS7,各类选项!$C:$C,0)),1,0))</f>
        <v/>
      </c>
      <c r="N6" s="295">
        <f>IF(原始数据!AT7="","",IF(ISERROR(MATCH(原始数据!AT7,各类选项!$E:$E,0)),1,0))</f>
        <v>0</v>
      </c>
      <c r="O6" s="295">
        <f>IF(原始数据!AU7="","",IF(ISERROR(MATCH(原始数据!AU7,各类选项!$E:$E,0)),1,0))</f>
        <v>0</v>
      </c>
      <c r="P6" s="295">
        <f>IF(原始数据!AW7="","",IF(ISERROR(MATCH(原始数据!AW7,各类选项!$E:$E,0)),1,0))</f>
        <v>0</v>
      </c>
      <c r="Q6" s="295">
        <f>IF(原始数据!AY7="","",IF(ISERROR(MATCH(原始数据!AY7,各类选项!$E:$E,0)),1,0))</f>
        <v>0</v>
      </c>
      <c r="R6" s="295">
        <f>IF(原始数据!AZ7="","",IF(ISERROR(MATCH(原始数据!AZ7,各类选项!$C:$C,0)),1,0))</f>
        <v>0</v>
      </c>
      <c r="S6" s="295">
        <f>IF(赛后数据!M7="","",IF(ISERROR(MATCH(赛后数据!M7,(各类选项!J:J),0)),1,0))</f>
        <v>0</v>
      </c>
      <c r="T6" s="295">
        <f>IF(赛后数据!U7="","",IF(ISERROR(MATCH(赛后数据!U7,(各类选项!J:J),0)),1,0))</f>
        <v>0</v>
      </c>
      <c r="U6" s="295">
        <f>IF(赛后数据!AC7="","",IF(ISERROR(MATCH(赛后数据!AC7,(各类选项!J:J),0)),1,0))</f>
        <v>0</v>
      </c>
      <c r="V6" s="295">
        <f>IF(赛后数据!AK7="","",IF(ISERROR(MATCH(赛后数据!AK7,(各类选项!J:J),0)),1,0))</f>
        <v>0</v>
      </c>
    </row>
    <row r="7" spans="1:22">
      <c r="A7" s="295">
        <f t="shared" si="0"/>
        <v>0</v>
      </c>
      <c r="B7" s="295">
        <f t="shared" si="1"/>
        <v>0</v>
      </c>
      <c r="C7" s="295">
        <f>IF(原始数据!K8="","",IF(ISERROR(MATCH(原始数据!K8,原始数据!E8:F8,0)),1,0)-IF(原始数据!K8="",1,0))</f>
        <v>0</v>
      </c>
      <c r="D7" s="295">
        <f>IF(原始数据!L8="","",IF(ISERROR(MATCH(原始数据!L8,各类选项!L:L,0)),1,0)-IF(原始数据!L8="",1,0))</f>
        <v>0</v>
      </c>
      <c r="E7" s="295" t="str">
        <f>IF(原始数据!W8="","",IF(ISERROR(MATCH(原始数据!W8,各类选项!G:G,0)),1,0))</f>
        <v/>
      </c>
      <c r="F7" s="295">
        <f>IF(原始数据!Y8="","",IF(ISERROR(MATCH(原始数据!Y8,各类选项!G:G,0)),1,0))</f>
        <v>0</v>
      </c>
      <c r="G7" s="295">
        <f>IF(原始数据!AO8="","",IF(ISERROR(MATCH(原始数据!AO8,各类选项!$E:$E,0)),1,0))</f>
        <v>0</v>
      </c>
      <c r="H7" s="295">
        <f>IF(原始数据!AP8="","",IF(ISERROR(MATCH(原始数据!AP8,各类选项!$E:$E,0)),1,0))</f>
        <v>0</v>
      </c>
      <c r="I7" s="295">
        <f>IF(原始数据!AV8="","",IF(ISERROR(MATCH(原始数据!AV8,各类选项!$E:$E,0)),1,0))</f>
        <v>0</v>
      </c>
      <c r="J7" s="295">
        <f>IF(原始数据!AX8="","",IF(ISERROR(MATCH(原始数据!AX8,各类选项!$E:$E,0)),1,0))</f>
        <v>0</v>
      </c>
      <c r="K7" s="295">
        <f>IF(原始数据!AQ8="","",IF(ISERROR(MATCH(原始数据!AQ8,各类选项!$C:$C,0)),1,0))</f>
        <v>0</v>
      </c>
      <c r="L7" s="295">
        <f>IF(原始数据!AR8="","",IF(ISERROR(MATCH(原始数据!AR8,各类选项!$C:$C,0)),1,0))</f>
        <v>0</v>
      </c>
      <c r="M7" s="295" t="str">
        <f>IF(原始数据!AS8="","",IF(ISERROR(MATCH(原始数据!AS8,各类选项!$C:$C,0)),1,0))</f>
        <v/>
      </c>
      <c r="N7" s="295">
        <f>IF(原始数据!AT8="","",IF(ISERROR(MATCH(原始数据!AT8,各类选项!$E:$E,0)),1,0))</f>
        <v>0</v>
      </c>
      <c r="O7" s="295">
        <f>IF(原始数据!AU8="","",IF(ISERROR(MATCH(原始数据!AU8,各类选项!$E:$E,0)),1,0))</f>
        <v>0</v>
      </c>
      <c r="P7" s="295">
        <f>IF(原始数据!AW8="","",IF(ISERROR(MATCH(原始数据!AW8,各类选项!$E:$E,0)),1,0))</f>
        <v>0</v>
      </c>
      <c r="Q7" s="295">
        <f>IF(原始数据!AY8="","",IF(ISERROR(MATCH(原始数据!AY8,各类选项!$E:$E,0)),1,0))</f>
        <v>0</v>
      </c>
      <c r="R7" s="295">
        <f>IF(原始数据!AZ8="","",IF(ISERROR(MATCH(原始数据!AZ8,各类选项!$C:$C,0)),1,0))</f>
        <v>0</v>
      </c>
      <c r="S7" s="295">
        <f>IF(赛后数据!M8="","",IF(ISERROR(MATCH(赛后数据!M8,(各类选项!J:J),0)),1,0))</f>
        <v>0</v>
      </c>
      <c r="T7" s="295">
        <f>IF(赛后数据!U8="","",IF(ISERROR(MATCH(赛后数据!U8,(各类选项!J:J),0)),1,0))</f>
        <v>0</v>
      </c>
      <c r="U7" s="295">
        <f>IF(赛后数据!AC8="","",IF(ISERROR(MATCH(赛后数据!AC8,(各类选项!J:J),0)),1,0))</f>
        <v>0</v>
      </c>
      <c r="V7" s="295">
        <f>IF(赛后数据!AK8="","",IF(ISERROR(MATCH(赛后数据!AK8,(各类选项!J:J),0)),1,0))</f>
        <v>0</v>
      </c>
    </row>
    <row r="8" spans="1:22">
      <c r="A8" s="295">
        <f t="shared" si="0"/>
        <v>0</v>
      </c>
      <c r="B8" s="295">
        <f t="shared" si="1"/>
        <v>0</v>
      </c>
      <c r="C8" s="295" t="str">
        <f>IF(原始数据!K9="","",IF(ISERROR(MATCH(原始数据!K9,原始数据!E9:F9,0)),1,0)-IF(原始数据!K9="",1,0))</f>
        <v/>
      </c>
      <c r="D8" s="295" t="str">
        <f>IF(原始数据!L9="","",IF(ISERROR(MATCH(原始数据!L9,各类选项!L:L,0)),1,0)-IF(原始数据!L9="",1,0))</f>
        <v/>
      </c>
      <c r="E8" s="295" t="str">
        <f>IF(原始数据!W9="","",IF(ISERROR(MATCH(原始数据!W9,各类选项!G:G,0)),1,0))</f>
        <v/>
      </c>
      <c r="F8" s="295" t="str">
        <f>IF(原始数据!Y9="","",IF(ISERROR(MATCH(原始数据!Y9,各类选项!G:G,0)),1,0))</f>
        <v/>
      </c>
      <c r="G8" s="295" t="str">
        <f>IF(原始数据!AO9="","",IF(ISERROR(MATCH(原始数据!AO9,各类选项!$E:$E,0)),1,0))</f>
        <v/>
      </c>
      <c r="H8" s="295" t="str">
        <f>IF(原始数据!AP9="","",IF(ISERROR(MATCH(原始数据!AP9,各类选项!$E:$E,0)),1,0))</f>
        <v/>
      </c>
      <c r="I8" s="295" t="str">
        <f>IF(原始数据!AV9="","",IF(ISERROR(MATCH(原始数据!AV9,各类选项!$E:$E,0)),1,0))</f>
        <v/>
      </c>
      <c r="J8" s="295" t="str">
        <f>IF(原始数据!AX9="","",IF(ISERROR(MATCH(原始数据!AX9,各类选项!$E:$E,0)),1,0))</f>
        <v/>
      </c>
      <c r="K8" s="295" t="str">
        <f>IF(原始数据!AQ9="","",IF(ISERROR(MATCH(原始数据!AQ9,各类选项!$C:$C,0)),1,0))</f>
        <v/>
      </c>
      <c r="L8" s="295" t="str">
        <f>IF(原始数据!AR9="","",IF(ISERROR(MATCH(原始数据!AR9,各类选项!$C:$C,0)),1,0))</f>
        <v/>
      </c>
      <c r="M8" s="295" t="str">
        <f>IF(原始数据!AS9="","",IF(ISERROR(MATCH(原始数据!AS9,各类选项!$C:$C,0)),1,0))</f>
        <v/>
      </c>
      <c r="N8" s="295" t="str">
        <f>IF(原始数据!AT9="","",IF(ISERROR(MATCH(原始数据!AT9,各类选项!$E:$E,0)),1,0))</f>
        <v/>
      </c>
      <c r="O8" s="295" t="str">
        <f>IF(原始数据!AU9="","",IF(ISERROR(MATCH(原始数据!AU9,各类选项!$E:$E,0)),1,0))</f>
        <v/>
      </c>
      <c r="P8" s="295" t="str">
        <f>IF(原始数据!AW9="","",IF(ISERROR(MATCH(原始数据!AW9,各类选项!$E:$E,0)),1,0))</f>
        <v/>
      </c>
      <c r="Q8" s="295" t="str">
        <f>IF(原始数据!AY9="","",IF(ISERROR(MATCH(原始数据!AY9,各类选项!$E:$E,0)),1,0))</f>
        <v/>
      </c>
      <c r="R8" s="295" t="str">
        <f>IF(原始数据!AZ9="","",IF(ISERROR(MATCH(原始数据!AZ9,各类选项!$C:$C,0)),1,0))</f>
        <v/>
      </c>
      <c r="S8" s="295" t="str">
        <f>IF(赛后数据!M9="","",IF(ISERROR(MATCH(赛后数据!M9,(各类选项!J:J),0)),1,0))</f>
        <v/>
      </c>
      <c r="T8" s="295" t="str">
        <f>IF(赛后数据!U9="","",IF(ISERROR(MATCH(赛后数据!U9,(各类选项!J:J),0)),1,0))</f>
        <v/>
      </c>
      <c r="U8" s="295" t="str">
        <f>IF(赛后数据!AC9="","",IF(ISERROR(MATCH(赛后数据!AC9,(各类选项!J:J),0)),1,0))</f>
        <v/>
      </c>
      <c r="V8" s="295" t="str">
        <f>IF(赛后数据!AK9="","",IF(ISERROR(MATCH(赛后数据!AK9,(各类选项!J:J),0)),1,0))</f>
        <v/>
      </c>
    </row>
    <row r="9" spans="1:22">
      <c r="A9" s="295">
        <f t="shared" si="0"/>
        <v>0</v>
      </c>
      <c r="B9" s="295">
        <f t="shared" si="1"/>
        <v>0</v>
      </c>
      <c r="C9" s="295" t="str">
        <f>IF(原始数据!K10="","",IF(ISERROR(MATCH(原始数据!K10,原始数据!E10:F10,0)),1,0)-IF(原始数据!K10="",1,0))</f>
        <v/>
      </c>
      <c r="D9" s="295" t="str">
        <f>IF(原始数据!L10="","",IF(ISERROR(MATCH(原始数据!L10,各类选项!L:L,0)),1,0)-IF(原始数据!L10="",1,0))</f>
        <v/>
      </c>
      <c r="E9" s="295" t="str">
        <f>IF(原始数据!W10="","",IF(ISERROR(MATCH(原始数据!W10,各类选项!G:G,0)),1,0))</f>
        <v/>
      </c>
      <c r="F9" s="295" t="str">
        <f>IF(原始数据!Y10="","",IF(ISERROR(MATCH(原始数据!Y10,各类选项!G:G,0)),1,0))</f>
        <v/>
      </c>
      <c r="G9" s="295" t="str">
        <f>IF(原始数据!AO10="","",IF(ISERROR(MATCH(原始数据!AO10,各类选项!$E:$E,0)),1,0))</f>
        <v/>
      </c>
      <c r="H9" s="295" t="str">
        <f>IF(原始数据!AP10="","",IF(ISERROR(MATCH(原始数据!AP10,各类选项!$E:$E,0)),1,0))</f>
        <v/>
      </c>
      <c r="I9" s="295" t="str">
        <f>IF(原始数据!AV10="","",IF(ISERROR(MATCH(原始数据!AV10,各类选项!$E:$E,0)),1,0))</f>
        <v/>
      </c>
      <c r="J9" s="295" t="str">
        <f>IF(原始数据!AX10="","",IF(ISERROR(MATCH(原始数据!AX10,各类选项!$E:$E,0)),1,0))</f>
        <v/>
      </c>
      <c r="K9" s="295" t="str">
        <f>IF(原始数据!AQ10="","",IF(ISERROR(MATCH(原始数据!AQ10,各类选项!$C:$C,0)),1,0))</f>
        <v/>
      </c>
      <c r="L9" s="295" t="str">
        <f>IF(原始数据!AR10="","",IF(ISERROR(MATCH(原始数据!AR10,各类选项!$C:$C,0)),1,0))</f>
        <v/>
      </c>
      <c r="M9" s="295" t="str">
        <f>IF(原始数据!AS10="","",IF(ISERROR(MATCH(原始数据!AS10,各类选项!$C:$C,0)),1,0))</f>
        <v/>
      </c>
      <c r="N9" s="295" t="str">
        <f>IF(原始数据!AT10="","",IF(ISERROR(MATCH(原始数据!AT10,各类选项!$E:$E,0)),1,0))</f>
        <v/>
      </c>
      <c r="O9" s="295" t="str">
        <f>IF(原始数据!AU10="","",IF(ISERROR(MATCH(原始数据!AU10,各类选项!$E:$E,0)),1,0))</f>
        <v/>
      </c>
      <c r="P9" s="295" t="str">
        <f>IF(原始数据!AW10="","",IF(ISERROR(MATCH(原始数据!AW10,各类选项!$E:$E,0)),1,0))</f>
        <v/>
      </c>
      <c r="Q9" s="295" t="str">
        <f>IF(原始数据!AY10="","",IF(ISERROR(MATCH(原始数据!AY10,各类选项!$E:$E,0)),1,0))</f>
        <v/>
      </c>
      <c r="R9" s="295" t="str">
        <f>IF(原始数据!AZ10="","",IF(ISERROR(MATCH(原始数据!AZ10,各类选项!$C:$C,0)),1,0))</f>
        <v/>
      </c>
      <c r="S9" s="295" t="str">
        <f>IF(赛后数据!M10="","",IF(ISERROR(MATCH(赛后数据!M10,(各类选项!J:J),0)),1,0))</f>
        <v/>
      </c>
      <c r="T9" s="295" t="str">
        <f>IF(赛后数据!U10="","",IF(ISERROR(MATCH(赛后数据!U10,(各类选项!J:J),0)),1,0))</f>
        <v/>
      </c>
      <c r="U9" s="295" t="str">
        <f>IF(赛后数据!AC10="","",IF(ISERROR(MATCH(赛后数据!AC10,(各类选项!J:J),0)),1,0))</f>
        <v/>
      </c>
      <c r="V9" s="295" t="str">
        <f>IF(赛后数据!AK10="","",IF(ISERROR(MATCH(赛后数据!AK10,(各类选项!J:J),0)),1,0))</f>
        <v/>
      </c>
    </row>
    <row r="10" spans="1:22">
      <c r="A10" s="295">
        <f t="shared" si="0"/>
        <v>0</v>
      </c>
      <c r="B10" s="295">
        <f t="shared" si="1"/>
        <v>0</v>
      </c>
      <c r="C10" s="295" t="str">
        <f>IF(原始数据!K11="","",IF(ISERROR(MATCH(原始数据!K11,原始数据!E11:F11,0)),1,0)-IF(原始数据!K11="",1,0))</f>
        <v/>
      </c>
      <c r="D10" s="295" t="str">
        <f>IF(原始数据!L11="","",IF(ISERROR(MATCH(原始数据!L11,各类选项!L:L,0)),1,0)-IF(原始数据!L11="",1,0))</f>
        <v/>
      </c>
      <c r="E10" s="295" t="str">
        <f>IF(原始数据!W11="","",IF(ISERROR(MATCH(原始数据!W11,各类选项!G:G,0)),1,0))</f>
        <v/>
      </c>
      <c r="F10" s="295" t="str">
        <f>IF(原始数据!Y11="","",IF(ISERROR(MATCH(原始数据!Y11,各类选项!G:G,0)),1,0))</f>
        <v/>
      </c>
      <c r="G10" s="295" t="str">
        <f>IF(原始数据!AO11="","",IF(ISERROR(MATCH(原始数据!AO11,各类选项!$E:$E,0)),1,0))</f>
        <v/>
      </c>
      <c r="H10" s="295" t="str">
        <f>IF(原始数据!AP11="","",IF(ISERROR(MATCH(原始数据!AP11,各类选项!$E:$E,0)),1,0))</f>
        <v/>
      </c>
      <c r="I10" s="295" t="str">
        <f>IF(原始数据!AV11="","",IF(ISERROR(MATCH(原始数据!AV11,各类选项!$E:$E,0)),1,0))</f>
        <v/>
      </c>
      <c r="J10" s="295" t="str">
        <f>IF(原始数据!AX11="","",IF(ISERROR(MATCH(原始数据!AX11,各类选项!$E:$E,0)),1,0))</f>
        <v/>
      </c>
      <c r="K10" s="295" t="str">
        <f>IF(原始数据!AQ11="","",IF(ISERROR(MATCH(原始数据!AQ11,各类选项!$C:$C,0)),1,0))</f>
        <v/>
      </c>
      <c r="L10" s="295" t="str">
        <f>IF(原始数据!AR11="","",IF(ISERROR(MATCH(原始数据!AR11,各类选项!$C:$C,0)),1,0))</f>
        <v/>
      </c>
      <c r="M10" s="295" t="str">
        <f>IF(原始数据!AS11="","",IF(ISERROR(MATCH(原始数据!AS11,各类选项!$C:$C,0)),1,0))</f>
        <v/>
      </c>
      <c r="N10" s="295" t="str">
        <f>IF(原始数据!AT11="","",IF(ISERROR(MATCH(原始数据!AT11,各类选项!$E:$E,0)),1,0))</f>
        <v/>
      </c>
      <c r="O10" s="295" t="str">
        <f>IF(原始数据!AU11="","",IF(ISERROR(MATCH(原始数据!AU11,各类选项!$E:$E,0)),1,0))</f>
        <v/>
      </c>
      <c r="P10" s="295" t="str">
        <f>IF(原始数据!AW11="","",IF(ISERROR(MATCH(原始数据!AW11,各类选项!$E:$E,0)),1,0))</f>
        <v/>
      </c>
      <c r="Q10" s="295" t="str">
        <f>IF(原始数据!AY11="","",IF(ISERROR(MATCH(原始数据!AY11,各类选项!$E:$E,0)),1,0))</f>
        <v/>
      </c>
      <c r="R10" s="295" t="str">
        <f>IF(原始数据!AZ11="","",IF(ISERROR(MATCH(原始数据!AZ11,各类选项!$C:$C,0)),1,0))</f>
        <v/>
      </c>
      <c r="S10" s="295" t="str">
        <f>IF(赛后数据!M11="","",IF(ISERROR(MATCH(赛后数据!M11,(各类选项!J:J),0)),1,0))</f>
        <v/>
      </c>
      <c r="T10" s="295" t="str">
        <f>IF(赛后数据!U11="","",IF(ISERROR(MATCH(赛后数据!U11,(各类选项!J:J),0)),1,0))</f>
        <v/>
      </c>
      <c r="U10" s="295" t="str">
        <f>IF(赛后数据!AC11="","",IF(ISERROR(MATCH(赛后数据!AC11,(各类选项!J:J),0)),1,0))</f>
        <v/>
      </c>
      <c r="V10" s="295" t="str">
        <f>IF(赛后数据!AK11="","",IF(ISERROR(MATCH(赛后数据!AK11,(各类选项!J:J),0)),1,0))</f>
        <v/>
      </c>
    </row>
    <row r="11" spans="1:22">
      <c r="A11" s="295">
        <f t="shared" si="0"/>
        <v>0</v>
      </c>
      <c r="B11" s="295">
        <f t="shared" si="1"/>
        <v>0</v>
      </c>
      <c r="C11" s="295" t="str">
        <f>IF(原始数据!K12="","",IF(ISERROR(MATCH(原始数据!K12,原始数据!E12:F12,0)),1,0)-IF(原始数据!K12="",1,0))</f>
        <v/>
      </c>
      <c r="D11" s="295" t="str">
        <f>IF(原始数据!L12="","",IF(ISERROR(MATCH(原始数据!L12,各类选项!L:L,0)),1,0)-IF(原始数据!L12="",1,0))</f>
        <v/>
      </c>
      <c r="E11" s="295" t="str">
        <f>IF(原始数据!W12="","",IF(ISERROR(MATCH(原始数据!W12,各类选项!G:G,0)),1,0))</f>
        <v/>
      </c>
      <c r="F11" s="295" t="str">
        <f>IF(原始数据!Y12="","",IF(ISERROR(MATCH(原始数据!Y12,各类选项!G:G,0)),1,0))</f>
        <v/>
      </c>
      <c r="G11" s="295" t="str">
        <f>IF(原始数据!AO12="","",IF(ISERROR(MATCH(原始数据!AO12,各类选项!$E:$E,0)),1,0))</f>
        <v/>
      </c>
      <c r="H11" s="295" t="str">
        <f>IF(原始数据!AP12="","",IF(ISERROR(MATCH(原始数据!AP12,各类选项!$E:$E,0)),1,0))</f>
        <v/>
      </c>
      <c r="I11" s="295" t="str">
        <f>IF(原始数据!AV12="","",IF(ISERROR(MATCH(原始数据!AV12,各类选项!$E:$E,0)),1,0))</f>
        <v/>
      </c>
      <c r="J11" s="295" t="str">
        <f>IF(原始数据!AX12="","",IF(ISERROR(MATCH(原始数据!AX12,各类选项!$E:$E,0)),1,0))</f>
        <v/>
      </c>
      <c r="K11" s="295" t="str">
        <f>IF(原始数据!AQ12="","",IF(ISERROR(MATCH(原始数据!AQ12,各类选项!$C:$C,0)),1,0))</f>
        <v/>
      </c>
      <c r="L11" s="295" t="str">
        <f>IF(原始数据!AR12="","",IF(ISERROR(MATCH(原始数据!AR12,各类选项!$C:$C,0)),1,0))</f>
        <v/>
      </c>
      <c r="M11" s="295" t="str">
        <f>IF(原始数据!AS12="","",IF(ISERROR(MATCH(原始数据!AS12,各类选项!$C:$C,0)),1,0))</f>
        <v/>
      </c>
      <c r="N11" s="295" t="str">
        <f>IF(原始数据!AT12="","",IF(ISERROR(MATCH(原始数据!AT12,各类选项!$E:$E,0)),1,0))</f>
        <v/>
      </c>
      <c r="O11" s="295" t="str">
        <f>IF(原始数据!AU12="","",IF(ISERROR(MATCH(原始数据!AU12,各类选项!$E:$E,0)),1,0))</f>
        <v/>
      </c>
      <c r="P11" s="295" t="str">
        <f>IF(原始数据!AW12="","",IF(ISERROR(MATCH(原始数据!AW12,各类选项!$E:$E,0)),1,0))</f>
        <v/>
      </c>
      <c r="Q11" s="295" t="str">
        <f>IF(原始数据!AY12="","",IF(ISERROR(MATCH(原始数据!AY12,各类选项!$E:$E,0)),1,0))</f>
        <v/>
      </c>
      <c r="R11" s="295" t="str">
        <f>IF(原始数据!AZ12="","",IF(ISERROR(MATCH(原始数据!AZ12,各类选项!$C:$C,0)),1,0))</f>
        <v/>
      </c>
      <c r="S11" s="295" t="str">
        <f>IF(赛后数据!M12="","",IF(ISERROR(MATCH(赛后数据!M12,(各类选项!J:J),0)),1,0))</f>
        <v/>
      </c>
      <c r="T11" s="295" t="str">
        <f>IF(赛后数据!U12="","",IF(ISERROR(MATCH(赛后数据!U12,(各类选项!J:J),0)),1,0))</f>
        <v/>
      </c>
      <c r="U11" s="295" t="str">
        <f>IF(赛后数据!AC12="","",IF(ISERROR(MATCH(赛后数据!AC12,(各类选项!J:J),0)),1,0))</f>
        <v/>
      </c>
      <c r="V11" s="295" t="str">
        <f>IF(赛后数据!AK12="","",IF(ISERROR(MATCH(赛后数据!AK12,(各类选项!J:J),0)),1,0))</f>
        <v/>
      </c>
    </row>
    <row r="12" spans="1:22">
      <c r="A12" s="295">
        <f t="shared" si="0"/>
        <v>0</v>
      </c>
      <c r="B12" s="295">
        <f t="shared" si="1"/>
        <v>0</v>
      </c>
      <c r="C12" s="295" t="str">
        <f>IF(原始数据!K13="","",IF(ISERROR(MATCH(原始数据!K13,原始数据!E13:F13,0)),1,0)-IF(原始数据!K13="",1,0))</f>
        <v/>
      </c>
      <c r="D12" s="295" t="str">
        <f>IF(原始数据!L13="","",IF(ISERROR(MATCH(原始数据!L13,各类选项!L:L,0)),1,0)-IF(原始数据!L13="",1,0))</f>
        <v/>
      </c>
      <c r="E12" s="295" t="str">
        <f>IF(原始数据!W13="","",IF(ISERROR(MATCH(原始数据!W13,各类选项!G:G,0)),1,0))</f>
        <v/>
      </c>
      <c r="F12" s="295" t="str">
        <f>IF(原始数据!Y13="","",IF(ISERROR(MATCH(原始数据!Y13,各类选项!G:G,0)),1,0))</f>
        <v/>
      </c>
      <c r="G12" s="295" t="str">
        <f>IF(原始数据!AO13="","",IF(ISERROR(MATCH(原始数据!AO13,各类选项!$E:$E,0)),1,0))</f>
        <v/>
      </c>
      <c r="H12" s="295" t="str">
        <f>IF(原始数据!AP13="","",IF(ISERROR(MATCH(原始数据!AP13,各类选项!$E:$E,0)),1,0))</f>
        <v/>
      </c>
      <c r="I12" s="295" t="str">
        <f>IF(原始数据!AV13="","",IF(ISERROR(MATCH(原始数据!AV13,各类选项!$E:$E,0)),1,0))</f>
        <v/>
      </c>
      <c r="J12" s="295" t="str">
        <f>IF(原始数据!AX13="","",IF(ISERROR(MATCH(原始数据!AX13,各类选项!$E:$E,0)),1,0))</f>
        <v/>
      </c>
      <c r="K12" s="295" t="str">
        <f>IF(原始数据!AQ13="","",IF(ISERROR(MATCH(原始数据!AQ13,各类选项!$C:$C,0)),1,0))</f>
        <v/>
      </c>
      <c r="L12" s="295" t="str">
        <f>IF(原始数据!AR13="","",IF(ISERROR(MATCH(原始数据!AR13,各类选项!$C:$C,0)),1,0))</f>
        <v/>
      </c>
      <c r="M12" s="295" t="str">
        <f>IF(原始数据!AS13="","",IF(ISERROR(MATCH(原始数据!AS13,各类选项!$C:$C,0)),1,0))</f>
        <v/>
      </c>
      <c r="N12" s="295" t="str">
        <f>IF(原始数据!AT13="","",IF(ISERROR(MATCH(原始数据!AT13,各类选项!$E:$E,0)),1,0))</f>
        <v/>
      </c>
      <c r="O12" s="295" t="str">
        <f>IF(原始数据!AU13="","",IF(ISERROR(MATCH(原始数据!AU13,各类选项!$E:$E,0)),1,0))</f>
        <v/>
      </c>
      <c r="P12" s="295" t="str">
        <f>IF(原始数据!AW13="","",IF(ISERROR(MATCH(原始数据!AW13,各类选项!$E:$E,0)),1,0))</f>
        <v/>
      </c>
      <c r="Q12" s="295" t="str">
        <f>IF(原始数据!AY13="","",IF(ISERROR(MATCH(原始数据!AY13,各类选项!$E:$E,0)),1,0))</f>
        <v/>
      </c>
      <c r="R12" s="295" t="str">
        <f>IF(原始数据!AZ13="","",IF(ISERROR(MATCH(原始数据!AZ13,各类选项!$C:$C,0)),1,0))</f>
        <v/>
      </c>
      <c r="S12" s="295" t="str">
        <f>IF(赛后数据!M13="","",IF(ISERROR(MATCH(赛后数据!M13,(各类选项!J:J),0)),1,0))</f>
        <v/>
      </c>
      <c r="T12" s="295" t="str">
        <f>IF(赛后数据!U13="","",IF(ISERROR(MATCH(赛后数据!U13,(各类选项!J:J),0)),1,0))</f>
        <v/>
      </c>
      <c r="U12" s="295" t="str">
        <f>IF(赛后数据!AC13="","",IF(ISERROR(MATCH(赛后数据!AC13,(各类选项!J:J),0)),1,0))</f>
        <v/>
      </c>
      <c r="V12" s="295" t="str">
        <f>IF(赛后数据!AK13="","",IF(ISERROR(MATCH(赛后数据!AK13,(各类选项!J:J),0)),1,0))</f>
        <v/>
      </c>
    </row>
    <row r="13" spans="1:22">
      <c r="A13" s="295">
        <f t="shared" si="0"/>
        <v>0</v>
      </c>
      <c r="B13" s="295">
        <f t="shared" si="1"/>
        <v>0</v>
      </c>
      <c r="C13" s="295" t="str">
        <f>IF(原始数据!K14="","",IF(ISERROR(MATCH(原始数据!K14,原始数据!E14:F14,0)),1,0)-IF(原始数据!K14="",1,0))</f>
        <v/>
      </c>
      <c r="D13" s="295" t="str">
        <f>IF(原始数据!L14="","",IF(ISERROR(MATCH(原始数据!L14,各类选项!L:L,0)),1,0)-IF(原始数据!L14="",1,0))</f>
        <v/>
      </c>
      <c r="E13" s="295" t="str">
        <f>IF(原始数据!W14="","",IF(ISERROR(MATCH(原始数据!W14,各类选项!G:G,0)),1,0))</f>
        <v/>
      </c>
      <c r="F13" s="295" t="str">
        <f>IF(原始数据!Y14="","",IF(ISERROR(MATCH(原始数据!Y14,各类选项!G:G,0)),1,0))</f>
        <v/>
      </c>
      <c r="G13" s="295" t="str">
        <f>IF(原始数据!AO14="","",IF(ISERROR(MATCH(原始数据!AO14,各类选项!$E:$E,0)),1,0))</f>
        <v/>
      </c>
      <c r="H13" s="295" t="str">
        <f>IF(原始数据!AP14="","",IF(ISERROR(MATCH(原始数据!AP14,各类选项!$E:$E,0)),1,0))</f>
        <v/>
      </c>
      <c r="I13" s="295" t="str">
        <f>IF(原始数据!AV14="","",IF(ISERROR(MATCH(原始数据!AV14,各类选项!$E:$E,0)),1,0))</f>
        <v/>
      </c>
      <c r="J13" s="295" t="str">
        <f>IF(原始数据!AX14="","",IF(ISERROR(MATCH(原始数据!AX14,各类选项!$E:$E,0)),1,0))</f>
        <v/>
      </c>
      <c r="K13" s="295" t="str">
        <f>IF(原始数据!AQ14="","",IF(ISERROR(MATCH(原始数据!AQ14,各类选项!$C:$C,0)),1,0))</f>
        <v/>
      </c>
      <c r="L13" s="295" t="str">
        <f>IF(原始数据!AR14="","",IF(ISERROR(MATCH(原始数据!AR14,各类选项!$C:$C,0)),1,0))</f>
        <v/>
      </c>
      <c r="M13" s="295" t="str">
        <f>IF(原始数据!AS14="","",IF(ISERROR(MATCH(原始数据!AS14,各类选项!$C:$C,0)),1,0))</f>
        <v/>
      </c>
      <c r="N13" s="295" t="str">
        <f>IF(原始数据!AT14="","",IF(ISERROR(MATCH(原始数据!AT14,各类选项!$E:$E,0)),1,0))</f>
        <v/>
      </c>
      <c r="O13" s="295" t="str">
        <f>IF(原始数据!AU14="","",IF(ISERROR(MATCH(原始数据!AU14,各类选项!$E:$E,0)),1,0))</f>
        <v/>
      </c>
      <c r="P13" s="295" t="str">
        <f>IF(原始数据!AW14="","",IF(ISERROR(MATCH(原始数据!AW14,各类选项!$E:$E,0)),1,0))</f>
        <v/>
      </c>
      <c r="Q13" s="295" t="str">
        <f>IF(原始数据!AY14="","",IF(ISERROR(MATCH(原始数据!AY14,各类选项!$E:$E,0)),1,0))</f>
        <v/>
      </c>
      <c r="R13" s="295" t="str">
        <f>IF(原始数据!AZ14="","",IF(ISERROR(MATCH(原始数据!AZ14,各类选项!$C:$C,0)),1,0))</f>
        <v/>
      </c>
      <c r="S13" s="295" t="str">
        <f>IF(赛后数据!M14="","",IF(ISERROR(MATCH(赛后数据!M14,(各类选项!J:J),0)),1,0))</f>
        <v/>
      </c>
      <c r="T13" s="295" t="str">
        <f>IF(赛后数据!U14="","",IF(ISERROR(MATCH(赛后数据!U14,(各类选项!J:J),0)),1,0))</f>
        <v/>
      </c>
      <c r="U13" s="295" t="str">
        <f>IF(赛后数据!AC14="","",IF(ISERROR(MATCH(赛后数据!AC14,(各类选项!J:J),0)),1,0))</f>
        <v/>
      </c>
      <c r="V13" s="295" t="str">
        <f>IF(赛后数据!AK14="","",IF(ISERROR(MATCH(赛后数据!AK14,(各类选项!J:J),0)),1,0))</f>
        <v/>
      </c>
    </row>
    <row r="14" spans="1:22">
      <c r="A14" s="295">
        <f t="shared" si="0"/>
        <v>0</v>
      </c>
      <c r="B14" s="295">
        <f t="shared" si="1"/>
        <v>0</v>
      </c>
      <c r="C14" s="295">
        <f>IF(原始数据!K15="","",IF(ISERROR(MATCH(原始数据!K15,原始数据!E15:F15,0)),1,0)-IF(原始数据!K15="",1,0))</f>
        <v>0</v>
      </c>
      <c r="D14" s="295">
        <f>IF(原始数据!L15="","",IF(ISERROR(MATCH(原始数据!L15,各类选项!L:L,0)),1,0)-IF(原始数据!L15="",1,0))</f>
        <v>0</v>
      </c>
      <c r="E14" s="295">
        <f>IF(原始数据!W15="","",IF(ISERROR(MATCH(原始数据!W15,各类选项!G:G,0)),1,0))</f>
        <v>0</v>
      </c>
      <c r="F14" s="295">
        <f>IF(原始数据!Y15="","",IF(ISERROR(MATCH(原始数据!Y15,各类选项!G:G,0)),1,0))</f>
        <v>0</v>
      </c>
      <c r="G14" s="295">
        <f>IF(原始数据!AO15="","",IF(ISERROR(MATCH(原始数据!AO15,各类选项!$E:$E,0)),1,0))</f>
        <v>0</v>
      </c>
      <c r="H14" s="295">
        <f>IF(原始数据!AP15="","",IF(ISERROR(MATCH(原始数据!AP15,各类选项!$E:$E,0)),1,0))</f>
        <v>0</v>
      </c>
      <c r="I14" s="295">
        <f>IF(原始数据!AV15="","",IF(ISERROR(MATCH(原始数据!AV15,各类选项!$E:$E,0)),1,0))</f>
        <v>0</v>
      </c>
      <c r="J14" s="295">
        <f>IF(原始数据!AX15="","",IF(ISERROR(MATCH(原始数据!AX15,各类选项!$E:$E,0)),1,0))</f>
        <v>0</v>
      </c>
      <c r="K14" s="295" t="str">
        <f>IF(原始数据!AQ15="","",IF(ISERROR(MATCH(原始数据!AQ15,各类选项!$C:$C,0)),1,0))</f>
        <v/>
      </c>
      <c r="L14" s="295" t="str">
        <f>IF(原始数据!AR15="","",IF(ISERROR(MATCH(原始数据!AR15,各类选项!$C:$C,0)),1,0))</f>
        <v/>
      </c>
      <c r="M14" s="295" t="str">
        <f>IF(原始数据!AS15="","",IF(ISERROR(MATCH(原始数据!AS15,各类选项!$C:$C,0)),1,0))</f>
        <v/>
      </c>
      <c r="N14" s="295">
        <f>IF(原始数据!AT15="","",IF(ISERROR(MATCH(原始数据!AT15,各类选项!$E:$E,0)),1,0))</f>
        <v>0</v>
      </c>
      <c r="O14" s="295">
        <f>IF(原始数据!AU15="","",IF(ISERROR(MATCH(原始数据!AU15,各类选项!$E:$E,0)),1,0))</f>
        <v>0</v>
      </c>
      <c r="P14" s="295">
        <f>IF(原始数据!AW15="","",IF(ISERROR(MATCH(原始数据!AW15,各类选项!$E:$E,0)),1,0))</f>
        <v>0</v>
      </c>
      <c r="Q14" s="295">
        <f>IF(原始数据!AY15="","",IF(ISERROR(MATCH(原始数据!AY15,各类选项!$E:$E,0)),1,0))</f>
        <v>0</v>
      </c>
      <c r="R14" s="295">
        <f>IF(原始数据!AZ15="","",IF(ISERROR(MATCH(原始数据!AZ15,各类选项!$C:$C,0)),1,0))</f>
        <v>0</v>
      </c>
      <c r="S14" s="295">
        <f>IF(赛后数据!M15="","",IF(ISERROR(MATCH(赛后数据!M15,(各类选项!J:J),0)),1,0))</f>
        <v>0</v>
      </c>
      <c r="T14" s="295">
        <f>IF(赛后数据!U15="","",IF(ISERROR(MATCH(赛后数据!U15,(各类选项!J:J),0)),1,0))</f>
        <v>0</v>
      </c>
      <c r="U14" s="295">
        <f>IF(赛后数据!AC15="","",IF(ISERROR(MATCH(赛后数据!AC15,(各类选项!J:J),0)),1,0))</f>
        <v>0</v>
      </c>
      <c r="V14" s="295">
        <f>IF(赛后数据!AK15="","",IF(ISERROR(MATCH(赛后数据!AK15,(各类选项!J:J),0)),1,0))</f>
        <v>0</v>
      </c>
    </row>
    <row r="15" spans="1:22">
      <c r="A15" s="295">
        <f t="shared" si="0"/>
        <v>0</v>
      </c>
      <c r="B15" s="295">
        <f t="shared" si="1"/>
        <v>0</v>
      </c>
      <c r="C15" s="295">
        <f>IF(原始数据!K16="","",IF(ISERROR(MATCH(原始数据!K16,原始数据!E16:F16,0)),1,0)-IF(原始数据!K16="",1,0))</f>
        <v>0</v>
      </c>
      <c r="D15" s="295">
        <f>IF(原始数据!L16="","",IF(ISERROR(MATCH(原始数据!L16,各类选项!L:L,0)),1,0)-IF(原始数据!L16="",1,0))</f>
        <v>0</v>
      </c>
      <c r="E15" s="295">
        <f>IF(原始数据!W16="","",IF(ISERROR(MATCH(原始数据!W16,各类选项!G:G,0)),1,0))</f>
        <v>0</v>
      </c>
      <c r="F15" s="295">
        <f>IF(原始数据!Y16="","",IF(ISERROR(MATCH(原始数据!Y16,各类选项!G:G,0)),1,0))</f>
        <v>0</v>
      </c>
      <c r="G15" s="295">
        <f>IF(原始数据!AO16="","",IF(ISERROR(MATCH(原始数据!AO16,各类选项!$E:$E,0)),1,0))</f>
        <v>0</v>
      </c>
      <c r="H15" s="295">
        <f>IF(原始数据!AP16="","",IF(ISERROR(MATCH(原始数据!AP16,各类选项!$E:$E,0)),1,0))</f>
        <v>0</v>
      </c>
      <c r="I15" s="295">
        <f>IF(原始数据!AV16="","",IF(ISERROR(MATCH(原始数据!AV16,各类选项!$E:$E,0)),1,0))</f>
        <v>0</v>
      </c>
      <c r="J15" s="295">
        <f>IF(原始数据!AX16="","",IF(ISERROR(MATCH(原始数据!AX16,各类选项!$E:$E,0)),1,0))</f>
        <v>0</v>
      </c>
      <c r="K15" s="295" t="str">
        <f>IF(原始数据!AQ16="","",IF(ISERROR(MATCH(原始数据!AQ16,各类选项!$C:$C,0)),1,0))</f>
        <v/>
      </c>
      <c r="L15" s="295" t="str">
        <f>IF(原始数据!AR16="","",IF(ISERROR(MATCH(原始数据!AR16,各类选项!$C:$C,0)),1,0))</f>
        <v/>
      </c>
      <c r="M15" s="295" t="str">
        <f>IF(原始数据!AS16="","",IF(ISERROR(MATCH(原始数据!AS16,各类选项!$C:$C,0)),1,0))</f>
        <v/>
      </c>
      <c r="N15" s="295">
        <f>IF(原始数据!AT16="","",IF(ISERROR(MATCH(原始数据!AT16,各类选项!$E:$E,0)),1,0))</f>
        <v>0</v>
      </c>
      <c r="O15" s="295">
        <f>IF(原始数据!AU16="","",IF(ISERROR(MATCH(原始数据!AU16,各类选项!$E:$E,0)),1,0))</f>
        <v>0</v>
      </c>
      <c r="P15" s="295">
        <f>IF(原始数据!AW16="","",IF(ISERROR(MATCH(原始数据!AW16,各类选项!$E:$E,0)),1,0))</f>
        <v>0</v>
      </c>
      <c r="Q15" s="295">
        <f>IF(原始数据!AY16="","",IF(ISERROR(MATCH(原始数据!AY16,各类选项!$E:$E,0)),1,0))</f>
        <v>0</v>
      </c>
      <c r="R15" s="295">
        <f>IF(原始数据!AZ16="","",IF(ISERROR(MATCH(原始数据!AZ16,各类选项!$C:$C,0)),1,0))</f>
        <v>0</v>
      </c>
      <c r="S15" s="295">
        <f>IF(赛后数据!M16="","",IF(ISERROR(MATCH(赛后数据!M16,(各类选项!J:J),0)),1,0))</f>
        <v>0</v>
      </c>
      <c r="T15" s="295">
        <f>IF(赛后数据!U16="","",IF(ISERROR(MATCH(赛后数据!U16,(各类选项!J:J),0)),1,0))</f>
        <v>0</v>
      </c>
      <c r="U15" s="295">
        <f>IF(赛后数据!AC16="","",IF(ISERROR(MATCH(赛后数据!AC16,(各类选项!J:J),0)),1,0))</f>
        <v>0</v>
      </c>
      <c r="V15" s="295">
        <f>IF(赛后数据!AK16="","",IF(ISERROR(MATCH(赛后数据!AK16,(各类选项!J:J),0)),1,0))</f>
        <v>0</v>
      </c>
    </row>
    <row r="16" spans="1:22">
      <c r="A16" s="295">
        <f t="shared" si="0"/>
        <v>0</v>
      </c>
      <c r="B16" s="295">
        <f t="shared" si="1"/>
        <v>0</v>
      </c>
      <c r="C16" s="295">
        <f>IF(原始数据!K17="","",IF(ISERROR(MATCH(原始数据!K17,原始数据!E17:F17,0)),1,0)-IF(原始数据!K17="",1,0))</f>
        <v>0</v>
      </c>
      <c r="D16" s="295">
        <f>IF(原始数据!L17="","",IF(ISERROR(MATCH(原始数据!L17,各类选项!L:L,0)),1,0)-IF(原始数据!L17="",1,0))</f>
        <v>0</v>
      </c>
      <c r="E16" s="295" t="str">
        <f>IF(原始数据!W17="","",IF(ISERROR(MATCH(原始数据!W17,各类选项!G:G,0)),1,0))</f>
        <v/>
      </c>
      <c r="F16" s="295">
        <f>IF(原始数据!Y17="","",IF(ISERROR(MATCH(原始数据!Y17,各类选项!G:G,0)),1,0))</f>
        <v>0</v>
      </c>
      <c r="G16" s="295">
        <f>IF(原始数据!AO17="","",IF(ISERROR(MATCH(原始数据!AO17,各类选项!$E:$E,0)),1,0))</f>
        <v>0</v>
      </c>
      <c r="H16" s="295">
        <f>IF(原始数据!AP17="","",IF(ISERROR(MATCH(原始数据!AP17,各类选项!$E:$E,0)),1,0))</f>
        <v>0</v>
      </c>
      <c r="I16" s="295">
        <f>IF(原始数据!AV17="","",IF(ISERROR(MATCH(原始数据!AV17,各类选项!$E:$E,0)),1,0))</f>
        <v>0</v>
      </c>
      <c r="J16" s="295">
        <f>IF(原始数据!AX17="","",IF(ISERROR(MATCH(原始数据!AX17,各类选项!$E:$E,0)),1,0))</f>
        <v>0</v>
      </c>
      <c r="K16" s="295">
        <f>IF(原始数据!AQ17="","",IF(ISERROR(MATCH(原始数据!AQ17,各类选项!$C:$C,0)),1,0))</f>
        <v>0</v>
      </c>
      <c r="L16" s="295" t="str">
        <f>IF(原始数据!AR17="","",IF(ISERROR(MATCH(原始数据!AR17,各类选项!$C:$C,0)),1,0))</f>
        <v/>
      </c>
      <c r="M16" s="295" t="str">
        <f>IF(原始数据!AS17="","",IF(ISERROR(MATCH(原始数据!AS17,各类选项!$C:$C,0)),1,0))</f>
        <v/>
      </c>
      <c r="N16" s="295">
        <f>IF(原始数据!AT17="","",IF(ISERROR(MATCH(原始数据!AT17,各类选项!$E:$E,0)),1,0))</f>
        <v>0</v>
      </c>
      <c r="O16" s="295">
        <f>IF(原始数据!AU17="","",IF(ISERROR(MATCH(原始数据!AU17,各类选项!$E:$E,0)),1,0))</f>
        <v>0</v>
      </c>
      <c r="P16" s="295">
        <f>IF(原始数据!AW17="","",IF(ISERROR(MATCH(原始数据!AW17,各类选项!$E:$E,0)),1,0))</f>
        <v>0</v>
      </c>
      <c r="Q16" s="295">
        <f>IF(原始数据!AY17="","",IF(ISERROR(MATCH(原始数据!AY17,各类选项!$E:$E,0)),1,0))</f>
        <v>0</v>
      </c>
      <c r="R16" s="295">
        <f>IF(原始数据!AZ17="","",IF(ISERROR(MATCH(原始数据!AZ17,各类选项!$C:$C,0)),1,0))</f>
        <v>0</v>
      </c>
      <c r="S16" s="295">
        <f>IF(赛后数据!M17="","",IF(ISERROR(MATCH(赛后数据!M17,(各类选项!J:J),0)),1,0))</f>
        <v>0</v>
      </c>
      <c r="T16" s="295">
        <f>IF(赛后数据!U17="","",IF(ISERROR(MATCH(赛后数据!U17,(各类选项!J:J),0)),1,0))</f>
        <v>0</v>
      </c>
      <c r="U16" s="295">
        <f>IF(赛后数据!AC17="","",IF(ISERROR(MATCH(赛后数据!AC17,(各类选项!J:J),0)),1,0))</f>
        <v>0</v>
      </c>
      <c r="V16" s="295">
        <f>IF(赛后数据!AK17="","",IF(ISERROR(MATCH(赛后数据!AK17,(各类选项!J:J),0)),1,0))</f>
        <v>0</v>
      </c>
    </row>
    <row r="17" spans="1:22">
      <c r="A17" s="295">
        <f t="shared" si="0"/>
        <v>0</v>
      </c>
      <c r="B17" s="295">
        <f t="shared" si="1"/>
        <v>0</v>
      </c>
      <c r="C17" s="295">
        <f>IF(原始数据!K18="","",IF(ISERROR(MATCH(原始数据!K18,原始数据!E18:F18,0)),1,0)-IF(原始数据!K18="",1,0))</f>
        <v>0</v>
      </c>
      <c r="D17" s="295">
        <f>IF(原始数据!L18="","",IF(ISERROR(MATCH(原始数据!L18,各类选项!L:L,0)),1,0)-IF(原始数据!L18="",1,0))</f>
        <v>0</v>
      </c>
      <c r="E17" s="295" t="str">
        <f>IF(原始数据!W18="","",IF(ISERROR(MATCH(原始数据!W18,各类选项!G:G,0)),1,0))</f>
        <v/>
      </c>
      <c r="F17" s="295">
        <f>IF(原始数据!Y18="","",IF(ISERROR(MATCH(原始数据!Y18,各类选项!G:G,0)),1,0))</f>
        <v>0</v>
      </c>
      <c r="G17" s="295">
        <f>IF(原始数据!AO18="","",IF(ISERROR(MATCH(原始数据!AO18,各类选项!$E:$E,0)),1,0))</f>
        <v>0</v>
      </c>
      <c r="H17" s="295">
        <f>IF(原始数据!AP18="","",IF(ISERROR(MATCH(原始数据!AP18,各类选项!$E:$E,0)),1,0))</f>
        <v>0</v>
      </c>
      <c r="I17" s="295">
        <f>IF(原始数据!AV18="","",IF(ISERROR(MATCH(原始数据!AV18,各类选项!$E:$E,0)),1,0))</f>
        <v>0</v>
      </c>
      <c r="J17" s="295">
        <f>IF(原始数据!AX18="","",IF(ISERROR(MATCH(原始数据!AX18,各类选项!$E:$E,0)),1,0))</f>
        <v>0</v>
      </c>
      <c r="K17" s="295">
        <f>IF(原始数据!AQ18="","",IF(ISERROR(MATCH(原始数据!AQ18,各类选项!$C:$C,0)),1,0))</f>
        <v>0</v>
      </c>
      <c r="L17" s="295" t="str">
        <f>IF(原始数据!AR18="","",IF(ISERROR(MATCH(原始数据!AR18,各类选项!$C:$C,0)),1,0))</f>
        <v/>
      </c>
      <c r="M17" s="295" t="str">
        <f>IF(原始数据!AS18="","",IF(ISERROR(MATCH(原始数据!AS18,各类选项!$C:$C,0)),1,0))</f>
        <v/>
      </c>
      <c r="N17" s="295">
        <f>IF(原始数据!AT18="","",IF(ISERROR(MATCH(原始数据!AT18,各类选项!$E:$E,0)),1,0))</f>
        <v>0</v>
      </c>
      <c r="O17" s="295">
        <f>IF(原始数据!AU18="","",IF(ISERROR(MATCH(原始数据!AU18,各类选项!$E:$E,0)),1,0))</f>
        <v>0</v>
      </c>
      <c r="P17" s="295">
        <f>IF(原始数据!AW18="","",IF(ISERROR(MATCH(原始数据!AW18,各类选项!$E:$E,0)),1,0))</f>
        <v>0</v>
      </c>
      <c r="Q17" s="295">
        <f>IF(原始数据!AY18="","",IF(ISERROR(MATCH(原始数据!AY18,各类选项!$E:$E,0)),1,0))</f>
        <v>0</v>
      </c>
      <c r="R17" s="295">
        <f>IF(原始数据!AZ18="","",IF(ISERROR(MATCH(原始数据!AZ18,各类选项!$C:$C,0)),1,0))</f>
        <v>0</v>
      </c>
      <c r="S17" s="295">
        <f>IF(赛后数据!M18="","",IF(ISERROR(MATCH(赛后数据!M18,(各类选项!J:J),0)),1,0))</f>
        <v>0</v>
      </c>
      <c r="T17" s="295">
        <f>IF(赛后数据!U18="","",IF(ISERROR(MATCH(赛后数据!U18,(各类选项!J:J),0)),1,0))</f>
        <v>0</v>
      </c>
      <c r="U17" s="295">
        <f>IF(赛后数据!AC18="","",IF(ISERROR(MATCH(赛后数据!AC18,(各类选项!J:J),0)),1,0))</f>
        <v>0</v>
      </c>
      <c r="V17" s="295">
        <f>IF(赛后数据!AK18="","",IF(ISERROR(MATCH(赛后数据!AK18,(各类选项!J:J),0)),1,0))</f>
        <v>0</v>
      </c>
    </row>
    <row r="18" spans="1:22">
      <c r="A18" s="295">
        <f t="shared" si="0"/>
        <v>0</v>
      </c>
      <c r="B18" s="295">
        <f t="shared" si="1"/>
        <v>0</v>
      </c>
      <c r="C18" s="295">
        <f>IF(原始数据!K19="","",IF(ISERROR(MATCH(原始数据!K19,原始数据!E19:F19,0)),1,0)-IF(原始数据!K19="",1,0))</f>
        <v>0</v>
      </c>
      <c r="D18" s="295">
        <f>IF(原始数据!L19="","",IF(ISERROR(MATCH(原始数据!L19,各类选项!L:L,0)),1,0)-IF(原始数据!L19="",1,0))</f>
        <v>0</v>
      </c>
      <c r="E18" s="295" t="str">
        <f>IF(原始数据!W19="","",IF(ISERROR(MATCH(原始数据!W19,各类选项!G:G,0)),1,0))</f>
        <v/>
      </c>
      <c r="F18" s="295">
        <f>IF(原始数据!Y19="","",IF(ISERROR(MATCH(原始数据!Y19,各类选项!G:G,0)),1,0))</f>
        <v>0</v>
      </c>
      <c r="G18" s="295">
        <f>IF(原始数据!AO19="","",IF(ISERROR(MATCH(原始数据!AO19,各类选项!$E:$E,0)),1,0))</f>
        <v>0</v>
      </c>
      <c r="H18" s="295">
        <f>IF(原始数据!AP19="","",IF(ISERROR(MATCH(原始数据!AP19,各类选项!$E:$E,0)),1,0))</f>
        <v>0</v>
      </c>
      <c r="I18" s="295">
        <f>IF(原始数据!AV19="","",IF(ISERROR(MATCH(原始数据!AV19,各类选项!$E:$E,0)),1,0))</f>
        <v>0</v>
      </c>
      <c r="J18" s="295">
        <f>IF(原始数据!AX19="","",IF(ISERROR(MATCH(原始数据!AX19,各类选项!$E:$E,0)),1,0))</f>
        <v>0</v>
      </c>
      <c r="K18" s="295">
        <f>IF(原始数据!AQ19="","",IF(ISERROR(MATCH(原始数据!AQ19,各类选项!$C:$C,0)),1,0))</f>
        <v>0</v>
      </c>
      <c r="L18" s="295">
        <f>IF(原始数据!AR19="","",IF(ISERROR(MATCH(原始数据!AR19,各类选项!$C:$C,0)),1,0))</f>
        <v>0</v>
      </c>
      <c r="M18" s="295" t="str">
        <f>IF(原始数据!AS19="","",IF(ISERROR(MATCH(原始数据!AS19,各类选项!$C:$C,0)),1,0))</f>
        <v/>
      </c>
      <c r="N18" s="295">
        <f>IF(原始数据!AT19="","",IF(ISERROR(MATCH(原始数据!AT19,各类选项!$E:$E,0)),1,0))</f>
        <v>0</v>
      </c>
      <c r="O18" s="295">
        <f>IF(原始数据!AU19="","",IF(ISERROR(MATCH(原始数据!AU19,各类选项!$E:$E,0)),1,0))</f>
        <v>0</v>
      </c>
      <c r="P18" s="295">
        <f>IF(原始数据!AW19="","",IF(ISERROR(MATCH(原始数据!AW19,各类选项!$E:$E,0)),1,0))</f>
        <v>0</v>
      </c>
      <c r="Q18" s="295">
        <f>IF(原始数据!AY19="","",IF(ISERROR(MATCH(原始数据!AY19,各类选项!$E:$E,0)),1,0))</f>
        <v>0</v>
      </c>
      <c r="R18" s="295">
        <f>IF(原始数据!AZ19="","",IF(ISERROR(MATCH(原始数据!AZ19,各类选项!$C:$C,0)),1,0))</f>
        <v>0</v>
      </c>
      <c r="S18" s="295">
        <f>IF(赛后数据!M19="","",IF(ISERROR(MATCH(赛后数据!M19,(各类选项!J:J),0)),1,0))</f>
        <v>0</v>
      </c>
      <c r="T18" s="295">
        <f>IF(赛后数据!U19="","",IF(ISERROR(MATCH(赛后数据!U19,(各类选项!J:J),0)),1,0))</f>
        <v>0</v>
      </c>
      <c r="U18" s="295">
        <f>IF(赛后数据!AC19="","",IF(ISERROR(MATCH(赛后数据!AC19,(各类选项!J:J),0)),1,0))</f>
        <v>0</v>
      </c>
      <c r="V18" s="295">
        <f>IF(赛后数据!AK19="","",IF(ISERROR(MATCH(赛后数据!AK19,(各类选项!J:J),0)),1,0))</f>
        <v>0</v>
      </c>
    </row>
    <row r="19" spans="1:22">
      <c r="A19" s="295">
        <f t="shared" si="0"/>
        <v>0</v>
      </c>
      <c r="B19" s="295">
        <f t="shared" si="1"/>
        <v>0</v>
      </c>
      <c r="C19" s="295" t="str">
        <f>IF(原始数据!K20="","",IF(ISERROR(MATCH(原始数据!K20,原始数据!E20:F20,0)),1,0)-IF(原始数据!K20="",1,0))</f>
        <v/>
      </c>
      <c r="D19" s="295" t="str">
        <f>IF(原始数据!L20="","",IF(ISERROR(MATCH(原始数据!L20,各类选项!L:L,0)),1,0)-IF(原始数据!L20="",1,0))</f>
        <v/>
      </c>
      <c r="E19" s="295" t="str">
        <f>IF(原始数据!W20="","",IF(ISERROR(MATCH(原始数据!W20,各类选项!G:G,0)),1,0))</f>
        <v/>
      </c>
      <c r="F19" s="295" t="str">
        <f>IF(原始数据!Y20="","",IF(ISERROR(MATCH(原始数据!Y20,各类选项!G:G,0)),1,0))</f>
        <v/>
      </c>
      <c r="G19" s="295" t="str">
        <f>IF(原始数据!AO20="","",IF(ISERROR(MATCH(原始数据!AO20,各类选项!$E:$E,0)),1,0))</f>
        <v/>
      </c>
      <c r="H19" s="295" t="str">
        <f>IF(原始数据!AP20="","",IF(ISERROR(MATCH(原始数据!AP20,各类选项!$E:$E,0)),1,0))</f>
        <v/>
      </c>
      <c r="I19" s="295" t="str">
        <f>IF(原始数据!AV20="","",IF(ISERROR(MATCH(原始数据!AV20,各类选项!$E:$E,0)),1,0))</f>
        <v/>
      </c>
      <c r="J19" s="295" t="str">
        <f>IF(原始数据!AX20="","",IF(ISERROR(MATCH(原始数据!AX20,各类选项!$E:$E,0)),1,0))</f>
        <v/>
      </c>
      <c r="K19" s="295" t="str">
        <f>IF(原始数据!AQ20="","",IF(ISERROR(MATCH(原始数据!AQ20,各类选项!$C:$C,0)),1,0))</f>
        <v/>
      </c>
      <c r="L19" s="295" t="str">
        <f>IF(原始数据!AR20="","",IF(ISERROR(MATCH(原始数据!AR20,各类选项!$C:$C,0)),1,0))</f>
        <v/>
      </c>
      <c r="M19" s="295" t="str">
        <f>IF(原始数据!AS20="","",IF(ISERROR(MATCH(原始数据!AS20,各类选项!$C:$C,0)),1,0))</f>
        <v/>
      </c>
      <c r="N19" s="295" t="str">
        <f>IF(原始数据!AT20="","",IF(ISERROR(MATCH(原始数据!AT20,各类选项!$E:$E,0)),1,0))</f>
        <v/>
      </c>
      <c r="O19" s="295" t="str">
        <f>IF(原始数据!AU20="","",IF(ISERROR(MATCH(原始数据!AU20,各类选项!$E:$E,0)),1,0))</f>
        <v/>
      </c>
      <c r="P19" s="295" t="str">
        <f>IF(原始数据!AW20="","",IF(ISERROR(MATCH(原始数据!AW20,各类选项!$E:$E,0)),1,0))</f>
        <v/>
      </c>
      <c r="Q19" s="295" t="str">
        <f>IF(原始数据!AY20="","",IF(ISERROR(MATCH(原始数据!AY20,各类选项!$E:$E,0)),1,0))</f>
        <v/>
      </c>
      <c r="R19" s="295" t="str">
        <f>IF(原始数据!AZ20="","",IF(ISERROR(MATCH(原始数据!AZ20,各类选项!$C:$C,0)),1,0))</f>
        <v/>
      </c>
      <c r="S19" s="295" t="str">
        <f>IF(赛后数据!M20="","",IF(ISERROR(MATCH(赛后数据!M20,(各类选项!J:J),0)),1,0))</f>
        <v/>
      </c>
      <c r="T19" s="295" t="str">
        <f>IF(赛后数据!U20="","",IF(ISERROR(MATCH(赛后数据!U20,(各类选项!J:J),0)),1,0))</f>
        <v/>
      </c>
      <c r="U19" s="295" t="str">
        <f>IF(赛后数据!AC20="","",IF(ISERROR(MATCH(赛后数据!AC20,(各类选项!J:J),0)),1,0))</f>
        <v/>
      </c>
      <c r="V19" s="295" t="str">
        <f>IF(赛后数据!AK20="","",IF(ISERROR(MATCH(赛后数据!AK20,(各类选项!J:J),0)),1,0))</f>
        <v/>
      </c>
    </row>
    <row r="20" spans="1:22">
      <c r="A20" s="295">
        <f t="shared" si="0"/>
        <v>0</v>
      </c>
      <c r="B20" s="295">
        <f t="shared" si="1"/>
        <v>0</v>
      </c>
      <c r="C20" s="295" t="str">
        <f>IF(原始数据!K21="","",IF(ISERROR(MATCH(原始数据!K21,原始数据!E21:F21,0)),1,0)-IF(原始数据!K21="",1,0))</f>
        <v/>
      </c>
      <c r="D20" s="295" t="str">
        <f>IF(原始数据!L21="","",IF(ISERROR(MATCH(原始数据!L21,各类选项!L:L,0)),1,0)-IF(原始数据!L21="",1,0))</f>
        <v/>
      </c>
      <c r="E20" s="295" t="str">
        <f>IF(原始数据!W21="","",IF(ISERROR(MATCH(原始数据!W21,各类选项!G:G,0)),1,0))</f>
        <v/>
      </c>
      <c r="F20" s="295" t="str">
        <f>IF(原始数据!Y21="","",IF(ISERROR(MATCH(原始数据!Y21,各类选项!G:G,0)),1,0))</f>
        <v/>
      </c>
      <c r="G20" s="295" t="str">
        <f>IF(原始数据!AO21="","",IF(ISERROR(MATCH(原始数据!AO21,各类选项!$E:$E,0)),1,0))</f>
        <v/>
      </c>
      <c r="H20" s="295" t="str">
        <f>IF(原始数据!AP21="","",IF(ISERROR(MATCH(原始数据!AP21,各类选项!$E:$E,0)),1,0))</f>
        <v/>
      </c>
      <c r="I20" s="295" t="str">
        <f>IF(原始数据!AV21="","",IF(ISERROR(MATCH(原始数据!AV21,各类选项!$E:$E,0)),1,0))</f>
        <v/>
      </c>
      <c r="J20" s="295" t="str">
        <f>IF(原始数据!AX21="","",IF(ISERROR(MATCH(原始数据!AX21,各类选项!$E:$E,0)),1,0))</f>
        <v/>
      </c>
      <c r="K20" s="295" t="str">
        <f>IF(原始数据!AQ21="","",IF(ISERROR(MATCH(原始数据!AQ21,各类选项!$C:$C,0)),1,0))</f>
        <v/>
      </c>
      <c r="L20" s="295" t="str">
        <f>IF(原始数据!AR21="","",IF(ISERROR(MATCH(原始数据!AR21,各类选项!$C:$C,0)),1,0))</f>
        <v/>
      </c>
      <c r="M20" s="295" t="str">
        <f>IF(原始数据!AS21="","",IF(ISERROR(MATCH(原始数据!AS21,各类选项!$C:$C,0)),1,0))</f>
        <v/>
      </c>
      <c r="N20" s="295" t="str">
        <f>IF(原始数据!AT21="","",IF(ISERROR(MATCH(原始数据!AT21,各类选项!$E:$E,0)),1,0))</f>
        <v/>
      </c>
      <c r="O20" s="295" t="str">
        <f>IF(原始数据!AU21="","",IF(ISERROR(MATCH(原始数据!AU21,各类选项!$E:$E,0)),1,0))</f>
        <v/>
      </c>
      <c r="P20" s="295" t="str">
        <f>IF(原始数据!AW21="","",IF(ISERROR(MATCH(原始数据!AW21,各类选项!$E:$E,0)),1,0))</f>
        <v/>
      </c>
      <c r="Q20" s="295" t="str">
        <f>IF(原始数据!AY21="","",IF(ISERROR(MATCH(原始数据!AY21,各类选项!$E:$E,0)),1,0))</f>
        <v/>
      </c>
      <c r="R20" s="295" t="str">
        <f>IF(原始数据!AZ21="","",IF(ISERROR(MATCH(原始数据!AZ21,各类选项!$C:$C,0)),1,0))</f>
        <v/>
      </c>
      <c r="S20" s="295" t="str">
        <f>IF(赛后数据!M21="","",IF(ISERROR(MATCH(赛后数据!M21,(各类选项!J:J),0)),1,0))</f>
        <v/>
      </c>
      <c r="T20" s="295" t="str">
        <f>IF(赛后数据!U21="","",IF(ISERROR(MATCH(赛后数据!U21,(各类选项!J:J),0)),1,0))</f>
        <v/>
      </c>
      <c r="U20" s="295" t="str">
        <f>IF(赛后数据!AC21="","",IF(ISERROR(MATCH(赛后数据!AC21,(各类选项!J:J),0)),1,0))</f>
        <v/>
      </c>
      <c r="V20" s="295" t="str">
        <f>IF(赛后数据!AK21="","",IF(ISERROR(MATCH(赛后数据!AK21,(各类选项!J:J),0)),1,0))</f>
        <v/>
      </c>
    </row>
    <row r="21" spans="1:22">
      <c r="A21" s="295">
        <f t="shared" si="0"/>
        <v>0</v>
      </c>
      <c r="B21" s="295">
        <f t="shared" si="1"/>
        <v>0</v>
      </c>
      <c r="C21" s="295" t="str">
        <f>IF(原始数据!K22="","",IF(ISERROR(MATCH(原始数据!K22,原始数据!E22:F22,0)),1,0)-IF(原始数据!K22="",1,0))</f>
        <v/>
      </c>
      <c r="D21" s="295" t="str">
        <f>IF(原始数据!L22="","",IF(ISERROR(MATCH(原始数据!L22,各类选项!L:L,0)),1,0)-IF(原始数据!L22="",1,0))</f>
        <v/>
      </c>
      <c r="E21" s="295" t="str">
        <f>IF(原始数据!W22="","",IF(ISERROR(MATCH(原始数据!W22,各类选项!G:G,0)),1,0))</f>
        <v/>
      </c>
      <c r="F21" s="295" t="str">
        <f>IF(原始数据!Y22="","",IF(ISERROR(MATCH(原始数据!Y22,各类选项!G:G,0)),1,0))</f>
        <v/>
      </c>
      <c r="G21" s="295" t="str">
        <f>IF(原始数据!AO22="","",IF(ISERROR(MATCH(原始数据!AO22,各类选项!$E:$E,0)),1,0))</f>
        <v/>
      </c>
      <c r="H21" s="295" t="str">
        <f>IF(原始数据!AP22="","",IF(ISERROR(MATCH(原始数据!AP22,各类选项!$E:$E,0)),1,0))</f>
        <v/>
      </c>
      <c r="I21" s="295" t="str">
        <f>IF(原始数据!AV22="","",IF(ISERROR(MATCH(原始数据!AV22,各类选项!$E:$E,0)),1,0))</f>
        <v/>
      </c>
      <c r="J21" s="295" t="str">
        <f>IF(原始数据!AX22="","",IF(ISERROR(MATCH(原始数据!AX22,各类选项!$E:$E,0)),1,0))</f>
        <v/>
      </c>
      <c r="K21" s="295" t="str">
        <f>IF(原始数据!AQ22="","",IF(ISERROR(MATCH(原始数据!AQ22,各类选项!$C:$C,0)),1,0))</f>
        <v/>
      </c>
      <c r="L21" s="295" t="str">
        <f>IF(原始数据!AR22="","",IF(ISERROR(MATCH(原始数据!AR22,各类选项!$C:$C,0)),1,0))</f>
        <v/>
      </c>
      <c r="M21" s="295" t="str">
        <f>IF(原始数据!AS22="","",IF(ISERROR(MATCH(原始数据!AS22,各类选项!$C:$C,0)),1,0))</f>
        <v/>
      </c>
      <c r="N21" s="295" t="str">
        <f>IF(原始数据!AT22="","",IF(ISERROR(MATCH(原始数据!AT22,各类选项!$E:$E,0)),1,0))</f>
        <v/>
      </c>
      <c r="O21" s="295" t="str">
        <f>IF(原始数据!AU22="","",IF(ISERROR(MATCH(原始数据!AU22,各类选项!$E:$E,0)),1,0))</f>
        <v/>
      </c>
      <c r="P21" s="295" t="str">
        <f>IF(原始数据!AW22="","",IF(ISERROR(MATCH(原始数据!AW22,各类选项!$E:$E,0)),1,0))</f>
        <v/>
      </c>
      <c r="Q21" s="295" t="str">
        <f>IF(原始数据!AY22="","",IF(ISERROR(MATCH(原始数据!AY22,各类选项!$E:$E,0)),1,0))</f>
        <v/>
      </c>
      <c r="R21" s="295" t="str">
        <f>IF(原始数据!AZ22="","",IF(ISERROR(MATCH(原始数据!AZ22,各类选项!$C:$C,0)),1,0))</f>
        <v/>
      </c>
      <c r="S21" s="295" t="str">
        <f>IF(赛后数据!M22="","",IF(ISERROR(MATCH(赛后数据!M22,(各类选项!J:J),0)),1,0))</f>
        <v/>
      </c>
      <c r="T21" s="295" t="str">
        <f>IF(赛后数据!U22="","",IF(ISERROR(MATCH(赛后数据!U22,(各类选项!J:J),0)),1,0))</f>
        <v/>
      </c>
      <c r="U21" s="295" t="str">
        <f>IF(赛后数据!AC22="","",IF(ISERROR(MATCH(赛后数据!AC22,(各类选项!J:J),0)),1,0))</f>
        <v/>
      </c>
      <c r="V21" s="295" t="str">
        <f>IF(赛后数据!AK22="","",IF(ISERROR(MATCH(赛后数据!AK22,(各类选项!J:J),0)),1,0))</f>
        <v/>
      </c>
    </row>
    <row r="22" spans="1:22">
      <c r="A22" s="295">
        <f t="shared" si="0"/>
        <v>0</v>
      </c>
      <c r="B22" s="295">
        <f t="shared" si="1"/>
        <v>0</v>
      </c>
      <c r="C22" s="295" t="str">
        <f>IF(原始数据!K23="","",IF(ISERROR(MATCH(原始数据!K23,原始数据!E23:F23,0)),1,0)-IF(原始数据!K23="",1,0))</f>
        <v/>
      </c>
      <c r="D22" s="295" t="str">
        <f>IF(原始数据!L23="","",IF(ISERROR(MATCH(原始数据!L23,各类选项!L:L,0)),1,0)-IF(原始数据!L23="",1,0))</f>
        <v/>
      </c>
      <c r="E22" s="295" t="str">
        <f>IF(原始数据!W23="","",IF(ISERROR(MATCH(原始数据!W23,各类选项!G:G,0)),1,0))</f>
        <v/>
      </c>
      <c r="F22" s="295" t="str">
        <f>IF(原始数据!Y23="","",IF(ISERROR(MATCH(原始数据!Y23,各类选项!G:G,0)),1,0))</f>
        <v/>
      </c>
      <c r="G22" s="295" t="str">
        <f>IF(原始数据!AO23="","",IF(ISERROR(MATCH(原始数据!AO23,各类选项!$E:$E,0)),1,0))</f>
        <v/>
      </c>
      <c r="H22" s="295" t="str">
        <f>IF(原始数据!AP23="","",IF(ISERROR(MATCH(原始数据!AP23,各类选项!$E:$E,0)),1,0))</f>
        <v/>
      </c>
      <c r="I22" s="295" t="str">
        <f>IF(原始数据!AV23="","",IF(ISERROR(MATCH(原始数据!AV23,各类选项!$E:$E,0)),1,0))</f>
        <v/>
      </c>
      <c r="J22" s="295" t="str">
        <f>IF(原始数据!AX23="","",IF(ISERROR(MATCH(原始数据!AX23,各类选项!$E:$E,0)),1,0))</f>
        <v/>
      </c>
      <c r="K22" s="295" t="str">
        <f>IF(原始数据!AQ23="","",IF(ISERROR(MATCH(原始数据!AQ23,各类选项!$C:$C,0)),1,0))</f>
        <v/>
      </c>
      <c r="L22" s="295" t="str">
        <f>IF(原始数据!AR23="","",IF(ISERROR(MATCH(原始数据!AR23,各类选项!$C:$C,0)),1,0))</f>
        <v/>
      </c>
      <c r="M22" s="295" t="str">
        <f>IF(原始数据!AS23="","",IF(ISERROR(MATCH(原始数据!AS23,各类选项!$C:$C,0)),1,0))</f>
        <v/>
      </c>
      <c r="N22" s="295" t="str">
        <f>IF(原始数据!AT23="","",IF(ISERROR(MATCH(原始数据!AT23,各类选项!$E:$E,0)),1,0))</f>
        <v/>
      </c>
      <c r="O22" s="295" t="str">
        <f>IF(原始数据!AU23="","",IF(ISERROR(MATCH(原始数据!AU23,各类选项!$E:$E,0)),1,0))</f>
        <v/>
      </c>
      <c r="P22" s="295" t="str">
        <f>IF(原始数据!AW23="","",IF(ISERROR(MATCH(原始数据!AW23,各类选项!$E:$E,0)),1,0))</f>
        <v/>
      </c>
      <c r="Q22" s="295" t="str">
        <f>IF(原始数据!AY23="","",IF(ISERROR(MATCH(原始数据!AY23,各类选项!$E:$E,0)),1,0))</f>
        <v/>
      </c>
      <c r="R22" s="295" t="str">
        <f>IF(原始数据!AZ23="","",IF(ISERROR(MATCH(原始数据!AZ23,各类选项!$C:$C,0)),1,0))</f>
        <v/>
      </c>
      <c r="S22" s="295" t="str">
        <f>IF(赛后数据!M23="","",IF(ISERROR(MATCH(赛后数据!M23,(各类选项!J:J),0)),1,0))</f>
        <v/>
      </c>
      <c r="T22" s="295" t="str">
        <f>IF(赛后数据!U23="","",IF(ISERROR(MATCH(赛后数据!U23,(各类选项!J:J),0)),1,0))</f>
        <v/>
      </c>
      <c r="U22" s="295" t="str">
        <f>IF(赛后数据!AC23="","",IF(ISERROR(MATCH(赛后数据!AC23,(各类选项!J:J),0)),1,0))</f>
        <v/>
      </c>
      <c r="V22" s="295" t="str">
        <f>IF(赛后数据!AK23="","",IF(ISERROR(MATCH(赛后数据!AK23,(各类选项!J:J),0)),1,0))</f>
        <v/>
      </c>
    </row>
    <row r="23" spans="1:22">
      <c r="A23" s="295">
        <f t="shared" si="0"/>
        <v>0</v>
      </c>
      <c r="B23" s="295">
        <f t="shared" si="1"/>
        <v>0</v>
      </c>
      <c r="C23" s="295" t="str">
        <f>IF(原始数据!K24="","",IF(ISERROR(MATCH(原始数据!K24,原始数据!E24:F24,0)),1,0)-IF(原始数据!K24="",1,0))</f>
        <v/>
      </c>
      <c r="D23" s="295" t="str">
        <f>IF(原始数据!L24="","",IF(ISERROR(MATCH(原始数据!L24,各类选项!L:L,0)),1,0)-IF(原始数据!L24="",1,0))</f>
        <v/>
      </c>
      <c r="E23" s="295" t="str">
        <f>IF(原始数据!W24="","",IF(ISERROR(MATCH(原始数据!W24,各类选项!G:G,0)),1,0))</f>
        <v/>
      </c>
      <c r="F23" s="295" t="str">
        <f>IF(原始数据!Y24="","",IF(ISERROR(MATCH(原始数据!Y24,各类选项!G:G,0)),1,0))</f>
        <v/>
      </c>
      <c r="G23" s="295" t="str">
        <f>IF(原始数据!AO24="","",IF(ISERROR(MATCH(原始数据!AO24,各类选项!$E:$E,0)),1,0))</f>
        <v/>
      </c>
      <c r="H23" s="295" t="str">
        <f>IF(原始数据!AP24="","",IF(ISERROR(MATCH(原始数据!AP24,各类选项!$E:$E,0)),1,0))</f>
        <v/>
      </c>
      <c r="I23" s="295" t="str">
        <f>IF(原始数据!AV24="","",IF(ISERROR(MATCH(原始数据!AV24,各类选项!$E:$E,0)),1,0))</f>
        <v/>
      </c>
      <c r="J23" s="295" t="str">
        <f>IF(原始数据!AX24="","",IF(ISERROR(MATCH(原始数据!AX24,各类选项!$E:$E,0)),1,0))</f>
        <v/>
      </c>
      <c r="K23" s="295" t="str">
        <f>IF(原始数据!AQ24="","",IF(ISERROR(MATCH(原始数据!AQ24,各类选项!$C:$C,0)),1,0))</f>
        <v/>
      </c>
      <c r="L23" s="295" t="str">
        <f>IF(原始数据!AR24="","",IF(ISERROR(MATCH(原始数据!AR24,各类选项!$C:$C,0)),1,0))</f>
        <v/>
      </c>
      <c r="M23" s="295" t="str">
        <f>IF(原始数据!AS24="","",IF(ISERROR(MATCH(原始数据!AS24,各类选项!$C:$C,0)),1,0))</f>
        <v/>
      </c>
      <c r="N23" s="295" t="str">
        <f>IF(原始数据!AT24="","",IF(ISERROR(MATCH(原始数据!AT24,各类选项!$E:$E,0)),1,0))</f>
        <v/>
      </c>
      <c r="O23" s="295" t="str">
        <f>IF(原始数据!AU24="","",IF(ISERROR(MATCH(原始数据!AU24,各类选项!$E:$E,0)),1,0))</f>
        <v/>
      </c>
      <c r="P23" s="295" t="str">
        <f>IF(原始数据!AW24="","",IF(ISERROR(MATCH(原始数据!AW24,各类选项!$E:$E,0)),1,0))</f>
        <v/>
      </c>
      <c r="Q23" s="295" t="str">
        <f>IF(原始数据!AY24="","",IF(ISERROR(MATCH(原始数据!AY24,各类选项!$E:$E,0)),1,0))</f>
        <v/>
      </c>
      <c r="R23" s="295" t="str">
        <f>IF(原始数据!AZ24="","",IF(ISERROR(MATCH(原始数据!AZ24,各类选项!$C:$C,0)),1,0))</f>
        <v/>
      </c>
      <c r="S23" s="295" t="str">
        <f>IF(赛后数据!M24="","",IF(ISERROR(MATCH(赛后数据!M24,(各类选项!J:J),0)),1,0))</f>
        <v/>
      </c>
      <c r="T23" s="295" t="str">
        <f>IF(赛后数据!U24="","",IF(ISERROR(MATCH(赛后数据!U24,(各类选项!J:J),0)),1,0))</f>
        <v/>
      </c>
      <c r="U23" s="295" t="str">
        <f>IF(赛后数据!AC24="","",IF(ISERROR(MATCH(赛后数据!AC24,(各类选项!J:J),0)),1,0))</f>
        <v/>
      </c>
      <c r="V23" s="295" t="str">
        <f>IF(赛后数据!AK24="","",IF(ISERROR(MATCH(赛后数据!AK24,(各类选项!J:J),0)),1,0))</f>
        <v/>
      </c>
    </row>
    <row r="24" spans="1:22">
      <c r="A24" s="295">
        <f t="shared" si="0"/>
        <v>0</v>
      </c>
      <c r="B24" s="295">
        <f t="shared" si="1"/>
        <v>0</v>
      </c>
      <c r="C24" s="295" t="str">
        <f>IF(原始数据!K25="","",IF(ISERROR(MATCH(原始数据!K25,原始数据!E25:F25,0)),1,0)-IF(原始数据!K25="",1,0))</f>
        <v/>
      </c>
      <c r="D24" s="295" t="str">
        <f>IF(原始数据!L25="","",IF(ISERROR(MATCH(原始数据!L25,各类选项!L:L,0)),1,0)-IF(原始数据!L25="",1,0))</f>
        <v/>
      </c>
      <c r="E24" s="295" t="str">
        <f>IF(原始数据!W25="","",IF(ISERROR(MATCH(原始数据!W25,各类选项!G:G,0)),1,0))</f>
        <v/>
      </c>
      <c r="F24" s="295" t="str">
        <f>IF(原始数据!Y25="","",IF(ISERROR(MATCH(原始数据!Y25,各类选项!G:G,0)),1,0))</f>
        <v/>
      </c>
      <c r="G24" s="295" t="str">
        <f>IF(原始数据!AO25="","",IF(ISERROR(MATCH(原始数据!AO25,各类选项!$E:$E,0)),1,0))</f>
        <v/>
      </c>
      <c r="H24" s="295" t="str">
        <f>IF(原始数据!AP25="","",IF(ISERROR(MATCH(原始数据!AP25,各类选项!$E:$E,0)),1,0))</f>
        <v/>
      </c>
      <c r="I24" s="295" t="str">
        <f>IF(原始数据!AV25="","",IF(ISERROR(MATCH(原始数据!AV25,各类选项!$E:$E,0)),1,0))</f>
        <v/>
      </c>
      <c r="J24" s="295" t="str">
        <f>IF(原始数据!AX25="","",IF(ISERROR(MATCH(原始数据!AX25,各类选项!$E:$E,0)),1,0))</f>
        <v/>
      </c>
      <c r="K24" s="295" t="str">
        <f>IF(原始数据!AQ25="","",IF(ISERROR(MATCH(原始数据!AQ25,各类选项!$C:$C,0)),1,0))</f>
        <v/>
      </c>
      <c r="L24" s="295" t="str">
        <f>IF(原始数据!AR25="","",IF(ISERROR(MATCH(原始数据!AR25,各类选项!$C:$C,0)),1,0))</f>
        <v/>
      </c>
      <c r="M24" s="295" t="str">
        <f>IF(原始数据!AS25="","",IF(ISERROR(MATCH(原始数据!AS25,各类选项!$C:$C,0)),1,0))</f>
        <v/>
      </c>
      <c r="N24" s="295" t="str">
        <f>IF(原始数据!AT25="","",IF(ISERROR(MATCH(原始数据!AT25,各类选项!$E:$E,0)),1,0))</f>
        <v/>
      </c>
      <c r="O24" s="295" t="str">
        <f>IF(原始数据!AU25="","",IF(ISERROR(MATCH(原始数据!AU25,各类选项!$E:$E,0)),1,0))</f>
        <v/>
      </c>
      <c r="P24" s="295" t="str">
        <f>IF(原始数据!AW25="","",IF(ISERROR(MATCH(原始数据!AW25,各类选项!$E:$E,0)),1,0))</f>
        <v/>
      </c>
      <c r="Q24" s="295" t="str">
        <f>IF(原始数据!AY25="","",IF(ISERROR(MATCH(原始数据!AY25,各类选项!$E:$E,0)),1,0))</f>
        <v/>
      </c>
      <c r="R24" s="295" t="str">
        <f>IF(原始数据!AZ25="","",IF(ISERROR(MATCH(原始数据!AZ25,各类选项!$C:$C,0)),1,0))</f>
        <v/>
      </c>
      <c r="S24" s="295" t="str">
        <f>IF(赛后数据!M25="","",IF(ISERROR(MATCH(赛后数据!M25,(各类选项!J:J),0)),1,0))</f>
        <v/>
      </c>
      <c r="T24" s="295" t="str">
        <f>IF(赛后数据!U25="","",IF(ISERROR(MATCH(赛后数据!U25,(各类选项!J:J),0)),1,0))</f>
        <v/>
      </c>
      <c r="U24" s="295" t="str">
        <f>IF(赛后数据!AC25="","",IF(ISERROR(MATCH(赛后数据!AC25,(各类选项!J:J),0)),1,0))</f>
        <v/>
      </c>
      <c r="V24" s="295" t="str">
        <f>IF(赛后数据!AK25="","",IF(ISERROR(MATCH(赛后数据!AK25,(各类选项!J:J),0)),1,0))</f>
        <v/>
      </c>
    </row>
    <row r="25" spans="1:22">
      <c r="A25" s="295">
        <f t="shared" si="0"/>
        <v>0</v>
      </c>
      <c r="B25" s="295">
        <f t="shared" si="1"/>
        <v>0</v>
      </c>
      <c r="C25" s="295" t="str">
        <f>IF(原始数据!K26="","",IF(ISERROR(MATCH(原始数据!K26,原始数据!E26:F26,0)),1,0)-IF(原始数据!K26="",1,0))</f>
        <v/>
      </c>
      <c r="D25" s="295" t="str">
        <f>IF(原始数据!L26="","",IF(ISERROR(MATCH(原始数据!L26,各类选项!L:L,0)),1,0)-IF(原始数据!L26="",1,0))</f>
        <v/>
      </c>
      <c r="E25" s="295" t="str">
        <f>IF(原始数据!W26="","",IF(ISERROR(MATCH(原始数据!W26,各类选项!G:G,0)),1,0))</f>
        <v/>
      </c>
      <c r="F25" s="295" t="str">
        <f>IF(原始数据!Y26="","",IF(ISERROR(MATCH(原始数据!Y26,各类选项!G:G,0)),1,0))</f>
        <v/>
      </c>
      <c r="G25" s="295" t="str">
        <f>IF(原始数据!AO26="","",IF(ISERROR(MATCH(原始数据!AO26,各类选项!$E:$E,0)),1,0))</f>
        <v/>
      </c>
      <c r="H25" s="295" t="str">
        <f>IF(原始数据!AP26="","",IF(ISERROR(MATCH(原始数据!AP26,各类选项!$E:$E,0)),1,0))</f>
        <v/>
      </c>
      <c r="I25" s="295" t="str">
        <f>IF(原始数据!AV26="","",IF(ISERROR(MATCH(原始数据!AV26,各类选项!$E:$E,0)),1,0))</f>
        <v/>
      </c>
      <c r="J25" s="295" t="str">
        <f>IF(原始数据!AX26="","",IF(ISERROR(MATCH(原始数据!AX26,各类选项!$E:$E,0)),1,0))</f>
        <v/>
      </c>
      <c r="K25" s="295" t="str">
        <f>IF(原始数据!AQ26="","",IF(ISERROR(MATCH(原始数据!AQ26,各类选项!$C:$C,0)),1,0))</f>
        <v/>
      </c>
      <c r="L25" s="295" t="str">
        <f>IF(原始数据!AR26="","",IF(ISERROR(MATCH(原始数据!AR26,各类选项!$C:$C,0)),1,0))</f>
        <v/>
      </c>
      <c r="M25" s="295" t="str">
        <f>IF(原始数据!AS26="","",IF(ISERROR(MATCH(原始数据!AS26,各类选项!$C:$C,0)),1,0))</f>
        <v/>
      </c>
      <c r="N25" s="295" t="str">
        <f>IF(原始数据!AT26="","",IF(ISERROR(MATCH(原始数据!AT26,各类选项!$E:$E,0)),1,0))</f>
        <v/>
      </c>
      <c r="O25" s="295" t="str">
        <f>IF(原始数据!AU26="","",IF(ISERROR(MATCH(原始数据!AU26,各类选项!$E:$E,0)),1,0))</f>
        <v/>
      </c>
      <c r="P25" s="295" t="str">
        <f>IF(原始数据!AW26="","",IF(ISERROR(MATCH(原始数据!AW26,各类选项!$E:$E,0)),1,0))</f>
        <v/>
      </c>
      <c r="Q25" s="295" t="str">
        <f>IF(原始数据!AY26="","",IF(ISERROR(MATCH(原始数据!AY26,各类选项!$E:$E,0)),1,0))</f>
        <v/>
      </c>
      <c r="R25" s="295" t="str">
        <f>IF(原始数据!AZ26="","",IF(ISERROR(MATCH(原始数据!AZ26,各类选项!$C:$C,0)),1,0))</f>
        <v/>
      </c>
      <c r="S25" s="295" t="str">
        <f>IF(赛后数据!M26="","",IF(ISERROR(MATCH(赛后数据!M26,(各类选项!J:J),0)),1,0))</f>
        <v/>
      </c>
      <c r="T25" s="295" t="str">
        <f>IF(赛后数据!U26="","",IF(ISERROR(MATCH(赛后数据!U26,(各类选项!J:J),0)),1,0))</f>
        <v/>
      </c>
      <c r="U25" s="295" t="str">
        <f>IF(赛后数据!AC26="","",IF(ISERROR(MATCH(赛后数据!AC26,(各类选项!J:J),0)),1,0))</f>
        <v/>
      </c>
      <c r="V25" s="295" t="str">
        <f>IF(赛后数据!AK26="","",IF(ISERROR(MATCH(赛后数据!AK26,(各类选项!J:J),0)),1,0))</f>
        <v/>
      </c>
    </row>
    <row r="26" spans="1:22">
      <c r="A26" s="295">
        <f t="shared" si="0"/>
        <v>0</v>
      </c>
      <c r="B26" s="295">
        <f t="shared" si="1"/>
        <v>0</v>
      </c>
      <c r="C26" s="295">
        <f>IF(原始数据!K27="","",IF(ISERROR(MATCH(原始数据!K27,原始数据!E27:F27,0)),1,0)-IF(原始数据!K27="",1,0))</f>
        <v>0</v>
      </c>
      <c r="D26" s="295">
        <f>IF(原始数据!L27="","",IF(ISERROR(MATCH(原始数据!L27,各类选项!L:L,0)),1,0)-IF(原始数据!L27="",1,0))</f>
        <v>0</v>
      </c>
      <c r="E26" s="295">
        <f>IF(原始数据!W27="","",IF(ISERROR(MATCH(原始数据!W27,各类选项!G:G,0)),1,0))</f>
        <v>0</v>
      </c>
      <c r="F26" s="295">
        <f>IF(原始数据!Y27="","",IF(ISERROR(MATCH(原始数据!Y27,各类选项!G:G,0)),1,0))</f>
        <v>0</v>
      </c>
      <c r="G26" s="295">
        <f>IF(原始数据!AO27="","",IF(ISERROR(MATCH(原始数据!AO27,各类选项!$E:$E,0)),1,0))</f>
        <v>0</v>
      </c>
      <c r="H26" s="295">
        <f>IF(原始数据!AP27="","",IF(ISERROR(MATCH(原始数据!AP27,各类选项!$E:$E,0)),1,0))</f>
        <v>0</v>
      </c>
      <c r="I26" s="295">
        <f>IF(原始数据!AV27="","",IF(ISERROR(MATCH(原始数据!AV27,各类选项!$E:$E,0)),1,0))</f>
        <v>0</v>
      </c>
      <c r="J26" s="295">
        <f>IF(原始数据!AX27="","",IF(ISERROR(MATCH(原始数据!AX27,各类选项!$E:$E,0)),1,0))</f>
        <v>0</v>
      </c>
      <c r="K26" s="295" t="str">
        <f>IF(原始数据!AQ27="","",IF(ISERROR(MATCH(原始数据!AQ27,各类选项!$C:$C,0)),1,0))</f>
        <v/>
      </c>
      <c r="L26" s="295" t="str">
        <f>IF(原始数据!AR27="","",IF(ISERROR(MATCH(原始数据!AR27,各类选项!$C:$C,0)),1,0))</f>
        <v/>
      </c>
      <c r="M26" s="295" t="str">
        <f>IF(原始数据!AS27="","",IF(ISERROR(MATCH(原始数据!AS27,各类选项!$C:$C,0)),1,0))</f>
        <v/>
      </c>
      <c r="N26" s="295">
        <f>IF(原始数据!AT27="","",IF(ISERROR(MATCH(原始数据!AT27,各类选项!$E:$E,0)),1,0))</f>
        <v>0</v>
      </c>
      <c r="O26" s="295">
        <f>IF(原始数据!AU27="","",IF(ISERROR(MATCH(原始数据!AU27,各类选项!$E:$E,0)),1,0))</f>
        <v>0</v>
      </c>
      <c r="P26" s="295">
        <f>IF(原始数据!AW27="","",IF(ISERROR(MATCH(原始数据!AW27,各类选项!$E:$E,0)),1,0))</f>
        <v>0</v>
      </c>
      <c r="Q26" s="295">
        <f>IF(原始数据!AY27="","",IF(ISERROR(MATCH(原始数据!AY27,各类选项!$E:$E,0)),1,0))</f>
        <v>0</v>
      </c>
      <c r="R26" s="295">
        <f>IF(原始数据!AZ27="","",IF(ISERROR(MATCH(原始数据!AZ27,各类选项!$C:$C,0)),1,0))</f>
        <v>0</v>
      </c>
      <c r="S26" s="295">
        <f>IF(赛后数据!M27="","",IF(ISERROR(MATCH(赛后数据!M27,(各类选项!J:J),0)),1,0))</f>
        <v>0</v>
      </c>
      <c r="T26" s="295">
        <f>IF(赛后数据!U27="","",IF(ISERROR(MATCH(赛后数据!U27,(各类选项!J:J),0)),1,0))</f>
        <v>0</v>
      </c>
      <c r="U26" s="295">
        <f>IF(赛后数据!AC27="","",IF(ISERROR(MATCH(赛后数据!AC27,(各类选项!J:J),0)),1,0))</f>
        <v>0</v>
      </c>
      <c r="V26" s="295">
        <f>IF(赛后数据!AK27="","",IF(ISERROR(MATCH(赛后数据!AK27,(各类选项!J:J),0)),1,0))</f>
        <v>0</v>
      </c>
    </row>
    <row r="27" spans="1:22">
      <c r="A27" s="295">
        <f t="shared" si="0"/>
        <v>0</v>
      </c>
      <c r="B27" s="295">
        <f t="shared" si="1"/>
        <v>0</v>
      </c>
      <c r="C27" s="295">
        <f>IF(原始数据!K28="","",IF(ISERROR(MATCH(原始数据!K28,原始数据!E28:F28,0)),1,0)-IF(原始数据!K28="",1,0))</f>
        <v>0</v>
      </c>
      <c r="D27" s="295">
        <f>IF(原始数据!L28="","",IF(ISERROR(MATCH(原始数据!L28,各类选项!L:L,0)),1,0)-IF(原始数据!L28="",1,0))</f>
        <v>0</v>
      </c>
      <c r="E27" s="295">
        <f>IF(原始数据!W28="","",IF(ISERROR(MATCH(原始数据!W28,各类选项!G:G,0)),1,0))</f>
        <v>0</v>
      </c>
      <c r="F27" s="295">
        <f>IF(原始数据!Y28="","",IF(ISERROR(MATCH(原始数据!Y28,各类选项!G:G,0)),1,0))</f>
        <v>0</v>
      </c>
      <c r="G27" s="295">
        <f>IF(原始数据!AO28="","",IF(ISERROR(MATCH(原始数据!AO28,各类选项!$E:$E,0)),1,0))</f>
        <v>0</v>
      </c>
      <c r="H27" s="295">
        <f>IF(原始数据!AP28="","",IF(ISERROR(MATCH(原始数据!AP28,各类选项!$E:$E,0)),1,0))</f>
        <v>0</v>
      </c>
      <c r="I27" s="295">
        <f>IF(原始数据!AV28="","",IF(ISERROR(MATCH(原始数据!AV28,各类选项!$E:$E,0)),1,0))</f>
        <v>0</v>
      </c>
      <c r="J27" s="295">
        <f>IF(原始数据!AX28="","",IF(ISERROR(MATCH(原始数据!AX28,各类选项!$E:$E,0)),1,0))</f>
        <v>0</v>
      </c>
      <c r="K27" s="295" t="str">
        <f>IF(原始数据!AQ28="","",IF(ISERROR(MATCH(原始数据!AQ28,各类选项!$C:$C,0)),1,0))</f>
        <v/>
      </c>
      <c r="L27" s="295" t="str">
        <f>IF(原始数据!AR28="","",IF(ISERROR(MATCH(原始数据!AR28,各类选项!$C:$C,0)),1,0))</f>
        <v/>
      </c>
      <c r="M27" s="295" t="str">
        <f>IF(原始数据!AS28="","",IF(ISERROR(MATCH(原始数据!AS28,各类选项!$C:$C,0)),1,0))</f>
        <v/>
      </c>
      <c r="N27" s="295">
        <f>IF(原始数据!AT28="","",IF(ISERROR(MATCH(原始数据!AT28,各类选项!$E:$E,0)),1,0))</f>
        <v>0</v>
      </c>
      <c r="O27" s="295">
        <f>IF(原始数据!AU28="","",IF(ISERROR(MATCH(原始数据!AU28,各类选项!$E:$E,0)),1,0))</f>
        <v>0</v>
      </c>
      <c r="P27" s="295">
        <f>IF(原始数据!AW28="","",IF(ISERROR(MATCH(原始数据!AW28,各类选项!$E:$E,0)),1,0))</f>
        <v>0</v>
      </c>
      <c r="Q27" s="295">
        <f>IF(原始数据!AY28="","",IF(ISERROR(MATCH(原始数据!AY28,各类选项!$E:$E,0)),1,0))</f>
        <v>0</v>
      </c>
      <c r="R27" s="295">
        <f>IF(原始数据!AZ28="","",IF(ISERROR(MATCH(原始数据!AZ28,各类选项!$C:$C,0)),1,0))</f>
        <v>0</v>
      </c>
      <c r="S27" s="295">
        <f>IF(赛后数据!M28="","",IF(ISERROR(MATCH(赛后数据!M28,(各类选项!J:J),0)),1,0))</f>
        <v>0</v>
      </c>
      <c r="T27" s="295">
        <f>IF(赛后数据!U28="","",IF(ISERROR(MATCH(赛后数据!U28,(各类选项!J:J),0)),1,0))</f>
        <v>0</v>
      </c>
      <c r="U27" s="295">
        <f>IF(赛后数据!AC28="","",IF(ISERROR(MATCH(赛后数据!AC28,(各类选项!J:J),0)),1,0))</f>
        <v>0</v>
      </c>
      <c r="V27" s="295">
        <f>IF(赛后数据!AK28="","",IF(ISERROR(MATCH(赛后数据!AK28,(各类选项!J:J),0)),1,0))</f>
        <v>0</v>
      </c>
    </row>
    <row r="28" spans="1:22">
      <c r="A28" s="295">
        <f t="shared" si="0"/>
        <v>0</v>
      </c>
      <c r="B28" s="295">
        <f t="shared" si="1"/>
        <v>0</v>
      </c>
      <c r="C28" s="295">
        <f>IF(原始数据!K29="","",IF(ISERROR(MATCH(原始数据!K29,原始数据!E29:F29,0)),1,0)-IF(原始数据!K29="",1,0))</f>
        <v>0</v>
      </c>
      <c r="D28" s="295">
        <f>IF(原始数据!L29="","",IF(ISERROR(MATCH(原始数据!L29,各类选项!L:L,0)),1,0)-IF(原始数据!L29="",1,0))</f>
        <v>0</v>
      </c>
      <c r="E28" s="295" t="str">
        <f>IF(原始数据!W29="","",IF(ISERROR(MATCH(原始数据!W29,各类选项!G:G,0)),1,0))</f>
        <v/>
      </c>
      <c r="F28" s="295">
        <f>IF(原始数据!Y29="","",IF(ISERROR(MATCH(原始数据!Y29,各类选项!G:G,0)),1,0))</f>
        <v>0</v>
      </c>
      <c r="G28" s="295">
        <f>IF(原始数据!AO29="","",IF(ISERROR(MATCH(原始数据!AO29,各类选项!$E:$E,0)),1,0))</f>
        <v>0</v>
      </c>
      <c r="H28" s="295">
        <f>IF(原始数据!AP29="","",IF(ISERROR(MATCH(原始数据!AP29,各类选项!$E:$E,0)),1,0))</f>
        <v>0</v>
      </c>
      <c r="I28" s="295">
        <f>IF(原始数据!AV29="","",IF(ISERROR(MATCH(原始数据!AV29,各类选项!$E:$E,0)),1,0))</f>
        <v>0</v>
      </c>
      <c r="J28" s="295">
        <f>IF(原始数据!AX29="","",IF(ISERROR(MATCH(原始数据!AX29,各类选项!$E:$E,0)),1,0))</f>
        <v>0</v>
      </c>
      <c r="K28" s="295">
        <f>IF(原始数据!AQ29="","",IF(ISERROR(MATCH(原始数据!AQ29,各类选项!$C:$C,0)),1,0))</f>
        <v>0</v>
      </c>
      <c r="L28" s="295" t="str">
        <f>IF(原始数据!AR29="","",IF(ISERROR(MATCH(原始数据!AR29,各类选项!$C:$C,0)),1,0))</f>
        <v/>
      </c>
      <c r="M28" s="295" t="str">
        <f>IF(原始数据!AS29="","",IF(ISERROR(MATCH(原始数据!AS29,各类选项!$C:$C,0)),1,0))</f>
        <v/>
      </c>
      <c r="N28" s="295">
        <f>IF(原始数据!AT29="","",IF(ISERROR(MATCH(原始数据!AT29,各类选项!$E:$E,0)),1,0))</f>
        <v>0</v>
      </c>
      <c r="O28" s="295">
        <f>IF(原始数据!AU29="","",IF(ISERROR(MATCH(原始数据!AU29,各类选项!$E:$E,0)),1,0))</f>
        <v>0</v>
      </c>
      <c r="P28" s="295">
        <f>IF(原始数据!AW29="","",IF(ISERROR(MATCH(原始数据!AW29,各类选项!$E:$E,0)),1,0))</f>
        <v>0</v>
      </c>
      <c r="Q28" s="295">
        <f>IF(原始数据!AY29="","",IF(ISERROR(MATCH(原始数据!AY29,各类选项!$E:$E,0)),1,0))</f>
        <v>0</v>
      </c>
      <c r="R28" s="295">
        <f>IF(原始数据!AZ29="","",IF(ISERROR(MATCH(原始数据!AZ29,各类选项!$C:$C,0)),1,0))</f>
        <v>0</v>
      </c>
      <c r="S28" s="295">
        <f>IF(赛后数据!M29="","",IF(ISERROR(MATCH(赛后数据!M29,(各类选项!J:J),0)),1,0))</f>
        <v>0</v>
      </c>
      <c r="T28" s="295">
        <f>IF(赛后数据!U29="","",IF(ISERROR(MATCH(赛后数据!U29,(各类选项!J:J),0)),1,0))</f>
        <v>0</v>
      </c>
      <c r="U28" s="295">
        <f>IF(赛后数据!AC29="","",IF(ISERROR(MATCH(赛后数据!AC29,(各类选项!J:J),0)),1,0))</f>
        <v>0</v>
      </c>
      <c r="V28" s="295">
        <f>IF(赛后数据!AK29="","",IF(ISERROR(MATCH(赛后数据!AK29,(各类选项!J:J),0)),1,0))</f>
        <v>0</v>
      </c>
    </row>
    <row r="29" spans="1:22">
      <c r="A29" s="295">
        <f t="shared" si="0"/>
        <v>0</v>
      </c>
      <c r="B29" s="295">
        <f t="shared" si="1"/>
        <v>0</v>
      </c>
      <c r="C29" s="295">
        <f>IF(原始数据!K30="","",IF(ISERROR(MATCH(原始数据!K30,原始数据!E30:F30,0)),1,0)-IF(原始数据!K30="",1,0))</f>
        <v>0</v>
      </c>
      <c r="D29" s="295">
        <f>IF(原始数据!L30="","",IF(ISERROR(MATCH(原始数据!L30,各类选项!L:L,0)),1,0)-IF(原始数据!L30="",1,0))</f>
        <v>0</v>
      </c>
      <c r="E29" s="295" t="str">
        <f>IF(原始数据!W30="","",IF(ISERROR(MATCH(原始数据!W30,各类选项!G:G,0)),1,0))</f>
        <v/>
      </c>
      <c r="F29" s="295">
        <f>IF(原始数据!Y30="","",IF(ISERROR(MATCH(原始数据!Y30,各类选项!G:G,0)),1,0))</f>
        <v>0</v>
      </c>
      <c r="G29" s="295">
        <f>IF(原始数据!AO30="","",IF(ISERROR(MATCH(原始数据!AO30,各类选项!$E:$E,0)),1,0))</f>
        <v>0</v>
      </c>
      <c r="H29" s="295">
        <f>IF(原始数据!AP30="","",IF(ISERROR(MATCH(原始数据!AP30,各类选项!$E:$E,0)),1,0))</f>
        <v>0</v>
      </c>
      <c r="I29" s="295">
        <f>IF(原始数据!AV30="","",IF(ISERROR(MATCH(原始数据!AV30,各类选项!$E:$E,0)),1,0))</f>
        <v>0</v>
      </c>
      <c r="J29" s="295">
        <f>IF(原始数据!AX30="","",IF(ISERROR(MATCH(原始数据!AX30,各类选项!$E:$E,0)),1,0))</f>
        <v>0</v>
      </c>
      <c r="K29" s="295">
        <f>IF(原始数据!AQ30="","",IF(ISERROR(MATCH(原始数据!AQ30,各类选项!$C:$C,0)),1,0))</f>
        <v>0</v>
      </c>
      <c r="L29" s="295" t="str">
        <f>IF(原始数据!AR30="","",IF(ISERROR(MATCH(原始数据!AR30,各类选项!$C:$C,0)),1,0))</f>
        <v/>
      </c>
      <c r="M29" s="295" t="str">
        <f>IF(原始数据!AS30="","",IF(ISERROR(MATCH(原始数据!AS30,各类选项!$C:$C,0)),1,0))</f>
        <v/>
      </c>
      <c r="N29" s="295">
        <f>IF(原始数据!AT30="","",IF(ISERROR(MATCH(原始数据!AT30,各类选项!$E:$E,0)),1,0))</f>
        <v>0</v>
      </c>
      <c r="O29" s="295">
        <f>IF(原始数据!AU30="","",IF(ISERROR(MATCH(原始数据!AU30,各类选项!$E:$E,0)),1,0))</f>
        <v>0</v>
      </c>
      <c r="P29" s="295">
        <f>IF(原始数据!AW30="","",IF(ISERROR(MATCH(原始数据!AW30,各类选项!$E:$E,0)),1,0))</f>
        <v>0</v>
      </c>
      <c r="Q29" s="295">
        <f>IF(原始数据!AY30="","",IF(ISERROR(MATCH(原始数据!AY30,各类选项!$E:$E,0)),1,0))</f>
        <v>0</v>
      </c>
      <c r="R29" s="295">
        <f>IF(原始数据!AZ30="","",IF(ISERROR(MATCH(原始数据!AZ30,各类选项!$C:$C,0)),1,0))</f>
        <v>0</v>
      </c>
      <c r="S29" s="295">
        <f>IF(赛后数据!M30="","",IF(ISERROR(MATCH(赛后数据!M30,(各类选项!J:J),0)),1,0))</f>
        <v>0</v>
      </c>
      <c r="T29" s="295">
        <f>IF(赛后数据!U30="","",IF(ISERROR(MATCH(赛后数据!U30,(各类选项!J:J),0)),1,0))</f>
        <v>0</v>
      </c>
      <c r="U29" s="295">
        <f>IF(赛后数据!AC30="","",IF(ISERROR(MATCH(赛后数据!AC30,(各类选项!J:J),0)),1,0))</f>
        <v>0</v>
      </c>
      <c r="V29" s="295">
        <f>IF(赛后数据!AK30="","",IF(ISERROR(MATCH(赛后数据!AK30,(各类选项!J:J),0)),1,0))</f>
        <v>0</v>
      </c>
    </row>
    <row r="30" spans="1:22">
      <c r="A30" s="295">
        <f t="shared" si="0"/>
        <v>0</v>
      </c>
      <c r="B30" s="295">
        <f t="shared" si="1"/>
        <v>0</v>
      </c>
      <c r="C30" s="295">
        <f>IF(原始数据!K31="","",IF(ISERROR(MATCH(原始数据!K31,原始数据!E31:F31,0)),1,0)-IF(原始数据!K31="",1,0))</f>
        <v>0</v>
      </c>
      <c r="D30" s="295">
        <f>IF(原始数据!L31="","",IF(ISERROR(MATCH(原始数据!L31,各类选项!L:L,0)),1,0)-IF(原始数据!L31="",1,0))</f>
        <v>0</v>
      </c>
      <c r="E30" s="295" t="str">
        <f>IF(原始数据!W31="","",IF(ISERROR(MATCH(原始数据!W31,各类选项!G:G,0)),1,0))</f>
        <v/>
      </c>
      <c r="F30" s="295">
        <f>IF(原始数据!Y31="","",IF(ISERROR(MATCH(原始数据!Y31,各类选项!G:G,0)),1,0))</f>
        <v>0</v>
      </c>
      <c r="G30" s="295">
        <f>IF(原始数据!AO31="","",IF(ISERROR(MATCH(原始数据!AO31,各类选项!$E:$E,0)),1,0))</f>
        <v>0</v>
      </c>
      <c r="H30" s="295">
        <f>IF(原始数据!AP31="","",IF(ISERROR(MATCH(原始数据!AP31,各类选项!$E:$E,0)),1,0))</f>
        <v>0</v>
      </c>
      <c r="I30" s="295">
        <f>IF(原始数据!AV31="","",IF(ISERROR(MATCH(原始数据!AV31,各类选项!$E:$E,0)),1,0))</f>
        <v>0</v>
      </c>
      <c r="J30" s="295">
        <f>IF(原始数据!AX31="","",IF(ISERROR(MATCH(原始数据!AX31,各类选项!$E:$E,0)),1,0))</f>
        <v>0</v>
      </c>
      <c r="K30" s="295">
        <f>IF(原始数据!AQ31="","",IF(ISERROR(MATCH(原始数据!AQ31,各类选项!$C:$C,0)),1,0))</f>
        <v>0</v>
      </c>
      <c r="L30" s="295">
        <f>IF(原始数据!AR31="","",IF(ISERROR(MATCH(原始数据!AR31,各类选项!$C:$C,0)),1,0))</f>
        <v>0</v>
      </c>
      <c r="M30" s="295" t="str">
        <f>IF(原始数据!AS31="","",IF(ISERROR(MATCH(原始数据!AS31,各类选项!$C:$C,0)),1,0))</f>
        <v/>
      </c>
      <c r="N30" s="295">
        <f>IF(原始数据!AT31="","",IF(ISERROR(MATCH(原始数据!AT31,各类选项!$E:$E,0)),1,0))</f>
        <v>0</v>
      </c>
      <c r="O30" s="295">
        <f>IF(原始数据!AU31="","",IF(ISERROR(MATCH(原始数据!AU31,各类选项!$E:$E,0)),1,0))</f>
        <v>0</v>
      </c>
      <c r="P30" s="295">
        <f>IF(原始数据!AW31="","",IF(ISERROR(MATCH(原始数据!AW31,各类选项!$E:$E,0)),1,0))</f>
        <v>0</v>
      </c>
      <c r="Q30" s="295">
        <f>IF(原始数据!AY31="","",IF(ISERROR(MATCH(原始数据!AY31,各类选项!$E:$E,0)),1,0))</f>
        <v>0</v>
      </c>
      <c r="R30" s="295">
        <f>IF(原始数据!AZ31="","",IF(ISERROR(MATCH(原始数据!AZ31,各类选项!$C:$C,0)),1,0))</f>
        <v>0</v>
      </c>
      <c r="S30" s="295">
        <f>IF(赛后数据!M31="","",IF(ISERROR(MATCH(赛后数据!M31,(各类选项!J:J),0)),1,0))</f>
        <v>0</v>
      </c>
      <c r="T30" s="295">
        <f>IF(赛后数据!U31="","",IF(ISERROR(MATCH(赛后数据!U31,(各类选项!J:J),0)),1,0))</f>
        <v>0</v>
      </c>
      <c r="U30" s="295">
        <f>IF(赛后数据!AC31="","",IF(ISERROR(MATCH(赛后数据!AC31,(各类选项!J:J),0)),1,0))</f>
        <v>0</v>
      </c>
      <c r="V30" s="295">
        <f>IF(赛后数据!AK31="","",IF(ISERROR(MATCH(赛后数据!AK31,(各类选项!J:J),0)),1,0))</f>
        <v>0</v>
      </c>
    </row>
    <row r="31" spans="1:22">
      <c r="A31" s="295">
        <f t="shared" si="0"/>
        <v>0</v>
      </c>
      <c r="B31" s="295">
        <f t="shared" si="1"/>
        <v>0</v>
      </c>
      <c r="C31" s="295">
        <f>IF(原始数据!K32="","",IF(ISERROR(MATCH(原始数据!K32,原始数据!E32:F32,0)),1,0)-IF(原始数据!K32="",1,0))</f>
        <v>0</v>
      </c>
      <c r="D31" s="295">
        <f>IF(原始数据!L32="","",IF(ISERROR(MATCH(原始数据!L32,各类选项!L:L,0)),1,0)-IF(原始数据!L32="",1,0))</f>
        <v>0</v>
      </c>
      <c r="E31" s="295" t="str">
        <f>IF(原始数据!W32="","",IF(ISERROR(MATCH(原始数据!W32,各类选项!G:G,0)),1,0))</f>
        <v/>
      </c>
      <c r="F31" s="295">
        <f>IF(原始数据!Y32="","",IF(ISERROR(MATCH(原始数据!Y32,各类选项!G:G,0)),1,0))</f>
        <v>0</v>
      </c>
      <c r="G31" s="295">
        <f>IF(原始数据!AO32="","",IF(ISERROR(MATCH(原始数据!AO32,各类选项!$E:$E,0)),1,0))</f>
        <v>0</v>
      </c>
      <c r="H31" s="295">
        <f>IF(原始数据!AP32="","",IF(ISERROR(MATCH(原始数据!AP32,各类选项!$E:$E,0)),1,0))</f>
        <v>0</v>
      </c>
      <c r="I31" s="295">
        <f>IF(原始数据!AV32="","",IF(ISERROR(MATCH(原始数据!AV32,各类选项!$E:$E,0)),1,0))</f>
        <v>0</v>
      </c>
      <c r="J31" s="295">
        <f>IF(原始数据!AX32="","",IF(ISERROR(MATCH(原始数据!AX32,各类选项!$E:$E,0)),1,0))</f>
        <v>0</v>
      </c>
      <c r="K31" s="295">
        <f>IF(原始数据!AQ32="","",IF(ISERROR(MATCH(原始数据!AQ32,各类选项!$C:$C,0)),1,0))</f>
        <v>0</v>
      </c>
      <c r="L31" s="295">
        <f>IF(原始数据!AR32="","",IF(ISERROR(MATCH(原始数据!AR32,各类选项!$C:$C,0)),1,0))</f>
        <v>0</v>
      </c>
      <c r="M31" s="295" t="str">
        <f>IF(原始数据!AS32="","",IF(ISERROR(MATCH(原始数据!AS32,各类选项!$C:$C,0)),1,0))</f>
        <v/>
      </c>
      <c r="N31" s="295">
        <f>IF(原始数据!AT32="","",IF(ISERROR(MATCH(原始数据!AT32,各类选项!$E:$E,0)),1,0))</f>
        <v>0</v>
      </c>
      <c r="O31" s="295">
        <f>IF(原始数据!AU32="","",IF(ISERROR(MATCH(原始数据!AU32,各类选项!$E:$E,0)),1,0))</f>
        <v>0</v>
      </c>
      <c r="P31" s="295">
        <f>IF(原始数据!AW32="","",IF(ISERROR(MATCH(原始数据!AW32,各类选项!$E:$E,0)),1,0))</f>
        <v>0</v>
      </c>
      <c r="Q31" s="295">
        <f>IF(原始数据!AY32="","",IF(ISERROR(MATCH(原始数据!AY32,各类选项!$E:$E,0)),1,0))</f>
        <v>0</v>
      </c>
      <c r="R31" s="295">
        <f>IF(原始数据!AZ32="","",IF(ISERROR(MATCH(原始数据!AZ32,各类选项!$C:$C,0)),1,0))</f>
        <v>0</v>
      </c>
      <c r="S31" s="295">
        <f>IF(赛后数据!M32="","",IF(ISERROR(MATCH(赛后数据!M32,(各类选项!J:J),0)),1,0))</f>
        <v>0</v>
      </c>
      <c r="T31" s="295">
        <f>IF(赛后数据!U32="","",IF(ISERROR(MATCH(赛后数据!U32,(各类选项!J:J),0)),1,0))</f>
        <v>0</v>
      </c>
      <c r="U31" s="295">
        <f>IF(赛后数据!AC32="","",IF(ISERROR(MATCH(赛后数据!AC32,(各类选项!J:J),0)),1,0))</f>
        <v>0</v>
      </c>
      <c r="V31" s="295">
        <f>IF(赛后数据!AK32="","",IF(ISERROR(MATCH(赛后数据!AK32,(各类选项!J:J),0)),1,0))</f>
        <v>0</v>
      </c>
    </row>
    <row r="32" spans="1:22">
      <c r="A32" s="295">
        <f t="shared" si="0"/>
        <v>0</v>
      </c>
      <c r="B32" s="295">
        <f t="shared" si="1"/>
        <v>0</v>
      </c>
      <c r="C32" s="295" t="str">
        <f>IF(原始数据!K33="","",IF(ISERROR(MATCH(原始数据!K33,原始数据!E33:F33,0)),1,0)-IF(原始数据!K33="",1,0))</f>
        <v/>
      </c>
      <c r="D32" s="295" t="str">
        <f>IF(原始数据!L33="","",IF(ISERROR(MATCH(原始数据!L33,各类选项!L:L,0)),1,0)-IF(原始数据!L33="",1,0))</f>
        <v/>
      </c>
      <c r="E32" s="295" t="str">
        <f>IF(原始数据!W33="","",IF(ISERROR(MATCH(原始数据!W33,各类选项!G:G,0)),1,0))</f>
        <v/>
      </c>
      <c r="F32" s="295" t="str">
        <f>IF(原始数据!Y33="","",IF(ISERROR(MATCH(原始数据!Y33,各类选项!G:G,0)),1,0))</f>
        <v/>
      </c>
      <c r="G32" s="295" t="str">
        <f>IF(原始数据!AO33="","",IF(ISERROR(MATCH(原始数据!AO33,各类选项!$E:$E,0)),1,0))</f>
        <v/>
      </c>
      <c r="H32" s="295" t="str">
        <f>IF(原始数据!AP33="","",IF(ISERROR(MATCH(原始数据!AP33,各类选项!$E:$E,0)),1,0))</f>
        <v/>
      </c>
      <c r="I32" s="295" t="str">
        <f>IF(原始数据!AV33="","",IF(ISERROR(MATCH(原始数据!AV33,各类选项!$E:$E,0)),1,0))</f>
        <v/>
      </c>
      <c r="J32" s="295" t="str">
        <f>IF(原始数据!AX33="","",IF(ISERROR(MATCH(原始数据!AX33,各类选项!$E:$E,0)),1,0))</f>
        <v/>
      </c>
      <c r="K32" s="295" t="str">
        <f>IF(原始数据!AQ33="","",IF(ISERROR(MATCH(原始数据!AQ33,各类选项!$C:$C,0)),1,0))</f>
        <v/>
      </c>
      <c r="L32" s="295" t="str">
        <f>IF(原始数据!AR33="","",IF(ISERROR(MATCH(原始数据!AR33,各类选项!$C:$C,0)),1,0))</f>
        <v/>
      </c>
      <c r="M32" s="295" t="str">
        <f>IF(原始数据!AS33="","",IF(ISERROR(MATCH(原始数据!AS33,各类选项!$C:$C,0)),1,0))</f>
        <v/>
      </c>
      <c r="N32" s="295" t="str">
        <f>IF(原始数据!AT33="","",IF(ISERROR(MATCH(原始数据!AT33,各类选项!$E:$E,0)),1,0))</f>
        <v/>
      </c>
      <c r="O32" s="295" t="str">
        <f>IF(原始数据!AU33="","",IF(ISERROR(MATCH(原始数据!AU33,各类选项!$E:$E,0)),1,0))</f>
        <v/>
      </c>
      <c r="P32" s="295" t="str">
        <f>IF(原始数据!AW33="","",IF(ISERROR(MATCH(原始数据!AW33,各类选项!$E:$E,0)),1,0))</f>
        <v/>
      </c>
      <c r="Q32" s="295" t="str">
        <f>IF(原始数据!AY33="","",IF(ISERROR(MATCH(原始数据!AY33,各类选项!$E:$E,0)),1,0))</f>
        <v/>
      </c>
      <c r="R32" s="295" t="str">
        <f>IF(原始数据!AZ33="","",IF(ISERROR(MATCH(原始数据!AZ33,各类选项!$C:$C,0)),1,0))</f>
        <v/>
      </c>
      <c r="S32" s="295" t="str">
        <f>IF(赛后数据!M33="","",IF(ISERROR(MATCH(赛后数据!M33,(各类选项!J:J),0)),1,0))</f>
        <v/>
      </c>
      <c r="T32" s="295" t="str">
        <f>IF(赛后数据!U33="","",IF(ISERROR(MATCH(赛后数据!U33,(各类选项!J:J),0)),1,0))</f>
        <v/>
      </c>
      <c r="U32" s="295" t="str">
        <f>IF(赛后数据!AC33="","",IF(ISERROR(MATCH(赛后数据!AC33,(各类选项!J:J),0)),1,0))</f>
        <v/>
      </c>
      <c r="V32" s="295" t="str">
        <f>IF(赛后数据!AK33="","",IF(ISERROR(MATCH(赛后数据!AK33,(各类选项!J:J),0)),1,0))</f>
        <v/>
      </c>
    </row>
    <row r="33" spans="1:22">
      <c r="A33" s="295">
        <f t="shared" si="0"/>
        <v>0</v>
      </c>
      <c r="B33" s="295">
        <f t="shared" si="1"/>
        <v>0</v>
      </c>
      <c r="C33" s="295" t="str">
        <f>IF(原始数据!K34="","",IF(ISERROR(MATCH(原始数据!K34,原始数据!E34:F34,0)),1,0)-IF(原始数据!K34="",1,0))</f>
        <v/>
      </c>
      <c r="D33" s="295" t="str">
        <f>IF(原始数据!L34="","",IF(ISERROR(MATCH(原始数据!L34,各类选项!L:L,0)),1,0)-IF(原始数据!L34="",1,0))</f>
        <v/>
      </c>
      <c r="E33" s="295" t="str">
        <f>IF(原始数据!W34="","",IF(ISERROR(MATCH(原始数据!W34,各类选项!G:G,0)),1,0))</f>
        <v/>
      </c>
      <c r="F33" s="295" t="str">
        <f>IF(原始数据!Y34="","",IF(ISERROR(MATCH(原始数据!Y34,各类选项!G:G,0)),1,0))</f>
        <v/>
      </c>
      <c r="G33" s="295" t="str">
        <f>IF(原始数据!AO34="","",IF(ISERROR(MATCH(原始数据!AO34,各类选项!$E:$E,0)),1,0))</f>
        <v/>
      </c>
      <c r="H33" s="295" t="str">
        <f>IF(原始数据!AP34="","",IF(ISERROR(MATCH(原始数据!AP34,各类选项!$E:$E,0)),1,0))</f>
        <v/>
      </c>
      <c r="I33" s="295" t="str">
        <f>IF(原始数据!AV34="","",IF(ISERROR(MATCH(原始数据!AV34,各类选项!$E:$E,0)),1,0))</f>
        <v/>
      </c>
      <c r="J33" s="295" t="str">
        <f>IF(原始数据!AX34="","",IF(ISERROR(MATCH(原始数据!AX34,各类选项!$E:$E,0)),1,0))</f>
        <v/>
      </c>
      <c r="K33" s="295" t="str">
        <f>IF(原始数据!AQ34="","",IF(ISERROR(MATCH(原始数据!AQ34,各类选项!$C:$C,0)),1,0))</f>
        <v/>
      </c>
      <c r="L33" s="295" t="str">
        <f>IF(原始数据!AR34="","",IF(ISERROR(MATCH(原始数据!AR34,各类选项!$C:$C,0)),1,0))</f>
        <v/>
      </c>
      <c r="M33" s="295" t="str">
        <f>IF(原始数据!AS34="","",IF(ISERROR(MATCH(原始数据!AS34,各类选项!$C:$C,0)),1,0))</f>
        <v/>
      </c>
      <c r="N33" s="295" t="str">
        <f>IF(原始数据!AT34="","",IF(ISERROR(MATCH(原始数据!AT34,各类选项!$E:$E,0)),1,0))</f>
        <v/>
      </c>
      <c r="O33" s="295" t="str">
        <f>IF(原始数据!AU34="","",IF(ISERROR(MATCH(原始数据!AU34,各类选项!$E:$E,0)),1,0))</f>
        <v/>
      </c>
      <c r="P33" s="295" t="str">
        <f>IF(原始数据!AW34="","",IF(ISERROR(MATCH(原始数据!AW34,各类选项!$E:$E,0)),1,0))</f>
        <v/>
      </c>
      <c r="Q33" s="295" t="str">
        <f>IF(原始数据!AY34="","",IF(ISERROR(MATCH(原始数据!AY34,各类选项!$E:$E,0)),1,0))</f>
        <v/>
      </c>
      <c r="R33" s="295" t="str">
        <f>IF(原始数据!AZ34="","",IF(ISERROR(MATCH(原始数据!AZ34,各类选项!$C:$C,0)),1,0))</f>
        <v/>
      </c>
      <c r="S33" s="295" t="str">
        <f>IF(赛后数据!M34="","",IF(ISERROR(MATCH(赛后数据!M34,(各类选项!J:J),0)),1,0))</f>
        <v/>
      </c>
      <c r="T33" s="295" t="str">
        <f>IF(赛后数据!U34="","",IF(ISERROR(MATCH(赛后数据!U34,(各类选项!J:J),0)),1,0))</f>
        <v/>
      </c>
      <c r="U33" s="295" t="str">
        <f>IF(赛后数据!AC34="","",IF(ISERROR(MATCH(赛后数据!AC34,(各类选项!J:J),0)),1,0))</f>
        <v/>
      </c>
      <c r="V33" s="295" t="str">
        <f>IF(赛后数据!AK34="","",IF(ISERROR(MATCH(赛后数据!AK34,(各类选项!J:J),0)),1,0))</f>
        <v/>
      </c>
    </row>
    <row r="34" spans="1:22">
      <c r="A34" s="295">
        <f t="shared" si="0"/>
        <v>0</v>
      </c>
      <c r="B34" s="295">
        <f t="shared" si="1"/>
        <v>0</v>
      </c>
      <c r="C34" s="295" t="str">
        <f>IF(原始数据!K35="","",IF(ISERROR(MATCH(原始数据!K35,原始数据!E35:F35,0)),1,0)-IF(原始数据!K35="",1,0))</f>
        <v/>
      </c>
      <c r="D34" s="295" t="str">
        <f>IF(原始数据!L35="","",IF(ISERROR(MATCH(原始数据!L35,各类选项!L:L,0)),1,0)-IF(原始数据!L35="",1,0))</f>
        <v/>
      </c>
      <c r="E34" s="295" t="str">
        <f>IF(原始数据!W35="","",IF(ISERROR(MATCH(原始数据!W35,各类选项!G:G,0)),1,0))</f>
        <v/>
      </c>
      <c r="F34" s="295" t="str">
        <f>IF(原始数据!Y35="","",IF(ISERROR(MATCH(原始数据!Y35,各类选项!G:G,0)),1,0))</f>
        <v/>
      </c>
      <c r="G34" s="295" t="str">
        <f>IF(原始数据!AO35="","",IF(ISERROR(MATCH(原始数据!AO35,各类选项!$E:$E,0)),1,0))</f>
        <v/>
      </c>
      <c r="H34" s="295" t="str">
        <f>IF(原始数据!AP35="","",IF(ISERROR(MATCH(原始数据!AP35,各类选项!$E:$E,0)),1,0))</f>
        <v/>
      </c>
      <c r="I34" s="295" t="str">
        <f>IF(原始数据!AV35="","",IF(ISERROR(MATCH(原始数据!AV35,各类选项!$E:$E,0)),1,0))</f>
        <v/>
      </c>
      <c r="J34" s="295" t="str">
        <f>IF(原始数据!AX35="","",IF(ISERROR(MATCH(原始数据!AX35,各类选项!$E:$E,0)),1,0))</f>
        <v/>
      </c>
      <c r="K34" s="295" t="str">
        <f>IF(原始数据!AQ35="","",IF(ISERROR(MATCH(原始数据!AQ35,各类选项!$C:$C,0)),1,0))</f>
        <v/>
      </c>
      <c r="L34" s="295" t="str">
        <f>IF(原始数据!AR35="","",IF(ISERROR(MATCH(原始数据!AR35,各类选项!$C:$C,0)),1,0))</f>
        <v/>
      </c>
      <c r="M34" s="295" t="str">
        <f>IF(原始数据!AS35="","",IF(ISERROR(MATCH(原始数据!AS35,各类选项!$C:$C,0)),1,0))</f>
        <v/>
      </c>
      <c r="N34" s="295" t="str">
        <f>IF(原始数据!AT35="","",IF(ISERROR(MATCH(原始数据!AT35,各类选项!$E:$E,0)),1,0))</f>
        <v/>
      </c>
      <c r="O34" s="295" t="str">
        <f>IF(原始数据!AU35="","",IF(ISERROR(MATCH(原始数据!AU35,各类选项!$E:$E,0)),1,0))</f>
        <v/>
      </c>
      <c r="P34" s="295" t="str">
        <f>IF(原始数据!AW35="","",IF(ISERROR(MATCH(原始数据!AW35,各类选项!$E:$E,0)),1,0))</f>
        <v/>
      </c>
      <c r="Q34" s="295" t="str">
        <f>IF(原始数据!AY35="","",IF(ISERROR(MATCH(原始数据!AY35,各类选项!$E:$E,0)),1,0))</f>
        <v/>
      </c>
      <c r="R34" s="295" t="str">
        <f>IF(原始数据!AZ35="","",IF(ISERROR(MATCH(原始数据!AZ35,各类选项!$C:$C,0)),1,0))</f>
        <v/>
      </c>
      <c r="S34" s="295" t="str">
        <f>IF(赛后数据!M35="","",IF(ISERROR(MATCH(赛后数据!M35,(各类选项!J:J),0)),1,0))</f>
        <v/>
      </c>
      <c r="T34" s="295" t="str">
        <f>IF(赛后数据!U35="","",IF(ISERROR(MATCH(赛后数据!U35,(各类选项!J:J),0)),1,0))</f>
        <v/>
      </c>
      <c r="U34" s="295" t="str">
        <f>IF(赛后数据!AC35="","",IF(ISERROR(MATCH(赛后数据!AC35,(各类选项!J:J),0)),1,0))</f>
        <v/>
      </c>
      <c r="V34" s="295" t="str">
        <f>IF(赛后数据!AK35="","",IF(ISERROR(MATCH(赛后数据!AK35,(各类选项!J:J),0)),1,0))</f>
        <v/>
      </c>
    </row>
    <row r="35" spans="1:22">
      <c r="A35" s="295">
        <f t="shared" si="0"/>
        <v>0</v>
      </c>
      <c r="B35" s="295">
        <f t="shared" si="1"/>
        <v>0</v>
      </c>
      <c r="C35" s="295" t="str">
        <f>IF(原始数据!K36="","",IF(ISERROR(MATCH(原始数据!K36,原始数据!E36:F36,0)),1,0)-IF(原始数据!K36="",1,0))</f>
        <v/>
      </c>
      <c r="D35" s="295" t="str">
        <f>IF(原始数据!L36="","",IF(ISERROR(MATCH(原始数据!L36,各类选项!L:L,0)),1,0)-IF(原始数据!L36="",1,0))</f>
        <v/>
      </c>
      <c r="E35" s="295" t="str">
        <f>IF(原始数据!W36="","",IF(ISERROR(MATCH(原始数据!W36,各类选项!G:G,0)),1,0))</f>
        <v/>
      </c>
      <c r="F35" s="295" t="str">
        <f>IF(原始数据!Y36="","",IF(ISERROR(MATCH(原始数据!Y36,各类选项!G:G,0)),1,0))</f>
        <v/>
      </c>
      <c r="G35" s="295" t="str">
        <f>IF(原始数据!AO36="","",IF(ISERROR(MATCH(原始数据!AO36,各类选项!$E:$E,0)),1,0))</f>
        <v/>
      </c>
      <c r="H35" s="295" t="str">
        <f>IF(原始数据!AP36="","",IF(ISERROR(MATCH(原始数据!AP36,各类选项!$E:$E,0)),1,0))</f>
        <v/>
      </c>
      <c r="I35" s="295" t="str">
        <f>IF(原始数据!AV36="","",IF(ISERROR(MATCH(原始数据!AV36,各类选项!$E:$E,0)),1,0))</f>
        <v/>
      </c>
      <c r="J35" s="295" t="str">
        <f>IF(原始数据!AX36="","",IF(ISERROR(MATCH(原始数据!AX36,各类选项!$E:$E,0)),1,0))</f>
        <v/>
      </c>
      <c r="K35" s="295" t="str">
        <f>IF(原始数据!AQ36="","",IF(ISERROR(MATCH(原始数据!AQ36,各类选项!$C:$C,0)),1,0))</f>
        <v/>
      </c>
      <c r="L35" s="295" t="str">
        <f>IF(原始数据!AR36="","",IF(ISERROR(MATCH(原始数据!AR36,各类选项!$C:$C,0)),1,0))</f>
        <v/>
      </c>
      <c r="M35" s="295" t="str">
        <f>IF(原始数据!AS36="","",IF(ISERROR(MATCH(原始数据!AS36,各类选项!$C:$C,0)),1,0))</f>
        <v/>
      </c>
      <c r="N35" s="295" t="str">
        <f>IF(原始数据!AT36="","",IF(ISERROR(MATCH(原始数据!AT36,各类选项!$E:$E,0)),1,0))</f>
        <v/>
      </c>
      <c r="O35" s="295" t="str">
        <f>IF(原始数据!AU36="","",IF(ISERROR(MATCH(原始数据!AU36,各类选项!$E:$E,0)),1,0))</f>
        <v/>
      </c>
      <c r="P35" s="295" t="str">
        <f>IF(原始数据!AW36="","",IF(ISERROR(MATCH(原始数据!AW36,各类选项!$E:$E,0)),1,0))</f>
        <v/>
      </c>
      <c r="Q35" s="295" t="str">
        <f>IF(原始数据!AY36="","",IF(ISERROR(MATCH(原始数据!AY36,各类选项!$E:$E,0)),1,0))</f>
        <v/>
      </c>
      <c r="R35" s="295" t="str">
        <f>IF(原始数据!AZ36="","",IF(ISERROR(MATCH(原始数据!AZ36,各类选项!$C:$C,0)),1,0))</f>
        <v/>
      </c>
      <c r="S35" s="295" t="str">
        <f>IF(赛后数据!M36="","",IF(ISERROR(MATCH(赛后数据!M36,(各类选项!J:J),0)),1,0))</f>
        <v/>
      </c>
      <c r="T35" s="295" t="str">
        <f>IF(赛后数据!U36="","",IF(ISERROR(MATCH(赛后数据!U36,(各类选项!J:J),0)),1,0))</f>
        <v/>
      </c>
      <c r="U35" s="295" t="str">
        <f>IF(赛后数据!AC36="","",IF(ISERROR(MATCH(赛后数据!AC36,(各类选项!J:J),0)),1,0))</f>
        <v/>
      </c>
      <c r="V35" s="295" t="str">
        <f>IF(赛后数据!AK36="","",IF(ISERROR(MATCH(赛后数据!AK36,(各类选项!J:J),0)),1,0))</f>
        <v/>
      </c>
    </row>
    <row r="36" spans="1:22">
      <c r="A36" s="295">
        <f t="shared" si="0"/>
        <v>0</v>
      </c>
      <c r="B36" s="295">
        <f t="shared" si="1"/>
        <v>0</v>
      </c>
      <c r="C36" s="295" t="str">
        <f>IF(原始数据!K37="","",IF(ISERROR(MATCH(原始数据!K37,原始数据!E37:F37,0)),1,0)-IF(原始数据!K37="",1,0))</f>
        <v/>
      </c>
      <c r="D36" s="295" t="str">
        <f>IF(原始数据!L37="","",IF(ISERROR(MATCH(原始数据!L37,各类选项!L:L,0)),1,0)-IF(原始数据!L37="",1,0))</f>
        <v/>
      </c>
      <c r="E36" s="295" t="str">
        <f>IF(原始数据!W37="","",IF(ISERROR(MATCH(原始数据!W37,各类选项!G:G,0)),1,0))</f>
        <v/>
      </c>
      <c r="F36" s="295" t="str">
        <f>IF(原始数据!Y37="","",IF(ISERROR(MATCH(原始数据!Y37,各类选项!G:G,0)),1,0))</f>
        <v/>
      </c>
      <c r="G36" s="295" t="str">
        <f>IF(原始数据!AO37="","",IF(ISERROR(MATCH(原始数据!AO37,各类选项!$E:$E,0)),1,0))</f>
        <v/>
      </c>
      <c r="H36" s="295" t="str">
        <f>IF(原始数据!AP37="","",IF(ISERROR(MATCH(原始数据!AP37,各类选项!$E:$E,0)),1,0))</f>
        <v/>
      </c>
      <c r="I36" s="295" t="str">
        <f>IF(原始数据!AV37="","",IF(ISERROR(MATCH(原始数据!AV37,各类选项!$E:$E,0)),1,0))</f>
        <v/>
      </c>
      <c r="J36" s="295" t="str">
        <f>IF(原始数据!AX37="","",IF(ISERROR(MATCH(原始数据!AX37,各类选项!$E:$E,0)),1,0))</f>
        <v/>
      </c>
      <c r="K36" s="295" t="str">
        <f>IF(原始数据!AQ37="","",IF(ISERROR(MATCH(原始数据!AQ37,各类选项!$C:$C,0)),1,0))</f>
        <v/>
      </c>
      <c r="L36" s="295" t="str">
        <f>IF(原始数据!AR37="","",IF(ISERROR(MATCH(原始数据!AR37,各类选项!$C:$C,0)),1,0))</f>
        <v/>
      </c>
      <c r="M36" s="295" t="str">
        <f>IF(原始数据!AS37="","",IF(ISERROR(MATCH(原始数据!AS37,各类选项!$C:$C,0)),1,0))</f>
        <v/>
      </c>
      <c r="N36" s="295" t="str">
        <f>IF(原始数据!AT37="","",IF(ISERROR(MATCH(原始数据!AT37,各类选项!$E:$E,0)),1,0))</f>
        <v/>
      </c>
      <c r="O36" s="295" t="str">
        <f>IF(原始数据!AU37="","",IF(ISERROR(MATCH(原始数据!AU37,各类选项!$E:$E,0)),1,0))</f>
        <v/>
      </c>
      <c r="P36" s="295" t="str">
        <f>IF(原始数据!AW37="","",IF(ISERROR(MATCH(原始数据!AW37,各类选项!$E:$E,0)),1,0))</f>
        <v/>
      </c>
      <c r="Q36" s="295" t="str">
        <f>IF(原始数据!AY37="","",IF(ISERROR(MATCH(原始数据!AY37,各类选项!$E:$E,0)),1,0))</f>
        <v/>
      </c>
      <c r="R36" s="295" t="str">
        <f>IF(原始数据!AZ37="","",IF(ISERROR(MATCH(原始数据!AZ37,各类选项!$C:$C,0)),1,0))</f>
        <v/>
      </c>
      <c r="S36" s="295" t="str">
        <f>IF(赛后数据!M37="","",IF(ISERROR(MATCH(赛后数据!M37,(各类选项!J:J),0)),1,0))</f>
        <v/>
      </c>
      <c r="T36" s="295" t="str">
        <f>IF(赛后数据!U37="","",IF(ISERROR(MATCH(赛后数据!U37,(各类选项!J:J),0)),1,0))</f>
        <v/>
      </c>
      <c r="U36" s="295" t="str">
        <f>IF(赛后数据!AC37="","",IF(ISERROR(MATCH(赛后数据!AC37,(各类选项!J:J),0)),1,0))</f>
        <v/>
      </c>
      <c r="V36" s="295" t="str">
        <f>IF(赛后数据!AK37="","",IF(ISERROR(MATCH(赛后数据!AK37,(各类选项!J:J),0)),1,0))</f>
        <v/>
      </c>
    </row>
    <row r="37" spans="1:22">
      <c r="A37" s="295">
        <f t="shared" si="0"/>
        <v>0</v>
      </c>
      <c r="B37" s="295">
        <f t="shared" si="1"/>
        <v>0</v>
      </c>
      <c r="C37" s="295" t="str">
        <f>IF(原始数据!K38="","",IF(ISERROR(MATCH(原始数据!K38,原始数据!E38:F38,0)),1,0)-IF(原始数据!K38="",1,0))</f>
        <v/>
      </c>
      <c r="D37" s="295" t="str">
        <f>IF(原始数据!L38="","",IF(ISERROR(MATCH(原始数据!L38,各类选项!L:L,0)),1,0)-IF(原始数据!L38="",1,0))</f>
        <v/>
      </c>
      <c r="E37" s="295" t="str">
        <f>IF(原始数据!W38="","",IF(ISERROR(MATCH(原始数据!W38,各类选项!G:G,0)),1,0))</f>
        <v/>
      </c>
      <c r="F37" s="295" t="str">
        <f>IF(原始数据!Y38="","",IF(ISERROR(MATCH(原始数据!Y38,各类选项!G:G,0)),1,0))</f>
        <v/>
      </c>
      <c r="G37" s="295" t="str">
        <f>IF(原始数据!AO38="","",IF(ISERROR(MATCH(原始数据!AO38,各类选项!$E:$E,0)),1,0))</f>
        <v/>
      </c>
      <c r="H37" s="295" t="str">
        <f>IF(原始数据!AP38="","",IF(ISERROR(MATCH(原始数据!AP38,各类选项!$E:$E,0)),1,0))</f>
        <v/>
      </c>
      <c r="I37" s="295" t="str">
        <f>IF(原始数据!AV38="","",IF(ISERROR(MATCH(原始数据!AV38,各类选项!$E:$E,0)),1,0))</f>
        <v/>
      </c>
      <c r="J37" s="295" t="str">
        <f>IF(原始数据!AX38="","",IF(ISERROR(MATCH(原始数据!AX38,各类选项!$E:$E,0)),1,0))</f>
        <v/>
      </c>
      <c r="K37" s="295" t="str">
        <f>IF(原始数据!AQ38="","",IF(ISERROR(MATCH(原始数据!AQ38,各类选项!$C:$C,0)),1,0))</f>
        <v/>
      </c>
      <c r="L37" s="295" t="str">
        <f>IF(原始数据!AR38="","",IF(ISERROR(MATCH(原始数据!AR38,各类选项!$C:$C,0)),1,0))</f>
        <v/>
      </c>
      <c r="M37" s="295" t="str">
        <f>IF(原始数据!AS38="","",IF(ISERROR(MATCH(原始数据!AS38,各类选项!$C:$C,0)),1,0))</f>
        <v/>
      </c>
      <c r="N37" s="295" t="str">
        <f>IF(原始数据!AT38="","",IF(ISERROR(MATCH(原始数据!AT38,各类选项!$E:$E,0)),1,0))</f>
        <v/>
      </c>
      <c r="O37" s="295" t="str">
        <f>IF(原始数据!AU38="","",IF(ISERROR(MATCH(原始数据!AU38,各类选项!$E:$E,0)),1,0))</f>
        <v/>
      </c>
      <c r="P37" s="295" t="str">
        <f>IF(原始数据!AW38="","",IF(ISERROR(MATCH(原始数据!AW38,各类选项!$E:$E,0)),1,0))</f>
        <v/>
      </c>
      <c r="Q37" s="295" t="str">
        <f>IF(原始数据!AY38="","",IF(ISERROR(MATCH(原始数据!AY38,各类选项!$E:$E,0)),1,0))</f>
        <v/>
      </c>
      <c r="R37" s="295" t="str">
        <f>IF(原始数据!AZ38="","",IF(ISERROR(MATCH(原始数据!AZ38,各类选项!$C:$C,0)),1,0))</f>
        <v/>
      </c>
      <c r="S37" s="295" t="str">
        <f>IF(赛后数据!M38="","",IF(ISERROR(MATCH(赛后数据!M38,(各类选项!J:J),0)),1,0))</f>
        <v/>
      </c>
      <c r="T37" s="295" t="str">
        <f>IF(赛后数据!U38="","",IF(ISERROR(MATCH(赛后数据!U38,(各类选项!J:J),0)),1,0))</f>
        <v/>
      </c>
      <c r="U37" s="295" t="str">
        <f>IF(赛后数据!AC38="","",IF(ISERROR(MATCH(赛后数据!AC38,(各类选项!J:J),0)),1,0))</f>
        <v/>
      </c>
      <c r="V37" s="295" t="str">
        <f>IF(赛后数据!AK38="","",IF(ISERROR(MATCH(赛后数据!AK38,(各类选项!J:J),0)),1,0))</f>
        <v/>
      </c>
    </row>
    <row r="38" spans="1:22">
      <c r="A38" s="295">
        <f t="shared" si="0"/>
        <v>0</v>
      </c>
      <c r="B38" s="295">
        <f t="shared" si="1"/>
        <v>0</v>
      </c>
      <c r="C38" s="295">
        <f>IF(原始数据!K39="","",IF(ISERROR(MATCH(原始数据!K39,原始数据!E39:F39,0)),1,0)-IF(原始数据!K39="",1,0))</f>
        <v>0</v>
      </c>
      <c r="D38" s="295">
        <f>IF(原始数据!L39="","",IF(ISERROR(MATCH(原始数据!L39,各类选项!L:L,0)),1,0)-IF(原始数据!L39="",1,0))</f>
        <v>0</v>
      </c>
      <c r="E38" s="295">
        <f>IF(原始数据!W39="","",IF(ISERROR(MATCH(原始数据!W39,各类选项!G:G,0)),1,0))</f>
        <v>0</v>
      </c>
      <c r="F38" s="295">
        <f>IF(原始数据!Y39="","",IF(ISERROR(MATCH(原始数据!Y39,各类选项!G:G,0)),1,0))</f>
        <v>0</v>
      </c>
      <c r="G38" s="295">
        <f>IF(原始数据!AO39="","",IF(ISERROR(MATCH(原始数据!AO39,各类选项!$E:$E,0)),1,0))</f>
        <v>0</v>
      </c>
      <c r="H38" s="295">
        <f>IF(原始数据!AP39="","",IF(ISERROR(MATCH(原始数据!AP39,各类选项!$E:$E,0)),1,0))</f>
        <v>0</v>
      </c>
      <c r="I38" s="295">
        <f>IF(原始数据!AV39="","",IF(ISERROR(MATCH(原始数据!AV39,各类选项!$E:$E,0)),1,0))</f>
        <v>0</v>
      </c>
      <c r="J38" s="295">
        <f>IF(原始数据!AX39="","",IF(ISERROR(MATCH(原始数据!AX39,各类选项!$E:$E,0)),1,0))</f>
        <v>0</v>
      </c>
      <c r="K38" s="295" t="str">
        <f>IF(原始数据!AQ39="","",IF(ISERROR(MATCH(原始数据!AQ39,各类选项!$C:$C,0)),1,0))</f>
        <v/>
      </c>
      <c r="L38" s="295" t="str">
        <f>IF(原始数据!AR39="","",IF(ISERROR(MATCH(原始数据!AR39,各类选项!$C:$C,0)),1,0))</f>
        <v/>
      </c>
      <c r="M38" s="295" t="str">
        <f>IF(原始数据!AS39="","",IF(ISERROR(MATCH(原始数据!AS39,各类选项!$C:$C,0)),1,0))</f>
        <v/>
      </c>
      <c r="N38" s="295">
        <f>IF(原始数据!AT39="","",IF(ISERROR(MATCH(原始数据!AT39,各类选项!$E:$E,0)),1,0))</f>
        <v>0</v>
      </c>
      <c r="O38" s="295">
        <f>IF(原始数据!AU39="","",IF(ISERROR(MATCH(原始数据!AU39,各类选项!$E:$E,0)),1,0))</f>
        <v>0</v>
      </c>
      <c r="P38" s="295">
        <f>IF(原始数据!AW39="","",IF(ISERROR(MATCH(原始数据!AW39,各类选项!$E:$E,0)),1,0))</f>
        <v>0</v>
      </c>
      <c r="Q38" s="295">
        <f>IF(原始数据!AY39="","",IF(ISERROR(MATCH(原始数据!AY39,各类选项!$E:$E,0)),1,0))</f>
        <v>0</v>
      </c>
      <c r="R38" s="295">
        <f>IF(原始数据!AZ39="","",IF(ISERROR(MATCH(原始数据!AZ39,各类选项!$C:$C,0)),1,0))</f>
        <v>0</v>
      </c>
      <c r="S38" s="295">
        <f>IF(赛后数据!M39="","",IF(ISERROR(MATCH(赛后数据!M39,(各类选项!J:J),0)),1,0))</f>
        <v>0</v>
      </c>
      <c r="T38" s="295">
        <f>IF(赛后数据!U39="","",IF(ISERROR(MATCH(赛后数据!U39,(各类选项!J:J),0)),1,0))</f>
        <v>0</v>
      </c>
      <c r="U38" s="295">
        <f>IF(赛后数据!AC39="","",IF(ISERROR(MATCH(赛后数据!AC39,(各类选项!J:J),0)),1,0))</f>
        <v>0</v>
      </c>
      <c r="V38" s="295">
        <f>IF(赛后数据!AK39="","",IF(ISERROR(MATCH(赛后数据!AK39,(各类选项!J:J),0)),1,0))</f>
        <v>0</v>
      </c>
    </row>
    <row r="39" spans="1:22">
      <c r="A39" s="295">
        <f t="shared" si="0"/>
        <v>0</v>
      </c>
      <c r="B39" s="295">
        <f t="shared" si="1"/>
        <v>0</v>
      </c>
      <c r="C39" s="295">
        <f>IF(原始数据!K40="","",IF(ISERROR(MATCH(原始数据!K40,原始数据!E40:F40,0)),1,0)-IF(原始数据!K40="",1,0))</f>
        <v>0</v>
      </c>
      <c r="D39" s="295">
        <f>IF(原始数据!L40="","",IF(ISERROR(MATCH(原始数据!L40,各类选项!L:L,0)),1,0)-IF(原始数据!L40="",1,0))</f>
        <v>0</v>
      </c>
      <c r="E39" s="295">
        <f>IF(原始数据!W40="","",IF(ISERROR(MATCH(原始数据!W40,各类选项!G:G,0)),1,0))</f>
        <v>0</v>
      </c>
      <c r="F39" s="295">
        <f>IF(原始数据!Y40="","",IF(ISERROR(MATCH(原始数据!Y40,各类选项!G:G,0)),1,0))</f>
        <v>0</v>
      </c>
      <c r="G39" s="295">
        <f>IF(原始数据!AO40="","",IF(ISERROR(MATCH(原始数据!AO40,各类选项!$E:$E,0)),1,0))</f>
        <v>0</v>
      </c>
      <c r="H39" s="295">
        <f>IF(原始数据!AP40="","",IF(ISERROR(MATCH(原始数据!AP40,各类选项!$E:$E,0)),1,0))</f>
        <v>0</v>
      </c>
      <c r="I39" s="295">
        <f>IF(原始数据!AV40="","",IF(ISERROR(MATCH(原始数据!AV40,各类选项!$E:$E,0)),1,0))</f>
        <v>0</v>
      </c>
      <c r="J39" s="295">
        <f>IF(原始数据!AX40="","",IF(ISERROR(MATCH(原始数据!AX40,各类选项!$E:$E,0)),1,0))</f>
        <v>0</v>
      </c>
      <c r="K39" s="295" t="str">
        <f>IF(原始数据!AQ40="","",IF(ISERROR(MATCH(原始数据!AQ40,各类选项!$C:$C,0)),1,0))</f>
        <v/>
      </c>
      <c r="L39" s="295" t="str">
        <f>IF(原始数据!AR40="","",IF(ISERROR(MATCH(原始数据!AR40,各类选项!$C:$C,0)),1,0))</f>
        <v/>
      </c>
      <c r="M39" s="295" t="str">
        <f>IF(原始数据!AS40="","",IF(ISERROR(MATCH(原始数据!AS40,各类选项!$C:$C,0)),1,0))</f>
        <v/>
      </c>
      <c r="N39" s="295">
        <f>IF(原始数据!AT40="","",IF(ISERROR(MATCH(原始数据!AT40,各类选项!$E:$E,0)),1,0))</f>
        <v>0</v>
      </c>
      <c r="O39" s="295">
        <f>IF(原始数据!AU40="","",IF(ISERROR(MATCH(原始数据!AU40,各类选项!$E:$E,0)),1,0))</f>
        <v>0</v>
      </c>
      <c r="P39" s="295">
        <f>IF(原始数据!AW40="","",IF(ISERROR(MATCH(原始数据!AW40,各类选项!$E:$E,0)),1,0))</f>
        <v>0</v>
      </c>
      <c r="Q39" s="295">
        <f>IF(原始数据!AY40="","",IF(ISERROR(MATCH(原始数据!AY40,各类选项!$E:$E,0)),1,0))</f>
        <v>0</v>
      </c>
      <c r="R39" s="295">
        <f>IF(原始数据!AZ40="","",IF(ISERROR(MATCH(原始数据!AZ40,各类选项!$C:$C,0)),1,0))</f>
        <v>0</v>
      </c>
      <c r="S39" s="295">
        <f>IF(赛后数据!M40="","",IF(ISERROR(MATCH(赛后数据!M40,(各类选项!J:J),0)),1,0))</f>
        <v>0</v>
      </c>
      <c r="T39" s="295">
        <f>IF(赛后数据!U40="","",IF(ISERROR(MATCH(赛后数据!U40,(各类选项!J:J),0)),1,0))</f>
        <v>0</v>
      </c>
      <c r="U39" s="295">
        <f>IF(赛后数据!AC40="","",IF(ISERROR(MATCH(赛后数据!AC40,(各类选项!J:J),0)),1,0))</f>
        <v>0</v>
      </c>
      <c r="V39" s="295">
        <f>IF(赛后数据!AK40="","",IF(ISERROR(MATCH(赛后数据!AK40,(各类选项!J:J),0)),1,0))</f>
        <v>0</v>
      </c>
    </row>
    <row r="40" spans="1:22">
      <c r="A40" s="295">
        <f t="shared" si="0"/>
        <v>0</v>
      </c>
      <c r="B40" s="295">
        <f t="shared" si="1"/>
        <v>0</v>
      </c>
      <c r="C40" s="295">
        <f>IF(原始数据!K41="","",IF(ISERROR(MATCH(原始数据!K41,原始数据!E41:F41,0)),1,0)-IF(原始数据!K41="",1,0))</f>
        <v>0</v>
      </c>
      <c r="D40" s="295">
        <f>IF(原始数据!L41="","",IF(ISERROR(MATCH(原始数据!L41,各类选项!L:L,0)),1,0)-IF(原始数据!L41="",1,0))</f>
        <v>0</v>
      </c>
      <c r="E40" s="295" t="str">
        <f>IF(原始数据!W41="","",IF(ISERROR(MATCH(原始数据!W41,各类选项!G:G,0)),1,0))</f>
        <v/>
      </c>
      <c r="F40" s="295">
        <f>IF(原始数据!Y41="","",IF(ISERROR(MATCH(原始数据!Y41,各类选项!G:G,0)),1,0))</f>
        <v>0</v>
      </c>
      <c r="G40" s="295">
        <f>IF(原始数据!AO41="","",IF(ISERROR(MATCH(原始数据!AO41,各类选项!$E:$E,0)),1,0))</f>
        <v>0</v>
      </c>
      <c r="H40" s="295">
        <f>IF(原始数据!AP41="","",IF(ISERROR(MATCH(原始数据!AP41,各类选项!$E:$E,0)),1,0))</f>
        <v>0</v>
      </c>
      <c r="I40" s="295">
        <f>IF(原始数据!AV41="","",IF(ISERROR(MATCH(原始数据!AV41,各类选项!$E:$E,0)),1,0))</f>
        <v>0</v>
      </c>
      <c r="J40" s="295">
        <f>IF(原始数据!AX41="","",IF(ISERROR(MATCH(原始数据!AX41,各类选项!$E:$E,0)),1,0))</f>
        <v>0</v>
      </c>
      <c r="K40" s="295">
        <f>IF(原始数据!AQ41="","",IF(ISERROR(MATCH(原始数据!AQ41,各类选项!$C:$C,0)),1,0))</f>
        <v>0</v>
      </c>
      <c r="L40" s="295" t="str">
        <f>IF(原始数据!AR41="","",IF(ISERROR(MATCH(原始数据!AR41,各类选项!$C:$C,0)),1,0))</f>
        <v/>
      </c>
      <c r="M40" s="295" t="str">
        <f>IF(原始数据!AS41="","",IF(ISERROR(MATCH(原始数据!AS41,各类选项!$C:$C,0)),1,0))</f>
        <v/>
      </c>
      <c r="N40" s="295">
        <f>IF(原始数据!AT41="","",IF(ISERROR(MATCH(原始数据!AT41,各类选项!$E:$E,0)),1,0))</f>
        <v>0</v>
      </c>
      <c r="O40" s="295">
        <f>IF(原始数据!AU41="","",IF(ISERROR(MATCH(原始数据!AU41,各类选项!$E:$E,0)),1,0))</f>
        <v>0</v>
      </c>
      <c r="P40" s="295">
        <f>IF(原始数据!AW41="","",IF(ISERROR(MATCH(原始数据!AW41,各类选项!$E:$E,0)),1,0))</f>
        <v>0</v>
      </c>
      <c r="Q40" s="295">
        <f>IF(原始数据!AY41="","",IF(ISERROR(MATCH(原始数据!AY41,各类选项!$E:$E,0)),1,0))</f>
        <v>0</v>
      </c>
      <c r="R40" s="295">
        <f>IF(原始数据!AZ41="","",IF(ISERROR(MATCH(原始数据!AZ41,各类选项!$C:$C,0)),1,0))</f>
        <v>0</v>
      </c>
      <c r="S40" s="295">
        <f>IF(赛后数据!M41="","",IF(ISERROR(MATCH(赛后数据!M41,(各类选项!J:J),0)),1,0))</f>
        <v>0</v>
      </c>
      <c r="T40" s="295">
        <f>IF(赛后数据!U41="","",IF(ISERROR(MATCH(赛后数据!U41,(各类选项!J:J),0)),1,0))</f>
        <v>0</v>
      </c>
      <c r="U40" s="295">
        <f>IF(赛后数据!AC41="","",IF(ISERROR(MATCH(赛后数据!AC41,(各类选项!J:J),0)),1,0))</f>
        <v>0</v>
      </c>
      <c r="V40" s="295">
        <f>IF(赛后数据!AK41="","",IF(ISERROR(MATCH(赛后数据!AK41,(各类选项!J:J),0)),1,0))</f>
        <v>0</v>
      </c>
    </row>
    <row r="41" spans="1:22">
      <c r="A41" s="295">
        <f t="shared" si="0"/>
        <v>0</v>
      </c>
      <c r="B41" s="295">
        <f t="shared" si="1"/>
        <v>0</v>
      </c>
      <c r="C41" s="295">
        <f>IF(原始数据!K42="","",IF(ISERROR(MATCH(原始数据!K42,原始数据!E42:F42,0)),1,0)-IF(原始数据!K42="",1,0))</f>
        <v>0</v>
      </c>
      <c r="D41" s="295">
        <f>IF(原始数据!L42="","",IF(ISERROR(MATCH(原始数据!L42,各类选项!L:L,0)),1,0)-IF(原始数据!L42="",1,0))</f>
        <v>0</v>
      </c>
      <c r="E41" s="295" t="str">
        <f>IF(原始数据!W42="","",IF(ISERROR(MATCH(原始数据!W42,各类选项!G:G,0)),1,0))</f>
        <v/>
      </c>
      <c r="F41" s="295">
        <f>IF(原始数据!Y42="","",IF(ISERROR(MATCH(原始数据!Y42,各类选项!G:G,0)),1,0))</f>
        <v>0</v>
      </c>
      <c r="G41" s="295">
        <f>IF(原始数据!AO42="","",IF(ISERROR(MATCH(原始数据!AO42,各类选项!$E:$E,0)),1,0))</f>
        <v>0</v>
      </c>
      <c r="H41" s="295">
        <f>IF(原始数据!AP42="","",IF(ISERROR(MATCH(原始数据!AP42,各类选项!$E:$E,0)),1,0))</f>
        <v>0</v>
      </c>
      <c r="I41" s="295">
        <f>IF(原始数据!AV42="","",IF(ISERROR(MATCH(原始数据!AV42,各类选项!$E:$E,0)),1,0))</f>
        <v>0</v>
      </c>
      <c r="J41" s="295">
        <f>IF(原始数据!AX42="","",IF(ISERROR(MATCH(原始数据!AX42,各类选项!$E:$E,0)),1,0))</f>
        <v>0</v>
      </c>
      <c r="K41" s="295">
        <f>IF(原始数据!AQ42="","",IF(ISERROR(MATCH(原始数据!AQ42,各类选项!$C:$C,0)),1,0))</f>
        <v>0</v>
      </c>
      <c r="L41" s="295" t="str">
        <f>IF(原始数据!AR42="","",IF(ISERROR(MATCH(原始数据!AR42,各类选项!$C:$C,0)),1,0))</f>
        <v/>
      </c>
      <c r="M41" s="295" t="str">
        <f>IF(原始数据!AS42="","",IF(ISERROR(MATCH(原始数据!AS42,各类选项!$C:$C,0)),1,0))</f>
        <v/>
      </c>
      <c r="N41" s="295">
        <f>IF(原始数据!AT42="","",IF(ISERROR(MATCH(原始数据!AT42,各类选项!$E:$E,0)),1,0))</f>
        <v>0</v>
      </c>
      <c r="O41" s="295">
        <f>IF(原始数据!AU42="","",IF(ISERROR(MATCH(原始数据!AU42,各类选项!$E:$E,0)),1,0))</f>
        <v>0</v>
      </c>
      <c r="P41" s="295">
        <f>IF(原始数据!AW42="","",IF(ISERROR(MATCH(原始数据!AW42,各类选项!$E:$E,0)),1,0))</f>
        <v>0</v>
      </c>
      <c r="Q41" s="295">
        <f>IF(原始数据!AY42="","",IF(ISERROR(MATCH(原始数据!AY42,各类选项!$E:$E,0)),1,0))</f>
        <v>0</v>
      </c>
      <c r="R41" s="295">
        <f>IF(原始数据!AZ42="","",IF(ISERROR(MATCH(原始数据!AZ42,各类选项!$C:$C,0)),1,0))</f>
        <v>0</v>
      </c>
      <c r="S41" s="295">
        <f>IF(赛后数据!M42="","",IF(ISERROR(MATCH(赛后数据!M42,(各类选项!J:J),0)),1,0))</f>
        <v>0</v>
      </c>
      <c r="T41" s="295">
        <f>IF(赛后数据!U42="","",IF(ISERROR(MATCH(赛后数据!U42,(各类选项!J:J),0)),1,0))</f>
        <v>0</v>
      </c>
      <c r="U41" s="295">
        <f>IF(赛后数据!AC42="","",IF(ISERROR(MATCH(赛后数据!AC42,(各类选项!J:J),0)),1,0))</f>
        <v>0</v>
      </c>
      <c r="V41" s="295">
        <f>IF(赛后数据!AK42="","",IF(ISERROR(MATCH(赛后数据!AK42,(各类选项!J:J),0)),1,0))</f>
        <v>0</v>
      </c>
    </row>
    <row r="42" spans="1:22">
      <c r="A42" s="295">
        <f t="shared" si="0"/>
        <v>0</v>
      </c>
      <c r="B42" s="295">
        <f t="shared" si="1"/>
        <v>0</v>
      </c>
      <c r="C42" s="295">
        <f>IF(原始数据!K43="","",IF(ISERROR(MATCH(原始数据!K43,原始数据!E43:F43,0)),1,0)-IF(原始数据!K43="",1,0))</f>
        <v>0</v>
      </c>
      <c r="D42" s="295">
        <f>IF(原始数据!L43="","",IF(ISERROR(MATCH(原始数据!L43,各类选项!L:L,0)),1,0)-IF(原始数据!L43="",1,0))</f>
        <v>0</v>
      </c>
      <c r="E42" s="295" t="str">
        <f>IF(原始数据!W43="","",IF(ISERROR(MATCH(原始数据!W43,各类选项!G:G,0)),1,0))</f>
        <v/>
      </c>
      <c r="F42" s="295">
        <f>IF(原始数据!Y43="","",IF(ISERROR(MATCH(原始数据!Y43,各类选项!G:G,0)),1,0))</f>
        <v>0</v>
      </c>
      <c r="G42" s="295">
        <f>IF(原始数据!AO43="","",IF(ISERROR(MATCH(原始数据!AO43,各类选项!$E:$E,0)),1,0))</f>
        <v>0</v>
      </c>
      <c r="H42" s="295">
        <f>IF(原始数据!AP43="","",IF(ISERROR(MATCH(原始数据!AP43,各类选项!$E:$E,0)),1,0))</f>
        <v>0</v>
      </c>
      <c r="I42" s="295">
        <f>IF(原始数据!AV43="","",IF(ISERROR(MATCH(原始数据!AV43,各类选项!$E:$E,0)),1,0))</f>
        <v>0</v>
      </c>
      <c r="J42" s="295">
        <f>IF(原始数据!AX43="","",IF(ISERROR(MATCH(原始数据!AX43,各类选项!$E:$E,0)),1,0))</f>
        <v>0</v>
      </c>
      <c r="K42" s="295">
        <f>IF(原始数据!AQ43="","",IF(ISERROR(MATCH(原始数据!AQ43,各类选项!$C:$C,0)),1,0))</f>
        <v>0</v>
      </c>
      <c r="L42" s="295">
        <f>IF(原始数据!AR43="","",IF(ISERROR(MATCH(原始数据!AR43,各类选项!$C:$C,0)),1,0))</f>
        <v>0</v>
      </c>
      <c r="M42" s="295" t="str">
        <f>IF(原始数据!AS43="","",IF(ISERROR(MATCH(原始数据!AS43,各类选项!$C:$C,0)),1,0))</f>
        <v/>
      </c>
      <c r="N42" s="295">
        <f>IF(原始数据!AT43="","",IF(ISERROR(MATCH(原始数据!AT43,各类选项!$E:$E,0)),1,0))</f>
        <v>0</v>
      </c>
      <c r="O42" s="295">
        <f>IF(原始数据!AU43="","",IF(ISERROR(MATCH(原始数据!AU43,各类选项!$E:$E,0)),1,0))</f>
        <v>0</v>
      </c>
      <c r="P42" s="295">
        <f>IF(原始数据!AW43="","",IF(ISERROR(MATCH(原始数据!AW43,各类选项!$E:$E,0)),1,0))</f>
        <v>0</v>
      </c>
      <c r="Q42" s="295">
        <f>IF(原始数据!AY43="","",IF(ISERROR(MATCH(原始数据!AY43,各类选项!$E:$E,0)),1,0))</f>
        <v>0</v>
      </c>
      <c r="R42" s="295">
        <f>IF(原始数据!AZ43="","",IF(ISERROR(MATCH(原始数据!AZ43,各类选项!$C:$C,0)),1,0))</f>
        <v>0</v>
      </c>
      <c r="S42" s="295">
        <f>IF(赛后数据!M43="","",IF(ISERROR(MATCH(赛后数据!M43,(各类选项!J:J),0)),1,0))</f>
        <v>0</v>
      </c>
      <c r="T42" s="295">
        <f>IF(赛后数据!U43="","",IF(ISERROR(MATCH(赛后数据!U43,(各类选项!J:J),0)),1,0))</f>
        <v>0</v>
      </c>
      <c r="U42" s="295">
        <f>IF(赛后数据!AC43="","",IF(ISERROR(MATCH(赛后数据!AC43,(各类选项!J:J),0)),1,0))</f>
        <v>0</v>
      </c>
      <c r="V42" s="295">
        <f>IF(赛后数据!AK43="","",IF(ISERROR(MATCH(赛后数据!AK43,(各类选项!J:J),0)),1,0))</f>
        <v>0</v>
      </c>
    </row>
    <row r="43" spans="1:22">
      <c r="A43" s="295">
        <f t="shared" si="0"/>
        <v>0</v>
      </c>
      <c r="B43" s="295">
        <f t="shared" si="1"/>
        <v>0</v>
      </c>
      <c r="C43" s="295">
        <f>IF(原始数据!K44="","",IF(ISERROR(MATCH(原始数据!K44,原始数据!E44:F44,0)),1,0)-IF(原始数据!K44="",1,0))</f>
        <v>0</v>
      </c>
      <c r="D43" s="295">
        <f>IF(原始数据!L44="","",IF(ISERROR(MATCH(原始数据!L44,各类选项!L:L,0)),1,0)-IF(原始数据!L44="",1,0))</f>
        <v>0</v>
      </c>
      <c r="E43" s="295" t="str">
        <f>IF(原始数据!W44="","",IF(ISERROR(MATCH(原始数据!W44,各类选项!G:G,0)),1,0))</f>
        <v/>
      </c>
      <c r="F43" s="295">
        <f>IF(原始数据!Y44="","",IF(ISERROR(MATCH(原始数据!Y44,各类选项!G:G,0)),1,0))</f>
        <v>0</v>
      </c>
      <c r="G43" s="295">
        <f>IF(原始数据!AO44="","",IF(ISERROR(MATCH(原始数据!AO44,各类选项!$E:$E,0)),1,0))</f>
        <v>0</v>
      </c>
      <c r="H43" s="295">
        <f>IF(原始数据!AP44="","",IF(ISERROR(MATCH(原始数据!AP44,各类选项!$E:$E,0)),1,0))</f>
        <v>0</v>
      </c>
      <c r="I43" s="295">
        <f>IF(原始数据!AV44="","",IF(ISERROR(MATCH(原始数据!AV44,各类选项!$E:$E,0)),1,0))</f>
        <v>0</v>
      </c>
      <c r="J43" s="295">
        <f>IF(原始数据!AX44="","",IF(ISERROR(MATCH(原始数据!AX44,各类选项!$E:$E,0)),1,0))</f>
        <v>0</v>
      </c>
      <c r="K43" s="295">
        <f>IF(原始数据!AQ44="","",IF(ISERROR(MATCH(原始数据!AQ44,各类选项!$C:$C,0)),1,0))</f>
        <v>0</v>
      </c>
      <c r="L43" s="295">
        <f>IF(原始数据!AR44="","",IF(ISERROR(MATCH(原始数据!AR44,各类选项!$C:$C,0)),1,0))</f>
        <v>0</v>
      </c>
      <c r="M43" s="295" t="str">
        <f>IF(原始数据!AS44="","",IF(ISERROR(MATCH(原始数据!AS44,各类选项!$C:$C,0)),1,0))</f>
        <v/>
      </c>
      <c r="N43" s="295">
        <f>IF(原始数据!AT44="","",IF(ISERROR(MATCH(原始数据!AT44,各类选项!$E:$E,0)),1,0))</f>
        <v>0</v>
      </c>
      <c r="O43" s="295">
        <f>IF(原始数据!AU44="","",IF(ISERROR(MATCH(原始数据!AU44,各类选项!$E:$E,0)),1,0))</f>
        <v>0</v>
      </c>
      <c r="P43" s="295">
        <f>IF(原始数据!AW44="","",IF(ISERROR(MATCH(原始数据!AW44,各类选项!$E:$E,0)),1,0))</f>
        <v>0</v>
      </c>
      <c r="Q43" s="295">
        <f>IF(原始数据!AY44="","",IF(ISERROR(MATCH(原始数据!AY44,各类选项!$E:$E,0)),1,0))</f>
        <v>0</v>
      </c>
      <c r="R43" s="295">
        <f>IF(原始数据!AZ44="","",IF(ISERROR(MATCH(原始数据!AZ44,各类选项!$C:$C,0)),1,0))</f>
        <v>0</v>
      </c>
      <c r="S43" s="295">
        <f>IF(赛后数据!M44="","",IF(ISERROR(MATCH(赛后数据!M44,(各类选项!J:J),0)),1,0))</f>
        <v>0</v>
      </c>
      <c r="T43" s="295">
        <f>IF(赛后数据!U44="","",IF(ISERROR(MATCH(赛后数据!U44,(各类选项!J:J),0)),1,0))</f>
        <v>0</v>
      </c>
      <c r="U43" s="295">
        <f>IF(赛后数据!AC44="","",IF(ISERROR(MATCH(赛后数据!AC44,(各类选项!J:J),0)),1,0))</f>
        <v>0</v>
      </c>
      <c r="V43" s="295">
        <f>IF(赛后数据!AK44="","",IF(ISERROR(MATCH(赛后数据!AK44,(各类选项!J:J),0)),1,0))</f>
        <v>0</v>
      </c>
    </row>
    <row r="44" spans="1:22">
      <c r="A44" s="295">
        <f t="shared" si="0"/>
        <v>0</v>
      </c>
      <c r="B44" s="295">
        <f t="shared" si="1"/>
        <v>0</v>
      </c>
      <c r="C44" s="295" t="str">
        <f>IF(原始数据!K45="","",IF(ISERROR(MATCH(原始数据!K45,原始数据!E45:F45,0)),1,0)-IF(原始数据!K45="",1,0))</f>
        <v/>
      </c>
      <c r="D44" s="295" t="str">
        <f>IF(原始数据!L45="","",IF(ISERROR(MATCH(原始数据!L45,各类选项!L:L,0)),1,0)-IF(原始数据!L45="",1,0))</f>
        <v/>
      </c>
      <c r="E44" s="295" t="str">
        <f>IF(原始数据!W45="","",IF(ISERROR(MATCH(原始数据!W45,各类选项!G:G,0)),1,0))</f>
        <v/>
      </c>
      <c r="F44" s="295" t="str">
        <f>IF(原始数据!Y45="","",IF(ISERROR(MATCH(原始数据!Y45,各类选项!G:G,0)),1,0))</f>
        <v/>
      </c>
      <c r="G44" s="295" t="str">
        <f>IF(原始数据!AO45="","",IF(ISERROR(MATCH(原始数据!AO45,各类选项!$E:$E,0)),1,0))</f>
        <v/>
      </c>
      <c r="H44" s="295" t="str">
        <f>IF(原始数据!AP45="","",IF(ISERROR(MATCH(原始数据!AP45,各类选项!$E:$E,0)),1,0))</f>
        <v/>
      </c>
      <c r="I44" s="295" t="str">
        <f>IF(原始数据!AV45="","",IF(ISERROR(MATCH(原始数据!AV45,各类选项!$E:$E,0)),1,0))</f>
        <v/>
      </c>
      <c r="J44" s="295" t="str">
        <f>IF(原始数据!AX45="","",IF(ISERROR(MATCH(原始数据!AX45,各类选项!$E:$E,0)),1,0))</f>
        <v/>
      </c>
      <c r="K44" s="295" t="str">
        <f>IF(原始数据!AQ45="","",IF(ISERROR(MATCH(原始数据!AQ45,各类选项!$C:$C,0)),1,0))</f>
        <v/>
      </c>
      <c r="L44" s="295" t="str">
        <f>IF(原始数据!AR45="","",IF(ISERROR(MATCH(原始数据!AR45,各类选项!$C:$C,0)),1,0))</f>
        <v/>
      </c>
      <c r="M44" s="295" t="str">
        <f>IF(原始数据!AS45="","",IF(ISERROR(MATCH(原始数据!AS45,各类选项!$C:$C,0)),1,0))</f>
        <v/>
      </c>
      <c r="N44" s="295" t="str">
        <f>IF(原始数据!AT45="","",IF(ISERROR(MATCH(原始数据!AT45,各类选项!$E:$E,0)),1,0))</f>
        <v/>
      </c>
      <c r="O44" s="295" t="str">
        <f>IF(原始数据!AU45="","",IF(ISERROR(MATCH(原始数据!AU45,各类选项!$E:$E,0)),1,0))</f>
        <v/>
      </c>
      <c r="P44" s="295" t="str">
        <f>IF(原始数据!AW45="","",IF(ISERROR(MATCH(原始数据!AW45,各类选项!$E:$E,0)),1,0))</f>
        <v/>
      </c>
      <c r="Q44" s="295" t="str">
        <f>IF(原始数据!AY45="","",IF(ISERROR(MATCH(原始数据!AY45,各类选项!$E:$E,0)),1,0))</f>
        <v/>
      </c>
      <c r="R44" s="295" t="str">
        <f>IF(原始数据!AZ45="","",IF(ISERROR(MATCH(原始数据!AZ45,各类选项!$C:$C,0)),1,0))</f>
        <v/>
      </c>
      <c r="S44" s="295" t="str">
        <f>IF(赛后数据!M45="","",IF(ISERROR(MATCH(赛后数据!M45,(各类选项!J:J),0)),1,0))</f>
        <v/>
      </c>
      <c r="T44" s="295" t="str">
        <f>IF(赛后数据!U45="","",IF(ISERROR(MATCH(赛后数据!U45,(各类选项!J:J),0)),1,0))</f>
        <v/>
      </c>
      <c r="U44" s="295" t="str">
        <f>IF(赛后数据!AC45="","",IF(ISERROR(MATCH(赛后数据!AC45,(各类选项!J:J),0)),1,0))</f>
        <v/>
      </c>
      <c r="V44" s="295" t="str">
        <f>IF(赛后数据!AK45="","",IF(ISERROR(MATCH(赛后数据!AK45,(各类选项!J:J),0)),1,0))</f>
        <v/>
      </c>
    </row>
    <row r="45" spans="1:22">
      <c r="A45" s="295">
        <f t="shared" si="0"/>
        <v>0</v>
      </c>
      <c r="B45" s="295">
        <f t="shared" si="1"/>
        <v>0</v>
      </c>
      <c r="C45" s="295" t="str">
        <f>IF(原始数据!K46="","",IF(ISERROR(MATCH(原始数据!K46,原始数据!E46:F46,0)),1,0)-IF(原始数据!K46="",1,0))</f>
        <v/>
      </c>
      <c r="D45" s="295" t="str">
        <f>IF(原始数据!L46="","",IF(ISERROR(MATCH(原始数据!L46,各类选项!L:L,0)),1,0)-IF(原始数据!L46="",1,0))</f>
        <v/>
      </c>
      <c r="E45" s="295" t="str">
        <f>IF(原始数据!W46="","",IF(ISERROR(MATCH(原始数据!W46,各类选项!G:G,0)),1,0))</f>
        <v/>
      </c>
      <c r="F45" s="295" t="str">
        <f>IF(原始数据!Y46="","",IF(ISERROR(MATCH(原始数据!Y46,各类选项!G:G,0)),1,0))</f>
        <v/>
      </c>
      <c r="G45" s="295" t="str">
        <f>IF(原始数据!AO46="","",IF(ISERROR(MATCH(原始数据!AO46,各类选项!$E:$E,0)),1,0))</f>
        <v/>
      </c>
      <c r="H45" s="295" t="str">
        <f>IF(原始数据!AP46="","",IF(ISERROR(MATCH(原始数据!AP46,各类选项!$E:$E,0)),1,0))</f>
        <v/>
      </c>
      <c r="I45" s="295" t="str">
        <f>IF(原始数据!AV46="","",IF(ISERROR(MATCH(原始数据!AV46,各类选项!$E:$E,0)),1,0))</f>
        <v/>
      </c>
      <c r="J45" s="295" t="str">
        <f>IF(原始数据!AX46="","",IF(ISERROR(MATCH(原始数据!AX46,各类选项!$E:$E,0)),1,0))</f>
        <v/>
      </c>
      <c r="K45" s="295" t="str">
        <f>IF(原始数据!AQ46="","",IF(ISERROR(MATCH(原始数据!AQ46,各类选项!$C:$C,0)),1,0))</f>
        <v/>
      </c>
      <c r="L45" s="295" t="str">
        <f>IF(原始数据!AR46="","",IF(ISERROR(MATCH(原始数据!AR46,各类选项!$C:$C,0)),1,0))</f>
        <v/>
      </c>
      <c r="M45" s="295" t="str">
        <f>IF(原始数据!AS46="","",IF(ISERROR(MATCH(原始数据!AS46,各类选项!$C:$C,0)),1,0))</f>
        <v/>
      </c>
      <c r="N45" s="295" t="str">
        <f>IF(原始数据!AT46="","",IF(ISERROR(MATCH(原始数据!AT46,各类选项!$E:$E,0)),1,0))</f>
        <v/>
      </c>
      <c r="O45" s="295" t="str">
        <f>IF(原始数据!AU46="","",IF(ISERROR(MATCH(原始数据!AU46,各类选项!$E:$E,0)),1,0))</f>
        <v/>
      </c>
      <c r="P45" s="295" t="str">
        <f>IF(原始数据!AW46="","",IF(ISERROR(MATCH(原始数据!AW46,各类选项!$E:$E,0)),1,0))</f>
        <v/>
      </c>
      <c r="Q45" s="295" t="str">
        <f>IF(原始数据!AY46="","",IF(ISERROR(MATCH(原始数据!AY46,各类选项!$E:$E,0)),1,0))</f>
        <v/>
      </c>
      <c r="R45" s="295" t="str">
        <f>IF(原始数据!AZ46="","",IF(ISERROR(MATCH(原始数据!AZ46,各类选项!$C:$C,0)),1,0))</f>
        <v/>
      </c>
      <c r="S45" s="295" t="str">
        <f>IF(赛后数据!M46="","",IF(ISERROR(MATCH(赛后数据!M46,(各类选项!J:J),0)),1,0))</f>
        <v/>
      </c>
      <c r="T45" s="295" t="str">
        <f>IF(赛后数据!U46="","",IF(ISERROR(MATCH(赛后数据!U46,(各类选项!J:J),0)),1,0))</f>
        <v/>
      </c>
      <c r="U45" s="295" t="str">
        <f>IF(赛后数据!AC46="","",IF(ISERROR(MATCH(赛后数据!AC46,(各类选项!J:J),0)),1,0))</f>
        <v/>
      </c>
      <c r="V45" s="295" t="str">
        <f>IF(赛后数据!AK46="","",IF(ISERROR(MATCH(赛后数据!AK46,(各类选项!J:J),0)),1,0))</f>
        <v/>
      </c>
    </row>
    <row r="46" spans="1:22">
      <c r="A46" s="295">
        <f t="shared" si="0"/>
        <v>0</v>
      </c>
      <c r="B46" s="295">
        <f t="shared" si="1"/>
        <v>0</v>
      </c>
      <c r="C46" s="295" t="str">
        <f>IF(原始数据!K47="","",IF(ISERROR(MATCH(原始数据!K47,原始数据!E47:F47,0)),1,0)-IF(原始数据!K47="",1,0))</f>
        <v/>
      </c>
      <c r="D46" s="295" t="str">
        <f>IF(原始数据!L47="","",IF(ISERROR(MATCH(原始数据!L47,各类选项!L:L,0)),1,0)-IF(原始数据!L47="",1,0))</f>
        <v/>
      </c>
      <c r="E46" s="295" t="str">
        <f>IF(原始数据!W47="","",IF(ISERROR(MATCH(原始数据!W47,各类选项!G:G,0)),1,0))</f>
        <v/>
      </c>
      <c r="F46" s="295" t="str">
        <f>IF(原始数据!Y47="","",IF(ISERROR(MATCH(原始数据!Y47,各类选项!G:G,0)),1,0))</f>
        <v/>
      </c>
      <c r="G46" s="295" t="str">
        <f>IF(原始数据!AO47="","",IF(ISERROR(MATCH(原始数据!AO47,各类选项!$E:$E,0)),1,0))</f>
        <v/>
      </c>
      <c r="H46" s="295" t="str">
        <f>IF(原始数据!AP47="","",IF(ISERROR(MATCH(原始数据!AP47,各类选项!$E:$E,0)),1,0))</f>
        <v/>
      </c>
      <c r="I46" s="295" t="str">
        <f>IF(原始数据!AV47="","",IF(ISERROR(MATCH(原始数据!AV47,各类选项!$E:$E,0)),1,0))</f>
        <v/>
      </c>
      <c r="J46" s="295" t="str">
        <f>IF(原始数据!AX47="","",IF(ISERROR(MATCH(原始数据!AX47,各类选项!$E:$E,0)),1,0))</f>
        <v/>
      </c>
      <c r="K46" s="295" t="str">
        <f>IF(原始数据!AQ47="","",IF(ISERROR(MATCH(原始数据!AQ47,各类选项!$C:$C,0)),1,0))</f>
        <v/>
      </c>
      <c r="L46" s="295" t="str">
        <f>IF(原始数据!AR47="","",IF(ISERROR(MATCH(原始数据!AR47,各类选项!$C:$C,0)),1,0))</f>
        <v/>
      </c>
      <c r="M46" s="295" t="str">
        <f>IF(原始数据!AS47="","",IF(ISERROR(MATCH(原始数据!AS47,各类选项!$C:$C,0)),1,0))</f>
        <v/>
      </c>
      <c r="N46" s="295" t="str">
        <f>IF(原始数据!AT47="","",IF(ISERROR(MATCH(原始数据!AT47,各类选项!$E:$E,0)),1,0))</f>
        <v/>
      </c>
      <c r="O46" s="295" t="str">
        <f>IF(原始数据!AU47="","",IF(ISERROR(MATCH(原始数据!AU47,各类选项!$E:$E,0)),1,0))</f>
        <v/>
      </c>
      <c r="P46" s="295" t="str">
        <f>IF(原始数据!AW47="","",IF(ISERROR(MATCH(原始数据!AW47,各类选项!$E:$E,0)),1,0))</f>
        <v/>
      </c>
      <c r="Q46" s="295" t="str">
        <f>IF(原始数据!AY47="","",IF(ISERROR(MATCH(原始数据!AY47,各类选项!$E:$E,0)),1,0))</f>
        <v/>
      </c>
      <c r="R46" s="295" t="str">
        <f>IF(原始数据!AZ47="","",IF(ISERROR(MATCH(原始数据!AZ47,各类选项!$C:$C,0)),1,0))</f>
        <v/>
      </c>
      <c r="S46" s="295" t="str">
        <f>IF(赛后数据!M47="","",IF(ISERROR(MATCH(赛后数据!M47,(各类选项!J:J),0)),1,0))</f>
        <v/>
      </c>
      <c r="T46" s="295" t="str">
        <f>IF(赛后数据!U47="","",IF(ISERROR(MATCH(赛后数据!U47,(各类选项!J:J),0)),1,0))</f>
        <v/>
      </c>
      <c r="U46" s="295" t="str">
        <f>IF(赛后数据!AC47="","",IF(ISERROR(MATCH(赛后数据!AC47,(各类选项!J:J),0)),1,0))</f>
        <v/>
      </c>
      <c r="V46" s="295" t="str">
        <f>IF(赛后数据!AK47="","",IF(ISERROR(MATCH(赛后数据!AK47,(各类选项!J:J),0)),1,0))</f>
        <v/>
      </c>
    </row>
    <row r="47" spans="1:22">
      <c r="A47" s="295">
        <f t="shared" si="0"/>
        <v>0</v>
      </c>
      <c r="B47" s="295">
        <f t="shared" si="1"/>
        <v>0</v>
      </c>
      <c r="C47" s="295" t="str">
        <f>IF(原始数据!K48="","",IF(ISERROR(MATCH(原始数据!K48,原始数据!E48:F48,0)),1,0)-IF(原始数据!K48="",1,0))</f>
        <v/>
      </c>
      <c r="D47" s="295" t="str">
        <f>IF(原始数据!L48="","",IF(ISERROR(MATCH(原始数据!L48,各类选项!L:L,0)),1,0)-IF(原始数据!L48="",1,0))</f>
        <v/>
      </c>
      <c r="E47" s="295" t="str">
        <f>IF(原始数据!W48="","",IF(ISERROR(MATCH(原始数据!W48,各类选项!G:G,0)),1,0))</f>
        <v/>
      </c>
      <c r="F47" s="295" t="str">
        <f>IF(原始数据!Y48="","",IF(ISERROR(MATCH(原始数据!Y48,各类选项!G:G,0)),1,0))</f>
        <v/>
      </c>
      <c r="G47" s="295" t="str">
        <f>IF(原始数据!AO48="","",IF(ISERROR(MATCH(原始数据!AO48,各类选项!$E:$E,0)),1,0))</f>
        <v/>
      </c>
      <c r="H47" s="295" t="str">
        <f>IF(原始数据!AP48="","",IF(ISERROR(MATCH(原始数据!AP48,各类选项!$E:$E,0)),1,0))</f>
        <v/>
      </c>
      <c r="I47" s="295" t="str">
        <f>IF(原始数据!AV48="","",IF(ISERROR(MATCH(原始数据!AV48,各类选项!$E:$E,0)),1,0))</f>
        <v/>
      </c>
      <c r="J47" s="295" t="str">
        <f>IF(原始数据!AX48="","",IF(ISERROR(MATCH(原始数据!AX48,各类选项!$E:$E,0)),1,0))</f>
        <v/>
      </c>
      <c r="K47" s="295" t="str">
        <f>IF(原始数据!AQ48="","",IF(ISERROR(MATCH(原始数据!AQ48,各类选项!$C:$C,0)),1,0))</f>
        <v/>
      </c>
      <c r="L47" s="295" t="str">
        <f>IF(原始数据!AR48="","",IF(ISERROR(MATCH(原始数据!AR48,各类选项!$C:$C,0)),1,0))</f>
        <v/>
      </c>
      <c r="M47" s="295" t="str">
        <f>IF(原始数据!AS48="","",IF(ISERROR(MATCH(原始数据!AS48,各类选项!$C:$C,0)),1,0))</f>
        <v/>
      </c>
      <c r="N47" s="295" t="str">
        <f>IF(原始数据!AT48="","",IF(ISERROR(MATCH(原始数据!AT48,各类选项!$E:$E,0)),1,0))</f>
        <v/>
      </c>
      <c r="O47" s="295" t="str">
        <f>IF(原始数据!AU48="","",IF(ISERROR(MATCH(原始数据!AU48,各类选项!$E:$E,0)),1,0))</f>
        <v/>
      </c>
      <c r="P47" s="295" t="str">
        <f>IF(原始数据!AW48="","",IF(ISERROR(MATCH(原始数据!AW48,各类选项!$E:$E,0)),1,0))</f>
        <v/>
      </c>
      <c r="Q47" s="295" t="str">
        <f>IF(原始数据!AY48="","",IF(ISERROR(MATCH(原始数据!AY48,各类选项!$E:$E,0)),1,0))</f>
        <v/>
      </c>
      <c r="R47" s="295" t="str">
        <f>IF(原始数据!AZ48="","",IF(ISERROR(MATCH(原始数据!AZ48,各类选项!$C:$C,0)),1,0))</f>
        <v/>
      </c>
      <c r="S47" s="295" t="str">
        <f>IF(赛后数据!M48="","",IF(ISERROR(MATCH(赛后数据!M48,(各类选项!J:J),0)),1,0))</f>
        <v/>
      </c>
      <c r="T47" s="295" t="str">
        <f>IF(赛后数据!U48="","",IF(ISERROR(MATCH(赛后数据!U48,(各类选项!J:J),0)),1,0))</f>
        <v/>
      </c>
      <c r="U47" s="295" t="str">
        <f>IF(赛后数据!AC48="","",IF(ISERROR(MATCH(赛后数据!AC48,(各类选项!J:J),0)),1,0))</f>
        <v/>
      </c>
      <c r="V47" s="295" t="str">
        <f>IF(赛后数据!AK48="","",IF(ISERROR(MATCH(赛后数据!AK48,(各类选项!J:J),0)),1,0))</f>
        <v/>
      </c>
    </row>
    <row r="48" spans="1:22">
      <c r="A48" s="295">
        <f t="shared" si="0"/>
        <v>0</v>
      </c>
      <c r="B48" s="295">
        <f t="shared" si="1"/>
        <v>0</v>
      </c>
      <c r="C48" s="295" t="str">
        <f>IF(原始数据!K49="","",IF(ISERROR(MATCH(原始数据!K49,原始数据!E49:F49,0)),1,0)-IF(原始数据!K49="",1,0))</f>
        <v/>
      </c>
      <c r="D48" s="295" t="str">
        <f>IF(原始数据!L49="","",IF(ISERROR(MATCH(原始数据!L49,各类选项!L:L,0)),1,0)-IF(原始数据!L49="",1,0))</f>
        <v/>
      </c>
      <c r="E48" s="295" t="str">
        <f>IF(原始数据!W49="","",IF(ISERROR(MATCH(原始数据!W49,各类选项!G:G,0)),1,0))</f>
        <v/>
      </c>
      <c r="F48" s="295" t="str">
        <f>IF(原始数据!Y49="","",IF(ISERROR(MATCH(原始数据!Y49,各类选项!G:G,0)),1,0))</f>
        <v/>
      </c>
      <c r="G48" s="295" t="str">
        <f>IF(原始数据!AO49="","",IF(ISERROR(MATCH(原始数据!AO49,各类选项!$E:$E,0)),1,0))</f>
        <v/>
      </c>
      <c r="H48" s="295" t="str">
        <f>IF(原始数据!AP49="","",IF(ISERROR(MATCH(原始数据!AP49,各类选项!$E:$E,0)),1,0))</f>
        <v/>
      </c>
      <c r="I48" s="295" t="str">
        <f>IF(原始数据!AV49="","",IF(ISERROR(MATCH(原始数据!AV49,各类选项!$E:$E,0)),1,0))</f>
        <v/>
      </c>
      <c r="J48" s="295" t="str">
        <f>IF(原始数据!AX49="","",IF(ISERROR(MATCH(原始数据!AX49,各类选项!$E:$E,0)),1,0))</f>
        <v/>
      </c>
      <c r="K48" s="295" t="str">
        <f>IF(原始数据!AQ49="","",IF(ISERROR(MATCH(原始数据!AQ49,各类选项!$C:$C,0)),1,0))</f>
        <v/>
      </c>
      <c r="L48" s="295" t="str">
        <f>IF(原始数据!AR49="","",IF(ISERROR(MATCH(原始数据!AR49,各类选项!$C:$C,0)),1,0))</f>
        <v/>
      </c>
      <c r="M48" s="295" t="str">
        <f>IF(原始数据!AS49="","",IF(ISERROR(MATCH(原始数据!AS49,各类选项!$C:$C,0)),1,0))</f>
        <v/>
      </c>
      <c r="N48" s="295" t="str">
        <f>IF(原始数据!AT49="","",IF(ISERROR(MATCH(原始数据!AT49,各类选项!$E:$E,0)),1,0))</f>
        <v/>
      </c>
      <c r="O48" s="295" t="str">
        <f>IF(原始数据!AU49="","",IF(ISERROR(MATCH(原始数据!AU49,各类选项!$E:$E,0)),1,0))</f>
        <v/>
      </c>
      <c r="P48" s="295" t="str">
        <f>IF(原始数据!AW49="","",IF(ISERROR(MATCH(原始数据!AW49,各类选项!$E:$E,0)),1,0))</f>
        <v/>
      </c>
      <c r="Q48" s="295" t="str">
        <f>IF(原始数据!AY49="","",IF(ISERROR(MATCH(原始数据!AY49,各类选项!$E:$E,0)),1,0))</f>
        <v/>
      </c>
      <c r="R48" s="295" t="str">
        <f>IF(原始数据!AZ49="","",IF(ISERROR(MATCH(原始数据!AZ49,各类选项!$C:$C,0)),1,0))</f>
        <v/>
      </c>
      <c r="S48" s="295" t="str">
        <f>IF(赛后数据!M49="","",IF(ISERROR(MATCH(赛后数据!M49,(各类选项!J:J),0)),1,0))</f>
        <v/>
      </c>
      <c r="T48" s="295" t="str">
        <f>IF(赛后数据!U49="","",IF(ISERROR(MATCH(赛后数据!U49,(各类选项!J:J),0)),1,0))</f>
        <v/>
      </c>
      <c r="U48" s="295" t="str">
        <f>IF(赛后数据!AC49="","",IF(ISERROR(MATCH(赛后数据!AC49,(各类选项!J:J),0)),1,0))</f>
        <v/>
      </c>
      <c r="V48" s="295" t="str">
        <f>IF(赛后数据!AK49="","",IF(ISERROR(MATCH(赛后数据!AK49,(各类选项!J:J),0)),1,0))</f>
        <v/>
      </c>
    </row>
    <row r="49" spans="1:22">
      <c r="A49" s="295">
        <f t="shared" si="0"/>
        <v>0</v>
      </c>
      <c r="B49" s="295">
        <f t="shared" si="1"/>
        <v>0</v>
      </c>
      <c r="C49" s="295" t="str">
        <f>IF(原始数据!K50="","",IF(ISERROR(MATCH(原始数据!K50,原始数据!E50:F50,0)),1,0)-IF(原始数据!K50="",1,0))</f>
        <v/>
      </c>
      <c r="D49" s="295" t="str">
        <f>IF(原始数据!L50="","",IF(ISERROR(MATCH(原始数据!L50,各类选项!L:L,0)),1,0)-IF(原始数据!L50="",1,0))</f>
        <v/>
      </c>
      <c r="E49" s="295" t="str">
        <f>IF(原始数据!W50="","",IF(ISERROR(MATCH(原始数据!W50,各类选项!G:G,0)),1,0))</f>
        <v/>
      </c>
      <c r="F49" s="295" t="str">
        <f>IF(原始数据!Y50="","",IF(ISERROR(MATCH(原始数据!Y50,各类选项!G:G,0)),1,0))</f>
        <v/>
      </c>
      <c r="G49" s="295" t="str">
        <f>IF(原始数据!AO50="","",IF(ISERROR(MATCH(原始数据!AO50,各类选项!$E:$E,0)),1,0))</f>
        <v/>
      </c>
      <c r="H49" s="295" t="str">
        <f>IF(原始数据!AP50="","",IF(ISERROR(MATCH(原始数据!AP50,各类选项!$E:$E,0)),1,0))</f>
        <v/>
      </c>
      <c r="I49" s="295" t="str">
        <f>IF(原始数据!AV50="","",IF(ISERROR(MATCH(原始数据!AV50,各类选项!$E:$E,0)),1,0))</f>
        <v/>
      </c>
      <c r="J49" s="295" t="str">
        <f>IF(原始数据!AX50="","",IF(ISERROR(MATCH(原始数据!AX50,各类选项!$E:$E,0)),1,0))</f>
        <v/>
      </c>
      <c r="K49" s="295" t="str">
        <f>IF(原始数据!AQ50="","",IF(ISERROR(MATCH(原始数据!AQ50,各类选项!$C:$C,0)),1,0))</f>
        <v/>
      </c>
      <c r="L49" s="295" t="str">
        <f>IF(原始数据!AR50="","",IF(ISERROR(MATCH(原始数据!AR50,各类选项!$C:$C,0)),1,0))</f>
        <v/>
      </c>
      <c r="M49" s="295" t="str">
        <f>IF(原始数据!AS50="","",IF(ISERROR(MATCH(原始数据!AS50,各类选项!$C:$C,0)),1,0))</f>
        <v/>
      </c>
      <c r="N49" s="295" t="str">
        <f>IF(原始数据!AT50="","",IF(ISERROR(MATCH(原始数据!AT50,各类选项!$E:$E,0)),1,0))</f>
        <v/>
      </c>
      <c r="O49" s="295" t="str">
        <f>IF(原始数据!AU50="","",IF(ISERROR(MATCH(原始数据!AU50,各类选项!$E:$E,0)),1,0))</f>
        <v/>
      </c>
      <c r="P49" s="295" t="str">
        <f>IF(原始数据!AW50="","",IF(ISERROR(MATCH(原始数据!AW50,各类选项!$E:$E,0)),1,0))</f>
        <v/>
      </c>
      <c r="Q49" s="295" t="str">
        <f>IF(原始数据!AY50="","",IF(ISERROR(MATCH(原始数据!AY50,各类选项!$E:$E,0)),1,0))</f>
        <v/>
      </c>
      <c r="R49" s="295" t="str">
        <f>IF(原始数据!AZ50="","",IF(ISERROR(MATCH(原始数据!AZ50,各类选项!$C:$C,0)),1,0))</f>
        <v/>
      </c>
      <c r="S49" s="295" t="str">
        <f>IF(赛后数据!M50="","",IF(ISERROR(MATCH(赛后数据!M50,(各类选项!J:J),0)),1,0))</f>
        <v/>
      </c>
      <c r="T49" s="295" t="str">
        <f>IF(赛后数据!U50="","",IF(ISERROR(MATCH(赛后数据!U50,(各类选项!J:J),0)),1,0))</f>
        <v/>
      </c>
      <c r="U49" s="295" t="str">
        <f>IF(赛后数据!AC50="","",IF(ISERROR(MATCH(赛后数据!AC50,(各类选项!J:J),0)),1,0))</f>
        <v/>
      </c>
      <c r="V49" s="295" t="str">
        <f>IF(赛后数据!AK50="","",IF(ISERROR(MATCH(赛后数据!AK50,(各类选项!J:J),0)),1,0))</f>
        <v/>
      </c>
    </row>
    <row r="50" spans="1:22">
      <c r="A50" s="295">
        <f t="shared" si="0"/>
        <v>0</v>
      </c>
      <c r="B50" s="295">
        <f t="shared" si="1"/>
        <v>0</v>
      </c>
      <c r="C50" s="295">
        <f>IF(原始数据!K51="","",IF(ISERROR(MATCH(原始数据!K51,原始数据!E51:F51,0)),1,0)-IF(原始数据!K51="",1,0))</f>
        <v>0</v>
      </c>
      <c r="D50" s="295">
        <f>IF(原始数据!L51="","",IF(ISERROR(MATCH(原始数据!L51,各类选项!L:L,0)),1,0)-IF(原始数据!L51="",1,0))</f>
        <v>0</v>
      </c>
      <c r="E50" s="295">
        <f>IF(原始数据!W51="","",IF(ISERROR(MATCH(原始数据!W51,各类选项!G:G,0)),1,0))</f>
        <v>0</v>
      </c>
      <c r="F50" s="295">
        <f>IF(原始数据!Y51="","",IF(ISERROR(MATCH(原始数据!Y51,各类选项!G:G,0)),1,0))</f>
        <v>0</v>
      </c>
      <c r="G50" s="295">
        <f>IF(原始数据!AO51="","",IF(ISERROR(MATCH(原始数据!AO51,各类选项!$E:$E,0)),1,0))</f>
        <v>0</v>
      </c>
      <c r="H50" s="295">
        <f>IF(原始数据!AP51="","",IF(ISERROR(MATCH(原始数据!AP51,各类选项!$E:$E,0)),1,0))</f>
        <v>0</v>
      </c>
      <c r="I50" s="295">
        <f>IF(原始数据!AV51="","",IF(ISERROR(MATCH(原始数据!AV51,各类选项!$E:$E,0)),1,0))</f>
        <v>0</v>
      </c>
      <c r="J50" s="295">
        <f>IF(原始数据!AX51="","",IF(ISERROR(MATCH(原始数据!AX51,各类选项!$E:$E,0)),1,0))</f>
        <v>0</v>
      </c>
      <c r="K50" s="295" t="str">
        <f>IF(原始数据!AQ51="","",IF(ISERROR(MATCH(原始数据!AQ51,各类选项!$C:$C,0)),1,0))</f>
        <v/>
      </c>
      <c r="L50" s="295" t="str">
        <f>IF(原始数据!AR51="","",IF(ISERROR(MATCH(原始数据!AR51,各类选项!$C:$C,0)),1,0))</f>
        <v/>
      </c>
      <c r="M50" s="295" t="str">
        <f>IF(原始数据!AS51="","",IF(ISERROR(MATCH(原始数据!AS51,各类选项!$C:$C,0)),1,0))</f>
        <v/>
      </c>
      <c r="N50" s="295">
        <f>IF(原始数据!AT51="","",IF(ISERROR(MATCH(原始数据!AT51,各类选项!$E:$E,0)),1,0))</f>
        <v>0</v>
      </c>
      <c r="O50" s="295">
        <f>IF(原始数据!AU51="","",IF(ISERROR(MATCH(原始数据!AU51,各类选项!$E:$E,0)),1,0))</f>
        <v>0</v>
      </c>
      <c r="P50" s="295">
        <f>IF(原始数据!AW51="","",IF(ISERROR(MATCH(原始数据!AW51,各类选项!$E:$E,0)),1,0))</f>
        <v>0</v>
      </c>
      <c r="Q50" s="295">
        <f>IF(原始数据!AY51="","",IF(ISERROR(MATCH(原始数据!AY51,各类选项!$E:$E,0)),1,0))</f>
        <v>0</v>
      </c>
      <c r="R50" s="295">
        <f>IF(原始数据!AZ51="","",IF(ISERROR(MATCH(原始数据!AZ51,各类选项!$C:$C,0)),1,0))</f>
        <v>0</v>
      </c>
      <c r="S50" s="295">
        <f>IF(赛后数据!M51="","",IF(ISERROR(MATCH(赛后数据!M51,(各类选项!J:J),0)),1,0))</f>
        <v>0</v>
      </c>
      <c r="T50" s="295">
        <f>IF(赛后数据!U51="","",IF(ISERROR(MATCH(赛后数据!U51,(各类选项!J:J),0)),1,0))</f>
        <v>0</v>
      </c>
      <c r="U50" s="295">
        <f>IF(赛后数据!AC51="","",IF(ISERROR(MATCH(赛后数据!AC51,(各类选项!J:J),0)),1,0))</f>
        <v>0</v>
      </c>
      <c r="V50" s="295">
        <f>IF(赛后数据!AK51="","",IF(ISERROR(MATCH(赛后数据!AK51,(各类选项!J:J),0)),1,0))</f>
        <v>0</v>
      </c>
    </row>
    <row r="51" spans="1:22">
      <c r="A51" s="295">
        <f t="shared" si="0"/>
        <v>0</v>
      </c>
      <c r="B51" s="295">
        <f t="shared" si="1"/>
        <v>0</v>
      </c>
      <c r="C51" s="295">
        <f>IF(原始数据!K52="","",IF(ISERROR(MATCH(原始数据!K52,原始数据!E52:F52,0)),1,0)-IF(原始数据!K52="",1,0))</f>
        <v>0</v>
      </c>
      <c r="D51" s="295">
        <f>IF(原始数据!L52="","",IF(ISERROR(MATCH(原始数据!L52,各类选项!L:L,0)),1,0)-IF(原始数据!L52="",1,0))</f>
        <v>0</v>
      </c>
      <c r="E51" s="295">
        <f>IF(原始数据!W52="","",IF(ISERROR(MATCH(原始数据!W52,各类选项!G:G,0)),1,0))</f>
        <v>0</v>
      </c>
      <c r="F51" s="295">
        <f>IF(原始数据!Y52="","",IF(ISERROR(MATCH(原始数据!Y52,各类选项!G:G,0)),1,0))</f>
        <v>0</v>
      </c>
      <c r="G51" s="295">
        <f>IF(原始数据!AO52="","",IF(ISERROR(MATCH(原始数据!AO52,各类选项!$E:$E,0)),1,0))</f>
        <v>0</v>
      </c>
      <c r="H51" s="295">
        <f>IF(原始数据!AP52="","",IF(ISERROR(MATCH(原始数据!AP52,各类选项!$E:$E,0)),1,0))</f>
        <v>0</v>
      </c>
      <c r="I51" s="295">
        <f>IF(原始数据!AV52="","",IF(ISERROR(MATCH(原始数据!AV52,各类选项!$E:$E,0)),1,0))</f>
        <v>0</v>
      </c>
      <c r="J51" s="295">
        <f>IF(原始数据!AX52="","",IF(ISERROR(MATCH(原始数据!AX52,各类选项!$E:$E,0)),1,0))</f>
        <v>0</v>
      </c>
      <c r="K51" s="295" t="str">
        <f>IF(原始数据!AQ52="","",IF(ISERROR(MATCH(原始数据!AQ52,各类选项!$C:$C,0)),1,0))</f>
        <v/>
      </c>
      <c r="L51" s="295" t="str">
        <f>IF(原始数据!AR52="","",IF(ISERROR(MATCH(原始数据!AR52,各类选项!$C:$C,0)),1,0))</f>
        <v/>
      </c>
      <c r="M51" s="295" t="str">
        <f>IF(原始数据!AS52="","",IF(ISERROR(MATCH(原始数据!AS52,各类选项!$C:$C,0)),1,0))</f>
        <v/>
      </c>
      <c r="N51" s="295">
        <f>IF(原始数据!AT52="","",IF(ISERROR(MATCH(原始数据!AT52,各类选项!$E:$E,0)),1,0))</f>
        <v>0</v>
      </c>
      <c r="O51" s="295">
        <f>IF(原始数据!AU52="","",IF(ISERROR(MATCH(原始数据!AU52,各类选项!$E:$E,0)),1,0))</f>
        <v>0</v>
      </c>
      <c r="P51" s="295">
        <f>IF(原始数据!AW52="","",IF(ISERROR(MATCH(原始数据!AW52,各类选项!$E:$E,0)),1,0))</f>
        <v>0</v>
      </c>
      <c r="Q51" s="295">
        <f>IF(原始数据!AY52="","",IF(ISERROR(MATCH(原始数据!AY52,各类选项!$E:$E,0)),1,0))</f>
        <v>0</v>
      </c>
      <c r="R51" s="295">
        <f>IF(原始数据!AZ52="","",IF(ISERROR(MATCH(原始数据!AZ52,各类选项!$C:$C,0)),1,0))</f>
        <v>0</v>
      </c>
      <c r="S51" s="295">
        <f>IF(赛后数据!M52="","",IF(ISERROR(MATCH(赛后数据!M52,(各类选项!J:J),0)),1,0))</f>
        <v>0</v>
      </c>
      <c r="T51" s="295">
        <f>IF(赛后数据!U52="","",IF(ISERROR(MATCH(赛后数据!U52,(各类选项!J:J),0)),1,0))</f>
        <v>0</v>
      </c>
      <c r="U51" s="295">
        <f>IF(赛后数据!AC52="","",IF(ISERROR(MATCH(赛后数据!AC52,(各类选项!J:J),0)),1,0))</f>
        <v>0</v>
      </c>
      <c r="V51" s="295">
        <f>IF(赛后数据!AK52="","",IF(ISERROR(MATCH(赛后数据!AK52,(各类选项!J:J),0)),1,0))</f>
        <v>0</v>
      </c>
    </row>
    <row r="52" spans="1:22">
      <c r="A52" s="295">
        <f t="shared" si="0"/>
        <v>0</v>
      </c>
      <c r="B52" s="295">
        <f t="shared" si="1"/>
        <v>0</v>
      </c>
      <c r="C52" s="295">
        <f>IF(原始数据!K53="","",IF(ISERROR(MATCH(原始数据!K53,原始数据!E53:F53,0)),1,0)-IF(原始数据!K53="",1,0))</f>
        <v>0</v>
      </c>
      <c r="D52" s="295">
        <f>IF(原始数据!L53="","",IF(ISERROR(MATCH(原始数据!L53,各类选项!L:L,0)),1,0)-IF(原始数据!L53="",1,0))</f>
        <v>0</v>
      </c>
      <c r="E52" s="295" t="str">
        <f>IF(原始数据!W53="","",IF(ISERROR(MATCH(原始数据!W53,各类选项!G:G,0)),1,0))</f>
        <v/>
      </c>
      <c r="F52" s="295">
        <f>IF(原始数据!Y53="","",IF(ISERROR(MATCH(原始数据!Y53,各类选项!G:G,0)),1,0))</f>
        <v>0</v>
      </c>
      <c r="G52" s="295">
        <f>IF(原始数据!AO53="","",IF(ISERROR(MATCH(原始数据!AO53,各类选项!$E:$E,0)),1,0))</f>
        <v>0</v>
      </c>
      <c r="H52" s="295">
        <f>IF(原始数据!AP53="","",IF(ISERROR(MATCH(原始数据!AP53,各类选项!$E:$E,0)),1,0))</f>
        <v>0</v>
      </c>
      <c r="I52" s="295">
        <f>IF(原始数据!AV53="","",IF(ISERROR(MATCH(原始数据!AV53,各类选项!$E:$E,0)),1,0))</f>
        <v>0</v>
      </c>
      <c r="J52" s="295">
        <f>IF(原始数据!AX53="","",IF(ISERROR(MATCH(原始数据!AX53,各类选项!$E:$E,0)),1,0))</f>
        <v>0</v>
      </c>
      <c r="K52" s="295">
        <f>IF(原始数据!AQ53="","",IF(ISERROR(MATCH(原始数据!AQ53,各类选项!$C:$C,0)),1,0))</f>
        <v>0</v>
      </c>
      <c r="L52" s="295" t="str">
        <f>IF(原始数据!AR53="","",IF(ISERROR(MATCH(原始数据!AR53,各类选项!$C:$C,0)),1,0))</f>
        <v/>
      </c>
      <c r="M52" s="295" t="str">
        <f>IF(原始数据!AS53="","",IF(ISERROR(MATCH(原始数据!AS53,各类选项!$C:$C,0)),1,0))</f>
        <v/>
      </c>
      <c r="N52" s="295">
        <f>IF(原始数据!AT53="","",IF(ISERROR(MATCH(原始数据!AT53,各类选项!$E:$E,0)),1,0))</f>
        <v>0</v>
      </c>
      <c r="O52" s="295">
        <f>IF(原始数据!AU53="","",IF(ISERROR(MATCH(原始数据!AU53,各类选项!$E:$E,0)),1,0))</f>
        <v>0</v>
      </c>
      <c r="P52" s="295">
        <f>IF(原始数据!AW53="","",IF(ISERROR(MATCH(原始数据!AW53,各类选项!$E:$E,0)),1,0))</f>
        <v>0</v>
      </c>
      <c r="Q52" s="295">
        <f>IF(原始数据!AY53="","",IF(ISERROR(MATCH(原始数据!AY53,各类选项!$E:$E,0)),1,0))</f>
        <v>0</v>
      </c>
      <c r="R52" s="295">
        <f>IF(原始数据!AZ53="","",IF(ISERROR(MATCH(原始数据!AZ53,各类选项!$C:$C,0)),1,0))</f>
        <v>0</v>
      </c>
      <c r="S52" s="295">
        <f>IF(赛后数据!M53="","",IF(ISERROR(MATCH(赛后数据!M53,(各类选项!J:J),0)),1,0))</f>
        <v>0</v>
      </c>
      <c r="T52" s="295">
        <f>IF(赛后数据!U53="","",IF(ISERROR(MATCH(赛后数据!U53,(各类选项!J:J),0)),1,0))</f>
        <v>0</v>
      </c>
      <c r="U52" s="295">
        <f>IF(赛后数据!AC53="","",IF(ISERROR(MATCH(赛后数据!AC53,(各类选项!J:J),0)),1,0))</f>
        <v>0</v>
      </c>
      <c r="V52" s="295">
        <f>IF(赛后数据!AK53="","",IF(ISERROR(MATCH(赛后数据!AK53,(各类选项!J:J),0)),1,0))</f>
        <v>0</v>
      </c>
    </row>
    <row r="53" spans="1:22">
      <c r="A53" s="295">
        <f t="shared" si="0"/>
        <v>0</v>
      </c>
      <c r="B53" s="295">
        <f t="shared" si="1"/>
        <v>0</v>
      </c>
      <c r="C53" s="295">
        <f>IF(原始数据!K54="","",IF(ISERROR(MATCH(原始数据!K54,原始数据!E54:F54,0)),1,0)-IF(原始数据!K54="",1,0))</f>
        <v>0</v>
      </c>
      <c r="D53" s="295">
        <f>IF(原始数据!L54="","",IF(ISERROR(MATCH(原始数据!L54,各类选项!L:L,0)),1,0)-IF(原始数据!L54="",1,0))</f>
        <v>0</v>
      </c>
      <c r="E53" s="295" t="str">
        <f>IF(原始数据!W54="","",IF(ISERROR(MATCH(原始数据!W54,各类选项!G:G,0)),1,0))</f>
        <v/>
      </c>
      <c r="F53" s="295">
        <f>IF(原始数据!Y54="","",IF(ISERROR(MATCH(原始数据!Y54,各类选项!G:G,0)),1,0))</f>
        <v>0</v>
      </c>
      <c r="G53" s="295">
        <f>IF(原始数据!AO54="","",IF(ISERROR(MATCH(原始数据!AO54,各类选项!$E:$E,0)),1,0))</f>
        <v>0</v>
      </c>
      <c r="H53" s="295">
        <f>IF(原始数据!AP54="","",IF(ISERROR(MATCH(原始数据!AP54,各类选项!$E:$E,0)),1,0))</f>
        <v>0</v>
      </c>
      <c r="I53" s="295">
        <f>IF(原始数据!AV54="","",IF(ISERROR(MATCH(原始数据!AV54,各类选项!$E:$E,0)),1,0))</f>
        <v>0</v>
      </c>
      <c r="J53" s="295">
        <f>IF(原始数据!AX54="","",IF(ISERROR(MATCH(原始数据!AX54,各类选项!$E:$E,0)),1,0))</f>
        <v>0</v>
      </c>
      <c r="K53" s="295">
        <f>IF(原始数据!AQ54="","",IF(ISERROR(MATCH(原始数据!AQ54,各类选项!$C:$C,0)),1,0))</f>
        <v>0</v>
      </c>
      <c r="L53" s="295" t="str">
        <f>IF(原始数据!AR54="","",IF(ISERROR(MATCH(原始数据!AR54,各类选项!$C:$C,0)),1,0))</f>
        <v/>
      </c>
      <c r="M53" s="295" t="str">
        <f>IF(原始数据!AS54="","",IF(ISERROR(MATCH(原始数据!AS54,各类选项!$C:$C,0)),1,0))</f>
        <v/>
      </c>
      <c r="N53" s="295">
        <f>IF(原始数据!AT54="","",IF(ISERROR(MATCH(原始数据!AT54,各类选项!$E:$E,0)),1,0))</f>
        <v>0</v>
      </c>
      <c r="O53" s="295">
        <f>IF(原始数据!AU54="","",IF(ISERROR(MATCH(原始数据!AU54,各类选项!$E:$E,0)),1,0))</f>
        <v>0</v>
      </c>
      <c r="P53" s="295">
        <f>IF(原始数据!AW54="","",IF(ISERROR(MATCH(原始数据!AW54,各类选项!$E:$E,0)),1,0))</f>
        <v>0</v>
      </c>
      <c r="Q53" s="295">
        <f>IF(原始数据!AY54="","",IF(ISERROR(MATCH(原始数据!AY54,各类选项!$E:$E,0)),1,0))</f>
        <v>0</v>
      </c>
      <c r="R53" s="295">
        <f>IF(原始数据!AZ54="","",IF(ISERROR(MATCH(原始数据!AZ54,各类选项!$C:$C,0)),1,0))</f>
        <v>0</v>
      </c>
      <c r="S53" s="295">
        <f>IF(赛后数据!M54="","",IF(ISERROR(MATCH(赛后数据!M54,(各类选项!J:J),0)),1,0))</f>
        <v>0</v>
      </c>
      <c r="T53" s="295">
        <f>IF(赛后数据!U54="","",IF(ISERROR(MATCH(赛后数据!U54,(各类选项!J:J),0)),1,0))</f>
        <v>0</v>
      </c>
      <c r="U53" s="295">
        <f>IF(赛后数据!AC54="","",IF(ISERROR(MATCH(赛后数据!AC54,(各类选项!J:J),0)),1,0))</f>
        <v>0</v>
      </c>
      <c r="V53" s="295">
        <f>IF(赛后数据!AK54="","",IF(ISERROR(MATCH(赛后数据!AK54,(各类选项!J:J),0)),1,0))</f>
        <v>0</v>
      </c>
    </row>
    <row r="54" spans="1:22">
      <c r="A54" s="295">
        <f t="shared" si="0"/>
        <v>0</v>
      </c>
      <c r="B54" s="295">
        <f t="shared" si="1"/>
        <v>0</v>
      </c>
      <c r="C54" s="295">
        <f>IF(原始数据!K55="","",IF(ISERROR(MATCH(原始数据!K55,原始数据!E55:F55,0)),1,0)-IF(原始数据!K55="",1,0))</f>
        <v>0</v>
      </c>
      <c r="D54" s="295">
        <f>IF(原始数据!L55="","",IF(ISERROR(MATCH(原始数据!L55,各类选项!L:L,0)),1,0)-IF(原始数据!L55="",1,0))</f>
        <v>0</v>
      </c>
      <c r="E54" s="295" t="str">
        <f>IF(原始数据!W55="","",IF(ISERROR(MATCH(原始数据!W55,各类选项!G:G,0)),1,0))</f>
        <v/>
      </c>
      <c r="F54" s="295">
        <f>IF(原始数据!Y55="","",IF(ISERROR(MATCH(原始数据!Y55,各类选项!G:G,0)),1,0))</f>
        <v>0</v>
      </c>
      <c r="G54" s="295">
        <f>IF(原始数据!AO55="","",IF(ISERROR(MATCH(原始数据!AO55,各类选项!$E:$E,0)),1,0))</f>
        <v>0</v>
      </c>
      <c r="H54" s="295">
        <f>IF(原始数据!AP55="","",IF(ISERROR(MATCH(原始数据!AP55,各类选项!$E:$E,0)),1,0))</f>
        <v>0</v>
      </c>
      <c r="I54" s="295">
        <f>IF(原始数据!AV55="","",IF(ISERROR(MATCH(原始数据!AV55,各类选项!$E:$E,0)),1,0))</f>
        <v>0</v>
      </c>
      <c r="J54" s="295">
        <f>IF(原始数据!AX55="","",IF(ISERROR(MATCH(原始数据!AX55,各类选项!$E:$E,0)),1,0))</f>
        <v>0</v>
      </c>
      <c r="K54" s="295">
        <f>IF(原始数据!AQ55="","",IF(ISERROR(MATCH(原始数据!AQ55,各类选项!$C:$C,0)),1,0))</f>
        <v>0</v>
      </c>
      <c r="L54" s="295">
        <f>IF(原始数据!AR55="","",IF(ISERROR(MATCH(原始数据!AR55,各类选项!$C:$C,0)),1,0))</f>
        <v>0</v>
      </c>
      <c r="M54" s="295" t="str">
        <f>IF(原始数据!AS55="","",IF(ISERROR(MATCH(原始数据!AS55,各类选项!$C:$C,0)),1,0))</f>
        <v/>
      </c>
      <c r="N54" s="295">
        <f>IF(原始数据!AT55="","",IF(ISERROR(MATCH(原始数据!AT55,各类选项!$E:$E,0)),1,0))</f>
        <v>0</v>
      </c>
      <c r="O54" s="295">
        <f>IF(原始数据!AU55="","",IF(ISERROR(MATCH(原始数据!AU55,各类选项!$E:$E,0)),1,0))</f>
        <v>0</v>
      </c>
      <c r="P54" s="295">
        <f>IF(原始数据!AW55="","",IF(ISERROR(MATCH(原始数据!AW55,各类选项!$E:$E,0)),1,0))</f>
        <v>0</v>
      </c>
      <c r="Q54" s="295">
        <f>IF(原始数据!AY55="","",IF(ISERROR(MATCH(原始数据!AY55,各类选项!$E:$E,0)),1,0))</f>
        <v>0</v>
      </c>
      <c r="R54" s="295">
        <f>IF(原始数据!AZ55="","",IF(ISERROR(MATCH(原始数据!AZ55,各类选项!$C:$C,0)),1,0))</f>
        <v>0</v>
      </c>
      <c r="S54" s="295">
        <f>IF(赛后数据!M55="","",IF(ISERROR(MATCH(赛后数据!M55,(各类选项!J:J),0)),1,0))</f>
        <v>0</v>
      </c>
      <c r="T54" s="295">
        <f>IF(赛后数据!U55="","",IF(ISERROR(MATCH(赛后数据!U55,(各类选项!J:J),0)),1,0))</f>
        <v>0</v>
      </c>
      <c r="U54" s="295">
        <f>IF(赛后数据!AC55="","",IF(ISERROR(MATCH(赛后数据!AC55,(各类选项!J:J),0)),1,0))</f>
        <v>0</v>
      </c>
      <c r="V54" s="295">
        <f>IF(赛后数据!AK55="","",IF(ISERROR(MATCH(赛后数据!AK55,(各类选项!J:J),0)),1,0))</f>
        <v>0</v>
      </c>
    </row>
    <row r="55" spans="1:22">
      <c r="A55" s="295">
        <f t="shared" si="0"/>
        <v>0</v>
      </c>
      <c r="B55" s="295">
        <f t="shared" si="1"/>
        <v>0</v>
      </c>
      <c r="C55" s="295">
        <f>IF(原始数据!K56="","",IF(ISERROR(MATCH(原始数据!K56,原始数据!E56:F56,0)),1,0)-IF(原始数据!K56="",1,0))</f>
        <v>0</v>
      </c>
      <c r="D55" s="295">
        <f>IF(原始数据!L56="","",IF(ISERROR(MATCH(原始数据!L56,各类选项!L:L,0)),1,0)-IF(原始数据!L56="",1,0))</f>
        <v>0</v>
      </c>
      <c r="E55" s="295" t="str">
        <f>IF(原始数据!W56="","",IF(ISERROR(MATCH(原始数据!W56,各类选项!G:G,0)),1,0))</f>
        <v/>
      </c>
      <c r="F55" s="295">
        <f>IF(原始数据!Y56="","",IF(ISERROR(MATCH(原始数据!Y56,各类选项!G:G,0)),1,0))</f>
        <v>0</v>
      </c>
      <c r="G55" s="295">
        <f>IF(原始数据!AO56="","",IF(ISERROR(MATCH(原始数据!AO56,各类选项!$E:$E,0)),1,0))</f>
        <v>0</v>
      </c>
      <c r="H55" s="295">
        <f>IF(原始数据!AP56="","",IF(ISERROR(MATCH(原始数据!AP56,各类选项!$E:$E,0)),1,0))</f>
        <v>0</v>
      </c>
      <c r="I55" s="295">
        <f>IF(原始数据!AV56="","",IF(ISERROR(MATCH(原始数据!AV56,各类选项!$E:$E,0)),1,0))</f>
        <v>0</v>
      </c>
      <c r="J55" s="295">
        <f>IF(原始数据!AX56="","",IF(ISERROR(MATCH(原始数据!AX56,各类选项!$E:$E,0)),1,0))</f>
        <v>0</v>
      </c>
      <c r="K55" s="295">
        <f>IF(原始数据!AQ56="","",IF(ISERROR(MATCH(原始数据!AQ56,各类选项!$C:$C,0)),1,0))</f>
        <v>0</v>
      </c>
      <c r="L55" s="295">
        <f>IF(原始数据!AR56="","",IF(ISERROR(MATCH(原始数据!AR56,各类选项!$C:$C,0)),1,0))</f>
        <v>0</v>
      </c>
      <c r="M55" s="295" t="str">
        <f>IF(原始数据!AS56="","",IF(ISERROR(MATCH(原始数据!AS56,各类选项!$C:$C,0)),1,0))</f>
        <v/>
      </c>
      <c r="N55" s="295">
        <f>IF(原始数据!AT56="","",IF(ISERROR(MATCH(原始数据!AT56,各类选项!$E:$E,0)),1,0))</f>
        <v>0</v>
      </c>
      <c r="O55" s="295">
        <f>IF(原始数据!AU56="","",IF(ISERROR(MATCH(原始数据!AU56,各类选项!$E:$E,0)),1,0))</f>
        <v>0</v>
      </c>
      <c r="P55" s="295">
        <f>IF(原始数据!AW56="","",IF(ISERROR(MATCH(原始数据!AW56,各类选项!$E:$E,0)),1,0))</f>
        <v>0</v>
      </c>
      <c r="Q55" s="295">
        <f>IF(原始数据!AY56="","",IF(ISERROR(MATCH(原始数据!AY56,各类选项!$E:$E,0)),1,0))</f>
        <v>0</v>
      </c>
      <c r="R55" s="295">
        <f>IF(原始数据!AZ56="","",IF(ISERROR(MATCH(原始数据!AZ56,各类选项!$C:$C,0)),1,0))</f>
        <v>0</v>
      </c>
      <c r="S55" s="295">
        <f>IF(赛后数据!M56="","",IF(ISERROR(MATCH(赛后数据!M56,(各类选项!J:J),0)),1,0))</f>
        <v>0</v>
      </c>
      <c r="T55" s="295">
        <f>IF(赛后数据!U56="","",IF(ISERROR(MATCH(赛后数据!U56,(各类选项!J:J),0)),1,0))</f>
        <v>0</v>
      </c>
      <c r="U55" s="295">
        <f>IF(赛后数据!AC56="","",IF(ISERROR(MATCH(赛后数据!AC56,(各类选项!J:J),0)),1,0))</f>
        <v>0</v>
      </c>
      <c r="V55" s="295">
        <f>IF(赛后数据!AK56="","",IF(ISERROR(MATCH(赛后数据!AK56,(各类选项!J:J),0)),1,0))</f>
        <v>0</v>
      </c>
    </row>
    <row r="56" spans="1:22">
      <c r="A56" s="295">
        <f t="shared" si="0"/>
        <v>0</v>
      </c>
      <c r="B56" s="295">
        <f t="shared" si="1"/>
        <v>0</v>
      </c>
      <c r="C56" s="295" t="str">
        <f>IF(原始数据!K57="","",IF(ISERROR(MATCH(原始数据!K57,原始数据!E57:F57,0)),1,0)-IF(原始数据!K57="",1,0))</f>
        <v/>
      </c>
      <c r="D56" s="295" t="str">
        <f>IF(原始数据!L57="","",IF(ISERROR(MATCH(原始数据!L57,各类选项!L:L,0)),1,0)-IF(原始数据!L57="",1,0))</f>
        <v/>
      </c>
      <c r="E56" s="295" t="str">
        <f>IF(原始数据!W57="","",IF(ISERROR(MATCH(原始数据!W57,各类选项!G:G,0)),1,0))</f>
        <v/>
      </c>
      <c r="F56" s="295" t="str">
        <f>IF(原始数据!Y57="","",IF(ISERROR(MATCH(原始数据!Y57,各类选项!G:G,0)),1,0))</f>
        <v/>
      </c>
      <c r="G56" s="295" t="str">
        <f>IF(原始数据!AO57="","",IF(ISERROR(MATCH(原始数据!AO57,各类选项!$E:$E,0)),1,0))</f>
        <v/>
      </c>
      <c r="H56" s="295" t="str">
        <f>IF(原始数据!AP57="","",IF(ISERROR(MATCH(原始数据!AP57,各类选项!$E:$E,0)),1,0))</f>
        <v/>
      </c>
      <c r="I56" s="295" t="str">
        <f>IF(原始数据!AV57="","",IF(ISERROR(MATCH(原始数据!AV57,各类选项!$E:$E,0)),1,0))</f>
        <v/>
      </c>
      <c r="J56" s="295" t="str">
        <f>IF(原始数据!AX57="","",IF(ISERROR(MATCH(原始数据!AX57,各类选项!$E:$E,0)),1,0))</f>
        <v/>
      </c>
      <c r="K56" s="295" t="str">
        <f>IF(原始数据!AQ57="","",IF(ISERROR(MATCH(原始数据!AQ57,各类选项!$C:$C,0)),1,0))</f>
        <v/>
      </c>
      <c r="L56" s="295" t="str">
        <f>IF(原始数据!AR57="","",IF(ISERROR(MATCH(原始数据!AR57,各类选项!$C:$C,0)),1,0))</f>
        <v/>
      </c>
      <c r="M56" s="295" t="str">
        <f>IF(原始数据!AS57="","",IF(ISERROR(MATCH(原始数据!AS57,各类选项!$C:$C,0)),1,0))</f>
        <v/>
      </c>
      <c r="N56" s="295" t="str">
        <f>IF(原始数据!AT57="","",IF(ISERROR(MATCH(原始数据!AT57,各类选项!$E:$E,0)),1,0))</f>
        <v/>
      </c>
      <c r="O56" s="295" t="str">
        <f>IF(原始数据!AU57="","",IF(ISERROR(MATCH(原始数据!AU57,各类选项!$E:$E,0)),1,0))</f>
        <v/>
      </c>
      <c r="P56" s="295" t="str">
        <f>IF(原始数据!AW57="","",IF(ISERROR(MATCH(原始数据!AW57,各类选项!$E:$E,0)),1,0))</f>
        <v/>
      </c>
      <c r="Q56" s="295" t="str">
        <f>IF(原始数据!AY57="","",IF(ISERROR(MATCH(原始数据!AY57,各类选项!$E:$E,0)),1,0))</f>
        <v/>
      </c>
      <c r="R56" s="295" t="str">
        <f>IF(原始数据!AZ57="","",IF(ISERROR(MATCH(原始数据!AZ57,各类选项!$C:$C,0)),1,0))</f>
        <v/>
      </c>
      <c r="S56" s="295" t="str">
        <f>IF(赛后数据!M57="","",IF(ISERROR(MATCH(赛后数据!M57,(各类选项!J:J),0)),1,0))</f>
        <v/>
      </c>
      <c r="T56" s="295" t="str">
        <f>IF(赛后数据!U57="","",IF(ISERROR(MATCH(赛后数据!U57,(各类选项!J:J),0)),1,0))</f>
        <v/>
      </c>
      <c r="U56" s="295" t="str">
        <f>IF(赛后数据!AC57="","",IF(ISERROR(MATCH(赛后数据!AC57,(各类选项!J:J),0)),1,0))</f>
        <v/>
      </c>
      <c r="V56" s="295" t="str">
        <f>IF(赛后数据!AK57="","",IF(ISERROR(MATCH(赛后数据!AK57,(各类选项!J:J),0)),1,0))</f>
        <v/>
      </c>
    </row>
    <row r="57" spans="1:22">
      <c r="A57" s="295">
        <f t="shared" si="0"/>
        <v>0</v>
      </c>
      <c r="B57" s="295">
        <f t="shared" si="1"/>
        <v>0</v>
      </c>
      <c r="C57" s="295" t="str">
        <f>IF(原始数据!K58="","",IF(ISERROR(MATCH(原始数据!K58,原始数据!E58:F58,0)),1,0)-IF(原始数据!K58="",1,0))</f>
        <v/>
      </c>
      <c r="D57" s="295" t="str">
        <f>IF(原始数据!L58="","",IF(ISERROR(MATCH(原始数据!L58,各类选项!L:L,0)),1,0)-IF(原始数据!L58="",1,0))</f>
        <v/>
      </c>
      <c r="E57" s="295" t="str">
        <f>IF(原始数据!W58="","",IF(ISERROR(MATCH(原始数据!W58,各类选项!G:G,0)),1,0))</f>
        <v/>
      </c>
      <c r="F57" s="295" t="str">
        <f>IF(原始数据!Y58="","",IF(ISERROR(MATCH(原始数据!Y58,各类选项!G:G,0)),1,0))</f>
        <v/>
      </c>
      <c r="G57" s="295" t="str">
        <f>IF(原始数据!AO58="","",IF(ISERROR(MATCH(原始数据!AO58,各类选项!$E:$E,0)),1,0))</f>
        <v/>
      </c>
      <c r="H57" s="295" t="str">
        <f>IF(原始数据!AP58="","",IF(ISERROR(MATCH(原始数据!AP58,各类选项!$E:$E,0)),1,0))</f>
        <v/>
      </c>
      <c r="I57" s="295" t="str">
        <f>IF(原始数据!AV58="","",IF(ISERROR(MATCH(原始数据!AV58,各类选项!$E:$E,0)),1,0))</f>
        <v/>
      </c>
      <c r="J57" s="295" t="str">
        <f>IF(原始数据!AX58="","",IF(ISERROR(MATCH(原始数据!AX58,各类选项!$E:$E,0)),1,0))</f>
        <v/>
      </c>
      <c r="K57" s="295" t="str">
        <f>IF(原始数据!AQ58="","",IF(ISERROR(MATCH(原始数据!AQ58,各类选项!$C:$C,0)),1,0))</f>
        <v/>
      </c>
      <c r="L57" s="295" t="str">
        <f>IF(原始数据!AR58="","",IF(ISERROR(MATCH(原始数据!AR58,各类选项!$C:$C,0)),1,0))</f>
        <v/>
      </c>
      <c r="M57" s="295" t="str">
        <f>IF(原始数据!AS58="","",IF(ISERROR(MATCH(原始数据!AS58,各类选项!$C:$C,0)),1,0))</f>
        <v/>
      </c>
      <c r="N57" s="295" t="str">
        <f>IF(原始数据!AT58="","",IF(ISERROR(MATCH(原始数据!AT58,各类选项!$E:$E,0)),1,0))</f>
        <v/>
      </c>
      <c r="O57" s="295" t="str">
        <f>IF(原始数据!AU58="","",IF(ISERROR(MATCH(原始数据!AU58,各类选项!$E:$E,0)),1,0))</f>
        <v/>
      </c>
      <c r="P57" s="295" t="str">
        <f>IF(原始数据!AW58="","",IF(ISERROR(MATCH(原始数据!AW58,各类选项!$E:$E,0)),1,0))</f>
        <v/>
      </c>
      <c r="Q57" s="295" t="str">
        <f>IF(原始数据!AY58="","",IF(ISERROR(MATCH(原始数据!AY58,各类选项!$E:$E,0)),1,0))</f>
        <v/>
      </c>
      <c r="R57" s="295" t="str">
        <f>IF(原始数据!AZ58="","",IF(ISERROR(MATCH(原始数据!AZ58,各类选项!$C:$C,0)),1,0))</f>
        <v/>
      </c>
      <c r="S57" s="295" t="str">
        <f>IF(赛后数据!M58="","",IF(ISERROR(MATCH(赛后数据!M58,(各类选项!J:J),0)),1,0))</f>
        <v/>
      </c>
      <c r="T57" s="295" t="str">
        <f>IF(赛后数据!U58="","",IF(ISERROR(MATCH(赛后数据!U58,(各类选项!J:J),0)),1,0))</f>
        <v/>
      </c>
      <c r="U57" s="295" t="str">
        <f>IF(赛后数据!AC58="","",IF(ISERROR(MATCH(赛后数据!AC58,(各类选项!J:J),0)),1,0))</f>
        <v/>
      </c>
      <c r="V57" s="295" t="str">
        <f>IF(赛后数据!AK58="","",IF(ISERROR(MATCH(赛后数据!AK58,(各类选项!J:J),0)),1,0))</f>
        <v/>
      </c>
    </row>
    <row r="58" spans="1:22">
      <c r="A58" s="295">
        <f t="shared" si="0"/>
        <v>0</v>
      </c>
      <c r="B58" s="295">
        <f t="shared" si="1"/>
        <v>0</v>
      </c>
      <c r="C58" s="295" t="str">
        <f>IF(原始数据!K59="","",IF(ISERROR(MATCH(原始数据!K59,原始数据!E59:F59,0)),1,0)-IF(原始数据!K59="",1,0))</f>
        <v/>
      </c>
      <c r="D58" s="295" t="str">
        <f>IF(原始数据!L59="","",IF(ISERROR(MATCH(原始数据!L59,各类选项!L:L,0)),1,0)-IF(原始数据!L59="",1,0))</f>
        <v/>
      </c>
      <c r="E58" s="295" t="str">
        <f>IF(原始数据!W59="","",IF(ISERROR(MATCH(原始数据!W59,各类选项!G:G,0)),1,0))</f>
        <v/>
      </c>
      <c r="F58" s="295" t="str">
        <f>IF(原始数据!Y59="","",IF(ISERROR(MATCH(原始数据!Y59,各类选项!G:G,0)),1,0))</f>
        <v/>
      </c>
      <c r="G58" s="295" t="str">
        <f>IF(原始数据!AO59="","",IF(ISERROR(MATCH(原始数据!AO59,各类选项!$E:$E,0)),1,0))</f>
        <v/>
      </c>
      <c r="H58" s="295" t="str">
        <f>IF(原始数据!AP59="","",IF(ISERROR(MATCH(原始数据!AP59,各类选项!$E:$E,0)),1,0))</f>
        <v/>
      </c>
      <c r="I58" s="295" t="str">
        <f>IF(原始数据!AV59="","",IF(ISERROR(MATCH(原始数据!AV59,各类选项!$E:$E,0)),1,0))</f>
        <v/>
      </c>
      <c r="J58" s="295" t="str">
        <f>IF(原始数据!AX59="","",IF(ISERROR(MATCH(原始数据!AX59,各类选项!$E:$E,0)),1,0))</f>
        <v/>
      </c>
      <c r="K58" s="295" t="str">
        <f>IF(原始数据!AQ59="","",IF(ISERROR(MATCH(原始数据!AQ59,各类选项!$C:$C,0)),1,0))</f>
        <v/>
      </c>
      <c r="L58" s="295" t="str">
        <f>IF(原始数据!AR59="","",IF(ISERROR(MATCH(原始数据!AR59,各类选项!$C:$C,0)),1,0))</f>
        <v/>
      </c>
      <c r="M58" s="295" t="str">
        <f>IF(原始数据!AS59="","",IF(ISERROR(MATCH(原始数据!AS59,各类选项!$C:$C,0)),1,0))</f>
        <v/>
      </c>
      <c r="N58" s="295" t="str">
        <f>IF(原始数据!AT59="","",IF(ISERROR(MATCH(原始数据!AT59,各类选项!$E:$E,0)),1,0))</f>
        <v/>
      </c>
      <c r="O58" s="295" t="str">
        <f>IF(原始数据!AU59="","",IF(ISERROR(MATCH(原始数据!AU59,各类选项!$E:$E,0)),1,0))</f>
        <v/>
      </c>
      <c r="P58" s="295" t="str">
        <f>IF(原始数据!AW59="","",IF(ISERROR(MATCH(原始数据!AW59,各类选项!$E:$E,0)),1,0))</f>
        <v/>
      </c>
      <c r="Q58" s="295" t="str">
        <f>IF(原始数据!AY59="","",IF(ISERROR(MATCH(原始数据!AY59,各类选项!$E:$E,0)),1,0))</f>
        <v/>
      </c>
      <c r="R58" s="295" t="str">
        <f>IF(原始数据!AZ59="","",IF(ISERROR(MATCH(原始数据!AZ59,各类选项!$C:$C,0)),1,0))</f>
        <v/>
      </c>
      <c r="S58" s="295" t="str">
        <f>IF(赛后数据!M59="","",IF(ISERROR(MATCH(赛后数据!M59,(各类选项!J:J),0)),1,0))</f>
        <v/>
      </c>
      <c r="T58" s="295" t="str">
        <f>IF(赛后数据!U59="","",IF(ISERROR(MATCH(赛后数据!U59,(各类选项!J:J),0)),1,0))</f>
        <v/>
      </c>
      <c r="U58" s="295" t="str">
        <f>IF(赛后数据!AC59="","",IF(ISERROR(MATCH(赛后数据!AC59,(各类选项!J:J),0)),1,0))</f>
        <v/>
      </c>
      <c r="V58" s="295" t="str">
        <f>IF(赛后数据!AK59="","",IF(ISERROR(MATCH(赛后数据!AK59,(各类选项!J:J),0)),1,0))</f>
        <v/>
      </c>
    </row>
    <row r="59" spans="1:22">
      <c r="A59" s="295">
        <f t="shared" si="0"/>
        <v>0</v>
      </c>
      <c r="B59" s="295">
        <f t="shared" si="1"/>
        <v>0</v>
      </c>
      <c r="C59" s="295" t="str">
        <f>IF(原始数据!K60="","",IF(ISERROR(MATCH(原始数据!K60,原始数据!E60:F60,0)),1,0)-IF(原始数据!K60="",1,0))</f>
        <v/>
      </c>
      <c r="D59" s="295" t="str">
        <f>IF(原始数据!L60="","",IF(ISERROR(MATCH(原始数据!L60,各类选项!L:L,0)),1,0)-IF(原始数据!L60="",1,0))</f>
        <v/>
      </c>
      <c r="E59" s="295" t="str">
        <f>IF(原始数据!W60="","",IF(ISERROR(MATCH(原始数据!W60,各类选项!G:G,0)),1,0))</f>
        <v/>
      </c>
      <c r="F59" s="295" t="str">
        <f>IF(原始数据!Y60="","",IF(ISERROR(MATCH(原始数据!Y60,各类选项!G:G,0)),1,0))</f>
        <v/>
      </c>
      <c r="G59" s="295" t="str">
        <f>IF(原始数据!AO60="","",IF(ISERROR(MATCH(原始数据!AO60,各类选项!$E:$E,0)),1,0))</f>
        <v/>
      </c>
      <c r="H59" s="295" t="str">
        <f>IF(原始数据!AP60="","",IF(ISERROR(MATCH(原始数据!AP60,各类选项!$E:$E,0)),1,0))</f>
        <v/>
      </c>
      <c r="I59" s="295" t="str">
        <f>IF(原始数据!AV60="","",IF(ISERROR(MATCH(原始数据!AV60,各类选项!$E:$E,0)),1,0))</f>
        <v/>
      </c>
      <c r="J59" s="295" t="str">
        <f>IF(原始数据!AX60="","",IF(ISERROR(MATCH(原始数据!AX60,各类选项!$E:$E,0)),1,0))</f>
        <v/>
      </c>
      <c r="K59" s="295" t="str">
        <f>IF(原始数据!AQ60="","",IF(ISERROR(MATCH(原始数据!AQ60,各类选项!$C:$C,0)),1,0))</f>
        <v/>
      </c>
      <c r="L59" s="295" t="str">
        <f>IF(原始数据!AR60="","",IF(ISERROR(MATCH(原始数据!AR60,各类选项!$C:$C,0)),1,0))</f>
        <v/>
      </c>
      <c r="M59" s="295" t="str">
        <f>IF(原始数据!AS60="","",IF(ISERROR(MATCH(原始数据!AS60,各类选项!$C:$C,0)),1,0))</f>
        <v/>
      </c>
      <c r="N59" s="295" t="str">
        <f>IF(原始数据!AT60="","",IF(ISERROR(MATCH(原始数据!AT60,各类选项!$E:$E,0)),1,0))</f>
        <v/>
      </c>
      <c r="O59" s="295" t="str">
        <f>IF(原始数据!AU60="","",IF(ISERROR(MATCH(原始数据!AU60,各类选项!$E:$E,0)),1,0))</f>
        <v/>
      </c>
      <c r="P59" s="295" t="str">
        <f>IF(原始数据!AW60="","",IF(ISERROR(MATCH(原始数据!AW60,各类选项!$E:$E,0)),1,0))</f>
        <v/>
      </c>
      <c r="Q59" s="295" t="str">
        <f>IF(原始数据!AY60="","",IF(ISERROR(MATCH(原始数据!AY60,各类选项!$E:$E,0)),1,0))</f>
        <v/>
      </c>
      <c r="R59" s="295" t="str">
        <f>IF(原始数据!AZ60="","",IF(ISERROR(MATCH(原始数据!AZ60,各类选项!$C:$C,0)),1,0))</f>
        <v/>
      </c>
      <c r="S59" s="295" t="str">
        <f>IF(赛后数据!M60="","",IF(ISERROR(MATCH(赛后数据!M60,(各类选项!J:J),0)),1,0))</f>
        <v/>
      </c>
      <c r="T59" s="295" t="str">
        <f>IF(赛后数据!U60="","",IF(ISERROR(MATCH(赛后数据!U60,(各类选项!J:J),0)),1,0))</f>
        <v/>
      </c>
      <c r="U59" s="295" t="str">
        <f>IF(赛后数据!AC60="","",IF(ISERROR(MATCH(赛后数据!AC60,(各类选项!J:J),0)),1,0))</f>
        <v/>
      </c>
      <c r="V59" s="295" t="str">
        <f>IF(赛后数据!AK60="","",IF(ISERROR(MATCH(赛后数据!AK60,(各类选项!J:J),0)),1,0))</f>
        <v/>
      </c>
    </row>
    <row r="60" spans="1:22">
      <c r="A60" s="295">
        <f t="shared" si="0"/>
        <v>0</v>
      </c>
      <c r="B60" s="295">
        <f t="shared" si="1"/>
        <v>0</v>
      </c>
      <c r="C60" s="295" t="str">
        <f>IF(原始数据!K61="","",IF(ISERROR(MATCH(原始数据!K61,原始数据!E61:F61,0)),1,0)-IF(原始数据!K61="",1,0))</f>
        <v/>
      </c>
      <c r="D60" s="295" t="str">
        <f>IF(原始数据!L61="","",IF(ISERROR(MATCH(原始数据!L61,各类选项!L:L,0)),1,0)-IF(原始数据!L61="",1,0))</f>
        <v/>
      </c>
      <c r="E60" s="295" t="str">
        <f>IF(原始数据!W61="","",IF(ISERROR(MATCH(原始数据!W61,各类选项!G:G,0)),1,0))</f>
        <v/>
      </c>
      <c r="F60" s="295" t="str">
        <f>IF(原始数据!Y61="","",IF(ISERROR(MATCH(原始数据!Y61,各类选项!G:G,0)),1,0))</f>
        <v/>
      </c>
      <c r="G60" s="295" t="str">
        <f>IF(原始数据!AO61="","",IF(ISERROR(MATCH(原始数据!AO61,各类选项!$E:$E,0)),1,0))</f>
        <v/>
      </c>
      <c r="H60" s="295" t="str">
        <f>IF(原始数据!AP61="","",IF(ISERROR(MATCH(原始数据!AP61,各类选项!$E:$E,0)),1,0))</f>
        <v/>
      </c>
      <c r="I60" s="295" t="str">
        <f>IF(原始数据!AV61="","",IF(ISERROR(MATCH(原始数据!AV61,各类选项!$E:$E,0)),1,0))</f>
        <v/>
      </c>
      <c r="J60" s="295" t="str">
        <f>IF(原始数据!AX61="","",IF(ISERROR(MATCH(原始数据!AX61,各类选项!$E:$E,0)),1,0))</f>
        <v/>
      </c>
      <c r="K60" s="295" t="str">
        <f>IF(原始数据!AQ61="","",IF(ISERROR(MATCH(原始数据!AQ61,各类选项!$C:$C,0)),1,0))</f>
        <v/>
      </c>
      <c r="L60" s="295" t="str">
        <f>IF(原始数据!AR61="","",IF(ISERROR(MATCH(原始数据!AR61,各类选项!$C:$C,0)),1,0))</f>
        <v/>
      </c>
      <c r="M60" s="295" t="str">
        <f>IF(原始数据!AS61="","",IF(ISERROR(MATCH(原始数据!AS61,各类选项!$C:$C,0)),1,0))</f>
        <v/>
      </c>
      <c r="N60" s="295" t="str">
        <f>IF(原始数据!AT61="","",IF(ISERROR(MATCH(原始数据!AT61,各类选项!$E:$E,0)),1,0))</f>
        <v/>
      </c>
      <c r="O60" s="295" t="str">
        <f>IF(原始数据!AU61="","",IF(ISERROR(MATCH(原始数据!AU61,各类选项!$E:$E,0)),1,0))</f>
        <v/>
      </c>
      <c r="P60" s="295" t="str">
        <f>IF(原始数据!AW61="","",IF(ISERROR(MATCH(原始数据!AW61,各类选项!$E:$E,0)),1,0))</f>
        <v/>
      </c>
      <c r="Q60" s="295" t="str">
        <f>IF(原始数据!AY61="","",IF(ISERROR(MATCH(原始数据!AY61,各类选项!$E:$E,0)),1,0))</f>
        <v/>
      </c>
      <c r="R60" s="295" t="str">
        <f>IF(原始数据!AZ61="","",IF(ISERROR(MATCH(原始数据!AZ61,各类选项!$C:$C,0)),1,0))</f>
        <v/>
      </c>
      <c r="S60" s="295" t="str">
        <f>IF(赛后数据!M61="","",IF(ISERROR(MATCH(赛后数据!M61,(各类选项!J:J),0)),1,0))</f>
        <v/>
      </c>
      <c r="T60" s="295" t="str">
        <f>IF(赛后数据!U61="","",IF(ISERROR(MATCH(赛后数据!U61,(各类选项!J:J),0)),1,0))</f>
        <v/>
      </c>
      <c r="U60" s="295" t="str">
        <f>IF(赛后数据!AC61="","",IF(ISERROR(MATCH(赛后数据!AC61,(各类选项!J:J),0)),1,0))</f>
        <v/>
      </c>
      <c r="V60" s="295" t="str">
        <f>IF(赛后数据!AK61="","",IF(ISERROR(MATCH(赛后数据!AK61,(各类选项!J:J),0)),1,0))</f>
        <v/>
      </c>
    </row>
    <row r="61" spans="1:22">
      <c r="A61" s="295">
        <f t="shared" si="0"/>
        <v>0</v>
      </c>
      <c r="B61" s="295">
        <f t="shared" si="1"/>
        <v>0</v>
      </c>
      <c r="C61" s="295" t="str">
        <f>IF(原始数据!K62="","",IF(ISERROR(MATCH(原始数据!K62,原始数据!E62:F62,0)),1,0)-IF(原始数据!K62="",1,0))</f>
        <v/>
      </c>
      <c r="D61" s="295" t="str">
        <f>IF(原始数据!L62="","",IF(ISERROR(MATCH(原始数据!L62,各类选项!L:L,0)),1,0)-IF(原始数据!L62="",1,0))</f>
        <v/>
      </c>
      <c r="E61" s="295" t="str">
        <f>IF(原始数据!W62="","",IF(ISERROR(MATCH(原始数据!W62,各类选项!G:G,0)),1,0))</f>
        <v/>
      </c>
      <c r="F61" s="295" t="str">
        <f>IF(原始数据!Y62="","",IF(ISERROR(MATCH(原始数据!Y62,各类选项!G:G,0)),1,0))</f>
        <v/>
      </c>
      <c r="G61" s="295" t="str">
        <f>IF(原始数据!AO62="","",IF(ISERROR(MATCH(原始数据!AO62,各类选项!$E:$E,0)),1,0))</f>
        <v/>
      </c>
      <c r="H61" s="295" t="str">
        <f>IF(原始数据!AP62="","",IF(ISERROR(MATCH(原始数据!AP62,各类选项!$E:$E,0)),1,0))</f>
        <v/>
      </c>
      <c r="I61" s="295" t="str">
        <f>IF(原始数据!AV62="","",IF(ISERROR(MATCH(原始数据!AV62,各类选项!$E:$E,0)),1,0))</f>
        <v/>
      </c>
      <c r="J61" s="295" t="str">
        <f>IF(原始数据!AX62="","",IF(ISERROR(MATCH(原始数据!AX62,各类选项!$E:$E,0)),1,0))</f>
        <v/>
      </c>
      <c r="K61" s="295" t="str">
        <f>IF(原始数据!AQ62="","",IF(ISERROR(MATCH(原始数据!AQ62,各类选项!$C:$C,0)),1,0))</f>
        <v/>
      </c>
      <c r="L61" s="295" t="str">
        <f>IF(原始数据!AR62="","",IF(ISERROR(MATCH(原始数据!AR62,各类选项!$C:$C,0)),1,0))</f>
        <v/>
      </c>
      <c r="M61" s="295" t="str">
        <f>IF(原始数据!AS62="","",IF(ISERROR(MATCH(原始数据!AS62,各类选项!$C:$C,0)),1,0))</f>
        <v/>
      </c>
      <c r="N61" s="295" t="str">
        <f>IF(原始数据!AT62="","",IF(ISERROR(MATCH(原始数据!AT62,各类选项!$E:$E,0)),1,0))</f>
        <v/>
      </c>
      <c r="O61" s="295" t="str">
        <f>IF(原始数据!AU62="","",IF(ISERROR(MATCH(原始数据!AU62,各类选项!$E:$E,0)),1,0))</f>
        <v/>
      </c>
      <c r="P61" s="295" t="str">
        <f>IF(原始数据!AW62="","",IF(ISERROR(MATCH(原始数据!AW62,各类选项!$E:$E,0)),1,0))</f>
        <v/>
      </c>
      <c r="Q61" s="295" t="str">
        <f>IF(原始数据!AY62="","",IF(ISERROR(MATCH(原始数据!AY62,各类选项!$E:$E,0)),1,0))</f>
        <v/>
      </c>
      <c r="R61" s="295" t="str">
        <f>IF(原始数据!AZ62="","",IF(ISERROR(MATCH(原始数据!AZ62,各类选项!$C:$C,0)),1,0))</f>
        <v/>
      </c>
      <c r="S61" s="295" t="str">
        <f>IF(赛后数据!M62="","",IF(ISERROR(MATCH(赛后数据!M62,(各类选项!J:J),0)),1,0))</f>
        <v/>
      </c>
      <c r="T61" s="295" t="str">
        <f>IF(赛后数据!U62="","",IF(ISERROR(MATCH(赛后数据!U62,(各类选项!J:J),0)),1,0))</f>
        <v/>
      </c>
      <c r="U61" s="295" t="str">
        <f>IF(赛后数据!AC62="","",IF(ISERROR(MATCH(赛后数据!AC62,(各类选项!J:J),0)),1,0))</f>
        <v/>
      </c>
      <c r="V61" s="295" t="str">
        <f>IF(赛后数据!AK62="","",IF(ISERROR(MATCH(赛后数据!AK62,(各类选项!J:J),0)),1,0))</f>
        <v/>
      </c>
    </row>
    <row r="62" spans="1:22">
      <c r="A62" s="295">
        <f t="shared" si="0"/>
        <v>0</v>
      </c>
      <c r="B62" s="295">
        <f t="shared" si="1"/>
        <v>0</v>
      </c>
      <c r="C62" s="295">
        <f>IF(原始数据!K63="","",IF(ISERROR(MATCH(原始数据!K63,原始数据!E63:F63,0)),1,0)-IF(原始数据!K63="",1,0))</f>
        <v>0</v>
      </c>
      <c r="D62" s="295">
        <f>IF(原始数据!L63="","",IF(ISERROR(MATCH(原始数据!L63,各类选项!L:L,0)),1,0)-IF(原始数据!L63="",1,0))</f>
        <v>0</v>
      </c>
      <c r="E62" s="295">
        <f>IF(原始数据!W63="","",IF(ISERROR(MATCH(原始数据!W63,各类选项!G:G,0)),1,0))</f>
        <v>0</v>
      </c>
      <c r="F62" s="295">
        <f>IF(原始数据!Y63="","",IF(ISERROR(MATCH(原始数据!Y63,各类选项!G:G,0)),1,0))</f>
        <v>0</v>
      </c>
      <c r="G62" s="295">
        <f>IF(原始数据!AO63="","",IF(ISERROR(MATCH(原始数据!AO63,各类选项!$E:$E,0)),1,0))</f>
        <v>0</v>
      </c>
      <c r="H62" s="295">
        <f>IF(原始数据!AP63="","",IF(ISERROR(MATCH(原始数据!AP63,各类选项!$E:$E,0)),1,0))</f>
        <v>0</v>
      </c>
      <c r="I62" s="295">
        <f>IF(原始数据!AV63="","",IF(ISERROR(MATCH(原始数据!AV63,各类选项!$E:$E,0)),1,0))</f>
        <v>0</v>
      </c>
      <c r="J62" s="295">
        <f>IF(原始数据!AX63="","",IF(ISERROR(MATCH(原始数据!AX63,各类选项!$E:$E,0)),1,0))</f>
        <v>0</v>
      </c>
      <c r="K62" s="295" t="str">
        <f>IF(原始数据!AQ63="","",IF(ISERROR(MATCH(原始数据!AQ63,各类选项!$C:$C,0)),1,0))</f>
        <v/>
      </c>
      <c r="L62" s="295" t="str">
        <f>IF(原始数据!AR63="","",IF(ISERROR(MATCH(原始数据!AR63,各类选项!$C:$C,0)),1,0))</f>
        <v/>
      </c>
      <c r="M62" s="295" t="str">
        <f>IF(原始数据!AS63="","",IF(ISERROR(MATCH(原始数据!AS63,各类选项!$C:$C,0)),1,0))</f>
        <v/>
      </c>
      <c r="N62" s="295">
        <f>IF(原始数据!AT63="","",IF(ISERROR(MATCH(原始数据!AT63,各类选项!$E:$E,0)),1,0))</f>
        <v>0</v>
      </c>
      <c r="O62" s="295">
        <f>IF(原始数据!AU63="","",IF(ISERROR(MATCH(原始数据!AU63,各类选项!$E:$E,0)),1,0))</f>
        <v>0</v>
      </c>
      <c r="P62" s="295">
        <f>IF(原始数据!AW63="","",IF(ISERROR(MATCH(原始数据!AW63,各类选项!$E:$E,0)),1,0))</f>
        <v>0</v>
      </c>
      <c r="Q62" s="295">
        <f>IF(原始数据!AY63="","",IF(ISERROR(MATCH(原始数据!AY63,各类选项!$E:$E,0)),1,0))</f>
        <v>0</v>
      </c>
      <c r="R62" s="295">
        <f>IF(原始数据!AZ63="","",IF(ISERROR(MATCH(原始数据!AZ63,各类选项!$C:$C,0)),1,0))</f>
        <v>0</v>
      </c>
      <c r="S62" s="295">
        <f>IF(赛后数据!M63="","",IF(ISERROR(MATCH(赛后数据!M63,(各类选项!J:J),0)),1,0))</f>
        <v>0</v>
      </c>
      <c r="T62" s="295">
        <f>IF(赛后数据!U63="","",IF(ISERROR(MATCH(赛后数据!U63,(各类选项!J:J),0)),1,0))</f>
        <v>0</v>
      </c>
      <c r="U62" s="295">
        <f>IF(赛后数据!AC63="","",IF(ISERROR(MATCH(赛后数据!AC63,(各类选项!J:J),0)),1,0))</f>
        <v>0</v>
      </c>
      <c r="V62" s="295">
        <f>IF(赛后数据!AK63="","",IF(ISERROR(MATCH(赛后数据!AK63,(各类选项!J:J),0)),1,0))</f>
        <v>0</v>
      </c>
    </row>
    <row r="63" spans="1:22">
      <c r="A63" s="295">
        <f t="shared" si="0"/>
        <v>0</v>
      </c>
      <c r="B63" s="295">
        <f t="shared" si="1"/>
        <v>0</v>
      </c>
      <c r="C63" s="295">
        <f>IF(原始数据!K64="","",IF(ISERROR(MATCH(原始数据!K64,原始数据!E64:F64,0)),1,0)-IF(原始数据!K64="",1,0))</f>
        <v>0</v>
      </c>
      <c r="D63" s="295">
        <f>IF(原始数据!L64="","",IF(ISERROR(MATCH(原始数据!L64,各类选项!L:L,0)),1,0)-IF(原始数据!L64="",1,0))</f>
        <v>0</v>
      </c>
      <c r="E63" s="295">
        <f>IF(原始数据!W64="","",IF(ISERROR(MATCH(原始数据!W64,各类选项!G:G,0)),1,0))</f>
        <v>0</v>
      </c>
      <c r="F63" s="295">
        <f>IF(原始数据!Y64="","",IF(ISERROR(MATCH(原始数据!Y64,各类选项!G:G,0)),1,0))</f>
        <v>0</v>
      </c>
      <c r="G63" s="295">
        <f>IF(原始数据!AO64="","",IF(ISERROR(MATCH(原始数据!AO64,各类选项!$E:$E,0)),1,0))</f>
        <v>0</v>
      </c>
      <c r="H63" s="295">
        <f>IF(原始数据!AP64="","",IF(ISERROR(MATCH(原始数据!AP64,各类选项!$E:$E,0)),1,0))</f>
        <v>0</v>
      </c>
      <c r="I63" s="295">
        <f>IF(原始数据!AV64="","",IF(ISERROR(MATCH(原始数据!AV64,各类选项!$E:$E,0)),1,0))</f>
        <v>0</v>
      </c>
      <c r="J63" s="295">
        <f>IF(原始数据!AX64="","",IF(ISERROR(MATCH(原始数据!AX64,各类选项!$E:$E,0)),1,0))</f>
        <v>0</v>
      </c>
      <c r="K63" s="295" t="str">
        <f>IF(原始数据!AQ64="","",IF(ISERROR(MATCH(原始数据!AQ64,各类选项!$C:$C,0)),1,0))</f>
        <v/>
      </c>
      <c r="L63" s="295" t="str">
        <f>IF(原始数据!AR64="","",IF(ISERROR(MATCH(原始数据!AR64,各类选项!$C:$C,0)),1,0))</f>
        <v/>
      </c>
      <c r="M63" s="295" t="str">
        <f>IF(原始数据!AS64="","",IF(ISERROR(MATCH(原始数据!AS64,各类选项!$C:$C,0)),1,0))</f>
        <v/>
      </c>
      <c r="N63" s="295">
        <f>IF(原始数据!AT64="","",IF(ISERROR(MATCH(原始数据!AT64,各类选项!$E:$E,0)),1,0))</f>
        <v>0</v>
      </c>
      <c r="O63" s="295">
        <f>IF(原始数据!AU64="","",IF(ISERROR(MATCH(原始数据!AU64,各类选项!$E:$E,0)),1,0))</f>
        <v>0</v>
      </c>
      <c r="P63" s="295">
        <f>IF(原始数据!AW64="","",IF(ISERROR(MATCH(原始数据!AW64,各类选项!$E:$E,0)),1,0))</f>
        <v>0</v>
      </c>
      <c r="Q63" s="295">
        <f>IF(原始数据!AY64="","",IF(ISERROR(MATCH(原始数据!AY64,各类选项!$E:$E,0)),1,0))</f>
        <v>0</v>
      </c>
      <c r="R63" s="295">
        <f>IF(原始数据!AZ64="","",IF(ISERROR(MATCH(原始数据!AZ64,各类选项!$C:$C,0)),1,0))</f>
        <v>0</v>
      </c>
      <c r="S63" s="295">
        <f>IF(赛后数据!M64="","",IF(ISERROR(MATCH(赛后数据!M64,(各类选项!J:J),0)),1,0))</f>
        <v>0</v>
      </c>
      <c r="T63" s="295">
        <f>IF(赛后数据!U64="","",IF(ISERROR(MATCH(赛后数据!U64,(各类选项!J:J),0)),1,0))</f>
        <v>0</v>
      </c>
      <c r="U63" s="295">
        <f>IF(赛后数据!AC64="","",IF(ISERROR(MATCH(赛后数据!AC64,(各类选项!J:J),0)),1,0))</f>
        <v>0</v>
      </c>
      <c r="V63" s="295">
        <f>IF(赛后数据!AK64="","",IF(ISERROR(MATCH(赛后数据!AK64,(各类选项!J:J),0)),1,0))</f>
        <v>0</v>
      </c>
    </row>
    <row r="64" spans="1:22">
      <c r="A64" s="295">
        <f t="shared" si="0"/>
        <v>0</v>
      </c>
      <c r="B64" s="295">
        <f t="shared" si="1"/>
        <v>0</v>
      </c>
      <c r="C64" s="295">
        <f>IF(原始数据!K65="","",IF(ISERROR(MATCH(原始数据!K65,原始数据!E65:F65,0)),1,0)-IF(原始数据!K65="",1,0))</f>
        <v>0</v>
      </c>
      <c r="D64" s="295">
        <f>IF(原始数据!L65="","",IF(ISERROR(MATCH(原始数据!L65,各类选项!L:L,0)),1,0)-IF(原始数据!L65="",1,0))</f>
        <v>0</v>
      </c>
      <c r="E64" s="295" t="str">
        <f>IF(原始数据!W65="","",IF(ISERROR(MATCH(原始数据!W65,各类选项!G:G,0)),1,0))</f>
        <v/>
      </c>
      <c r="F64" s="295">
        <f>IF(原始数据!Y65="","",IF(ISERROR(MATCH(原始数据!Y65,各类选项!G:G,0)),1,0))</f>
        <v>0</v>
      </c>
      <c r="G64" s="295">
        <f>IF(原始数据!AO65="","",IF(ISERROR(MATCH(原始数据!AO65,各类选项!$E:$E,0)),1,0))</f>
        <v>0</v>
      </c>
      <c r="H64" s="295">
        <f>IF(原始数据!AP65="","",IF(ISERROR(MATCH(原始数据!AP65,各类选项!$E:$E,0)),1,0))</f>
        <v>0</v>
      </c>
      <c r="I64" s="295">
        <f>IF(原始数据!AV65="","",IF(ISERROR(MATCH(原始数据!AV65,各类选项!$E:$E,0)),1,0))</f>
        <v>0</v>
      </c>
      <c r="J64" s="295">
        <f>IF(原始数据!AX65="","",IF(ISERROR(MATCH(原始数据!AX65,各类选项!$E:$E,0)),1,0))</f>
        <v>0</v>
      </c>
      <c r="K64" s="295">
        <f>IF(原始数据!AQ65="","",IF(ISERROR(MATCH(原始数据!AQ65,各类选项!$C:$C,0)),1,0))</f>
        <v>0</v>
      </c>
      <c r="L64" s="295" t="str">
        <f>IF(原始数据!AR65="","",IF(ISERROR(MATCH(原始数据!AR65,各类选项!$C:$C,0)),1,0))</f>
        <v/>
      </c>
      <c r="M64" s="295" t="str">
        <f>IF(原始数据!AS65="","",IF(ISERROR(MATCH(原始数据!AS65,各类选项!$C:$C,0)),1,0))</f>
        <v/>
      </c>
      <c r="N64" s="295">
        <f>IF(原始数据!AT65="","",IF(ISERROR(MATCH(原始数据!AT65,各类选项!$E:$E,0)),1,0))</f>
        <v>0</v>
      </c>
      <c r="O64" s="295">
        <f>IF(原始数据!AU65="","",IF(ISERROR(MATCH(原始数据!AU65,各类选项!$E:$E,0)),1,0))</f>
        <v>0</v>
      </c>
      <c r="P64" s="295">
        <f>IF(原始数据!AW65="","",IF(ISERROR(MATCH(原始数据!AW65,各类选项!$E:$E,0)),1,0))</f>
        <v>0</v>
      </c>
      <c r="Q64" s="295">
        <f>IF(原始数据!AY65="","",IF(ISERROR(MATCH(原始数据!AY65,各类选项!$E:$E,0)),1,0))</f>
        <v>0</v>
      </c>
      <c r="R64" s="295">
        <f>IF(原始数据!AZ65="","",IF(ISERROR(MATCH(原始数据!AZ65,各类选项!$C:$C,0)),1,0))</f>
        <v>0</v>
      </c>
      <c r="S64" s="295">
        <f>IF(赛后数据!M65="","",IF(ISERROR(MATCH(赛后数据!M65,(各类选项!J:J),0)),1,0))</f>
        <v>0</v>
      </c>
      <c r="T64" s="295">
        <f>IF(赛后数据!U65="","",IF(ISERROR(MATCH(赛后数据!U65,(各类选项!J:J),0)),1,0))</f>
        <v>0</v>
      </c>
      <c r="U64" s="295">
        <f>IF(赛后数据!AC65="","",IF(ISERROR(MATCH(赛后数据!AC65,(各类选项!J:J),0)),1,0))</f>
        <v>0</v>
      </c>
      <c r="V64" s="295">
        <f>IF(赛后数据!AK65="","",IF(ISERROR(MATCH(赛后数据!AK65,(各类选项!J:J),0)),1,0))</f>
        <v>0</v>
      </c>
    </row>
    <row r="65" spans="1:22">
      <c r="A65" s="295">
        <f t="shared" si="0"/>
        <v>0</v>
      </c>
      <c r="B65" s="295">
        <f t="shared" si="1"/>
        <v>0</v>
      </c>
      <c r="C65" s="295">
        <f>IF(原始数据!K66="","",IF(ISERROR(MATCH(原始数据!K66,原始数据!E66:F66,0)),1,0)-IF(原始数据!K66="",1,0))</f>
        <v>0</v>
      </c>
      <c r="D65" s="295">
        <f>IF(原始数据!L66="","",IF(ISERROR(MATCH(原始数据!L66,各类选项!L:L,0)),1,0)-IF(原始数据!L66="",1,0))</f>
        <v>0</v>
      </c>
      <c r="E65" s="295" t="str">
        <f>IF(原始数据!W66="","",IF(ISERROR(MATCH(原始数据!W66,各类选项!G:G,0)),1,0))</f>
        <v/>
      </c>
      <c r="F65" s="295">
        <f>IF(原始数据!Y66="","",IF(ISERROR(MATCH(原始数据!Y66,各类选项!G:G,0)),1,0))</f>
        <v>0</v>
      </c>
      <c r="G65" s="295">
        <f>IF(原始数据!AO66="","",IF(ISERROR(MATCH(原始数据!AO66,各类选项!$E:$E,0)),1,0))</f>
        <v>0</v>
      </c>
      <c r="H65" s="295">
        <f>IF(原始数据!AP66="","",IF(ISERROR(MATCH(原始数据!AP66,各类选项!$E:$E,0)),1,0))</f>
        <v>0</v>
      </c>
      <c r="I65" s="295">
        <f>IF(原始数据!AV66="","",IF(ISERROR(MATCH(原始数据!AV66,各类选项!$E:$E,0)),1,0))</f>
        <v>0</v>
      </c>
      <c r="J65" s="295">
        <f>IF(原始数据!AX66="","",IF(ISERROR(MATCH(原始数据!AX66,各类选项!$E:$E,0)),1,0))</f>
        <v>0</v>
      </c>
      <c r="K65" s="295">
        <f>IF(原始数据!AQ66="","",IF(ISERROR(MATCH(原始数据!AQ66,各类选项!$C:$C,0)),1,0))</f>
        <v>0</v>
      </c>
      <c r="L65" s="295" t="str">
        <f>IF(原始数据!AR66="","",IF(ISERROR(MATCH(原始数据!AR66,各类选项!$C:$C,0)),1,0))</f>
        <v/>
      </c>
      <c r="M65" s="295" t="str">
        <f>IF(原始数据!AS66="","",IF(ISERROR(MATCH(原始数据!AS66,各类选项!$C:$C,0)),1,0))</f>
        <v/>
      </c>
      <c r="N65" s="295">
        <f>IF(原始数据!AT66="","",IF(ISERROR(MATCH(原始数据!AT66,各类选项!$E:$E,0)),1,0))</f>
        <v>0</v>
      </c>
      <c r="O65" s="295">
        <f>IF(原始数据!AU66="","",IF(ISERROR(MATCH(原始数据!AU66,各类选项!$E:$E,0)),1,0))</f>
        <v>0</v>
      </c>
      <c r="P65" s="295">
        <f>IF(原始数据!AW66="","",IF(ISERROR(MATCH(原始数据!AW66,各类选项!$E:$E,0)),1,0))</f>
        <v>0</v>
      </c>
      <c r="Q65" s="295">
        <f>IF(原始数据!AY66="","",IF(ISERROR(MATCH(原始数据!AY66,各类选项!$E:$E,0)),1,0))</f>
        <v>0</v>
      </c>
      <c r="R65" s="295">
        <f>IF(原始数据!AZ66="","",IF(ISERROR(MATCH(原始数据!AZ66,各类选项!$C:$C,0)),1,0))</f>
        <v>0</v>
      </c>
      <c r="S65" s="295">
        <f>IF(赛后数据!M66="","",IF(ISERROR(MATCH(赛后数据!M66,(各类选项!J:J),0)),1,0))</f>
        <v>0</v>
      </c>
      <c r="T65" s="295">
        <f>IF(赛后数据!U66="","",IF(ISERROR(MATCH(赛后数据!U66,(各类选项!J:J),0)),1,0))</f>
        <v>0</v>
      </c>
      <c r="U65" s="295">
        <f>IF(赛后数据!AC66="","",IF(ISERROR(MATCH(赛后数据!AC66,(各类选项!J:J),0)),1,0))</f>
        <v>0</v>
      </c>
      <c r="V65" s="295">
        <f>IF(赛后数据!AK66="","",IF(ISERROR(MATCH(赛后数据!AK66,(各类选项!J:J),0)),1,0))</f>
        <v>0</v>
      </c>
    </row>
    <row r="66" spans="1:22">
      <c r="A66" s="295">
        <f t="shared" si="0"/>
        <v>0</v>
      </c>
      <c r="B66" s="295">
        <f t="shared" si="1"/>
        <v>0</v>
      </c>
      <c r="C66" s="295">
        <f>IF(原始数据!K67="","",IF(ISERROR(MATCH(原始数据!K67,原始数据!E67:F67,0)),1,0)-IF(原始数据!K67="",1,0))</f>
        <v>0</v>
      </c>
      <c r="D66" s="295">
        <f>IF(原始数据!L67="","",IF(ISERROR(MATCH(原始数据!L67,各类选项!L:L,0)),1,0)-IF(原始数据!L67="",1,0))</f>
        <v>0</v>
      </c>
      <c r="E66" s="295" t="str">
        <f>IF(原始数据!W67="","",IF(ISERROR(MATCH(原始数据!W67,各类选项!G:G,0)),1,0))</f>
        <v/>
      </c>
      <c r="F66" s="295">
        <f>IF(原始数据!Y67="","",IF(ISERROR(MATCH(原始数据!Y67,各类选项!G:G,0)),1,0))</f>
        <v>0</v>
      </c>
      <c r="G66" s="295">
        <f>IF(原始数据!AO67="","",IF(ISERROR(MATCH(原始数据!AO67,各类选项!$E:$E,0)),1,0))</f>
        <v>0</v>
      </c>
      <c r="H66" s="295">
        <f>IF(原始数据!AP67="","",IF(ISERROR(MATCH(原始数据!AP67,各类选项!$E:$E,0)),1,0))</f>
        <v>0</v>
      </c>
      <c r="I66" s="295">
        <f>IF(原始数据!AV67="","",IF(ISERROR(MATCH(原始数据!AV67,各类选项!$E:$E,0)),1,0))</f>
        <v>0</v>
      </c>
      <c r="J66" s="295">
        <f>IF(原始数据!AX67="","",IF(ISERROR(MATCH(原始数据!AX67,各类选项!$E:$E,0)),1,0))</f>
        <v>0</v>
      </c>
      <c r="K66" s="295">
        <f>IF(原始数据!AQ67="","",IF(ISERROR(MATCH(原始数据!AQ67,各类选项!$C:$C,0)),1,0))</f>
        <v>0</v>
      </c>
      <c r="L66" s="295">
        <f>IF(原始数据!AR67="","",IF(ISERROR(MATCH(原始数据!AR67,各类选项!$C:$C,0)),1,0))</f>
        <v>0</v>
      </c>
      <c r="M66" s="295" t="str">
        <f>IF(原始数据!AS67="","",IF(ISERROR(MATCH(原始数据!AS67,各类选项!$C:$C,0)),1,0))</f>
        <v/>
      </c>
      <c r="N66" s="295">
        <f>IF(原始数据!AT67="","",IF(ISERROR(MATCH(原始数据!AT67,各类选项!$E:$E,0)),1,0))</f>
        <v>0</v>
      </c>
      <c r="O66" s="295">
        <f>IF(原始数据!AU67="","",IF(ISERROR(MATCH(原始数据!AU67,各类选项!$E:$E,0)),1,0))</f>
        <v>0</v>
      </c>
      <c r="P66" s="295">
        <f>IF(原始数据!AW67="","",IF(ISERROR(MATCH(原始数据!AW67,各类选项!$E:$E,0)),1,0))</f>
        <v>0</v>
      </c>
      <c r="Q66" s="295">
        <f>IF(原始数据!AY67="","",IF(ISERROR(MATCH(原始数据!AY67,各类选项!$E:$E,0)),1,0))</f>
        <v>0</v>
      </c>
      <c r="R66" s="295">
        <f>IF(原始数据!AZ67="","",IF(ISERROR(MATCH(原始数据!AZ67,各类选项!$C:$C,0)),1,0))</f>
        <v>0</v>
      </c>
      <c r="S66" s="295">
        <f>IF(赛后数据!M67="","",IF(ISERROR(MATCH(赛后数据!M67,(各类选项!J:J),0)),1,0))</f>
        <v>0</v>
      </c>
      <c r="T66" s="295">
        <f>IF(赛后数据!U67="","",IF(ISERROR(MATCH(赛后数据!U67,(各类选项!J:J),0)),1,0))</f>
        <v>0</v>
      </c>
      <c r="U66" s="295">
        <f>IF(赛后数据!AC67="","",IF(ISERROR(MATCH(赛后数据!AC67,(各类选项!J:J),0)),1,0))</f>
        <v>0</v>
      </c>
      <c r="V66" s="295">
        <f>IF(赛后数据!AK67="","",IF(ISERROR(MATCH(赛后数据!AK67,(各类选项!J:J),0)),1,0))</f>
        <v>0</v>
      </c>
    </row>
    <row r="67" spans="1:22">
      <c r="A67" s="295">
        <f t="shared" ref="A67:A130" si="2">COUNTIF(C67:R67,"&gt;0")</f>
        <v>0</v>
      </c>
      <c r="B67" s="295">
        <f t="shared" ref="B67:B130" si="3">COUNTIF(S67:V67,"&gt;0")</f>
        <v>0</v>
      </c>
      <c r="C67" s="295">
        <f>IF(原始数据!K68="","",IF(ISERROR(MATCH(原始数据!K68,原始数据!E68:F68,0)),1,0)-IF(原始数据!K68="",1,0))</f>
        <v>0</v>
      </c>
      <c r="D67" s="295">
        <f>IF(原始数据!L68="","",IF(ISERROR(MATCH(原始数据!L68,各类选项!L:L,0)),1,0)-IF(原始数据!L68="",1,0))</f>
        <v>0</v>
      </c>
      <c r="E67" s="295" t="str">
        <f>IF(原始数据!W68="","",IF(ISERROR(MATCH(原始数据!W68,各类选项!G:G,0)),1,0))</f>
        <v/>
      </c>
      <c r="F67" s="295">
        <f>IF(原始数据!Y68="","",IF(ISERROR(MATCH(原始数据!Y68,各类选项!G:G,0)),1,0))</f>
        <v>0</v>
      </c>
      <c r="G67" s="295">
        <f>IF(原始数据!AO68="","",IF(ISERROR(MATCH(原始数据!AO68,各类选项!$E:$E,0)),1,0))</f>
        <v>0</v>
      </c>
      <c r="H67" s="295">
        <f>IF(原始数据!AP68="","",IF(ISERROR(MATCH(原始数据!AP68,各类选项!$E:$E,0)),1,0))</f>
        <v>0</v>
      </c>
      <c r="I67" s="295">
        <f>IF(原始数据!AV68="","",IF(ISERROR(MATCH(原始数据!AV68,各类选项!$E:$E,0)),1,0))</f>
        <v>0</v>
      </c>
      <c r="J67" s="295">
        <f>IF(原始数据!AX68="","",IF(ISERROR(MATCH(原始数据!AX68,各类选项!$E:$E,0)),1,0))</f>
        <v>0</v>
      </c>
      <c r="K67" s="295">
        <f>IF(原始数据!AQ68="","",IF(ISERROR(MATCH(原始数据!AQ68,各类选项!$C:$C,0)),1,0))</f>
        <v>0</v>
      </c>
      <c r="L67" s="295">
        <f>IF(原始数据!AR68="","",IF(ISERROR(MATCH(原始数据!AR68,各类选项!$C:$C,0)),1,0))</f>
        <v>0</v>
      </c>
      <c r="M67" s="295" t="str">
        <f>IF(原始数据!AS68="","",IF(ISERROR(MATCH(原始数据!AS68,各类选项!$C:$C,0)),1,0))</f>
        <v/>
      </c>
      <c r="N67" s="295">
        <f>IF(原始数据!AT68="","",IF(ISERROR(MATCH(原始数据!AT68,各类选项!$E:$E,0)),1,0))</f>
        <v>0</v>
      </c>
      <c r="O67" s="295">
        <f>IF(原始数据!AU68="","",IF(ISERROR(MATCH(原始数据!AU68,各类选项!$E:$E,0)),1,0))</f>
        <v>0</v>
      </c>
      <c r="P67" s="295">
        <f>IF(原始数据!AW68="","",IF(ISERROR(MATCH(原始数据!AW68,各类选项!$E:$E,0)),1,0))</f>
        <v>0</v>
      </c>
      <c r="Q67" s="295">
        <f>IF(原始数据!AY68="","",IF(ISERROR(MATCH(原始数据!AY68,各类选项!$E:$E,0)),1,0))</f>
        <v>0</v>
      </c>
      <c r="R67" s="295">
        <f>IF(原始数据!AZ68="","",IF(ISERROR(MATCH(原始数据!AZ68,各类选项!$C:$C,0)),1,0))</f>
        <v>0</v>
      </c>
      <c r="S67" s="295">
        <f>IF(赛后数据!M68="","",IF(ISERROR(MATCH(赛后数据!M68,(各类选项!J:J),0)),1,0))</f>
        <v>0</v>
      </c>
      <c r="T67" s="295">
        <f>IF(赛后数据!U68="","",IF(ISERROR(MATCH(赛后数据!U68,(各类选项!J:J),0)),1,0))</f>
        <v>0</v>
      </c>
      <c r="U67" s="295">
        <f>IF(赛后数据!AC68="","",IF(ISERROR(MATCH(赛后数据!AC68,(各类选项!J:J),0)),1,0))</f>
        <v>0</v>
      </c>
      <c r="V67" s="295">
        <f>IF(赛后数据!AK68="","",IF(ISERROR(MATCH(赛后数据!AK68,(各类选项!J:J),0)),1,0))</f>
        <v>0</v>
      </c>
    </row>
    <row r="68" spans="1:22">
      <c r="A68" s="295">
        <f t="shared" si="2"/>
        <v>0</v>
      </c>
      <c r="B68" s="295">
        <f t="shared" si="3"/>
        <v>0</v>
      </c>
      <c r="C68" s="295">
        <f>IF(原始数据!K69="","",IF(ISERROR(MATCH(原始数据!K69,原始数据!E69:F69,0)),1,0)-IF(原始数据!K69="",1,0))</f>
        <v>0</v>
      </c>
      <c r="D68" s="295">
        <f>IF(原始数据!L69="","",IF(ISERROR(MATCH(原始数据!L69,各类选项!L:L,0)),1,0)-IF(原始数据!L69="",1,0))</f>
        <v>0</v>
      </c>
      <c r="E68" s="295" t="str">
        <f>IF(原始数据!W69="","",IF(ISERROR(MATCH(原始数据!W69,各类选项!G:G,0)),1,0))</f>
        <v/>
      </c>
      <c r="F68" s="295">
        <f>IF(原始数据!Y69="","",IF(ISERROR(MATCH(原始数据!Y69,各类选项!G:G,0)),1,0))</f>
        <v>0</v>
      </c>
      <c r="G68" s="295">
        <f>IF(原始数据!AO69="","",IF(ISERROR(MATCH(原始数据!AO69,各类选项!$E:$E,0)),1,0))</f>
        <v>0</v>
      </c>
      <c r="H68" s="295">
        <f>IF(原始数据!AP69="","",IF(ISERROR(MATCH(原始数据!AP69,各类选项!$E:$E,0)),1,0))</f>
        <v>0</v>
      </c>
      <c r="I68" s="295">
        <f>IF(原始数据!AV69="","",IF(ISERROR(MATCH(原始数据!AV69,各类选项!$E:$E,0)),1,0))</f>
        <v>0</v>
      </c>
      <c r="J68" s="295">
        <f>IF(原始数据!AX69="","",IF(ISERROR(MATCH(原始数据!AX69,各类选项!$E:$E,0)),1,0))</f>
        <v>0</v>
      </c>
      <c r="K68" s="295">
        <f>IF(原始数据!AQ69="","",IF(ISERROR(MATCH(原始数据!AQ69,各类选项!$C:$C,0)),1,0))</f>
        <v>0</v>
      </c>
      <c r="L68" s="295">
        <f>IF(原始数据!AR69="","",IF(ISERROR(MATCH(原始数据!AR69,各类选项!$C:$C,0)),1,0))</f>
        <v>0</v>
      </c>
      <c r="M68" s="295" t="str">
        <f>IF(原始数据!AS69="","",IF(ISERROR(MATCH(原始数据!AS69,各类选项!$C:$C,0)),1,0))</f>
        <v/>
      </c>
      <c r="N68" s="295">
        <f>IF(原始数据!AT69="","",IF(ISERROR(MATCH(原始数据!AT69,各类选项!$E:$E,0)),1,0))</f>
        <v>0</v>
      </c>
      <c r="O68" s="295">
        <f>IF(原始数据!AU69="","",IF(ISERROR(MATCH(原始数据!AU69,各类选项!$E:$E,0)),1,0))</f>
        <v>0</v>
      </c>
      <c r="P68" s="295">
        <f>IF(原始数据!AW69="","",IF(ISERROR(MATCH(原始数据!AW69,各类选项!$E:$E,0)),1,0))</f>
        <v>0</v>
      </c>
      <c r="Q68" s="295">
        <f>IF(原始数据!AY69="","",IF(ISERROR(MATCH(原始数据!AY69,各类选项!$E:$E,0)),1,0))</f>
        <v>0</v>
      </c>
      <c r="R68" s="295">
        <f>IF(原始数据!AZ69="","",IF(ISERROR(MATCH(原始数据!AZ69,各类选项!$C:$C,0)),1,0))</f>
        <v>0</v>
      </c>
      <c r="S68" s="295">
        <f>IF(赛后数据!M69="","",IF(ISERROR(MATCH(赛后数据!M69,(各类选项!J:J),0)),1,0))</f>
        <v>0</v>
      </c>
      <c r="T68" s="295">
        <f>IF(赛后数据!U69="","",IF(ISERROR(MATCH(赛后数据!U69,(各类选项!J:J),0)),1,0))</f>
        <v>0</v>
      </c>
      <c r="U68" s="295">
        <f>IF(赛后数据!AC69="","",IF(ISERROR(MATCH(赛后数据!AC69,(各类选项!J:J),0)),1,0))</f>
        <v>0</v>
      </c>
      <c r="V68" s="295">
        <f>IF(赛后数据!AK69="","",IF(ISERROR(MATCH(赛后数据!AK69,(各类选项!J:J),0)),1,0))</f>
        <v>0</v>
      </c>
    </row>
    <row r="69" spans="1:22">
      <c r="A69" s="295">
        <f t="shared" si="2"/>
        <v>0</v>
      </c>
      <c r="B69" s="295">
        <f t="shared" si="3"/>
        <v>0</v>
      </c>
      <c r="C69" s="295">
        <f>IF(原始数据!K70="","",IF(ISERROR(MATCH(原始数据!K70,原始数据!E70:F70,0)),1,0)-IF(原始数据!K70="",1,0))</f>
        <v>0</v>
      </c>
      <c r="D69" s="295">
        <f>IF(原始数据!L70="","",IF(ISERROR(MATCH(原始数据!L70,各类选项!L:L,0)),1,0)-IF(原始数据!L70="",1,0))</f>
        <v>0</v>
      </c>
      <c r="E69" s="295" t="str">
        <f>IF(原始数据!W70="","",IF(ISERROR(MATCH(原始数据!W70,各类选项!G:G,0)),1,0))</f>
        <v/>
      </c>
      <c r="F69" s="295">
        <f>IF(原始数据!Y70="","",IF(ISERROR(MATCH(原始数据!Y70,各类选项!G:G,0)),1,0))</f>
        <v>0</v>
      </c>
      <c r="G69" s="295">
        <f>IF(原始数据!AO70="","",IF(ISERROR(MATCH(原始数据!AO70,各类选项!$E:$E,0)),1,0))</f>
        <v>0</v>
      </c>
      <c r="H69" s="295">
        <f>IF(原始数据!AP70="","",IF(ISERROR(MATCH(原始数据!AP70,各类选项!$E:$E,0)),1,0))</f>
        <v>0</v>
      </c>
      <c r="I69" s="295">
        <f>IF(原始数据!AV70="","",IF(ISERROR(MATCH(原始数据!AV70,各类选项!$E:$E,0)),1,0))</f>
        <v>0</v>
      </c>
      <c r="J69" s="295">
        <f>IF(原始数据!AX70="","",IF(ISERROR(MATCH(原始数据!AX70,各类选项!$E:$E,0)),1,0))</f>
        <v>0</v>
      </c>
      <c r="K69" s="295">
        <f>IF(原始数据!AQ70="","",IF(ISERROR(MATCH(原始数据!AQ70,各类选项!$C:$C,0)),1,0))</f>
        <v>0</v>
      </c>
      <c r="L69" s="295">
        <f>IF(原始数据!AR70="","",IF(ISERROR(MATCH(原始数据!AR70,各类选项!$C:$C,0)),1,0))</f>
        <v>0</v>
      </c>
      <c r="M69" s="295" t="str">
        <f>IF(原始数据!AS70="","",IF(ISERROR(MATCH(原始数据!AS70,各类选项!$C:$C,0)),1,0))</f>
        <v/>
      </c>
      <c r="N69" s="295">
        <f>IF(原始数据!AT70="","",IF(ISERROR(MATCH(原始数据!AT70,各类选项!$E:$E,0)),1,0))</f>
        <v>0</v>
      </c>
      <c r="O69" s="295">
        <f>IF(原始数据!AU70="","",IF(ISERROR(MATCH(原始数据!AU70,各类选项!$E:$E,0)),1,0))</f>
        <v>0</v>
      </c>
      <c r="P69" s="295">
        <f>IF(原始数据!AW70="","",IF(ISERROR(MATCH(原始数据!AW70,各类选项!$E:$E,0)),1,0))</f>
        <v>0</v>
      </c>
      <c r="Q69" s="295">
        <f>IF(原始数据!AY70="","",IF(ISERROR(MATCH(原始数据!AY70,各类选项!$E:$E,0)),1,0))</f>
        <v>0</v>
      </c>
      <c r="R69" s="295">
        <f>IF(原始数据!AZ70="","",IF(ISERROR(MATCH(原始数据!AZ70,各类选项!$C:$C,0)),1,0))</f>
        <v>0</v>
      </c>
      <c r="S69" s="295">
        <f>IF(赛后数据!M70="","",IF(ISERROR(MATCH(赛后数据!M70,(各类选项!J:J),0)),1,0))</f>
        <v>0</v>
      </c>
      <c r="T69" s="295">
        <f>IF(赛后数据!U70="","",IF(ISERROR(MATCH(赛后数据!U70,(各类选项!J:J),0)),1,0))</f>
        <v>0</v>
      </c>
      <c r="U69" s="295">
        <f>IF(赛后数据!AC70="","",IF(ISERROR(MATCH(赛后数据!AC70,(各类选项!J:J),0)),1,0))</f>
        <v>0</v>
      </c>
      <c r="V69" s="295">
        <f>IF(赛后数据!AK70="","",IF(ISERROR(MATCH(赛后数据!AK70,(各类选项!J:J),0)),1,0))</f>
        <v>0</v>
      </c>
    </row>
    <row r="70" spans="1:22">
      <c r="A70" s="295">
        <f t="shared" si="2"/>
        <v>0</v>
      </c>
      <c r="B70" s="295">
        <f t="shared" si="3"/>
        <v>0</v>
      </c>
      <c r="C70" s="295">
        <f>IF(原始数据!K71="","",IF(ISERROR(MATCH(原始数据!K71,原始数据!E71:F71,0)),1,0)-IF(原始数据!K71="",1,0))</f>
        <v>0</v>
      </c>
      <c r="D70" s="295">
        <f>IF(原始数据!L71="","",IF(ISERROR(MATCH(原始数据!L71,各类选项!L:L,0)),1,0)-IF(原始数据!L71="",1,0))</f>
        <v>0</v>
      </c>
      <c r="E70" s="295" t="str">
        <f>IF(原始数据!W71="","",IF(ISERROR(MATCH(原始数据!W71,各类选项!G:G,0)),1,0))</f>
        <v/>
      </c>
      <c r="F70" s="295">
        <f>IF(原始数据!Y71="","",IF(ISERROR(MATCH(原始数据!Y71,各类选项!G:G,0)),1,0))</f>
        <v>0</v>
      </c>
      <c r="G70" s="295">
        <f>IF(原始数据!AO71="","",IF(ISERROR(MATCH(原始数据!AO71,各类选项!$E:$E,0)),1,0))</f>
        <v>0</v>
      </c>
      <c r="H70" s="295">
        <f>IF(原始数据!AP71="","",IF(ISERROR(MATCH(原始数据!AP71,各类选项!$E:$E,0)),1,0))</f>
        <v>0</v>
      </c>
      <c r="I70" s="295">
        <f>IF(原始数据!AV71="","",IF(ISERROR(MATCH(原始数据!AV71,各类选项!$E:$E,0)),1,0))</f>
        <v>0</v>
      </c>
      <c r="J70" s="295">
        <f>IF(原始数据!AX71="","",IF(ISERROR(MATCH(原始数据!AX71,各类选项!$E:$E,0)),1,0))</f>
        <v>0</v>
      </c>
      <c r="K70" s="295">
        <f>IF(原始数据!AQ71="","",IF(ISERROR(MATCH(原始数据!AQ71,各类选项!$C:$C,0)),1,0))</f>
        <v>0</v>
      </c>
      <c r="L70" s="295">
        <f>IF(原始数据!AR71="","",IF(ISERROR(MATCH(原始数据!AR71,各类选项!$C:$C,0)),1,0))</f>
        <v>0</v>
      </c>
      <c r="M70" s="295" t="str">
        <f>IF(原始数据!AS71="","",IF(ISERROR(MATCH(原始数据!AS71,各类选项!$C:$C,0)),1,0))</f>
        <v/>
      </c>
      <c r="N70" s="295">
        <f>IF(原始数据!AT71="","",IF(ISERROR(MATCH(原始数据!AT71,各类选项!$E:$E,0)),1,0))</f>
        <v>0</v>
      </c>
      <c r="O70" s="295">
        <f>IF(原始数据!AU71="","",IF(ISERROR(MATCH(原始数据!AU71,各类选项!$E:$E,0)),1,0))</f>
        <v>0</v>
      </c>
      <c r="P70" s="295">
        <f>IF(原始数据!AW71="","",IF(ISERROR(MATCH(原始数据!AW71,各类选项!$E:$E,0)),1,0))</f>
        <v>0</v>
      </c>
      <c r="Q70" s="295">
        <f>IF(原始数据!AY71="","",IF(ISERROR(MATCH(原始数据!AY71,各类选项!$E:$E,0)),1,0))</f>
        <v>0</v>
      </c>
      <c r="R70" s="295">
        <f>IF(原始数据!AZ71="","",IF(ISERROR(MATCH(原始数据!AZ71,各类选项!$C:$C,0)),1,0))</f>
        <v>0</v>
      </c>
      <c r="S70" s="295">
        <f>IF(赛后数据!M71="","",IF(ISERROR(MATCH(赛后数据!M71,(各类选项!J:J),0)),1,0))</f>
        <v>0</v>
      </c>
      <c r="T70" s="295">
        <f>IF(赛后数据!U71="","",IF(ISERROR(MATCH(赛后数据!U71,(各类选项!J:J),0)),1,0))</f>
        <v>0</v>
      </c>
      <c r="U70" s="295">
        <f>IF(赛后数据!AC71="","",IF(ISERROR(MATCH(赛后数据!AC71,(各类选项!J:J),0)),1,0))</f>
        <v>0</v>
      </c>
      <c r="V70" s="295">
        <f>IF(赛后数据!AK71="","",IF(ISERROR(MATCH(赛后数据!AK71,(各类选项!J:J),0)),1,0))</f>
        <v>0</v>
      </c>
    </row>
    <row r="71" spans="1:22">
      <c r="A71" s="295">
        <f t="shared" si="2"/>
        <v>0</v>
      </c>
      <c r="B71" s="295">
        <f t="shared" si="3"/>
        <v>0</v>
      </c>
      <c r="C71" s="295">
        <f>IF(原始数据!K72="","",IF(ISERROR(MATCH(原始数据!K72,原始数据!E72:F72,0)),1,0)-IF(原始数据!K72="",1,0))</f>
        <v>0</v>
      </c>
      <c r="D71" s="295">
        <f>IF(原始数据!L72="","",IF(ISERROR(MATCH(原始数据!L72,各类选项!L:L,0)),1,0)-IF(原始数据!L72="",1,0))</f>
        <v>0</v>
      </c>
      <c r="E71" s="295" t="str">
        <f>IF(原始数据!W72="","",IF(ISERROR(MATCH(原始数据!W72,各类选项!G:G,0)),1,0))</f>
        <v/>
      </c>
      <c r="F71" s="295">
        <f>IF(原始数据!Y72="","",IF(ISERROR(MATCH(原始数据!Y72,各类选项!G:G,0)),1,0))</f>
        <v>0</v>
      </c>
      <c r="G71" s="295">
        <f>IF(原始数据!AO72="","",IF(ISERROR(MATCH(原始数据!AO72,各类选项!$E:$E,0)),1,0))</f>
        <v>0</v>
      </c>
      <c r="H71" s="295">
        <f>IF(原始数据!AP72="","",IF(ISERROR(MATCH(原始数据!AP72,各类选项!$E:$E,0)),1,0))</f>
        <v>0</v>
      </c>
      <c r="I71" s="295">
        <f>IF(原始数据!AV72="","",IF(ISERROR(MATCH(原始数据!AV72,各类选项!$E:$E,0)),1,0))</f>
        <v>0</v>
      </c>
      <c r="J71" s="295">
        <f>IF(原始数据!AX72="","",IF(ISERROR(MATCH(原始数据!AX72,各类选项!$E:$E,0)),1,0))</f>
        <v>0</v>
      </c>
      <c r="K71" s="295">
        <f>IF(原始数据!AQ72="","",IF(ISERROR(MATCH(原始数据!AQ72,各类选项!$C:$C,0)),1,0))</f>
        <v>0</v>
      </c>
      <c r="L71" s="295">
        <f>IF(原始数据!AR72="","",IF(ISERROR(MATCH(原始数据!AR72,各类选项!$C:$C,0)),1,0))</f>
        <v>0</v>
      </c>
      <c r="M71" s="295" t="str">
        <f>IF(原始数据!AS72="","",IF(ISERROR(MATCH(原始数据!AS72,各类选项!$C:$C,0)),1,0))</f>
        <v/>
      </c>
      <c r="N71" s="295">
        <f>IF(原始数据!AT72="","",IF(ISERROR(MATCH(原始数据!AT72,各类选项!$E:$E,0)),1,0))</f>
        <v>0</v>
      </c>
      <c r="O71" s="295">
        <f>IF(原始数据!AU72="","",IF(ISERROR(MATCH(原始数据!AU72,各类选项!$E:$E,0)),1,0))</f>
        <v>0</v>
      </c>
      <c r="P71" s="295">
        <f>IF(原始数据!AW72="","",IF(ISERROR(MATCH(原始数据!AW72,各类选项!$E:$E,0)),1,0))</f>
        <v>0</v>
      </c>
      <c r="Q71" s="295">
        <f>IF(原始数据!AY72="","",IF(ISERROR(MATCH(原始数据!AY72,各类选项!$E:$E,0)),1,0))</f>
        <v>0</v>
      </c>
      <c r="R71" s="295">
        <f>IF(原始数据!AZ72="","",IF(ISERROR(MATCH(原始数据!AZ72,各类选项!$C:$C,0)),1,0))</f>
        <v>0</v>
      </c>
      <c r="S71" s="295">
        <f>IF(赛后数据!M72="","",IF(ISERROR(MATCH(赛后数据!M72,(各类选项!J:J),0)),1,0))</f>
        <v>0</v>
      </c>
      <c r="T71" s="295">
        <f>IF(赛后数据!U72="","",IF(ISERROR(MATCH(赛后数据!U72,(各类选项!J:J),0)),1,0))</f>
        <v>0</v>
      </c>
      <c r="U71" s="295">
        <f>IF(赛后数据!AC72="","",IF(ISERROR(MATCH(赛后数据!AC72,(各类选项!J:J),0)),1,0))</f>
        <v>0</v>
      </c>
      <c r="V71" s="295">
        <f>IF(赛后数据!AK72="","",IF(ISERROR(MATCH(赛后数据!AK72,(各类选项!J:J),0)),1,0))</f>
        <v>0</v>
      </c>
    </row>
    <row r="72" spans="1:22">
      <c r="A72" s="295">
        <f t="shared" si="2"/>
        <v>0</v>
      </c>
      <c r="B72" s="295">
        <f t="shared" si="3"/>
        <v>0</v>
      </c>
      <c r="C72" s="295" t="str">
        <f>IF(原始数据!K73="","",IF(ISERROR(MATCH(原始数据!K73,原始数据!E73:F73,0)),1,0)-IF(原始数据!K73="",1,0))</f>
        <v/>
      </c>
      <c r="D72" s="295" t="str">
        <f>IF(原始数据!L73="","",IF(ISERROR(MATCH(原始数据!L73,各类选项!L:L,0)),1,0)-IF(原始数据!L73="",1,0))</f>
        <v/>
      </c>
      <c r="E72" s="295" t="str">
        <f>IF(原始数据!W73="","",IF(ISERROR(MATCH(原始数据!W73,各类选项!G:G,0)),1,0))</f>
        <v/>
      </c>
      <c r="F72" s="295" t="str">
        <f>IF(原始数据!Y73="","",IF(ISERROR(MATCH(原始数据!Y73,各类选项!G:G,0)),1,0))</f>
        <v/>
      </c>
      <c r="G72" s="295" t="str">
        <f>IF(原始数据!AO73="","",IF(ISERROR(MATCH(原始数据!AO73,各类选项!$E:$E,0)),1,0))</f>
        <v/>
      </c>
      <c r="H72" s="295" t="str">
        <f>IF(原始数据!AP73="","",IF(ISERROR(MATCH(原始数据!AP73,各类选项!$E:$E,0)),1,0))</f>
        <v/>
      </c>
      <c r="I72" s="295" t="str">
        <f>IF(原始数据!AV73="","",IF(ISERROR(MATCH(原始数据!AV73,各类选项!$E:$E,0)),1,0))</f>
        <v/>
      </c>
      <c r="J72" s="295" t="str">
        <f>IF(原始数据!AX73="","",IF(ISERROR(MATCH(原始数据!AX73,各类选项!$E:$E,0)),1,0))</f>
        <v/>
      </c>
      <c r="K72" s="295" t="str">
        <f>IF(原始数据!AQ73="","",IF(ISERROR(MATCH(原始数据!AQ73,各类选项!$C:$C,0)),1,0))</f>
        <v/>
      </c>
      <c r="L72" s="295" t="str">
        <f>IF(原始数据!AR73="","",IF(ISERROR(MATCH(原始数据!AR73,各类选项!$C:$C,0)),1,0))</f>
        <v/>
      </c>
      <c r="M72" s="295" t="str">
        <f>IF(原始数据!AS73="","",IF(ISERROR(MATCH(原始数据!AS73,各类选项!$C:$C,0)),1,0))</f>
        <v/>
      </c>
      <c r="N72" s="295" t="str">
        <f>IF(原始数据!AT73="","",IF(ISERROR(MATCH(原始数据!AT73,各类选项!$E:$E,0)),1,0))</f>
        <v/>
      </c>
      <c r="O72" s="295" t="str">
        <f>IF(原始数据!AU73="","",IF(ISERROR(MATCH(原始数据!AU73,各类选项!$E:$E,0)),1,0))</f>
        <v/>
      </c>
      <c r="P72" s="295" t="str">
        <f>IF(原始数据!AW73="","",IF(ISERROR(MATCH(原始数据!AW73,各类选项!$E:$E,0)),1,0))</f>
        <v/>
      </c>
      <c r="Q72" s="295" t="str">
        <f>IF(原始数据!AY73="","",IF(ISERROR(MATCH(原始数据!AY73,各类选项!$E:$E,0)),1,0))</f>
        <v/>
      </c>
      <c r="R72" s="295" t="str">
        <f>IF(原始数据!AZ73="","",IF(ISERROR(MATCH(原始数据!AZ73,各类选项!$C:$C,0)),1,0))</f>
        <v/>
      </c>
      <c r="S72" s="295" t="str">
        <f>IF(赛后数据!M73="","",IF(ISERROR(MATCH(赛后数据!M73,(各类选项!J:J),0)),1,0))</f>
        <v/>
      </c>
      <c r="T72" s="295" t="str">
        <f>IF(赛后数据!U73="","",IF(ISERROR(MATCH(赛后数据!U73,(各类选项!J:J),0)),1,0))</f>
        <v/>
      </c>
      <c r="U72" s="295" t="str">
        <f>IF(赛后数据!AC73="","",IF(ISERROR(MATCH(赛后数据!AC73,(各类选项!J:J),0)),1,0))</f>
        <v/>
      </c>
      <c r="V72" s="295" t="str">
        <f>IF(赛后数据!AK73="","",IF(ISERROR(MATCH(赛后数据!AK73,(各类选项!J:J),0)),1,0))</f>
        <v/>
      </c>
    </row>
    <row r="73" spans="1:22">
      <c r="A73" s="295">
        <f t="shared" si="2"/>
        <v>0</v>
      </c>
      <c r="B73" s="295">
        <f t="shared" si="3"/>
        <v>0</v>
      </c>
      <c r="C73" s="295" t="str">
        <f>IF(原始数据!K74="","",IF(ISERROR(MATCH(原始数据!K74,原始数据!E74:F74,0)),1,0)-IF(原始数据!K74="",1,0))</f>
        <v/>
      </c>
      <c r="D73" s="295" t="str">
        <f>IF(原始数据!L74="","",IF(ISERROR(MATCH(原始数据!L74,各类选项!L:L,0)),1,0)-IF(原始数据!L74="",1,0))</f>
        <v/>
      </c>
      <c r="E73" s="295" t="str">
        <f>IF(原始数据!W74="","",IF(ISERROR(MATCH(原始数据!W74,各类选项!G:G,0)),1,0))</f>
        <v/>
      </c>
      <c r="F73" s="295" t="str">
        <f>IF(原始数据!Y74="","",IF(ISERROR(MATCH(原始数据!Y74,各类选项!G:G,0)),1,0))</f>
        <v/>
      </c>
      <c r="G73" s="295" t="str">
        <f>IF(原始数据!AO74="","",IF(ISERROR(MATCH(原始数据!AO74,各类选项!$E:$E,0)),1,0))</f>
        <v/>
      </c>
      <c r="H73" s="295" t="str">
        <f>IF(原始数据!AP74="","",IF(ISERROR(MATCH(原始数据!AP74,各类选项!$E:$E,0)),1,0))</f>
        <v/>
      </c>
      <c r="I73" s="295" t="str">
        <f>IF(原始数据!AV74="","",IF(ISERROR(MATCH(原始数据!AV74,各类选项!$E:$E,0)),1,0))</f>
        <v/>
      </c>
      <c r="J73" s="295" t="str">
        <f>IF(原始数据!AX74="","",IF(ISERROR(MATCH(原始数据!AX74,各类选项!$E:$E,0)),1,0))</f>
        <v/>
      </c>
      <c r="K73" s="295" t="str">
        <f>IF(原始数据!AQ74="","",IF(ISERROR(MATCH(原始数据!AQ74,各类选项!$C:$C,0)),1,0))</f>
        <v/>
      </c>
      <c r="L73" s="295" t="str">
        <f>IF(原始数据!AR74="","",IF(ISERROR(MATCH(原始数据!AR74,各类选项!$C:$C,0)),1,0))</f>
        <v/>
      </c>
      <c r="M73" s="295" t="str">
        <f>IF(原始数据!AS74="","",IF(ISERROR(MATCH(原始数据!AS74,各类选项!$C:$C,0)),1,0))</f>
        <v/>
      </c>
      <c r="N73" s="295" t="str">
        <f>IF(原始数据!AT74="","",IF(ISERROR(MATCH(原始数据!AT74,各类选项!$E:$E,0)),1,0))</f>
        <v/>
      </c>
      <c r="O73" s="295" t="str">
        <f>IF(原始数据!AU74="","",IF(ISERROR(MATCH(原始数据!AU74,各类选项!$E:$E,0)),1,0))</f>
        <v/>
      </c>
      <c r="P73" s="295" t="str">
        <f>IF(原始数据!AW74="","",IF(ISERROR(MATCH(原始数据!AW74,各类选项!$E:$E,0)),1,0))</f>
        <v/>
      </c>
      <c r="Q73" s="295" t="str">
        <f>IF(原始数据!AY74="","",IF(ISERROR(MATCH(原始数据!AY74,各类选项!$E:$E,0)),1,0))</f>
        <v/>
      </c>
      <c r="R73" s="295" t="str">
        <f>IF(原始数据!AZ74="","",IF(ISERROR(MATCH(原始数据!AZ74,各类选项!$C:$C,0)),1,0))</f>
        <v/>
      </c>
      <c r="S73" s="295" t="str">
        <f>IF(赛后数据!M74="","",IF(ISERROR(MATCH(赛后数据!M74,(各类选项!J:J),0)),1,0))</f>
        <v/>
      </c>
      <c r="T73" s="295" t="str">
        <f>IF(赛后数据!U74="","",IF(ISERROR(MATCH(赛后数据!U74,(各类选项!J:J),0)),1,0))</f>
        <v/>
      </c>
      <c r="U73" s="295" t="str">
        <f>IF(赛后数据!AC74="","",IF(ISERROR(MATCH(赛后数据!AC74,(各类选项!J:J),0)),1,0))</f>
        <v/>
      </c>
      <c r="V73" s="295" t="str">
        <f>IF(赛后数据!AK74="","",IF(ISERROR(MATCH(赛后数据!AK74,(各类选项!J:J),0)),1,0))</f>
        <v/>
      </c>
    </row>
    <row r="74" spans="1:22">
      <c r="A74" s="295">
        <f t="shared" si="2"/>
        <v>0</v>
      </c>
      <c r="B74" s="295">
        <f t="shared" si="3"/>
        <v>0</v>
      </c>
      <c r="C74" s="295">
        <f>IF(原始数据!K75="","",IF(ISERROR(MATCH(原始数据!K75,原始数据!E75:F75,0)),1,0)-IF(原始数据!K75="",1,0))</f>
        <v>0</v>
      </c>
      <c r="D74" s="295">
        <f>IF(原始数据!L75="","",IF(ISERROR(MATCH(原始数据!L75,各类选项!L:L,0)),1,0)-IF(原始数据!L75="",1,0))</f>
        <v>0</v>
      </c>
      <c r="E74" s="295">
        <f>IF(原始数据!W75="","",IF(ISERROR(MATCH(原始数据!W75,各类选项!G:G,0)),1,0))</f>
        <v>0</v>
      </c>
      <c r="F74" s="295">
        <f>IF(原始数据!Y75="","",IF(ISERROR(MATCH(原始数据!Y75,各类选项!G:G,0)),1,0))</f>
        <v>0</v>
      </c>
      <c r="G74" s="295">
        <f>IF(原始数据!AO75="","",IF(ISERROR(MATCH(原始数据!AO75,各类选项!$E:$E,0)),1,0))</f>
        <v>0</v>
      </c>
      <c r="H74" s="295">
        <f>IF(原始数据!AP75="","",IF(ISERROR(MATCH(原始数据!AP75,各类选项!$E:$E,0)),1,0))</f>
        <v>0</v>
      </c>
      <c r="I74" s="295">
        <f>IF(原始数据!AV75="","",IF(ISERROR(MATCH(原始数据!AV75,各类选项!$E:$E,0)),1,0))</f>
        <v>0</v>
      </c>
      <c r="J74" s="295">
        <f>IF(原始数据!AX75="","",IF(ISERROR(MATCH(原始数据!AX75,各类选项!$E:$E,0)),1,0))</f>
        <v>0</v>
      </c>
      <c r="K74" s="295" t="str">
        <f>IF(原始数据!AQ75="","",IF(ISERROR(MATCH(原始数据!AQ75,各类选项!$C:$C,0)),1,0))</f>
        <v/>
      </c>
      <c r="L74" s="295" t="str">
        <f>IF(原始数据!AR75="","",IF(ISERROR(MATCH(原始数据!AR75,各类选项!$C:$C,0)),1,0))</f>
        <v/>
      </c>
      <c r="M74" s="295" t="str">
        <f>IF(原始数据!AS75="","",IF(ISERROR(MATCH(原始数据!AS75,各类选项!$C:$C,0)),1,0))</f>
        <v/>
      </c>
      <c r="N74" s="295">
        <f>IF(原始数据!AT75="","",IF(ISERROR(MATCH(原始数据!AT75,各类选项!$E:$E,0)),1,0))</f>
        <v>0</v>
      </c>
      <c r="O74" s="295">
        <f>IF(原始数据!AU75="","",IF(ISERROR(MATCH(原始数据!AU75,各类选项!$E:$E,0)),1,0))</f>
        <v>0</v>
      </c>
      <c r="P74" s="295">
        <f>IF(原始数据!AW75="","",IF(ISERROR(MATCH(原始数据!AW75,各类选项!$E:$E,0)),1,0))</f>
        <v>0</v>
      </c>
      <c r="Q74" s="295">
        <f>IF(原始数据!AY75="","",IF(ISERROR(MATCH(原始数据!AY75,各类选项!$E:$E,0)),1,0))</f>
        <v>0</v>
      </c>
      <c r="R74" s="295">
        <f>IF(原始数据!AZ75="","",IF(ISERROR(MATCH(原始数据!AZ75,各类选项!$C:$C,0)),1,0))</f>
        <v>0</v>
      </c>
      <c r="S74" s="295">
        <f>IF(赛后数据!M75="","",IF(ISERROR(MATCH(赛后数据!M75,(各类选项!J:J),0)),1,0))</f>
        <v>0</v>
      </c>
      <c r="T74" s="295">
        <f>IF(赛后数据!U75="","",IF(ISERROR(MATCH(赛后数据!U75,(各类选项!J:J),0)),1,0))</f>
        <v>0</v>
      </c>
      <c r="U74" s="295">
        <f>IF(赛后数据!AC75="","",IF(ISERROR(MATCH(赛后数据!AC75,(各类选项!J:J),0)),1,0))</f>
        <v>0</v>
      </c>
      <c r="V74" s="295">
        <f>IF(赛后数据!AK75="","",IF(ISERROR(MATCH(赛后数据!AK75,(各类选项!J:J),0)),1,0))</f>
        <v>0</v>
      </c>
    </row>
    <row r="75" spans="1:22">
      <c r="A75" s="295">
        <f t="shared" si="2"/>
        <v>0</v>
      </c>
      <c r="B75" s="295">
        <f t="shared" si="3"/>
        <v>0</v>
      </c>
      <c r="C75" s="295">
        <f>IF(原始数据!K76="","",IF(ISERROR(MATCH(原始数据!K76,原始数据!E76:F76,0)),1,0)-IF(原始数据!K76="",1,0))</f>
        <v>0</v>
      </c>
      <c r="D75" s="295">
        <f>IF(原始数据!L76="","",IF(ISERROR(MATCH(原始数据!L76,各类选项!L:L,0)),1,0)-IF(原始数据!L76="",1,0))</f>
        <v>0</v>
      </c>
      <c r="E75" s="295">
        <f>IF(原始数据!W76="","",IF(ISERROR(MATCH(原始数据!W76,各类选项!G:G,0)),1,0))</f>
        <v>0</v>
      </c>
      <c r="F75" s="295">
        <f>IF(原始数据!Y76="","",IF(ISERROR(MATCH(原始数据!Y76,各类选项!G:G,0)),1,0))</f>
        <v>0</v>
      </c>
      <c r="G75" s="295">
        <f>IF(原始数据!AO76="","",IF(ISERROR(MATCH(原始数据!AO76,各类选项!$E:$E,0)),1,0))</f>
        <v>0</v>
      </c>
      <c r="H75" s="295">
        <f>IF(原始数据!AP76="","",IF(ISERROR(MATCH(原始数据!AP76,各类选项!$E:$E,0)),1,0))</f>
        <v>0</v>
      </c>
      <c r="I75" s="295">
        <f>IF(原始数据!AV76="","",IF(ISERROR(MATCH(原始数据!AV76,各类选项!$E:$E,0)),1,0))</f>
        <v>0</v>
      </c>
      <c r="J75" s="295">
        <f>IF(原始数据!AX76="","",IF(ISERROR(MATCH(原始数据!AX76,各类选项!$E:$E,0)),1,0))</f>
        <v>0</v>
      </c>
      <c r="K75" s="295" t="str">
        <f>IF(原始数据!AQ76="","",IF(ISERROR(MATCH(原始数据!AQ76,各类选项!$C:$C,0)),1,0))</f>
        <v/>
      </c>
      <c r="L75" s="295" t="str">
        <f>IF(原始数据!AR76="","",IF(ISERROR(MATCH(原始数据!AR76,各类选项!$C:$C,0)),1,0))</f>
        <v/>
      </c>
      <c r="M75" s="295" t="str">
        <f>IF(原始数据!AS76="","",IF(ISERROR(MATCH(原始数据!AS76,各类选项!$C:$C,0)),1,0))</f>
        <v/>
      </c>
      <c r="N75" s="295">
        <f>IF(原始数据!AT76="","",IF(ISERROR(MATCH(原始数据!AT76,各类选项!$E:$E,0)),1,0))</f>
        <v>0</v>
      </c>
      <c r="O75" s="295">
        <f>IF(原始数据!AU76="","",IF(ISERROR(MATCH(原始数据!AU76,各类选项!$E:$E,0)),1,0))</f>
        <v>0</v>
      </c>
      <c r="P75" s="295">
        <f>IF(原始数据!AW76="","",IF(ISERROR(MATCH(原始数据!AW76,各类选项!$E:$E,0)),1,0))</f>
        <v>0</v>
      </c>
      <c r="Q75" s="295">
        <f>IF(原始数据!AY76="","",IF(ISERROR(MATCH(原始数据!AY76,各类选项!$E:$E,0)),1,0))</f>
        <v>0</v>
      </c>
      <c r="R75" s="295">
        <f>IF(原始数据!AZ76="","",IF(ISERROR(MATCH(原始数据!AZ76,各类选项!$C:$C,0)),1,0))</f>
        <v>0</v>
      </c>
      <c r="S75" s="295">
        <f>IF(赛后数据!M76="","",IF(ISERROR(MATCH(赛后数据!M76,(各类选项!J:J),0)),1,0))</f>
        <v>0</v>
      </c>
      <c r="T75" s="295">
        <f>IF(赛后数据!U76="","",IF(ISERROR(MATCH(赛后数据!U76,(各类选项!J:J),0)),1,0))</f>
        <v>0</v>
      </c>
      <c r="U75" s="295">
        <f>IF(赛后数据!AC76="","",IF(ISERROR(MATCH(赛后数据!AC76,(各类选项!J:J),0)),1,0))</f>
        <v>0</v>
      </c>
      <c r="V75" s="295">
        <f>IF(赛后数据!AK76="","",IF(ISERROR(MATCH(赛后数据!AK76,(各类选项!J:J),0)),1,0))</f>
        <v>0</v>
      </c>
    </row>
    <row r="76" spans="1:22">
      <c r="A76" s="295">
        <f t="shared" si="2"/>
        <v>0</v>
      </c>
      <c r="B76" s="295">
        <f t="shared" si="3"/>
        <v>0</v>
      </c>
      <c r="C76" s="295">
        <f>IF(原始数据!K77="","",IF(ISERROR(MATCH(原始数据!K77,原始数据!E77:F77,0)),1,0)-IF(原始数据!K77="",1,0))</f>
        <v>0</v>
      </c>
      <c r="D76" s="295">
        <f>IF(原始数据!L77="","",IF(ISERROR(MATCH(原始数据!L77,各类选项!L:L,0)),1,0)-IF(原始数据!L77="",1,0))</f>
        <v>0</v>
      </c>
      <c r="E76" s="295" t="str">
        <f>IF(原始数据!W77="","",IF(ISERROR(MATCH(原始数据!W77,各类选项!G:G,0)),1,0))</f>
        <v/>
      </c>
      <c r="F76" s="295">
        <f>IF(原始数据!Y77="","",IF(ISERROR(MATCH(原始数据!Y77,各类选项!G:G,0)),1,0))</f>
        <v>0</v>
      </c>
      <c r="G76" s="295">
        <f>IF(原始数据!AO77="","",IF(ISERROR(MATCH(原始数据!AO77,各类选项!$E:$E,0)),1,0))</f>
        <v>0</v>
      </c>
      <c r="H76" s="295">
        <f>IF(原始数据!AP77="","",IF(ISERROR(MATCH(原始数据!AP77,各类选项!$E:$E,0)),1,0))</f>
        <v>0</v>
      </c>
      <c r="I76" s="295">
        <f>IF(原始数据!AV77="","",IF(ISERROR(MATCH(原始数据!AV77,各类选项!$E:$E,0)),1,0))</f>
        <v>0</v>
      </c>
      <c r="J76" s="295">
        <f>IF(原始数据!AX77="","",IF(ISERROR(MATCH(原始数据!AX77,各类选项!$E:$E,0)),1,0))</f>
        <v>0</v>
      </c>
      <c r="K76" s="295">
        <f>IF(原始数据!AQ77="","",IF(ISERROR(MATCH(原始数据!AQ77,各类选项!$C:$C,0)),1,0))</f>
        <v>0</v>
      </c>
      <c r="L76" s="295" t="str">
        <f>IF(原始数据!AR77="","",IF(ISERROR(MATCH(原始数据!AR77,各类选项!$C:$C,0)),1,0))</f>
        <v/>
      </c>
      <c r="M76" s="295" t="str">
        <f>IF(原始数据!AS77="","",IF(ISERROR(MATCH(原始数据!AS77,各类选项!$C:$C,0)),1,0))</f>
        <v/>
      </c>
      <c r="N76" s="295">
        <f>IF(原始数据!AT77="","",IF(ISERROR(MATCH(原始数据!AT77,各类选项!$E:$E,0)),1,0))</f>
        <v>0</v>
      </c>
      <c r="O76" s="295">
        <f>IF(原始数据!AU77="","",IF(ISERROR(MATCH(原始数据!AU77,各类选项!$E:$E,0)),1,0))</f>
        <v>0</v>
      </c>
      <c r="P76" s="295">
        <f>IF(原始数据!AW77="","",IF(ISERROR(MATCH(原始数据!AW77,各类选项!$E:$E,0)),1,0))</f>
        <v>0</v>
      </c>
      <c r="Q76" s="295">
        <f>IF(原始数据!AY77="","",IF(ISERROR(MATCH(原始数据!AY77,各类选项!$E:$E,0)),1,0))</f>
        <v>0</v>
      </c>
      <c r="R76" s="295">
        <f>IF(原始数据!AZ77="","",IF(ISERROR(MATCH(原始数据!AZ77,各类选项!$C:$C,0)),1,0))</f>
        <v>0</v>
      </c>
      <c r="S76" s="295">
        <f>IF(赛后数据!M77="","",IF(ISERROR(MATCH(赛后数据!M77,(各类选项!J:J),0)),1,0))</f>
        <v>0</v>
      </c>
      <c r="T76" s="295">
        <f>IF(赛后数据!U77="","",IF(ISERROR(MATCH(赛后数据!U77,(各类选项!J:J),0)),1,0))</f>
        <v>0</v>
      </c>
      <c r="U76" s="295">
        <f>IF(赛后数据!AC77="","",IF(ISERROR(MATCH(赛后数据!AC77,(各类选项!J:J),0)),1,0))</f>
        <v>0</v>
      </c>
      <c r="V76" s="295">
        <f>IF(赛后数据!AK77="","",IF(ISERROR(MATCH(赛后数据!AK77,(各类选项!J:J),0)),1,0))</f>
        <v>0</v>
      </c>
    </row>
    <row r="77" spans="1:22">
      <c r="A77" s="295">
        <f t="shared" si="2"/>
        <v>0</v>
      </c>
      <c r="B77" s="295">
        <f t="shared" si="3"/>
        <v>0</v>
      </c>
      <c r="C77" s="295">
        <f>IF(原始数据!K78="","",IF(ISERROR(MATCH(原始数据!K78,原始数据!E78:F78,0)),1,0)-IF(原始数据!K78="",1,0))</f>
        <v>0</v>
      </c>
      <c r="D77" s="295">
        <f>IF(原始数据!L78="","",IF(ISERROR(MATCH(原始数据!L78,各类选项!L:L,0)),1,0)-IF(原始数据!L78="",1,0))</f>
        <v>0</v>
      </c>
      <c r="E77" s="295" t="str">
        <f>IF(原始数据!W78="","",IF(ISERROR(MATCH(原始数据!W78,各类选项!G:G,0)),1,0))</f>
        <v/>
      </c>
      <c r="F77" s="295">
        <f>IF(原始数据!Y78="","",IF(ISERROR(MATCH(原始数据!Y78,各类选项!G:G,0)),1,0))</f>
        <v>0</v>
      </c>
      <c r="G77" s="295">
        <f>IF(原始数据!AO78="","",IF(ISERROR(MATCH(原始数据!AO78,各类选项!$E:$E,0)),1,0))</f>
        <v>0</v>
      </c>
      <c r="H77" s="295">
        <f>IF(原始数据!AP78="","",IF(ISERROR(MATCH(原始数据!AP78,各类选项!$E:$E,0)),1,0))</f>
        <v>0</v>
      </c>
      <c r="I77" s="295">
        <f>IF(原始数据!AV78="","",IF(ISERROR(MATCH(原始数据!AV78,各类选项!$E:$E,0)),1,0))</f>
        <v>0</v>
      </c>
      <c r="J77" s="295">
        <f>IF(原始数据!AX78="","",IF(ISERROR(MATCH(原始数据!AX78,各类选项!$E:$E,0)),1,0))</f>
        <v>0</v>
      </c>
      <c r="K77" s="295">
        <f>IF(原始数据!AQ78="","",IF(ISERROR(MATCH(原始数据!AQ78,各类选项!$C:$C,0)),1,0))</f>
        <v>0</v>
      </c>
      <c r="L77" s="295" t="str">
        <f>IF(原始数据!AR78="","",IF(ISERROR(MATCH(原始数据!AR78,各类选项!$C:$C,0)),1,0))</f>
        <v/>
      </c>
      <c r="M77" s="295" t="str">
        <f>IF(原始数据!AS78="","",IF(ISERROR(MATCH(原始数据!AS78,各类选项!$C:$C,0)),1,0))</f>
        <v/>
      </c>
      <c r="N77" s="295">
        <f>IF(原始数据!AT78="","",IF(ISERROR(MATCH(原始数据!AT78,各类选项!$E:$E,0)),1,0))</f>
        <v>0</v>
      </c>
      <c r="O77" s="295">
        <f>IF(原始数据!AU78="","",IF(ISERROR(MATCH(原始数据!AU78,各类选项!$E:$E,0)),1,0))</f>
        <v>0</v>
      </c>
      <c r="P77" s="295">
        <f>IF(原始数据!AW78="","",IF(ISERROR(MATCH(原始数据!AW78,各类选项!$E:$E,0)),1,0))</f>
        <v>0</v>
      </c>
      <c r="Q77" s="295">
        <f>IF(原始数据!AY78="","",IF(ISERROR(MATCH(原始数据!AY78,各类选项!$E:$E,0)),1,0))</f>
        <v>0</v>
      </c>
      <c r="R77" s="295">
        <f>IF(原始数据!AZ78="","",IF(ISERROR(MATCH(原始数据!AZ78,各类选项!$C:$C,0)),1,0))</f>
        <v>0</v>
      </c>
      <c r="S77" s="295">
        <f>IF(赛后数据!M78="","",IF(ISERROR(MATCH(赛后数据!M78,(各类选项!J:J),0)),1,0))</f>
        <v>0</v>
      </c>
      <c r="T77" s="295">
        <f>IF(赛后数据!U78="","",IF(ISERROR(MATCH(赛后数据!U78,(各类选项!J:J),0)),1,0))</f>
        <v>0</v>
      </c>
      <c r="U77" s="295">
        <f>IF(赛后数据!AC78="","",IF(ISERROR(MATCH(赛后数据!AC78,(各类选项!J:J),0)),1,0))</f>
        <v>0</v>
      </c>
      <c r="V77" s="295">
        <f>IF(赛后数据!AK78="","",IF(ISERROR(MATCH(赛后数据!AK78,(各类选项!J:J),0)),1,0))</f>
        <v>0</v>
      </c>
    </row>
    <row r="78" spans="1:22">
      <c r="A78" s="295">
        <f t="shared" si="2"/>
        <v>0</v>
      </c>
      <c r="B78" s="295">
        <f t="shared" si="3"/>
        <v>0</v>
      </c>
      <c r="C78" s="295">
        <f>IF(原始数据!K79="","",IF(ISERROR(MATCH(原始数据!K79,原始数据!E79:F79,0)),1,0)-IF(原始数据!K79="",1,0))</f>
        <v>0</v>
      </c>
      <c r="D78" s="295">
        <f>IF(原始数据!L79="","",IF(ISERROR(MATCH(原始数据!L79,各类选项!L:L,0)),1,0)-IF(原始数据!L79="",1,0))</f>
        <v>0</v>
      </c>
      <c r="E78" s="295" t="str">
        <f>IF(原始数据!W79="","",IF(ISERROR(MATCH(原始数据!W79,各类选项!G:G,0)),1,0))</f>
        <v/>
      </c>
      <c r="F78" s="295">
        <f>IF(原始数据!Y79="","",IF(ISERROR(MATCH(原始数据!Y79,各类选项!G:G,0)),1,0))</f>
        <v>0</v>
      </c>
      <c r="G78" s="295">
        <f>IF(原始数据!AO79="","",IF(ISERROR(MATCH(原始数据!AO79,各类选项!$E:$E,0)),1,0))</f>
        <v>0</v>
      </c>
      <c r="H78" s="295">
        <f>IF(原始数据!AP79="","",IF(ISERROR(MATCH(原始数据!AP79,各类选项!$E:$E,0)),1,0))</f>
        <v>0</v>
      </c>
      <c r="I78" s="295">
        <f>IF(原始数据!AV79="","",IF(ISERROR(MATCH(原始数据!AV79,各类选项!$E:$E,0)),1,0))</f>
        <v>0</v>
      </c>
      <c r="J78" s="295">
        <f>IF(原始数据!AX79="","",IF(ISERROR(MATCH(原始数据!AX79,各类选项!$E:$E,0)),1,0))</f>
        <v>0</v>
      </c>
      <c r="K78" s="295">
        <f>IF(原始数据!AQ79="","",IF(ISERROR(MATCH(原始数据!AQ79,各类选项!$C:$C,0)),1,0))</f>
        <v>0</v>
      </c>
      <c r="L78" s="295">
        <f>IF(原始数据!AR79="","",IF(ISERROR(MATCH(原始数据!AR79,各类选项!$C:$C,0)),1,0))</f>
        <v>0</v>
      </c>
      <c r="M78" s="295" t="str">
        <f>IF(原始数据!AS79="","",IF(ISERROR(MATCH(原始数据!AS79,各类选项!$C:$C,0)),1,0))</f>
        <v/>
      </c>
      <c r="N78" s="295">
        <f>IF(原始数据!AT79="","",IF(ISERROR(MATCH(原始数据!AT79,各类选项!$E:$E,0)),1,0))</f>
        <v>0</v>
      </c>
      <c r="O78" s="295">
        <f>IF(原始数据!AU79="","",IF(ISERROR(MATCH(原始数据!AU79,各类选项!$E:$E,0)),1,0))</f>
        <v>0</v>
      </c>
      <c r="P78" s="295">
        <f>IF(原始数据!AW79="","",IF(ISERROR(MATCH(原始数据!AW79,各类选项!$E:$E,0)),1,0))</f>
        <v>0</v>
      </c>
      <c r="Q78" s="295">
        <f>IF(原始数据!AY79="","",IF(ISERROR(MATCH(原始数据!AY79,各类选项!$E:$E,0)),1,0))</f>
        <v>0</v>
      </c>
      <c r="R78" s="295">
        <f>IF(原始数据!AZ79="","",IF(ISERROR(MATCH(原始数据!AZ79,各类选项!$C:$C,0)),1,0))</f>
        <v>0</v>
      </c>
      <c r="S78" s="295">
        <f>IF(赛后数据!M79="","",IF(ISERROR(MATCH(赛后数据!M79,(各类选项!J:J),0)),1,0))</f>
        <v>0</v>
      </c>
      <c r="T78" s="295">
        <f>IF(赛后数据!U79="","",IF(ISERROR(MATCH(赛后数据!U79,(各类选项!J:J),0)),1,0))</f>
        <v>0</v>
      </c>
      <c r="U78" s="295">
        <f>IF(赛后数据!AC79="","",IF(ISERROR(MATCH(赛后数据!AC79,(各类选项!J:J),0)),1,0))</f>
        <v>0</v>
      </c>
      <c r="V78" s="295">
        <f>IF(赛后数据!AK79="","",IF(ISERROR(MATCH(赛后数据!AK79,(各类选项!J:J),0)),1,0))</f>
        <v>0</v>
      </c>
    </row>
    <row r="79" spans="1:22">
      <c r="A79" s="295">
        <f t="shared" si="2"/>
        <v>0</v>
      </c>
      <c r="B79" s="295">
        <f t="shared" si="3"/>
        <v>0</v>
      </c>
      <c r="C79" s="295">
        <f>IF(原始数据!K80="","",IF(ISERROR(MATCH(原始数据!K80,原始数据!E80:F80,0)),1,0)-IF(原始数据!K80="",1,0))</f>
        <v>0</v>
      </c>
      <c r="D79" s="295">
        <f>IF(原始数据!L80="","",IF(ISERROR(MATCH(原始数据!L80,各类选项!L:L,0)),1,0)-IF(原始数据!L80="",1,0))</f>
        <v>0</v>
      </c>
      <c r="E79" s="295" t="str">
        <f>IF(原始数据!W80="","",IF(ISERROR(MATCH(原始数据!W80,各类选项!G:G,0)),1,0))</f>
        <v/>
      </c>
      <c r="F79" s="295">
        <f>IF(原始数据!Y80="","",IF(ISERROR(MATCH(原始数据!Y80,各类选项!G:G,0)),1,0))</f>
        <v>0</v>
      </c>
      <c r="G79" s="295">
        <f>IF(原始数据!AO80="","",IF(ISERROR(MATCH(原始数据!AO80,各类选项!$E:$E,0)),1,0))</f>
        <v>0</v>
      </c>
      <c r="H79" s="295">
        <f>IF(原始数据!AP80="","",IF(ISERROR(MATCH(原始数据!AP80,各类选项!$E:$E,0)),1,0))</f>
        <v>0</v>
      </c>
      <c r="I79" s="295">
        <f>IF(原始数据!AV80="","",IF(ISERROR(MATCH(原始数据!AV80,各类选项!$E:$E,0)),1,0))</f>
        <v>0</v>
      </c>
      <c r="J79" s="295">
        <f>IF(原始数据!AX80="","",IF(ISERROR(MATCH(原始数据!AX80,各类选项!$E:$E,0)),1,0))</f>
        <v>0</v>
      </c>
      <c r="K79" s="295">
        <f>IF(原始数据!AQ80="","",IF(ISERROR(MATCH(原始数据!AQ80,各类选项!$C:$C,0)),1,0))</f>
        <v>0</v>
      </c>
      <c r="L79" s="295">
        <f>IF(原始数据!AR80="","",IF(ISERROR(MATCH(原始数据!AR80,各类选项!$C:$C,0)),1,0))</f>
        <v>0</v>
      </c>
      <c r="M79" s="295" t="str">
        <f>IF(原始数据!AS80="","",IF(ISERROR(MATCH(原始数据!AS80,各类选项!$C:$C,0)),1,0))</f>
        <v/>
      </c>
      <c r="N79" s="295">
        <f>IF(原始数据!AT80="","",IF(ISERROR(MATCH(原始数据!AT80,各类选项!$E:$E,0)),1,0))</f>
        <v>0</v>
      </c>
      <c r="O79" s="295">
        <f>IF(原始数据!AU80="","",IF(ISERROR(MATCH(原始数据!AU80,各类选项!$E:$E,0)),1,0))</f>
        <v>0</v>
      </c>
      <c r="P79" s="295">
        <f>IF(原始数据!AW80="","",IF(ISERROR(MATCH(原始数据!AW80,各类选项!$E:$E,0)),1,0))</f>
        <v>0</v>
      </c>
      <c r="Q79" s="295">
        <f>IF(原始数据!AY80="","",IF(ISERROR(MATCH(原始数据!AY80,各类选项!$E:$E,0)),1,0))</f>
        <v>0</v>
      </c>
      <c r="R79" s="295">
        <f>IF(原始数据!AZ80="","",IF(ISERROR(MATCH(原始数据!AZ80,各类选项!$C:$C,0)),1,0))</f>
        <v>0</v>
      </c>
      <c r="S79" s="295">
        <f>IF(赛后数据!M80="","",IF(ISERROR(MATCH(赛后数据!M80,(各类选项!J:J),0)),1,0))</f>
        <v>0</v>
      </c>
      <c r="T79" s="295">
        <f>IF(赛后数据!U80="","",IF(ISERROR(MATCH(赛后数据!U80,(各类选项!J:J),0)),1,0))</f>
        <v>0</v>
      </c>
      <c r="U79" s="295">
        <f>IF(赛后数据!AC80="","",IF(ISERROR(MATCH(赛后数据!AC80,(各类选项!J:J),0)),1,0))</f>
        <v>0</v>
      </c>
      <c r="V79" s="295">
        <f>IF(赛后数据!AK80="","",IF(ISERROR(MATCH(赛后数据!AK80,(各类选项!J:J),0)),1,0))</f>
        <v>0</v>
      </c>
    </row>
    <row r="80" spans="1:22">
      <c r="A80" s="295">
        <f t="shared" si="2"/>
        <v>0</v>
      </c>
      <c r="B80" s="295">
        <f t="shared" si="3"/>
        <v>0</v>
      </c>
      <c r="C80" s="295">
        <f>IF(原始数据!K81="","",IF(ISERROR(MATCH(原始数据!K81,原始数据!E81:F81,0)),1,0)-IF(原始数据!K81="",1,0))</f>
        <v>0</v>
      </c>
      <c r="D80" s="295">
        <f>IF(原始数据!L81="","",IF(ISERROR(MATCH(原始数据!L81,各类选项!L:L,0)),1,0)-IF(原始数据!L81="",1,0))</f>
        <v>0</v>
      </c>
      <c r="E80" s="295" t="str">
        <f>IF(原始数据!W81="","",IF(ISERROR(MATCH(原始数据!W81,各类选项!G:G,0)),1,0))</f>
        <v/>
      </c>
      <c r="F80" s="295">
        <f>IF(原始数据!Y81="","",IF(ISERROR(MATCH(原始数据!Y81,各类选项!G:G,0)),1,0))</f>
        <v>0</v>
      </c>
      <c r="G80" s="295">
        <f>IF(原始数据!AO81="","",IF(ISERROR(MATCH(原始数据!AO81,各类选项!$E:$E,0)),1,0))</f>
        <v>0</v>
      </c>
      <c r="H80" s="295">
        <f>IF(原始数据!AP81="","",IF(ISERROR(MATCH(原始数据!AP81,各类选项!$E:$E,0)),1,0))</f>
        <v>0</v>
      </c>
      <c r="I80" s="295">
        <f>IF(原始数据!AV81="","",IF(ISERROR(MATCH(原始数据!AV81,各类选项!$E:$E,0)),1,0))</f>
        <v>0</v>
      </c>
      <c r="J80" s="295">
        <f>IF(原始数据!AX81="","",IF(ISERROR(MATCH(原始数据!AX81,各类选项!$E:$E,0)),1,0))</f>
        <v>0</v>
      </c>
      <c r="K80" s="295">
        <f>IF(原始数据!AQ81="","",IF(ISERROR(MATCH(原始数据!AQ81,各类选项!$C:$C,0)),1,0))</f>
        <v>0</v>
      </c>
      <c r="L80" s="295">
        <f>IF(原始数据!AR81="","",IF(ISERROR(MATCH(原始数据!AR81,各类选项!$C:$C,0)),1,0))</f>
        <v>0</v>
      </c>
      <c r="M80" s="295" t="str">
        <f>IF(原始数据!AS81="","",IF(ISERROR(MATCH(原始数据!AS81,各类选项!$C:$C,0)),1,0))</f>
        <v/>
      </c>
      <c r="N80" s="295">
        <f>IF(原始数据!AT81="","",IF(ISERROR(MATCH(原始数据!AT81,各类选项!$E:$E,0)),1,0))</f>
        <v>0</v>
      </c>
      <c r="O80" s="295">
        <f>IF(原始数据!AU81="","",IF(ISERROR(MATCH(原始数据!AU81,各类选项!$E:$E,0)),1,0))</f>
        <v>0</v>
      </c>
      <c r="P80" s="295">
        <f>IF(原始数据!AW81="","",IF(ISERROR(MATCH(原始数据!AW81,各类选项!$E:$E,0)),1,0))</f>
        <v>0</v>
      </c>
      <c r="Q80" s="295">
        <f>IF(原始数据!AY81="","",IF(ISERROR(MATCH(原始数据!AY81,各类选项!$E:$E,0)),1,0))</f>
        <v>0</v>
      </c>
      <c r="R80" s="295">
        <f>IF(原始数据!AZ81="","",IF(ISERROR(MATCH(原始数据!AZ81,各类选项!$C:$C,0)),1,0))</f>
        <v>0</v>
      </c>
      <c r="S80" s="295">
        <f>IF(赛后数据!M81="","",IF(ISERROR(MATCH(赛后数据!M81,(各类选项!J:J),0)),1,0))</f>
        <v>0</v>
      </c>
      <c r="T80" s="295">
        <f>IF(赛后数据!U81="","",IF(ISERROR(MATCH(赛后数据!U81,(各类选项!J:J),0)),1,0))</f>
        <v>0</v>
      </c>
      <c r="U80" s="295">
        <f>IF(赛后数据!AC81="","",IF(ISERROR(MATCH(赛后数据!AC81,(各类选项!J:J),0)),1,0))</f>
        <v>0</v>
      </c>
      <c r="V80" s="295">
        <f>IF(赛后数据!AK81="","",IF(ISERROR(MATCH(赛后数据!AK81,(各类选项!J:J),0)),1,0))</f>
        <v>0</v>
      </c>
    </row>
    <row r="81" spans="1:22">
      <c r="A81" s="295">
        <f t="shared" si="2"/>
        <v>0</v>
      </c>
      <c r="B81" s="295">
        <f t="shared" si="3"/>
        <v>0</v>
      </c>
      <c r="C81" s="295">
        <f>IF(原始数据!K82="","",IF(ISERROR(MATCH(原始数据!K82,原始数据!E82:F82,0)),1,0)-IF(原始数据!K82="",1,0))</f>
        <v>0</v>
      </c>
      <c r="D81" s="295">
        <f>IF(原始数据!L82="","",IF(ISERROR(MATCH(原始数据!L82,各类选项!L:L,0)),1,0)-IF(原始数据!L82="",1,0))</f>
        <v>0</v>
      </c>
      <c r="E81" s="295" t="str">
        <f>IF(原始数据!W82="","",IF(ISERROR(MATCH(原始数据!W82,各类选项!G:G,0)),1,0))</f>
        <v/>
      </c>
      <c r="F81" s="295">
        <f>IF(原始数据!Y82="","",IF(ISERROR(MATCH(原始数据!Y82,各类选项!G:G,0)),1,0))</f>
        <v>0</v>
      </c>
      <c r="G81" s="295">
        <f>IF(原始数据!AO82="","",IF(ISERROR(MATCH(原始数据!AO82,各类选项!$E:$E,0)),1,0))</f>
        <v>0</v>
      </c>
      <c r="H81" s="295">
        <f>IF(原始数据!AP82="","",IF(ISERROR(MATCH(原始数据!AP82,各类选项!$E:$E,0)),1,0))</f>
        <v>0</v>
      </c>
      <c r="I81" s="295">
        <f>IF(原始数据!AV82="","",IF(ISERROR(MATCH(原始数据!AV82,各类选项!$E:$E,0)),1,0))</f>
        <v>0</v>
      </c>
      <c r="J81" s="295">
        <f>IF(原始数据!AX82="","",IF(ISERROR(MATCH(原始数据!AX82,各类选项!$E:$E,0)),1,0))</f>
        <v>0</v>
      </c>
      <c r="K81" s="295">
        <f>IF(原始数据!AQ82="","",IF(ISERROR(MATCH(原始数据!AQ82,各类选项!$C:$C,0)),1,0))</f>
        <v>0</v>
      </c>
      <c r="L81" s="295">
        <f>IF(原始数据!AR82="","",IF(ISERROR(MATCH(原始数据!AR82,各类选项!$C:$C,0)),1,0))</f>
        <v>0</v>
      </c>
      <c r="M81" s="295" t="str">
        <f>IF(原始数据!AS82="","",IF(ISERROR(MATCH(原始数据!AS82,各类选项!$C:$C,0)),1,0))</f>
        <v/>
      </c>
      <c r="N81" s="295">
        <f>IF(原始数据!AT82="","",IF(ISERROR(MATCH(原始数据!AT82,各类选项!$E:$E,0)),1,0))</f>
        <v>0</v>
      </c>
      <c r="O81" s="295">
        <f>IF(原始数据!AU82="","",IF(ISERROR(MATCH(原始数据!AU82,各类选项!$E:$E,0)),1,0))</f>
        <v>0</v>
      </c>
      <c r="P81" s="295">
        <f>IF(原始数据!AW82="","",IF(ISERROR(MATCH(原始数据!AW82,各类选项!$E:$E,0)),1,0))</f>
        <v>0</v>
      </c>
      <c r="Q81" s="295">
        <f>IF(原始数据!AY82="","",IF(ISERROR(MATCH(原始数据!AY82,各类选项!$E:$E,0)),1,0))</f>
        <v>0</v>
      </c>
      <c r="R81" s="295">
        <f>IF(原始数据!AZ82="","",IF(ISERROR(MATCH(原始数据!AZ82,各类选项!$C:$C,0)),1,0))</f>
        <v>0</v>
      </c>
      <c r="S81" s="295">
        <f>IF(赛后数据!M82="","",IF(ISERROR(MATCH(赛后数据!M82,(各类选项!J:J),0)),1,0))</f>
        <v>0</v>
      </c>
      <c r="T81" s="295">
        <f>IF(赛后数据!U82="","",IF(ISERROR(MATCH(赛后数据!U82,(各类选项!J:J),0)),1,0))</f>
        <v>0</v>
      </c>
      <c r="U81" s="295">
        <f>IF(赛后数据!AC82="","",IF(ISERROR(MATCH(赛后数据!AC82,(各类选项!J:J),0)),1,0))</f>
        <v>0</v>
      </c>
      <c r="V81" s="295">
        <f>IF(赛后数据!AK82="","",IF(ISERROR(MATCH(赛后数据!AK82,(各类选项!J:J),0)),1,0))</f>
        <v>0</v>
      </c>
    </row>
    <row r="82" spans="1:22">
      <c r="A82" s="295">
        <f t="shared" si="2"/>
        <v>0</v>
      </c>
      <c r="B82" s="295">
        <f t="shared" si="3"/>
        <v>0</v>
      </c>
      <c r="C82" s="295">
        <f>IF(原始数据!K83="","",IF(ISERROR(MATCH(原始数据!K83,原始数据!E83:F83,0)),1,0)-IF(原始数据!K83="",1,0))</f>
        <v>0</v>
      </c>
      <c r="D82" s="295">
        <f>IF(原始数据!L83="","",IF(ISERROR(MATCH(原始数据!L83,各类选项!L:L,0)),1,0)-IF(原始数据!L83="",1,0))</f>
        <v>0</v>
      </c>
      <c r="E82" s="295" t="str">
        <f>IF(原始数据!W83="","",IF(ISERROR(MATCH(原始数据!W83,各类选项!G:G,0)),1,0))</f>
        <v/>
      </c>
      <c r="F82" s="295">
        <f>IF(原始数据!Y83="","",IF(ISERROR(MATCH(原始数据!Y83,各类选项!G:G,0)),1,0))</f>
        <v>0</v>
      </c>
      <c r="G82" s="295">
        <f>IF(原始数据!AO83="","",IF(ISERROR(MATCH(原始数据!AO83,各类选项!$E:$E,0)),1,0))</f>
        <v>0</v>
      </c>
      <c r="H82" s="295">
        <f>IF(原始数据!AP83="","",IF(ISERROR(MATCH(原始数据!AP83,各类选项!$E:$E,0)),1,0))</f>
        <v>0</v>
      </c>
      <c r="I82" s="295">
        <f>IF(原始数据!AV83="","",IF(ISERROR(MATCH(原始数据!AV83,各类选项!$E:$E,0)),1,0))</f>
        <v>0</v>
      </c>
      <c r="J82" s="295">
        <f>IF(原始数据!AX83="","",IF(ISERROR(MATCH(原始数据!AX83,各类选项!$E:$E,0)),1,0))</f>
        <v>0</v>
      </c>
      <c r="K82" s="295">
        <f>IF(原始数据!AQ83="","",IF(ISERROR(MATCH(原始数据!AQ83,各类选项!$C:$C,0)),1,0))</f>
        <v>0</v>
      </c>
      <c r="L82" s="295">
        <f>IF(原始数据!AR83="","",IF(ISERROR(MATCH(原始数据!AR83,各类选项!$C:$C,0)),1,0))</f>
        <v>0</v>
      </c>
      <c r="M82" s="295" t="str">
        <f>IF(原始数据!AS83="","",IF(ISERROR(MATCH(原始数据!AS83,各类选项!$C:$C,0)),1,0))</f>
        <v/>
      </c>
      <c r="N82" s="295">
        <f>IF(原始数据!AT83="","",IF(ISERROR(MATCH(原始数据!AT83,各类选项!$E:$E,0)),1,0))</f>
        <v>0</v>
      </c>
      <c r="O82" s="295">
        <f>IF(原始数据!AU83="","",IF(ISERROR(MATCH(原始数据!AU83,各类选项!$E:$E,0)),1,0))</f>
        <v>0</v>
      </c>
      <c r="P82" s="295">
        <f>IF(原始数据!AW83="","",IF(ISERROR(MATCH(原始数据!AW83,各类选项!$E:$E,0)),1,0))</f>
        <v>0</v>
      </c>
      <c r="Q82" s="295">
        <f>IF(原始数据!AY83="","",IF(ISERROR(MATCH(原始数据!AY83,各类选项!$E:$E,0)),1,0))</f>
        <v>0</v>
      </c>
      <c r="R82" s="295">
        <f>IF(原始数据!AZ83="","",IF(ISERROR(MATCH(原始数据!AZ83,各类选项!$C:$C,0)),1,0))</f>
        <v>0</v>
      </c>
      <c r="S82" s="295">
        <f>IF(赛后数据!M83="","",IF(ISERROR(MATCH(赛后数据!M83,(各类选项!J:J),0)),1,0))</f>
        <v>0</v>
      </c>
      <c r="T82" s="295">
        <f>IF(赛后数据!U83="","",IF(ISERROR(MATCH(赛后数据!U83,(各类选项!J:J),0)),1,0))</f>
        <v>0</v>
      </c>
      <c r="U82" s="295">
        <f>IF(赛后数据!AC83="","",IF(ISERROR(MATCH(赛后数据!AC83,(各类选项!J:J),0)),1,0))</f>
        <v>0</v>
      </c>
      <c r="V82" s="295">
        <f>IF(赛后数据!AK83="","",IF(ISERROR(MATCH(赛后数据!AK83,(各类选项!J:J),0)),1,0))</f>
        <v>0</v>
      </c>
    </row>
    <row r="83" spans="1:22">
      <c r="A83" s="295">
        <f t="shared" si="2"/>
        <v>0</v>
      </c>
      <c r="B83" s="295">
        <f t="shared" si="3"/>
        <v>0</v>
      </c>
      <c r="C83" s="295" t="str">
        <f>IF(原始数据!K84="","",IF(ISERROR(MATCH(原始数据!K84,原始数据!E84:F84,0)),1,0)-IF(原始数据!K84="",1,0))</f>
        <v/>
      </c>
      <c r="D83" s="295" t="str">
        <f>IF(原始数据!L84="","",IF(ISERROR(MATCH(原始数据!L84,各类选项!L:L,0)),1,0)-IF(原始数据!L84="",1,0))</f>
        <v/>
      </c>
      <c r="E83" s="295" t="str">
        <f>IF(原始数据!W84="","",IF(ISERROR(MATCH(原始数据!W84,各类选项!G:G,0)),1,0))</f>
        <v/>
      </c>
      <c r="F83" s="295" t="str">
        <f>IF(原始数据!Y84="","",IF(ISERROR(MATCH(原始数据!Y84,各类选项!G:G,0)),1,0))</f>
        <v/>
      </c>
      <c r="G83" s="295" t="str">
        <f>IF(原始数据!AO84="","",IF(ISERROR(MATCH(原始数据!AO84,各类选项!$E:$E,0)),1,0))</f>
        <v/>
      </c>
      <c r="H83" s="295" t="str">
        <f>IF(原始数据!AP84="","",IF(ISERROR(MATCH(原始数据!AP84,各类选项!$E:$E,0)),1,0))</f>
        <v/>
      </c>
      <c r="I83" s="295" t="str">
        <f>IF(原始数据!AV84="","",IF(ISERROR(MATCH(原始数据!AV84,各类选项!$E:$E,0)),1,0))</f>
        <v/>
      </c>
      <c r="J83" s="295" t="str">
        <f>IF(原始数据!AX84="","",IF(ISERROR(MATCH(原始数据!AX84,各类选项!$E:$E,0)),1,0))</f>
        <v/>
      </c>
      <c r="K83" s="295" t="str">
        <f>IF(原始数据!AQ84="","",IF(ISERROR(MATCH(原始数据!AQ84,各类选项!$C:$C,0)),1,0))</f>
        <v/>
      </c>
      <c r="L83" s="295" t="str">
        <f>IF(原始数据!AR84="","",IF(ISERROR(MATCH(原始数据!AR84,各类选项!$C:$C,0)),1,0))</f>
        <v/>
      </c>
      <c r="M83" s="295" t="str">
        <f>IF(原始数据!AS84="","",IF(ISERROR(MATCH(原始数据!AS84,各类选项!$C:$C,0)),1,0))</f>
        <v/>
      </c>
      <c r="N83" s="295" t="str">
        <f>IF(原始数据!AT84="","",IF(ISERROR(MATCH(原始数据!AT84,各类选项!$E:$E,0)),1,0))</f>
        <v/>
      </c>
      <c r="O83" s="295" t="str">
        <f>IF(原始数据!AU84="","",IF(ISERROR(MATCH(原始数据!AU84,各类选项!$E:$E,0)),1,0))</f>
        <v/>
      </c>
      <c r="P83" s="295" t="str">
        <f>IF(原始数据!AW84="","",IF(ISERROR(MATCH(原始数据!AW84,各类选项!$E:$E,0)),1,0))</f>
        <v/>
      </c>
      <c r="Q83" s="295" t="str">
        <f>IF(原始数据!AY84="","",IF(ISERROR(MATCH(原始数据!AY84,各类选项!$E:$E,0)),1,0))</f>
        <v/>
      </c>
      <c r="R83" s="295" t="str">
        <f>IF(原始数据!AZ84="","",IF(ISERROR(MATCH(原始数据!AZ84,各类选项!$C:$C,0)),1,0))</f>
        <v/>
      </c>
      <c r="S83" s="295" t="str">
        <f>IF(赛后数据!M84="","",IF(ISERROR(MATCH(赛后数据!M84,(各类选项!J:J),0)),1,0))</f>
        <v/>
      </c>
      <c r="T83" s="295" t="str">
        <f>IF(赛后数据!U84="","",IF(ISERROR(MATCH(赛后数据!U84,(各类选项!J:J),0)),1,0))</f>
        <v/>
      </c>
      <c r="U83" s="295" t="str">
        <f>IF(赛后数据!AC84="","",IF(ISERROR(MATCH(赛后数据!AC84,(各类选项!J:J),0)),1,0))</f>
        <v/>
      </c>
      <c r="V83" s="295" t="str">
        <f>IF(赛后数据!AK84="","",IF(ISERROR(MATCH(赛后数据!AK84,(各类选项!J:J),0)),1,0))</f>
        <v/>
      </c>
    </row>
    <row r="84" spans="1:22">
      <c r="A84" s="295">
        <f t="shared" si="2"/>
        <v>0</v>
      </c>
      <c r="B84" s="295">
        <f t="shared" si="3"/>
        <v>0</v>
      </c>
      <c r="C84" s="295" t="str">
        <f>IF(原始数据!K85="","",IF(ISERROR(MATCH(原始数据!K85,原始数据!E85:F85,0)),1,0)-IF(原始数据!K85="",1,0))</f>
        <v/>
      </c>
      <c r="D84" s="295" t="str">
        <f>IF(原始数据!L85="","",IF(ISERROR(MATCH(原始数据!L85,各类选项!L:L,0)),1,0)-IF(原始数据!L85="",1,0))</f>
        <v/>
      </c>
      <c r="E84" s="295" t="str">
        <f>IF(原始数据!W85="","",IF(ISERROR(MATCH(原始数据!W85,各类选项!G:G,0)),1,0))</f>
        <v/>
      </c>
      <c r="F84" s="295" t="str">
        <f>IF(原始数据!Y85="","",IF(ISERROR(MATCH(原始数据!Y85,各类选项!G:G,0)),1,0))</f>
        <v/>
      </c>
      <c r="G84" s="295" t="str">
        <f>IF(原始数据!AO85="","",IF(ISERROR(MATCH(原始数据!AO85,各类选项!$E:$E,0)),1,0))</f>
        <v/>
      </c>
      <c r="H84" s="295" t="str">
        <f>IF(原始数据!AP85="","",IF(ISERROR(MATCH(原始数据!AP85,各类选项!$E:$E,0)),1,0))</f>
        <v/>
      </c>
      <c r="I84" s="295" t="str">
        <f>IF(原始数据!AV85="","",IF(ISERROR(MATCH(原始数据!AV85,各类选项!$E:$E,0)),1,0))</f>
        <v/>
      </c>
      <c r="J84" s="295" t="str">
        <f>IF(原始数据!AX85="","",IF(ISERROR(MATCH(原始数据!AX85,各类选项!$E:$E,0)),1,0))</f>
        <v/>
      </c>
      <c r="K84" s="295" t="str">
        <f>IF(原始数据!AQ85="","",IF(ISERROR(MATCH(原始数据!AQ85,各类选项!$C:$C,0)),1,0))</f>
        <v/>
      </c>
      <c r="L84" s="295" t="str">
        <f>IF(原始数据!AR85="","",IF(ISERROR(MATCH(原始数据!AR85,各类选项!$C:$C,0)),1,0))</f>
        <v/>
      </c>
      <c r="M84" s="295" t="str">
        <f>IF(原始数据!AS85="","",IF(ISERROR(MATCH(原始数据!AS85,各类选项!$C:$C,0)),1,0))</f>
        <v/>
      </c>
      <c r="N84" s="295" t="str">
        <f>IF(原始数据!AT85="","",IF(ISERROR(MATCH(原始数据!AT85,各类选项!$E:$E,0)),1,0))</f>
        <v/>
      </c>
      <c r="O84" s="295" t="str">
        <f>IF(原始数据!AU85="","",IF(ISERROR(MATCH(原始数据!AU85,各类选项!$E:$E,0)),1,0))</f>
        <v/>
      </c>
      <c r="P84" s="295" t="str">
        <f>IF(原始数据!AW85="","",IF(ISERROR(MATCH(原始数据!AW85,各类选项!$E:$E,0)),1,0))</f>
        <v/>
      </c>
      <c r="Q84" s="295" t="str">
        <f>IF(原始数据!AY85="","",IF(ISERROR(MATCH(原始数据!AY85,各类选项!$E:$E,0)),1,0))</f>
        <v/>
      </c>
      <c r="R84" s="295" t="str">
        <f>IF(原始数据!AZ85="","",IF(ISERROR(MATCH(原始数据!AZ85,各类选项!$C:$C,0)),1,0))</f>
        <v/>
      </c>
      <c r="S84" s="295" t="str">
        <f>IF(赛后数据!M85="","",IF(ISERROR(MATCH(赛后数据!M85,(各类选项!J:J),0)),1,0))</f>
        <v/>
      </c>
      <c r="T84" s="295" t="str">
        <f>IF(赛后数据!U85="","",IF(ISERROR(MATCH(赛后数据!U85,(各类选项!J:J),0)),1,0))</f>
        <v/>
      </c>
      <c r="U84" s="295" t="str">
        <f>IF(赛后数据!AC85="","",IF(ISERROR(MATCH(赛后数据!AC85,(各类选项!J:J),0)),1,0))</f>
        <v/>
      </c>
      <c r="V84" s="295" t="str">
        <f>IF(赛后数据!AK85="","",IF(ISERROR(MATCH(赛后数据!AK85,(各类选项!J:J),0)),1,0))</f>
        <v/>
      </c>
    </row>
    <row r="85" spans="1:22">
      <c r="A85" s="295">
        <f t="shared" si="2"/>
        <v>0</v>
      </c>
      <c r="B85" s="295">
        <f t="shared" si="3"/>
        <v>0</v>
      </c>
      <c r="C85" s="295" t="str">
        <f>IF(原始数据!K86="","",IF(ISERROR(MATCH(原始数据!K86,原始数据!E86:F86,0)),1,0)-IF(原始数据!K86="",1,0))</f>
        <v/>
      </c>
      <c r="D85" s="295" t="str">
        <f>IF(原始数据!L86="","",IF(ISERROR(MATCH(原始数据!L86,各类选项!L:L,0)),1,0)-IF(原始数据!L86="",1,0))</f>
        <v/>
      </c>
      <c r="E85" s="295" t="str">
        <f>IF(原始数据!W86="","",IF(ISERROR(MATCH(原始数据!W86,各类选项!G:G,0)),1,0))</f>
        <v/>
      </c>
      <c r="F85" s="295" t="str">
        <f>IF(原始数据!Y86="","",IF(ISERROR(MATCH(原始数据!Y86,各类选项!G:G,0)),1,0))</f>
        <v/>
      </c>
      <c r="G85" s="295" t="str">
        <f>IF(原始数据!AO86="","",IF(ISERROR(MATCH(原始数据!AO86,各类选项!$E:$E,0)),1,0))</f>
        <v/>
      </c>
      <c r="H85" s="295" t="str">
        <f>IF(原始数据!AP86="","",IF(ISERROR(MATCH(原始数据!AP86,各类选项!$E:$E,0)),1,0))</f>
        <v/>
      </c>
      <c r="I85" s="295" t="str">
        <f>IF(原始数据!AV86="","",IF(ISERROR(MATCH(原始数据!AV86,各类选项!$E:$E,0)),1,0))</f>
        <v/>
      </c>
      <c r="J85" s="295" t="str">
        <f>IF(原始数据!AX86="","",IF(ISERROR(MATCH(原始数据!AX86,各类选项!$E:$E,0)),1,0))</f>
        <v/>
      </c>
      <c r="K85" s="295" t="str">
        <f>IF(原始数据!AQ86="","",IF(ISERROR(MATCH(原始数据!AQ86,各类选项!$C:$C,0)),1,0))</f>
        <v/>
      </c>
      <c r="L85" s="295" t="str">
        <f>IF(原始数据!AR86="","",IF(ISERROR(MATCH(原始数据!AR86,各类选项!$C:$C,0)),1,0))</f>
        <v/>
      </c>
      <c r="M85" s="295" t="str">
        <f>IF(原始数据!AS86="","",IF(ISERROR(MATCH(原始数据!AS86,各类选项!$C:$C,0)),1,0))</f>
        <v/>
      </c>
      <c r="N85" s="295" t="str">
        <f>IF(原始数据!AT86="","",IF(ISERROR(MATCH(原始数据!AT86,各类选项!$E:$E,0)),1,0))</f>
        <v/>
      </c>
      <c r="O85" s="295" t="str">
        <f>IF(原始数据!AU86="","",IF(ISERROR(MATCH(原始数据!AU86,各类选项!$E:$E,0)),1,0))</f>
        <v/>
      </c>
      <c r="P85" s="295" t="str">
        <f>IF(原始数据!AW86="","",IF(ISERROR(MATCH(原始数据!AW86,各类选项!$E:$E,0)),1,0))</f>
        <v/>
      </c>
      <c r="Q85" s="295" t="str">
        <f>IF(原始数据!AY86="","",IF(ISERROR(MATCH(原始数据!AY86,各类选项!$E:$E,0)),1,0))</f>
        <v/>
      </c>
      <c r="R85" s="295" t="str">
        <f>IF(原始数据!AZ86="","",IF(ISERROR(MATCH(原始数据!AZ86,各类选项!$C:$C,0)),1,0))</f>
        <v/>
      </c>
      <c r="S85" s="295" t="str">
        <f>IF(赛后数据!M86="","",IF(ISERROR(MATCH(赛后数据!M86,(各类选项!J:J),0)),1,0))</f>
        <v/>
      </c>
      <c r="T85" s="295" t="str">
        <f>IF(赛后数据!U86="","",IF(ISERROR(MATCH(赛后数据!U86,(各类选项!J:J),0)),1,0))</f>
        <v/>
      </c>
      <c r="U85" s="295" t="str">
        <f>IF(赛后数据!AC86="","",IF(ISERROR(MATCH(赛后数据!AC86,(各类选项!J:J),0)),1,0))</f>
        <v/>
      </c>
      <c r="V85" s="295" t="str">
        <f>IF(赛后数据!AK86="","",IF(ISERROR(MATCH(赛后数据!AK86,(各类选项!J:J),0)),1,0))</f>
        <v/>
      </c>
    </row>
    <row r="86" spans="1:22">
      <c r="A86" s="295">
        <f t="shared" si="2"/>
        <v>0</v>
      </c>
      <c r="B86" s="295">
        <f t="shared" si="3"/>
        <v>0</v>
      </c>
      <c r="C86" s="295">
        <f>IF(原始数据!K87="","",IF(ISERROR(MATCH(原始数据!K87,原始数据!E87:F87,0)),1,0)-IF(原始数据!K87="",1,0))</f>
        <v>0</v>
      </c>
      <c r="D86" s="295">
        <f>IF(原始数据!L87="","",IF(ISERROR(MATCH(原始数据!L87,各类选项!L:L,0)),1,0)-IF(原始数据!L87="",1,0))</f>
        <v>0</v>
      </c>
      <c r="E86" s="295">
        <f>IF(原始数据!W87="","",IF(ISERROR(MATCH(原始数据!W87,各类选项!G:G,0)),1,0))</f>
        <v>0</v>
      </c>
      <c r="F86" s="295">
        <f>IF(原始数据!Y87="","",IF(ISERROR(MATCH(原始数据!Y87,各类选项!G:G,0)),1,0))</f>
        <v>0</v>
      </c>
      <c r="G86" s="295">
        <f>IF(原始数据!AO87="","",IF(ISERROR(MATCH(原始数据!AO87,各类选项!$E:$E,0)),1,0))</f>
        <v>0</v>
      </c>
      <c r="H86" s="295">
        <f>IF(原始数据!AP87="","",IF(ISERROR(MATCH(原始数据!AP87,各类选项!$E:$E,0)),1,0))</f>
        <v>0</v>
      </c>
      <c r="I86" s="295">
        <f>IF(原始数据!AV87="","",IF(ISERROR(MATCH(原始数据!AV87,各类选项!$E:$E,0)),1,0))</f>
        <v>0</v>
      </c>
      <c r="J86" s="295">
        <f>IF(原始数据!AX87="","",IF(ISERROR(MATCH(原始数据!AX87,各类选项!$E:$E,0)),1,0))</f>
        <v>0</v>
      </c>
      <c r="K86" s="295" t="str">
        <f>IF(原始数据!AQ87="","",IF(ISERROR(MATCH(原始数据!AQ87,各类选项!$C:$C,0)),1,0))</f>
        <v/>
      </c>
      <c r="L86" s="295" t="str">
        <f>IF(原始数据!AR87="","",IF(ISERROR(MATCH(原始数据!AR87,各类选项!$C:$C,0)),1,0))</f>
        <v/>
      </c>
      <c r="M86" s="295" t="str">
        <f>IF(原始数据!AS87="","",IF(ISERROR(MATCH(原始数据!AS87,各类选项!$C:$C,0)),1,0))</f>
        <v/>
      </c>
      <c r="N86" s="295">
        <f>IF(原始数据!AT87="","",IF(ISERROR(MATCH(原始数据!AT87,各类选项!$E:$E,0)),1,0))</f>
        <v>0</v>
      </c>
      <c r="O86" s="295">
        <f>IF(原始数据!AU87="","",IF(ISERROR(MATCH(原始数据!AU87,各类选项!$E:$E,0)),1,0))</f>
        <v>0</v>
      </c>
      <c r="P86" s="295">
        <f>IF(原始数据!AW87="","",IF(ISERROR(MATCH(原始数据!AW87,各类选项!$E:$E,0)),1,0))</f>
        <v>0</v>
      </c>
      <c r="Q86" s="295">
        <f>IF(原始数据!AY87="","",IF(ISERROR(MATCH(原始数据!AY87,各类选项!$E:$E,0)),1,0))</f>
        <v>0</v>
      </c>
      <c r="R86" s="295">
        <f>IF(原始数据!AZ87="","",IF(ISERROR(MATCH(原始数据!AZ87,各类选项!$C:$C,0)),1,0))</f>
        <v>0</v>
      </c>
      <c r="S86" s="295">
        <f>IF(赛后数据!M87="","",IF(ISERROR(MATCH(赛后数据!M87,(各类选项!J:J),0)),1,0))</f>
        <v>0</v>
      </c>
      <c r="T86" s="295">
        <f>IF(赛后数据!U87="","",IF(ISERROR(MATCH(赛后数据!U87,(各类选项!J:J),0)),1,0))</f>
        <v>0</v>
      </c>
      <c r="U86" s="295">
        <f>IF(赛后数据!AC87="","",IF(ISERROR(MATCH(赛后数据!AC87,(各类选项!J:J),0)),1,0))</f>
        <v>0</v>
      </c>
      <c r="V86" s="295">
        <f>IF(赛后数据!AK87="","",IF(ISERROR(MATCH(赛后数据!AK87,(各类选项!J:J),0)),1,0))</f>
        <v>0</v>
      </c>
    </row>
    <row r="87" spans="1:22">
      <c r="A87" s="295">
        <f t="shared" si="2"/>
        <v>0</v>
      </c>
      <c r="B87" s="295">
        <f t="shared" si="3"/>
        <v>0</v>
      </c>
      <c r="C87" s="295">
        <f>IF(原始数据!K88="","",IF(ISERROR(MATCH(原始数据!K88,原始数据!E88:F88,0)),1,0)-IF(原始数据!K88="",1,0))</f>
        <v>0</v>
      </c>
      <c r="D87" s="295">
        <f>IF(原始数据!L88="","",IF(ISERROR(MATCH(原始数据!L88,各类选项!L:L,0)),1,0)-IF(原始数据!L88="",1,0))</f>
        <v>0</v>
      </c>
      <c r="E87" s="295">
        <f>IF(原始数据!W88="","",IF(ISERROR(MATCH(原始数据!W88,各类选项!G:G,0)),1,0))</f>
        <v>0</v>
      </c>
      <c r="F87" s="295">
        <f>IF(原始数据!Y88="","",IF(ISERROR(MATCH(原始数据!Y88,各类选项!G:G,0)),1,0))</f>
        <v>0</v>
      </c>
      <c r="G87" s="295">
        <f>IF(原始数据!AO88="","",IF(ISERROR(MATCH(原始数据!AO88,各类选项!$E:$E,0)),1,0))</f>
        <v>0</v>
      </c>
      <c r="H87" s="295">
        <f>IF(原始数据!AP88="","",IF(ISERROR(MATCH(原始数据!AP88,各类选项!$E:$E,0)),1,0))</f>
        <v>0</v>
      </c>
      <c r="I87" s="295">
        <f>IF(原始数据!AV88="","",IF(ISERROR(MATCH(原始数据!AV88,各类选项!$E:$E,0)),1,0))</f>
        <v>0</v>
      </c>
      <c r="J87" s="295">
        <f>IF(原始数据!AX88="","",IF(ISERROR(MATCH(原始数据!AX88,各类选项!$E:$E,0)),1,0))</f>
        <v>0</v>
      </c>
      <c r="K87" s="295" t="str">
        <f>IF(原始数据!AQ88="","",IF(ISERROR(MATCH(原始数据!AQ88,各类选项!$C:$C,0)),1,0))</f>
        <v/>
      </c>
      <c r="L87" s="295" t="str">
        <f>IF(原始数据!AR88="","",IF(ISERROR(MATCH(原始数据!AR88,各类选项!$C:$C,0)),1,0))</f>
        <v/>
      </c>
      <c r="M87" s="295" t="str">
        <f>IF(原始数据!AS88="","",IF(ISERROR(MATCH(原始数据!AS88,各类选项!$C:$C,0)),1,0))</f>
        <v/>
      </c>
      <c r="N87" s="295">
        <f>IF(原始数据!AT88="","",IF(ISERROR(MATCH(原始数据!AT88,各类选项!$E:$E,0)),1,0))</f>
        <v>0</v>
      </c>
      <c r="O87" s="295">
        <f>IF(原始数据!AU88="","",IF(ISERROR(MATCH(原始数据!AU88,各类选项!$E:$E,0)),1,0))</f>
        <v>0</v>
      </c>
      <c r="P87" s="295">
        <f>IF(原始数据!AW88="","",IF(ISERROR(MATCH(原始数据!AW88,各类选项!$E:$E,0)),1,0))</f>
        <v>0</v>
      </c>
      <c r="Q87" s="295">
        <f>IF(原始数据!AY88="","",IF(ISERROR(MATCH(原始数据!AY88,各类选项!$E:$E,0)),1,0))</f>
        <v>0</v>
      </c>
      <c r="R87" s="295">
        <f>IF(原始数据!AZ88="","",IF(ISERROR(MATCH(原始数据!AZ88,各类选项!$C:$C,0)),1,0))</f>
        <v>0</v>
      </c>
      <c r="S87" s="295">
        <f>IF(赛后数据!M88="","",IF(ISERROR(MATCH(赛后数据!M88,(各类选项!J:J),0)),1,0))</f>
        <v>0</v>
      </c>
      <c r="T87" s="295">
        <f>IF(赛后数据!U88="","",IF(ISERROR(MATCH(赛后数据!U88,(各类选项!J:J),0)),1,0))</f>
        <v>0</v>
      </c>
      <c r="U87" s="295">
        <f>IF(赛后数据!AC88="","",IF(ISERROR(MATCH(赛后数据!AC88,(各类选项!J:J),0)),1,0))</f>
        <v>0</v>
      </c>
      <c r="V87" s="295">
        <f>IF(赛后数据!AK88="","",IF(ISERROR(MATCH(赛后数据!AK88,(各类选项!J:J),0)),1,0))</f>
        <v>0</v>
      </c>
    </row>
    <row r="88" spans="1:22">
      <c r="A88" s="295">
        <f t="shared" si="2"/>
        <v>0</v>
      </c>
      <c r="B88" s="295">
        <f t="shared" si="3"/>
        <v>0</v>
      </c>
      <c r="C88" s="295">
        <f>IF(原始数据!K89="","",IF(ISERROR(MATCH(原始数据!K89,原始数据!E89:F89,0)),1,0)-IF(原始数据!K89="",1,0))</f>
        <v>0</v>
      </c>
      <c r="D88" s="295">
        <f>IF(原始数据!L89="","",IF(ISERROR(MATCH(原始数据!L89,各类选项!L:L,0)),1,0)-IF(原始数据!L89="",1,0))</f>
        <v>0</v>
      </c>
      <c r="E88" s="295" t="str">
        <f>IF(原始数据!W89="","",IF(ISERROR(MATCH(原始数据!W89,各类选项!G:G,0)),1,0))</f>
        <v/>
      </c>
      <c r="F88" s="295">
        <f>IF(原始数据!Y89="","",IF(ISERROR(MATCH(原始数据!Y89,各类选项!G:G,0)),1,0))</f>
        <v>0</v>
      </c>
      <c r="G88" s="295">
        <f>IF(原始数据!AO89="","",IF(ISERROR(MATCH(原始数据!AO89,各类选项!$E:$E,0)),1,0))</f>
        <v>0</v>
      </c>
      <c r="H88" s="295">
        <f>IF(原始数据!AP89="","",IF(ISERROR(MATCH(原始数据!AP89,各类选项!$E:$E,0)),1,0))</f>
        <v>0</v>
      </c>
      <c r="I88" s="295">
        <f>IF(原始数据!AV89="","",IF(ISERROR(MATCH(原始数据!AV89,各类选项!$E:$E,0)),1,0))</f>
        <v>0</v>
      </c>
      <c r="J88" s="295">
        <f>IF(原始数据!AX89="","",IF(ISERROR(MATCH(原始数据!AX89,各类选项!$E:$E,0)),1,0))</f>
        <v>0</v>
      </c>
      <c r="K88" s="295">
        <f>IF(原始数据!AQ89="","",IF(ISERROR(MATCH(原始数据!AQ89,各类选项!$C:$C,0)),1,0))</f>
        <v>0</v>
      </c>
      <c r="L88" s="295" t="str">
        <f>IF(原始数据!AR89="","",IF(ISERROR(MATCH(原始数据!AR89,各类选项!$C:$C,0)),1,0))</f>
        <v/>
      </c>
      <c r="M88" s="295" t="str">
        <f>IF(原始数据!AS89="","",IF(ISERROR(MATCH(原始数据!AS89,各类选项!$C:$C,0)),1,0))</f>
        <v/>
      </c>
      <c r="N88" s="295">
        <f>IF(原始数据!AT89="","",IF(ISERROR(MATCH(原始数据!AT89,各类选项!$E:$E,0)),1,0))</f>
        <v>0</v>
      </c>
      <c r="O88" s="295">
        <f>IF(原始数据!AU89="","",IF(ISERROR(MATCH(原始数据!AU89,各类选项!$E:$E,0)),1,0))</f>
        <v>0</v>
      </c>
      <c r="P88" s="295">
        <f>IF(原始数据!AW89="","",IF(ISERROR(MATCH(原始数据!AW89,各类选项!$E:$E,0)),1,0))</f>
        <v>0</v>
      </c>
      <c r="Q88" s="295">
        <f>IF(原始数据!AY89="","",IF(ISERROR(MATCH(原始数据!AY89,各类选项!$E:$E,0)),1,0))</f>
        <v>0</v>
      </c>
      <c r="R88" s="295">
        <f>IF(原始数据!AZ89="","",IF(ISERROR(MATCH(原始数据!AZ89,各类选项!$C:$C,0)),1,0))</f>
        <v>0</v>
      </c>
      <c r="S88" s="295">
        <f>IF(赛后数据!M89="","",IF(ISERROR(MATCH(赛后数据!M89,(各类选项!J:J),0)),1,0))</f>
        <v>0</v>
      </c>
      <c r="T88" s="295">
        <f>IF(赛后数据!U89="","",IF(ISERROR(MATCH(赛后数据!U89,(各类选项!J:J),0)),1,0))</f>
        <v>0</v>
      </c>
      <c r="U88" s="295">
        <f>IF(赛后数据!AC89="","",IF(ISERROR(MATCH(赛后数据!AC89,(各类选项!J:J),0)),1,0))</f>
        <v>0</v>
      </c>
      <c r="V88" s="295">
        <f>IF(赛后数据!AK89="","",IF(ISERROR(MATCH(赛后数据!AK89,(各类选项!J:J),0)),1,0))</f>
        <v>0</v>
      </c>
    </row>
    <row r="89" spans="1:22">
      <c r="A89" s="295">
        <f t="shared" si="2"/>
        <v>0</v>
      </c>
      <c r="B89" s="295">
        <f t="shared" si="3"/>
        <v>0</v>
      </c>
      <c r="C89" s="295">
        <f>IF(原始数据!K90="","",IF(ISERROR(MATCH(原始数据!K90,原始数据!E90:F90,0)),1,0)-IF(原始数据!K90="",1,0))</f>
        <v>0</v>
      </c>
      <c r="D89" s="295">
        <f>IF(原始数据!L90="","",IF(ISERROR(MATCH(原始数据!L90,各类选项!L:L,0)),1,0)-IF(原始数据!L90="",1,0))</f>
        <v>0</v>
      </c>
      <c r="E89" s="295" t="str">
        <f>IF(原始数据!W90="","",IF(ISERROR(MATCH(原始数据!W90,各类选项!G:G,0)),1,0))</f>
        <v/>
      </c>
      <c r="F89" s="295">
        <f>IF(原始数据!Y90="","",IF(ISERROR(MATCH(原始数据!Y90,各类选项!G:G,0)),1,0))</f>
        <v>0</v>
      </c>
      <c r="G89" s="295">
        <f>IF(原始数据!AO90="","",IF(ISERROR(MATCH(原始数据!AO90,各类选项!$E:$E,0)),1,0))</f>
        <v>0</v>
      </c>
      <c r="H89" s="295">
        <f>IF(原始数据!AP90="","",IF(ISERROR(MATCH(原始数据!AP90,各类选项!$E:$E,0)),1,0))</f>
        <v>0</v>
      </c>
      <c r="I89" s="295">
        <f>IF(原始数据!AV90="","",IF(ISERROR(MATCH(原始数据!AV90,各类选项!$E:$E,0)),1,0))</f>
        <v>0</v>
      </c>
      <c r="J89" s="295">
        <f>IF(原始数据!AX90="","",IF(ISERROR(MATCH(原始数据!AX90,各类选项!$E:$E,0)),1,0))</f>
        <v>0</v>
      </c>
      <c r="K89" s="295">
        <f>IF(原始数据!AQ90="","",IF(ISERROR(MATCH(原始数据!AQ90,各类选项!$C:$C,0)),1,0))</f>
        <v>0</v>
      </c>
      <c r="L89" s="295" t="str">
        <f>IF(原始数据!AR90="","",IF(ISERROR(MATCH(原始数据!AR90,各类选项!$C:$C,0)),1,0))</f>
        <v/>
      </c>
      <c r="M89" s="295" t="str">
        <f>IF(原始数据!AS90="","",IF(ISERROR(MATCH(原始数据!AS90,各类选项!$C:$C,0)),1,0))</f>
        <v/>
      </c>
      <c r="N89" s="295">
        <f>IF(原始数据!AT90="","",IF(ISERROR(MATCH(原始数据!AT90,各类选项!$E:$E,0)),1,0))</f>
        <v>0</v>
      </c>
      <c r="O89" s="295">
        <f>IF(原始数据!AU90="","",IF(ISERROR(MATCH(原始数据!AU90,各类选项!$E:$E,0)),1,0))</f>
        <v>0</v>
      </c>
      <c r="P89" s="295">
        <f>IF(原始数据!AW90="","",IF(ISERROR(MATCH(原始数据!AW90,各类选项!$E:$E,0)),1,0))</f>
        <v>0</v>
      </c>
      <c r="Q89" s="295">
        <f>IF(原始数据!AY90="","",IF(ISERROR(MATCH(原始数据!AY90,各类选项!$E:$E,0)),1,0))</f>
        <v>0</v>
      </c>
      <c r="R89" s="295">
        <f>IF(原始数据!AZ90="","",IF(ISERROR(MATCH(原始数据!AZ90,各类选项!$C:$C,0)),1,0))</f>
        <v>0</v>
      </c>
      <c r="S89" s="295">
        <f>IF(赛后数据!M90="","",IF(ISERROR(MATCH(赛后数据!M90,(各类选项!J:J),0)),1,0))</f>
        <v>0</v>
      </c>
      <c r="T89" s="295">
        <f>IF(赛后数据!U90="","",IF(ISERROR(MATCH(赛后数据!U90,(各类选项!J:J),0)),1,0))</f>
        <v>0</v>
      </c>
      <c r="U89" s="295">
        <f>IF(赛后数据!AC90="","",IF(ISERROR(MATCH(赛后数据!AC90,(各类选项!J:J),0)),1,0))</f>
        <v>0</v>
      </c>
      <c r="V89" s="295">
        <f>IF(赛后数据!AK90="","",IF(ISERROR(MATCH(赛后数据!AK90,(各类选项!J:J),0)),1,0))</f>
        <v>0</v>
      </c>
    </row>
    <row r="90" spans="1:22">
      <c r="A90" s="295">
        <f t="shared" si="2"/>
        <v>0</v>
      </c>
      <c r="B90" s="295">
        <f t="shared" si="3"/>
        <v>0</v>
      </c>
      <c r="C90" s="295">
        <f>IF(原始数据!K91="","",IF(ISERROR(MATCH(原始数据!K91,原始数据!E91:F91,0)),1,0)-IF(原始数据!K91="",1,0))</f>
        <v>0</v>
      </c>
      <c r="D90" s="295">
        <f>IF(原始数据!L91="","",IF(ISERROR(MATCH(原始数据!L91,各类选项!L:L,0)),1,0)-IF(原始数据!L91="",1,0))</f>
        <v>0</v>
      </c>
      <c r="E90" s="295" t="str">
        <f>IF(原始数据!W91="","",IF(ISERROR(MATCH(原始数据!W91,各类选项!G:G,0)),1,0))</f>
        <v/>
      </c>
      <c r="F90" s="295">
        <f>IF(原始数据!Y91="","",IF(ISERROR(MATCH(原始数据!Y91,各类选项!G:G,0)),1,0))</f>
        <v>0</v>
      </c>
      <c r="G90" s="295">
        <f>IF(原始数据!AO91="","",IF(ISERROR(MATCH(原始数据!AO91,各类选项!$E:$E,0)),1,0))</f>
        <v>0</v>
      </c>
      <c r="H90" s="295">
        <f>IF(原始数据!AP91="","",IF(ISERROR(MATCH(原始数据!AP91,各类选项!$E:$E,0)),1,0))</f>
        <v>0</v>
      </c>
      <c r="I90" s="295">
        <f>IF(原始数据!AV91="","",IF(ISERROR(MATCH(原始数据!AV91,各类选项!$E:$E,0)),1,0))</f>
        <v>0</v>
      </c>
      <c r="J90" s="295">
        <f>IF(原始数据!AX91="","",IF(ISERROR(MATCH(原始数据!AX91,各类选项!$E:$E,0)),1,0))</f>
        <v>0</v>
      </c>
      <c r="K90" s="295">
        <f>IF(原始数据!AQ91="","",IF(ISERROR(MATCH(原始数据!AQ91,各类选项!$C:$C,0)),1,0))</f>
        <v>0</v>
      </c>
      <c r="L90" s="295">
        <f>IF(原始数据!AR91="","",IF(ISERROR(MATCH(原始数据!AR91,各类选项!$C:$C,0)),1,0))</f>
        <v>0</v>
      </c>
      <c r="M90" s="295" t="str">
        <f>IF(原始数据!AS91="","",IF(ISERROR(MATCH(原始数据!AS91,各类选项!$C:$C,0)),1,0))</f>
        <v/>
      </c>
      <c r="N90" s="295">
        <f>IF(原始数据!AT91="","",IF(ISERROR(MATCH(原始数据!AT91,各类选项!$E:$E,0)),1,0))</f>
        <v>0</v>
      </c>
      <c r="O90" s="295">
        <f>IF(原始数据!AU91="","",IF(ISERROR(MATCH(原始数据!AU91,各类选项!$E:$E,0)),1,0))</f>
        <v>0</v>
      </c>
      <c r="P90" s="295">
        <f>IF(原始数据!AW91="","",IF(ISERROR(MATCH(原始数据!AW91,各类选项!$E:$E,0)),1,0))</f>
        <v>0</v>
      </c>
      <c r="Q90" s="295">
        <f>IF(原始数据!AY91="","",IF(ISERROR(MATCH(原始数据!AY91,各类选项!$E:$E,0)),1,0))</f>
        <v>0</v>
      </c>
      <c r="R90" s="295">
        <f>IF(原始数据!AZ91="","",IF(ISERROR(MATCH(原始数据!AZ91,各类选项!$C:$C,0)),1,0))</f>
        <v>0</v>
      </c>
      <c r="S90" s="295">
        <f>IF(赛后数据!M91="","",IF(ISERROR(MATCH(赛后数据!M91,(各类选项!J:J),0)),1,0))</f>
        <v>0</v>
      </c>
      <c r="T90" s="295">
        <f>IF(赛后数据!U91="","",IF(ISERROR(MATCH(赛后数据!U91,(各类选项!J:J),0)),1,0))</f>
        <v>0</v>
      </c>
      <c r="U90" s="295">
        <f>IF(赛后数据!AC91="","",IF(ISERROR(MATCH(赛后数据!AC91,(各类选项!J:J),0)),1,0))</f>
        <v>0</v>
      </c>
      <c r="V90" s="295">
        <f>IF(赛后数据!AK91="","",IF(ISERROR(MATCH(赛后数据!AK91,(各类选项!J:J),0)),1,0))</f>
        <v>0</v>
      </c>
    </row>
    <row r="91" spans="1:22">
      <c r="A91" s="295">
        <f t="shared" si="2"/>
        <v>0</v>
      </c>
      <c r="B91" s="295">
        <f t="shared" si="3"/>
        <v>0</v>
      </c>
      <c r="C91" s="295">
        <f>IF(原始数据!K92="","",IF(ISERROR(MATCH(原始数据!K92,原始数据!E92:F92,0)),1,0)-IF(原始数据!K92="",1,0))</f>
        <v>0</v>
      </c>
      <c r="D91" s="295">
        <f>IF(原始数据!L92="","",IF(ISERROR(MATCH(原始数据!L92,各类选项!L:L,0)),1,0)-IF(原始数据!L92="",1,0))</f>
        <v>0</v>
      </c>
      <c r="E91" s="295" t="str">
        <f>IF(原始数据!W92="","",IF(ISERROR(MATCH(原始数据!W92,各类选项!G:G,0)),1,0))</f>
        <v/>
      </c>
      <c r="F91" s="295">
        <f>IF(原始数据!Y92="","",IF(ISERROR(MATCH(原始数据!Y92,各类选项!G:G,0)),1,0))</f>
        <v>0</v>
      </c>
      <c r="G91" s="295">
        <f>IF(原始数据!AO92="","",IF(ISERROR(MATCH(原始数据!AO92,各类选项!$E:$E,0)),1,0))</f>
        <v>0</v>
      </c>
      <c r="H91" s="295">
        <f>IF(原始数据!AP92="","",IF(ISERROR(MATCH(原始数据!AP92,各类选项!$E:$E,0)),1,0))</f>
        <v>0</v>
      </c>
      <c r="I91" s="295">
        <f>IF(原始数据!AV92="","",IF(ISERROR(MATCH(原始数据!AV92,各类选项!$E:$E,0)),1,0))</f>
        <v>0</v>
      </c>
      <c r="J91" s="295">
        <f>IF(原始数据!AX92="","",IF(ISERROR(MATCH(原始数据!AX92,各类选项!$E:$E,0)),1,0))</f>
        <v>0</v>
      </c>
      <c r="K91" s="295">
        <f>IF(原始数据!AQ92="","",IF(ISERROR(MATCH(原始数据!AQ92,各类选项!$C:$C,0)),1,0))</f>
        <v>0</v>
      </c>
      <c r="L91" s="295">
        <f>IF(原始数据!AR92="","",IF(ISERROR(MATCH(原始数据!AR92,各类选项!$C:$C,0)),1,0))</f>
        <v>0</v>
      </c>
      <c r="M91" s="295" t="str">
        <f>IF(原始数据!AS92="","",IF(ISERROR(MATCH(原始数据!AS92,各类选项!$C:$C,0)),1,0))</f>
        <v/>
      </c>
      <c r="N91" s="295">
        <f>IF(原始数据!AT92="","",IF(ISERROR(MATCH(原始数据!AT92,各类选项!$E:$E,0)),1,0))</f>
        <v>0</v>
      </c>
      <c r="O91" s="295">
        <f>IF(原始数据!AU92="","",IF(ISERROR(MATCH(原始数据!AU92,各类选项!$E:$E,0)),1,0))</f>
        <v>0</v>
      </c>
      <c r="P91" s="295">
        <f>IF(原始数据!AW92="","",IF(ISERROR(MATCH(原始数据!AW92,各类选项!$E:$E,0)),1,0))</f>
        <v>0</v>
      </c>
      <c r="Q91" s="295">
        <f>IF(原始数据!AY92="","",IF(ISERROR(MATCH(原始数据!AY92,各类选项!$E:$E,0)),1,0))</f>
        <v>0</v>
      </c>
      <c r="R91" s="295">
        <f>IF(原始数据!AZ92="","",IF(ISERROR(MATCH(原始数据!AZ92,各类选项!$C:$C,0)),1,0))</f>
        <v>0</v>
      </c>
      <c r="S91" s="295">
        <f>IF(赛后数据!M92="","",IF(ISERROR(MATCH(赛后数据!M92,(各类选项!J:J),0)),1,0))</f>
        <v>0</v>
      </c>
      <c r="T91" s="295">
        <f>IF(赛后数据!U92="","",IF(ISERROR(MATCH(赛后数据!U92,(各类选项!J:J),0)),1,0))</f>
        <v>0</v>
      </c>
      <c r="U91" s="295">
        <f>IF(赛后数据!AC92="","",IF(ISERROR(MATCH(赛后数据!AC92,(各类选项!J:J),0)),1,0))</f>
        <v>0</v>
      </c>
      <c r="V91" s="295">
        <f>IF(赛后数据!AK92="","",IF(ISERROR(MATCH(赛后数据!AK92,(各类选项!J:J),0)),1,0))</f>
        <v>0</v>
      </c>
    </row>
    <row r="92" spans="1:22">
      <c r="A92" s="295">
        <f t="shared" si="2"/>
        <v>0</v>
      </c>
      <c r="B92" s="295">
        <f t="shared" si="3"/>
        <v>0</v>
      </c>
      <c r="C92" s="295">
        <f>IF(原始数据!K93="","",IF(ISERROR(MATCH(原始数据!K93,原始数据!E93:F93,0)),1,0)-IF(原始数据!K93="",1,0))</f>
        <v>0</v>
      </c>
      <c r="D92" s="295">
        <f>IF(原始数据!L93="","",IF(ISERROR(MATCH(原始数据!L93,各类选项!L:L,0)),1,0)-IF(原始数据!L93="",1,0))</f>
        <v>0</v>
      </c>
      <c r="E92" s="295" t="str">
        <f>IF(原始数据!W93="","",IF(ISERROR(MATCH(原始数据!W93,各类选项!G:G,0)),1,0))</f>
        <v/>
      </c>
      <c r="F92" s="295">
        <f>IF(原始数据!Y93="","",IF(ISERROR(MATCH(原始数据!Y93,各类选项!G:G,0)),1,0))</f>
        <v>0</v>
      </c>
      <c r="G92" s="295">
        <f>IF(原始数据!AO93="","",IF(ISERROR(MATCH(原始数据!AO93,各类选项!$E:$E,0)),1,0))</f>
        <v>0</v>
      </c>
      <c r="H92" s="295">
        <f>IF(原始数据!AP93="","",IF(ISERROR(MATCH(原始数据!AP93,各类选项!$E:$E,0)),1,0))</f>
        <v>0</v>
      </c>
      <c r="I92" s="295">
        <f>IF(原始数据!AV93="","",IF(ISERROR(MATCH(原始数据!AV93,各类选项!$E:$E,0)),1,0))</f>
        <v>0</v>
      </c>
      <c r="J92" s="295">
        <f>IF(原始数据!AX93="","",IF(ISERROR(MATCH(原始数据!AX93,各类选项!$E:$E,0)),1,0))</f>
        <v>0</v>
      </c>
      <c r="K92" s="295">
        <f>IF(原始数据!AQ93="","",IF(ISERROR(MATCH(原始数据!AQ93,各类选项!$C:$C,0)),1,0))</f>
        <v>0</v>
      </c>
      <c r="L92" s="295">
        <f>IF(原始数据!AR93="","",IF(ISERROR(MATCH(原始数据!AR93,各类选项!$C:$C,0)),1,0))</f>
        <v>0</v>
      </c>
      <c r="M92" s="295" t="str">
        <f>IF(原始数据!AS93="","",IF(ISERROR(MATCH(原始数据!AS93,各类选项!$C:$C,0)),1,0))</f>
        <v/>
      </c>
      <c r="N92" s="295">
        <f>IF(原始数据!AT93="","",IF(ISERROR(MATCH(原始数据!AT93,各类选项!$E:$E,0)),1,0))</f>
        <v>0</v>
      </c>
      <c r="O92" s="295">
        <f>IF(原始数据!AU93="","",IF(ISERROR(MATCH(原始数据!AU93,各类选项!$E:$E,0)),1,0))</f>
        <v>0</v>
      </c>
      <c r="P92" s="295">
        <f>IF(原始数据!AW93="","",IF(ISERROR(MATCH(原始数据!AW93,各类选项!$E:$E,0)),1,0))</f>
        <v>0</v>
      </c>
      <c r="Q92" s="295">
        <f>IF(原始数据!AY93="","",IF(ISERROR(MATCH(原始数据!AY93,各类选项!$E:$E,0)),1,0))</f>
        <v>0</v>
      </c>
      <c r="R92" s="295">
        <f>IF(原始数据!AZ93="","",IF(ISERROR(MATCH(原始数据!AZ93,各类选项!$C:$C,0)),1,0))</f>
        <v>0</v>
      </c>
      <c r="S92" s="295">
        <f>IF(赛后数据!M93="","",IF(ISERROR(MATCH(赛后数据!M93,(各类选项!J:J),0)),1,0))</f>
        <v>0</v>
      </c>
      <c r="T92" s="295">
        <f>IF(赛后数据!U93="","",IF(ISERROR(MATCH(赛后数据!U93,(各类选项!J:J),0)),1,0))</f>
        <v>0</v>
      </c>
      <c r="U92" s="295">
        <f>IF(赛后数据!AC93="","",IF(ISERROR(MATCH(赛后数据!AC93,(各类选项!J:J),0)),1,0))</f>
        <v>0</v>
      </c>
      <c r="V92" s="295">
        <f>IF(赛后数据!AK93="","",IF(ISERROR(MATCH(赛后数据!AK93,(各类选项!J:J),0)),1,0))</f>
        <v>0</v>
      </c>
    </row>
    <row r="93" spans="1:22">
      <c r="A93" s="295">
        <f t="shared" si="2"/>
        <v>0</v>
      </c>
      <c r="B93" s="295">
        <f t="shared" si="3"/>
        <v>0</v>
      </c>
      <c r="C93" s="295">
        <f>IF(原始数据!K94="","",IF(ISERROR(MATCH(原始数据!K94,原始数据!E94:F94,0)),1,0)-IF(原始数据!K94="",1,0))</f>
        <v>0</v>
      </c>
      <c r="D93" s="295">
        <f>IF(原始数据!L94="","",IF(ISERROR(MATCH(原始数据!L94,各类选项!L:L,0)),1,0)-IF(原始数据!L94="",1,0))</f>
        <v>0</v>
      </c>
      <c r="E93" s="295" t="str">
        <f>IF(原始数据!W94="","",IF(ISERROR(MATCH(原始数据!W94,各类选项!G:G,0)),1,0))</f>
        <v/>
      </c>
      <c r="F93" s="295">
        <f>IF(原始数据!Y94="","",IF(ISERROR(MATCH(原始数据!Y94,各类选项!G:G,0)),1,0))</f>
        <v>0</v>
      </c>
      <c r="G93" s="295">
        <f>IF(原始数据!AO94="","",IF(ISERROR(MATCH(原始数据!AO94,各类选项!$E:$E,0)),1,0))</f>
        <v>0</v>
      </c>
      <c r="H93" s="295">
        <f>IF(原始数据!AP94="","",IF(ISERROR(MATCH(原始数据!AP94,各类选项!$E:$E,0)),1,0))</f>
        <v>0</v>
      </c>
      <c r="I93" s="295">
        <f>IF(原始数据!AV94="","",IF(ISERROR(MATCH(原始数据!AV94,各类选项!$E:$E,0)),1,0))</f>
        <v>0</v>
      </c>
      <c r="J93" s="295">
        <f>IF(原始数据!AX94="","",IF(ISERROR(MATCH(原始数据!AX94,各类选项!$E:$E,0)),1,0))</f>
        <v>0</v>
      </c>
      <c r="K93" s="295">
        <f>IF(原始数据!AQ94="","",IF(ISERROR(MATCH(原始数据!AQ94,各类选项!$C:$C,0)),1,0))</f>
        <v>0</v>
      </c>
      <c r="L93" s="295">
        <f>IF(原始数据!AR94="","",IF(ISERROR(MATCH(原始数据!AR94,各类选项!$C:$C,0)),1,0))</f>
        <v>0</v>
      </c>
      <c r="M93" s="295" t="str">
        <f>IF(原始数据!AS94="","",IF(ISERROR(MATCH(原始数据!AS94,各类选项!$C:$C,0)),1,0))</f>
        <v/>
      </c>
      <c r="N93" s="295">
        <f>IF(原始数据!AT94="","",IF(ISERROR(MATCH(原始数据!AT94,各类选项!$E:$E,0)),1,0))</f>
        <v>0</v>
      </c>
      <c r="O93" s="295">
        <f>IF(原始数据!AU94="","",IF(ISERROR(MATCH(原始数据!AU94,各类选项!$E:$E,0)),1,0))</f>
        <v>0</v>
      </c>
      <c r="P93" s="295">
        <f>IF(原始数据!AW94="","",IF(ISERROR(MATCH(原始数据!AW94,各类选项!$E:$E,0)),1,0))</f>
        <v>0</v>
      </c>
      <c r="Q93" s="295">
        <f>IF(原始数据!AY94="","",IF(ISERROR(MATCH(原始数据!AY94,各类选项!$E:$E,0)),1,0))</f>
        <v>0</v>
      </c>
      <c r="R93" s="295">
        <f>IF(原始数据!AZ94="","",IF(ISERROR(MATCH(原始数据!AZ94,各类选项!$C:$C,0)),1,0))</f>
        <v>0</v>
      </c>
      <c r="S93" s="295">
        <f>IF(赛后数据!M94="","",IF(ISERROR(MATCH(赛后数据!M94,(各类选项!J:J),0)),1,0))</f>
        <v>0</v>
      </c>
      <c r="T93" s="295">
        <f>IF(赛后数据!U94="","",IF(ISERROR(MATCH(赛后数据!U94,(各类选项!J:J),0)),1,0))</f>
        <v>0</v>
      </c>
      <c r="U93" s="295">
        <f>IF(赛后数据!AC94="","",IF(ISERROR(MATCH(赛后数据!AC94,(各类选项!J:J),0)),1,0))</f>
        <v>0</v>
      </c>
      <c r="V93" s="295">
        <f>IF(赛后数据!AK94="","",IF(ISERROR(MATCH(赛后数据!AK94,(各类选项!J:J),0)),1,0))</f>
        <v>0</v>
      </c>
    </row>
    <row r="94" spans="1:22">
      <c r="A94" s="295">
        <f t="shared" si="2"/>
        <v>0</v>
      </c>
      <c r="B94" s="295">
        <f t="shared" si="3"/>
        <v>0</v>
      </c>
      <c r="C94" s="295" t="str">
        <f>IF(原始数据!K95="","",IF(ISERROR(MATCH(原始数据!K95,原始数据!E95:F95,0)),1,0)-IF(原始数据!K95="",1,0))</f>
        <v/>
      </c>
      <c r="D94" s="295" t="str">
        <f>IF(原始数据!L95="","",IF(ISERROR(MATCH(原始数据!L95,各类选项!L:L,0)),1,0)-IF(原始数据!L95="",1,0))</f>
        <v/>
      </c>
      <c r="E94" s="295" t="str">
        <f>IF(原始数据!W95="","",IF(ISERROR(MATCH(原始数据!W95,各类选项!G:G,0)),1,0))</f>
        <v/>
      </c>
      <c r="F94" s="295" t="str">
        <f>IF(原始数据!Y95="","",IF(ISERROR(MATCH(原始数据!Y95,各类选项!G:G,0)),1,0))</f>
        <v/>
      </c>
      <c r="G94" s="295" t="str">
        <f>IF(原始数据!AO95="","",IF(ISERROR(MATCH(原始数据!AO95,各类选项!$E:$E,0)),1,0))</f>
        <v/>
      </c>
      <c r="H94" s="295" t="str">
        <f>IF(原始数据!AP95="","",IF(ISERROR(MATCH(原始数据!AP95,各类选项!$E:$E,0)),1,0))</f>
        <v/>
      </c>
      <c r="I94" s="295" t="str">
        <f>IF(原始数据!AV95="","",IF(ISERROR(MATCH(原始数据!AV95,各类选项!$E:$E,0)),1,0))</f>
        <v/>
      </c>
      <c r="J94" s="295" t="str">
        <f>IF(原始数据!AX95="","",IF(ISERROR(MATCH(原始数据!AX95,各类选项!$E:$E,0)),1,0))</f>
        <v/>
      </c>
      <c r="K94" s="295" t="str">
        <f>IF(原始数据!AQ95="","",IF(ISERROR(MATCH(原始数据!AQ95,各类选项!$C:$C,0)),1,0))</f>
        <v/>
      </c>
      <c r="L94" s="295" t="str">
        <f>IF(原始数据!AR95="","",IF(ISERROR(MATCH(原始数据!AR95,各类选项!$C:$C,0)),1,0))</f>
        <v/>
      </c>
      <c r="M94" s="295" t="str">
        <f>IF(原始数据!AS95="","",IF(ISERROR(MATCH(原始数据!AS95,各类选项!$C:$C,0)),1,0))</f>
        <v/>
      </c>
      <c r="N94" s="295" t="str">
        <f>IF(原始数据!AT95="","",IF(ISERROR(MATCH(原始数据!AT95,各类选项!$E:$E,0)),1,0))</f>
        <v/>
      </c>
      <c r="O94" s="295" t="str">
        <f>IF(原始数据!AU95="","",IF(ISERROR(MATCH(原始数据!AU95,各类选项!$E:$E,0)),1,0))</f>
        <v/>
      </c>
      <c r="P94" s="295" t="str">
        <f>IF(原始数据!AW95="","",IF(ISERROR(MATCH(原始数据!AW95,各类选项!$E:$E,0)),1,0))</f>
        <v/>
      </c>
      <c r="Q94" s="295" t="str">
        <f>IF(原始数据!AY95="","",IF(ISERROR(MATCH(原始数据!AY95,各类选项!$E:$E,0)),1,0))</f>
        <v/>
      </c>
      <c r="R94" s="295" t="str">
        <f>IF(原始数据!AZ95="","",IF(ISERROR(MATCH(原始数据!AZ95,各类选项!$C:$C,0)),1,0))</f>
        <v/>
      </c>
      <c r="S94" s="295" t="str">
        <f>IF(赛后数据!M95="","",IF(ISERROR(MATCH(赛后数据!M95,(各类选项!J:J),0)),1,0))</f>
        <v/>
      </c>
      <c r="T94" s="295" t="str">
        <f>IF(赛后数据!U95="","",IF(ISERROR(MATCH(赛后数据!U95,(各类选项!J:J),0)),1,0))</f>
        <v/>
      </c>
      <c r="U94" s="295" t="str">
        <f>IF(赛后数据!AC95="","",IF(ISERROR(MATCH(赛后数据!AC95,(各类选项!J:J),0)),1,0))</f>
        <v/>
      </c>
      <c r="V94" s="295" t="str">
        <f>IF(赛后数据!AK95="","",IF(ISERROR(MATCH(赛后数据!AK95,(各类选项!J:J),0)),1,0))</f>
        <v/>
      </c>
    </row>
    <row r="95" spans="1:22">
      <c r="A95" s="295">
        <f t="shared" si="2"/>
        <v>0</v>
      </c>
      <c r="B95" s="295">
        <f t="shared" si="3"/>
        <v>0</v>
      </c>
      <c r="C95" s="295" t="str">
        <f>IF(原始数据!K96="","",IF(ISERROR(MATCH(原始数据!K96,原始数据!E96:F96,0)),1,0)-IF(原始数据!K96="",1,0))</f>
        <v/>
      </c>
      <c r="D95" s="295" t="str">
        <f>IF(原始数据!L96="","",IF(ISERROR(MATCH(原始数据!L96,各类选项!L:L,0)),1,0)-IF(原始数据!L96="",1,0))</f>
        <v/>
      </c>
      <c r="E95" s="295" t="str">
        <f>IF(原始数据!W96="","",IF(ISERROR(MATCH(原始数据!W96,各类选项!G:G,0)),1,0))</f>
        <v/>
      </c>
      <c r="F95" s="295" t="str">
        <f>IF(原始数据!Y96="","",IF(ISERROR(MATCH(原始数据!Y96,各类选项!G:G,0)),1,0))</f>
        <v/>
      </c>
      <c r="G95" s="295" t="str">
        <f>IF(原始数据!AO96="","",IF(ISERROR(MATCH(原始数据!AO96,各类选项!$E:$E,0)),1,0))</f>
        <v/>
      </c>
      <c r="H95" s="295" t="str">
        <f>IF(原始数据!AP96="","",IF(ISERROR(MATCH(原始数据!AP96,各类选项!$E:$E,0)),1,0))</f>
        <v/>
      </c>
      <c r="I95" s="295" t="str">
        <f>IF(原始数据!AV96="","",IF(ISERROR(MATCH(原始数据!AV96,各类选项!$E:$E,0)),1,0))</f>
        <v/>
      </c>
      <c r="J95" s="295" t="str">
        <f>IF(原始数据!AX96="","",IF(ISERROR(MATCH(原始数据!AX96,各类选项!$E:$E,0)),1,0))</f>
        <v/>
      </c>
      <c r="K95" s="295" t="str">
        <f>IF(原始数据!AQ96="","",IF(ISERROR(MATCH(原始数据!AQ96,各类选项!$C:$C,0)),1,0))</f>
        <v/>
      </c>
      <c r="L95" s="295" t="str">
        <f>IF(原始数据!AR96="","",IF(ISERROR(MATCH(原始数据!AR96,各类选项!$C:$C,0)),1,0))</f>
        <v/>
      </c>
      <c r="M95" s="295" t="str">
        <f>IF(原始数据!AS96="","",IF(ISERROR(MATCH(原始数据!AS96,各类选项!$C:$C,0)),1,0))</f>
        <v/>
      </c>
      <c r="N95" s="295" t="str">
        <f>IF(原始数据!AT96="","",IF(ISERROR(MATCH(原始数据!AT96,各类选项!$E:$E,0)),1,0))</f>
        <v/>
      </c>
      <c r="O95" s="295" t="str">
        <f>IF(原始数据!AU96="","",IF(ISERROR(MATCH(原始数据!AU96,各类选项!$E:$E,0)),1,0))</f>
        <v/>
      </c>
      <c r="P95" s="295" t="str">
        <f>IF(原始数据!AW96="","",IF(ISERROR(MATCH(原始数据!AW96,各类选项!$E:$E,0)),1,0))</f>
        <v/>
      </c>
      <c r="Q95" s="295" t="str">
        <f>IF(原始数据!AY96="","",IF(ISERROR(MATCH(原始数据!AY96,各类选项!$E:$E,0)),1,0))</f>
        <v/>
      </c>
      <c r="R95" s="295" t="str">
        <f>IF(原始数据!AZ96="","",IF(ISERROR(MATCH(原始数据!AZ96,各类选项!$C:$C,0)),1,0))</f>
        <v/>
      </c>
      <c r="S95" s="295" t="str">
        <f>IF(赛后数据!M96="","",IF(ISERROR(MATCH(赛后数据!M96,(各类选项!J:J),0)),1,0))</f>
        <v/>
      </c>
      <c r="T95" s="295" t="str">
        <f>IF(赛后数据!U96="","",IF(ISERROR(MATCH(赛后数据!U96,(各类选项!J:J),0)),1,0))</f>
        <v/>
      </c>
      <c r="U95" s="295" t="str">
        <f>IF(赛后数据!AC96="","",IF(ISERROR(MATCH(赛后数据!AC96,(各类选项!J:J),0)),1,0))</f>
        <v/>
      </c>
      <c r="V95" s="295" t="str">
        <f>IF(赛后数据!AK96="","",IF(ISERROR(MATCH(赛后数据!AK96,(各类选项!J:J),0)),1,0))</f>
        <v/>
      </c>
    </row>
    <row r="96" spans="1:22">
      <c r="A96" s="295">
        <f t="shared" si="2"/>
        <v>0</v>
      </c>
      <c r="B96" s="295">
        <f t="shared" si="3"/>
        <v>0</v>
      </c>
      <c r="C96" s="295" t="str">
        <f>IF(原始数据!K97="","",IF(ISERROR(MATCH(原始数据!K97,原始数据!E97:F97,0)),1,0)-IF(原始数据!K97="",1,0))</f>
        <v/>
      </c>
      <c r="D96" s="295" t="str">
        <f>IF(原始数据!L97="","",IF(ISERROR(MATCH(原始数据!L97,各类选项!L:L,0)),1,0)-IF(原始数据!L97="",1,0))</f>
        <v/>
      </c>
      <c r="E96" s="295" t="str">
        <f>IF(原始数据!W97="","",IF(ISERROR(MATCH(原始数据!W97,各类选项!G:G,0)),1,0))</f>
        <v/>
      </c>
      <c r="F96" s="295" t="str">
        <f>IF(原始数据!Y97="","",IF(ISERROR(MATCH(原始数据!Y97,各类选项!G:G,0)),1,0))</f>
        <v/>
      </c>
      <c r="G96" s="295" t="str">
        <f>IF(原始数据!AO97="","",IF(ISERROR(MATCH(原始数据!AO97,各类选项!$E:$E,0)),1,0))</f>
        <v/>
      </c>
      <c r="H96" s="295" t="str">
        <f>IF(原始数据!AP97="","",IF(ISERROR(MATCH(原始数据!AP97,各类选项!$E:$E,0)),1,0))</f>
        <v/>
      </c>
      <c r="I96" s="295" t="str">
        <f>IF(原始数据!AV97="","",IF(ISERROR(MATCH(原始数据!AV97,各类选项!$E:$E,0)),1,0))</f>
        <v/>
      </c>
      <c r="J96" s="295" t="str">
        <f>IF(原始数据!AX97="","",IF(ISERROR(MATCH(原始数据!AX97,各类选项!$E:$E,0)),1,0))</f>
        <v/>
      </c>
      <c r="K96" s="295" t="str">
        <f>IF(原始数据!AQ97="","",IF(ISERROR(MATCH(原始数据!AQ97,各类选项!$C:$C,0)),1,0))</f>
        <v/>
      </c>
      <c r="L96" s="295" t="str">
        <f>IF(原始数据!AR97="","",IF(ISERROR(MATCH(原始数据!AR97,各类选项!$C:$C,0)),1,0))</f>
        <v/>
      </c>
      <c r="M96" s="295" t="str">
        <f>IF(原始数据!AS97="","",IF(ISERROR(MATCH(原始数据!AS97,各类选项!$C:$C,0)),1,0))</f>
        <v/>
      </c>
      <c r="N96" s="295" t="str">
        <f>IF(原始数据!AT97="","",IF(ISERROR(MATCH(原始数据!AT97,各类选项!$E:$E,0)),1,0))</f>
        <v/>
      </c>
      <c r="O96" s="295" t="str">
        <f>IF(原始数据!AU97="","",IF(ISERROR(MATCH(原始数据!AU97,各类选项!$E:$E,0)),1,0))</f>
        <v/>
      </c>
      <c r="P96" s="295" t="str">
        <f>IF(原始数据!AW97="","",IF(ISERROR(MATCH(原始数据!AW97,各类选项!$E:$E,0)),1,0))</f>
        <v/>
      </c>
      <c r="Q96" s="295" t="str">
        <f>IF(原始数据!AY97="","",IF(ISERROR(MATCH(原始数据!AY97,各类选项!$E:$E,0)),1,0))</f>
        <v/>
      </c>
      <c r="R96" s="295" t="str">
        <f>IF(原始数据!AZ97="","",IF(ISERROR(MATCH(原始数据!AZ97,各类选项!$C:$C,0)),1,0))</f>
        <v/>
      </c>
      <c r="S96" s="295" t="str">
        <f>IF(赛后数据!M97="","",IF(ISERROR(MATCH(赛后数据!M97,(各类选项!J:J),0)),1,0))</f>
        <v/>
      </c>
      <c r="T96" s="295" t="str">
        <f>IF(赛后数据!U97="","",IF(ISERROR(MATCH(赛后数据!U97,(各类选项!J:J),0)),1,0))</f>
        <v/>
      </c>
      <c r="U96" s="295" t="str">
        <f>IF(赛后数据!AC97="","",IF(ISERROR(MATCH(赛后数据!AC97,(各类选项!J:J),0)),1,0))</f>
        <v/>
      </c>
      <c r="V96" s="295" t="str">
        <f>IF(赛后数据!AK97="","",IF(ISERROR(MATCH(赛后数据!AK97,(各类选项!J:J),0)),1,0))</f>
        <v/>
      </c>
    </row>
    <row r="97" spans="1:22">
      <c r="A97" s="295">
        <f t="shared" si="2"/>
        <v>0</v>
      </c>
      <c r="B97" s="295">
        <f t="shared" si="3"/>
        <v>0</v>
      </c>
      <c r="C97" s="295" t="str">
        <f>IF(原始数据!K98="","",IF(ISERROR(MATCH(原始数据!K98,原始数据!E98:F98,0)),1,0)-IF(原始数据!K98="",1,0))</f>
        <v/>
      </c>
      <c r="D97" s="295" t="str">
        <f>IF(原始数据!L98="","",IF(ISERROR(MATCH(原始数据!L98,各类选项!L:L,0)),1,0)-IF(原始数据!L98="",1,0))</f>
        <v/>
      </c>
      <c r="E97" s="295" t="str">
        <f>IF(原始数据!W98="","",IF(ISERROR(MATCH(原始数据!W98,各类选项!G:G,0)),1,0))</f>
        <v/>
      </c>
      <c r="F97" s="295" t="str">
        <f>IF(原始数据!Y98="","",IF(ISERROR(MATCH(原始数据!Y98,各类选项!G:G,0)),1,0))</f>
        <v/>
      </c>
      <c r="G97" s="295" t="str">
        <f>IF(原始数据!AO98="","",IF(ISERROR(MATCH(原始数据!AO98,各类选项!$E:$E,0)),1,0))</f>
        <v/>
      </c>
      <c r="H97" s="295" t="str">
        <f>IF(原始数据!AP98="","",IF(ISERROR(MATCH(原始数据!AP98,各类选项!$E:$E,0)),1,0))</f>
        <v/>
      </c>
      <c r="I97" s="295" t="str">
        <f>IF(原始数据!AV98="","",IF(ISERROR(MATCH(原始数据!AV98,各类选项!$E:$E,0)),1,0))</f>
        <v/>
      </c>
      <c r="J97" s="295" t="str">
        <f>IF(原始数据!AX98="","",IF(ISERROR(MATCH(原始数据!AX98,各类选项!$E:$E,0)),1,0))</f>
        <v/>
      </c>
      <c r="K97" s="295" t="str">
        <f>IF(原始数据!AQ98="","",IF(ISERROR(MATCH(原始数据!AQ98,各类选项!$C:$C,0)),1,0))</f>
        <v/>
      </c>
      <c r="L97" s="295" t="str">
        <f>IF(原始数据!AR98="","",IF(ISERROR(MATCH(原始数据!AR98,各类选项!$C:$C,0)),1,0))</f>
        <v/>
      </c>
      <c r="M97" s="295" t="str">
        <f>IF(原始数据!AS98="","",IF(ISERROR(MATCH(原始数据!AS98,各类选项!$C:$C,0)),1,0))</f>
        <v/>
      </c>
      <c r="N97" s="295" t="str">
        <f>IF(原始数据!AT98="","",IF(ISERROR(MATCH(原始数据!AT98,各类选项!$E:$E,0)),1,0))</f>
        <v/>
      </c>
      <c r="O97" s="295" t="str">
        <f>IF(原始数据!AU98="","",IF(ISERROR(MATCH(原始数据!AU98,各类选项!$E:$E,0)),1,0))</f>
        <v/>
      </c>
      <c r="P97" s="295" t="str">
        <f>IF(原始数据!AW98="","",IF(ISERROR(MATCH(原始数据!AW98,各类选项!$E:$E,0)),1,0))</f>
        <v/>
      </c>
      <c r="Q97" s="295" t="str">
        <f>IF(原始数据!AY98="","",IF(ISERROR(MATCH(原始数据!AY98,各类选项!$E:$E,0)),1,0))</f>
        <v/>
      </c>
      <c r="R97" s="295" t="str">
        <f>IF(原始数据!AZ98="","",IF(ISERROR(MATCH(原始数据!AZ98,各类选项!$C:$C,0)),1,0))</f>
        <v/>
      </c>
      <c r="S97" s="295" t="str">
        <f>IF(赛后数据!M98="","",IF(ISERROR(MATCH(赛后数据!M98,(各类选项!J:J),0)),1,0))</f>
        <v/>
      </c>
      <c r="T97" s="295" t="str">
        <f>IF(赛后数据!U98="","",IF(ISERROR(MATCH(赛后数据!U98,(各类选项!J:J),0)),1,0))</f>
        <v/>
      </c>
      <c r="U97" s="295" t="str">
        <f>IF(赛后数据!AC98="","",IF(ISERROR(MATCH(赛后数据!AC98,(各类选项!J:J),0)),1,0))</f>
        <v/>
      </c>
      <c r="V97" s="295" t="str">
        <f>IF(赛后数据!AK98="","",IF(ISERROR(MATCH(赛后数据!AK98,(各类选项!J:J),0)),1,0))</f>
        <v/>
      </c>
    </row>
    <row r="98" spans="1:22">
      <c r="A98" s="295">
        <f t="shared" si="2"/>
        <v>0</v>
      </c>
      <c r="B98" s="295">
        <f t="shared" si="3"/>
        <v>0</v>
      </c>
      <c r="C98" s="295">
        <f>IF(原始数据!K99="","",IF(ISERROR(MATCH(原始数据!K99,原始数据!E99:F99,0)),1,0)-IF(原始数据!K99="",1,0))</f>
        <v>0</v>
      </c>
      <c r="D98" s="295">
        <f>IF(原始数据!L99="","",IF(ISERROR(MATCH(原始数据!L99,各类选项!L:L,0)),1,0)-IF(原始数据!L99="",1,0))</f>
        <v>0</v>
      </c>
      <c r="E98" s="295">
        <f>IF(原始数据!W99="","",IF(ISERROR(MATCH(原始数据!W99,各类选项!G:G,0)),1,0))</f>
        <v>0</v>
      </c>
      <c r="F98" s="295">
        <f>IF(原始数据!Y99="","",IF(ISERROR(MATCH(原始数据!Y99,各类选项!G:G,0)),1,0))</f>
        <v>0</v>
      </c>
      <c r="G98" s="295">
        <f>IF(原始数据!AO99="","",IF(ISERROR(MATCH(原始数据!AO99,各类选项!$E:$E,0)),1,0))</f>
        <v>0</v>
      </c>
      <c r="H98" s="295">
        <f>IF(原始数据!AP99="","",IF(ISERROR(MATCH(原始数据!AP99,各类选项!$E:$E,0)),1,0))</f>
        <v>0</v>
      </c>
      <c r="I98" s="295">
        <f>IF(原始数据!AV99="","",IF(ISERROR(MATCH(原始数据!AV99,各类选项!$E:$E,0)),1,0))</f>
        <v>0</v>
      </c>
      <c r="J98" s="295">
        <f>IF(原始数据!AX99="","",IF(ISERROR(MATCH(原始数据!AX99,各类选项!$E:$E,0)),1,0))</f>
        <v>0</v>
      </c>
      <c r="K98" s="295" t="str">
        <f>IF(原始数据!AQ99="","",IF(ISERROR(MATCH(原始数据!AQ99,各类选项!$C:$C,0)),1,0))</f>
        <v/>
      </c>
      <c r="L98" s="295" t="str">
        <f>IF(原始数据!AR99="","",IF(ISERROR(MATCH(原始数据!AR99,各类选项!$C:$C,0)),1,0))</f>
        <v/>
      </c>
      <c r="M98" s="295" t="str">
        <f>IF(原始数据!AS99="","",IF(ISERROR(MATCH(原始数据!AS99,各类选项!$C:$C,0)),1,0))</f>
        <v/>
      </c>
      <c r="N98" s="295">
        <f>IF(原始数据!AT99="","",IF(ISERROR(MATCH(原始数据!AT99,各类选项!$E:$E,0)),1,0))</f>
        <v>0</v>
      </c>
      <c r="O98" s="295">
        <f>IF(原始数据!AU99="","",IF(ISERROR(MATCH(原始数据!AU99,各类选项!$E:$E,0)),1,0))</f>
        <v>0</v>
      </c>
      <c r="P98" s="295">
        <f>IF(原始数据!AW99="","",IF(ISERROR(MATCH(原始数据!AW99,各类选项!$E:$E,0)),1,0))</f>
        <v>0</v>
      </c>
      <c r="Q98" s="295">
        <f>IF(原始数据!AY99="","",IF(ISERROR(MATCH(原始数据!AY99,各类选项!$E:$E,0)),1,0))</f>
        <v>0</v>
      </c>
      <c r="R98" s="295">
        <f>IF(原始数据!AZ99="","",IF(ISERROR(MATCH(原始数据!AZ99,各类选项!$C:$C,0)),1,0))</f>
        <v>0</v>
      </c>
      <c r="S98" s="295">
        <f>IF(赛后数据!M99="","",IF(ISERROR(MATCH(赛后数据!M99,(各类选项!J:J),0)),1,0))</f>
        <v>0</v>
      </c>
      <c r="T98" s="295">
        <f>IF(赛后数据!U99="","",IF(ISERROR(MATCH(赛后数据!U99,(各类选项!J:J),0)),1,0))</f>
        <v>0</v>
      </c>
      <c r="U98" s="295">
        <f>IF(赛后数据!AC99="","",IF(ISERROR(MATCH(赛后数据!AC99,(各类选项!J:J),0)),1,0))</f>
        <v>0</v>
      </c>
      <c r="V98" s="295">
        <f>IF(赛后数据!AK99="","",IF(ISERROR(MATCH(赛后数据!AK99,(各类选项!J:J),0)),1,0))</f>
        <v>0</v>
      </c>
    </row>
    <row r="99" spans="1:22">
      <c r="A99" s="295">
        <f t="shared" si="2"/>
        <v>0</v>
      </c>
      <c r="B99" s="295">
        <f t="shared" si="3"/>
        <v>0</v>
      </c>
      <c r="C99" s="295">
        <f>IF(原始数据!K100="","",IF(ISERROR(MATCH(原始数据!K100,原始数据!E100:F100,0)),1,0)-IF(原始数据!K100="",1,0))</f>
        <v>0</v>
      </c>
      <c r="D99" s="295">
        <f>IF(原始数据!L100="","",IF(ISERROR(MATCH(原始数据!L100,各类选项!L:L,0)),1,0)-IF(原始数据!L100="",1,0))</f>
        <v>0</v>
      </c>
      <c r="E99" s="295">
        <f>IF(原始数据!W100="","",IF(ISERROR(MATCH(原始数据!W100,各类选项!G:G,0)),1,0))</f>
        <v>0</v>
      </c>
      <c r="F99" s="295">
        <f>IF(原始数据!Y100="","",IF(ISERROR(MATCH(原始数据!Y100,各类选项!G:G,0)),1,0))</f>
        <v>0</v>
      </c>
      <c r="G99" s="295">
        <f>IF(原始数据!AO100="","",IF(ISERROR(MATCH(原始数据!AO100,各类选项!$E:$E,0)),1,0))</f>
        <v>0</v>
      </c>
      <c r="H99" s="295">
        <f>IF(原始数据!AP100="","",IF(ISERROR(MATCH(原始数据!AP100,各类选项!$E:$E,0)),1,0))</f>
        <v>0</v>
      </c>
      <c r="I99" s="295">
        <f>IF(原始数据!AV100="","",IF(ISERROR(MATCH(原始数据!AV100,各类选项!$E:$E,0)),1,0))</f>
        <v>0</v>
      </c>
      <c r="J99" s="295">
        <f>IF(原始数据!AX100="","",IF(ISERROR(MATCH(原始数据!AX100,各类选项!$E:$E,0)),1,0))</f>
        <v>0</v>
      </c>
      <c r="K99" s="295" t="str">
        <f>IF(原始数据!AQ100="","",IF(ISERROR(MATCH(原始数据!AQ100,各类选项!$C:$C,0)),1,0))</f>
        <v/>
      </c>
      <c r="L99" s="295" t="str">
        <f>IF(原始数据!AR100="","",IF(ISERROR(MATCH(原始数据!AR100,各类选项!$C:$C,0)),1,0))</f>
        <v/>
      </c>
      <c r="M99" s="295" t="str">
        <f>IF(原始数据!AS100="","",IF(ISERROR(MATCH(原始数据!AS100,各类选项!$C:$C,0)),1,0))</f>
        <v/>
      </c>
      <c r="N99" s="295">
        <f>IF(原始数据!AT100="","",IF(ISERROR(MATCH(原始数据!AT100,各类选项!$E:$E,0)),1,0))</f>
        <v>0</v>
      </c>
      <c r="O99" s="295">
        <f>IF(原始数据!AU100="","",IF(ISERROR(MATCH(原始数据!AU100,各类选项!$E:$E,0)),1,0))</f>
        <v>0</v>
      </c>
      <c r="P99" s="295">
        <f>IF(原始数据!AW100="","",IF(ISERROR(MATCH(原始数据!AW100,各类选项!$E:$E,0)),1,0))</f>
        <v>0</v>
      </c>
      <c r="Q99" s="295">
        <f>IF(原始数据!AY100="","",IF(ISERROR(MATCH(原始数据!AY100,各类选项!$E:$E,0)),1,0))</f>
        <v>0</v>
      </c>
      <c r="R99" s="295">
        <f>IF(原始数据!AZ100="","",IF(ISERROR(MATCH(原始数据!AZ100,各类选项!$C:$C,0)),1,0))</f>
        <v>0</v>
      </c>
      <c r="S99" s="295">
        <f>IF(赛后数据!M100="","",IF(ISERROR(MATCH(赛后数据!M100,(各类选项!J:J),0)),1,0))</f>
        <v>0</v>
      </c>
      <c r="T99" s="295">
        <f>IF(赛后数据!U100="","",IF(ISERROR(MATCH(赛后数据!U100,(各类选项!J:J),0)),1,0))</f>
        <v>0</v>
      </c>
      <c r="U99" s="295">
        <f>IF(赛后数据!AC100="","",IF(ISERROR(MATCH(赛后数据!AC100,(各类选项!J:J),0)),1,0))</f>
        <v>0</v>
      </c>
      <c r="V99" s="295">
        <f>IF(赛后数据!AK100="","",IF(ISERROR(MATCH(赛后数据!AK100,(各类选项!J:J),0)),1,0))</f>
        <v>0</v>
      </c>
    </row>
    <row r="100" spans="1:22">
      <c r="A100" s="295">
        <f t="shared" si="2"/>
        <v>0</v>
      </c>
      <c r="B100" s="295">
        <f t="shared" si="3"/>
        <v>0</v>
      </c>
      <c r="C100" s="295">
        <f>IF(原始数据!K101="","",IF(ISERROR(MATCH(原始数据!K101,原始数据!E101:F101,0)),1,0)-IF(原始数据!K101="",1,0))</f>
        <v>0</v>
      </c>
      <c r="D100" s="295">
        <f>IF(原始数据!L101="","",IF(ISERROR(MATCH(原始数据!L101,各类选项!L:L,0)),1,0)-IF(原始数据!L101="",1,0))</f>
        <v>0</v>
      </c>
      <c r="E100" s="295" t="str">
        <f>IF(原始数据!W101="","",IF(ISERROR(MATCH(原始数据!W101,各类选项!G:G,0)),1,0))</f>
        <v/>
      </c>
      <c r="F100" s="295">
        <f>IF(原始数据!Y101="","",IF(ISERROR(MATCH(原始数据!Y101,各类选项!G:G,0)),1,0))</f>
        <v>0</v>
      </c>
      <c r="G100" s="295">
        <f>IF(原始数据!AO101="","",IF(ISERROR(MATCH(原始数据!AO101,各类选项!$E:$E,0)),1,0))</f>
        <v>0</v>
      </c>
      <c r="H100" s="295">
        <f>IF(原始数据!AP101="","",IF(ISERROR(MATCH(原始数据!AP101,各类选项!$E:$E,0)),1,0))</f>
        <v>0</v>
      </c>
      <c r="I100" s="295">
        <f>IF(原始数据!AV101="","",IF(ISERROR(MATCH(原始数据!AV101,各类选项!$E:$E,0)),1,0))</f>
        <v>0</v>
      </c>
      <c r="J100" s="295">
        <f>IF(原始数据!AX101="","",IF(ISERROR(MATCH(原始数据!AX101,各类选项!$E:$E,0)),1,0))</f>
        <v>0</v>
      </c>
      <c r="K100" s="295">
        <f>IF(原始数据!AQ101="","",IF(ISERROR(MATCH(原始数据!AQ101,各类选项!$C:$C,0)),1,0))</f>
        <v>0</v>
      </c>
      <c r="L100" s="295" t="str">
        <f>IF(原始数据!AR101="","",IF(ISERROR(MATCH(原始数据!AR101,各类选项!$C:$C,0)),1,0))</f>
        <v/>
      </c>
      <c r="M100" s="295" t="str">
        <f>IF(原始数据!AS101="","",IF(ISERROR(MATCH(原始数据!AS101,各类选项!$C:$C,0)),1,0))</f>
        <v/>
      </c>
      <c r="N100" s="295">
        <f>IF(原始数据!AT101="","",IF(ISERROR(MATCH(原始数据!AT101,各类选项!$E:$E,0)),1,0))</f>
        <v>0</v>
      </c>
      <c r="O100" s="295">
        <f>IF(原始数据!AU101="","",IF(ISERROR(MATCH(原始数据!AU101,各类选项!$E:$E,0)),1,0))</f>
        <v>0</v>
      </c>
      <c r="P100" s="295">
        <f>IF(原始数据!AW101="","",IF(ISERROR(MATCH(原始数据!AW101,各类选项!$E:$E,0)),1,0))</f>
        <v>0</v>
      </c>
      <c r="Q100" s="295">
        <f>IF(原始数据!AY101="","",IF(ISERROR(MATCH(原始数据!AY101,各类选项!$E:$E,0)),1,0))</f>
        <v>0</v>
      </c>
      <c r="R100" s="295">
        <f>IF(原始数据!AZ101="","",IF(ISERROR(MATCH(原始数据!AZ101,各类选项!$C:$C,0)),1,0))</f>
        <v>0</v>
      </c>
      <c r="S100" s="295">
        <f>IF(赛后数据!M101="","",IF(ISERROR(MATCH(赛后数据!M101,(各类选项!J:J),0)),1,0))</f>
        <v>0</v>
      </c>
      <c r="T100" s="295">
        <f>IF(赛后数据!U101="","",IF(ISERROR(MATCH(赛后数据!U101,(各类选项!J:J),0)),1,0))</f>
        <v>0</v>
      </c>
      <c r="U100" s="295">
        <f>IF(赛后数据!AC101="","",IF(ISERROR(MATCH(赛后数据!AC101,(各类选项!J:J),0)),1,0))</f>
        <v>0</v>
      </c>
      <c r="V100" s="295">
        <f>IF(赛后数据!AK101="","",IF(ISERROR(MATCH(赛后数据!AK101,(各类选项!J:J),0)),1,0))</f>
        <v>0</v>
      </c>
    </row>
    <row r="101" spans="1:22">
      <c r="A101" s="295">
        <f t="shared" si="2"/>
        <v>0</v>
      </c>
      <c r="B101" s="295">
        <f t="shared" si="3"/>
        <v>0</v>
      </c>
      <c r="C101" s="295">
        <f>IF(原始数据!K102="","",IF(ISERROR(MATCH(原始数据!K102,原始数据!E102:F102,0)),1,0)-IF(原始数据!K102="",1,0))</f>
        <v>0</v>
      </c>
      <c r="D101" s="295">
        <f>IF(原始数据!L102="","",IF(ISERROR(MATCH(原始数据!L102,各类选项!L:L,0)),1,0)-IF(原始数据!L102="",1,0))</f>
        <v>0</v>
      </c>
      <c r="E101" s="295" t="str">
        <f>IF(原始数据!W102="","",IF(ISERROR(MATCH(原始数据!W102,各类选项!G:G,0)),1,0))</f>
        <v/>
      </c>
      <c r="F101" s="295">
        <f>IF(原始数据!Y102="","",IF(ISERROR(MATCH(原始数据!Y102,各类选项!G:G,0)),1,0))</f>
        <v>0</v>
      </c>
      <c r="G101" s="295">
        <f>IF(原始数据!AO102="","",IF(ISERROR(MATCH(原始数据!AO102,各类选项!$E:$E,0)),1,0))</f>
        <v>0</v>
      </c>
      <c r="H101" s="295">
        <f>IF(原始数据!AP102="","",IF(ISERROR(MATCH(原始数据!AP102,各类选项!$E:$E,0)),1,0))</f>
        <v>0</v>
      </c>
      <c r="I101" s="295">
        <f>IF(原始数据!AV102="","",IF(ISERROR(MATCH(原始数据!AV102,各类选项!$E:$E,0)),1,0))</f>
        <v>0</v>
      </c>
      <c r="J101" s="295">
        <f>IF(原始数据!AX102="","",IF(ISERROR(MATCH(原始数据!AX102,各类选项!$E:$E,0)),1,0))</f>
        <v>0</v>
      </c>
      <c r="K101" s="295">
        <f>IF(原始数据!AQ102="","",IF(ISERROR(MATCH(原始数据!AQ102,各类选项!$C:$C,0)),1,0))</f>
        <v>0</v>
      </c>
      <c r="L101" s="295" t="str">
        <f>IF(原始数据!AR102="","",IF(ISERROR(MATCH(原始数据!AR102,各类选项!$C:$C,0)),1,0))</f>
        <v/>
      </c>
      <c r="M101" s="295" t="str">
        <f>IF(原始数据!AS102="","",IF(ISERROR(MATCH(原始数据!AS102,各类选项!$C:$C,0)),1,0))</f>
        <v/>
      </c>
      <c r="N101" s="295">
        <f>IF(原始数据!AT102="","",IF(ISERROR(MATCH(原始数据!AT102,各类选项!$E:$E,0)),1,0))</f>
        <v>0</v>
      </c>
      <c r="O101" s="295">
        <f>IF(原始数据!AU102="","",IF(ISERROR(MATCH(原始数据!AU102,各类选项!$E:$E,0)),1,0))</f>
        <v>0</v>
      </c>
      <c r="P101" s="295">
        <f>IF(原始数据!AW102="","",IF(ISERROR(MATCH(原始数据!AW102,各类选项!$E:$E,0)),1,0))</f>
        <v>0</v>
      </c>
      <c r="Q101" s="295">
        <f>IF(原始数据!AY102="","",IF(ISERROR(MATCH(原始数据!AY102,各类选项!$E:$E,0)),1,0))</f>
        <v>0</v>
      </c>
      <c r="R101" s="295">
        <f>IF(原始数据!AZ102="","",IF(ISERROR(MATCH(原始数据!AZ102,各类选项!$C:$C,0)),1,0))</f>
        <v>0</v>
      </c>
      <c r="S101" s="295">
        <f>IF(赛后数据!M102="","",IF(ISERROR(MATCH(赛后数据!M102,(各类选项!J:J),0)),1,0))</f>
        <v>0</v>
      </c>
      <c r="T101" s="295">
        <f>IF(赛后数据!U102="","",IF(ISERROR(MATCH(赛后数据!U102,(各类选项!J:J),0)),1,0))</f>
        <v>0</v>
      </c>
      <c r="U101" s="295">
        <f>IF(赛后数据!AC102="","",IF(ISERROR(MATCH(赛后数据!AC102,(各类选项!J:J),0)),1,0))</f>
        <v>0</v>
      </c>
      <c r="V101" s="295">
        <f>IF(赛后数据!AK102="","",IF(ISERROR(MATCH(赛后数据!AK102,(各类选项!J:J),0)),1,0))</f>
        <v>0</v>
      </c>
    </row>
    <row r="102" spans="1:22">
      <c r="A102" s="295">
        <f t="shared" si="2"/>
        <v>0</v>
      </c>
      <c r="B102" s="295">
        <f t="shared" si="3"/>
        <v>0</v>
      </c>
      <c r="C102" s="295">
        <f>IF(原始数据!K103="","",IF(ISERROR(MATCH(原始数据!K103,原始数据!E103:F103,0)),1,0)-IF(原始数据!K103="",1,0))</f>
        <v>0</v>
      </c>
      <c r="D102" s="295">
        <f>IF(原始数据!L103="","",IF(ISERROR(MATCH(原始数据!L103,各类选项!L:L,0)),1,0)-IF(原始数据!L103="",1,0))</f>
        <v>0</v>
      </c>
      <c r="E102" s="295" t="str">
        <f>IF(原始数据!W103="","",IF(ISERROR(MATCH(原始数据!W103,各类选项!G:G,0)),1,0))</f>
        <v/>
      </c>
      <c r="F102" s="295">
        <f>IF(原始数据!Y103="","",IF(ISERROR(MATCH(原始数据!Y103,各类选项!G:G,0)),1,0))</f>
        <v>0</v>
      </c>
      <c r="G102" s="295">
        <f>IF(原始数据!AO103="","",IF(ISERROR(MATCH(原始数据!AO103,各类选项!$E:$E,0)),1,0))</f>
        <v>0</v>
      </c>
      <c r="H102" s="295">
        <f>IF(原始数据!AP103="","",IF(ISERROR(MATCH(原始数据!AP103,各类选项!$E:$E,0)),1,0))</f>
        <v>0</v>
      </c>
      <c r="I102" s="295">
        <f>IF(原始数据!AV103="","",IF(ISERROR(MATCH(原始数据!AV103,各类选项!$E:$E,0)),1,0))</f>
        <v>0</v>
      </c>
      <c r="J102" s="295">
        <f>IF(原始数据!AX103="","",IF(ISERROR(MATCH(原始数据!AX103,各类选项!$E:$E,0)),1,0))</f>
        <v>0</v>
      </c>
      <c r="K102" s="295">
        <f>IF(原始数据!AQ103="","",IF(ISERROR(MATCH(原始数据!AQ103,各类选项!$C:$C,0)),1,0))</f>
        <v>0</v>
      </c>
      <c r="L102" s="295">
        <f>IF(原始数据!AR103="","",IF(ISERROR(MATCH(原始数据!AR103,各类选项!$C:$C,0)),1,0))</f>
        <v>0</v>
      </c>
      <c r="M102" s="295" t="str">
        <f>IF(原始数据!AS103="","",IF(ISERROR(MATCH(原始数据!AS103,各类选项!$C:$C,0)),1,0))</f>
        <v/>
      </c>
      <c r="N102" s="295">
        <f>IF(原始数据!AT103="","",IF(ISERROR(MATCH(原始数据!AT103,各类选项!$E:$E,0)),1,0))</f>
        <v>0</v>
      </c>
      <c r="O102" s="295">
        <f>IF(原始数据!AU103="","",IF(ISERROR(MATCH(原始数据!AU103,各类选项!$E:$E,0)),1,0))</f>
        <v>0</v>
      </c>
      <c r="P102" s="295">
        <f>IF(原始数据!AW103="","",IF(ISERROR(MATCH(原始数据!AW103,各类选项!$E:$E,0)),1,0))</f>
        <v>0</v>
      </c>
      <c r="Q102" s="295">
        <f>IF(原始数据!AY103="","",IF(ISERROR(MATCH(原始数据!AY103,各类选项!$E:$E,0)),1,0))</f>
        <v>0</v>
      </c>
      <c r="R102" s="295">
        <f>IF(原始数据!AZ103="","",IF(ISERROR(MATCH(原始数据!AZ103,各类选项!$C:$C,0)),1,0))</f>
        <v>0</v>
      </c>
      <c r="S102" s="295">
        <f>IF(赛后数据!M103="","",IF(ISERROR(MATCH(赛后数据!M103,(各类选项!J:J),0)),1,0))</f>
        <v>0</v>
      </c>
      <c r="T102" s="295">
        <f>IF(赛后数据!U103="","",IF(ISERROR(MATCH(赛后数据!U103,(各类选项!J:J),0)),1,0))</f>
        <v>0</v>
      </c>
      <c r="U102" s="295">
        <f>IF(赛后数据!AC103="","",IF(ISERROR(MATCH(赛后数据!AC103,(各类选项!J:J),0)),1,0))</f>
        <v>0</v>
      </c>
      <c r="V102" s="295">
        <f>IF(赛后数据!AK103="","",IF(ISERROR(MATCH(赛后数据!AK103,(各类选项!J:J),0)),1,0))</f>
        <v>0</v>
      </c>
    </row>
    <row r="103" spans="1:22">
      <c r="A103" s="295">
        <f t="shared" si="2"/>
        <v>0</v>
      </c>
      <c r="B103" s="295">
        <f t="shared" si="3"/>
        <v>0</v>
      </c>
      <c r="C103" s="295">
        <f>IF(原始数据!K104="","",IF(ISERROR(MATCH(原始数据!K104,原始数据!E104:F104,0)),1,0)-IF(原始数据!K104="",1,0))</f>
        <v>0</v>
      </c>
      <c r="D103" s="295">
        <f>IF(原始数据!L104="","",IF(ISERROR(MATCH(原始数据!L104,各类选项!L:L,0)),1,0)-IF(原始数据!L104="",1,0))</f>
        <v>0</v>
      </c>
      <c r="E103" s="295" t="str">
        <f>IF(原始数据!W104="","",IF(ISERROR(MATCH(原始数据!W104,各类选项!G:G,0)),1,0))</f>
        <v/>
      </c>
      <c r="F103" s="295">
        <f>IF(原始数据!Y104="","",IF(ISERROR(MATCH(原始数据!Y104,各类选项!G:G,0)),1,0))</f>
        <v>0</v>
      </c>
      <c r="G103" s="295">
        <f>IF(原始数据!AO104="","",IF(ISERROR(MATCH(原始数据!AO104,各类选项!$E:$E,0)),1,0))</f>
        <v>0</v>
      </c>
      <c r="H103" s="295">
        <f>IF(原始数据!AP104="","",IF(ISERROR(MATCH(原始数据!AP104,各类选项!$E:$E,0)),1,0))</f>
        <v>0</v>
      </c>
      <c r="I103" s="295">
        <f>IF(原始数据!AV104="","",IF(ISERROR(MATCH(原始数据!AV104,各类选项!$E:$E,0)),1,0))</f>
        <v>0</v>
      </c>
      <c r="J103" s="295">
        <f>IF(原始数据!AX104="","",IF(ISERROR(MATCH(原始数据!AX104,各类选项!$E:$E,0)),1,0))</f>
        <v>0</v>
      </c>
      <c r="K103" s="295">
        <f>IF(原始数据!AQ104="","",IF(ISERROR(MATCH(原始数据!AQ104,各类选项!$C:$C,0)),1,0))</f>
        <v>0</v>
      </c>
      <c r="L103" s="295">
        <f>IF(原始数据!AR104="","",IF(ISERROR(MATCH(原始数据!AR104,各类选项!$C:$C,0)),1,0))</f>
        <v>0</v>
      </c>
      <c r="M103" s="295" t="str">
        <f>IF(原始数据!AS104="","",IF(ISERROR(MATCH(原始数据!AS104,各类选项!$C:$C,0)),1,0))</f>
        <v/>
      </c>
      <c r="N103" s="295">
        <f>IF(原始数据!AT104="","",IF(ISERROR(MATCH(原始数据!AT104,各类选项!$E:$E,0)),1,0))</f>
        <v>0</v>
      </c>
      <c r="O103" s="295">
        <f>IF(原始数据!AU104="","",IF(ISERROR(MATCH(原始数据!AU104,各类选项!$E:$E,0)),1,0))</f>
        <v>0</v>
      </c>
      <c r="P103" s="295">
        <f>IF(原始数据!AW104="","",IF(ISERROR(MATCH(原始数据!AW104,各类选项!$E:$E,0)),1,0))</f>
        <v>0</v>
      </c>
      <c r="Q103" s="295">
        <f>IF(原始数据!AY104="","",IF(ISERROR(MATCH(原始数据!AY104,各类选项!$E:$E,0)),1,0))</f>
        <v>0</v>
      </c>
      <c r="R103" s="295">
        <f>IF(原始数据!AZ104="","",IF(ISERROR(MATCH(原始数据!AZ104,各类选项!$C:$C,0)),1,0))</f>
        <v>0</v>
      </c>
      <c r="S103" s="295">
        <f>IF(赛后数据!M104="","",IF(ISERROR(MATCH(赛后数据!M104,(各类选项!J:J),0)),1,0))</f>
        <v>0</v>
      </c>
      <c r="T103" s="295">
        <f>IF(赛后数据!U104="","",IF(ISERROR(MATCH(赛后数据!U104,(各类选项!J:J),0)),1,0))</f>
        <v>0</v>
      </c>
      <c r="U103" s="295">
        <f>IF(赛后数据!AC104="","",IF(ISERROR(MATCH(赛后数据!AC104,(各类选项!J:J),0)),1,0))</f>
        <v>0</v>
      </c>
      <c r="V103" s="295">
        <f>IF(赛后数据!AK104="","",IF(ISERROR(MATCH(赛后数据!AK104,(各类选项!J:J),0)),1,0))</f>
        <v>0</v>
      </c>
    </row>
    <row r="104" spans="1:22">
      <c r="A104" s="295">
        <f t="shared" si="2"/>
        <v>0</v>
      </c>
      <c r="B104" s="295">
        <f t="shared" si="3"/>
        <v>0</v>
      </c>
      <c r="C104" s="295">
        <f>IF(原始数据!K105="","",IF(ISERROR(MATCH(原始数据!K105,原始数据!E105:F105,0)),1,0)-IF(原始数据!K105="",1,0))</f>
        <v>0</v>
      </c>
      <c r="D104" s="295">
        <f>IF(原始数据!L105="","",IF(ISERROR(MATCH(原始数据!L105,各类选项!L:L,0)),1,0)-IF(原始数据!L105="",1,0))</f>
        <v>0</v>
      </c>
      <c r="E104" s="295" t="str">
        <f>IF(原始数据!W105="","",IF(ISERROR(MATCH(原始数据!W105,各类选项!G:G,0)),1,0))</f>
        <v/>
      </c>
      <c r="F104" s="295">
        <f>IF(原始数据!Y105="","",IF(ISERROR(MATCH(原始数据!Y105,各类选项!G:G,0)),1,0))</f>
        <v>0</v>
      </c>
      <c r="G104" s="295">
        <f>IF(原始数据!AO105="","",IF(ISERROR(MATCH(原始数据!AO105,各类选项!$E:$E,0)),1,0))</f>
        <v>0</v>
      </c>
      <c r="H104" s="295">
        <f>IF(原始数据!AP105="","",IF(ISERROR(MATCH(原始数据!AP105,各类选项!$E:$E,0)),1,0))</f>
        <v>0</v>
      </c>
      <c r="I104" s="295">
        <f>IF(原始数据!AV105="","",IF(ISERROR(MATCH(原始数据!AV105,各类选项!$E:$E,0)),1,0))</f>
        <v>0</v>
      </c>
      <c r="J104" s="295">
        <f>IF(原始数据!AX105="","",IF(ISERROR(MATCH(原始数据!AX105,各类选项!$E:$E,0)),1,0))</f>
        <v>0</v>
      </c>
      <c r="K104" s="295">
        <f>IF(原始数据!AQ105="","",IF(ISERROR(MATCH(原始数据!AQ105,各类选项!$C:$C,0)),1,0))</f>
        <v>0</v>
      </c>
      <c r="L104" s="295">
        <f>IF(原始数据!AR105="","",IF(ISERROR(MATCH(原始数据!AR105,各类选项!$C:$C,0)),1,0))</f>
        <v>0</v>
      </c>
      <c r="M104" s="295" t="str">
        <f>IF(原始数据!AS105="","",IF(ISERROR(MATCH(原始数据!AS105,各类选项!$C:$C,0)),1,0))</f>
        <v/>
      </c>
      <c r="N104" s="295">
        <f>IF(原始数据!AT105="","",IF(ISERROR(MATCH(原始数据!AT105,各类选项!$E:$E,0)),1,0))</f>
        <v>0</v>
      </c>
      <c r="O104" s="295">
        <f>IF(原始数据!AU105="","",IF(ISERROR(MATCH(原始数据!AU105,各类选项!$E:$E,0)),1,0))</f>
        <v>0</v>
      </c>
      <c r="P104" s="295">
        <f>IF(原始数据!AW105="","",IF(ISERROR(MATCH(原始数据!AW105,各类选项!$E:$E,0)),1,0))</f>
        <v>0</v>
      </c>
      <c r="Q104" s="295">
        <f>IF(原始数据!AY105="","",IF(ISERROR(MATCH(原始数据!AY105,各类选项!$E:$E,0)),1,0))</f>
        <v>0</v>
      </c>
      <c r="R104" s="295">
        <f>IF(原始数据!AZ105="","",IF(ISERROR(MATCH(原始数据!AZ105,各类选项!$C:$C,0)),1,0))</f>
        <v>0</v>
      </c>
      <c r="S104" s="295">
        <f>IF(赛后数据!M105="","",IF(ISERROR(MATCH(赛后数据!M105,(各类选项!J:J),0)),1,0))</f>
        <v>0</v>
      </c>
      <c r="T104" s="295">
        <f>IF(赛后数据!U105="","",IF(ISERROR(MATCH(赛后数据!U105,(各类选项!J:J),0)),1,0))</f>
        <v>0</v>
      </c>
      <c r="U104" s="295">
        <f>IF(赛后数据!AC105="","",IF(ISERROR(MATCH(赛后数据!AC105,(各类选项!J:J),0)),1,0))</f>
        <v>0</v>
      </c>
      <c r="V104" s="295">
        <f>IF(赛后数据!AK105="","",IF(ISERROR(MATCH(赛后数据!AK105,(各类选项!J:J),0)),1,0))</f>
        <v>0</v>
      </c>
    </row>
    <row r="105" spans="1:22">
      <c r="A105" s="295">
        <f t="shared" si="2"/>
        <v>0</v>
      </c>
      <c r="B105" s="295">
        <f t="shared" si="3"/>
        <v>0</v>
      </c>
      <c r="C105" s="295">
        <f>IF(原始数据!K106="","",IF(ISERROR(MATCH(原始数据!K106,原始数据!E106:F106,0)),1,0)-IF(原始数据!K106="",1,0))</f>
        <v>0</v>
      </c>
      <c r="D105" s="295">
        <f>IF(原始数据!L106="","",IF(ISERROR(MATCH(原始数据!L106,各类选项!L:L,0)),1,0)-IF(原始数据!L106="",1,0))</f>
        <v>0</v>
      </c>
      <c r="E105" s="295" t="str">
        <f>IF(原始数据!W106="","",IF(ISERROR(MATCH(原始数据!W106,各类选项!G:G,0)),1,0))</f>
        <v/>
      </c>
      <c r="F105" s="295">
        <f>IF(原始数据!Y106="","",IF(ISERROR(MATCH(原始数据!Y106,各类选项!G:G,0)),1,0))</f>
        <v>0</v>
      </c>
      <c r="G105" s="295">
        <f>IF(原始数据!AO106="","",IF(ISERROR(MATCH(原始数据!AO106,各类选项!$E:$E,0)),1,0))</f>
        <v>0</v>
      </c>
      <c r="H105" s="295">
        <f>IF(原始数据!AP106="","",IF(ISERROR(MATCH(原始数据!AP106,各类选项!$E:$E,0)),1,0))</f>
        <v>0</v>
      </c>
      <c r="I105" s="295">
        <f>IF(原始数据!AV106="","",IF(ISERROR(MATCH(原始数据!AV106,各类选项!$E:$E,0)),1,0))</f>
        <v>0</v>
      </c>
      <c r="J105" s="295">
        <f>IF(原始数据!AX106="","",IF(ISERROR(MATCH(原始数据!AX106,各类选项!$E:$E,0)),1,0))</f>
        <v>0</v>
      </c>
      <c r="K105" s="295">
        <f>IF(原始数据!AQ106="","",IF(ISERROR(MATCH(原始数据!AQ106,各类选项!$C:$C,0)),1,0))</f>
        <v>0</v>
      </c>
      <c r="L105" s="295">
        <f>IF(原始数据!AR106="","",IF(ISERROR(MATCH(原始数据!AR106,各类选项!$C:$C,0)),1,0))</f>
        <v>0</v>
      </c>
      <c r="M105" s="295" t="str">
        <f>IF(原始数据!AS106="","",IF(ISERROR(MATCH(原始数据!AS106,各类选项!$C:$C,0)),1,0))</f>
        <v/>
      </c>
      <c r="N105" s="295">
        <f>IF(原始数据!AT106="","",IF(ISERROR(MATCH(原始数据!AT106,各类选项!$E:$E,0)),1,0))</f>
        <v>0</v>
      </c>
      <c r="O105" s="295">
        <f>IF(原始数据!AU106="","",IF(ISERROR(MATCH(原始数据!AU106,各类选项!$E:$E,0)),1,0))</f>
        <v>0</v>
      </c>
      <c r="P105" s="295">
        <f>IF(原始数据!AW106="","",IF(ISERROR(MATCH(原始数据!AW106,各类选项!$E:$E,0)),1,0))</f>
        <v>0</v>
      </c>
      <c r="Q105" s="295">
        <f>IF(原始数据!AY106="","",IF(ISERROR(MATCH(原始数据!AY106,各类选项!$E:$E,0)),1,0))</f>
        <v>0</v>
      </c>
      <c r="R105" s="295">
        <f>IF(原始数据!AZ106="","",IF(ISERROR(MATCH(原始数据!AZ106,各类选项!$C:$C,0)),1,0))</f>
        <v>0</v>
      </c>
      <c r="S105" s="295">
        <f>IF(赛后数据!M106="","",IF(ISERROR(MATCH(赛后数据!M106,(各类选项!J:J),0)),1,0))</f>
        <v>0</v>
      </c>
      <c r="T105" s="295">
        <f>IF(赛后数据!U106="","",IF(ISERROR(MATCH(赛后数据!U106,(各类选项!J:J),0)),1,0))</f>
        <v>0</v>
      </c>
      <c r="U105" s="295">
        <f>IF(赛后数据!AC106="","",IF(ISERROR(MATCH(赛后数据!AC106,(各类选项!J:J),0)),1,0))</f>
        <v>0</v>
      </c>
      <c r="V105" s="295">
        <f>IF(赛后数据!AK106="","",IF(ISERROR(MATCH(赛后数据!AK106,(各类选项!J:J),0)),1,0))</f>
        <v>0</v>
      </c>
    </row>
    <row r="106" spans="1:22">
      <c r="A106" s="295">
        <f t="shared" si="2"/>
        <v>0</v>
      </c>
      <c r="B106" s="295">
        <f t="shared" si="3"/>
        <v>0</v>
      </c>
      <c r="C106" s="295">
        <f>IF(原始数据!K107="","",IF(ISERROR(MATCH(原始数据!K107,原始数据!E107:F107,0)),1,0)-IF(原始数据!K107="",1,0))</f>
        <v>0</v>
      </c>
      <c r="D106" s="295">
        <f>IF(原始数据!L107="","",IF(ISERROR(MATCH(原始数据!L107,各类选项!L:L,0)),1,0)-IF(原始数据!L107="",1,0))</f>
        <v>0</v>
      </c>
      <c r="E106" s="295" t="str">
        <f>IF(原始数据!W107="","",IF(ISERROR(MATCH(原始数据!W107,各类选项!G:G,0)),1,0))</f>
        <v/>
      </c>
      <c r="F106" s="295">
        <f>IF(原始数据!Y107="","",IF(ISERROR(MATCH(原始数据!Y107,各类选项!G:G,0)),1,0))</f>
        <v>0</v>
      </c>
      <c r="G106" s="295">
        <f>IF(原始数据!AO107="","",IF(ISERROR(MATCH(原始数据!AO107,各类选项!$E:$E,0)),1,0))</f>
        <v>0</v>
      </c>
      <c r="H106" s="295">
        <f>IF(原始数据!AP107="","",IF(ISERROR(MATCH(原始数据!AP107,各类选项!$E:$E,0)),1,0))</f>
        <v>0</v>
      </c>
      <c r="I106" s="295">
        <f>IF(原始数据!AV107="","",IF(ISERROR(MATCH(原始数据!AV107,各类选项!$E:$E,0)),1,0))</f>
        <v>0</v>
      </c>
      <c r="J106" s="295">
        <f>IF(原始数据!AX107="","",IF(ISERROR(MATCH(原始数据!AX107,各类选项!$E:$E,0)),1,0))</f>
        <v>0</v>
      </c>
      <c r="K106" s="295">
        <f>IF(原始数据!AQ107="","",IF(ISERROR(MATCH(原始数据!AQ107,各类选项!$C:$C,0)),1,0))</f>
        <v>0</v>
      </c>
      <c r="L106" s="295">
        <f>IF(原始数据!AR107="","",IF(ISERROR(MATCH(原始数据!AR107,各类选项!$C:$C,0)),1,0))</f>
        <v>0</v>
      </c>
      <c r="M106" s="295" t="str">
        <f>IF(原始数据!AS107="","",IF(ISERROR(MATCH(原始数据!AS107,各类选项!$C:$C,0)),1,0))</f>
        <v/>
      </c>
      <c r="N106" s="295">
        <f>IF(原始数据!AT107="","",IF(ISERROR(MATCH(原始数据!AT107,各类选项!$E:$E,0)),1,0))</f>
        <v>0</v>
      </c>
      <c r="O106" s="295">
        <f>IF(原始数据!AU107="","",IF(ISERROR(MATCH(原始数据!AU107,各类选项!$E:$E,0)),1,0))</f>
        <v>0</v>
      </c>
      <c r="P106" s="295">
        <f>IF(原始数据!AW107="","",IF(ISERROR(MATCH(原始数据!AW107,各类选项!$E:$E,0)),1,0))</f>
        <v>0</v>
      </c>
      <c r="Q106" s="295">
        <f>IF(原始数据!AY107="","",IF(ISERROR(MATCH(原始数据!AY107,各类选项!$E:$E,0)),1,0))</f>
        <v>0</v>
      </c>
      <c r="R106" s="295">
        <f>IF(原始数据!AZ107="","",IF(ISERROR(MATCH(原始数据!AZ107,各类选项!$C:$C,0)),1,0))</f>
        <v>0</v>
      </c>
      <c r="S106" s="295">
        <f>IF(赛后数据!M107="","",IF(ISERROR(MATCH(赛后数据!M107,(各类选项!J:J),0)),1,0))</f>
        <v>0</v>
      </c>
      <c r="T106" s="295">
        <f>IF(赛后数据!U107="","",IF(ISERROR(MATCH(赛后数据!U107,(各类选项!J:J),0)),1,0))</f>
        <v>0</v>
      </c>
      <c r="U106" s="295">
        <f>IF(赛后数据!AC107="","",IF(ISERROR(MATCH(赛后数据!AC107,(各类选项!J:J),0)),1,0))</f>
        <v>0</v>
      </c>
      <c r="V106" s="295">
        <f>IF(赛后数据!AK107="","",IF(ISERROR(MATCH(赛后数据!AK107,(各类选项!J:J),0)),1,0))</f>
        <v>0</v>
      </c>
    </row>
    <row r="107" spans="1:22">
      <c r="A107" s="295">
        <f t="shared" si="2"/>
        <v>0</v>
      </c>
      <c r="B107" s="295">
        <f t="shared" si="3"/>
        <v>0</v>
      </c>
      <c r="C107" s="295" t="str">
        <f>IF(原始数据!K108="","",IF(ISERROR(MATCH(原始数据!K108,原始数据!E108:F108,0)),1,0)-IF(原始数据!K108="",1,0))</f>
        <v/>
      </c>
      <c r="D107" s="295" t="str">
        <f>IF(原始数据!L108="","",IF(ISERROR(MATCH(原始数据!L108,各类选项!L:L,0)),1,0)-IF(原始数据!L108="",1,0))</f>
        <v/>
      </c>
      <c r="E107" s="295" t="str">
        <f>IF(原始数据!W108="","",IF(ISERROR(MATCH(原始数据!W108,各类选项!G:G,0)),1,0))</f>
        <v/>
      </c>
      <c r="F107" s="295">
        <f>IF(原始数据!Y108="","",IF(ISERROR(MATCH(原始数据!Y108,各类选项!G:G,0)),1,0))</f>
        <v>0</v>
      </c>
      <c r="G107" s="295" t="str">
        <f>IF(原始数据!AO108="","",IF(ISERROR(MATCH(原始数据!AO108,各类选项!$E:$E,0)),1,0))</f>
        <v/>
      </c>
      <c r="H107" s="295" t="str">
        <f>IF(原始数据!AP108="","",IF(ISERROR(MATCH(原始数据!AP108,各类选项!$E:$E,0)),1,0))</f>
        <v/>
      </c>
      <c r="I107" s="295" t="str">
        <f>IF(原始数据!AV108="","",IF(ISERROR(MATCH(原始数据!AV108,各类选项!$E:$E,0)),1,0))</f>
        <v/>
      </c>
      <c r="J107" s="295" t="str">
        <f>IF(原始数据!AX108="","",IF(ISERROR(MATCH(原始数据!AX108,各类选项!$E:$E,0)),1,0))</f>
        <v/>
      </c>
      <c r="K107" s="295" t="str">
        <f>IF(原始数据!AQ108="","",IF(ISERROR(MATCH(原始数据!AQ108,各类选项!$C:$C,0)),1,0))</f>
        <v/>
      </c>
      <c r="L107" s="295" t="str">
        <f>IF(原始数据!AR108="","",IF(ISERROR(MATCH(原始数据!AR108,各类选项!$C:$C,0)),1,0))</f>
        <v/>
      </c>
      <c r="M107" s="295" t="str">
        <f>IF(原始数据!AS108="","",IF(ISERROR(MATCH(原始数据!AS108,各类选项!$C:$C,0)),1,0))</f>
        <v/>
      </c>
      <c r="N107" s="295" t="str">
        <f>IF(原始数据!AT108="","",IF(ISERROR(MATCH(原始数据!AT108,各类选项!$E:$E,0)),1,0))</f>
        <v/>
      </c>
      <c r="O107" s="295" t="str">
        <f>IF(原始数据!AU108="","",IF(ISERROR(MATCH(原始数据!AU108,各类选项!$E:$E,0)),1,0))</f>
        <v/>
      </c>
      <c r="P107" s="295" t="str">
        <f>IF(原始数据!AW108="","",IF(ISERROR(MATCH(原始数据!AW108,各类选项!$E:$E,0)),1,0))</f>
        <v/>
      </c>
      <c r="Q107" s="295" t="str">
        <f>IF(原始数据!AY108="","",IF(ISERROR(MATCH(原始数据!AY108,各类选项!$E:$E,0)),1,0))</f>
        <v/>
      </c>
      <c r="R107" s="295" t="str">
        <f>IF(原始数据!AZ108="","",IF(ISERROR(MATCH(原始数据!AZ108,各类选项!$C:$C,0)),1,0))</f>
        <v/>
      </c>
      <c r="S107" s="295" t="str">
        <f>IF(赛后数据!M108="","",IF(ISERROR(MATCH(赛后数据!M108,(各类选项!J:J),0)),1,0))</f>
        <v/>
      </c>
      <c r="T107" s="295" t="str">
        <f>IF(赛后数据!U108="","",IF(ISERROR(MATCH(赛后数据!U108,(各类选项!J:J),0)),1,0))</f>
        <v/>
      </c>
      <c r="U107" s="295" t="str">
        <f>IF(赛后数据!AC108="","",IF(ISERROR(MATCH(赛后数据!AC108,(各类选项!J:J),0)),1,0))</f>
        <v/>
      </c>
      <c r="V107" s="295" t="str">
        <f>IF(赛后数据!AK108="","",IF(ISERROR(MATCH(赛后数据!AK108,(各类选项!J:J),0)),1,0))</f>
        <v/>
      </c>
    </row>
    <row r="108" spans="1:22">
      <c r="A108" s="295">
        <f t="shared" si="2"/>
        <v>0</v>
      </c>
      <c r="B108" s="295">
        <f t="shared" si="3"/>
        <v>0</v>
      </c>
      <c r="C108" s="295" t="str">
        <f>IF(原始数据!K109="","",IF(ISERROR(MATCH(原始数据!K109,原始数据!E109:F109,0)),1,0)-IF(原始数据!K109="",1,0))</f>
        <v/>
      </c>
      <c r="D108" s="295" t="str">
        <f>IF(原始数据!L109="","",IF(ISERROR(MATCH(原始数据!L109,各类选项!L:L,0)),1,0)-IF(原始数据!L109="",1,0))</f>
        <v/>
      </c>
      <c r="E108" s="295" t="str">
        <f>IF(原始数据!W109="","",IF(ISERROR(MATCH(原始数据!W109,各类选项!G:G,0)),1,0))</f>
        <v/>
      </c>
      <c r="F108" s="295" t="str">
        <f>IF(原始数据!Y109="","",IF(ISERROR(MATCH(原始数据!Y109,各类选项!G:G,0)),1,0))</f>
        <v/>
      </c>
      <c r="G108" s="295" t="str">
        <f>IF(原始数据!AO109="","",IF(ISERROR(MATCH(原始数据!AO109,各类选项!$E:$E,0)),1,0))</f>
        <v/>
      </c>
      <c r="H108" s="295" t="str">
        <f>IF(原始数据!AP109="","",IF(ISERROR(MATCH(原始数据!AP109,各类选项!$E:$E,0)),1,0))</f>
        <v/>
      </c>
      <c r="I108" s="295" t="str">
        <f>IF(原始数据!AV109="","",IF(ISERROR(MATCH(原始数据!AV109,各类选项!$E:$E,0)),1,0))</f>
        <v/>
      </c>
      <c r="J108" s="295" t="str">
        <f>IF(原始数据!AX109="","",IF(ISERROR(MATCH(原始数据!AX109,各类选项!$E:$E,0)),1,0))</f>
        <v/>
      </c>
      <c r="K108" s="295" t="str">
        <f>IF(原始数据!AQ109="","",IF(ISERROR(MATCH(原始数据!AQ109,各类选项!$C:$C,0)),1,0))</f>
        <v/>
      </c>
      <c r="L108" s="295" t="str">
        <f>IF(原始数据!AR109="","",IF(ISERROR(MATCH(原始数据!AR109,各类选项!$C:$C,0)),1,0))</f>
        <v/>
      </c>
      <c r="M108" s="295" t="str">
        <f>IF(原始数据!AS109="","",IF(ISERROR(MATCH(原始数据!AS109,各类选项!$C:$C,0)),1,0))</f>
        <v/>
      </c>
      <c r="N108" s="295" t="str">
        <f>IF(原始数据!AT109="","",IF(ISERROR(MATCH(原始数据!AT109,各类选项!$E:$E,0)),1,0))</f>
        <v/>
      </c>
      <c r="O108" s="295" t="str">
        <f>IF(原始数据!AU109="","",IF(ISERROR(MATCH(原始数据!AU109,各类选项!$E:$E,0)),1,0))</f>
        <v/>
      </c>
      <c r="P108" s="295" t="str">
        <f>IF(原始数据!AW109="","",IF(ISERROR(MATCH(原始数据!AW109,各类选项!$E:$E,0)),1,0))</f>
        <v/>
      </c>
      <c r="Q108" s="295" t="str">
        <f>IF(原始数据!AY109="","",IF(ISERROR(MATCH(原始数据!AY109,各类选项!$E:$E,0)),1,0))</f>
        <v/>
      </c>
      <c r="R108" s="295" t="str">
        <f>IF(原始数据!AZ109="","",IF(ISERROR(MATCH(原始数据!AZ109,各类选项!$C:$C,0)),1,0))</f>
        <v/>
      </c>
      <c r="S108" s="295" t="str">
        <f>IF(赛后数据!M109="","",IF(ISERROR(MATCH(赛后数据!M109,(各类选项!J:J),0)),1,0))</f>
        <v/>
      </c>
      <c r="T108" s="295" t="str">
        <f>IF(赛后数据!U109="","",IF(ISERROR(MATCH(赛后数据!U109,(各类选项!J:J),0)),1,0))</f>
        <v/>
      </c>
      <c r="U108" s="295" t="str">
        <f>IF(赛后数据!AC109="","",IF(ISERROR(MATCH(赛后数据!AC109,(各类选项!J:J),0)),1,0))</f>
        <v/>
      </c>
      <c r="V108" s="295" t="str">
        <f>IF(赛后数据!AK109="","",IF(ISERROR(MATCH(赛后数据!AK109,(各类选项!J:J),0)),1,0))</f>
        <v/>
      </c>
    </row>
    <row r="109" spans="1:22">
      <c r="A109" s="295">
        <f t="shared" si="2"/>
        <v>0</v>
      </c>
      <c r="B109" s="295">
        <f t="shared" si="3"/>
        <v>0</v>
      </c>
      <c r="C109" s="295" t="str">
        <f>IF(原始数据!K110="","",IF(ISERROR(MATCH(原始数据!K110,原始数据!E110:F110,0)),1,0)-IF(原始数据!K110="",1,0))</f>
        <v/>
      </c>
      <c r="D109" s="295" t="str">
        <f>IF(原始数据!L110="","",IF(ISERROR(MATCH(原始数据!L110,各类选项!L:L,0)),1,0)-IF(原始数据!L110="",1,0))</f>
        <v/>
      </c>
      <c r="E109" s="295" t="str">
        <f>IF(原始数据!W110="","",IF(ISERROR(MATCH(原始数据!W110,各类选项!G:G,0)),1,0))</f>
        <v/>
      </c>
      <c r="F109" s="295" t="str">
        <f>IF(原始数据!Y110="","",IF(ISERROR(MATCH(原始数据!Y110,各类选项!G:G,0)),1,0))</f>
        <v/>
      </c>
      <c r="G109" s="295" t="str">
        <f>IF(原始数据!AO110="","",IF(ISERROR(MATCH(原始数据!AO110,各类选项!$E:$E,0)),1,0))</f>
        <v/>
      </c>
      <c r="H109" s="295" t="str">
        <f>IF(原始数据!AP110="","",IF(ISERROR(MATCH(原始数据!AP110,各类选项!$E:$E,0)),1,0))</f>
        <v/>
      </c>
      <c r="I109" s="295" t="str">
        <f>IF(原始数据!AV110="","",IF(ISERROR(MATCH(原始数据!AV110,各类选项!$E:$E,0)),1,0))</f>
        <v/>
      </c>
      <c r="J109" s="295" t="str">
        <f>IF(原始数据!AX110="","",IF(ISERROR(MATCH(原始数据!AX110,各类选项!$E:$E,0)),1,0))</f>
        <v/>
      </c>
      <c r="K109" s="295" t="str">
        <f>IF(原始数据!AQ110="","",IF(ISERROR(MATCH(原始数据!AQ110,各类选项!$C:$C,0)),1,0))</f>
        <v/>
      </c>
      <c r="L109" s="295" t="str">
        <f>IF(原始数据!AR110="","",IF(ISERROR(MATCH(原始数据!AR110,各类选项!$C:$C,0)),1,0))</f>
        <v/>
      </c>
      <c r="M109" s="295" t="str">
        <f>IF(原始数据!AS110="","",IF(ISERROR(MATCH(原始数据!AS110,各类选项!$C:$C,0)),1,0))</f>
        <v/>
      </c>
      <c r="N109" s="295" t="str">
        <f>IF(原始数据!AT110="","",IF(ISERROR(MATCH(原始数据!AT110,各类选项!$E:$E,0)),1,0))</f>
        <v/>
      </c>
      <c r="O109" s="295" t="str">
        <f>IF(原始数据!AU110="","",IF(ISERROR(MATCH(原始数据!AU110,各类选项!$E:$E,0)),1,0))</f>
        <v/>
      </c>
      <c r="P109" s="295" t="str">
        <f>IF(原始数据!AW110="","",IF(ISERROR(MATCH(原始数据!AW110,各类选项!$E:$E,0)),1,0))</f>
        <v/>
      </c>
      <c r="Q109" s="295" t="str">
        <f>IF(原始数据!AY110="","",IF(ISERROR(MATCH(原始数据!AY110,各类选项!$E:$E,0)),1,0))</f>
        <v/>
      </c>
      <c r="R109" s="295" t="str">
        <f>IF(原始数据!AZ110="","",IF(ISERROR(MATCH(原始数据!AZ110,各类选项!$C:$C,0)),1,0))</f>
        <v/>
      </c>
      <c r="S109" s="295" t="str">
        <f>IF(赛后数据!M110="","",IF(ISERROR(MATCH(赛后数据!M110,(各类选项!J:J),0)),1,0))</f>
        <v/>
      </c>
      <c r="T109" s="295" t="str">
        <f>IF(赛后数据!U110="","",IF(ISERROR(MATCH(赛后数据!U110,(各类选项!J:J),0)),1,0))</f>
        <v/>
      </c>
      <c r="U109" s="295" t="str">
        <f>IF(赛后数据!AC110="","",IF(ISERROR(MATCH(赛后数据!AC110,(各类选项!J:J),0)),1,0))</f>
        <v/>
      </c>
      <c r="V109" s="295" t="str">
        <f>IF(赛后数据!AK110="","",IF(ISERROR(MATCH(赛后数据!AK110,(各类选项!J:J),0)),1,0))</f>
        <v/>
      </c>
    </row>
    <row r="110" spans="1:22">
      <c r="A110" s="295">
        <f t="shared" si="2"/>
        <v>0</v>
      </c>
      <c r="B110" s="295">
        <f t="shared" si="3"/>
        <v>0</v>
      </c>
      <c r="C110" s="295">
        <f>IF(原始数据!K111="","",IF(ISERROR(MATCH(原始数据!K111,原始数据!E111:F111,0)),1,0)-IF(原始数据!K111="",1,0))</f>
        <v>0</v>
      </c>
      <c r="D110" s="295">
        <f>IF(原始数据!L111="","",IF(ISERROR(MATCH(原始数据!L111,各类选项!L:L,0)),1,0)-IF(原始数据!L111="",1,0))</f>
        <v>0</v>
      </c>
      <c r="E110" s="295">
        <f>IF(原始数据!W111="","",IF(ISERROR(MATCH(原始数据!W111,各类选项!G:G,0)),1,0))</f>
        <v>0</v>
      </c>
      <c r="F110" s="295">
        <f>IF(原始数据!Y111="","",IF(ISERROR(MATCH(原始数据!Y111,各类选项!G:G,0)),1,0))</f>
        <v>0</v>
      </c>
      <c r="G110" s="295">
        <f>IF(原始数据!AO111="","",IF(ISERROR(MATCH(原始数据!AO111,各类选项!$E:$E,0)),1,0))</f>
        <v>0</v>
      </c>
      <c r="H110" s="295">
        <f>IF(原始数据!AP111="","",IF(ISERROR(MATCH(原始数据!AP111,各类选项!$E:$E,0)),1,0))</f>
        <v>0</v>
      </c>
      <c r="I110" s="295">
        <f>IF(原始数据!AV111="","",IF(ISERROR(MATCH(原始数据!AV111,各类选项!$E:$E,0)),1,0))</f>
        <v>0</v>
      </c>
      <c r="J110" s="295">
        <f>IF(原始数据!AX111="","",IF(ISERROR(MATCH(原始数据!AX111,各类选项!$E:$E,0)),1,0))</f>
        <v>0</v>
      </c>
      <c r="K110" s="295" t="str">
        <f>IF(原始数据!AQ111="","",IF(ISERROR(MATCH(原始数据!AQ111,各类选项!$C:$C,0)),1,0))</f>
        <v/>
      </c>
      <c r="L110" s="295" t="str">
        <f>IF(原始数据!AR111="","",IF(ISERROR(MATCH(原始数据!AR111,各类选项!$C:$C,0)),1,0))</f>
        <v/>
      </c>
      <c r="M110" s="295" t="str">
        <f>IF(原始数据!AS111="","",IF(ISERROR(MATCH(原始数据!AS111,各类选项!$C:$C,0)),1,0))</f>
        <v/>
      </c>
      <c r="N110" s="295">
        <f>IF(原始数据!AT111="","",IF(ISERROR(MATCH(原始数据!AT111,各类选项!$E:$E,0)),1,0))</f>
        <v>0</v>
      </c>
      <c r="O110" s="295">
        <f>IF(原始数据!AU111="","",IF(ISERROR(MATCH(原始数据!AU111,各类选项!$E:$E,0)),1,0))</f>
        <v>0</v>
      </c>
      <c r="P110" s="295">
        <f>IF(原始数据!AW111="","",IF(ISERROR(MATCH(原始数据!AW111,各类选项!$E:$E,0)),1,0))</f>
        <v>0</v>
      </c>
      <c r="Q110" s="295">
        <f>IF(原始数据!AY111="","",IF(ISERROR(MATCH(原始数据!AY111,各类选项!$E:$E,0)),1,0))</f>
        <v>0</v>
      </c>
      <c r="R110" s="295">
        <f>IF(原始数据!AZ111="","",IF(ISERROR(MATCH(原始数据!AZ111,各类选项!$C:$C,0)),1,0))</f>
        <v>0</v>
      </c>
      <c r="S110" s="295">
        <f>IF(赛后数据!M111="","",IF(ISERROR(MATCH(赛后数据!M111,(各类选项!J:J),0)),1,0))</f>
        <v>0</v>
      </c>
      <c r="T110" s="295">
        <f>IF(赛后数据!U111="","",IF(ISERROR(MATCH(赛后数据!U111,(各类选项!J:J),0)),1,0))</f>
        <v>0</v>
      </c>
      <c r="U110" s="295">
        <f>IF(赛后数据!AC111="","",IF(ISERROR(MATCH(赛后数据!AC111,(各类选项!J:J),0)),1,0))</f>
        <v>0</v>
      </c>
      <c r="V110" s="295">
        <f>IF(赛后数据!AK111="","",IF(ISERROR(MATCH(赛后数据!AK111,(各类选项!J:J),0)),1,0))</f>
        <v>0</v>
      </c>
    </row>
    <row r="111" spans="1:22">
      <c r="A111" s="295">
        <f t="shared" si="2"/>
        <v>0</v>
      </c>
      <c r="B111" s="295">
        <f t="shared" si="3"/>
        <v>0</v>
      </c>
      <c r="C111" s="295">
        <f>IF(原始数据!K112="","",IF(ISERROR(MATCH(原始数据!K112,原始数据!E112:F112,0)),1,0)-IF(原始数据!K112="",1,0))</f>
        <v>0</v>
      </c>
      <c r="D111" s="295">
        <f>IF(原始数据!L112="","",IF(ISERROR(MATCH(原始数据!L112,各类选项!L:L,0)),1,0)-IF(原始数据!L112="",1,0))</f>
        <v>0</v>
      </c>
      <c r="E111" s="295">
        <f>IF(原始数据!W112="","",IF(ISERROR(MATCH(原始数据!W112,各类选项!G:G,0)),1,0))</f>
        <v>0</v>
      </c>
      <c r="F111" s="295">
        <f>IF(原始数据!Y112="","",IF(ISERROR(MATCH(原始数据!Y112,各类选项!G:G,0)),1,0))</f>
        <v>0</v>
      </c>
      <c r="G111" s="295">
        <f>IF(原始数据!AO112="","",IF(ISERROR(MATCH(原始数据!AO112,各类选项!$E:$E,0)),1,0))</f>
        <v>0</v>
      </c>
      <c r="H111" s="295">
        <f>IF(原始数据!AP112="","",IF(ISERROR(MATCH(原始数据!AP112,各类选项!$E:$E,0)),1,0))</f>
        <v>0</v>
      </c>
      <c r="I111" s="295">
        <f>IF(原始数据!AV112="","",IF(ISERROR(MATCH(原始数据!AV112,各类选项!$E:$E,0)),1,0))</f>
        <v>0</v>
      </c>
      <c r="J111" s="295">
        <f>IF(原始数据!AX112="","",IF(ISERROR(MATCH(原始数据!AX112,各类选项!$E:$E,0)),1,0))</f>
        <v>0</v>
      </c>
      <c r="K111" s="295" t="str">
        <f>IF(原始数据!AQ112="","",IF(ISERROR(MATCH(原始数据!AQ112,各类选项!$C:$C,0)),1,0))</f>
        <v/>
      </c>
      <c r="L111" s="295" t="str">
        <f>IF(原始数据!AR112="","",IF(ISERROR(MATCH(原始数据!AR112,各类选项!$C:$C,0)),1,0))</f>
        <v/>
      </c>
      <c r="M111" s="295" t="str">
        <f>IF(原始数据!AS112="","",IF(ISERROR(MATCH(原始数据!AS112,各类选项!$C:$C,0)),1,0))</f>
        <v/>
      </c>
      <c r="N111" s="295">
        <f>IF(原始数据!AT112="","",IF(ISERROR(MATCH(原始数据!AT112,各类选项!$E:$E,0)),1,0))</f>
        <v>0</v>
      </c>
      <c r="O111" s="295">
        <f>IF(原始数据!AU112="","",IF(ISERROR(MATCH(原始数据!AU112,各类选项!$E:$E,0)),1,0))</f>
        <v>0</v>
      </c>
      <c r="P111" s="295">
        <f>IF(原始数据!AW112="","",IF(ISERROR(MATCH(原始数据!AW112,各类选项!$E:$E,0)),1,0))</f>
        <v>0</v>
      </c>
      <c r="Q111" s="295">
        <f>IF(原始数据!AY112="","",IF(ISERROR(MATCH(原始数据!AY112,各类选项!$E:$E,0)),1,0))</f>
        <v>0</v>
      </c>
      <c r="R111" s="295">
        <f>IF(原始数据!AZ112="","",IF(ISERROR(MATCH(原始数据!AZ112,各类选项!$C:$C,0)),1,0))</f>
        <v>0</v>
      </c>
      <c r="S111" s="295">
        <f>IF(赛后数据!M112="","",IF(ISERROR(MATCH(赛后数据!M112,(各类选项!J:J),0)),1,0))</f>
        <v>0</v>
      </c>
      <c r="T111" s="295">
        <f>IF(赛后数据!U112="","",IF(ISERROR(MATCH(赛后数据!U112,(各类选项!J:J),0)),1,0))</f>
        <v>0</v>
      </c>
      <c r="U111" s="295">
        <f>IF(赛后数据!AC112="","",IF(ISERROR(MATCH(赛后数据!AC112,(各类选项!J:J),0)),1,0))</f>
        <v>0</v>
      </c>
      <c r="V111" s="295">
        <f>IF(赛后数据!AK112="","",IF(ISERROR(MATCH(赛后数据!AK112,(各类选项!J:J),0)),1,0))</f>
        <v>0</v>
      </c>
    </row>
    <row r="112" spans="1:22">
      <c r="A112" s="295">
        <f t="shared" si="2"/>
        <v>0</v>
      </c>
      <c r="B112" s="295">
        <f t="shared" si="3"/>
        <v>0</v>
      </c>
      <c r="C112" s="295">
        <f>IF(原始数据!K113="","",IF(ISERROR(MATCH(原始数据!K113,原始数据!E113:F113,0)),1,0)-IF(原始数据!K113="",1,0))</f>
        <v>0</v>
      </c>
      <c r="D112" s="295">
        <f>IF(原始数据!L113="","",IF(ISERROR(MATCH(原始数据!L113,各类选项!L:L,0)),1,0)-IF(原始数据!L113="",1,0))</f>
        <v>0</v>
      </c>
      <c r="E112" s="295" t="str">
        <f>IF(原始数据!W113="","",IF(ISERROR(MATCH(原始数据!W113,各类选项!G:G,0)),1,0))</f>
        <v/>
      </c>
      <c r="F112" s="295">
        <f>IF(原始数据!Y113="","",IF(ISERROR(MATCH(原始数据!Y113,各类选项!G:G,0)),1,0))</f>
        <v>0</v>
      </c>
      <c r="G112" s="295">
        <f>IF(原始数据!AO113="","",IF(ISERROR(MATCH(原始数据!AO113,各类选项!$E:$E,0)),1,0))</f>
        <v>0</v>
      </c>
      <c r="H112" s="295">
        <f>IF(原始数据!AP113="","",IF(ISERROR(MATCH(原始数据!AP113,各类选项!$E:$E,0)),1,0))</f>
        <v>0</v>
      </c>
      <c r="I112" s="295">
        <f>IF(原始数据!AV113="","",IF(ISERROR(MATCH(原始数据!AV113,各类选项!$E:$E,0)),1,0))</f>
        <v>0</v>
      </c>
      <c r="J112" s="295">
        <f>IF(原始数据!AX113="","",IF(ISERROR(MATCH(原始数据!AX113,各类选项!$E:$E,0)),1,0))</f>
        <v>0</v>
      </c>
      <c r="K112" s="295">
        <f>IF(原始数据!AQ113="","",IF(ISERROR(MATCH(原始数据!AQ113,各类选项!$C:$C,0)),1,0))</f>
        <v>0</v>
      </c>
      <c r="L112" s="295" t="str">
        <f>IF(原始数据!AR113="","",IF(ISERROR(MATCH(原始数据!AR113,各类选项!$C:$C,0)),1,0))</f>
        <v/>
      </c>
      <c r="M112" s="295" t="str">
        <f>IF(原始数据!AS113="","",IF(ISERROR(MATCH(原始数据!AS113,各类选项!$C:$C,0)),1,0))</f>
        <v/>
      </c>
      <c r="N112" s="295">
        <f>IF(原始数据!AT113="","",IF(ISERROR(MATCH(原始数据!AT113,各类选项!$E:$E,0)),1,0))</f>
        <v>0</v>
      </c>
      <c r="O112" s="295">
        <f>IF(原始数据!AU113="","",IF(ISERROR(MATCH(原始数据!AU113,各类选项!$E:$E,0)),1,0))</f>
        <v>0</v>
      </c>
      <c r="P112" s="295">
        <f>IF(原始数据!AW113="","",IF(ISERROR(MATCH(原始数据!AW113,各类选项!$E:$E,0)),1,0))</f>
        <v>0</v>
      </c>
      <c r="Q112" s="295">
        <f>IF(原始数据!AY113="","",IF(ISERROR(MATCH(原始数据!AY113,各类选项!$E:$E,0)),1,0))</f>
        <v>0</v>
      </c>
      <c r="R112" s="295">
        <f>IF(原始数据!AZ113="","",IF(ISERROR(MATCH(原始数据!AZ113,各类选项!$C:$C,0)),1,0))</f>
        <v>0</v>
      </c>
      <c r="S112" s="295">
        <f>IF(赛后数据!M113="","",IF(ISERROR(MATCH(赛后数据!M113,(各类选项!J:J),0)),1,0))</f>
        <v>0</v>
      </c>
      <c r="T112" s="295">
        <f>IF(赛后数据!U113="","",IF(ISERROR(MATCH(赛后数据!U113,(各类选项!J:J),0)),1,0))</f>
        <v>0</v>
      </c>
      <c r="U112" s="295">
        <f>IF(赛后数据!AC113="","",IF(ISERROR(MATCH(赛后数据!AC113,(各类选项!J:J),0)),1,0))</f>
        <v>0</v>
      </c>
      <c r="V112" s="295">
        <f>IF(赛后数据!AK113="","",IF(ISERROR(MATCH(赛后数据!AK113,(各类选项!J:J),0)),1,0))</f>
        <v>0</v>
      </c>
    </row>
    <row r="113" spans="1:22">
      <c r="A113" s="295">
        <f t="shared" si="2"/>
        <v>0</v>
      </c>
      <c r="B113" s="295">
        <f t="shared" si="3"/>
        <v>0</v>
      </c>
      <c r="C113" s="295">
        <f>IF(原始数据!K114="","",IF(ISERROR(MATCH(原始数据!K114,原始数据!E114:F114,0)),1,0)-IF(原始数据!K114="",1,0))</f>
        <v>0</v>
      </c>
      <c r="D113" s="295">
        <f>IF(原始数据!L114="","",IF(ISERROR(MATCH(原始数据!L114,各类选项!L:L,0)),1,0)-IF(原始数据!L114="",1,0))</f>
        <v>0</v>
      </c>
      <c r="E113" s="295" t="str">
        <f>IF(原始数据!W114="","",IF(ISERROR(MATCH(原始数据!W114,各类选项!G:G,0)),1,0))</f>
        <v/>
      </c>
      <c r="F113" s="295">
        <f>IF(原始数据!Y114="","",IF(ISERROR(MATCH(原始数据!Y114,各类选项!G:G,0)),1,0))</f>
        <v>0</v>
      </c>
      <c r="G113" s="295">
        <f>IF(原始数据!AO114="","",IF(ISERROR(MATCH(原始数据!AO114,各类选项!$E:$E,0)),1,0))</f>
        <v>0</v>
      </c>
      <c r="H113" s="295">
        <f>IF(原始数据!AP114="","",IF(ISERROR(MATCH(原始数据!AP114,各类选项!$E:$E,0)),1,0))</f>
        <v>0</v>
      </c>
      <c r="I113" s="295">
        <f>IF(原始数据!AV114="","",IF(ISERROR(MATCH(原始数据!AV114,各类选项!$E:$E,0)),1,0))</f>
        <v>0</v>
      </c>
      <c r="J113" s="295">
        <f>IF(原始数据!AX114="","",IF(ISERROR(MATCH(原始数据!AX114,各类选项!$E:$E,0)),1,0))</f>
        <v>0</v>
      </c>
      <c r="K113" s="295">
        <f>IF(原始数据!AQ114="","",IF(ISERROR(MATCH(原始数据!AQ114,各类选项!$C:$C,0)),1,0))</f>
        <v>0</v>
      </c>
      <c r="L113" s="295" t="str">
        <f>IF(原始数据!AR114="","",IF(ISERROR(MATCH(原始数据!AR114,各类选项!$C:$C,0)),1,0))</f>
        <v/>
      </c>
      <c r="M113" s="295" t="str">
        <f>IF(原始数据!AS114="","",IF(ISERROR(MATCH(原始数据!AS114,各类选项!$C:$C,0)),1,0))</f>
        <v/>
      </c>
      <c r="N113" s="295">
        <f>IF(原始数据!AT114="","",IF(ISERROR(MATCH(原始数据!AT114,各类选项!$E:$E,0)),1,0))</f>
        <v>0</v>
      </c>
      <c r="O113" s="295">
        <f>IF(原始数据!AU114="","",IF(ISERROR(MATCH(原始数据!AU114,各类选项!$E:$E,0)),1,0))</f>
        <v>0</v>
      </c>
      <c r="P113" s="295">
        <f>IF(原始数据!AW114="","",IF(ISERROR(MATCH(原始数据!AW114,各类选项!$E:$E,0)),1,0))</f>
        <v>0</v>
      </c>
      <c r="Q113" s="295">
        <f>IF(原始数据!AY114="","",IF(ISERROR(MATCH(原始数据!AY114,各类选项!$E:$E,0)),1,0))</f>
        <v>0</v>
      </c>
      <c r="R113" s="295">
        <f>IF(原始数据!AZ114="","",IF(ISERROR(MATCH(原始数据!AZ114,各类选项!$C:$C,0)),1,0))</f>
        <v>0</v>
      </c>
      <c r="S113" s="295">
        <f>IF(赛后数据!M114="","",IF(ISERROR(MATCH(赛后数据!M114,(各类选项!J:J),0)),1,0))</f>
        <v>0</v>
      </c>
      <c r="T113" s="295">
        <f>IF(赛后数据!U114="","",IF(ISERROR(MATCH(赛后数据!U114,(各类选项!J:J),0)),1,0))</f>
        <v>0</v>
      </c>
      <c r="U113" s="295">
        <f>IF(赛后数据!AC114="","",IF(ISERROR(MATCH(赛后数据!AC114,(各类选项!J:J),0)),1,0))</f>
        <v>0</v>
      </c>
      <c r="V113" s="295">
        <f>IF(赛后数据!AK114="","",IF(ISERROR(MATCH(赛后数据!AK114,(各类选项!J:J),0)),1,0))</f>
        <v>0</v>
      </c>
    </row>
    <row r="114" spans="1:22">
      <c r="A114" s="295">
        <f t="shared" si="2"/>
        <v>0</v>
      </c>
      <c r="B114" s="295">
        <f t="shared" si="3"/>
        <v>0</v>
      </c>
      <c r="C114" s="295">
        <f>IF(原始数据!K115="","",IF(ISERROR(MATCH(原始数据!K115,原始数据!E115:F115,0)),1,0)-IF(原始数据!K115="",1,0))</f>
        <v>0</v>
      </c>
      <c r="D114" s="295">
        <f>IF(原始数据!L115="","",IF(ISERROR(MATCH(原始数据!L115,各类选项!L:L,0)),1,0)-IF(原始数据!L115="",1,0))</f>
        <v>0</v>
      </c>
      <c r="E114" s="295" t="str">
        <f>IF(原始数据!W115="","",IF(ISERROR(MATCH(原始数据!W115,各类选项!G:G,0)),1,0))</f>
        <v/>
      </c>
      <c r="F114" s="295">
        <f>IF(原始数据!Y115="","",IF(ISERROR(MATCH(原始数据!Y115,各类选项!G:G,0)),1,0))</f>
        <v>0</v>
      </c>
      <c r="G114" s="295">
        <f>IF(原始数据!AO115="","",IF(ISERROR(MATCH(原始数据!AO115,各类选项!$E:$E,0)),1,0))</f>
        <v>0</v>
      </c>
      <c r="H114" s="295">
        <f>IF(原始数据!AP115="","",IF(ISERROR(MATCH(原始数据!AP115,各类选项!$E:$E,0)),1,0))</f>
        <v>0</v>
      </c>
      <c r="I114" s="295">
        <f>IF(原始数据!AV115="","",IF(ISERROR(MATCH(原始数据!AV115,各类选项!$E:$E,0)),1,0))</f>
        <v>0</v>
      </c>
      <c r="J114" s="295">
        <f>IF(原始数据!AX115="","",IF(ISERROR(MATCH(原始数据!AX115,各类选项!$E:$E,0)),1,0))</f>
        <v>0</v>
      </c>
      <c r="K114" s="295">
        <f>IF(原始数据!AQ115="","",IF(ISERROR(MATCH(原始数据!AQ115,各类选项!$C:$C,0)),1,0))</f>
        <v>0</v>
      </c>
      <c r="L114" s="295">
        <f>IF(原始数据!AR115="","",IF(ISERROR(MATCH(原始数据!AR115,各类选项!$C:$C,0)),1,0))</f>
        <v>0</v>
      </c>
      <c r="M114" s="295" t="str">
        <f>IF(原始数据!AS115="","",IF(ISERROR(MATCH(原始数据!AS115,各类选项!$C:$C,0)),1,0))</f>
        <v/>
      </c>
      <c r="N114" s="295">
        <f>IF(原始数据!AT115="","",IF(ISERROR(MATCH(原始数据!AT115,各类选项!$E:$E,0)),1,0))</f>
        <v>0</v>
      </c>
      <c r="O114" s="295">
        <f>IF(原始数据!AU115="","",IF(ISERROR(MATCH(原始数据!AU115,各类选项!$E:$E,0)),1,0))</f>
        <v>0</v>
      </c>
      <c r="P114" s="295">
        <f>IF(原始数据!AW115="","",IF(ISERROR(MATCH(原始数据!AW115,各类选项!$E:$E,0)),1,0))</f>
        <v>0</v>
      </c>
      <c r="Q114" s="295">
        <f>IF(原始数据!AY115="","",IF(ISERROR(MATCH(原始数据!AY115,各类选项!$E:$E,0)),1,0))</f>
        <v>0</v>
      </c>
      <c r="R114" s="295">
        <f>IF(原始数据!AZ115="","",IF(ISERROR(MATCH(原始数据!AZ115,各类选项!$C:$C,0)),1,0))</f>
        <v>0</v>
      </c>
      <c r="S114" s="295">
        <f>IF(赛后数据!M115="","",IF(ISERROR(MATCH(赛后数据!M115,(各类选项!J:J),0)),1,0))</f>
        <v>0</v>
      </c>
      <c r="T114" s="295">
        <f>IF(赛后数据!U115="","",IF(ISERROR(MATCH(赛后数据!U115,(各类选项!J:J),0)),1,0))</f>
        <v>0</v>
      </c>
      <c r="U114" s="295">
        <f>IF(赛后数据!AC115="","",IF(ISERROR(MATCH(赛后数据!AC115,(各类选项!J:J),0)),1,0))</f>
        <v>0</v>
      </c>
      <c r="V114" s="295">
        <f>IF(赛后数据!AK115="","",IF(ISERROR(MATCH(赛后数据!AK115,(各类选项!J:J),0)),1,0))</f>
        <v>0</v>
      </c>
    </row>
    <row r="115" spans="1:22">
      <c r="A115" s="295">
        <f t="shared" si="2"/>
        <v>0</v>
      </c>
      <c r="B115" s="295">
        <f t="shared" si="3"/>
        <v>0</v>
      </c>
      <c r="C115" s="295">
        <f>IF(原始数据!K116="","",IF(ISERROR(MATCH(原始数据!K116,原始数据!E116:F116,0)),1,0)-IF(原始数据!K116="",1,0))</f>
        <v>0</v>
      </c>
      <c r="D115" s="295">
        <f>IF(原始数据!L116="","",IF(ISERROR(MATCH(原始数据!L116,各类选项!L:L,0)),1,0)-IF(原始数据!L116="",1,0))</f>
        <v>0</v>
      </c>
      <c r="E115" s="295" t="str">
        <f>IF(原始数据!W116="","",IF(ISERROR(MATCH(原始数据!W116,各类选项!G:G,0)),1,0))</f>
        <v/>
      </c>
      <c r="F115" s="295">
        <f>IF(原始数据!Y116="","",IF(ISERROR(MATCH(原始数据!Y116,各类选项!G:G,0)),1,0))</f>
        <v>0</v>
      </c>
      <c r="G115" s="295">
        <f>IF(原始数据!AO116="","",IF(ISERROR(MATCH(原始数据!AO116,各类选项!$E:$E,0)),1,0))</f>
        <v>0</v>
      </c>
      <c r="H115" s="295">
        <f>IF(原始数据!AP116="","",IF(ISERROR(MATCH(原始数据!AP116,各类选项!$E:$E,0)),1,0))</f>
        <v>0</v>
      </c>
      <c r="I115" s="295">
        <f>IF(原始数据!AV116="","",IF(ISERROR(MATCH(原始数据!AV116,各类选项!$E:$E,0)),1,0))</f>
        <v>0</v>
      </c>
      <c r="J115" s="295">
        <f>IF(原始数据!AX116="","",IF(ISERROR(MATCH(原始数据!AX116,各类选项!$E:$E,0)),1,0))</f>
        <v>0</v>
      </c>
      <c r="K115" s="295">
        <f>IF(原始数据!AQ116="","",IF(ISERROR(MATCH(原始数据!AQ116,各类选项!$C:$C,0)),1,0))</f>
        <v>0</v>
      </c>
      <c r="L115" s="295">
        <f>IF(原始数据!AR116="","",IF(ISERROR(MATCH(原始数据!AR116,各类选项!$C:$C,0)),1,0))</f>
        <v>0</v>
      </c>
      <c r="M115" s="295" t="str">
        <f>IF(原始数据!AS116="","",IF(ISERROR(MATCH(原始数据!AS116,各类选项!$C:$C,0)),1,0))</f>
        <v/>
      </c>
      <c r="N115" s="295">
        <f>IF(原始数据!AT116="","",IF(ISERROR(MATCH(原始数据!AT116,各类选项!$E:$E,0)),1,0))</f>
        <v>0</v>
      </c>
      <c r="O115" s="295">
        <f>IF(原始数据!AU116="","",IF(ISERROR(MATCH(原始数据!AU116,各类选项!$E:$E,0)),1,0))</f>
        <v>0</v>
      </c>
      <c r="P115" s="295">
        <f>IF(原始数据!AW116="","",IF(ISERROR(MATCH(原始数据!AW116,各类选项!$E:$E,0)),1,0))</f>
        <v>0</v>
      </c>
      <c r="Q115" s="295">
        <f>IF(原始数据!AY116="","",IF(ISERROR(MATCH(原始数据!AY116,各类选项!$E:$E,0)),1,0))</f>
        <v>0</v>
      </c>
      <c r="R115" s="295">
        <f>IF(原始数据!AZ116="","",IF(ISERROR(MATCH(原始数据!AZ116,各类选项!$C:$C,0)),1,0))</f>
        <v>0</v>
      </c>
      <c r="S115" s="295">
        <f>IF(赛后数据!M116="","",IF(ISERROR(MATCH(赛后数据!M116,(各类选项!J:J),0)),1,0))</f>
        <v>0</v>
      </c>
      <c r="T115" s="295">
        <f>IF(赛后数据!U116="","",IF(ISERROR(MATCH(赛后数据!U116,(各类选项!J:J),0)),1,0))</f>
        <v>0</v>
      </c>
      <c r="U115" s="295">
        <f>IF(赛后数据!AC116="","",IF(ISERROR(MATCH(赛后数据!AC116,(各类选项!J:J),0)),1,0))</f>
        <v>0</v>
      </c>
      <c r="V115" s="295">
        <f>IF(赛后数据!AK116="","",IF(ISERROR(MATCH(赛后数据!AK116,(各类选项!J:J),0)),1,0))</f>
        <v>0</v>
      </c>
    </row>
    <row r="116" spans="1:22">
      <c r="A116" s="295">
        <f t="shared" si="2"/>
        <v>0</v>
      </c>
      <c r="B116" s="295">
        <f t="shared" si="3"/>
        <v>0</v>
      </c>
      <c r="C116" s="295">
        <f>IF(原始数据!K117="","",IF(ISERROR(MATCH(原始数据!K117,原始数据!E117:F117,0)),1,0)-IF(原始数据!K117="",1,0))</f>
        <v>0</v>
      </c>
      <c r="D116" s="295">
        <f>IF(原始数据!L117="","",IF(ISERROR(MATCH(原始数据!L117,各类选项!L:L,0)),1,0)-IF(原始数据!L117="",1,0))</f>
        <v>0</v>
      </c>
      <c r="E116" s="295" t="str">
        <f>IF(原始数据!W117="","",IF(ISERROR(MATCH(原始数据!W117,各类选项!G:G,0)),1,0))</f>
        <v/>
      </c>
      <c r="F116" s="295">
        <f>IF(原始数据!Y117="","",IF(ISERROR(MATCH(原始数据!Y117,各类选项!G:G,0)),1,0))</f>
        <v>0</v>
      </c>
      <c r="G116" s="295">
        <f>IF(原始数据!AO117="","",IF(ISERROR(MATCH(原始数据!AO117,各类选项!$E:$E,0)),1,0))</f>
        <v>0</v>
      </c>
      <c r="H116" s="295">
        <f>IF(原始数据!AP117="","",IF(ISERROR(MATCH(原始数据!AP117,各类选项!$E:$E,0)),1,0))</f>
        <v>0</v>
      </c>
      <c r="I116" s="295">
        <f>IF(原始数据!AV117="","",IF(ISERROR(MATCH(原始数据!AV117,各类选项!$E:$E,0)),1,0))</f>
        <v>0</v>
      </c>
      <c r="J116" s="295">
        <f>IF(原始数据!AX117="","",IF(ISERROR(MATCH(原始数据!AX117,各类选项!$E:$E,0)),1,0))</f>
        <v>0</v>
      </c>
      <c r="K116" s="295">
        <f>IF(原始数据!AQ117="","",IF(ISERROR(MATCH(原始数据!AQ117,各类选项!$C:$C,0)),1,0))</f>
        <v>0</v>
      </c>
      <c r="L116" s="295">
        <f>IF(原始数据!AR117="","",IF(ISERROR(MATCH(原始数据!AR117,各类选项!$C:$C,0)),1,0))</f>
        <v>0</v>
      </c>
      <c r="M116" s="295" t="str">
        <f>IF(原始数据!AS117="","",IF(ISERROR(MATCH(原始数据!AS117,各类选项!$C:$C,0)),1,0))</f>
        <v/>
      </c>
      <c r="N116" s="295">
        <f>IF(原始数据!AT117="","",IF(ISERROR(MATCH(原始数据!AT117,各类选项!$E:$E,0)),1,0))</f>
        <v>0</v>
      </c>
      <c r="O116" s="295">
        <f>IF(原始数据!AU117="","",IF(ISERROR(MATCH(原始数据!AU117,各类选项!$E:$E,0)),1,0))</f>
        <v>0</v>
      </c>
      <c r="P116" s="295">
        <f>IF(原始数据!AW117="","",IF(ISERROR(MATCH(原始数据!AW117,各类选项!$E:$E,0)),1,0))</f>
        <v>0</v>
      </c>
      <c r="Q116" s="295">
        <f>IF(原始数据!AY117="","",IF(ISERROR(MATCH(原始数据!AY117,各类选项!$E:$E,0)),1,0))</f>
        <v>0</v>
      </c>
      <c r="R116" s="295">
        <f>IF(原始数据!AZ117="","",IF(ISERROR(MATCH(原始数据!AZ117,各类选项!$C:$C,0)),1,0))</f>
        <v>0</v>
      </c>
      <c r="S116" s="295">
        <f>IF(赛后数据!M117="","",IF(ISERROR(MATCH(赛后数据!M117,(各类选项!J:J),0)),1,0))</f>
        <v>0</v>
      </c>
      <c r="T116" s="295">
        <f>IF(赛后数据!U117="","",IF(ISERROR(MATCH(赛后数据!U117,(各类选项!J:J),0)),1,0))</f>
        <v>0</v>
      </c>
      <c r="U116" s="295">
        <f>IF(赛后数据!AC117="","",IF(ISERROR(MATCH(赛后数据!AC117,(各类选项!J:J),0)),1,0))</f>
        <v>0</v>
      </c>
      <c r="V116" s="295">
        <f>IF(赛后数据!AK117="","",IF(ISERROR(MATCH(赛后数据!AK117,(各类选项!J:J),0)),1,0))</f>
        <v>0</v>
      </c>
    </row>
    <row r="117" spans="1:22">
      <c r="A117" s="295">
        <f t="shared" si="2"/>
        <v>0</v>
      </c>
      <c r="B117" s="295">
        <f t="shared" si="3"/>
        <v>0</v>
      </c>
      <c r="C117" s="295">
        <f>IF(原始数据!K118="","",IF(ISERROR(MATCH(原始数据!K118,原始数据!E118:F118,0)),1,0)-IF(原始数据!K118="",1,0))</f>
        <v>0</v>
      </c>
      <c r="D117" s="295">
        <f>IF(原始数据!L118="","",IF(ISERROR(MATCH(原始数据!L118,各类选项!L:L,0)),1,0)-IF(原始数据!L118="",1,0))</f>
        <v>0</v>
      </c>
      <c r="E117" s="295" t="str">
        <f>IF(原始数据!W118="","",IF(ISERROR(MATCH(原始数据!W118,各类选项!G:G,0)),1,0))</f>
        <v/>
      </c>
      <c r="F117" s="295">
        <f>IF(原始数据!Y118="","",IF(ISERROR(MATCH(原始数据!Y118,各类选项!G:G,0)),1,0))</f>
        <v>0</v>
      </c>
      <c r="G117" s="295">
        <f>IF(原始数据!AO118="","",IF(ISERROR(MATCH(原始数据!AO118,各类选项!$E:$E,0)),1,0))</f>
        <v>0</v>
      </c>
      <c r="H117" s="295">
        <f>IF(原始数据!AP118="","",IF(ISERROR(MATCH(原始数据!AP118,各类选项!$E:$E,0)),1,0))</f>
        <v>0</v>
      </c>
      <c r="I117" s="295">
        <f>IF(原始数据!AV118="","",IF(ISERROR(MATCH(原始数据!AV118,各类选项!$E:$E,0)),1,0))</f>
        <v>0</v>
      </c>
      <c r="J117" s="295">
        <f>IF(原始数据!AX118="","",IF(ISERROR(MATCH(原始数据!AX118,各类选项!$E:$E,0)),1,0))</f>
        <v>0</v>
      </c>
      <c r="K117" s="295">
        <f>IF(原始数据!AQ118="","",IF(ISERROR(MATCH(原始数据!AQ118,各类选项!$C:$C,0)),1,0))</f>
        <v>0</v>
      </c>
      <c r="L117" s="295">
        <f>IF(原始数据!AR118="","",IF(ISERROR(MATCH(原始数据!AR118,各类选项!$C:$C,0)),1,0))</f>
        <v>0</v>
      </c>
      <c r="M117" s="295" t="str">
        <f>IF(原始数据!AS118="","",IF(ISERROR(MATCH(原始数据!AS118,各类选项!$C:$C,0)),1,0))</f>
        <v/>
      </c>
      <c r="N117" s="295">
        <f>IF(原始数据!AT118="","",IF(ISERROR(MATCH(原始数据!AT118,各类选项!$E:$E,0)),1,0))</f>
        <v>0</v>
      </c>
      <c r="O117" s="295">
        <f>IF(原始数据!AU118="","",IF(ISERROR(MATCH(原始数据!AU118,各类选项!$E:$E,0)),1,0))</f>
        <v>0</v>
      </c>
      <c r="P117" s="295">
        <f>IF(原始数据!AW118="","",IF(ISERROR(MATCH(原始数据!AW118,各类选项!$E:$E,0)),1,0))</f>
        <v>0</v>
      </c>
      <c r="Q117" s="295">
        <f>IF(原始数据!AY118="","",IF(ISERROR(MATCH(原始数据!AY118,各类选项!$E:$E,0)),1,0))</f>
        <v>0</v>
      </c>
      <c r="R117" s="295">
        <f>IF(原始数据!AZ118="","",IF(ISERROR(MATCH(原始数据!AZ118,各类选项!$C:$C,0)),1,0))</f>
        <v>0</v>
      </c>
      <c r="S117" s="295">
        <f>IF(赛后数据!M118="","",IF(ISERROR(MATCH(赛后数据!M118,(各类选项!J:J),0)),1,0))</f>
        <v>0</v>
      </c>
      <c r="T117" s="295">
        <f>IF(赛后数据!U118="","",IF(ISERROR(MATCH(赛后数据!U118,(各类选项!J:J),0)),1,0))</f>
        <v>0</v>
      </c>
      <c r="U117" s="295">
        <f>IF(赛后数据!AC118="","",IF(ISERROR(MATCH(赛后数据!AC118,(各类选项!J:J),0)),1,0))</f>
        <v>0</v>
      </c>
      <c r="V117" s="295">
        <f>IF(赛后数据!AK118="","",IF(ISERROR(MATCH(赛后数据!AK118,(各类选项!J:J),0)),1,0))</f>
        <v>0</v>
      </c>
    </row>
    <row r="118" spans="1:22">
      <c r="A118" s="295">
        <f t="shared" si="2"/>
        <v>0</v>
      </c>
      <c r="B118" s="295">
        <f t="shared" si="3"/>
        <v>0</v>
      </c>
      <c r="C118" s="295" t="str">
        <f>IF(原始数据!K119="","",IF(ISERROR(MATCH(原始数据!K119,原始数据!E119:F119,0)),1,0)-IF(原始数据!K119="",1,0))</f>
        <v/>
      </c>
      <c r="D118" s="295" t="str">
        <f>IF(原始数据!L119="","",IF(ISERROR(MATCH(原始数据!L119,各类选项!L:L,0)),1,0)-IF(原始数据!L119="",1,0))</f>
        <v/>
      </c>
      <c r="E118" s="295" t="str">
        <f>IF(原始数据!W119="","",IF(ISERROR(MATCH(原始数据!W119,各类选项!G:G,0)),1,0))</f>
        <v/>
      </c>
      <c r="F118" s="295" t="str">
        <f>IF(原始数据!Y119="","",IF(ISERROR(MATCH(原始数据!Y119,各类选项!G:G,0)),1,0))</f>
        <v/>
      </c>
      <c r="G118" s="295" t="str">
        <f>IF(原始数据!AO119="","",IF(ISERROR(MATCH(原始数据!AO119,各类选项!$E:$E,0)),1,0))</f>
        <v/>
      </c>
      <c r="H118" s="295" t="str">
        <f>IF(原始数据!AP119="","",IF(ISERROR(MATCH(原始数据!AP119,各类选项!$E:$E,0)),1,0))</f>
        <v/>
      </c>
      <c r="I118" s="295" t="str">
        <f>IF(原始数据!AV119="","",IF(ISERROR(MATCH(原始数据!AV119,各类选项!$E:$E,0)),1,0))</f>
        <v/>
      </c>
      <c r="J118" s="295" t="str">
        <f>IF(原始数据!AX119="","",IF(ISERROR(MATCH(原始数据!AX119,各类选项!$E:$E,0)),1,0))</f>
        <v/>
      </c>
      <c r="K118" s="295" t="str">
        <f>IF(原始数据!AQ119="","",IF(ISERROR(MATCH(原始数据!AQ119,各类选项!$C:$C,0)),1,0))</f>
        <v/>
      </c>
      <c r="L118" s="295" t="str">
        <f>IF(原始数据!AR119="","",IF(ISERROR(MATCH(原始数据!AR119,各类选项!$C:$C,0)),1,0))</f>
        <v/>
      </c>
      <c r="M118" s="295" t="str">
        <f>IF(原始数据!AS119="","",IF(ISERROR(MATCH(原始数据!AS119,各类选项!$C:$C,0)),1,0))</f>
        <v/>
      </c>
      <c r="N118" s="295" t="str">
        <f>IF(原始数据!AT119="","",IF(ISERROR(MATCH(原始数据!AT119,各类选项!$E:$E,0)),1,0))</f>
        <v/>
      </c>
      <c r="O118" s="295" t="str">
        <f>IF(原始数据!AU119="","",IF(ISERROR(MATCH(原始数据!AU119,各类选项!$E:$E,0)),1,0))</f>
        <v/>
      </c>
      <c r="P118" s="295" t="str">
        <f>IF(原始数据!AW119="","",IF(ISERROR(MATCH(原始数据!AW119,各类选项!$E:$E,0)),1,0))</f>
        <v/>
      </c>
      <c r="Q118" s="295" t="str">
        <f>IF(原始数据!AY119="","",IF(ISERROR(MATCH(原始数据!AY119,各类选项!$E:$E,0)),1,0))</f>
        <v/>
      </c>
      <c r="R118" s="295" t="str">
        <f>IF(原始数据!AZ119="","",IF(ISERROR(MATCH(原始数据!AZ119,各类选项!$C:$C,0)),1,0))</f>
        <v/>
      </c>
      <c r="S118" s="295" t="str">
        <f>IF(赛后数据!M119="","",IF(ISERROR(MATCH(赛后数据!M119,(各类选项!J:J),0)),1,0))</f>
        <v/>
      </c>
      <c r="T118" s="295" t="str">
        <f>IF(赛后数据!U119="","",IF(ISERROR(MATCH(赛后数据!U119,(各类选项!J:J),0)),1,0))</f>
        <v/>
      </c>
      <c r="U118" s="295" t="str">
        <f>IF(赛后数据!AC119="","",IF(ISERROR(MATCH(赛后数据!AC119,(各类选项!J:J),0)),1,0))</f>
        <v/>
      </c>
      <c r="V118" s="295" t="str">
        <f>IF(赛后数据!AK119="","",IF(ISERROR(MATCH(赛后数据!AK119,(各类选项!J:J),0)),1,0))</f>
        <v/>
      </c>
    </row>
    <row r="119" spans="1:22">
      <c r="A119" s="295">
        <f t="shared" si="2"/>
        <v>0</v>
      </c>
      <c r="B119" s="295">
        <f t="shared" si="3"/>
        <v>0</v>
      </c>
      <c r="C119" s="295" t="str">
        <f>IF(原始数据!K120="","",IF(ISERROR(MATCH(原始数据!K120,原始数据!E120:F120,0)),1,0)-IF(原始数据!K120="",1,0))</f>
        <v/>
      </c>
      <c r="D119" s="295" t="str">
        <f>IF(原始数据!L120="","",IF(ISERROR(MATCH(原始数据!L120,各类选项!L:L,0)),1,0)-IF(原始数据!L120="",1,0))</f>
        <v/>
      </c>
      <c r="E119" s="295" t="str">
        <f>IF(原始数据!W120="","",IF(ISERROR(MATCH(原始数据!W120,各类选项!G:G,0)),1,0))</f>
        <v/>
      </c>
      <c r="F119" s="295" t="str">
        <f>IF(原始数据!Y120="","",IF(ISERROR(MATCH(原始数据!Y120,各类选项!G:G,0)),1,0))</f>
        <v/>
      </c>
      <c r="G119" s="295" t="str">
        <f>IF(原始数据!AO120="","",IF(ISERROR(MATCH(原始数据!AO120,各类选项!$E:$E,0)),1,0))</f>
        <v/>
      </c>
      <c r="H119" s="295" t="str">
        <f>IF(原始数据!AP120="","",IF(ISERROR(MATCH(原始数据!AP120,各类选项!$E:$E,0)),1,0))</f>
        <v/>
      </c>
      <c r="I119" s="295" t="str">
        <f>IF(原始数据!AV120="","",IF(ISERROR(MATCH(原始数据!AV120,各类选项!$E:$E,0)),1,0))</f>
        <v/>
      </c>
      <c r="J119" s="295" t="str">
        <f>IF(原始数据!AX120="","",IF(ISERROR(MATCH(原始数据!AX120,各类选项!$E:$E,0)),1,0))</f>
        <v/>
      </c>
      <c r="K119" s="295" t="str">
        <f>IF(原始数据!AQ120="","",IF(ISERROR(MATCH(原始数据!AQ120,各类选项!$C:$C,0)),1,0))</f>
        <v/>
      </c>
      <c r="L119" s="295" t="str">
        <f>IF(原始数据!AR120="","",IF(ISERROR(MATCH(原始数据!AR120,各类选项!$C:$C,0)),1,0))</f>
        <v/>
      </c>
      <c r="M119" s="295" t="str">
        <f>IF(原始数据!AS120="","",IF(ISERROR(MATCH(原始数据!AS120,各类选项!$C:$C,0)),1,0))</f>
        <v/>
      </c>
      <c r="N119" s="295" t="str">
        <f>IF(原始数据!AT120="","",IF(ISERROR(MATCH(原始数据!AT120,各类选项!$E:$E,0)),1,0))</f>
        <v/>
      </c>
      <c r="O119" s="295" t="str">
        <f>IF(原始数据!AU120="","",IF(ISERROR(MATCH(原始数据!AU120,各类选项!$E:$E,0)),1,0))</f>
        <v/>
      </c>
      <c r="P119" s="295" t="str">
        <f>IF(原始数据!AW120="","",IF(ISERROR(MATCH(原始数据!AW120,各类选项!$E:$E,0)),1,0))</f>
        <v/>
      </c>
      <c r="Q119" s="295" t="str">
        <f>IF(原始数据!AY120="","",IF(ISERROR(MATCH(原始数据!AY120,各类选项!$E:$E,0)),1,0))</f>
        <v/>
      </c>
      <c r="R119" s="295" t="str">
        <f>IF(原始数据!AZ120="","",IF(ISERROR(MATCH(原始数据!AZ120,各类选项!$C:$C,0)),1,0))</f>
        <v/>
      </c>
      <c r="S119" s="295" t="str">
        <f>IF(赛后数据!M120="","",IF(ISERROR(MATCH(赛后数据!M120,(各类选项!J:J),0)),1,0))</f>
        <v/>
      </c>
      <c r="T119" s="295" t="str">
        <f>IF(赛后数据!U120="","",IF(ISERROR(MATCH(赛后数据!U120,(各类选项!J:J),0)),1,0))</f>
        <v/>
      </c>
      <c r="U119" s="295" t="str">
        <f>IF(赛后数据!AC120="","",IF(ISERROR(MATCH(赛后数据!AC120,(各类选项!J:J),0)),1,0))</f>
        <v/>
      </c>
      <c r="V119" s="295" t="str">
        <f>IF(赛后数据!AK120="","",IF(ISERROR(MATCH(赛后数据!AK120,(各类选项!J:J),0)),1,0))</f>
        <v/>
      </c>
    </row>
    <row r="120" spans="1:22">
      <c r="A120" s="295">
        <f t="shared" si="2"/>
        <v>0</v>
      </c>
      <c r="B120" s="295">
        <f t="shared" si="3"/>
        <v>0</v>
      </c>
      <c r="C120" s="295" t="str">
        <f>IF(原始数据!K121="","",IF(ISERROR(MATCH(原始数据!K121,原始数据!E121:F121,0)),1,0)-IF(原始数据!K121="",1,0))</f>
        <v/>
      </c>
      <c r="D120" s="295" t="str">
        <f>IF(原始数据!L121="","",IF(ISERROR(MATCH(原始数据!L121,各类选项!L:L,0)),1,0)-IF(原始数据!L121="",1,0))</f>
        <v/>
      </c>
      <c r="E120" s="295" t="str">
        <f>IF(原始数据!W121="","",IF(ISERROR(MATCH(原始数据!W121,各类选项!G:G,0)),1,0))</f>
        <v/>
      </c>
      <c r="F120" s="295" t="str">
        <f>IF(原始数据!Y121="","",IF(ISERROR(MATCH(原始数据!Y121,各类选项!G:G,0)),1,0))</f>
        <v/>
      </c>
      <c r="G120" s="295" t="str">
        <f>IF(原始数据!AO121="","",IF(ISERROR(MATCH(原始数据!AO121,各类选项!$E:$E,0)),1,0))</f>
        <v/>
      </c>
      <c r="H120" s="295" t="str">
        <f>IF(原始数据!AP121="","",IF(ISERROR(MATCH(原始数据!AP121,各类选项!$E:$E,0)),1,0))</f>
        <v/>
      </c>
      <c r="I120" s="295" t="str">
        <f>IF(原始数据!AV121="","",IF(ISERROR(MATCH(原始数据!AV121,各类选项!$E:$E,0)),1,0))</f>
        <v/>
      </c>
      <c r="J120" s="295" t="str">
        <f>IF(原始数据!AX121="","",IF(ISERROR(MATCH(原始数据!AX121,各类选项!$E:$E,0)),1,0))</f>
        <v/>
      </c>
      <c r="K120" s="295" t="str">
        <f>IF(原始数据!AQ121="","",IF(ISERROR(MATCH(原始数据!AQ121,各类选项!$C:$C,0)),1,0))</f>
        <v/>
      </c>
      <c r="L120" s="295" t="str">
        <f>IF(原始数据!AR121="","",IF(ISERROR(MATCH(原始数据!AR121,各类选项!$C:$C,0)),1,0))</f>
        <v/>
      </c>
      <c r="M120" s="295" t="str">
        <f>IF(原始数据!AS121="","",IF(ISERROR(MATCH(原始数据!AS121,各类选项!$C:$C,0)),1,0))</f>
        <v/>
      </c>
      <c r="N120" s="295" t="str">
        <f>IF(原始数据!AT121="","",IF(ISERROR(MATCH(原始数据!AT121,各类选项!$E:$E,0)),1,0))</f>
        <v/>
      </c>
      <c r="O120" s="295" t="str">
        <f>IF(原始数据!AU121="","",IF(ISERROR(MATCH(原始数据!AU121,各类选项!$E:$E,0)),1,0))</f>
        <v/>
      </c>
      <c r="P120" s="295" t="str">
        <f>IF(原始数据!AW121="","",IF(ISERROR(MATCH(原始数据!AW121,各类选项!$E:$E,0)),1,0))</f>
        <v/>
      </c>
      <c r="Q120" s="295" t="str">
        <f>IF(原始数据!AY121="","",IF(ISERROR(MATCH(原始数据!AY121,各类选项!$E:$E,0)),1,0))</f>
        <v/>
      </c>
      <c r="R120" s="295" t="str">
        <f>IF(原始数据!AZ121="","",IF(ISERROR(MATCH(原始数据!AZ121,各类选项!$C:$C,0)),1,0))</f>
        <v/>
      </c>
      <c r="S120" s="295" t="str">
        <f>IF(赛后数据!M121="","",IF(ISERROR(MATCH(赛后数据!M121,(各类选项!J:J),0)),1,0))</f>
        <v/>
      </c>
      <c r="T120" s="295" t="str">
        <f>IF(赛后数据!U121="","",IF(ISERROR(MATCH(赛后数据!U121,(各类选项!J:J),0)),1,0))</f>
        <v/>
      </c>
      <c r="U120" s="295" t="str">
        <f>IF(赛后数据!AC121="","",IF(ISERROR(MATCH(赛后数据!AC121,(各类选项!J:J),0)),1,0))</f>
        <v/>
      </c>
      <c r="V120" s="295" t="str">
        <f>IF(赛后数据!AK121="","",IF(ISERROR(MATCH(赛后数据!AK121,(各类选项!J:J),0)),1,0))</f>
        <v/>
      </c>
    </row>
    <row r="121" spans="1:22">
      <c r="A121" s="295">
        <f t="shared" si="2"/>
        <v>0</v>
      </c>
      <c r="B121" s="295">
        <f t="shared" si="3"/>
        <v>0</v>
      </c>
      <c r="C121" s="295" t="str">
        <f>IF(原始数据!K122="","",IF(ISERROR(MATCH(原始数据!K122,原始数据!E122:F122,0)),1,0)-IF(原始数据!K122="",1,0))</f>
        <v/>
      </c>
      <c r="D121" s="295" t="str">
        <f>IF(原始数据!L122="","",IF(ISERROR(MATCH(原始数据!L122,各类选项!L:L,0)),1,0)-IF(原始数据!L122="",1,0))</f>
        <v/>
      </c>
      <c r="E121" s="295" t="str">
        <f>IF(原始数据!W122="","",IF(ISERROR(MATCH(原始数据!W122,各类选项!G:G,0)),1,0))</f>
        <v/>
      </c>
      <c r="F121" s="295" t="str">
        <f>IF(原始数据!Y122="","",IF(ISERROR(MATCH(原始数据!Y122,各类选项!G:G,0)),1,0))</f>
        <v/>
      </c>
      <c r="G121" s="295" t="str">
        <f>IF(原始数据!AO122="","",IF(ISERROR(MATCH(原始数据!AO122,各类选项!$E:$E,0)),1,0))</f>
        <v/>
      </c>
      <c r="H121" s="295" t="str">
        <f>IF(原始数据!AP122="","",IF(ISERROR(MATCH(原始数据!AP122,各类选项!$E:$E,0)),1,0))</f>
        <v/>
      </c>
      <c r="I121" s="295" t="str">
        <f>IF(原始数据!AV122="","",IF(ISERROR(MATCH(原始数据!AV122,各类选项!$E:$E,0)),1,0))</f>
        <v/>
      </c>
      <c r="J121" s="295" t="str">
        <f>IF(原始数据!AX122="","",IF(ISERROR(MATCH(原始数据!AX122,各类选项!$E:$E,0)),1,0))</f>
        <v/>
      </c>
      <c r="K121" s="295" t="str">
        <f>IF(原始数据!AQ122="","",IF(ISERROR(MATCH(原始数据!AQ122,各类选项!$C:$C,0)),1,0))</f>
        <v/>
      </c>
      <c r="L121" s="295" t="str">
        <f>IF(原始数据!AR122="","",IF(ISERROR(MATCH(原始数据!AR122,各类选项!$C:$C,0)),1,0))</f>
        <v/>
      </c>
      <c r="M121" s="295" t="str">
        <f>IF(原始数据!AS122="","",IF(ISERROR(MATCH(原始数据!AS122,各类选项!$C:$C,0)),1,0))</f>
        <v/>
      </c>
      <c r="N121" s="295" t="str">
        <f>IF(原始数据!AT122="","",IF(ISERROR(MATCH(原始数据!AT122,各类选项!$E:$E,0)),1,0))</f>
        <v/>
      </c>
      <c r="O121" s="295" t="str">
        <f>IF(原始数据!AU122="","",IF(ISERROR(MATCH(原始数据!AU122,各类选项!$E:$E,0)),1,0))</f>
        <v/>
      </c>
      <c r="P121" s="295" t="str">
        <f>IF(原始数据!AW122="","",IF(ISERROR(MATCH(原始数据!AW122,各类选项!$E:$E,0)),1,0))</f>
        <v/>
      </c>
      <c r="Q121" s="295" t="str">
        <f>IF(原始数据!AY122="","",IF(ISERROR(MATCH(原始数据!AY122,各类选项!$E:$E,0)),1,0))</f>
        <v/>
      </c>
      <c r="R121" s="295" t="str">
        <f>IF(原始数据!AZ122="","",IF(ISERROR(MATCH(原始数据!AZ122,各类选项!$C:$C,0)),1,0))</f>
        <v/>
      </c>
      <c r="S121" s="295" t="str">
        <f>IF(赛后数据!M122="","",IF(ISERROR(MATCH(赛后数据!M122,(各类选项!J:J),0)),1,0))</f>
        <v/>
      </c>
      <c r="T121" s="295" t="str">
        <f>IF(赛后数据!U122="","",IF(ISERROR(MATCH(赛后数据!U122,(各类选项!J:J),0)),1,0))</f>
        <v/>
      </c>
      <c r="U121" s="295" t="str">
        <f>IF(赛后数据!AC122="","",IF(ISERROR(MATCH(赛后数据!AC122,(各类选项!J:J),0)),1,0))</f>
        <v/>
      </c>
      <c r="V121" s="295" t="str">
        <f>IF(赛后数据!AK122="","",IF(ISERROR(MATCH(赛后数据!AK122,(各类选项!J:J),0)),1,0))</f>
        <v/>
      </c>
    </row>
    <row r="122" spans="1:22">
      <c r="A122" s="295">
        <f t="shared" si="2"/>
        <v>0</v>
      </c>
      <c r="B122" s="295">
        <f t="shared" si="3"/>
        <v>0</v>
      </c>
      <c r="C122" s="295">
        <f>IF(原始数据!K123="","",IF(ISERROR(MATCH(原始数据!K123,原始数据!E123:F123,0)),1,0)-IF(原始数据!K123="",1,0))</f>
        <v>0</v>
      </c>
      <c r="D122" s="295">
        <f>IF(原始数据!L123="","",IF(ISERROR(MATCH(原始数据!L123,各类选项!L:L,0)),1,0)-IF(原始数据!L123="",1,0))</f>
        <v>0</v>
      </c>
      <c r="E122" s="295">
        <f>IF(原始数据!W123="","",IF(ISERROR(MATCH(原始数据!W123,各类选项!G:G,0)),1,0))</f>
        <v>0</v>
      </c>
      <c r="F122" s="295">
        <f>IF(原始数据!Y123="","",IF(ISERROR(MATCH(原始数据!Y123,各类选项!G:G,0)),1,0))</f>
        <v>0</v>
      </c>
      <c r="G122" s="295">
        <f>IF(原始数据!AO123="","",IF(ISERROR(MATCH(原始数据!AO123,各类选项!$E:$E,0)),1,0))</f>
        <v>0</v>
      </c>
      <c r="H122" s="295">
        <f>IF(原始数据!AP123="","",IF(ISERROR(MATCH(原始数据!AP123,各类选项!$E:$E,0)),1,0))</f>
        <v>0</v>
      </c>
      <c r="I122" s="295">
        <f>IF(原始数据!AV123="","",IF(ISERROR(MATCH(原始数据!AV123,各类选项!$E:$E,0)),1,0))</f>
        <v>0</v>
      </c>
      <c r="J122" s="295">
        <f>IF(原始数据!AX123="","",IF(ISERROR(MATCH(原始数据!AX123,各类选项!$E:$E,0)),1,0))</f>
        <v>0</v>
      </c>
      <c r="K122" s="295" t="str">
        <f>IF(原始数据!AQ123="","",IF(ISERROR(MATCH(原始数据!AQ123,各类选项!$C:$C,0)),1,0))</f>
        <v/>
      </c>
      <c r="L122" s="295" t="str">
        <f>IF(原始数据!AR123="","",IF(ISERROR(MATCH(原始数据!AR123,各类选项!$C:$C,0)),1,0))</f>
        <v/>
      </c>
      <c r="M122" s="295" t="str">
        <f>IF(原始数据!AS123="","",IF(ISERROR(MATCH(原始数据!AS123,各类选项!$C:$C,0)),1,0))</f>
        <v/>
      </c>
      <c r="N122" s="295">
        <f>IF(原始数据!AT123="","",IF(ISERROR(MATCH(原始数据!AT123,各类选项!$E:$E,0)),1,0))</f>
        <v>0</v>
      </c>
      <c r="O122" s="295">
        <f>IF(原始数据!AU123="","",IF(ISERROR(MATCH(原始数据!AU123,各类选项!$E:$E,0)),1,0))</f>
        <v>0</v>
      </c>
      <c r="P122" s="295">
        <f>IF(原始数据!AW123="","",IF(ISERROR(MATCH(原始数据!AW123,各类选项!$E:$E,0)),1,0))</f>
        <v>0</v>
      </c>
      <c r="Q122" s="295">
        <f>IF(原始数据!AY123="","",IF(ISERROR(MATCH(原始数据!AY123,各类选项!$E:$E,0)),1,0))</f>
        <v>0</v>
      </c>
      <c r="R122" s="295">
        <f>IF(原始数据!AZ123="","",IF(ISERROR(MATCH(原始数据!AZ123,各类选项!$C:$C,0)),1,0))</f>
        <v>0</v>
      </c>
      <c r="S122" s="295">
        <f>IF(赛后数据!M123="","",IF(ISERROR(MATCH(赛后数据!M123,(各类选项!J:J),0)),1,0))</f>
        <v>0</v>
      </c>
      <c r="T122" s="295">
        <f>IF(赛后数据!U123="","",IF(ISERROR(MATCH(赛后数据!U123,(各类选项!J:J),0)),1,0))</f>
        <v>0</v>
      </c>
      <c r="U122" s="295">
        <f>IF(赛后数据!AC123="","",IF(ISERROR(MATCH(赛后数据!AC123,(各类选项!J:J),0)),1,0))</f>
        <v>0</v>
      </c>
      <c r="V122" s="295">
        <f>IF(赛后数据!AK123="","",IF(ISERROR(MATCH(赛后数据!AK123,(各类选项!J:J),0)),1,0))</f>
        <v>0</v>
      </c>
    </row>
    <row r="123" spans="1:22">
      <c r="A123" s="295">
        <f t="shared" si="2"/>
        <v>0</v>
      </c>
      <c r="B123" s="295">
        <f t="shared" si="3"/>
        <v>0</v>
      </c>
      <c r="C123" s="295">
        <f>IF(原始数据!K124="","",IF(ISERROR(MATCH(原始数据!K124,原始数据!E124:F124,0)),1,0)-IF(原始数据!K124="",1,0))</f>
        <v>0</v>
      </c>
      <c r="D123" s="295">
        <f>IF(原始数据!L124="","",IF(ISERROR(MATCH(原始数据!L124,各类选项!L:L,0)),1,0)-IF(原始数据!L124="",1,0))</f>
        <v>0</v>
      </c>
      <c r="E123" s="295">
        <f>IF(原始数据!W124="","",IF(ISERROR(MATCH(原始数据!W124,各类选项!G:G,0)),1,0))</f>
        <v>0</v>
      </c>
      <c r="F123" s="295">
        <f>IF(原始数据!Y124="","",IF(ISERROR(MATCH(原始数据!Y124,各类选项!G:G,0)),1,0))</f>
        <v>0</v>
      </c>
      <c r="G123" s="295">
        <f>IF(原始数据!AO124="","",IF(ISERROR(MATCH(原始数据!AO124,各类选项!$E:$E,0)),1,0))</f>
        <v>0</v>
      </c>
      <c r="H123" s="295">
        <f>IF(原始数据!AP124="","",IF(ISERROR(MATCH(原始数据!AP124,各类选项!$E:$E,0)),1,0))</f>
        <v>0</v>
      </c>
      <c r="I123" s="295">
        <f>IF(原始数据!AV124="","",IF(ISERROR(MATCH(原始数据!AV124,各类选项!$E:$E,0)),1,0))</f>
        <v>0</v>
      </c>
      <c r="J123" s="295">
        <f>IF(原始数据!AX124="","",IF(ISERROR(MATCH(原始数据!AX124,各类选项!$E:$E,0)),1,0))</f>
        <v>0</v>
      </c>
      <c r="K123" s="295" t="str">
        <f>IF(原始数据!AQ124="","",IF(ISERROR(MATCH(原始数据!AQ124,各类选项!$C:$C,0)),1,0))</f>
        <v/>
      </c>
      <c r="L123" s="295" t="str">
        <f>IF(原始数据!AR124="","",IF(ISERROR(MATCH(原始数据!AR124,各类选项!$C:$C,0)),1,0))</f>
        <v/>
      </c>
      <c r="M123" s="295" t="str">
        <f>IF(原始数据!AS124="","",IF(ISERROR(MATCH(原始数据!AS124,各类选项!$C:$C,0)),1,0))</f>
        <v/>
      </c>
      <c r="N123" s="295">
        <f>IF(原始数据!AT124="","",IF(ISERROR(MATCH(原始数据!AT124,各类选项!$E:$E,0)),1,0))</f>
        <v>0</v>
      </c>
      <c r="O123" s="295">
        <f>IF(原始数据!AU124="","",IF(ISERROR(MATCH(原始数据!AU124,各类选项!$E:$E,0)),1,0))</f>
        <v>0</v>
      </c>
      <c r="P123" s="295">
        <f>IF(原始数据!AW124="","",IF(ISERROR(MATCH(原始数据!AW124,各类选项!$E:$E,0)),1,0))</f>
        <v>0</v>
      </c>
      <c r="Q123" s="295">
        <f>IF(原始数据!AY124="","",IF(ISERROR(MATCH(原始数据!AY124,各类选项!$E:$E,0)),1,0))</f>
        <v>0</v>
      </c>
      <c r="R123" s="295">
        <f>IF(原始数据!AZ124="","",IF(ISERROR(MATCH(原始数据!AZ124,各类选项!$C:$C,0)),1,0))</f>
        <v>0</v>
      </c>
      <c r="S123" s="295">
        <f>IF(赛后数据!M124="","",IF(ISERROR(MATCH(赛后数据!M124,(各类选项!J:J),0)),1,0))</f>
        <v>0</v>
      </c>
      <c r="T123" s="295">
        <f>IF(赛后数据!U124="","",IF(ISERROR(MATCH(赛后数据!U124,(各类选项!J:J),0)),1,0))</f>
        <v>0</v>
      </c>
      <c r="U123" s="295">
        <f>IF(赛后数据!AC124="","",IF(ISERROR(MATCH(赛后数据!AC124,(各类选项!J:J),0)),1,0))</f>
        <v>0</v>
      </c>
      <c r="V123" s="295">
        <f>IF(赛后数据!AK124="","",IF(ISERROR(MATCH(赛后数据!AK124,(各类选项!J:J),0)),1,0))</f>
        <v>0</v>
      </c>
    </row>
    <row r="124" spans="1:22">
      <c r="A124" s="295">
        <f t="shared" si="2"/>
        <v>0</v>
      </c>
      <c r="B124" s="295">
        <f t="shared" si="3"/>
        <v>0</v>
      </c>
      <c r="C124" s="295">
        <f>IF(原始数据!K125="","",IF(ISERROR(MATCH(原始数据!K125,原始数据!E125:F125,0)),1,0)-IF(原始数据!K125="",1,0))</f>
        <v>0</v>
      </c>
      <c r="D124" s="295">
        <f>IF(原始数据!L125="","",IF(ISERROR(MATCH(原始数据!L125,各类选项!L:L,0)),1,0)-IF(原始数据!L125="",1,0))</f>
        <v>0</v>
      </c>
      <c r="E124" s="295" t="str">
        <f>IF(原始数据!W125="","",IF(ISERROR(MATCH(原始数据!W125,各类选项!G:G,0)),1,0))</f>
        <v/>
      </c>
      <c r="F124" s="295">
        <f>IF(原始数据!Y125="","",IF(ISERROR(MATCH(原始数据!Y125,各类选项!G:G,0)),1,0))</f>
        <v>0</v>
      </c>
      <c r="G124" s="295">
        <f>IF(原始数据!AO125="","",IF(ISERROR(MATCH(原始数据!AO125,各类选项!$E:$E,0)),1,0))</f>
        <v>0</v>
      </c>
      <c r="H124" s="295">
        <f>IF(原始数据!AP125="","",IF(ISERROR(MATCH(原始数据!AP125,各类选项!$E:$E,0)),1,0))</f>
        <v>0</v>
      </c>
      <c r="I124" s="295">
        <f>IF(原始数据!AV125="","",IF(ISERROR(MATCH(原始数据!AV125,各类选项!$E:$E,0)),1,0))</f>
        <v>0</v>
      </c>
      <c r="J124" s="295">
        <f>IF(原始数据!AX125="","",IF(ISERROR(MATCH(原始数据!AX125,各类选项!$E:$E,0)),1,0))</f>
        <v>0</v>
      </c>
      <c r="K124" s="295">
        <f>IF(原始数据!AQ125="","",IF(ISERROR(MATCH(原始数据!AQ125,各类选项!$C:$C,0)),1,0))</f>
        <v>0</v>
      </c>
      <c r="L124" s="295" t="str">
        <f>IF(原始数据!AR125="","",IF(ISERROR(MATCH(原始数据!AR125,各类选项!$C:$C,0)),1,0))</f>
        <v/>
      </c>
      <c r="M124" s="295" t="str">
        <f>IF(原始数据!AS125="","",IF(ISERROR(MATCH(原始数据!AS125,各类选项!$C:$C,0)),1,0))</f>
        <v/>
      </c>
      <c r="N124" s="295">
        <f>IF(原始数据!AT125="","",IF(ISERROR(MATCH(原始数据!AT125,各类选项!$E:$E,0)),1,0))</f>
        <v>0</v>
      </c>
      <c r="O124" s="295">
        <f>IF(原始数据!AU125="","",IF(ISERROR(MATCH(原始数据!AU125,各类选项!$E:$E,0)),1,0))</f>
        <v>0</v>
      </c>
      <c r="P124" s="295">
        <f>IF(原始数据!AW125="","",IF(ISERROR(MATCH(原始数据!AW125,各类选项!$E:$E,0)),1,0))</f>
        <v>0</v>
      </c>
      <c r="Q124" s="295">
        <f>IF(原始数据!AY125="","",IF(ISERROR(MATCH(原始数据!AY125,各类选项!$E:$E,0)),1,0))</f>
        <v>0</v>
      </c>
      <c r="R124" s="295">
        <f>IF(原始数据!AZ125="","",IF(ISERROR(MATCH(原始数据!AZ125,各类选项!$C:$C,0)),1,0))</f>
        <v>0</v>
      </c>
      <c r="S124" s="295">
        <f>IF(赛后数据!M125="","",IF(ISERROR(MATCH(赛后数据!M125,(各类选项!J:J),0)),1,0))</f>
        <v>0</v>
      </c>
      <c r="T124" s="295">
        <f>IF(赛后数据!U125="","",IF(ISERROR(MATCH(赛后数据!U125,(各类选项!J:J),0)),1,0))</f>
        <v>0</v>
      </c>
      <c r="U124" s="295">
        <f>IF(赛后数据!AC125="","",IF(ISERROR(MATCH(赛后数据!AC125,(各类选项!J:J),0)),1,0))</f>
        <v>0</v>
      </c>
      <c r="V124" s="295">
        <f>IF(赛后数据!AK125="","",IF(ISERROR(MATCH(赛后数据!AK125,(各类选项!J:J),0)),1,0))</f>
        <v>0</v>
      </c>
    </row>
    <row r="125" spans="1:22">
      <c r="A125" s="295">
        <f t="shared" si="2"/>
        <v>0</v>
      </c>
      <c r="B125" s="295">
        <f t="shared" si="3"/>
        <v>0</v>
      </c>
      <c r="C125" s="295">
        <f>IF(原始数据!K126="","",IF(ISERROR(MATCH(原始数据!K126,原始数据!E126:F126,0)),1,0)-IF(原始数据!K126="",1,0))</f>
        <v>0</v>
      </c>
      <c r="D125" s="295">
        <f>IF(原始数据!L126="","",IF(ISERROR(MATCH(原始数据!L126,各类选项!L:L,0)),1,0)-IF(原始数据!L126="",1,0))</f>
        <v>0</v>
      </c>
      <c r="E125" s="295" t="str">
        <f>IF(原始数据!W126="","",IF(ISERROR(MATCH(原始数据!W126,各类选项!G:G,0)),1,0))</f>
        <v/>
      </c>
      <c r="F125" s="295">
        <f>IF(原始数据!Y126="","",IF(ISERROR(MATCH(原始数据!Y126,各类选项!G:G,0)),1,0))</f>
        <v>0</v>
      </c>
      <c r="G125" s="295">
        <f>IF(原始数据!AO126="","",IF(ISERROR(MATCH(原始数据!AO126,各类选项!$E:$E,0)),1,0))</f>
        <v>0</v>
      </c>
      <c r="H125" s="295">
        <f>IF(原始数据!AP126="","",IF(ISERROR(MATCH(原始数据!AP126,各类选项!$E:$E,0)),1,0))</f>
        <v>0</v>
      </c>
      <c r="I125" s="295">
        <f>IF(原始数据!AV126="","",IF(ISERROR(MATCH(原始数据!AV126,各类选项!$E:$E,0)),1,0))</f>
        <v>0</v>
      </c>
      <c r="J125" s="295">
        <f>IF(原始数据!AX126="","",IF(ISERROR(MATCH(原始数据!AX126,各类选项!$E:$E,0)),1,0))</f>
        <v>0</v>
      </c>
      <c r="K125" s="295">
        <f>IF(原始数据!AQ126="","",IF(ISERROR(MATCH(原始数据!AQ126,各类选项!$C:$C,0)),1,0))</f>
        <v>0</v>
      </c>
      <c r="L125" s="295" t="str">
        <f>IF(原始数据!AR126="","",IF(ISERROR(MATCH(原始数据!AR126,各类选项!$C:$C,0)),1,0))</f>
        <v/>
      </c>
      <c r="M125" s="295" t="str">
        <f>IF(原始数据!AS126="","",IF(ISERROR(MATCH(原始数据!AS126,各类选项!$C:$C,0)),1,0))</f>
        <v/>
      </c>
      <c r="N125" s="295">
        <f>IF(原始数据!AT126="","",IF(ISERROR(MATCH(原始数据!AT126,各类选项!$E:$E,0)),1,0))</f>
        <v>0</v>
      </c>
      <c r="O125" s="295">
        <f>IF(原始数据!AU126="","",IF(ISERROR(MATCH(原始数据!AU126,各类选项!$E:$E,0)),1,0))</f>
        <v>0</v>
      </c>
      <c r="P125" s="295">
        <f>IF(原始数据!AW126="","",IF(ISERROR(MATCH(原始数据!AW126,各类选项!$E:$E,0)),1,0))</f>
        <v>0</v>
      </c>
      <c r="Q125" s="295">
        <f>IF(原始数据!AY126="","",IF(ISERROR(MATCH(原始数据!AY126,各类选项!$E:$E,0)),1,0))</f>
        <v>0</v>
      </c>
      <c r="R125" s="295">
        <f>IF(原始数据!AZ126="","",IF(ISERROR(MATCH(原始数据!AZ126,各类选项!$C:$C,0)),1,0))</f>
        <v>0</v>
      </c>
      <c r="S125" s="295">
        <f>IF(赛后数据!M126="","",IF(ISERROR(MATCH(赛后数据!M126,(各类选项!J:J),0)),1,0))</f>
        <v>0</v>
      </c>
      <c r="T125" s="295">
        <f>IF(赛后数据!U126="","",IF(ISERROR(MATCH(赛后数据!U126,(各类选项!J:J),0)),1,0))</f>
        <v>0</v>
      </c>
      <c r="U125" s="295">
        <f>IF(赛后数据!AC126="","",IF(ISERROR(MATCH(赛后数据!AC126,(各类选项!J:J),0)),1,0))</f>
        <v>0</v>
      </c>
      <c r="V125" s="295">
        <f>IF(赛后数据!AK126="","",IF(ISERROR(MATCH(赛后数据!AK126,(各类选项!J:J),0)),1,0))</f>
        <v>0</v>
      </c>
    </row>
    <row r="126" spans="1:22">
      <c r="A126" s="295">
        <f t="shared" si="2"/>
        <v>0</v>
      </c>
      <c r="B126" s="295">
        <f t="shared" si="3"/>
        <v>0</v>
      </c>
      <c r="C126" s="295">
        <f>IF(原始数据!K127="","",IF(ISERROR(MATCH(原始数据!K127,原始数据!E127:F127,0)),1,0)-IF(原始数据!K127="",1,0))</f>
        <v>0</v>
      </c>
      <c r="D126" s="295">
        <f>IF(原始数据!L127="","",IF(ISERROR(MATCH(原始数据!L127,各类选项!L:L,0)),1,0)-IF(原始数据!L127="",1,0))</f>
        <v>0</v>
      </c>
      <c r="E126" s="295" t="str">
        <f>IF(原始数据!W127="","",IF(ISERROR(MATCH(原始数据!W127,各类选项!G:G,0)),1,0))</f>
        <v/>
      </c>
      <c r="F126" s="295">
        <f>IF(原始数据!Y127="","",IF(ISERROR(MATCH(原始数据!Y127,各类选项!G:G,0)),1,0))</f>
        <v>0</v>
      </c>
      <c r="G126" s="295">
        <f>IF(原始数据!AO127="","",IF(ISERROR(MATCH(原始数据!AO127,各类选项!$E:$E,0)),1,0))</f>
        <v>0</v>
      </c>
      <c r="H126" s="295">
        <f>IF(原始数据!AP127="","",IF(ISERROR(MATCH(原始数据!AP127,各类选项!$E:$E,0)),1,0))</f>
        <v>0</v>
      </c>
      <c r="I126" s="295">
        <f>IF(原始数据!AV127="","",IF(ISERROR(MATCH(原始数据!AV127,各类选项!$E:$E,0)),1,0))</f>
        <v>0</v>
      </c>
      <c r="J126" s="295">
        <f>IF(原始数据!AX127="","",IF(ISERROR(MATCH(原始数据!AX127,各类选项!$E:$E,0)),1,0))</f>
        <v>0</v>
      </c>
      <c r="K126" s="295">
        <f>IF(原始数据!AQ127="","",IF(ISERROR(MATCH(原始数据!AQ127,各类选项!$C:$C,0)),1,0))</f>
        <v>0</v>
      </c>
      <c r="L126" s="295">
        <f>IF(原始数据!AR127="","",IF(ISERROR(MATCH(原始数据!AR127,各类选项!$C:$C,0)),1,0))</f>
        <v>0</v>
      </c>
      <c r="M126" s="295" t="str">
        <f>IF(原始数据!AS127="","",IF(ISERROR(MATCH(原始数据!AS127,各类选项!$C:$C,0)),1,0))</f>
        <v/>
      </c>
      <c r="N126" s="295">
        <f>IF(原始数据!AT127="","",IF(ISERROR(MATCH(原始数据!AT127,各类选项!$E:$E,0)),1,0))</f>
        <v>0</v>
      </c>
      <c r="O126" s="295">
        <f>IF(原始数据!AU127="","",IF(ISERROR(MATCH(原始数据!AU127,各类选项!$E:$E,0)),1,0))</f>
        <v>0</v>
      </c>
      <c r="P126" s="295">
        <f>IF(原始数据!AW127="","",IF(ISERROR(MATCH(原始数据!AW127,各类选项!$E:$E,0)),1,0))</f>
        <v>0</v>
      </c>
      <c r="Q126" s="295">
        <f>IF(原始数据!AY127="","",IF(ISERROR(MATCH(原始数据!AY127,各类选项!$E:$E,0)),1,0))</f>
        <v>0</v>
      </c>
      <c r="R126" s="295">
        <f>IF(原始数据!AZ127="","",IF(ISERROR(MATCH(原始数据!AZ127,各类选项!$C:$C,0)),1,0))</f>
        <v>0</v>
      </c>
      <c r="S126" s="295">
        <f>IF(赛后数据!M127="","",IF(ISERROR(MATCH(赛后数据!M127,(各类选项!J:J),0)),1,0))</f>
        <v>0</v>
      </c>
      <c r="T126" s="295">
        <f>IF(赛后数据!U127="","",IF(ISERROR(MATCH(赛后数据!U127,(各类选项!J:J),0)),1,0))</f>
        <v>0</v>
      </c>
      <c r="U126" s="295">
        <f>IF(赛后数据!AC127="","",IF(ISERROR(MATCH(赛后数据!AC127,(各类选项!J:J),0)),1,0))</f>
        <v>0</v>
      </c>
      <c r="V126" s="295">
        <f>IF(赛后数据!AK127="","",IF(ISERROR(MATCH(赛后数据!AK127,(各类选项!J:J),0)),1,0))</f>
        <v>0</v>
      </c>
    </row>
    <row r="127" spans="1:22">
      <c r="A127" s="295">
        <f t="shared" si="2"/>
        <v>0</v>
      </c>
      <c r="B127" s="295">
        <f t="shared" si="3"/>
        <v>0</v>
      </c>
      <c r="C127" s="295">
        <f>IF(原始数据!K128="","",IF(ISERROR(MATCH(原始数据!K128,原始数据!E128:F128,0)),1,0)-IF(原始数据!K128="",1,0))</f>
        <v>0</v>
      </c>
      <c r="D127" s="295">
        <f>IF(原始数据!L128="","",IF(ISERROR(MATCH(原始数据!L128,各类选项!L:L,0)),1,0)-IF(原始数据!L128="",1,0))</f>
        <v>0</v>
      </c>
      <c r="E127" s="295" t="str">
        <f>IF(原始数据!W128="","",IF(ISERROR(MATCH(原始数据!W128,各类选项!G:G,0)),1,0))</f>
        <v/>
      </c>
      <c r="F127" s="295">
        <f>IF(原始数据!Y128="","",IF(ISERROR(MATCH(原始数据!Y128,各类选项!G:G,0)),1,0))</f>
        <v>0</v>
      </c>
      <c r="G127" s="295">
        <f>IF(原始数据!AO128="","",IF(ISERROR(MATCH(原始数据!AO128,各类选项!$E:$E,0)),1,0))</f>
        <v>0</v>
      </c>
      <c r="H127" s="295">
        <f>IF(原始数据!AP128="","",IF(ISERROR(MATCH(原始数据!AP128,各类选项!$E:$E,0)),1,0))</f>
        <v>0</v>
      </c>
      <c r="I127" s="295">
        <f>IF(原始数据!AV128="","",IF(ISERROR(MATCH(原始数据!AV128,各类选项!$E:$E,0)),1,0))</f>
        <v>0</v>
      </c>
      <c r="J127" s="295">
        <f>IF(原始数据!AX128="","",IF(ISERROR(MATCH(原始数据!AX128,各类选项!$E:$E,0)),1,0))</f>
        <v>0</v>
      </c>
      <c r="K127" s="295">
        <f>IF(原始数据!AQ128="","",IF(ISERROR(MATCH(原始数据!AQ128,各类选项!$C:$C,0)),1,0))</f>
        <v>0</v>
      </c>
      <c r="L127" s="295">
        <f>IF(原始数据!AR128="","",IF(ISERROR(MATCH(原始数据!AR128,各类选项!$C:$C,0)),1,0))</f>
        <v>0</v>
      </c>
      <c r="M127" s="295" t="str">
        <f>IF(原始数据!AS128="","",IF(ISERROR(MATCH(原始数据!AS128,各类选项!$C:$C,0)),1,0))</f>
        <v/>
      </c>
      <c r="N127" s="295">
        <f>IF(原始数据!AT128="","",IF(ISERROR(MATCH(原始数据!AT128,各类选项!$E:$E,0)),1,0))</f>
        <v>0</v>
      </c>
      <c r="O127" s="295">
        <f>IF(原始数据!AU128="","",IF(ISERROR(MATCH(原始数据!AU128,各类选项!$E:$E,0)),1,0))</f>
        <v>0</v>
      </c>
      <c r="P127" s="295">
        <f>IF(原始数据!AW128="","",IF(ISERROR(MATCH(原始数据!AW128,各类选项!$E:$E,0)),1,0))</f>
        <v>0</v>
      </c>
      <c r="Q127" s="295">
        <f>IF(原始数据!AY128="","",IF(ISERROR(MATCH(原始数据!AY128,各类选项!$E:$E,0)),1,0))</f>
        <v>0</v>
      </c>
      <c r="R127" s="295">
        <f>IF(原始数据!AZ128="","",IF(ISERROR(MATCH(原始数据!AZ128,各类选项!$C:$C,0)),1,0))</f>
        <v>0</v>
      </c>
      <c r="S127" s="295">
        <f>IF(赛后数据!M128="","",IF(ISERROR(MATCH(赛后数据!M128,(各类选项!J:J),0)),1,0))</f>
        <v>0</v>
      </c>
      <c r="T127" s="295">
        <f>IF(赛后数据!U128="","",IF(ISERROR(MATCH(赛后数据!U128,(各类选项!J:J),0)),1,0))</f>
        <v>0</v>
      </c>
      <c r="U127" s="295">
        <f>IF(赛后数据!AC128="","",IF(ISERROR(MATCH(赛后数据!AC128,(各类选项!J:J),0)),1,0))</f>
        <v>0</v>
      </c>
      <c r="V127" s="295">
        <f>IF(赛后数据!AK128="","",IF(ISERROR(MATCH(赛后数据!AK128,(各类选项!J:J),0)),1,0))</f>
        <v>0</v>
      </c>
    </row>
    <row r="128" spans="1:22">
      <c r="A128" s="295">
        <f t="shared" si="2"/>
        <v>0</v>
      </c>
      <c r="B128" s="295">
        <f t="shared" si="3"/>
        <v>0</v>
      </c>
      <c r="C128" s="295">
        <f>IF(原始数据!K129="","",IF(ISERROR(MATCH(原始数据!K129,原始数据!E129:F129,0)),1,0)-IF(原始数据!K129="",1,0))</f>
        <v>0</v>
      </c>
      <c r="D128" s="295">
        <f>IF(原始数据!L129="","",IF(ISERROR(MATCH(原始数据!L129,各类选项!L:L,0)),1,0)-IF(原始数据!L129="",1,0))</f>
        <v>0</v>
      </c>
      <c r="E128" s="295" t="str">
        <f>IF(原始数据!W129="","",IF(ISERROR(MATCH(原始数据!W129,各类选项!G:G,0)),1,0))</f>
        <v/>
      </c>
      <c r="F128" s="295">
        <f>IF(原始数据!Y129="","",IF(ISERROR(MATCH(原始数据!Y129,各类选项!G:G,0)),1,0))</f>
        <v>0</v>
      </c>
      <c r="G128" s="295">
        <f>IF(原始数据!AO129="","",IF(ISERROR(MATCH(原始数据!AO129,各类选项!$E:$E,0)),1,0))</f>
        <v>0</v>
      </c>
      <c r="H128" s="295">
        <f>IF(原始数据!AP129="","",IF(ISERROR(MATCH(原始数据!AP129,各类选项!$E:$E,0)),1,0))</f>
        <v>0</v>
      </c>
      <c r="I128" s="295">
        <f>IF(原始数据!AV129="","",IF(ISERROR(MATCH(原始数据!AV129,各类选项!$E:$E,0)),1,0))</f>
        <v>0</v>
      </c>
      <c r="J128" s="295">
        <f>IF(原始数据!AX129="","",IF(ISERROR(MATCH(原始数据!AX129,各类选项!$E:$E,0)),1,0))</f>
        <v>0</v>
      </c>
      <c r="K128" s="295">
        <f>IF(原始数据!AQ129="","",IF(ISERROR(MATCH(原始数据!AQ129,各类选项!$C:$C,0)),1,0))</f>
        <v>0</v>
      </c>
      <c r="L128" s="295">
        <f>IF(原始数据!AR129="","",IF(ISERROR(MATCH(原始数据!AR129,各类选项!$C:$C,0)),1,0))</f>
        <v>0</v>
      </c>
      <c r="M128" s="295" t="str">
        <f>IF(原始数据!AS129="","",IF(ISERROR(MATCH(原始数据!AS129,各类选项!$C:$C,0)),1,0))</f>
        <v/>
      </c>
      <c r="N128" s="295">
        <f>IF(原始数据!AT129="","",IF(ISERROR(MATCH(原始数据!AT129,各类选项!$E:$E,0)),1,0))</f>
        <v>0</v>
      </c>
      <c r="O128" s="295">
        <f>IF(原始数据!AU129="","",IF(ISERROR(MATCH(原始数据!AU129,各类选项!$E:$E,0)),1,0))</f>
        <v>0</v>
      </c>
      <c r="P128" s="295">
        <f>IF(原始数据!AW129="","",IF(ISERROR(MATCH(原始数据!AW129,各类选项!$E:$E,0)),1,0))</f>
        <v>0</v>
      </c>
      <c r="Q128" s="295">
        <f>IF(原始数据!AY129="","",IF(ISERROR(MATCH(原始数据!AY129,各类选项!$E:$E,0)),1,0))</f>
        <v>0</v>
      </c>
      <c r="R128" s="295">
        <f>IF(原始数据!AZ129="","",IF(ISERROR(MATCH(原始数据!AZ129,各类选项!$C:$C,0)),1,0))</f>
        <v>0</v>
      </c>
      <c r="S128" s="295">
        <f>IF(赛后数据!M129="","",IF(ISERROR(MATCH(赛后数据!M129,(各类选项!J:J),0)),1,0))</f>
        <v>0</v>
      </c>
      <c r="T128" s="295">
        <f>IF(赛后数据!U129="","",IF(ISERROR(MATCH(赛后数据!U129,(各类选项!J:J),0)),1,0))</f>
        <v>0</v>
      </c>
      <c r="U128" s="295">
        <f>IF(赛后数据!AC129="","",IF(ISERROR(MATCH(赛后数据!AC129,(各类选项!J:J),0)),1,0))</f>
        <v>0</v>
      </c>
      <c r="V128" s="295">
        <f>IF(赛后数据!AK129="","",IF(ISERROR(MATCH(赛后数据!AK129,(各类选项!J:J),0)),1,0))</f>
        <v>0</v>
      </c>
    </row>
    <row r="129" spans="1:22">
      <c r="A129" s="295">
        <f t="shared" si="2"/>
        <v>0</v>
      </c>
      <c r="B129" s="295">
        <f t="shared" si="3"/>
        <v>0</v>
      </c>
      <c r="C129" s="295">
        <f>IF(原始数据!K130="","",IF(ISERROR(MATCH(原始数据!K130,原始数据!E130:F130,0)),1,0)-IF(原始数据!K130="",1,0))</f>
        <v>0</v>
      </c>
      <c r="D129" s="295">
        <f>IF(原始数据!L130="","",IF(ISERROR(MATCH(原始数据!L130,各类选项!L:L,0)),1,0)-IF(原始数据!L130="",1,0))</f>
        <v>0</v>
      </c>
      <c r="E129" s="295" t="str">
        <f>IF(原始数据!W130="","",IF(ISERROR(MATCH(原始数据!W130,各类选项!G:G,0)),1,0))</f>
        <v/>
      </c>
      <c r="F129" s="295">
        <f>IF(原始数据!Y130="","",IF(ISERROR(MATCH(原始数据!Y130,各类选项!G:G,0)),1,0))</f>
        <v>0</v>
      </c>
      <c r="G129" s="295">
        <f>IF(原始数据!AO130="","",IF(ISERROR(MATCH(原始数据!AO130,各类选项!$E:$E,0)),1,0))</f>
        <v>0</v>
      </c>
      <c r="H129" s="295">
        <f>IF(原始数据!AP130="","",IF(ISERROR(MATCH(原始数据!AP130,各类选项!$E:$E,0)),1,0))</f>
        <v>0</v>
      </c>
      <c r="I129" s="295">
        <f>IF(原始数据!AV130="","",IF(ISERROR(MATCH(原始数据!AV130,各类选项!$E:$E,0)),1,0))</f>
        <v>0</v>
      </c>
      <c r="J129" s="295">
        <f>IF(原始数据!AX130="","",IF(ISERROR(MATCH(原始数据!AX130,各类选项!$E:$E,0)),1,0))</f>
        <v>0</v>
      </c>
      <c r="K129" s="295">
        <f>IF(原始数据!AQ130="","",IF(ISERROR(MATCH(原始数据!AQ130,各类选项!$C:$C,0)),1,0))</f>
        <v>0</v>
      </c>
      <c r="L129" s="295">
        <f>IF(原始数据!AR130="","",IF(ISERROR(MATCH(原始数据!AR130,各类选项!$C:$C,0)),1,0))</f>
        <v>0</v>
      </c>
      <c r="M129" s="295" t="str">
        <f>IF(原始数据!AS130="","",IF(ISERROR(MATCH(原始数据!AS130,各类选项!$C:$C,0)),1,0))</f>
        <v/>
      </c>
      <c r="N129" s="295">
        <f>IF(原始数据!AT130="","",IF(ISERROR(MATCH(原始数据!AT130,各类选项!$E:$E,0)),1,0))</f>
        <v>0</v>
      </c>
      <c r="O129" s="295">
        <f>IF(原始数据!AU130="","",IF(ISERROR(MATCH(原始数据!AU130,各类选项!$E:$E,0)),1,0))</f>
        <v>0</v>
      </c>
      <c r="P129" s="295">
        <f>IF(原始数据!AW130="","",IF(ISERROR(MATCH(原始数据!AW130,各类选项!$E:$E,0)),1,0))</f>
        <v>0</v>
      </c>
      <c r="Q129" s="295">
        <f>IF(原始数据!AY130="","",IF(ISERROR(MATCH(原始数据!AY130,各类选项!$E:$E,0)),1,0))</f>
        <v>0</v>
      </c>
      <c r="R129" s="295">
        <f>IF(原始数据!AZ130="","",IF(ISERROR(MATCH(原始数据!AZ130,各类选项!$C:$C,0)),1,0))</f>
        <v>0</v>
      </c>
      <c r="S129" s="295">
        <f>IF(赛后数据!M130="","",IF(ISERROR(MATCH(赛后数据!M130,(各类选项!J:J),0)),1,0))</f>
        <v>0</v>
      </c>
      <c r="T129" s="295">
        <f>IF(赛后数据!U130="","",IF(ISERROR(MATCH(赛后数据!U130,(各类选项!J:J),0)),1,0))</f>
        <v>0</v>
      </c>
      <c r="U129" s="295">
        <f>IF(赛后数据!AC130="","",IF(ISERROR(MATCH(赛后数据!AC130,(各类选项!J:J),0)),1,0))</f>
        <v>0</v>
      </c>
      <c r="V129" s="295">
        <f>IF(赛后数据!AK130="","",IF(ISERROR(MATCH(赛后数据!AK130,(各类选项!J:J),0)),1,0))</f>
        <v>0</v>
      </c>
    </row>
    <row r="130" spans="1:22">
      <c r="A130" s="295">
        <f t="shared" si="2"/>
        <v>0</v>
      </c>
      <c r="B130" s="295">
        <f t="shared" si="3"/>
        <v>0</v>
      </c>
      <c r="C130" s="295">
        <f>IF(原始数据!K131="","",IF(ISERROR(MATCH(原始数据!K131,原始数据!E131:F131,0)),1,0)-IF(原始数据!K131="",1,0))</f>
        <v>0</v>
      </c>
      <c r="D130" s="295">
        <f>IF(原始数据!L131="","",IF(ISERROR(MATCH(原始数据!L131,各类选项!L:L,0)),1,0)-IF(原始数据!L131="",1,0))</f>
        <v>0</v>
      </c>
      <c r="E130" s="295" t="str">
        <f>IF(原始数据!W131="","",IF(ISERROR(MATCH(原始数据!W131,各类选项!G:G,0)),1,0))</f>
        <v/>
      </c>
      <c r="F130" s="295">
        <f>IF(原始数据!Y131="","",IF(ISERROR(MATCH(原始数据!Y131,各类选项!G:G,0)),1,0))</f>
        <v>0</v>
      </c>
      <c r="G130" s="295">
        <f>IF(原始数据!AO131="","",IF(ISERROR(MATCH(原始数据!AO131,各类选项!$E:$E,0)),1,0))</f>
        <v>0</v>
      </c>
      <c r="H130" s="295">
        <f>IF(原始数据!AP131="","",IF(ISERROR(MATCH(原始数据!AP131,各类选项!$E:$E,0)),1,0))</f>
        <v>0</v>
      </c>
      <c r="I130" s="295">
        <f>IF(原始数据!AV131="","",IF(ISERROR(MATCH(原始数据!AV131,各类选项!$E:$E,0)),1,0))</f>
        <v>0</v>
      </c>
      <c r="J130" s="295">
        <f>IF(原始数据!AX131="","",IF(ISERROR(MATCH(原始数据!AX131,各类选项!$E:$E,0)),1,0))</f>
        <v>0</v>
      </c>
      <c r="K130" s="295">
        <f>IF(原始数据!AQ131="","",IF(ISERROR(MATCH(原始数据!AQ131,各类选项!$C:$C,0)),1,0))</f>
        <v>0</v>
      </c>
      <c r="L130" s="295">
        <f>IF(原始数据!AR131="","",IF(ISERROR(MATCH(原始数据!AR131,各类选项!$C:$C,0)),1,0))</f>
        <v>0</v>
      </c>
      <c r="M130" s="295" t="str">
        <f>IF(原始数据!AS131="","",IF(ISERROR(MATCH(原始数据!AS131,各类选项!$C:$C,0)),1,0))</f>
        <v/>
      </c>
      <c r="N130" s="295">
        <f>IF(原始数据!AT131="","",IF(ISERROR(MATCH(原始数据!AT131,各类选项!$E:$E,0)),1,0))</f>
        <v>0</v>
      </c>
      <c r="O130" s="295">
        <f>IF(原始数据!AU131="","",IF(ISERROR(MATCH(原始数据!AU131,各类选项!$E:$E,0)),1,0))</f>
        <v>0</v>
      </c>
      <c r="P130" s="295">
        <f>IF(原始数据!AW131="","",IF(ISERROR(MATCH(原始数据!AW131,各类选项!$E:$E,0)),1,0))</f>
        <v>0</v>
      </c>
      <c r="Q130" s="295">
        <f>IF(原始数据!AY131="","",IF(ISERROR(MATCH(原始数据!AY131,各类选项!$E:$E,0)),1,0))</f>
        <v>0</v>
      </c>
      <c r="R130" s="295">
        <f>IF(原始数据!AZ131="","",IF(ISERROR(MATCH(原始数据!AZ131,各类选项!$C:$C,0)),1,0))</f>
        <v>0</v>
      </c>
      <c r="S130" s="295">
        <f>IF(赛后数据!M131="","",IF(ISERROR(MATCH(赛后数据!M131,(各类选项!J:J),0)),1,0))</f>
        <v>0</v>
      </c>
      <c r="T130" s="295">
        <f>IF(赛后数据!U131="","",IF(ISERROR(MATCH(赛后数据!U131,(各类选项!J:J),0)),1,0))</f>
        <v>0</v>
      </c>
      <c r="U130" s="295">
        <f>IF(赛后数据!AC131="","",IF(ISERROR(MATCH(赛后数据!AC131,(各类选项!J:J),0)),1,0))</f>
        <v>0</v>
      </c>
      <c r="V130" s="295">
        <f>IF(赛后数据!AK131="","",IF(ISERROR(MATCH(赛后数据!AK131,(各类选项!J:J),0)),1,0))</f>
        <v>0</v>
      </c>
    </row>
    <row r="131" spans="1:22">
      <c r="A131" s="295">
        <f t="shared" ref="A131:A194" si="4">COUNTIF(C131:R131,"&gt;0")</f>
        <v>0</v>
      </c>
      <c r="B131" s="295">
        <f t="shared" ref="B131:B194" si="5">COUNTIF(S131:V131,"&gt;0")</f>
        <v>0</v>
      </c>
      <c r="C131" s="295">
        <f>IF(原始数据!K132="","",IF(ISERROR(MATCH(原始数据!K132,原始数据!E132:F132,0)),1,0)-IF(原始数据!K132="",1,0))</f>
        <v>0</v>
      </c>
      <c r="D131" s="295">
        <f>IF(原始数据!L132="","",IF(ISERROR(MATCH(原始数据!L132,各类选项!L:L,0)),1,0)-IF(原始数据!L132="",1,0))</f>
        <v>0</v>
      </c>
      <c r="E131" s="295" t="str">
        <f>IF(原始数据!W132="","",IF(ISERROR(MATCH(原始数据!W132,各类选项!G:G,0)),1,0))</f>
        <v/>
      </c>
      <c r="F131" s="295">
        <f>IF(原始数据!Y132="","",IF(ISERROR(MATCH(原始数据!Y132,各类选项!G:G,0)),1,0))</f>
        <v>0</v>
      </c>
      <c r="G131" s="295">
        <f>IF(原始数据!AO132="","",IF(ISERROR(MATCH(原始数据!AO132,各类选项!$E:$E,0)),1,0))</f>
        <v>0</v>
      </c>
      <c r="H131" s="295">
        <f>IF(原始数据!AP132="","",IF(ISERROR(MATCH(原始数据!AP132,各类选项!$E:$E,0)),1,0))</f>
        <v>0</v>
      </c>
      <c r="I131" s="295">
        <f>IF(原始数据!AV132="","",IF(ISERROR(MATCH(原始数据!AV132,各类选项!$E:$E,0)),1,0))</f>
        <v>0</v>
      </c>
      <c r="J131" s="295">
        <f>IF(原始数据!AX132="","",IF(ISERROR(MATCH(原始数据!AX132,各类选项!$E:$E,0)),1,0))</f>
        <v>0</v>
      </c>
      <c r="K131" s="295">
        <f>IF(原始数据!AQ132="","",IF(ISERROR(MATCH(原始数据!AQ132,各类选项!$C:$C,0)),1,0))</f>
        <v>0</v>
      </c>
      <c r="L131" s="295">
        <f>IF(原始数据!AR132="","",IF(ISERROR(MATCH(原始数据!AR132,各类选项!$C:$C,0)),1,0))</f>
        <v>0</v>
      </c>
      <c r="M131" s="295" t="str">
        <f>IF(原始数据!AS132="","",IF(ISERROR(MATCH(原始数据!AS132,各类选项!$C:$C,0)),1,0))</f>
        <v/>
      </c>
      <c r="N131" s="295">
        <f>IF(原始数据!AT132="","",IF(ISERROR(MATCH(原始数据!AT132,各类选项!$E:$E,0)),1,0))</f>
        <v>0</v>
      </c>
      <c r="O131" s="295">
        <f>IF(原始数据!AU132="","",IF(ISERROR(MATCH(原始数据!AU132,各类选项!$E:$E,0)),1,0))</f>
        <v>0</v>
      </c>
      <c r="P131" s="295">
        <f>IF(原始数据!AW132="","",IF(ISERROR(MATCH(原始数据!AW132,各类选项!$E:$E,0)),1,0))</f>
        <v>0</v>
      </c>
      <c r="Q131" s="295">
        <f>IF(原始数据!AY132="","",IF(ISERROR(MATCH(原始数据!AY132,各类选项!$E:$E,0)),1,0))</f>
        <v>0</v>
      </c>
      <c r="R131" s="295">
        <f>IF(原始数据!AZ132="","",IF(ISERROR(MATCH(原始数据!AZ132,各类选项!$C:$C,0)),1,0))</f>
        <v>0</v>
      </c>
      <c r="S131" s="295">
        <f>IF(赛后数据!M132="","",IF(ISERROR(MATCH(赛后数据!M132,(各类选项!J:J),0)),1,0))</f>
        <v>0</v>
      </c>
      <c r="T131" s="295">
        <f>IF(赛后数据!U132="","",IF(ISERROR(MATCH(赛后数据!U132,(各类选项!J:J),0)),1,0))</f>
        <v>0</v>
      </c>
      <c r="U131" s="295">
        <f>IF(赛后数据!AC132="","",IF(ISERROR(MATCH(赛后数据!AC132,(各类选项!J:J),0)),1,0))</f>
        <v>0</v>
      </c>
      <c r="V131" s="295">
        <f>IF(赛后数据!AK132="","",IF(ISERROR(MATCH(赛后数据!AK132,(各类选项!J:J),0)),1,0))</f>
        <v>0</v>
      </c>
    </row>
    <row r="132" spans="1:22">
      <c r="A132" s="295">
        <f t="shared" si="4"/>
        <v>0</v>
      </c>
      <c r="B132" s="295">
        <f t="shared" si="5"/>
        <v>0</v>
      </c>
      <c r="C132" s="295" t="str">
        <f>IF(原始数据!K133="","",IF(ISERROR(MATCH(原始数据!K133,原始数据!E133:F133,0)),1,0)-IF(原始数据!K133="",1,0))</f>
        <v/>
      </c>
      <c r="D132" s="295" t="str">
        <f>IF(原始数据!L133="","",IF(ISERROR(MATCH(原始数据!L133,各类选项!L:L,0)),1,0)-IF(原始数据!L133="",1,0))</f>
        <v/>
      </c>
      <c r="E132" s="295" t="str">
        <f>IF(原始数据!W133="","",IF(ISERROR(MATCH(原始数据!W133,各类选项!G:G,0)),1,0))</f>
        <v/>
      </c>
      <c r="F132" s="295" t="str">
        <f>IF(原始数据!Y133="","",IF(ISERROR(MATCH(原始数据!Y133,各类选项!G:G,0)),1,0))</f>
        <v/>
      </c>
      <c r="G132" s="295" t="str">
        <f>IF(原始数据!AO133="","",IF(ISERROR(MATCH(原始数据!AO133,各类选项!$E:$E,0)),1,0))</f>
        <v/>
      </c>
      <c r="H132" s="295" t="str">
        <f>IF(原始数据!AP133="","",IF(ISERROR(MATCH(原始数据!AP133,各类选项!$E:$E,0)),1,0))</f>
        <v/>
      </c>
      <c r="I132" s="295" t="str">
        <f>IF(原始数据!AV133="","",IF(ISERROR(MATCH(原始数据!AV133,各类选项!$E:$E,0)),1,0))</f>
        <v/>
      </c>
      <c r="J132" s="295" t="str">
        <f>IF(原始数据!AX133="","",IF(ISERROR(MATCH(原始数据!AX133,各类选项!$E:$E,0)),1,0))</f>
        <v/>
      </c>
      <c r="K132" s="295" t="str">
        <f>IF(原始数据!AQ133="","",IF(ISERROR(MATCH(原始数据!AQ133,各类选项!$C:$C,0)),1,0))</f>
        <v/>
      </c>
      <c r="L132" s="295" t="str">
        <f>IF(原始数据!AR133="","",IF(ISERROR(MATCH(原始数据!AR133,各类选项!$C:$C,0)),1,0))</f>
        <v/>
      </c>
      <c r="M132" s="295" t="str">
        <f>IF(原始数据!AS133="","",IF(ISERROR(MATCH(原始数据!AS133,各类选项!$C:$C,0)),1,0))</f>
        <v/>
      </c>
      <c r="N132" s="295" t="str">
        <f>IF(原始数据!AT133="","",IF(ISERROR(MATCH(原始数据!AT133,各类选项!$E:$E,0)),1,0))</f>
        <v/>
      </c>
      <c r="O132" s="295" t="str">
        <f>IF(原始数据!AU133="","",IF(ISERROR(MATCH(原始数据!AU133,各类选项!$E:$E,0)),1,0))</f>
        <v/>
      </c>
      <c r="P132" s="295" t="str">
        <f>IF(原始数据!AW133="","",IF(ISERROR(MATCH(原始数据!AW133,各类选项!$E:$E,0)),1,0))</f>
        <v/>
      </c>
      <c r="Q132" s="295" t="str">
        <f>IF(原始数据!AY133="","",IF(ISERROR(MATCH(原始数据!AY133,各类选项!$E:$E,0)),1,0))</f>
        <v/>
      </c>
      <c r="R132" s="295" t="str">
        <f>IF(原始数据!AZ133="","",IF(ISERROR(MATCH(原始数据!AZ133,各类选项!$C:$C,0)),1,0))</f>
        <v/>
      </c>
      <c r="S132" s="295" t="str">
        <f>IF(赛后数据!M133="","",IF(ISERROR(MATCH(赛后数据!M133,(各类选项!J:J),0)),1,0))</f>
        <v/>
      </c>
      <c r="T132" s="295" t="str">
        <f>IF(赛后数据!U133="","",IF(ISERROR(MATCH(赛后数据!U133,(各类选项!J:J),0)),1,0))</f>
        <v/>
      </c>
      <c r="U132" s="295" t="str">
        <f>IF(赛后数据!AC133="","",IF(ISERROR(MATCH(赛后数据!AC133,(各类选项!J:J),0)),1,0))</f>
        <v/>
      </c>
      <c r="V132" s="295" t="str">
        <f>IF(赛后数据!AK133="","",IF(ISERROR(MATCH(赛后数据!AK133,(各类选项!J:J),0)),1,0))</f>
        <v/>
      </c>
    </row>
    <row r="133" spans="1:22">
      <c r="A133" s="295">
        <f t="shared" si="4"/>
        <v>0</v>
      </c>
      <c r="B133" s="295">
        <f t="shared" si="5"/>
        <v>0</v>
      </c>
      <c r="C133" s="295" t="str">
        <f>IF(原始数据!K134="","",IF(ISERROR(MATCH(原始数据!K134,原始数据!E134:F134,0)),1,0)-IF(原始数据!K134="",1,0))</f>
        <v/>
      </c>
      <c r="D133" s="295" t="str">
        <f>IF(原始数据!L134="","",IF(ISERROR(MATCH(原始数据!L134,各类选项!L:L,0)),1,0)-IF(原始数据!L134="",1,0))</f>
        <v/>
      </c>
      <c r="E133" s="295" t="str">
        <f>IF(原始数据!W134="","",IF(ISERROR(MATCH(原始数据!W134,各类选项!G:G,0)),1,0))</f>
        <v/>
      </c>
      <c r="F133" s="295" t="str">
        <f>IF(原始数据!Y134="","",IF(ISERROR(MATCH(原始数据!Y134,各类选项!G:G,0)),1,0))</f>
        <v/>
      </c>
      <c r="G133" s="295" t="str">
        <f>IF(原始数据!AO134="","",IF(ISERROR(MATCH(原始数据!AO134,各类选项!$E:$E,0)),1,0))</f>
        <v/>
      </c>
      <c r="H133" s="295" t="str">
        <f>IF(原始数据!AP134="","",IF(ISERROR(MATCH(原始数据!AP134,各类选项!$E:$E,0)),1,0))</f>
        <v/>
      </c>
      <c r="I133" s="295" t="str">
        <f>IF(原始数据!AV134="","",IF(ISERROR(MATCH(原始数据!AV134,各类选项!$E:$E,0)),1,0))</f>
        <v/>
      </c>
      <c r="J133" s="295" t="str">
        <f>IF(原始数据!AX134="","",IF(ISERROR(MATCH(原始数据!AX134,各类选项!$E:$E,0)),1,0))</f>
        <v/>
      </c>
      <c r="K133" s="295" t="str">
        <f>IF(原始数据!AQ134="","",IF(ISERROR(MATCH(原始数据!AQ134,各类选项!$C:$C,0)),1,0))</f>
        <v/>
      </c>
      <c r="L133" s="295" t="str">
        <f>IF(原始数据!AR134="","",IF(ISERROR(MATCH(原始数据!AR134,各类选项!$C:$C,0)),1,0))</f>
        <v/>
      </c>
      <c r="M133" s="295" t="str">
        <f>IF(原始数据!AS134="","",IF(ISERROR(MATCH(原始数据!AS134,各类选项!$C:$C,0)),1,0))</f>
        <v/>
      </c>
      <c r="N133" s="295" t="str">
        <f>IF(原始数据!AT134="","",IF(ISERROR(MATCH(原始数据!AT134,各类选项!$E:$E,0)),1,0))</f>
        <v/>
      </c>
      <c r="O133" s="295" t="str">
        <f>IF(原始数据!AU134="","",IF(ISERROR(MATCH(原始数据!AU134,各类选项!$E:$E,0)),1,0))</f>
        <v/>
      </c>
      <c r="P133" s="295" t="str">
        <f>IF(原始数据!AW134="","",IF(ISERROR(MATCH(原始数据!AW134,各类选项!$E:$E,0)),1,0))</f>
        <v/>
      </c>
      <c r="Q133" s="295" t="str">
        <f>IF(原始数据!AY134="","",IF(ISERROR(MATCH(原始数据!AY134,各类选项!$E:$E,0)),1,0))</f>
        <v/>
      </c>
      <c r="R133" s="295" t="str">
        <f>IF(原始数据!AZ134="","",IF(ISERROR(MATCH(原始数据!AZ134,各类选项!$C:$C,0)),1,0))</f>
        <v/>
      </c>
      <c r="S133" s="295" t="str">
        <f>IF(赛后数据!M134="","",IF(ISERROR(MATCH(赛后数据!M134,(各类选项!J:J),0)),1,0))</f>
        <v/>
      </c>
      <c r="T133" s="295" t="str">
        <f>IF(赛后数据!U134="","",IF(ISERROR(MATCH(赛后数据!U134,(各类选项!J:J),0)),1,0))</f>
        <v/>
      </c>
      <c r="U133" s="295" t="str">
        <f>IF(赛后数据!AC134="","",IF(ISERROR(MATCH(赛后数据!AC134,(各类选项!J:J),0)),1,0))</f>
        <v/>
      </c>
      <c r="V133" s="295" t="str">
        <f>IF(赛后数据!AK134="","",IF(ISERROR(MATCH(赛后数据!AK134,(各类选项!J:J),0)),1,0))</f>
        <v/>
      </c>
    </row>
    <row r="134" spans="1:22">
      <c r="A134" s="295">
        <f t="shared" si="4"/>
        <v>0</v>
      </c>
      <c r="B134" s="295">
        <f t="shared" si="5"/>
        <v>0</v>
      </c>
      <c r="C134" s="295">
        <f>IF(原始数据!K135="","",IF(ISERROR(MATCH(原始数据!K135,原始数据!E135:F135,0)),1,0)-IF(原始数据!K135="",1,0))</f>
        <v>0</v>
      </c>
      <c r="D134" s="295">
        <f>IF(原始数据!L135="","",IF(ISERROR(MATCH(原始数据!L135,各类选项!L:L,0)),1,0)-IF(原始数据!L135="",1,0))</f>
        <v>0</v>
      </c>
      <c r="E134" s="295">
        <f>IF(原始数据!W135="","",IF(ISERROR(MATCH(原始数据!W135,各类选项!G:G,0)),1,0))</f>
        <v>0</v>
      </c>
      <c r="F134" s="295">
        <f>IF(原始数据!Y135="","",IF(ISERROR(MATCH(原始数据!Y135,各类选项!G:G,0)),1,0))</f>
        <v>0</v>
      </c>
      <c r="G134" s="295">
        <f>IF(原始数据!AO135="","",IF(ISERROR(MATCH(原始数据!AO135,各类选项!$E:$E,0)),1,0))</f>
        <v>0</v>
      </c>
      <c r="H134" s="295">
        <f>IF(原始数据!AP135="","",IF(ISERROR(MATCH(原始数据!AP135,各类选项!$E:$E,0)),1,0))</f>
        <v>0</v>
      </c>
      <c r="I134" s="295">
        <f>IF(原始数据!AV135="","",IF(ISERROR(MATCH(原始数据!AV135,各类选项!$E:$E,0)),1,0))</f>
        <v>0</v>
      </c>
      <c r="J134" s="295">
        <f>IF(原始数据!AX135="","",IF(ISERROR(MATCH(原始数据!AX135,各类选项!$E:$E,0)),1,0))</f>
        <v>0</v>
      </c>
      <c r="K134" s="295" t="str">
        <f>IF(原始数据!AQ135="","",IF(ISERROR(MATCH(原始数据!AQ135,各类选项!$C:$C,0)),1,0))</f>
        <v/>
      </c>
      <c r="L134" s="295" t="str">
        <f>IF(原始数据!AR135="","",IF(ISERROR(MATCH(原始数据!AR135,各类选项!$C:$C,0)),1,0))</f>
        <v/>
      </c>
      <c r="M134" s="295" t="str">
        <f>IF(原始数据!AS135="","",IF(ISERROR(MATCH(原始数据!AS135,各类选项!$C:$C,0)),1,0))</f>
        <v/>
      </c>
      <c r="N134" s="295">
        <f>IF(原始数据!AT135="","",IF(ISERROR(MATCH(原始数据!AT135,各类选项!$E:$E,0)),1,0))</f>
        <v>0</v>
      </c>
      <c r="O134" s="295">
        <f>IF(原始数据!AU135="","",IF(ISERROR(MATCH(原始数据!AU135,各类选项!$E:$E,0)),1,0))</f>
        <v>0</v>
      </c>
      <c r="P134" s="295">
        <f>IF(原始数据!AW135="","",IF(ISERROR(MATCH(原始数据!AW135,各类选项!$E:$E,0)),1,0))</f>
        <v>0</v>
      </c>
      <c r="Q134" s="295">
        <f>IF(原始数据!AY135="","",IF(ISERROR(MATCH(原始数据!AY135,各类选项!$E:$E,0)),1,0))</f>
        <v>0</v>
      </c>
      <c r="R134" s="295">
        <f>IF(原始数据!AZ135="","",IF(ISERROR(MATCH(原始数据!AZ135,各类选项!$C:$C,0)),1,0))</f>
        <v>0</v>
      </c>
      <c r="S134" s="295">
        <f>IF(赛后数据!M135="","",IF(ISERROR(MATCH(赛后数据!M135,(各类选项!J:J),0)),1,0))</f>
        <v>0</v>
      </c>
      <c r="T134" s="295">
        <f>IF(赛后数据!U135="","",IF(ISERROR(MATCH(赛后数据!U135,(各类选项!J:J),0)),1,0))</f>
        <v>0</v>
      </c>
      <c r="U134" s="295">
        <f>IF(赛后数据!AC135="","",IF(ISERROR(MATCH(赛后数据!AC135,(各类选项!J:J),0)),1,0))</f>
        <v>0</v>
      </c>
      <c r="V134" s="295">
        <f>IF(赛后数据!AK135="","",IF(ISERROR(MATCH(赛后数据!AK135,(各类选项!J:J),0)),1,0))</f>
        <v>0</v>
      </c>
    </row>
    <row r="135" spans="1:22">
      <c r="A135" s="295">
        <f t="shared" si="4"/>
        <v>0</v>
      </c>
      <c r="B135" s="295">
        <f t="shared" si="5"/>
        <v>0</v>
      </c>
      <c r="C135" s="295">
        <f>IF(原始数据!K136="","",IF(ISERROR(MATCH(原始数据!K136,原始数据!E136:F136,0)),1,0)-IF(原始数据!K136="",1,0))</f>
        <v>0</v>
      </c>
      <c r="D135" s="295">
        <f>IF(原始数据!L136="","",IF(ISERROR(MATCH(原始数据!L136,各类选项!L:L,0)),1,0)-IF(原始数据!L136="",1,0))</f>
        <v>0</v>
      </c>
      <c r="E135" s="295">
        <f>IF(原始数据!W136="","",IF(ISERROR(MATCH(原始数据!W136,各类选项!G:G,0)),1,0))</f>
        <v>0</v>
      </c>
      <c r="F135" s="295">
        <f>IF(原始数据!Y136="","",IF(ISERROR(MATCH(原始数据!Y136,各类选项!G:G,0)),1,0))</f>
        <v>0</v>
      </c>
      <c r="G135" s="295">
        <f>IF(原始数据!AO136="","",IF(ISERROR(MATCH(原始数据!AO136,各类选项!$E:$E,0)),1,0))</f>
        <v>0</v>
      </c>
      <c r="H135" s="295">
        <f>IF(原始数据!AP136="","",IF(ISERROR(MATCH(原始数据!AP136,各类选项!$E:$E,0)),1,0))</f>
        <v>0</v>
      </c>
      <c r="I135" s="295">
        <f>IF(原始数据!AV136="","",IF(ISERROR(MATCH(原始数据!AV136,各类选项!$E:$E,0)),1,0))</f>
        <v>0</v>
      </c>
      <c r="J135" s="295">
        <f>IF(原始数据!AX136="","",IF(ISERROR(MATCH(原始数据!AX136,各类选项!$E:$E,0)),1,0))</f>
        <v>0</v>
      </c>
      <c r="K135" s="295" t="str">
        <f>IF(原始数据!AQ136="","",IF(ISERROR(MATCH(原始数据!AQ136,各类选项!$C:$C,0)),1,0))</f>
        <v/>
      </c>
      <c r="L135" s="295" t="str">
        <f>IF(原始数据!AR136="","",IF(ISERROR(MATCH(原始数据!AR136,各类选项!$C:$C,0)),1,0))</f>
        <v/>
      </c>
      <c r="M135" s="295" t="str">
        <f>IF(原始数据!AS136="","",IF(ISERROR(MATCH(原始数据!AS136,各类选项!$C:$C,0)),1,0))</f>
        <v/>
      </c>
      <c r="N135" s="295">
        <f>IF(原始数据!AT136="","",IF(ISERROR(MATCH(原始数据!AT136,各类选项!$E:$E,0)),1,0))</f>
        <v>0</v>
      </c>
      <c r="O135" s="295">
        <f>IF(原始数据!AU136="","",IF(ISERROR(MATCH(原始数据!AU136,各类选项!$E:$E,0)),1,0))</f>
        <v>0</v>
      </c>
      <c r="P135" s="295">
        <f>IF(原始数据!AW136="","",IF(ISERROR(MATCH(原始数据!AW136,各类选项!$E:$E,0)),1,0))</f>
        <v>0</v>
      </c>
      <c r="Q135" s="295">
        <f>IF(原始数据!AY136="","",IF(ISERROR(MATCH(原始数据!AY136,各类选项!$E:$E,0)),1,0))</f>
        <v>0</v>
      </c>
      <c r="R135" s="295">
        <f>IF(原始数据!AZ136="","",IF(ISERROR(MATCH(原始数据!AZ136,各类选项!$C:$C,0)),1,0))</f>
        <v>0</v>
      </c>
      <c r="S135" s="295">
        <f>IF(赛后数据!M136="","",IF(ISERROR(MATCH(赛后数据!M136,(各类选项!J:J),0)),1,0))</f>
        <v>0</v>
      </c>
      <c r="T135" s="295">
        <f>IF(赛后数据!U136="","",IF(ISERROR(MATCH(赛后数据!U136,(各类选项!J:J),0)),1,0))</f>
        <v>0</v>
      </c>
      <c r="U135" s="295">
        <f>IF(赛后数据!AC136="","",IF(ISERROR(MATCH(赛后数据!AC136,(各类选项!J:J),0)),1,0))</f>
        <v>0</v>
      </c>
      <c r="V135" s="295">
        <f>IF(赛后数据!AK136="","",IF(ISERROR(MATCH(赛后数据!AK136,(各类选项!J:J),0)),1,0))</f>
        <v>0</v>
      </c>
    </row>
    <row r="136" spans="1:22">
      <c r="A136" s="295">
        <f t="shared" si="4"/>
        <v>0</v>
      </c>
      <c r="B136" s="295">
        <f t="shared" si="5"/>
        <v>0</v>
      </c>
      <c r="C136" s="295">
        <f>IF(原始数据!K137="","",IF(ISERROR(MATCH(原始数据!K137,原始数据!E137:F137,0)),1,0)-IF(原始数据!K137="",1,0))</f>
        <v>0</v>
      </c>
      <c r="D136" s="295">
        <f>IF(原始数据!L137="","",IF(ISERROR(MATCH(原始数据!L137,各类选项!L:L,0)),1,0)-IF(原始数据!L137="",1,0))</f>
        <v>0</v>
      </c>
      <c r="E136" s="295" t="str">
        <f>IF(原始数据!W137="","",IF(ISERROR(MATCH(原始数据!W137,各类选项!G:G,0)),1,0))</f>
        <v/>
      </c>
      <c r="F136" s="295">
        <f>IF(原始数据!Y137="","",IF(ISERROR(MATCH(原始数据!Y137,各类选项!G:G,0)),1,0))</f>
        <v>0</v>
      </c>
      <c r="G136" s="295">
        <f>IF(原始数据!AO137="","",IF(ISERROR(MATCH(原始数据!AO137,各类选项!$E:$E,0)),1,0))</f>
        <v>0</v>
      </c>
      <c r="H136" s="295">
        <f>IF(原始数据!AP137="","",IF(ISERROR(MATCH(原始数据!AP137,各类选项!$E:$E,0)),1,0))</f>
        <v>0</v>
      </c>
      <c r="I136" s="295">
        <f>IF(原始数据!AV137="","",IF(ISERROR(MATCH(原始数据!AV137,各类选项!$E:$E,0)),1,0))</f>
        <v>0</v>
      </c>
      <c r="J136" s="295">
        <f>IF(原始数据!AX137="","",IF(ISERROR(MATCH(原始数据!AX137,各类选项!$E:$E,0)),1,0))</f>
        <v>0</v>
      </c>
      <c r="K136" s="295">
        <f>IF(原始数据!AQ137="","",IF(ISERROR(MATCH(原始数据!AQ137,各类选项!$C:$C,0)),1,0))</f>
        <v>0</v>
      </c>
      <c r="L136" s="295" t="str">
        <f>IF(原始数据!AR137="","",IF(ISERROR(MATCH(原始数据!AR137,各类选项!$C:$C,0)),1,0))</f>
        <v/>
      </c>
      <c r="M136" s="295" t="str">
        <f>IF(原始数据!AS137="","",IF(ISERROR(MATCH(原始数据!AS137,各类选项!$C:$C,0)),1,0))</f>
        <v/>
      </c>
      <c r="N136" s="295">
        <f>IF(原始数据!AT137="","",IF(ISERROR(MATCH(原始数据!AT137,各类选项!$E:$E,0)),1,0))</f>
        <v>0</v>
      </c>
      <c r="O136" s="295">
        <f>IF(原始数据!AU137="","",IF(ISERROR(MATCH(原始数据!AU137,各类选项!$E:$E,0)),1,0))</f>
        <v>0</v>
      </c>
      <c r="P136" s="295">
        <f>IF(原始数据!AW137="","",IF(ISERROR(MATCH(原始数据!AW137,各类选项!$E:$E,0)),1,0))</f>
        <v>0</v>
      </c>
      <c r="Q136" s="295">
        <f>IF(原始数据!AY137="","",IF(ISERROR(MATCH(原始数据!AY137,各类选项!$E:$E,0)),1,0))</f>
        <v>0</v>
      </c>
      <c r="R136" s="295">
        <f>IF(原始数据!AZ137="","",IF(ISERROR(MATCH(原始数据!AZ137,各类选项!$C:$C,0)),1,0))</f>
        <v>0</v>
      </c>
      <c r="S136" s="295">
        <f>IF(赛后数据!M137="","",IF(ISERROR(MATCH(赛后数据!M137,(各类选项!J:J),0)),1,0))</f>
        <v>0</v>
      </c>
      <c r="T136" s="295">
        <f>IF(赛后数据!U137="","",IF(ISERROR(MATCH(赛后数据!U137,(各类选项!J:J),0)),1,0))</f>
        <v>0</v>
      </c>
      <c r="U136" s="295">
        <f>IF(赛后数据!AC137="","",IF(ISERROR(MATCH(赛后数据!AC137,(各类选项!J:J),0)),1,0))</f>
        <v>0</v>
      </c>
      <c r="V136" s="295">
        <f>IF(赛后数据!AK137="","",IF(ISERROR(MATCH(赛后数据!AK137,(各类选项!J:J),0)),1,0))</f>
        <v>0</v>
      </c>
    </row>
    <row r="137" spans="1:22">
      <c r="A137" s="295">
        <f t="shared" si="4"/>
        <v>0</v>
      </c>
      <c r="B137" s="295">
        <f t="shared" si="5"/>
        <v>0</v>
      </c>
      <c r="C137" s="295">
        <f>IF(原始数据!K138="","",IF(ISERROR(MATCH(原始数据!K138,原始数据!E138:F138,0)),1,0)-IF(原始数据!K138="",1,0))</f>
        <v>0</v>
      </c>
      <c r="D137" s="295">
        <f>IF(原始数据!L138="","",IF(ISERROR(MATCH(原始数据!L138,各类选项!L:L,0)),1,0)-IF(原始数据!L138="",1,0))</f>
        <v>0</v>
      </c>
      <c r="E137" s="295" t="str">
        <f>IF(原始数据!W138="","",IF(ISERROR(MATCH(原始数据!W138,各类选项!G:G,0)),1,0))</f>
        <v/>
      </c>
      <c r="F137" s="295">
        <f>IF(原始数据!Y138="","",IF(ISERROR(MATCH(原始数据!Y138,各类选项!G:G,0)),1,0))</f>
        <v>0</v>
      </c>
      <c r="G137" s="295">
        <f>IF(原始数据!AO138="","",IF(ISERROR(MATCH(原始数据!AO138,各类选项!$E:$E,0)),1,0))</f>
        <v>0</v>
      </c>
      <c r="H137" s="295">
        <f>IF(原始数据!AP138="","",IF(ISERROR(MATCH(原始数据!AP138,各类选项!$E:$E,0)),1,0))</f>
        <v>0</v>
      </c>
      <c r="I137" s="295">
        <f>IF(原始数据!AV138="","",IF(ISERROR(MATCH(原始数据!AV138,各类选项!$E:$E,0)),1,0))</f>
        <v>0</v>
      </c>
      <c r="J137" s="295">
        <f>IF(原始数据!AX138="","",IF(ISERROR(MATCH(原始数据!AX138,各类选项!$E:$E,0)),1,0))</f>
        <v>0</v>
      </c>
      <c r="K137" s="295">
        <f>IF(原始数据!AQ138="","",IF(ISERROR(MATCH(原始数据!AQ138,各类选项!$C:$C,0)),1,0))</f>
        <v>0</v>
      </c>
      <c r="L137" s="295" t="str">
        <f>IF(原始数据!AR138="","",IF(ISERROR(MATCH(原始数据!AR138,各类选项!$C:$C,0)),1,0))</f>
        <v/>
      </c>
      <c r="M137" s="295" t="str">
        <f>IF(原始数据!AS138="","",IF(ISERROR(MATCH(原始数据!AS138,各类选项!$C:$C,0)),1,0))</f>
        <v/>
      </c>
      <c r="N137" s="295">
        <f>IF(原始数据!AT138="","",IF(ISERROR(MATCH(原始数据!AT138,各类选项!$E:$E,0)),1,0))</f>
        <v>0</v>
      </c>
      <c r="O137" s="295">
        <f>IF(原始数据!AU138="","",IF(ISERROR(MATCH(原始数据!AU138,各类选项!$E:$E,0)),1,0))</f>
        <v>0</v>
      </c>
      <c r="P137" s="295">
        <f>IF(原始数据!AW138="","",IF(ISERROR(MATCH(原始数据!AW138,各类选项!$E:$E,0)),1,0))</f>
        <v>0</v>
      </c>
      <c r="Q137" s="295">
        <f>IF(原始数据!AY138="","",IF(ISERROR(MATCH(原始数据!AY138,各类选项!$E:$E,0)),1,0))</f>
        <v>0</v>
      </c>
      <c r="R137" s="295">
        <f>IF(原始数据!AZ138="","",IF(ISERROR(MATCH(原始数据!AZ138,各类选项!$C:$C,0)),1,0))</f>
        <v>0</v>
      </c>
      <c r="S137" s="295">
        <f>IF(赛后数据!M138="","",IF(ISERROR(MATCH(赛后数据!M138,(各类选项!J:J),0)),1,0))</f>
        <v>0</v>
      </c>
      <c r="T137" s="295">
        <f>IF(赛后数据!U138="","",IF(ISERROR(MATCH(赛后数据!U138,(各类选项!J:J),0)),1,0))</f>
        <v>0</v>
      </c>
      <c r="U137" s="295">
        <f>IF(赛后数据!AC138="","",IF(ISERROR(MATCH(赛后数据!AC138,(各类选项!J:J),0)),1,0))</f>
        <v>0</v>
      </c>
      <c r="V137" s="295">
        <f>IF(赛后数据!AK138="","",IF(ISERROR(MATCH(赛后数据!AK138,(各类选项!J:J),0)),1,0))</f>
        <v>0</v>
      </c>
    </row>
    <row r="138" spans="1:22">
      <c r="A138" s="295">
        <f t="shared" si="4"/>
        <v>0</v>
      </c>
      <c r="B138" s="295">
        <f t="shared" si="5"/>
        <v>0</v>
      </c>
      <c r="C138" s="295">
        <f>IF(原始数据!K139="","",IF(ISERROR(MATCH(原始数据!K139,原始数据!E139:F139,0)),1,0)-IF(原始数据!K139="",1,0))</f>
        <v>0</v>
      </c>
      <c r="D138" s="295">
        <f>IF(原始数据!L139="","",IF(ISERROR(MATCH(原始数据!L139,各类选项!L:L,0)),1,0)-IF(原始数据!L139="",1,0))</f>
        <v>0</v>
      </c>
      <c r="E138" s="295" t="str">
        <f>IF(原始数据!W139="","",IF(ISERROR(MATCH(原始数据!W139,各类选项!G:G,0)),1,0))</f>
        <v/>
      </c>
      <c r="F138" s="295">
        <f>IF(原始数据!Y139="","",IF(ISERROR(MATCH(原始数据!Y139,各类选项!G:G,0)),1,0))</f>
        <v>0</v>
      </c>
      <c r="G138" s="295">
        <f>IF(原始数据!AO139="","",IF(ISERROR(MATCH(原始数据!AO139,各类选项!$E:$E,0)),1,0))</f>
        <v>0</v>
      </c>
      <c r="H138" s="295">
        <f>IF(原始数据!AP139="","",IF(ISERROR(MATCH(原始数据!AP139,各类选项!$E:$E,0)),1,0))</f>
        <v>0</v>
      </c>
      <c r="I138" s="295">
        <f>IF(原始数据!AV139="","",IF(ISERROR(MATCH(原始数据!AV139,各类选项!$E:$E,0)),1,0))</f>
        <v>0</v>
      </c>
      <c r="J138" s="295">
        <f>IF(原始数据!AX139="","",IF(ISERROR(MATCH(原始数据!AX139,各类选项!$E:$E,0)),1,0))</f>
        <v>0</v>
      </c>
      <c r="K138" s="295">
        <f>IF(原始数据!AQ139="","",IF(ISERROR(MATCH(原始数据!AQ139,各类选项!$C:$C,0)),1,0))</f>
        <v>0</v>
      </c>
      <c r="L138" s="295">
        <f>IF(原始数据!AR139="","",IF(ISERROR(MATCH(原始数据!AR139,各类选项!$C:$C,0)),1,0))</f>
        <v>0</v>
      </c>
      <c r="M138" s="295" t="str">
        <f>IF(原始数据!AS139="","",IF(ISERROR(MATCH(原始数据!AS139,各类选项!$C:$C,0)),1,0))</f>
        <v/>
      </c>
      <c r="N138" s="295">
        <f>IF(原始数据!AT139="","",IF(ISERROR(MATCH(原始数据!AT139,各类选项!$E:$E,0)),1,0))</f>
        <v>0</v>
      </c>
      <c r="O138" s="295">
        <f>IF(原始数据!AU139="","",IF(ISERROR(MATCH(原始数据!AU139,各类选项!$E:$E,0)),1,0))</f>
        <v>0</v>
      </c>
      <c r="P138" s="295">
        <f>IF(原始数据!AW139="","",IF(ISERROR(MATCH(原始数据!AW139,各类选项!$E:$E,0)),1,0))</f>
        <v>0</v>
      </c>
      <c r="Q138" s="295">
        <f>IF(原始数据!AY139="","",IF(ISERROR(MATCH(原始数据!AY139,各类选项!$E:$E,0)),1,0))</f>
        <v>0</v>
      </c>
      <c r="R138" s="295">
        <f>IF(原始数据!AZ139="","",IF(ISERROR(MATCH(原始数据!AZ139,各类选项!$C:$C,0)),1,0))</f>
        <v>0</v>
      </c>
      <c r="S138" s="295">
        <f>IF(赛后数据!M139="","",IF(ISERROR(MATCH(赛后数据!M139,(各类选项!J:J),0)),1,0))</f>
        <v>0</v>
      </c>
      <c r="T138" s="295">
        <f>IF(赛后数据!U139="","",IF(ISERROR(MATCH(赛后数据!U139,(各类选项!J:J),0)),1,0))</f>
        <v>0</v>
      </c>
      <c r="U138" s="295">
        <f>IF(赛后数据!AC139="","",IF(ISERROR(MATCH(赛后数据!AC139,(各类选项!J:J),0)),1,0))</f>
        <v>0</v>
      </c>
      <c r="V138" s="295">
        <f>IF(赛后数据!AK139="","",IF(ISERROR(MATCH(赛后数据!AK139,(各类选项!J:J),0)),1,0))</f>
        <v>0</v>
      </c>
    </row>
    <row r="139" spans="1:22">
      <c r="A139" s="295">
        <f t="shared" si="4"/>
        <v>0</v>
      </c>
      <c r="B139" s="295">
        <f t="shared" si="5"/>
        <v>0</v>
      </c>
      <c r="C139" s="295">
        <f>IF(原始数据!K140="","",IF(ISERROR(MATCH(原始数据!K140,原始数据!E140:F140,0)),1,0)-IF(原始数据!K140="",1,0))</f>
        <v>0</v>
      </c>
      <c r="D139" s="295">
        <f>IF(原始数据!L140="","",IF(ISERROR(MATCH(原始数据!L140,各类选项!L:L,0)),1,0)-IF(原始数据!L140="",1,0))</f>
        <v>0</v>
      </c>
      <c r="E139" s="295" t="str">
        <f>IF(原始数据!W140="","",IF(ISERROR(MATCH(原始数据!W140,各类选项!G:G,0)),1,0))</f>
        <v/>
      </c>
      <c r="F139" s="295">
        <f>IF(原始数据!Y140="","",IF(ISERROR(MATCH(原始数据!Y140,各类选项!G:G,0)),1,0))</f>
        <v>0</v>
      </c>
      <c r="G139" s="295">
        <f>IF(原始数据!AO140="","",IF(ISERROR(MATCH(原始数据!AO140,各类选项!$E:$E,0)),1,0))</f>
        <v>0</v>
      </c>
      <c r="H139" s="295">
        <f>IF(原始数据!AP140="","",IF(ISERROR(MATCH(原始数据!AP140,各类选项!$E:$E,0)),1,0))</f>
        <v>0</v>
      </c>
      <c r="I139" s="295">
        <f>IF(原始数据!AV140="","",IF(ISERROR(MATCH(原始数据!AV140,各类选项!$E:$E,0)),1,0))</f>
        <v>0</v>
      </c>
      <c r="J139" s="295">
        <f>IF(原始数据!AX140="","",IF(ISERROR(MATCH(原始数据!AX140,各类选项!$E:$E,0)),1,0))</f>
        <v>0</v>
      </c>
      <c r="K139" s="295">
        <f>IF(原始数据!AQ140="","",IF(ISERROR(MATCH(原始数据!AQ140,各类选项!$C:$C,0)),1,0))</f>
        <v>0</v>
      </c>
      <c r="L139" s="295">
        <f>IF(原始数据!AR140="","",IF(ISERROR(MATCH(原始数据!AR140,各类选项!$C:$C,0)),1,0))</f>
        <v>0</v>
      </c>
      <c r="M139" s="295" t="str">
        <f>IF(原始数据!AS140="","",IF(ISERROR(MATCH(原始数据!AS140,各类选项!$C:$C,0)),1,0))</f>
        <v/>
      </c>
      <c r="N139" s="295">
        <f>IF(原始数据!AT140="","",IF(ISERROR(MATCH(原始数据!AT140,各类选项!$E:$E,0)),1,0))</f>
        <v>0</v>
      </c>
      <c r="O139" s="295">
        <f>IF(原始数据!AU140="","",IF(ISERROR(MATCH(原始数据!AU140,各类选项!$E:$E,0)),1,0))</f>
        <v>0</v>
      </c>
      <c r="P139" s="295">
        <f>IF(原始数据!AW140="","",IF(ISERROR(MATCH(原始数据!AW140,各类选项!$E:$E,0)),1,0))</f>
        <v>0</v>
      </c>
      <c r="Q139" s="295">
        <f>IF(原始数据!AY140="","",IF(ISERROR(MATCH(原始数据!AY140,各类选项!$E:$E,0)),1,0))</f>
        <v>0</v>
      </c>
      <c r="R139" s="295">
        <f>IF(原始数据!AZ140="","",IF(ISERROR(MATCH(原始数据!AZ140,各类选项!$C:$C,0)),1,0))</f>
        <v>0</v>
      </c>
      <c r="S139" s="295">
        <f>IF(赛后数据!M140="","",IF(ISERROR(MATCH(赛后数据!M140,(各类选项!J:J),0)),1,0))</f>
        <v>0</v>
      </c>
      <c r="T139" s="295">
        <f>IF(赛后数据!U140="","",IF(ISERROR(MATCH(赛后数据!U140,(各类选项!J:J),0)),1,0))</f>
        <v>0</v>
      </c>
      <c r="U139" s="295">
        <f>IF(赛后数据!AC140="","",IF(ISERROR(MATCH(赛后数据!AC140,(各类选项!J:J),0)),1,0))</f>
        <v>0</v>
      </c>
      <c r="V139" s="295">
        <f>IF(赛后数据!AK140="","",IF(ISERROR(MATCH(赛后数据!AK140,(各类选项!J:J),0)),1,0))</f>
        <v>0</v>
      </c>
    </row>
    <row r="140" spans="1:22">
      <c r="A140" s="295">
        <f t="shared" si="4"/>
        <v>0</v>
      </c>
      <c r="B140" s="295">
        <f t="shared" si="5"/>
        <v>0</v>
      </c>
      <c r="C140" s="295">
        <f>IF(原始数据!K141="","",IF(ISERROR(MATCH(原始数据!K141,原始数据!E141:F141,0)),1,0)-IF(原始数据!K141="",1,0))</f>
        <v>0</v>
      </c>
      <c r="D140" s="295">
        <f>IF(原始数据!L141="","",IF(ISERROR(MATCH(原始数据!L141,各类选项!L:L,0)),1,0)-IF(原始数据!L141="",1,0))</f>
        <v>0</v>
      </c>
      <c r="E140" s="295" t="str">
        <f>IF(原始数据!W141="","",IF(ISERROR(MATCH(原始数据!W141,各类选项!G:G,0)),1,0))</f>
        <v/>
      </c>
      <c r="F140" s="295">
        <f>IF(原始数据!Y141="","",IF(ISERROR(MATCH(原始数据!Y141,各类选项!G:G,0)),1,0))</f>
        <v>0</v>
      </c>
      <c r="G140" s="295">
        <f>IF(原始数据!AO141="","",IF(ISERROR(MATCH(原始数据!AO141,各类选项!$E:$E,0)),1,0))</f>
        <v>0</v>
      </c>
      <c r="H140" s="295">
        <f>IF(原始数据!AP141="","",IF(ISERROR(MATCH(原始数据!AP141,各类选项!$E:$E,0)),1,0))</f>
        <v>0</v>
      </c>
      <c r="I140" s="295">
        <f>IF(原始数据!AV141="","",IF(ISERROR(MATCH(原始数据!AV141,各类选项!$E:$E,0)),1,0))</f>
        <v>0</v>
      </c>
      <c r="J140" s="295">
        <f>IF(原始数据!AX141="","",IF(ISERROR(MATCH(原始数据!AX141,各类选项!$E:$E,0)),1,0))</f>
        <v>0</v>
      </c>
      <c r="K140" s="295">
        <f>IF(原始数据!AQ141="","",IF(ISERROR(MATCH(原始数据!AQ141,各类选项!$C:$C,0)),1,0))</f>
        <v>0</v>
      </c>
      <c r="L140" s="295">
        <f>IF(原始数据!AR141="","",IF(ISERROR(MATCH(原始数据!AR141,各类选项!$C:$C,0)),1,0))</f>
        <v>0</v>
      </c>
      <c r="M140" s="295" t="str">
        <f>IF(原始数据!AS141="","",IF(ISERROR(MATCH(原始数据!AS141,各类选项!$C:$C,0)),1,0))</f>
        <v/>
      </c>
      <c r="N140" s="295">
        <f>IF(原始数据!AT141="","",IF(ISERROR(MATCH(原始数据!AT141,各类选项!$E:$E,0)),1,0))</f>
        <v>0</v>
      </c>
      <c r="O140" s="295">
        <f>IF(原始数据!AU141="","",IF(ISERROR(MATCH(原始数据!AU141,各类选项!$E:$E,0)),1,0))</f>
        <v>0</v>
      </c>
      <c r="P140" s="295">
        <f>IF(原始数据!AW141="","",IF(ISERROR(MATCH(原始数据!AW141,各类选项!$E:$E,0)),1,0))</f>
        <v>0</v>
      </c>
      <c r="Q140" s="295">
        <f>IF(原始数据!AY141="","",IF(ISERROR(MATCH(原始数据!AY141,各类选项!$E:$E,0)),1,0))</f>
        <v>0</v>
      </c>
      <c r="R140" s="295">
        <f>IF(原始数据!AZ141="","",IF(ISERROR(MATCH(原始数据!AZ141,各类选项!$C:$C,0)),1,0))</f>
        <v>0</v>
      </c>
      <c r="S140" s="295">
        <f>IF(赛后数据!M141="","",IF(ISERROR(MATCH(赛后数据!M141,(各类选项!J:J),0)),1,0))</f>
        <v>0</v>
      </c>
      <c r="T140" s="295">
        <f>IF(赛后数据!U141="","",IF(ISERROR(MATCH(赛后数据!U141,(各类选项!J:J),0)),1,0))</f>
        <v>0</v>
      </c>
      <c r="U140" s="295">
        <f>IF(赛后数据!AC141="","",IF(ISERROR(MATCH(赛后数据!AC141,(各类选项!J:J),0)),1,0))</f>
        <v>0</v>
      </c>
      <c r="V140" s="295">
        <f>IF(赛后数据!AK141="","",IF(ISERROR(MATCH(赛后数据!AK141,(各类选项!J:J),0)),1,0))</f>
        <v>0</v>
      </c>
    </row>
    <row r="141" spans="1:22">
      <c r="A141" s="295">
        <f t="shared" si="4"/>
        <v>0</v>
      </c>
      <c r="B141" s="295">
        <f t="shared" si="5"/>
        <v>0</v>
      </c>
      <c r="C141" s="295">
        <f>IF(原始数据!K142="","",IF(ISERROR(MATCH(原始数据!K142,原始数据!E142:F142,0)),1,0)-IF(原始数据!K142="",1,0))</f>
        <v>0</v>
      </c>
      <c r="D141" s="295">
        <f>IF(原始数据!L142="","",IF(ISERROR(MATCH(原始数据!L142,各类选项!L:L,0)),1,0)-IF(原始数据!L142="",1,0))</f>
        <v>0</v>
      </c>
      <c r="E141" s="295" t="str">
        <f>IF(原始数据!W142="","",IF(ISERROR(MATCH(原始数据!W142,各类选项!G:G,0)),1,0))</f>
        <v/>
      </c>
      <c r="F141" s="295">
        <f>IF(原始数据!Y142="","",IF(ISERROR(MATCH(原始数据!Y142,各类选项!G:G,0)),1,0))</f>
        <v>0</v>
      </c>
      <c r="G141" s="295">
        <f>IF(原始数据!AO142="","",IF(ISERROR(MATCH(原始数据!AO142,各类选项!$E:$E,0)),1,0))</f>
        <v>0</v>
      </c>
      <c r="H141" s="295">
        <f>IF(原始数据!AP142="","",IF(ISERROR(MATCH(原始数据!AP142,各类选项!$E:$E,0)),1,0))</f>
        <v>0</v>
      </c>
      <c r="I141" s="295">
        <f>IF(原始数据!AV142="","",IF(ISERROR(MATCH(原始数据!AV142,各类选项!$E:$E,0)),1,0))</f>
        <v>0</v>
      </c>
      <c r="J141" s="295">
        <f>IF(原始数据!AX142="","",IF(ISERROR(MATCH(原始数据!AX142,各类选项!$E:$E,0)),1,0))</f>
        <v>0</v>
      </c>
      <c r="K141" s="295">
        <f>IF(原始数据!AQ142="","",IF(ISERROR(MATCH(原始数据!AQ142,各类选项!$C:$C,0)),1,0))</f>
        <v>0</v>
      </c>
      <c r="L141" s="295">
        <f>IF(原始数据!AR142="","",IF(ISERROR(MATCH(原始数据!AR142,各类选项!$C:$C,0)),1,0))</f>
        <v>0</v>
      </c>
      <c r="M141" s="295" t="str">
        <f>IF(原始数据!AS142="","",IF(ISERROR(MATCH(原始数据!AS142,各类选项!$C:$C,0)),1,0))</f>
        <v/>
      </c>
      <c r="N141" s="295">
        <f>IF(原始数据!AT142="","",IF(ISERROR(MATCH(原始数据!AT142,各类选项!$E:$E,0)),1,0))</f>
        <v>0</v>
      </c>
      <c r="O141" s="295">
        <f>IF(原始数据!AU142="","",IF(ISERROR(MATCH(原始数据!AU142,各类选项!$E:$E,0)),1,0))</f>
        <v>0</v>
      </c>
      <c r="P141" s="295">
        <f>IF(原始数据!AW142="","",IF(ISERROR(MATCH(原始数据!AW142,各类选项!$E:$E,0)),1,0))</f>
        <v>0</v>
      </c>
      <c r="Q141" s="295">
        <f>IF(原始数据!AY142="","",IF(ISERROR(MATCH(原始数据!AY142,各类选项!$E:$E,0)),1,0))</f>
        <v>0</v>
      </c>
      <c r="R141" s="295">
        <f>IF(原始数据!AZ142="","",IF(ISERROR(MATCH(原始数据!AZ142,各类选项!$C:$C,0)),1,0))</f>
        <v>0</v>
      </c>
      <c r="S141" s="295">
        <f>IF(赛后数据!M142="","",IF(ISERROR(MATCH(赛后数据!M142,(各类选项!J:J),0)),1,0))</f>
        <v>0</v>
      </c>
      <c r="T141" s="295">
        <f>IF(赛后数据!U142="","",IF(ISERROR(MATCH(赛后数据!U142,(各类选项!J:J),0)),1,0))</f>
        <v>0</v>
      </c>
      <c r="U141" s="295">
        <f>IF(赛后数据!AC142="","",IF(ISERROR(MATCH(赛后数据!AC142,(各类选项!J:J),0)),1,0))</f>
        <v>0</v>
      </c>
      <c r="V141" s="295">
        <f>IF(赛后数据!AK142="","",IF(ISERROR(MATCH(赛后数据!AK142,(各类选项!J:J),0)),1,0))</f>
        <v>0</v>
      </c>
    </row>
    <row r="142" spans="1:22">
      <c r="A142" s="295">
        <f t="shared" si="4"/>
        <v>0</v>
      </c>
      <c r="B142" s="295">
        <f t="shared" si="5"/>
        <v>0</v>
      </c>
      <c r="C142" s="295">
        <f>IF(原始数据!K143="","",IF(ISERROR(MATCH(原始数据!K143,原始数据!E143:F143,0)),1,0)-IF(原始数据!K143="",1,0))</f>
        <v>0</v>
      </c>
      <c r="D142" s="295">
        <f>IF(原始数据!L143="","",IF(ISERROR(MATCH(原始数据!L143,各类选项!L:L,0)),1,0)-IF(原始数据!L143="",1,0))</f>
        <v>0</v>
      </c>
      <c r="E142" s="295" t="str">
        <f>IF(原始数据!W143="","",IF(ISERROR(MATCH(原始数据!W143,各类选项!G:G,0)),1,0))</f>
        <v/>
      </c>
      <c r="F142" s="295">
        <f>IF(原始数据!Y143="","",IF(ISERROR(MATCH(原始数据!Y143,各类选项!G:G,0)),1,0))</f>
        <v>0</v>
      </c>
      <c r="G142" s="295">
        <f>IF(原始数据!AO143="","",IF(ISERROR(MATCH(原始数据!AO143,各类选项!$E:$E,0)),1,0))</f>
        <v>0</v>
      </c>
      <c r="H142" s="295">
        <f>IF(原始数据!AP143="","",IF(ISERROR(MATCH(原始数据!AP143,各类选项!$E:$E,0)),1,0))</f>
        <v>0</v>
      </c>
      <c r="I142" s="295">
        <f>IF(原始数据!AV143="","",IF(ISERROR(MATCH(原始数据!AV143,各类选项!$E:$E,0)),1,0))</f>
        <v>0</v>
      </c>
      <c r="J142" s="295">
        <f>IF(原始数据!AX143="","",IF(ISERROR(MATCH(原始数据!AX143,各类选项!$E:$E,0)),1,0))</f>
        <v>0</v>
      </c>
      <c r="K142" s="295">
        <f>IF(原始数据!AQ143="","",IF(ISERROR(MATCH(原始数据!AQ143,各类选项!$C:$C,0)),1,0))</f>
        <v>0</v>
      </c>
      <c r="L142" s="295">
        <f>IF(原始数据!AR143="","",IF(ISERROR(MATCH(原始数据!AR143,各类选项!$C:$C,0)),1,0))</f>
        <v>0</v>
      </c>
      <c r="M142" s="295" t="str">
        <f>IF(原始数据!AS143="","",IF(ISERROR(MATCH(原始数据!AS143,各类选项!$C:$C,0)),1,0))</f>
        <v/>
      </c>
      <c r="N142" s="295">
        <f>IF(原始数据!AT143="","",IF(ISERROR(MATCH(原始数据!AT143,各类选项!$E:$E,0)),1,0))</f>
        <v>0</v>
      </c>
      <c r="O142" s="295">
        <f>IF(原始数据!AU143="","",IF(ISERROR(MATCH(原始数据!AU143,各类选项!$E:$E,0)),1,0))</f>
        <v>0</v>
      </c>
      <c r="P142" s="295">
        <f>IF(原始数据!AW143="","",IF(ISERROR(MATCH(原始数据!AW143,各类选项!$E:$E,0)),1,0))</f>
        <v>0</v>
      </c>
      <c r="Q142" s="295">
        <f>IF(原始数据!AY143="","",IF(ISERROR(MATCH(原始数据!AY143,各类选项!$E:$E,0)),1,0))</f>
        <v>0</v>
      </c>
      <c r="R142" s="295">
        <f>IF(原始数据!AZ143="","",IF(ISERROR(MATCH(原始数据!AZ143,各类选项!$C:$C,0)),1,0))</f>
        <v>0</v>
      </c>
      <c r="S142" s="295">
        <f>IF(赛后数据!M143="","",IF(ISERROR(MATCH(赛后数据!M143,(各类选项!J:J),0)),1,0))</f>
        <v>0</v>
      </c>
      <c r="T142" s="295">
        <f>IF(赛后数据!U143="","",IF(ISERROR(MATCH(赛后数据!U143,(各类选项!J:J),0)),1,0))</f>
        <v>0</v>
      </c>
      <c r="U142" s="295">
        <f>IF(赛后数据!AC143="","",IF(ISERROR(MATCH(赛后数据!AC143,(各类选项!J:J),0)),1,0))</f>
        <v>0</v>
      </c>
      <c r="V142" s="295">
        <f>IF(赛后数据!AK143="","",IF(ISERROR(MATCH(赛后数据!AK143,(各类选项!J:J),0)),1,0))</f>
        <v>0</v>
      </c>
    </row>
    <row r="143" spans="1:22">
      <c r="A143" s="295">
        <f t="shared" si="4"/>
        <v>0</v>
      </c>
      <c r="B143" s="295">
        <f t="shared" si="5"/>
        <v>0</v>
      </c>
      <c r="C143" s="295" t="str">
        <f>IF(原始数据!K144="","",IF(ISERROR(MATCH(原始数据!K144,原始数据!E144:F144,0)),1,0)-IF(原始数据!K144="",1,0))</f>
        <v/>
      </c>
      <c r="D143" s="295" t="str">
        <f>IF(原始数据!L144="","",IF(ISERROR(MATCH(原始数据!L144,各类选项!L:L,0)),1,0)-IF(原始数据!L144="",1,0))</f>
        <v/>
      </c>
      <c r="E143" s="295" t="str">
        <f>IF(原始数据!W144="","",IF(ISERROR(MATCH(原始数据!W144,各类选项!G:G,0)),1,0))</f>
        <v/>
      </c>
      <c r="F143" s="295">
        <f>IF(原始数据!Y144="","",IF(ISERROR(MATCH(原始数据!Y144,各类选项!G:G,0)),1,0))</f>
        <v>0</v>
      </c>
      <c r="G143" s="295" t="str">
        <f>IF(原始数据!AO144="","",IF(ISERROR(MATCH(原始数据!AO144,各类选项!$E:$E,0)),1,0))</f>
        <v/>
      </c>
      <c r="H143" s="295" t="str">
        <f>IF(原始数据!AP144="","",IF(ISERROR(MATCH(原始数据!AP144,各类选项!$E:$E,0)),1,0))</f>
        <v/>
      </c>
      <c r="I143" s="295" t="str">
        <f>IF(原始数据!AV144="","",IF(ISERROR(MATCH(原始数据!AV144,各类选项!$E:$E,0)),1,0))</f>
        <v/>
      </c>
      <c r="J143" s="295" t="str">
        <f>IF(原始数据!AX144="","",IF(ISERROR(MATCH(原始数据!AX144,各类选项!$E:$E,0)),1,0))</f>
        <v/>
      </c>
      <c r="K143" s="295" t="str">
        <f>IF(原始数据!AQ144="","",IF(ISERROR(MATCH(原始数据!AQ144,各类选项!$C:$C,0)),1,0))</f>
        <v/>
      </c>
      <c r="L143" s="295" t="str">
        <f>IF(原始数据!AR144="","",IF(ISERROR(MATCH(原始数据!AR144,各类选项!$C:$C,0)),1,0))</f>
        <v/>
      </c>
      <c r="M143" s="295" t="str">
        <f>IF(原始数据!AS144="","",IF(ISERROR(MATCH(原始数据!AS144,各类选项!$C:$C,0)),1,0))</f>
        <v/>
      </c>
      <c r="N143" s="295" t="str">
        <f>IF(原始数据!AT144="","",IF(ISERROR(MATCH(原始数据!AT144,各类选项!$E:$E,0)),1,0))</f>
        <v/>
      </c>
      <c r="O143" s="295" t="str">
        <f>IF(原始数据!AU144="","",IF(ISERROR(MATCH(原始数据!AU144,各类选项!$E:$E,0)),1,0))</f>
        <v/>
      </c>
      <c r="P143" s="295" t="str">
        <f>IF(原始数据!AW144="","",IF(ISERROR(MATCH(原始数据!AW144,各类选项!$E:$E,0)),1,0))</f>
        <v/>
      </c>
      <c r="Q143" s="295" t="str">
        <f>IF(原始数据!AY144="","",IF(ISERROR(MATCH(原始数据!AY144,各类选项!$E:$E,0)),1,0))</f>
        <v/>
      </c>
      <c r="R143" s="295" t="str">
        <f>IF(原始数据!AZ144="","",IF(ISERROR(MATCH(原始数据!AZ144,各类选项!$C:$C,0)),1,0))</f>
        <v/>
      </c>
      <c r="S143" s="295" t="str">
        <f>IF(赛后数据!M144="","",IF(ISERROR(MATCH(赛后数据!M144,(各类选项!J:J),0)),1,0))</f>
        <v/>
      </c>
      <c r="T143" s="295" t="str">
        <f>IF(赛后数据!U144="","",IF(ISERROR(MATCH(赛后数据!U144,(各类选项!J:J),0)),1,0))</f>
        <v/>
      </c>
      <c r="U143" s="295" t="str">
        <f>IF(赛后数据!AC144="","",IF(ISERROR(MATCH(赛后数据!AC144,(各类选项!J:J),0)),1,0))</f>
        <v/>
      </c>
      <c r="V143" s="295" t="str">
        <f>IF(赛后数据!AK144="","",IF(ISERROR(MATCH(赛后数据!AK144,(各类选项!J:J),0)),1,0))</f>
        <v/>
      </c>
    </row>
    <row r="144" spans="1:22">
      <c r="A144" s="295">
        <f t="shared" si="4"/>
        <v>0</v>
      </c>
      <c r="B144" s="295">
        <f t="shared" si="5"/>
        <v>0</v>
      </c>
      <c r="C144" s="295" t="str">
        <f>IF(原始数据!K145="","",IF(ISERROR(MATCH(原始数据!K145,原始数据!E145:F145,0)),1,0)-IF(原始数据!K145="",1,0))</f>
        <v/>
      </c>
      <c r="D144" s="295" t="str">
        <f>IF(原始数据!L145="","",IF(ISERROR(MATCH(原始数据!L145,各类选项!L:L,0)),1,0)-IF(原始数据!L145="",1,0))</f>
        <v/>
      </c>
      <c r="E144" s="295" t="str">
        <f>IF(原始数据!W145="","",IF(ISERROR(MATCH(原始数据!W145,各类选项!G:G,0)),1,0))</f>
        <v/>
      </c>
      <c r="F144" s="295" t="str">
        <f>IF(原始数据!Y145="","",IF(ISERROR(MATCH(原始数据!Y145,各类选项!G:G,0)),1,0))</f>
        <v/>
      </c>
      <c r="G144" s="295" t="str">
        <f>IF(原始数据!AO145="","",IF(ISERROR(MATCH(原始数据!AO145,各类选项!$E:$E,0)),1,0))</f>
        <v/>
      </c>
      <c r="H144" s="295" t="str">
        <f>IF(原始数据!AP145="","",IF(ISERROR(MATCH(原始数据!AP145,各类选项!$E:$E,0)),1,0))</f>
        <v/>
      </c>
      <c r="I144" s="295" t="str">
        <f>IF(原始数据!AV145="","",IF(ISERROR(MATCH(原始数据!AV145,各类选项!$E:$E,0)),1,0))</f>
        <v/>
      </c>
      <c r="J144" s="295" t="str">
        <f>IF(原始数据!AX145="","",IF(ISERROR(MATCH(原始数据!AX145,各类选项!$E:$E,0)),1,0))</f>
        <v/>
      </c>
      <c r="K144" s="295" t="str">
        <f>IF(原始数据!AQ145="","",IF(ISERROR(MATCH(原始数据!AQ145,各类选项!$C:$C,0)),1,0))</f>
        <v/>
      </c>
      <c r="L144" s="295" t="str">
        <f>IF(原始数据!AR145="","",IF(ISERROR(MATCH(原始数据!AR145,各类选项!$C:$C,0)),1,0))</f>
        <v/>
      </c>
      <c r="M144" s="295" t="str">
        <f>IF(原始数据!AS145="","",IF(ISERROR(MATCH(原始数据!AS145,各类选项!$C:$C,0)),1,0))</f>
        <v/>
      </c>
      <c r="N144" s="295" t="str">
        <f>IF(原始数据!AT145="","",IF(ISERROR(MATCH(原始数据!AT145,各类选项!$E:$E,0)),1,0))</f>
        <v/>
      </c>
      <c r="O144" s="295" t="str">
        <f>IF(原始数据!AU145="","",IF(ISERROR(MATCH(原始数据!AU145,各类选项!$E:$E,0)),1,0))</f>
        <v/>
      </c>
      <c r="P144" s="295" t="str">
        <f>IF(原始数据!AW145="","",IF(ISERROR(MATCH(原始数据!AW145,各类选项!$E:$E,0)),1,0))</f>
        <v/>
      </c>
      <c r="Q144" s="295" t="str">
        <f>IF(原始数据!AY145="","",IF(ISERROR(MATCH(原始数据!AY145,各类选项!$E:$E,0)),1,0))</f>
        <v/>
      </c>
      <c r="R144" s="295" t="str">
        <f>IF(原始数据!AZ145="","",IF(ISERROR(MATCH(原始数据!AZ145,各类选项!$C:$C,0)),1,0))</f>
        <v/>
      </c>
      <c r="S144" s="295" t="str">
        <f>IF(赛后数据!M145="","",IF(ISERROR(MATCH(赛后数据!M145,(各类选项!J:J),0)),1,0))</f>
        <v/>
      </c>
      <c r="T144" s="295" t="str">
        <f>IF(赛后数据!U145="","",IF(ISERROR(MATCH(赛后数据!U145,(各类选项!J:J),0)),1,0))</f>
        <v/>
      </c>
      <c r="U144" s="295" t="str">
        <f>IF(赛后数据!AC145="","",IF(ISERROR(MATCH(赛后数据!AC145,(各类选项!J:J),0)),1,0))</f>
        <v/>
      </c>
      <c r="V144" s="295" t="str">
        <f>IF(赛后数据!AK145="","",IF(ISERROR(MATCH(赛后数据!AK145,(各类选项!J:J),0)),1,0))</f>
        <v/>
      </c>
    </row>
    <row r="145" spans="1:22">
      <c r="A145" s="295">
        <f t="shared" si="4"/>
        <v>0</v>
      </c>
      <c r="B145" s="295">
        <f t="shared" si="5"/>
        <v>0</v>
      </c>
      <c r="C145" s="295" t="str">
        <f>IF(原始数据!K146="","",IF(ISERROR(MATCH(原始数据!K146,原始数据!E146:F146,0)),1,0)-IF(原始数据!K146="",1,0))</f>
        <v/>
      </c>
      <c r="D145" s="295" t="str">
        <f>IF(原始数据!L146="","",IF(ISERROR(MATCH(原始数据!L146,各类选项!L:L,0)),1,0)-IF(原始数据!L146="",1,0))</f>
        <v/>
      </c>
      <c r="E145" s="295" t="str">
        <f>IF(原始数据!W146="","",IF(ISERROR(MATCH(原始数据!W146,各类选项!G:G,0)),1,0))</f>
        <v/>
      </c>
      <c r="F145" s="295" t="str">
        <f>IF(原始数据!Y146="","",IF(ISERROR(MATCH(原始数据!Y146,各类选项!G:G,0)),1,0))</f>
        <v/>
      </c>
      <c r="G145" s="295" t="str">
        <f>IF(原始数据!AO146="","",IF(ISERROR(MATCH(原始数据!AO146,各类选项!$E:$E,0)),1,0))</f>
        <v/>
      </c>
      <c r="H145" s="295" t="str">
        <f>IF(原始数据!AP146="","",IF(ISERROR(MATCH(原始数据!AP146,各类选项!$E:$E,0)),1,0))</f>
        <v/>
      </c>
      <c r="I145" s="295" t="str">
        <f>IF(原始数据!AV146="","",IF(ISERROR(MATCH(原始数据!AV146,各类选项!$E:$E,0)),1,0))</f>
        <v/>
      </c>
      <c r="J145" s="295" t="str">
        <f>IF(原始数据!AX146="","",IF(ISERROR(MATCH(原始数据!AX146,各类选项!$E:$E,0)),1,0))</f>
        <v/>
      </c>
      <c r="K145" s="295" t="str">
        <f>IF(原始数据!AQ146="","",IF(ISERROR(MATCH(原始数据!AQ146,各类选项!$C:$C,0)),1,0))</f>
        <v/>
      </c>
      <c r="L145" s="295" t="str">
        <f>IF(原始数据!AR146="","",IF(ISERROR(MATCH(原始数据!AR146,各类选项!$C:$C,0)),1,0))</f>
        <v/>
      </c>
      <c r="M145" s="295" t="str">
        <f>IF(原始数据!AS146="","",IF(ISERROR(MATCH(原始数据!AS146,各类选项!$C:$C,0)),1,0))</f>
        <v/>
      </c>
      <c r="N145" s="295" t="str">
        <f>IF(原始数据!AT146="","",IF(ISERROR(MATCH(原始数据!AT146,各类选项!$E:$E,0)),1,0))</f>
        <v/>
      </c>
      <c r="O145" s="295" t="str">
        <f>IF(原始数据!AU146="","",IF(ISERROR(MATCH(原始数据!AU146,各类选项!$E:$E,0)),1,0))</f>
        <v/>
      </c>
      <c r="P145" s="295" t="str">
        <f>IF(原始数据!AW146="","",IF(ISERROR(MATCH(原始数据!AW146,各类选项!$E:$E,0)),1,0))</f>
        <v/>
      </c>
      <c r="Q145" s="295" t="str">
        <f>IF(原始数据!AY146="","",IF(ISERROR(MATCH(原始数据!AY146,各类选项!$E:$E,0)),1,0))</f>
        <v/>
      </c>
      <c r="R145" s="295" t="str">
        <f>IF(原始数据!AZ146="","",IF(ISERROR(MATCH(原始数据!AZ146,各类选项!$C:$C,0)),1,0))</f>
        <v/>
      </c>
      <c r="S145" s="295" t="str">
        <f>IF(赛后数据!M146="","",IF(ISERROR(MATCH(赛后数据!M146,(各类选项!J:J),0)),1,0))</f>
        <v/>
      </c>
      <c r="T145" s="295" t="str">
        <f>IF(赛后数据!U146="","",IF(ISERROR(MATCH(赛后数据!U146,(各类选项!J:J),0)),1,0))</f>
        <v/>
      </c>
      <c r="U145" s="295" t="str">
        <f>IF(赛后数据!AC146="","",IF(ISERROR(MATCH(赛后数据!AC146,(各类选项!J:J),0)),1,0))</f>
        <v/>
      </c>
      <c r="V145" s="295" t="str">
        <f>IF(赛后数据!AK146="","",IF(ISERROR(MATCH(赛后数据!AK146,(各类选项!J:J),0)),1,0))</f>
        <v/>
      </c>
    </row>
    <row r="146" spans="1:22">
      <c r="A146" s="295">
        <f t="shared" si="4"/>
        <v>0</v>
      </c>
      <c r="B146" s="295">
        <f t="shared" si="5"/>
        <v>0</v>
      </c>
      <c r="C146" s="295" t="str">
        <f>IF(原始数据!K147="","",IF(ISERROR(MATCH(原始数据!K147,原始数据!E147:F147,0)),1,0)-IF(原始数据!K147="",1,0))</f>
        <v/>
      </c>
      <c r="D146" s="295" t="str">
        <f>IF(原始数据!L147="","",IF(ISERROR(MATCH(原始数据!L147,各类选项!L:L,0)),1,0)-IF(原始数据!L147="",1,0))</f>
        <v/>
      </c>
      <c r="E146" s="295" t="str">
        <f>IF(原始数据!W147="","",IF(ISERROR(MATCH(原始数据!W147,各类选项!G:G,0)),1,0))</f>
        <v/>
      </c>
      <c r="F146" s="295" t="str">
        <f>IF(原始数据!Y147="","",IF(ISERROR(MATCH(原始数据!Y147,各类选项!G:G,0)),1,0))</f>
        <v/>
      </c>
      <c r="G146" s="295" t="str">
        <f>IF(原始数据!AO147="","",IF(ISERROR(MATCH(原始数据!AO147,各类选项!$E:$E,0)),1,0))</f>
        <v/>
      </c>
      <c r="H146" s="295" t="str">
        <f>IF(原始数据!AP147="","",IF(ISERROR(MATCH(原始数据!AP147,各类选项!$E:$E,0)),1,0))</f>
        <v/>
      </c>
      <c r="I146" s="295" t="str">
        <f>IF(原始数据!AV147="","",IF(ISERROR(MATCH(原始数据!AV147,各类选项!$E:$E,0)),1,0))</f>
        <v/>
      </c>
      <c r="J146" s="295" t="str">
        <f>IF(原始数据!AX147="","",IF(ISERROR(MATCH(原始数据!AX147,各类选项!$E:$E,0)),1,0))</f>
        <v/>
      </c>
      <c r="K146" s="295" t="str">
        <f>IF(原始数据!AQ147="","",IF(ISERROR(MATCH(原始数据!AQ147,各类选项!$C:$C,0)),1,0))</f>
        <v/>
      </c>
      <c r="L146" s="295" t="str">
        <f>IF(原始数据!AR147="","",IF(ISERROR(MATCH(原始数据!AR147,各类选项!$C:$C,0)),1,0))</f>
        <v/>
      </c>
      <c r="M146" s="295" t="str">
        <f>IF(原始数据!AS147="","",IF(ISERROR(MATCH(原始数据!AS147,各类选项!$C:$C,0)),1,0))</f>
        <v/>
      </c>
      <c r="N146" s="295" t="str">
        <f>IF(原始数据!AT147="","",IF(ISERROR(MATCH(原始数据!AT147,各类选项!$E:$E,0)),1,0))</f>
        <v/>
      </c>
      <c r="O146" s="295" t="str">
        <f>IF(原始数据!AU147="","",IF(ISERROR(MATCH(原始数据!AU147,各类选项!$E:$E,0)),1,0))</f>
        <v/>
      </c>
      <c r="P146" s="295" t="str">
        <f>IF(原始数据!AW147="","",IF(ISERROR(MATCH(原始数据!AW147,各类选项!$E:$E,0)),1,0))</f>
        <v/>
      </c>
      <c r="Q146" s="295" t="str">
        <f>IF(原始数据!AY147="","",IF(ISERROR(MATCH(原始数据!AY147,各类选项!$E:$E,0)),1,0))</f>
        <v/>
      </c>
      <c r="R146" s="295" t="str">
        <f>IF(原始数据!AZ147="","",IF(ISERROR(MATCH(原始数据!AZ147,各类选项!$C:$C,0)),1,0))</f>
        <v/>
      </c>
      <c r="S146" s="295" t="str">
        <f>IF(赛后数据!M147="","",IF(ISERROR(MATCH(赛后数据!M147,(各类选项!J:J),0)),1,0))</f>
        <v/>
      </c>
      <c r="T146" s="295" t="str">
        <f>IF(赛后数据!U147="","",IF(ISERROR(MATCH(赛后数据!U147,(各类选项!J:J),0)),1,0))</f>
        <v/>
      </c>
      <c r="U146" s="295" t="str">
        <f>IF(赛后数据!AC147="","",IF(ISERROR(MATCH(赛后数据!AC147,(各类选项!J:J),0)),1,0))</f>
        <v/>
      </c>
      <c r="V146" s="295" t="str">
        <f>IF(赛后数据!AK147="","",IF(ISERROR(MATCH(赛后数据!AK147,(各类选项!J:J),0)),1,0))</f>
        <v/>
      </c>
    </row>
    <row r="147" spans="1:22">
      <c r="A147" s="295">
        <f t="shared" si="4"/>
        <v>0</v>
      </c>
      <c r="B147" s="295">
        <f t="shared" si="5"/>
        <v>0</v>
      </c>
      <c r="C147" s="295" t="str">
        <f>IF(原始数据!K148="","",IF(ISERROR(MATCH(原始数据!K148,原始数据!E148:F148,0)),1,0)-IF(原始数据!K148="",1,0))</f>
        <v/>
      </c>
      <c r="D147" s="295" t="str">
        <f>IF(原始数据!L148="","",IF(ISERROR(MATCH(原始数据!L148,各类选项!L:L,0)),1,0)-IF(原始数据!L148="",1,0))</f>
        <v/>
      </c>
      <c r="E147" s="295" t="str">
        <f>IF(原始数据!W148="","",IF(ISERROR(MATCH(原始数据!W148,各类选项!G:G,0)),1,0))</f>
        <v/>
      </c>
      <c r="F147" s="295" t="str">
        <f>IF(原始数据!Y148="","",IF(ISERROR(MATCH(原始数据!Y148,各类选项!G:G,0)),1,0))</f>
        <v/>
      </c>
      <c r="G147" s="295" t="str">
        <f>IF(原始数据!AO148="","",IF(ISERROR(MATCH(原始数据!AO148,各类选项!$E:$E,0)),1,0))</f>
        <v/>
      </c>
      <c r="H147" s="295" t="str">
        <f>IF(原始数据!AP148="","",IF(ISERROR(MATCH(原始数据!AP148,各类选项!$E:$E,0)),1,0))</f>
        <v/>
      </c>
      <c r="I147" s="295" t="str">
        <f>IF(原始数据!AV148="","",IF(ISERROR(MATCH(原始数据!AV148,各类选项!$E:$E,0)),1,0))</f>
        <v/>
      </c>
      <c r="J147" s="295" t="str">
        <f>IF(原始数据!AX148="","",IF(ISERROR(MATCH(原始数据!AX148,各类选项!$E:$E,0)),1,0))</f>
        <v/>
      </c>
      <c r="K147" s="295" t="str">
        <f>IF(原始数据!AQ148="","",IF(ISERROR(MATCH(原始数据!AQ148,各类选项!$C:$C,0)),1,0))</f>
        <v/>
      </c>
      <c r="L147" s="295" t="str">
        <f>IF(原始数据!AR148="","",IF(ISERROR(MATCH(原始数据!AR148,各类选项!$C:$C,0)),1,0))</f>
        <v/>
      </c>
      <c r="M147" s="295" t="str">
        <f>IF(原始数据!AS148="","",IF(ISERROR(MATCH(原始数据!AS148,各类选项!$C:$C,0)),1,0))</f>
        <v/>
      </c>
      <c r="N147" s="295" t="str">
        <f>IF(原始数据!AT148="","",IF(ISERROR(MATCH(原始数据!AT148,各类选项!$E:$E,0)),1,0))</f>
        <v/>
      </c>
      <c r="O147" s="295" t="str">
        <f>IF(原始数据!AU148="","",IF(ISERROR(MATCH(原始数据!AU148,各类选项!$E:$E,0)),1,0))</f>
        <v/>
      </c>
      <c r="P147" s="295" t="str">
        <f>IF(原始数据!AW148="","",IF(ISERROR(MATCH(原始数据!AW148,各类选项!$E:$E,0)),1,0))</f>
        <v/>
      </c>
      <c r="Q147" s="295" t="str">
        <f>IF(原始数据!AY148="","",IF(ISERROR(MATCH(原始数据!AY148,各类选项!$E:$E,0)),1,0))</f>
        <v/>
      </c>
      <c r="R147" s="295" t="str">
        <f>IF(原始数据!AZ148="","",IF(ISERROR(MATCH(原始数据!AZ148,各类选项!$C:$C,0)),1,0))</f>
        <v/>
      </c>
      <c r="S147" s="295" t="str">
        <f>IF(赛后数据!M148="","",IF(ISERROR(MATCH(赛后数据!M148,(各类选项!J:J),0)),1,0))</f>
        <v/>
      </c>
      <c r="T147" s="295" t="str">
        <f>IF(赛后数据!U148="","",IF(ISERROR(MATCH(赛后数据!U148,(各类选项!J:J),0)),1,0))</f>
        <v/>
      </c>
      <c r="U147" s="295" t="str">
        <f>IF(赛后数据!AC148="","",IF(ISERROR(MATCH(赛后数据!AC148,(各类选项!J:J),0)),1,0))</f>
        <v/>
      </c>
      <c r="V147" s="295" t="str">
        <f>IF(赛后数据!AK148="","",IF(ISERROR(MATCH(赛后数据!AK148,(各类选项!J:J),0)),1,0))</f>
        <v/>
      </c>
    </row>
    <row r="148" spans="1:22">
      <c r="A148" s="295">
        <f t="shared" si="4"/>
        <v>0</v>
      </c>
      <c r="B148" s="295">
        <f t="shared" si="5"/>
        <v>0</v>
      </c>
      <c r="C148" s="295" t="str">
        <f>IF(原始数据!K149="","",IF(ISERROR(MATCH(原始数据!K149,原始数据!E149:F149,0)),1,0)-IF(原始数据!K149="",1,0))</f>
        <v/>
      </c>
      <c r="D148" s="295" t="str">
        <f>IF(原始数据!L149="","",IF(ISERROR(MATCH(原始数据!L149,各类选项!L:L,0)),1,0)-IF(原始数据!L149="",1,0))</f>
        <v/>
      </c>
      <c r="E148" s="295" t="str">
        <f>IF(原始数据!W149="","",IF(ISERROR(MATCH(原始数据!W149,各类选项!G:G,0)),1,0))</f>
        <v/>
      </c>
      <c r="F148" s="295" t="str">
        <f>IF(原始数据!Y149="","",IF(ISERROR(MATCH(原始数据!Y149,各类选项!G:G,0)),1,0))</f>
        <v/>
      </c>
      <c r="G148" s="295" t="str">
        <f>IF(原始数据!AO149="","",IF(ISERROR(MATCH(原始数据!AO149,各类选项!$E:$E,0)),1,0))</f>
        <v/>
      </c>
      <c r="H148" s="295" t="str">
        <f>IF(原始数据!AP149="","",IF(ISERROR(MATCH(原始数据!AP149,各类选项!$E:$E,0)),1,0))</f>
        <v/>
      </c>
      <c r="I148" s="295" t="str">
        <f>IF(原始数据!AV149="","",IF(ISERROR(MATCH(原始数据!AV149,各类选项!$E:$E,0)),1,0))</f>
        <v/>
      </c>
      <c r="J148" s="295" t="str">
        <f>IF(原始数据!AX149="","",IF(ISERROR(MATCH(原始数据!AX149,各类选项!$E:$E,0)),1,0))</f>
        <v/>
      </c>
      <c r="K148" s="295" t="str">
        <f>IF(原始数据!AQ149="","",IF(ISERROR(MATCH(原始数据!AQ149,各类选项!$C:$C,0)),1,0))</f>
        <v/>
      </c>
      <c r="L148" s="295" t="str">
        <f>IF(原始数据!AR149="","",IF(ISERROR(MATCH(原始数据!AR149,各类选项!$C:$C,0)),1,0))</f>
        <v/>
      </c>
      <c r="M148" s="295" t="str">
        <f>IF(原始数据!AS149="","",IF(ISERROR(MATCH(原始数据!AS149,各类选项!$C:$C,0)),1,0))</f>
        <v/>
      </c>
      <c r="N148" s="295" t="str">
        <f>IF(原始数据!AT149="","",IF(ISERROR(MATCH(原始数据!AT149,各类选项!$E:$E,0)),1,0))</f>
        <v/>
      </c>
      <c r="O148" s="295" t="str">
        <f>IF(原始数据!AU149="","",IF(ISERROR(MATCH(原始数据!AU149,各类选项!$E:$E,0)),1,0))</f>
        <v/>
      </c>
      <c r="P148" s="295" t="str">
        <f>IF(原始数据!AW149="","",IF(ISERROR(MATCH(原始数据!AW149,各类选项!$E:$E,0)),1,0))</f>
        <v/>
      </c>
      <c r="Q148" s="295" t="str">
        <f>IF(原始数据!AY149="","",IF(ISERROR(MATCH(原始数据!AY149,各类选项!$E:$E,0)),1,0))</f>
        <v/>
      </c>
      <c r="R148" s="295" t="str">
        <f>IF(原始数据!AZ149="","",IF(ISERROR(MATCH(原始数据!AZ149,各类选项!$C:$C,0)),1,0))</f>
        <v/>
      </c>
      <c r="S148" s="295" t="str">
        <f>IF(赛后数据!M149="","",IF(ISERROR(MATCH(赛后数据!M149,(各类选项!J:J),0)),1,0))</f>
        <v/>
      </c>
      <c r="T148" s="295" t="str">
        <f>IF(赛后数据!U149="","",IF(ISERROR(MATCH(赛后数据!U149,(各类选项!J:J),0)),1,0))</f>
        <v/>
      </c>
      <c r="U148" s="295" t="str">
        <f>IF(赛后数据!AC149="","",IF(ISERROR(MATCH(赛后数据!AC149,(各类选项!J:J),0)),1,0))</f>
        <v/>
      </c>
      <c r="V148" s="295" t="str">
        <f>IF(赛后数据!AK149="","",IF(ISERROR(MATCH(赛后数据!AK149,(各类选项!J:J),0)),1,0))</f>
        <v/>
      </c>
    </row>
    <row r="149" spans="1:22">
      <c r="A149" s="295">
        <f t="shared" si="4"/>
        <v>0</v>
      </c>
      <c r="B149" s="295">
        <f t="shared" si="5"/>
        <v>0</v>
      </c>
      <c r="C149" s="295" t="str">
        <f>IF(原始数据!K150="","",IF(ISERROR(MATCH(原始数据!K150,原始数据!E150:F150,0)),1,0)-IF(原始数据!K150="",1,0))</f>
        <v/>
      </c>
      <c r="D149" s="295" t="str">
        <f>IF(原始数据!L150="","",IF(ISERROR(MATCH(原始数据!L150,各类选项!L:L,0)),1,0)-IF(原始数据!L150="",1,0))</f>
        <v/>
      </c>
      <c r="E149" s="295" t="str">
        <f>IF(原始数据!W150="","",IF(ISERROR(MATCH(原始数据!W150,各类选项!G:G,0)),1,0))</f>
        <v/>
      </c>
      <c r="F149" s="295" t="str">
        <f>IF(原始数据!Y150="","",IF(ISERROR(MATCH(原始数据!Y150,各类选项!G:G,0)),1,0))</f>
        <v/>
      </c>
      <c r="G149" s="295" t="str">
        <f>IF(原始数据!AO150="","",IF(ISERROR(MATCH(原始数据!AO150,各类选项!$E:$E,0)),1,0))</f>
        <v/>
      </c>
      <c r="H149" s="295" t="str">
        <f>IF(原始数据!AP150="","",IF(ISERROR(MATCH(原始数据!AP150,各类选项!$E:$E,0)),1,0))</f>
        <v/>
      </c>
      <c r="I149" s="295" t="str">
        <f>IF(原始数据!AV150="","",IF(ISERROR(MATCH(原始数据!AV150,各类选项!$E:$E,0)),1,0))</f>
        <v/>
      </c>
      <c r="J149" s="295" t="str">
        <f>IF(原始数据!AX150="","",IF(ISERROR(MATCH(原始数据!AX150,各类选项!$E:$E,0)),1,0))</f>
        <v/>
      </c>
      <c r="K149" s="295" t="str">
        <f>IF(原始数据!AQ150="","",IF(ISERROR(MATCH(原始数据!AQ150,各类选项!$C:$C,0)),1,0))</f>
        <v/>
      </c>
      <c r="L149" s="295" t="str">
        <f>IF(原始数据!AR150="","",IF(ISERROR(MATCH(原始数据!AR150,各类选项!$C:$C,0)),1,0))</f>
        <v/>
      </c>
      <c r="M149" s="295" t="str">
        <f>IF(原始数据!AS150="","",IF(ISERROR(MATCH(原始数据!AS150,各类选项!$C:$C,0)),1,0))</f>
        <v/>
      </c>
      <c r="N149" s="295" t="str">
        <f>IF(原始数据!AT150="","",IF(ISERROR(MATCH(原始数据!AT150,各类选项!$E:$E,0)),1,0))</f>
        <v/>
      </c>
      <c r="O149" s="295" t="str">
        <f>IF(原始数据!AU150="","",IF(ISERROR(MATCH(原始数据!AU150,各类选项!$E:$E,0)),1,0))</f>
        <v/>
      </c>
      <c r="P149" s="295" t="str">
        <f>IF(原始数据!AW150="","",IF(ISERROR(MATCH(原始数据!AW150,各类选项!$E:$E,0)),1,0))</f>
        <v/>
      </c>
      <c r="Q149" s="295" t="str">
        <f>IF(原始数据!AY150="","",IF(ISERROR(MATCH(原始数据!AY150,各类选项!$E:$E,0)),1,0))</f>
        <v/>
      </c>
      <c r="R149" s="295" t="str">
        <f>IF(原始数据!AZ150="","",IF(ISERROR(MATCH(原始数据!AZ150,各类选项!$C:$C,0)),1,0))</f>
        <v/>
      </c>
      <c r="S149" s="295" t="str">
        <f>IF(赛后数据!M150="","",IF(ISERROR(MATCH(赛后数据!M150,(各类选项!J:J),0)),1,0))</f>
        <v/>
      </c>
      <c r="T149" s="295" t="str">
        <f>IF(赛后数据!U150="","",IF(ISERROR(MATCH(赛后数据!U150,(各类选项!J:J),0)),1,0))</f>
        <v/>
      </c>
      <c r="U149" s="295" t="str">
        <f>IF(赛后数据!AC150="","",IF(ISERROR(MATCH(赛后数据!AC150,(各类选项!J:J),0)),1,0))</f>
        <v/>
      </c>
      <c r="V149" s="295" t="str">
        <f>IF(赛后数据!AK150="","",IF(ISERROR(MATCH(赛后数据!AK150,(各类选项!J:J),0)),1,0))</f>
        <v/>
      </c>
    </row>
    <row r="150" spans="1:22">
      <c r="A150" s="295">
        <f t="shared" si="4"/>
        <v>0</v>
      </c>
      <c r="B150" s="295">
        <f t="shared" si="5"/>
        <v>0</v>
      </c>
      <c r="C150" s="295" t="str">
        <f>IF(原始数据!K151="","",IF(ISERROR(MATCH(原始数据!K151,原始数据!E151:F151,0)),1,0)-IF(原始数据!K151="",1,0))</f>
        <v/>
      </c>
      <c r="D150" s="295" t="str">
        <f>IF(原始数据!L151="","",IF(ISERROR(MATCH(原始数据!L151,各类选项!L:L,0)),1,0)-IF(原始数据!L151="",1,0))</f>
        <v/>
      </c>
      <c r="E150" s="295" t="str">
        <f>IF(原始数据!W151="","",IF(ISERROR(MATCH(原始数据!W151,各类选项!G:G,0)),1,0))</f>
        <v/>
      </c>
      <c r="F150" s="295" t="str">
        <f>IF(原始数据!Y151="","",IF(ISERROR(MATCH(原始数据!Y151,各类选项!G:G,0)),1,0))</f>
        <v/>
      </c>
      <c r="G150" s="295" t="str">
        <f>IF(原始数据!AO151="","",IF(ISERROR(MATCH(原始数据!AO151,各类选项!$E:$E,0)),1,0))</f>
        <v/>
      </c>
      <c r="H150" s="295" t="str">
        <f>IF(原始数据!AP151="","",IF(ISERROR(MATCH(原始数据!AP151,各类选项!$E:$E,0)),1,0))</f>
        <v/>
      </c>
      <c r="I150" s="295" t="str">
        <f>IF(原始数据!AV151="","",IF(ISERROR(MATCH(原始数据!AV151,各类选项!$E:$E,0)),1,0))</f>
        <v/>
      </c>
      <c r="J150" s="295" t="str">
        <f>IF(原始数据!AX151="","",IF(ISERROR(MATCH(原始数据!AX151,各类选项!$E:$E,0)),1,0))</f>
        <v/>
      </c>
      <c r="K150" s="295" t="str">
        <f>IF(原始数据!AQ151="","",IF(ISERROR(MATCH(原始数据!AQ151,各类选项!$C:$C,0)),1,0))</f>
        <v/>
      </c>
      <c r="L150" s="295" t="str">
        <f>IF(原始数据!AR151="","",IF(ISERROR(MATCH(原始数据!AR151,各类选项!$C:$C,0)),1,0))</f>
        <v/>
      </c>
      <c r="M150" s="295" t="str">
        <f>IF(原始数据!AS151="","",IF(ISERROR(MATCH(原始数据!AS151,各类选项!$C:$C,0)),1,0))</f>
        <v/>
      </c>
      <c r="N150" s="295" t="str">
        <f>IF(原始数据!AT151="","",IF(ISERROR(MATCH(原始数据!AT151,各类选项!$E:$E,0)),1,0))</f>
        <v/>
      </c>
      <c r="O150" s="295" t="str">
        <f>IF(原始数据!AU151="","",IF(ISERROR(MATCH(原始数据!AU151,各类选项!$E:$E,0)),1,0))</f>
        <v/>
      </c>
      <c r="P150" s="295" t="str">
        <f>IF(原始数据!AW151="","",IF(ISERROR(MATCH(原始数据!AW151,各类选项!$E:$E,0)),1,0))</f>
        <v/>
      </c>
      <c r="Q150" s="295" t="str">
        <f>IF(原始数据!AY151="","",IF(ISERROR(MATCH(原始数据!AY151,各类选项!$E:$E,0)),1,0))</f>
        <v/>
      </c>
      <c r="R150" s="295" t="str">
        <f>IF(原始数据!AZ151="","",IF(ISERROR(MATCH(原始数据!AZ151,各类选项!$C:$C,0)),1,0))</f>
        <v/>
      </c>
      <c r="S150" s="295" t="str">
        <f>IF(赛后数据!M151="","",IF(ISERROR(MATCH(赛后数据!M151,(各类选项!J:J),0)),1,0))</f>
        <v/>
      </c>
      <c r="T150" s="295" t="str">
        <f>IF(赛后数据!U151="","",IF(ISERROR(MATCH(赛后数据!U151,(各类选项!J:J),0)),1,0))</f>
        <v/>
      </c>
      <c r="U150" s="295" t="str">
        <f>IF(赛后数据!AC151="","",IF(ISERROR(MATCH(赛后数据!AC151,(各类选项!J:J),0)),1,0))</f>
        <v/>
      </c>
      <c r="V150" s="295" t="str">
        <f>IF(赛后数据!AK151="","",IF(ISERROR(MATCH(赛后数据!AK151,(各类选项!J:J),0)),1,0))</f>
        <v/>
      </c>
    </row>
    <row r="151" spans="1:22">
      <c r="A151" s="295">
        <f t="shared" si="4"/>
        <v>0</v>
      </c>
      <c r="B151" s="295">
        <f t="shared" si="5"/>
        <v>0</v>
      </c>
      <c r="C151" s="295" t="str">
        <f>IF(原始数据!K152="","",IF(ISERROR(MATCH(原始数据!K152,原始数据!E152:F152,0)),1,0)-IF(原始数据!K152="",1,0))</f>
        <v/>
      </c>
      <c r="D151" s="295" t="str">
        <f>IF(原始数据!L152="","",IF(ISERROR(MATCH(原始数据!L152,各类选项!L:L,0)),1,0)-IF(原始数据!L152="",1,0))</f>
        <v/>
      </c>
      <c r="E151" s="295" t="str">
        <f>IF(原始数据!W152="","",IF(ISERROR(MATCH(原始数据!W152,各类选项!G:G,0)),1,0))</f>
        <v/>
      </c>
      <c r="F151" s="295" t="str">
        <f>IF(原始数据!Y152="","",IF(ISERROR(MATCH(原始数据!Y152,各类选项!G:G,0)),1,0))</f>
        <v/>
      </c>
      <c r="G151" s="295" t="str">
        <f>IF(原始数据!AO152="","",IF(ISERROR(MATCH(原始数据!AO152,各类选项!$E:$E,0)),1,0))</f>
        <v/>
      </c>
      <c r="H151" s="295" t="str">
        <f>IF(原始数据!AP152="","",IF(ISERROR(MATCH(原始数据!AP152,各类选项!$E:$E,0)),1,0))</f>
        <v/>
      </c>
      <c r="I151" s="295" t="str">
        <f>IF(原始数据!AV152="","",IF(ISERROR(MATCH(原始数据!AV152,各类选项!$E:$E,0)),1,0))</f>
        <v/>
      </c>
      <c r="J151" s="295" t="str">
        <f>IF(原始数据!AX152="","",IF(ISERROR(MATCH(原始数据!AX152,各类选项!$E:$E,0)),1,0))</f>
        <v/>
      </c>
      <c r="K151" s="295" t="str">
        <f>IF(原始数据!AQ152="","",IF(ISERROR(MATCH(原始数据!AQ152,各类选项!$C:$C,0)),1,0))</f>
        <v/>
      </c>
      <c r="L151" s="295" t="str">
        <f>IF(原始数据!AR152="","",IF(ISERROR(MATCH(原始数据!AR152,各类选项!$C:$C,0)),1,0))</f>
        <v/>
      </c>
      <c r="M151" s="295" t="str">
        <f>IF(原始数据!AS152="","",IF(ISERROR(MATCH(原始数据!AS152,各类选项!$C:$C,0)),1,0))</f>
        <v/>
      </c>
      <c r="N151" s="295" t="str">
        <f>IF(原始数据!AT152="","",IF(ISERROR(MATCH(原始数据!AT152,各类选项!$E:$E,0)),1,0))</f>
        <v/>
      </c>
      <c r="O151" s="295" t="str">
        <f>IF(原始数据!AU152="","",IF(ISERROR(MATCH(原始数据!AU152,各类选项!$E:$E,0)),1,0))</f>
        <v/>
      </c>
      <c r="P151" s="295" t="str">
        <f>IF(原始数据!AW152="","",IF(ISERROR(MATCH(原始数据!AW152,各类选项!$E:$E,0)),1,0))</f>
        <v/>
      </c>
      <c r="Q151" s="295" t="str">
        <f>IF(原始数据!AY152="","",IF(ISERROR(MATCH(原始数据!AY152,各类选项!$E:$E,0)),1,0))</f>
        <v/>
      </c>
      <c r="R151" s="295" t="str">
        <f>IF(原始数据!AZ152="","",IF(ISERROR(MATCH(原始数据!AZ152,各类选项!$C:$C,0)),1,0))</f>
        <v/>
      </c>
      <c r="S151" s="295" t="str">
        <f>IF(赛后数据!M152="","",IF(ISERROR(MATCH(赛后数据!M152,(各类选项!J:J),0)),1,0))</f>
        <v/>
      </c>
      <c r="T151" s="295" t="str">
        <f>IF(赛后数据!U152="","",IF(ISERROR(MATCH(赛后数据!U152,(各类选项!J:J),0)),1,0))</f>
        <v/>
      </c>
      <c r="U151" s="295" t="str">
        <f>IF(赛后数据!AC152="","",IF(ISERROR(MATCH(赛后数据!AC152,(各类选项!J:J),0)),1,0))</f>
        <v/>
      </c>
      <c r="V151" s="295" t="str">
        <f>IF(赛后数据!AK152="","",IF(ISERROR(MATCH(赛后数据!AK152,(各类选项!J:J),0)),1,0))</f>
        <v/>
      </c>
    </row>
    <row r="152" spans="1:22">
      <c r="A152" s="295">
        <f t="shared" si="4"/>
        <v>0</v>
      </c>
      <c r="B152" s="295">
        <f t="shared" si="5"/>
        <v>0</v>
      </c>
      <c r="C152" s="295" t="str">
        <f>IF(原始数据!K153="","",IF(ISERROR(MATCH(原始数据!K153,原始数据!E153:F153,0)),1,0)-IF(原始数据!K153="",1,0))</f>
        <v/>
      </c>
      <c r="D152" s="295" t="str">
        <f>IF(原始数据!L153="","",IF(ISERROR(MATCH(原始数据!L153,各类选项!L:L,0)),1,0)-IF(原始数据!L153="",1,0))</f>
        <v/>
      </c>
      <c r="E152" s="295" t="str">
        <f>IF(原始数据!W153="","",IF(ISERROR(MATCH(原始数据!W153,各类选项!G:G,0)),1,0))</f>
        <v/>
      </c>
      <c r="F152" s="295" t="str">
        <f>IF(原始数据!Y153="","",IF(ISERROR(MATCH(原始数据!Y153,各类选项!G:G,0)),1,0))</f>
        <v/>
      </c>
      <c r="G152" s="295" t="str">
        <f>IF(原始数据!AO153="","",IF(ISERROR(MATCH(原始数据!AO153,各类选项!$E:$E,0)),1,0))</f>
        <v/>
      </c>
      <c r="H152" s="295" t="str">
        <f>IF(原始数据!AP153="","",IF(ISERROR(MATCH(原始数据!AP153,各类选项!$E:$E,0)),1,0))</f>
        <v/>
      </c>
      <c r="I152" s="295" t="str">
        <f>IF(原始数据!AV153="","",IF(ISERROR(MATCH(原始数据!AV153,各类选项!$E:$E,0)),1,0))</f>
        <v/>
      </c>
      <c r="J152" s="295" t="str">
        <f>IF(原始数据!AX153="","",IF(ISERROR(MATCH(原始数据!AX153,各类选项!$E:$E,0)),1,0))</f>
        <v/>
      </c>
      <c r="K152" s="295" t="str">
        <f>IF(原始数据!AQ153="","",IF(ISERROR(MATCH(原始数据!AQ153,各类选项!$C:$C,0)),1,0))</f>
        <v/>
      </c>
      <c r="L152" s="295" t="str">
        <f>IF(原始数据!AR153="","",IF(ISERROR(MATCH(原始数据!AR153,各类选项!$C:$C,0)),1,0))</f>
        <v/>
      </c>
      <c r="M152" s="295" t="str">
        <f>IF(原始数据!AS153="","",IF(ISERROR(MATCH(原始数据!AS153,各类选项!$C:$C,0)),1,0))</f>
        <v/>
      </c>
      <c r="N152" s="295" t="str">
        <f>IF(原始数据!AT153="","",IF(ISERROR(MATCH(原始数据!AT153,各类选项!$E:$E,0)),1,0))</f>
        <v/>
      </c>
      <c r="O152" s="295" t="str">
        <f>IF(原始数据!AU153="","",IF(ISERROR(MATCH(原始数据!AU153,各类选项!$E:$E,0)),1,0))</f>
        <v/>
      </c>
      <c r="P152" s="295" t="str">
        <f>IF(原始数据!AW153="","",IF(ISERROR(MATCH(原始数据!AW153,各类选项!$E:$E,0)),1,0))</f>
        <v/>
      </c>
      <c r="Q152" s="295" t="str">
        <f>IF(原始数据!AY153="","",IF(ISERROR(MATCH(原始数据!AY153,各类选项!$E:$E,0)),1,0))</f>
        <v/>
      </c>
      <c r="R152" s="295" t="str">
        <f>IF(原始数据!AZ153="","",IF(ISERROR(MATCH(原始数据!AZ153,各类选项!$C:$C,0)),1,0))</f>
        <v/>
      </c>
      <c r="S152" s="295" t="str">
        <f>IF(赛后数据!M153="","",IF(ISERROR(MATCH(赛后数据!M153,(各类选项!J:J),0)),1,0))</f>
        <v/>
      </c>
      <c r="T152" s="295" t="str">
        <f>IF(赛后数据!U153="","",IF(ISERROR(MATCH(赛后数据!U153,(各类选项!J:J),0)),1,0))</f>
        <v/>
      </c>
      <c r="U152" s="295" t="str">
        <f>IF(赛后数据!AC153="","",IF(ISERROR(MATCH(赛后数据!AC153,(各类选项!J:J),0)),1,0))</f>
        <v/>
      </c>
      <c r="V152" s="295" t="str">
        <f>IF(赛后数据!AK153="","",IF(ISERROR(MATCH(赛后数据!AK153,(各类选项!J:J),0)),1,0))</f>
        <v/>
      </c>
    </row>
    <row r="153" spans="1:22">
      <c r="A153" s="295">
        <f t="shared" si="4"/>
        <v>0</v>
      </c>
      <c r="B153" s="295">
        <f t="shared" si="5"/>
        <v>0</v>
      </c>
      <c r="C153" s="295" t="str">
        <f>IF(原始数据!K154="","",IF(ISERROR(MATCH(原始数据!K154,原始数据!E154:F154,0)),1,0)-IF(原始数据!K154="",1,0))</f>
        <v/>
      </c>
      <c r="D153" s="295" t="str">
        <f>IF(原始数据!L154="","",IF(ISERROR(MATCH(原始数据!L154,各类选项!L:L,0)),1,0)-IF(原始数据!L154="",1,0))</f>
        <v/>
      </c>
      <c r="E153" s="295" t="str">
        <f>IF(原始数据!W154="","",IF(ISERROR(MATCH(原始数据!W154,各类选项!G:G,0)),1,0))</f>
        <v/>
      </c>
      <c r="F153" s="295" t="str">
        <f>IF(原始数据!Y154="","",IF(ISERROR(MATCH(原始数据!Y154,各类选项!G:G,0)),1,0))</f>
        <v/>
      </c>
      <c r="G153" s="295" t="str">
        <f>IF(原始数据!AO154="","",IF(ISERROR(MATCH(原始数据!AO154,各类选项!$E:$E,0)),1,0))</f>
        <v/>
      </c>
      <c r="H153" s="295" t="str">
        <f>IF(原始数据!AP154="","",IF(ISERROR(MATCH(原始数据!AP154,各类选项!$E:$E,0)),1,0))</f>
        <v/>
      </c>
      <c r="I153" s="295" t="str">
        <f>IF(原始数据!AV154="","",IF(ISERROR(MATCH(原始数据!AV154,各类选项!$E:$E,0)),1,0))</f>
        <v/>
      </c>
      <c r="J153" s="295" t="str">
        <f>IF(原始数据!AX154="","",IF(ISERROR(MATCH(原始数据!AX154,各类选项!$E:$E,0)),1,0))</f>
        <v/>
      </c>
      <c r="K153" s="295" t="str">
        <f>IF(原始数据!AQ154="","",IF(ISERROR(MATCH(原始数据!AQ154,各类选项!$C:$C,0)),1,0))</f>
        <v/>
      </c>
      <c r="L153" s="295" t="str">
        <f>IF(原始数据!AR154="","",IF(ISERROR(MATCH(原始数据!AR154,各类选项!$C:$C,0)),1,0))</f>
        <v/>
      </c>
      <c r="M153" s="295" t="str">
        <f>IF(原始数据!AS154="","",IF(ISERROR(MATCH(原始数据!AS154,各类选项!$C:$C,0)),1,0))</f>
        <v/>
      </c>
      <c r="N153" s="295" t="str">
        <f>IF(原始数据!AT154="","",IF(ISERROR(MATCH(原始数据!AT154,各类选项!$E:$E,0)),1,0))</f>
        <v/>
      </c>
      <c r="O153" s="295" t="str">
        <f>IF(原始数据!AU154="","",IF(ISERROR(MATCH(原始数据!AU154,各类选项!$E:$E,0)),1,0))</f>
        <v/>
      </c>
      <c r="P153" s="295" t="str">
        <f>IF(原始数据!AW154="","",IF(ISERROR(MATCH(原始数据!AW154,各类选项!$E:$E,0)),1,0))</f>
        <v/>
      </c>
      <c r="Q153" s="295" t="str">
        <f>IF(原始数据!AY154="","",IF(ISERROR(MATCH(原始数据!AY154,各类选项!$E:$E,0)),1,0))</f>
        <v/>
      </c>
      <c r="R153" s="295" t="str">
        <f>IF(原始数据!AZ154="","",IF(ISERROR(MATCH(原始数据!AZ154,各类选项!$C:$C,0)),1,0))</f>
        <v/>
      </c>
      <c r="S153" s="295" t="str">
        <f>IF(赛后数据!M154="","",IF(ISERROR(MATCH(赛后数据!M154,(各类选项!J:J),0)),1,0))</f>
        <v/>
      </c>
      <c r="T153" s="295" t="str">
        <f>IF(赛后数据!U154="","",IF(ISERROR(MATCH(赛后数据!U154,(各类选项!J:J),0)),1,0))</f>
        <v/>
      </c>
      <c r="U153" s="295" t="str">
        <f>IF(赛后数据!AC154="","",IF(ISERROR(MATCH(赛后数据!AC154,(各类选项!J:J),0)),1,0))</f>
        <v/>
      </c>
      <c r="V153" s="295" t="str">
        <f>IF(赛后数据!AK154="","",IF(ISERROR(MATCH(赛后数据!AK154,(各类选项!J:J),0)),1,0))</f>
        <v/>
      </c>
    </row>
    <row r="154" spans="1:22">
      <c r="A154" s="295">
        <f t="shared" si="4"/>
        <v>0</v>
      </c>
      <c r="B154" s="295">
        <f t="shared" si="5"/>
        <v>0</v>
      </c>
      <c r="C154" s="295" t="str">
        <f>IF(原始数据!K155="","",IF(ISERROR(MATCH(原始数据!K155,原始数据!E155:F155,0)),1,0)-IF(原始数据!K155="",1,0))</f>
        <v/>
      </c>
      <c r="D154" s="295" t="str">
        <f>IF(原始数据!L155="","",IF(ISERROR(MATCH(原始数据!L155,各类选项!L:L,0)),1,0)-IF(原始数据!L155="",1,0))</f>
        <v/>
      </c>
      <c r="E154" s="295" t="str">
        <f>IF(原始数据!W155="","",IF(ISERROR(MATCH(原始数据!W155,各类选项!G:G,0)),1,0))</f>
        <v/>
      </c>
      <c r="F154" s="295" t="str">
        <f>IF(原始数据!Y155="","",IF(ISERROR(MATCH(原始数据!Y155,各类选项!G:G,0)),1,0))</f>
        <v/>
      </c>
      <c r="G154" s="295" t="str">
        <f>IF(原始数据!AO155="","",IF(ISERROR(MATCH(原始数据!AO155,各类选项!$E:$E,0)),1,0))</f>
        <v/>
      </c>
      <c r="H154" s="295" t="str">
        <f>IF(原始数据!AP155="","",IF(ISERROR(MATCH(原始数据!AP155,各类选项!$E:$E,0)),1,0))</f>
        <v/>
      </c>
      <c r="I154" s="295" t="str">
        <f>IF(原始数据!AV155="","",IF(ISERROR(MATCH(原始数据!AV155,各类选项!$E:$E,0)),1,0))</f>
        <v/>
      </c>
      <c r="J154" s="295" t="str">
        <f>IF(原始数据!AX155="","",IF(ISERROR(MATCH(原始数据!AX155,各类选项!$E:$E,0)),1,0))</f>
        <v/>
      </c>
      <c r="K154" s="295" t="str">
        <f>IF(原始数据!AQ155="","",IF(ISERROR(MATCH(原始数据!AQ155,各类选项!$C:$C,0)),1,0))</f>
        <v/>
      </c>
      <c r="L154" s="295" t="str">
        <f>IF(原始数据!AR155="","",IF(ISERROR(MATCH(原始数据!AR155,各类选项!$C:$C,0)),1,0))</f>
        <v/>
      </c>
      <c r="M154" s="295" t="str">
        <f>IF(原始数据!AS155="","",IF(ISERROR(MATCH(原始数据!AS155,各类选项!$C:$C,0)),1,0))</f>
        <v/>
      </c>
      <c r="N154" s="295" t="str">
        <f>IF(原始数据!AT155="","",IF(ISERROR(MATCH(原始数据!AT155,各类选项!$E:$E,0)),1,0))</f>
        <v/>
      </c>
      <c r="O154" s="295" t="str">
        <f>IF(原始数据!AU155="","",IF(ISERROR(MATCH(原始数据!AU155,各类选项!$E:$E,0)),1,0))</f>
        <v/>
      </c>
      <c r="P154" s="295" t="str">
        <f>IF(原始数据!AW155="","",IF(ISERROR(MATCH(原始数据!AW155,各类选项!$E:$E,0)),1,0))</f>
        <v/>
      </c>
      <c r="Q154" s="295" t="str">
        <f>IF(原始数据!AY155="","",IF(ISERROR(MATCH(原始数据!AY155,各类选项!$E:$E,0)),1,0))</f>
        <v/>
      </c>
      <c r="R154" s="295" t="str">
        <f>IF(原始数据!AZ155="","",IF(ISERROR(MATCH(原始数据!AZ155,各类选项!$C:$C,0)),1,0))</f>
        <v/>
      </c>
      <c r="S154" s="295" t="str">
        <f>IF(赛后数据!M155="","",IF(ISERROR(MATCH(赛后数据!M155,(各类选项!J:J),0)),1,0))</f>
        <v/>
      </c>
      <c r="T154" s="295" t="str">
        <f>IF(赛后数据!U155="","",IF(ISERROR(MATCH(赛后数据!U155,(各类选项!J:J),0)),1,0))</f>
        <v/>
      </c>
      <c r="U154" s="295" t="str">
        <f>IF(赛后数据!AC155="","",IF(ISERROR(MATCH(赛后数据!AC155,(各类选项!J:J),0)),1,0))</f>
        <v/>
      </c>
      <c r="V154" s="295" t="str">
        <f>IF(赛后数据!AK155="","",IF(ISERROR(MATCH(赛后数据!AK155,(各类选项!J:J),0)),1,0))</f>
        <v/>
      </c>
    </row>
    <row r="155" spans="1:22">
      <c r="A155" s="295">
        <f t="shared" si="4"/>
        <v>0</v>
      </c>
      <c r="B155" s="295">
        <f t="shared" si="5"/>
        <v>0</v>
      </c>
      <c r="C155" s="295" t="str">
        <f>IF(原始数据!K156="","",IF(ISERROR(MATCH(原始数据!K156,原始数据!E156:F156,0)),1,0)-IF(原始数据!K156="",1,0))</f>
        <v/>
      </c>
      <c r="D155" s="295" t="str">
        <f>IF(原始数据!L156="","",IF(ISERROR(MATCH(原始数据!L156,各类选项!L:L,0)),1,0)-IF(原始数据!L156="",1,0))</f>
        <v/>
      </c>
      <c r="E155" s="295" t="str">
        <f>IF(原始数据!W156="","",IF(ISERROR(MATCH(原始数据!W156,各类选项!G:G,0)),1,0))</f>
        <v/>
      </c>
      <c r="F155" s="295" t="str">
        <f>IF(原始数据!Y156="","",IF(ISERROR(MATCH(原始数据!Y156,各类选项!G:G,0)),1,0))</f>
        <v/>
      </c>
      <c r="G155" s="295" t="str">
        <f>IF(原始数据!AO156="","",IF(ISERROR(MATCH(原始数据!AO156,各类选项!$E:$E,0)),1,0))</f>
        <v/>
      </c>
      <c r="H155" s="295" t="str">
        <f>IF(原始数据!AP156="","",IF(ISERROR(MATCH(原始数据!AP156,各类选项!$E:$E,0)),1,0))</f>
        <v/>
      </c>
      <c r="I155" s="295" t="str">
        <f>IF(原始数据!AV156="","",IF(ISERROR(MATCH(原始数据!AV156,各类选项!$E:$E,0)),1,0))</f>
        <v/>
      </c>
      <c r="J155" s="295" t="str">
        <f>IF(原始数据!AX156="","",IF(ISERROR(MATCH(原始数据!AX156,各类选项!$E:$E,0)),1,0))</f>
        <v/>
      </c>
      <c r="K155" s="295" t="str">
        <f>IF(原始数据!AQ156="","",IF(ISERROR(MATCH(原始数据!AQ156,各类选项!$C:$C,0)),1,0))</f>
        <v/>
      </c>
      <c r="L155" s="295" t="str">
        <f>IF(原始数据!AR156="","",IF(ISERROR(MATCH(原始数据!AR156,各类选项!$C:$C,0)),1,0))</f>
        <v/>
      </c>
      <c r="M155" s="295" t="str">
        <f>IF(原始数据!AS156="","",IF(ISERROR(MATCH(原始数据!AS156,各类选项!$C:$C,0)),1,0))</f>
        <v/>
      </c>
      <c r="N155" s="295" t="str">
        <f>IF(原始数据!AT156="","",IF(ISERROR(MATCH(原始数据!AT156,各类选项!$E:$E,0)),1,0))</f>
        <v/>
      </c>
      <c r="O155" s="295" t="str">
        <f>IF(原始数据!AU156="","",IF(ISERROR(MATCH(原始数据!AU156,各类选项!$E:$E,0)),1,0))</f>
        <v/>
      </c>
      <c r="P155" s="295" t="str">
        <f>IF(原始数据!AW156="","",IF(ISERROR(MATCH(原始数据!AW156,各类选项!$E:$E,0)),1,0))</f>
        <v/>
      </c>
      <c r="Q155" s="295" t="str">
        <f>IF(原始数据!AY156="","",IF(ISERROR(MATCH(原始数据!AY156,各类选项!$E:$E,0)),1,0))</f>
        <v/>
      </c>
      <c r="R155" s="295" t="str">
        <f>IF(原始数据!AZ156="","",IF(ISERROR(MATCH(原始数据!AZ156,各类选项!$C:$C,0)),1,0))</f>
        <v/>
      </c>
      <c r="S155" s="295" t="str">
        <f>IF(赛后数据!M156="","",IF(ISERROR(MATCH(赛后数据!M156,(各类选项!J:J),0)),1,0))</f>
        <v/>
      </c>
      <c r="T155" s="295" t="str">
        <f>IF(赛后数据!U156="","",IF(ISERROR(MATCH(赛后数据!U156,(各类选项!J:J),0)),1,0))</f>
        <v/>
      </c>
      <c r="U155" s="295" t="str">
        <f>IF(赛后数据!AC156="","",IF(ISERROR(MATCH(赛后数据!AC156,(各类选项!J:J),0)),1,0))</f>
        <v/>
      </c>
      <c r="V155" s="295" t="str">
        <f>IF(赛后数据!AK156="","",IF(ISERROR(MATCH(赛后数据!AK156,(各类选项!J:J),0)),1,0))</f>
        <v/>
      </c>
    </row>
    <row r="156" spans="1:22">
      <c r="A156" s="295">
        <f t="shared" si="4"/>
        <v>0</v>
      </c>
      <c r="B156" s="295">
        <f t="shared" si="5"/>
        <v>0</v>
      </c>
      <c r="C156" s="295" t="str">
        <f>IF(原始数据!K157="","",IF(ISERROR(MATCH(原始数据!K157,原始数据!E157:F157,0)),1,0)-IF(原始数据!K157="",1,0))</f>
        <v/>
      </c>
      <c r="D156" s="295" t="str">
        <f>IF(原始数据!L157="","",IF(ISERROR(MATCH(原始数据!L157,各类选项!L:L,0)),1,0)-IF(原始数据!L157="",1,0))</f>
        <v/>
      </c>
      <c r="E156" s="295" t="str">
        <f>IF(原始数据!W157="","",IF(ISERROR(MATCH(原始数据!W157,各类选项!G:G,0)),1,0))</f>
        <v/>
      </c>
      <c r="F156" s="295" t="str">
        <f>IF(原始数据!Y157="","",IF(ISERROR(MATCH(原始数据!Y157,各类选项!G:G,0)),1,0))</f>
        <v/>
      </c>
      <c r="G156" s="295" t="str">
        <f>IF(原始数据!AO157="","",IF(ISERROR(MATCH(原始数据!AO157,各类选项!$E:$E,0)),1,0))</f>
        <v/>
      </c>
      <c r="H156" s="295" t="str">
        <f>IF(原始数据!AP157="","",IF(ISERROR(MATCH(原始数据!AP157,各类选项!$E:$E,0)),1,0))</f>
        <v/>
      </c>
      <c r="I156" s="295" t="str">
        <f>IF(原始数据!AV157="","",IF(ISERROR(MATCH(原始数据!AV157,各类选项!$E:$E,0)),1,0))</f>
        <v/>
      </c>
      <c r="J156" s="295" t="str">
        <f>IF(原始数据!AX157="","",IF(ISERROR(MATCH(原始数据!AX157,各类选项!$E:$E,0)),1,0))</f>
        <v/>
      </c>
      <c r="K156" s="295" t="str">
        <f>IF(原始数据!AQ157="","",IF(ISERROR(MATCH(原始数据!AQ157,各类选项!$C:$C,0)),1,0))</f>
        <v/>
      </c>
      <c r="L156" s="295" t="str">
        <f>IF(原始数据!AR157="","",IF(ISERROR(MATCH(原始数据!AR157,各类选项!$C:$C,0)),1,0))</f>
        <v/>
      </c>
      <c r="M156" s="295" t="str">
        <f>IF(原始数据!AS157="","",IF(ISERROR(MATCH(原始数据!AS157,各类选项!$C:$C,0)),1,0))</f>
        <v/>
      </c>
      <c r="N156" s="295" t="str">
        <f>IF(原始数据!AT157="","",IF(ISERROR(MATCH(原始数据!AT157,各类选项!$E:$E,0)),1,0))</f>
        <v/>
      </c>
      <c r="O156" s="295" t="str">
        <f>IF(原始数据!AU157="","",IF(ISERROR(MATCH(原始数据!AU157,各类选项!$E:$E,0)),1,0))</f>
        <v/>
      </c>
      <c r="P156" s="295" t="str">
        <f>IF(原始数据!AW157="","",IF(ISERROR(MATCH(原始数据!AW157,各类选项!$E:$E,0)),1,0))</f>
        <v/>
      </c>
      <c r="Q156" s="295" t="str">
        <f>IF(原始数据!AY157="","",IF(ISERROR(MATCH(原始数据!AY157,各类选项!$E:$E,0)),1,0))</f>
        <v/>
      </c>
      <c r="R156" s="295" t="str">
        <f>IF(原始数据!AZ157="","",IF(ISERROR(MATCH(原始数据!AZ157,各类选项!$C:$C,0)),1,0))</f>
        <v/>
      </c>
      <c r="S156" s="295" t="str">
        <f>IF(赛后数据!M157="","",IF(ISERROR(MATCH(赛后数据!M157,(各类选项!J:J),0)),1,0))</f>
        <v/>
      </c>
      <c r="T156" s="295" t="str">
        <f>IF(赛后数据!U157="","",IF(ISERROR(MATCH(赛后数据!U157,(各类选项!J:J),0)),1,0))</f>
        <v/>
      </c>
      <c r="U156" s="295" t="str">
        <f>IF(赛后数据!AC157="","",IF(ISERROR(MATCH(赛后数据!AC157,(各类选项!J:J),0)),1,0))</f>
        <v/>
      </c>
      <c r="V156" s="295" t="str">
        <f>IF(赛后数据!AK157="","",IF(ISERROR(MATCH(赛后数据!AK157,(各类选项!J:J),0)),1,0))</f>
        <v/>
      </c>
    </row>
    <row r="157" spans="1:22">
      <c r="A157" s="295">
        <f t="shared" si="4"/>
        <v>0</v>
      </c>
      <c r="B157" s="295">
        <f t="shared" si="5"/>
        <v>0</v>
      </c>
      <c r="C157" s="295" t="str">
        <f>IF(原始数据!K158="","",IF(ISERROR(MATCH(原始数据!K158,原始数据!E158:F158,0)),1,0)-IF(原始数据!K158="",1,0))</f>
        <v/>
      </c>
      <c r="D157" s="295" t="str">
        <f>IF(原始数据!L158="","",IF(ISERROR(MATCH(原始数据!L158,各类选项!L:L,0)),1,0)-IF(原始数据!L158="",1,0))</f>
        <v/>
      </c>
      <c r="E157" s="295" t="str">
        <f>IF(原始数据!W158="","",IF(ISERROR(MATCH(原始数据!W158,各类选项!G:G,0)),1,0))</f>
        <v/>
      </c>
      <c r="F157" s="295" t="str">
        <f>IF(原始数据!Y158="","",IF(ISERROR(MATCH(原始数据!Y158,各类选项!G:G,0)),1,0))</f>
        <v/>
      </c>
      <c r="G157" s="295" t="str">
        <f>IF(原始数据!AO158="","",IF(ISERROR(MATCH(原始数据!AO158,各类选项!$E:$E,0)),1,0))</f>
        <v/>
      </c>
      <c r="H157" s="295" t="str">
        <f>IF(原始数据!AP158="","",IF(ISERROR(MATCH(原始数据!AP158,各类选项!$E:$E,0)),1,0))</f>
        <v/>
      </c>
      <c r="I157" s="295" t="str">
        <f>IF(原始数据!AV158="","",IF(ISERROR(MATCH(原始数据!AV158,各类选项!$E:$E,0)),1,0))</f>
        <v/>
      </c>
      <c r="J157" s="295" t="str">
        <f>IF(原始数据!AX158="","",IF(ISERROR(MATCH(原始数据!AX158,各类选项!$E:$E,0)),1,0))</f>
        <v/>
      </c>
      <c r="K157" s="295" t="str">
        <f>IF(原始数据!AQ158="","",IF(ISERROR(MATCH(原始数据!AQ158,各类选项!$C:$C,0)),1,0))</f>
        <v/>
      </c>
      <c r="L157" s="295" t="str">
        <f>IF(原始数据!AR158="","",IF(ISERROR(MATCH(原始数据!AR158,各类选项!$C:$C,0)),1,0))</f>
        <v/>
      </c>
      <c r="M157" s="295" t="str">
        <f>IF(原始数据!AS158="","",IF(ISERROR(MATCH(原始数据!AS158,各类选项!$C:$C,0)),1,0))</f>
        <v/>
      </c>
      <c r="N157" s="295" t="str">
        <f>IF(原始数据!AT158="","",IF(ISERROR(MATCH(原始数据!AT158,各类选项!$E:$E,0)),1,0))</f>
        <v/>
      </c>
      <c r="O157" s="295" t="str">
        <f>IF(原始数据!AU158="","",IF(ISERROR(MATCH(原始数据!AU158,各类选项!$E:$E,0)),1,0))</f>
        <v/>
      </c>
      <c r="P157" s="295" t="str">
        <f>IF(原始数据!AW158="","",IF(ISERROR(MATCH(原始数据!AW158,各类选项!$E:$E,0)),1,0))</f>
        <v/>
      </c>
      <c r="Q157" s="295" t="str">
        <f>IF(原始数据!AY158="","",IF(ISERROR(MATCH(原始数据!AY158,各类选项!$E:$E,0)),1,0))</f>
        <v/>
      </c>
      <c r="R157" s="295" t="str">
        <f>IF(原始数据!AZ158="","",IF(ISERROR(MATCH(原始数据!AZ158,各类选项!$C:$C,0)),1,0))</f>
        <v/>
      </c>
      <c r="S157" s="295" t="str">
        <f>IF(赛后数据!M158="","",IF(ISERROR(MATCH(赛后数据!M158,(各类选项!J:J),0)),1,0))</f>
        <v/>
      </c>
      <c r="T157" s="295" t="str">
        <f>IF(赛后数据!U158="","",IF(ISERROR(MATCH(赛后数据!U158,(各类选项!J:J),0)),1,0))</f>
        <v/>
      </c>
      <c r="U157" s="295" t="str">
        <f>IF(赛后数据!AC158="","",IF(ISERROR(MATCH(赛后数据!AC158,(各类选项!J:J),0)),1,0))</f>
        <v/>
      </c>
      <c r="V157" s="295" t="str">
        <f>IF(赛后数据!AK158="","",IF(ISERROR(MATCH(赛后数据!AK158,(各类选项!J:J),0)),1,0))</f>
        <v/>
      </c>
    </row>
    <row r="158" spans="1:22">
      <c r="A158" s="295">
        <f t="shared" si="4"/>
        <v>0</v>
      </c>
      <c r="B158" s="295">
        <f t="shared" si="5"/>
        <v>0</v>
      </c>
      <c r="C158" s="295" t="str">
        <f>IF(原始数据!K159="","",IF(ISERROR(MATCH(原始数据!K159,原始数据!E159:F159,0)),1,0)-IF(原始数据!K159="",1,0))</f>
        <v/>
      </c>
      <c r="D158" s="295" t="str">
        <f>IF(原始数据!L159="","",IF(ISERROR(MATCH(原始数据!L159,各类选项!L:L,0)),1,0)-IF(原始数据!L159="",1,0))</f>
        <v/>
      </c>
      <c r="E158" s="295" t="str">
        <f>IF(原始数据!W159="","",IF(ISERROR(MATCH(原始数据!W159,各类选项!G:G,0)),1,0))</f>
        <v/>
      </c>
      <c r="F158" s="295" t="str">
        <f>IF(原始数据!Y159="","",IF(ISERROR(MATCH(原始数据!Y159,各类选项!G:G,0)),1,0))</f>
        <v/>
      </c>
      <c r="G158" s="295" t="str">
        <f>IF(原始数据!AO159="","",IF(ISERROR(MATCH(原始数据!AO159,各类选项!$E:$E,0)),1,0))</f>
        <v/>
      </c>
      <c r="H158" s="295" t="str">
        <f>IF(原始数据!AP159="","",IF(ISERROR(MATCH(原始数据!AP159,各类选项!$E:$E,0)),1,0))</f>
        <v/>
      </c>
      <c r="I158" s="295" t="str">
        <f>IF(原始数据!AV159="","",IF(ISERROR(MATCH(原始数据!AV159,各类选项!$E:$E,0)),1,0))</f>
        <v/>
      </c>
      <c r="J158" s="295" t="str">
        <f>IF(原始数据!AX159="","",IF(ISERROR(MATCH(原始数据!AX159,各类选项!$E:$E,0)),1,0))</f>
        <v/>
      </c>
      <c r="K158" s="295" t="str">
        <f>IF(原始数据!AQ159="","",IF(ISERROR(MATCH(原始数据!AQ159,各类选项!$C:$C,0)),1,0))</f>
        <v/>
      </c>
      <c r="L158" s="295" t="str">
        <f>IF(原始数据!AR159="","",IF(ISERROR(MATCH(原始数据!AR159,各类选项!$C:$C,0)),1,0))</f>
        <v/>
      </c>
      <c r="M158" s="295" t="str">
        <f>IF(原始数据!AS159="","",IF(ISERROR(MATCH(原始数据!AS159,各类选项!$C:$C,0)),1,0))</f>
        <v/>
      </c>
      <c r="N158" s="295" t="str">
        <f>IF(原始数据!AT159="","",IF(ISERROR(MATCH(原始数据!AT159,各类选项!$E:$E,0)),1,0))</f>
        <v/>
      </c>
      <c r="O158" s="295" t="str">
        <f>IF(原始数据!AU159="","",IF(ISERROR(MATCH(原始数据!AU159,各类选项!$E:$E,0)),1,0))</f>
        <v/>
      </c>
      <c r="P158" s="295" t="str">
        <f>IF(原始数据!AW159="","",IF(ISERROR(MATCH(原始数据!AW159,各类选项!$E:$E,0)),1,0))</f>
        <v/>
      </c>
      <c r="Q158" s="295" t="str">
        <f>IF(原始数据!AY159="","",IF(ISERROR(MATCH(原始数据!AY159,各类选项!$E:$E,0)),1,0))</f>
        <v/>
      </c>
      <c r="R158" s="295" t="str">
        <f>IF(原始数据!AZ159="","",IF(ISERROR(MATCH(原始数据!AZ159,各类选项!$C:$C,0)),1,0))</f>
        <v/>
      </c>
      <c r="S158" s="295" t="str">
        <f>IF(赛后数据!M159="","",IF(ISERROR(MATCH(赛后数据!M159,(各类选项!J:J),0)),1,0))</f>
        <v/>
      </c>
      <c r="T158" s="295" t="str">
        <f>IF(赛后数据!U159="","",IF(ISERROR(MATCH(赛后数据!U159,(各类选项!J:J),0)),1,0))</f>
        <v/>
      </c>
      <c r="U158" s="295" t="str">
        <f>IF(赛后数据!AC159="","",IF(ISERROR(MATCH(赛后数据!AC159,(各类选项!J:J),0)),1,0))</f>
        <v/>
      </c>
      <c r="V158" s="295" t="str">
        <f>IF(赛后数据!AK159="","",IF(ISERROR(MATCH(赛后数据!AK159,(各类选项!J:J),0)),1,0))</f>
        <v/>
      </c>
    </row>
    <row r="159" spans="1:22">
      <c r="A159" s="295">
        <f t="shared" si="4"/>
        <v>0</v>
      </c>
      <c r="B159" s="295">
        <f t="shared" si="5"/>
        <v>0</v>
      </c>
      <c r="C159" s="295" t="str">
        <f>IF(原始数据!K160="","",IF(ISERROR(MATCH(原始数据!K160,原始数据!E160:F160,0)),1,0)-IF(原始数据!K160="",1,0))</f>
        <v/>
      </c>
      <c r="D159" s="295" t="str">
        <f>IF(原始数据!L160="","",IF(ISERROR(MATCH(原始数据!L160,各类选项!L:L,0)),1,0)-IF(原始数据!L160="",1,0))</f>
        <v/>
      </c>
      <c r="E159" s="295" t="str">
        <f>IF(原始数据!W160="","",IF(ISERROR(MATCH(原始数据!W160,各类选项!G:G,0)),1,0))</f>
        <v/>
      </c>
      <c r="F159" s="295" t="str">
        <f>IF(原始数据!Y160="","",IF(ISERROR(MATCH(原始数据!Y160,各类选项!G:G,0)),1,0))</f>
        <v/>
      </c>
      <c r="G159" s="295" t="str">
        <f>IF(原始数据!AO160="","",IF(ISERROR(MATCH(原始数据!AO160,各类选项!$E:$E,0)),1,0))</f>
        <v/>
      </c>
      <c r="H159" s="295" t="str">
        <f>IF(原始数据!AP160="","",IF(ISERROR(MATCH(原始数据!AP160,各类选项!$E:$E,0)),1,0))</f>
        <v/>
      </c>
      <c r="I159" s="295" t="str">
        <f>IF(原始数据!AV160="","",IF(ISERROR(MATCH(原始数据!AV160,各类选项!$E:$E,0)),1,0))</f>
        <v/>
      </c>
      <c r="J159" s="295" t="str">
        <f>IF(原始数据!AX160="","",IF(ISERROR(MATCH(原始数据!AX160,各类选项!$E:$E,0)),1,0))</f>
        <v/>
      </c>
      <c r="K159" s="295" t="str">
        <f>IF(原始数据!AQ160="","",IF(ISERROR(MATCH(原始数据!AQ160,各类选项!$C:$C,0)),1,0))</f>
        <v/>
      </c>
      <c r="L159" s="295" t="str">
        <f>IF(原始数据!AR160="","",IF(ISERROR(MATCH(原始数据!AR160,各类选项!$C:$C,0)),1,0))</f>
        <v/>
      </c>
      <c r="M159" s="295" t="str">
        <f>IF(原始数据!AS160="","",IF(ISERROR(MATCH(原始数据!AS160,各类选项!$C:$C,0)),1,0))</f>
        <v/>
      </c>
      <c r="N159" s="295" t="str">
        <f>IF(原始数据!AT160="","",IF(ISERROR(MATCH(原始数据!AT160,各类选项!$E:$E,0)),1,0))</f>
        <v/>
      </c>
      <c r="O159" s="295" t="str">
        <f>IF(原始数据!AU160="","",IF(ISERROR(MATCH(原始数据!AU160,各类选项!$E:$E,0)),1,0))</f>
        <v/>
      </c>
      <c r="P159" s="295" t="str">
        <f>IF(原始数据!AW160="","",IF(ISERROR(MATCH(原始数据!AW160,各类选项!$E:$E,0)),1,0))</f>
        <v/>
      </c>
      <c r="Q159" s="295" t="str">
        <f>IF(原始数据!AY160="","",IF(ISERROR(MATCH(原始数据!AY160,各类选项!$E:$E,0)),1,0))</f>
        <v/>
      </c>
      <c r="R159" s="295" t="str">
        <f>IF(原始数据!AZ160="","",IF(ISERROR(MATCH(原始数据!AZ160,各类选项!$C:$C,0)),1,0))</f>
        <v/>
      </c>
      <c r="S159" s="295" t="str">
        <f>IF(赛后数据!M160="","",IF(ISERROR(MATCH(赛后数据!M160,(各类选项!J:J),0)),1,0))</f>
        <v/>
      </c>
      <c r="T159" s="295" t="str">
        <f>IF(赛后数据!U160="","",IF(ISERROR(MATCH(赛后数据!U160,(各类选项!J:J),0)),1,0))</f>
        <v/>
      </c>
      <c r="U159" s="295" t="str">
        <f>IF(赛后数据!AC160="","",IF(ISERROR(MATCH(赛后数据!AC160,(各类选项!J:J),0)),1,0))</f>
        <v/>
      </c>
      <c r="V159" s="295" t="str">
        <f>IF(赛后数据!AK160="","",IF(ISERROR(MATCH(赛后数据!AK160,(各类选项!J:J),0)),1,0))</f>
        <v/>
      </c>
    </row>
    <row r="160" spans="1:22">
      <c r="A160" s="295">
        <f t="shared" si="4"/>
        <v>0</v>
      </c>
      <c r="B160" s="295">
        <f t="shared" si="5"/>
        <v>0</v>
      </c>
      <c r="C160" s="295" t="str">
        <f>IF(原始数据!K161="","",IF(ISERROR(MATCH(原始数据!K161,原始数据!E161:F161,0)),1,0)-IF(原始数据!K161="",1,0))</f>
        <v/>
      </c>
      <c r="D160" s="295" t="str">
        <f>IF(原始数据!L161="","",IF(ISERROR(MATCH(原始数据!L161,各类选项!L:L,0)),1,0)-IF(原始数据!L161="",1,0))</f>
        <v/>
      </c>
      <c r="E160" s="295" t="str">
        <f>IF(原始数据!W161="","",IF(ISERROR(MATCH(原始数据!W161,各类选项!G:G,0)),1,0))</f>
        <v/>
      </c>
      <c r="F160" s="295" t="str">
        <f>IF(原始数据!Y161="","",IF(ISERROR(MATCH(原始数据!Y161,各类选项!G:G,0)),1,0))</f>
        <v/>
      </c>
      <c r="G160" s="295" t="str">
        <f>IF(原始数据!AO161="","",IF(ISERROR(MATCH(原始数据!AO161,各类选项!$E:$E,0)),1,0))</f>
        <v/>
      </c>
      <c r="H160" s="295" t="str">
        <f>IF(原始数据!AP161="","",IF(ISERROR(MATCH(原始数据!AP161,各类选项!$E:$E,0)),1,0))</f>
        <v/>
      </c>
      <c r="I160" s="295" t="str">
        <f>IF(原始数据!AV161="","",IF(ISERROR(MATCH(原始数据!AV161,各类选项!$E:$E,0)),1,0))</f>
        <v/>
      </c>
      <c r="J160" s="295" t="str">
        <f>IF(原始数据!AX161="","",IF(ISERROR(MATCH(原始数据!AX161,各类选项!$E:$E,0)),1,0))</f>
        <v/>
      </c>
      <c r="K160" s="295" t="str">
        <f>IF(原始数据!AQ161="","",IF(ISERROR(MATCH(原始数据!AQ161,各类选项!$C:$C,0)),1,0))</f>
        <v/>
      </c>
      <c r="L160" s="295" t="str">
        <f>IF(原始数据!AR161="","",IF(ISERROR(MATCH(原始数据!AR161,各类选项!$C:$C,0)),1,0))</f>
        <v/>
      </c>
      <c r="M160" s="295" t="str">
        <f>IF(原始数据!AS161="","",IF(ISERROR(MATCH(原始数据!AS161,各类选项!$C:$C,0)),1,0))</f>
        <v/>
      </c>
      <c r="N160" s="295" t="str">
        <f>IF(原始数据!AT161="","",IF(ISERROR(MATCH(原始数据!AT161,各类选项!$E:$E,0)),1,0))</f>
        <v/>
      </c>
      <c r="O160" s="295" t="str">
        <f>IF(原始数据!AU161="","",IF(ISERROR(MATCH(原始数据!AU161,各类选项!$E:$E,0)),1,0))</f>
        <v/>
      </c>
      <c r="P160" s="295" t="str">
        <f>IF(原始数据!AW161="","",IF(ISERROR(MATCH(原始数据!AW161,各类选项!$E:$E,0)),1,0))</f>
        <v/>
      </c>
      <c r="Q160" s="295" t="str">
        <f>IF(原始数据!AY161="","",IF(ISERROR(MATCH(原始数据!AY161,各类选项!$E:$E,0)),1,0))</f>
        <v/>
      </c>
      <c r="R160" s="295" t="str">
        <f>IF(原始数据!AZ161="","",IF(ISERROR(MATCH(原始数据!AZ161,各类选项!$C:$C,0)),1,0))</f>
        <v/>
      </c>
      <c r="S160" s="295" t="str">
        <f>IF(赛后数据!M161="","",IF(ISERROR(MATCH(赛后数据!M161,(各类选项!J:J),0)),1,0))</f>
        <v/>
      </c>
      <c r="T160" s="295" t="str">
        <f>IF(赛后数据!U161="","",IF(ISERROR(MATCH(赛后数据!U161,(各类选项!J:J),0)),1,0))</f>
        <v/>
      </c>
      <c r="U160" s="295" t="str">
        <f>IF(赛后数据!AC161="","",IF(ISERROR(MATCH(赛后数据!AC161,(各类选项!J:J),0)),1,0))</f>
        <v/>
      </c>
      <c r="V160" s="295" t="str">
        <f>IF(赛后数据!AK161="","",IF(ISERROR(MATCH(赛后数据!AK161,(各类选项!J:J),0)),1,0))</f>
        <v/>
      </c>
    </row>
    <row r="161" spans="1:22">
      <c r="A161" s="295">
        <f t="shared" si="4"/>
        <v>0</v>
      </c>
      <c r="B161" s="295">
        <f t="shared" si="5"/>
        <v>0</v>
      </c>
      <c r="C161" s="295" t="str">
        <f>IF(原始数据!K162="","",IF(ISERROR(MATCH(原始数据!K162,原始数据!E162:F162,0)),1,0)-IF(原始数据!K162="",1,0))</f>
        <v/>
      </c>
      <c r="D161" s="295" t="str">
        <f>IF(原始数据!L162="","",IF(ISERROR(MATCH(原始数据!L162,各类选项!L:L,0)),1,0)-IF(原始数据!L162="",1,0))</f>
        <v/>
      </c>
      <c r="E161" s="295" t="str">
        <f>IF(原始数据!W162="","",IF(ISERROR(MATCH(原始数据!W162,各类选项!G:G,0)),1,0))</f>
        <v/>
      </c>
      <c r="F161" s="295" t="str">
        <f>IF(原始数据!Y162="","",IF(ISERROR(MATCH(原始数据!Y162,各类选项!G:G,0)),1,0))</f>
        <v/>
      </c>
      <c r="G161" s="295" t="str">
        <f>IF(原始数据!AO162="","",IF(ISERROR(MATCH(原始数据!AO162,各类选项!$E:$E,0)),1,0))</f>
        <v/>
      </c>
      <c r="H161" s="295" t="str">
        <f>IF(原始数据!AP162="","",IF(ISERROR(MATCH(原始数据!AP162,各类选项!$E:$E,0)),1,0))</f>
        <v/>
      </c>
      <c r="I161" s="295" t="str">
        <f>IF(原始数据!AV162="","",IF(ISERROR(MATCH(原始数据!AV162,各类选项!$E:$E,0)),1,0))</f>
        <v/>
      </c>
      <c r="J161" s="295" t="str">
        <f>IF(原始数据!AX162="","",IF(ISERROR(MATCH(原始数据!AX162,各类选项!$E:$E,0)),1,0))</f>
        <v/>
      </c>
      <c r="K161" s="295" t="str">
        <f>IF(原始数据!AQ162="","",IF(ISERROR(MATCH(原始数据!AQ162,各类选项!$C:$C,0)),1,0))</f>
        <v/>
      </c>
      <c r="L161" s="295" t="str">
        <f>IF(原始数据!AR162="","",IF(ISERROR(MATCH(原始数据!AR162,各类选项!$C:$C,0)),1,0))</f>
        <v/>
      </c>
      <c r="M161" s="295" t="str">
        <f>IF(原始数据!AS162="","",IF(ISERROR(MATCH(原始数据!AS162,各类选项!$C:$C,0)),1,0))</f>
        <v/>
      </c>
      <c r="N161" s="295" t="str">
        <f>IF(原始数据!AT162="","",IF(ISERROR(MATCH(原始数据!AT162,各类选项!$E:$E,0)),1,0))</f>
        <v/>
      </c>
      <c r="O161" s="295" t="str">
        <f>IF(原始数据!AU162="","",IF(ISERROR(MATCH(原始数据!AU162,各类选项!$E:$E,0)),1,0))</f>
        <v/>
      </c>
      <c r="P161" s="295" t="str">
        <f>IF(原始数据!AW162="","",IF(ISERROR(MATCH(原始数据!AW162,各类选项!$E:$E,0)),1,0))</f>
        <v/>
      </c>
      <c r="Q161" s="295" t="str">
        <f>IF(原始数据!AY162="","",IF(ISERROR(MATCH(原始数据!AY162,各类选项!$E:$E,0)),1,0))</f>
        <v/>
      </c>
      <c r="R161" s="295" t="str">
        <f>IF(原始数据!AZ162="","",IF(ISERROR(MATCH(原始数据!AZ162,各类选项!$C:$C,0)),1,0))</f>
        <v/>
      </c>
      <c r="S161" s="295" t="str">
        <f>IF(赛后数据!M162="","",IF(ISERROR(MATCH(赛后数据!M162,(各类选项!J:J),0)),1,0))</f>
        <v/>
      </c>
      <c r="T161" s="295" t="str">
        <f>IF(赛后数据!U162="","",IF(ISERROR(MATCH(赛后数据!U162,(各类选项!J:J),0)),1,0))</f>
        <v/>
      </c>
      <c r="U161" s="295" t="str">
        <f>IF(赛后数据!AC162="","",IF(ISERROR(MATCH(赛后数据!AC162,(各类选项!J:J),0)),1,0))</f>
        <v/>
      </c>
      <c r="V161" s="295" t="str">
        <f>IF(赛后数据!AK162="","",IF(ISERROR(MATCH(赛后数据!AK162,(各类选项!J:J),0)),1,0))</f>
        <v/>
      </c>
    </row>
    <row r="162" spans="1:22">
      <c r="A162" s="295">
        <f t="shared" si="4"/>
        <v>0</v>
      </c>
      <c r="B162" s="295">
        <f t="shared" si="5"/>
        <v>0</v>
      </c>
      <c r="C162" s="295" t="str">
        <f>IF(原始数据!K163="","",IF(ISERROR(MATCH(原始数据!K163,原始数据!E163:F163,0)),1,0)-IF(原始数据!K163="",1,0))</f>
        <v/>
      </c>
      <c r="D162" s="295" t="str">
        <f>IF(原始数据!L163="","",IF(ISERROR(MATCH(原始数据!L163,各类选项!L:L,0)),1,0)-IF(原始数据!L163="",1,0))</f>
        <v/>
      </c>
      <c r="E162" s="295" t="str">
        <f>IF(原始数据!W163="","",IF(ISERROR(MATCH(原始数据!W163,各类选项!G:G,0)),1,0))</f>
        <v/>
      </c>
      <c r="F162" s="295" t="str">
        <f>IF(原始数据!Y163="","",IF(ISERROR(MATCH(原始数据!Y163,各类选项!G:G,0)),1,0))</f>
        <v/>
      </c>
      <c r="G162" s="295" t="str">
        <f>IF(原始数据!AO163="","",IF(ISERROR(MATCH(原始数据!AO163,各类选项!$E:$E,0)),1,0))</f>
        <v/>
      </c>
      <c r="H162" s="295" t="str">
        <f>IF(原始数据!AP163="","",IF(ISERROR(MATCH(原始数据!AP163,各类选项!$E:$E,0)),1,0))</f>
        <v/>
      </c>
      <c r="I162" s="295" t="str">
        <f>IF(原始数据!AV163="","",IF(ISERROR(MATCH(原始数据!AV163,各类选项!$E:$E,0)),1,0))</f>
        <v/>
      </c>
      <c r="J162" s="295" t="str">
        <f>IF(原始数据!AX163="","",IF(ISERROR(MATCH(原始数据!AX163,各类选项!$E:$E,0)),1,0))</f>
        <v/>
      </c>
      <c r="K162" s="295" t="str">
        <f>IF(原始数据!AQ163="","",IF(ISERROR(MATCH(原始数据!AQ163,各类选项!$C:$C,0)),1,0))</f>
        <v/>
      </c>
      <c r="L162" s="295" t="str">
        <f>IF(原始数据!AR163="","",IF(ISERROR(MATCH(原始数据!AR163,各类选项!$C:$C,0)),1,0))</f>
        <v/>
      </c>
      <c r="M162" s="295" t="str">
        <f>IF(原始数据!AS163="","",IF(ISERROR(MATCH(原始数据!AS163,各类选项!$C:$C,0)),1,0))</f>
        <v/>
      </c>
      <c r="N162" s="295" t="str">
        <f>IF(原始数据!AT163="","",IF(ISERROR(MATCH(原始数据!AT163,各类选项!$E:$E,0)),1,0))</f>
        <v/>
      </c>
      <c r="O162" s="295" t="str">
        <f>IF(原始数据!AU163="","",IF(ISERROR(MATCH(原始数据!AU163,各类选项!$E:$E,0)),1,0))</f>
        <v/>
      </c>
      <c r="P162" s="295" t="str">
        <f>IF(原始数据!AW163="","",IF(ISERROR(MATCH(原始数据!AW163,各类选项!$E:$E,0)),1,0))</f>
        <v/>
      </c>
      <c r="Q162" s="295" t="str">
        <f>IF(原始数据!AY163="","",IF(ISERROR(MATCH(原始数据!AY163,各类选项!$E:$E,0)),1,0))</f>
        <v/>
      </c>
      <c r="R162" s="295" t="str">
        <f>IF(原始数据!AZ163="","",IF(ISERROR(MATCH(原始数据!AZ163,各类选项!$C:$C,0)),1,0))</f>
        <v/>
      </c>
      <c r="S162" s="295" t="str">
        <f>IF(赛后数据!M163="","",IF(ISERROR(MATCH(赛后数据!M163,(各类选项!J:J),0)),1,0))</f>
        <v/>
      </c>
      <c r="T162" s="295" t="str">
        <f>IF(赛后数据!U163="","",IF(ISERROR(MATCH(赛后数据!U163,(各类选项!J:J),0)),1,0))</f>
        <v/>
      </c>
      <c r="U162" s="295" t="str">
        <f>IF(赛后数据!AC163="","",IF(ISERROR(MATCH(赛后数据!AC163,(各类选项!J:J),0)),1,0))</f>
        <v/>
      </c>
      <c r="V162" s="295" t="str">
        <f>IF(赛后数据!AK163="","",IF(ISERROR(MATCH(赛后数据!AK163,(各类选项!J:J),0)),1,0))</f>
        <v/>
      </c>
    </row>
    <row r="163" spans="1:22">
      <c r="A163" s="295">
        <f t="shared" si="4"/>
        <v>0</v>
      </c>
      <c r="B163" s="295">
        <f t="shared" si="5"/>
        <v>0</v>
      </c>
      <c r="C163" s="295" t="str">
        <f>IF(原始数据!K164="","",IF(ISERROR(MATCH(原始数据!K164,原始数据!E164:F164,0)),1,0)-IF(原始数据!K164="",1,0))</f>
        <v/>
      </c>
      <c r="D163" s="295" t="str">
        <f>IF(原始数据!L164="","",IF(ISERROR(MATCH(原始数据!L164,各类选项!L:L,0)),1,0)-IF(原始数据!L164="",1,0))</f>
        <v/>
      </c>
      <c r="E163" s="295" t="str">
        <f>IF(原始数据!W164="","",IF(ISERROR(MATCH(原始数据!W164,各类选项!G:G,0)),1,0))</f>
        <v/>
      </c>
      <c r="F163" s="295" t="str">
        <f>IF(原始数据!Y164="","",IF(ISERROR(MATCH(原始数据!Y164,各类选项!G:G,0)),1,0))</f>
        <v/>
      </c>
      <c r="G163" s="295" t="str">
        <f>IF(原始数据!AO164="","",IF(ISERROR(MATCH(原始数据!AO164,各类选项!$E:$E,0)),1,0))</f>
        <v/>
      </c>
      <c r="H163" s="295" t="str">
        <f>IF(原始数据!AP164="","",IF(ISERROR(MATCH(原始数据!AP164,各类选项!$E:$E,0)),1,0))</f>
        <v/>
      </c>
      <c r="I163" s="295" t="str">
        <f>IF(原始数据!AV164="","",IF(ISERROR(MATCH(原始数据!AV164,各类选项!$E:$E,0)),1,0))</f>
        <v/>
      </c>
      <c r="J163" s="295" t="str">
        <f>IF(原始数据!AX164="","",IF(ISERROR(MATCH(原始数据!AX164,各类选项!$E:$E,0)),1,0))</f>
        <v/>
      </c>
      <c r="K163" s="295" t="str">
        <f>IF(原始数据!AQ164="","",IF(ISERROR(MATCH(原始数据!AQ164,各类选项!$C:$C,0)),1,0))</f>
        <v/>
      </c>
      <c r="L163" s="295" t="str">
        <f>IF(原始数据!AR164="","",IF(ISERROR(MATCH(原始数据!AR164,各类选项!$C:$C,0)),1,0))</f>
        <v/>
      </c>
      <c r="M163" s="295" t="str">
        <f>IF(原始数据!AS164="","",IF(ISERROR(MATCH(原始数据!AS164,各类选项!$C:$C,0)),1,0))</f>
        <v/>
      </c>
      <c r="N163" s="295" t="str">
        <f>IF(原始数据!AT164="","",IF(ISERROR(MATCH(原始数据!AT164,各类选项!$E:$E,0)),1,0))</f>
        <v/>
      </c>
      <c r="O163" s="295" t="str">
        <f>IF(原始数据!AU164="","",IF(ISERROR(MATCH(原始数据!AU164,各类选项!$E:$E,0)),1,0))</f>
        <v/>
      </c>
      <c r="P163" s="295" t="str">
        <f>IF(原始数据!AW164="","",IF(ISERROR(MATCH(原始数据!AW164,各类选项!$E:$E,0)),1,0))</f>
        <v/>
      </c>
      <c r="Q163" s="295" t="str">
        <f>IF(原始数据!AY164="","",IF(ISERROR(MATCH(原始数据!AY164,各类选项!$E:$E,0)),1,0))</f>
        <v/>
      </c>
      <c r="R163" s="295" t="str">
        <f>IF(原始数据!AZ164="","",IF(ISERROR(MATCH(原始数据!AZ164,各类选项!$C:$C,0)),1,0))</f>
        <v/>
      </c>
      <c r="S163" s="295" t="str">
        <f>IF(赛后数据!M164="","",IF(ISERROR(MATCH(赛后数据!M164,(各类选项!J:J),0)),1,0))</f>
        <v/>
      </c>
      <c r="T163" s="295" t="str">
        <f>IF(赛后数据!U164="","",IF(ISERROR(MATCH(赛后数据!U164,(各类选项!J:J),0)),1,0))</f>
        <v/>
      </c>
      <c r="U163" s="295" t="str">
        <f>IF(赛后数据!AC164="","",IF(ISERROR(MATCH(赛后数据!AC164,(各类选项!J:J),0)),1,0))</f>
        <v/>
      </c>
      <c r="V163" s="295" t="str">
        <f>IF(赛后数据!AK164="","",IF(ISERROR(MATCH(赛后数据!AK164,(各类选项!J:J),0)),1,0))</f>
        <v/>
      </c>
    </row>
    <row r="164" spans="1:22">
      <c r="A164" s="295">
        <f t="shared" si="4"/>
        <v>0</v>
      </c>
      <c r="B164" s="295">
        <f t="shared" si="5"/>
        <v>0</v>
      </c>
      <c r="C164" s="295" t="str">
        <f>IF(原始数据!K165="","",IF(ISERROR(MATCH(原始数据!K165,原始数据!E165:F165,0)),1,0)-IF(原始数据!K165="",1,0))</f>
        <v/>
      </c>
      <c r="D164" s="295" t="str">
        <f>IF(原始数据!L165="","",IF(ISERROR(MATCH(原始数据!L165,各类选项!L:L,0)),1,0)-IF(原始数据!L165="",1,0))</f>
        <v/>
      </c>
      <c r="E164" s="295" t="str">
        <f>IF(原始数据!W165="","",IF(ISERROR(MATCH(原始数据!W165,各类选项!G:G,0)),1,0))</f>
        <v/>
      </c>
      <c r="F164" s="295" t="str">
        <f>IF(原始数据!Y165="","",IF(ISERROR(MATCH(原始数据!Y165,各类选项!G:G,0)),1,0))</f>
        <v/>
      </c>
      <c r="G164" s="295" t="str">
        <f>IF(原始数据!AO165="","",IF(ISERROR(MATCH(原始数据!AO165,各类选项!$E:$E,0)),1,0))</f>
        <v/>
      </c>
      <c r="H164" s="295" t="str">
        <f>IF(原始数据!AP165="","",IF(ISERROR(MATCH(原始数据!AP165,各类选项!$E:$E,0)),1,0))</f>
        <v/>
      </c>
      <c r="I164" s="295" t="str">
        <f>IF(原始数据!AV165="","",IF(ISERROR(MATCH(原始数据!AV165,各类选项!$E:$E,0)),1,0))</f>
        <v/>
      </c>
      <c r="J164" s="295" t="str">
        <f>IF(原始数据!AX165="","",IF(ISERROR(MATCH(原始数据!AX165,各类选项!$E:$E,0)),1,0))</f>
        <v/>
      </c>
      <c r="K164" s="295" t="str">
        <f>IF(原始数据!AQ165="","",IF(ISERROR(MATCH(原始数据!AQ165,各类选项!$C:$C,0)),1,0))</f>
        <v/>
      </c>
      <c r="L164" s="295" t="str">
        <f>IF(原始数据!AR165="","",IF(ISERROR(MATCH(原始数据!AR165,各类选项!$C:$C,0)),1,0))</f>
        <v/>
      </c>
      <c r="M164" s="295" t="str">
        <f>IF(原始数据!AS165="","",IF(ISERROR(MATCH(原始数据!AS165,各类选项!$C:$C,0)),1,0))</f>
        <v/>
      </c>
      <c r="N164" s="295" t="str">
        <f>IF(原始数据!AT165="","",IF(ISERROR(MATCH(原始数据!AT165,各类选项!$E:$E,0)),1,0))</f>
        <v/>
      </c>
      <c r="O164" s="295" t="str">
        <f>IF(原始数据!AU165="","",IF(ISERROR(MATCH(原始数据!AU165,各类选项!$E:$E,0)),1,0))</f>
        <v/>
      </c>
      <c r="P164" s="295" t="str">
        <f>IF(原始数据!AW165="","",IF(ISERROR(MATCH(原始数据!AW165,各类选项!$E:$E,0)),1,0))</f>
        <v/>
      </c>
      <c r="Q164" s="295" t="str">
        <f>IF(原始数据!AY165="","",IF(ISERROR(MATCH(原始数据!AY165,各类选项!$E:$E,0)),1,0))</f>
        <v/>
      </c>
      <c r="R164" s="295" t="str">
        <f>IF(原始数据!AZ165="","",IF(ISERROR(MATCH(原始数据!AZ165,各类选项!$C:$C,0)),1,0))</f>
        <v/>
      </c>
      <c r="S164" s="295" t="str">
        <f>IF(赛后数据!M165="","",IF(ISERROR(MATCH(赛后数据!M165,(各类选项!J:J),0)),1,0))</f>
        <v/>
      </c>
      <c r="T164" s="295" t="str">
        <f>IF(赛后数据!U165="","",IF(ISERROR(MATCH(赛后数据!U165,(各类选项!J:J),0)),1,0))</f>
        <v/>
      </c>
      <c r="U164" s="295" t="str">
        <f>IF(赛后数据!AC165="","",IF(ISERROR(MATCH(赛后数据!AC165,(各类选项!J:J),0)),1,0))</f>
        <v/>
      </c>
      <c r="V164" s="295" t="str">
        <f>IF(赛后数据!AK165="","",IF(ISERROR(MATCH(赛后数据!AK165,(各类选项!J:J),0)),1,0))</f>
        <v/>
      </c>
    </row>
    <row r="165" spans="1:22">
      <c r="A165" s="295">
        <f t="shared" si="4"/>
        <v>0</v>
      </c>
      <c r="B165" s="295">
        <f t="shared" si="5"/>
        <v>0</v>
      </c>
      <c r="C165" s="295" t="str">
        <f>IF(原始数据!K166="","",IF(ISERROR(MATCH(原始数据!K166,原始数据!E166:F166,0)),1,0)-IF(原始数据!K166="",1,0))</f>
        <v/>
      </c>
      <c r="D165" s="295" t="str">
        <f>IF(原始数据!L166="","",IF(ISERROR(MATCH(原始数据!L166,各类选项!L:L,0)),1,0)-IF(原始数据!L166="",1,0))</f>
        <v/>
      </c>
      <c r="E165" s="295" t="str">
        <f>IF(原始数据!W166="","",IF(ISERROR(MATCH(原始数据!W166,各类选项!G:G,0)),1,0))</f>
        <v/>
      </c>
      <c r="F165" s="295" t="str">
        <f>IF(原始数据!Y166="","",IF(ISERROR(MATCH(原始数据!Y166,各类选项!G:G,0)),1,0))</f>
        <v/>
      </c>
      <c r="G165" s="295" t="str">
        <f>IF(原始数据!AO166="","",IF(ISERROR(MATCH(原始数据!AO166,各类选项!$E:$E,0)),1,0))</f>
        <v/>
      </c>
      <c r="H165" s="295" t="str">
        <f>IF(原始数据!AP166="","",IF(ISERROR(MATCH(原始数据!AP166,各类选项!$E:$E,0)),1,0))</f>
        <v/>
      </c>
      <c r="I165" s="295" t="str">
        <f>IF(原始数据!AV166="","",IF(ISERROR(MATCH(原始数据!AV166,各类选项!$E:$E,0)),1,0))</f>
        <v/>
      </c>
      <c r="J165" s="295" t="str">
        <f>IF(原始数据!AX166="","",IF(ISERROR(MATCH(原始数据!AX166,各类选项!$E:$E,0)),1,0))</f>
        <v/>
      </c>
      <c r="K165" s="295" t="str">
        <f>IF(原始数据!AQ166="","",IF(ISERROR(MATCH(原始数据!AQ166,各类选项!$C:$C,0)),1,0))</f>
        <v/>
      </c>
      <c r="L165" s="295" t="str">
        <f>IF(原始数据!AR166="","",IF(ISERROR(MATCH(原始数据!AR166,各类选项!$C:$C,0)),1,0))</f>
        <v/>
      </c>
      <c r="M165" s="295" t="str">
        <f>IF(原始数据!AS166="","",IF(ISERROR(MATCH(原始数据!AS166,各类选项!$C:$C,0)),1,0))</f>
        <v/>
      </c>
      <c r="N165" s="295" t="str">
        <f>IF(原始数据!AT166="","",IF(ISERROR(MATCH(原始数据!AT166,各类选项!$E:$E,0)),1,0))</f>
        <v/>
      </c>
      <c r="O165" s="295" t="str">
        <f>IF(原始数据!AU166="","",IF(ISERROR(MATCH(原始数据!AU166,各类选项!$E:$E,0)),1,0))</f>
        <v/>
      </c>
      <c r="P165" s="295" t="str">
        <f>IF(原始数据!AW166="","",IF(ISERROR(MATCH(原始数据!AW166,各类选项!$E:$E,0)),1,0))</f>
        <v/>
      </c>
      <c r="Q165" s="295" t="str">
        <f>IF(原始数据!AY166="","",IF(ISERROR(MATCH(原始数据!AY166,各类选项!$E:$E,0)),1,0))</f>
        <v/>
      </c>
      <c r="R165" s="295" t="str">
        <f>IF(原始数据!AZ166="","",IF(ISERROR(MATCH(原始数据!AZ166,各类选项!$C:$C,0)),1,0))</f>
        <v/>
      </c>
      <c r="S165" s="295" t="str">
        <f>IF(赛后数据!M166="","",IF(ISERROR(MATCH(赛后数据!M166,(各类选项!J:J),0)),1,0))</f>
        <v/>
      </c>
      <c r="T165" s="295" t="str">
        <f>IF(赛后数据!U166="","",IF(ISERROR(MATCH(赛后数据!U166,(各类选项!J:J),0)),1,0))</f>
        <v/>
      </c>
      <c r="U165" s="295" t="str">
        <f>IF(赛后数据!AC166="","",IF(ISERROR(MATCH(赛后数据!AC166,(各类选项!J:J),0)),1,0))</f>
        <v/>
      </c>
      <c r="V165" s="295" t="str">
        <f>IF(赛后数据!AK166="","",IF(ISERROR(MATCH(赛后数据!AK166,(各类选项!J:J),0)),1,0))</f>
        <v/>
      </c>
    </row>
    <row r="166" spans="1:22">
      <c r="A166" s="295">
        <f t="shared" si="4"/>
        <v>0</v>
      </c>
      <c r="B166" s="295">
        <f t="shared" si="5"/>
        <v>0</v>
      </c>
      <c r="C166" s="295" t="str">
        <f>IF(原始数据!K167="","",IF(ISERROR(MATCH(原始数据!K167,原始数据!E167:F167,0)),1,0)-IF(原始数据!K167="",1,0))</f>
        <v/>
      </c>
      <c r="D166" s="295" t="str">
        <f>IF(原始数据!L167="","",IF(ISERROR(MATCH(原始数据!L167,各类选项!L:L,0)),1,0)-IF(原始数据!L167="",1,0))</f>
        <v/>
      </c>
      <c r="E166" s="295" t="str">
        <f>IF(原始数据!W167="","",IF(ISERROR(MATCH(原始数据!W167,各类选项!G:G,0)),1,0))</f>
        <v/>
      </c>
      <c r="F166" s="295" t="str">
        <f>IF(原始数据!Y167="","",IF(ISERROR(MATCH(原始数据!Y167,各类选项!G:G,0)),1,0))</f>
        <v/>
      </c>
      <c r="G166" s="295" t="str">
        <f>IF(原始数据!AO167="","",IF(ISERROR(MATCH(原始数据!AO167,各类选项!$E:$E,0)),1,0))</f>
        <v/>
      </c>
      <c r="H166" s="295" t="str">
        <f>IF(原始数据!AP167="","",IF(ISERROR(MATCH(原始数据!AP167,各类选项!$E:$E,0)),1,0))</f>
        <v/>
      </c>
      <c r="I166" s="295" t="str">
        <f>IF(原始数据!AV167="","",IF(ISERROR(MATCH(原始数据!AV167,各类选项!$E:$E,0)),1,0))</f>
        <v/>
      </c>
      <c r="J166" s="295" t="str">
        <f>IF(原始数据!AX167="","",IF(ISERROR(MATCH(原始数据!AX167,各类选项!$E:$E,0)),1,0))</f>
        <v/>
      </c>
      <c r="K166" s="295" t="str">
        <f>IF(原始数据!AQ167="","",IF(ISERROR(MATCH(原始数据!AQ167,各类选项!$C:$C,0)),1,0))</f>
        <v/>
      </c>
      <c r="L166" s="295" t="str">
        <f>IF(原始数据!AR167="","",IF(ISERROR(MATCH(原始数据!AR167,各类选项!$C:$C,0)),1,0))</f>
        <v/>
      </c>
      <c r="M166" s="295" t="str">
        <f>IF(原始数据!AS167="","",IF(ISERROR(MATCH(原始数据!AS167,各类选项!$C:$C,0)),1,0))</f>
        <v/>
      </c>
      <c r="N166" s="295" t="str">
        <f>IF(原始数据!AT167="","",IF(ISERROR(MATCH(原始数据!AT167,各类选项!$E:$E,0)),1,0))</f>
        <v/>
      </c>
      <c r="O166" s="295" t="str">
        <f>IF(原始数据!AU167="","",IF(ISERROR(MATCH(原始数据!AU167,各类选项!$E:$E,0)),1,0))</f>
        <v/>
      </c>
      <c r="P166" s="295" t="str">
        <f>IF(原始数据!AW167="","",IF(ISERROR(MATCH(原始数据!AW167,各类选项!$E:$E,0)),1,0))</f>
        <v/>
      </c>
      <c r="Q166" s="295" t="str">
        <f>IF(原始数据!AY167="","",IF(ISERROR(MATCH(原始数据!AY167,各类选项!$E:$E,0)),1,0))</f>
        <v/>
      </c>
      <c r="R166" s="295" t="str">
        <f>IF(原始数据!AZ167="","",IF(ISERROR(MATCH(原始数据!AZ167,各类选项!$C:$C,0)),1,0))</f>
        <v/>
      </c>
      <c r="S166" s="295" t="str">
        <f>IF(赛后数据!M167="","",IF(ISERROR(MATCH(赛后数据!M167,(各类选项!J:J),0)),1,0))</f>
        <v/>
      </c>
      <c r="T166" s="295" t="str">
        <f>IF(赛后数据!U167="","",IF(ISERROR(MATCH(赛后数据!U167,(各类选项!J:J),0)),1,0))</f>
        <v/>
      </c>
      <c r="U166" s="295" t="str">
        <f>IF(赛后数据!AC167="","",IF(ISERROR(MATCH(赛后数据!AC167,(各类选项!J:J),0)),1,0))</f>
        <v/>
      </c>
      <c r="V166" s="295" t="str">
        <f>IF(赛后数据!AK167="","",IF(ISERROR(MATCH(赛后数据!AK167,(各类选项!J:J),0)),1,0))</f>
        <v/>
      </c>
    </row>
    <row r="167" spans="1:22">
      <c r="A167" s="295">
        <f t="shared" si="4"/>
        <v>0</v>
      </c>
      <c r="B167" s="295">
        <f t="shared" si="5"/>
        <v>0</v>
      </c>
      <c r="C167" s="295" t="str">
        <f>IF(原始数据!K168="","",IF(ISERROR(MATCH(原始数据!K168,原始数据!E168:F168,0)),1,0)-IF(原始数据!K168="",1,0))</f>
        <v/>
      </c>
      <c r="D167" s="295" t="str">
        <f>IF(原始数据!L168="","",IF(ISERROR(MATCH(原始数据!L168,各类选项!L:L,0)),1,0)-IF(原始数据!L168="",1,0))</f>
        <v/>
      </c>
      <c r="E167" s="295" t="str">
        <f>IF(原始数据!W168="","",IF(ISERROR(MATCH(原始数据!W168,各类选项!G:G,0)),1,0))</f>
        <v/>
      </c>
      <c r="F167" s="295" t="str">
        <f>IF(原始数据!Y168="","",IF(ISERROR(MATCH(原始数据!Y168,各类选项!G:G,0)),1,0))</f>
        <v/>
      </c>
      <c r="G167" s="295" t="str">
        <f>IF(原始数据!AO168="","",IF(ISERROR(MATCH(原始数据!AO168,各类选项!$E:$E,0)),1,0))</f>
        <v/>
      </c>
      <c r="H167" s="295" t="str">
        <f>IF(原始数据!AP168="","",IF(ISERROR(MATCH(原始数据!AP168,各类选项!$E:$E,0)),1,0))</f>
        <v/>
      </c>
      <c r="I167" s="295" t="str">
        <f>IF(原始数据!AV168="","",IF(ISERROR(MATCH(原始数据!AV168,各类选项!$E:$E,0)),1,0))</f>
        <v/>
      </c>
      <c r="J167" s="295" t="str">
        <f>IF(原始数据!AX168="","",IF(ISERROR(MATCH(原始数据!AX168,各类选项!$E:$E,0)),1,0))</f>
        <v/>
      </c>
      <c r="K167" s="295" t="str">
        <f>IF(原始数据!AQ168="","",IF(ISERROR(MATCH(原始数据!AQ168,各类选项!$C:$C,0)),1,0))</f>
        <v/>
      </c>
      <c r="L167" s="295" t="str">
        <f>IF(原始数据!AR168="","",IF(ISERROR(MATCH(原始数据!AR168,各类选项!$C:$C,0)),1,0))</f>
        <v/>
      </c>
      <c r="M167" s="295" t="str">
        <f>IF(原始数据!AS168="","",IF(ISERROR(MATCH(原始数据!AS168,各类选项!$C:$C,0)),1,0))</f>
        <v/>
      </c>
      <c r="N167" s="295" t="str">
        <f>IF(原始数据!AT168="","",IF(ISERROR(MATCH(原始数据!AT168,各类选项!$E:$E,0)),1,0))</f>
        <v/>
      </c>
      <c r="O167" s="295" t="str">
        <f>IF(原始数据!AU168="","",IF(ISERROR(MATCH(原始数据!AU168,各类选项!$E:$E,0)),1,0))</f>
        <v/>
      </c>
      <c r="P167" s="295" t="str">
        <f>IF(原始数据!AW168="","",IF(ISERROR(MATCH(原始数据!AW168,各类选项!$E:$E,0)),1,0))</f>
        <v/>
      </c>
      <c r="Q167" s="295" t="str">
        <f>IF(原始数据!AY168="","",IF(ISERROR(MATCH(原始数据!AY168,各类选项!$E:$E,0)),1,0))</f>
        <v/>
      </c>
      <c r="R167" s="295" t="str">
        <f>IF(原始数据!AZ168="","",IF(ISERROR(MATCH(原始数据!AZ168,各类选项!$C:$C,0)),1,0))</f>
        <v/>
      </c>
      <c r="S167" s="295" t="str">
        <f>IF(赛后数据!M168="","",IF(ISERROR(MATCH(赛后数据!M168,(各类选项!J:J),0)),1,0))</f>
        <v/>
      </c>
      <c r="T167" s="295" t="str">
        <f>IF(赛后数据!U168="","",IF(ISERROR(MATCH(赛后数据!U168,(各类选项!J:J),0)),1,0))</f>
        <v/>
      </c>
      <c r="U167" s="295" t="str">
        <f>IF(赛后数据!AC168="","",IF(ISERROR(MATCH(赛后数据!AC168,(各类选项!J:J),0)),1,0))</f>
        <v/>
      </c>
      <c r="V167" s="295" t="str">
        <f>IF(赛后数据!AK168="","",IF(ISERROR(MATCH(赛后数据!AK168,(各类选项!J:J),0)),1,0))</f>
        <v/>
      </c>
    </row>
    <row r="168" spans="1:22">
      <c r="A168" s="295">
        <f t="shared" si="4"/>
        <v>0</v>
      </c>
      <c r="B168" s="295">
        <f t="shared" si="5"/>
        <v>0</v>
      </c>
      <c r="C168" s="295" t="str">
        <f>IF(原始数据!K169="","",IF(ISERROR(MATCH(原始数据!K169,原始数据!E169:F169,0)),1,0)-IF(原始数据!K169="",1,0))</f>
        <v/>
      </c>
      <c r="D168" s="295" t="str">
        <f>IF(原始数据!L169="","",IF(ISERROR(MATCH(原始数据!L169,各类选项!L:L,0)),1,0)-IF(原始数据!L169="",1,0))</f>
        <v/>
      </c>
      <c r="E168" s="295" t="str">
        <f>IF(原始数据!W169="","",IF(ISERROR(MATCH(原始数据!W169,各类选项!G:G,0)),1,0))</f>
        <v/>
      </c>
      <c r="F168" s="295" t="str">
        <f>IF(原始数据!Y169="","",IF(ISERROR(MATCH(原始数据!Y169,各类选项!G:G,0)),1,0))</f>
        <v/>
      </c>
      <c r="G168" s="295" t="str">
        <f>IF(原始数据!AO169="","",IF(ISERROR(MATCH(原始数据!AO169,各类选项!$E:$E,0)),1,0))</f>
        <v/>
      </c>
      <c r="H168" s="295" t="str">
        <f>IF(原始数据!AP169="","",IF(ISERROR(MATCH(原始数据!AP169,各类选项!$E:$E,0)),1,0))</f>
        <v/>
      </c>
      <c r="I168" s="295" t="str">
        <f>IF(原始数据!AV169="","",IF(ISERROR(MATCH(原始数据!AV169,各类选项!$E:$E,0)),1,0))</f>
        <v/>
      </c>
      <c r="J168" s="295" t="str">
        <f>IF(原始数据!AX169="","",IF(ISERROR(MATCH(原始数据!AX169,各类选项!$E:$E,0)),1,0))</f>
        <v/>
      </c>
      <c r="K168" s="295" t="str">
        <f>IF(原始数据!AQ169="","",IF(ISERROR(MATCH(原始数据!AQ169,各类选项!$C:$C,0)),1,0))</f>
        <v/>
      </c>
      <c r="L168" s="295" t="str">
        <f>IF(原始数据!AR169="","",IF(ISERROR(MATCH(原始数据!AR169,各类选项!$C:$C,0)),1,0))</f>
        <v/>
      </c>
      <c r="M168" s="295" t="str">
        <f>IF(原始数据!AS169="","",IF(ISERROR(MATCH(原始数据!AS169,各类选项!$C:$C,0)),1,0))</f>
        <v/>
      </c>
      <c r="N168" s="295" t="str">
        <f>IF(原始数据!AT169="","",IF(ISERROR(MATCH(原始数据!AT169,各类选项!$E:$E,0)),1,0))</f>
        <v/>
      </c>
      <c r="O168" s="295" t="str">
        <f>IF(原始数据!AU169="","",IF(ISERROR(MATCH(原始数据!AU169,各类选项!$E:$E,0)),1,0))</f>
        <v/>
      </c>
      <c r="P168" s="295" t="str">
        <f>IF(原始数据!AW169="","",IF(ISERROR(MATCH(原始数据!AW169,各类选项!$E:$E,0)),1,0))</f>
        <v/>
      </c>
      <c r="Q168" s="295" t="str">
        <f>IF(原始数据!AY169="","",IF(ISERROR(MATCH(原始数据!AY169,各类选项!$E:$E,0)),1,0))</f>
        <v/>
      </c>
      <c r="R168" s="295" t="str">
        <f>IF(原始数据!AZ169="","",IF(ISERROR(MATCH(原始数据!AZ169,各类选项!$C:$C,0)),1,0))</f>
        <v/>
      </c>
      <c r="S168" s="295" t="str">
        <f>IF(赛后数据!M169="","",IF(ISERROR(MATCH(赛后数据!M169,(各类选项!J:J),0)),1,0))</f>
        <v/>
      </c>
      <c r="T168" s="295" t="str">
        <f>IF(赛后数据!U169="","",IF(ISERROR(MATCH(赛后数据!U169,(各类选项!J:J),0)),1,0))</f>
        <v/>
      </c>
      <c r="U168" s="295" t="str">
        <f>IF(赛后数据!AC169="","",IF(ISERROR(MATCH(赛后数据!AC169,(各类选项!J:J),0)),1,0))</f>
        <v/>
      </c>
      <c r="V168" s="295" t="str">
        <f>IF(赛后数据!AK169="","",IF(ISERROR(MATCH(赛后数据!AK169,(各类选项!J:J),0)),1,0))</f>
        <v/>
      </c>
    </row>
    <row r="169" spans="1:22">
      <c r="A169" s="295">
        <f t="shared" si="4"/>
        <v>0</v>
      </c>
      <c r="B169" s="295">
        <f t="shared" si="5"/>
        <v>0</v>
      </c>
      <c r="C169" s="295" t="str">
        <f>IF(原始数据!K170="","",IF(ISERROR(MATCH(原始数据!K170,原始数据!E170:F170,0)),1,0)-IF(原始数据!K170="",1,0))</f>
        <v/>
      </c>
      <c r="D169" s="295" t="str">
        <f>IF(原始数据!L170="","",IF(ISERROR(MATCH(原始数据!L170,各类选项!L:L,0)),1,0)-IF(原始数据!L170="",1,0))</f>
        <v/>
      </c>
      <c r="E169" s="295" t="str">
        <f>IF(原始数据!W170="","",IF(ISERROR(MATCH(原始数据!W170,各类选项!G:G,0)),1,0))</f>
        <v/>
      </c>
      <c r="F169" s="295" t="str">
        <f>IF(原始数据!Y170="","",IF(ISERROR(MATCH(原始数据!Y170,各类选项!G:G,0)),1,0))</f>
        <v/>
      </c>
      <c r="G169" s="295" t="str">
        <f>IF(原始数据!AO170="","",IF(ISERROR(MATCH(原始数据!AO170,各类选项!$E:$E,0)),1,0))</f>
        <v/>
      </c>
      <c r="H169" s="295" t="str">
        <f>IF(原始数据!AP170="","",IF(ISERROR(MATCH(原始数据!AP170,各类选项!$E:$E,0)),1,0))</f>
        <v/>
      </c>
      <c r="I169" s="295" t="str">
        <f>IF(原始数据!AV170="","",IF(ISERROR(MATCH(原始数据!AV170,各类选项!$E:$E,0)),1,0))</f>
        <v/>
      </c>
      <c r="J169" s="295" t="str">
        <f>IF(原始数据!AX170="","",IF(ISERROR(MATCH(原始数据!AX170,各类选项!$E:$E,0)),1,0))</f>
        <v/>
      </c>
      <c r="K169" s="295" t="str">
        <f>IF(原始数据!AQ170="","",IF(ISERROR(MATCH(原始数据!AQ170,各类选项!$C:$C,0)),1,0))</f>
        <v/>
      </c>
      <c r="L169" s="295" t="str">
        <f>IF(原始数据!AR170="","",IF(ISERROR(MATCH(原始数据!AR170,各类选项!$C:$C,0)),1,0))</f>
        <v/>
      </c>
      <c r="M169" s="295" t="str">
        <f>IF(原始数据!AS170="","",IF(ISERROR(MATCH(原始数据!AS170,各类选项!$C:$C,0)),1,0))</f>
        <v/>
      </c>
      <c r="N169" s="295" t="str">
        <f>IF(原始数据!AT170="","",IF(ISERROR(MATCH(原始数据!AT170,各类选项!$E:$E,0)),1,0))</f>
        <v/>
      </c>
      <c r="O169" s="295" t="str">
        <f>IF(原始数据!AU170="","",IF(ISERROR(MATCH(原始数据!AU170,各类选项!$E:$E,0)),1,0))</f>
        <v/>
      </c>
      <c r="P169" s="295" t="str">
        <f>IF(原始数据!AW170="","",IF(ISERROR(MATCH(原始数据!AW170,各类选项!$E:$E,0)),1,0))</f>
        <v/>
      </c>
      <c r="Q169" s="295" t="str">
        <f>IF(原始数据!AY170="","",IF(ISERROR(MATCH(原始数据!AY170,各类选项!$E:$E,0)),1,0))</f>
        <v/>
      </c>
      <c r="R169" s="295" t="str">
        <f>IF(原始数据!AZ170="","",IF(ISERROR(MATCH(原始数据!AZ170,各类选项!$C:$C,0)),1,0))</f>
        <v/>
      </c>
      <c r="S169" s="295" t="str">
        <f>IF(赛后数据!M170="","",IF(ISERROR(MATCH(赛后数据!M170,(各类选项!J:J),0)),1,0))</f>
        <v/>
      </c>
      <c r="T169" s="295" t="str">
        <f>IF(赛后数据!U170="","",IF(ISERROR(MATCH(赛后数据!U170,(各类选项!J:J),0)),1,0))</f>
        <v/>
      </c>
      <c r="U169" s="295" t="str">
        <f>IF(赛后数据!AC170="","",IF(ISERROR(MATCH(赛后数据!AC170,(各类选项!J:J),0)),1,0))</f>
        <v/>
      </c>
      <c r="V169" s="295" t="str">
        <f>IF(赛后数据!AK170="","",IF(ISERROR(MATCH(赛后数据!AK170,(各类选项!J:J),0)),1,0))</f>
        <v/>
      </c>
    </row>
    <row r="170" spans="1:22">
      <c r="A170" s="295">
        <f t="shared" si="4"/>
        <v>0</v>
      </c>
      <c r="B170" s="295">
        <f t="shared" si="5"/>
        <v>0</v>
      </c>
      <c r="C170" s="295" t="str">
        <f>IF(原始数据!K171="","",IF(ISERROR(MATCH(原始数据!K171,原始数据!E171:F171,0)),1,0)-IF(原始数据!K171="",1,0))</f>
        <v/>
      </c>
      <c r="D170" s="295" t="str">
        <f>IF(原始数据!L171="","",IF(ISERROR(MATCH(原始数据!L171,各类选项!L:L,0)),1,0)-IF(原始数据!L171="",1,0))</f>
        <v/>
      </c>
      <c r="E170" s="295" t="str">
        <f>IF(原始数据!W171="","",IF(ISERROR(MATCH(原始数据!W171,各类选项!G:G,0)),1,0))</f>
        <v/>
      </c>
      <c r="F170" s="295" t="str">
        <f>IF(原始数据!Y171="","",IF(ISERROR(MATCH(原始数据!Y171,各类选项!G:G,0)),1,0))</f>
        <v/>
      </c>
      <c r="G170" s="295" t="str">
        <f>IF(原始数据!AO171="","",IF(ISERROR(MATCH(原始数据!AO171,各类选项!$E:$E,0)),1,0))</f>
        <v/>
      </c>
      <c r="H170" s="295" t="str">
        <f>IF(原始数据!AP171="","",IF(ISERROR(MATCH(原始数据!AP171,各类选项!$E:$E,0)),1,0))</f>
        <v/>
      </c>
      <c r="I170" s="295" t="str">
        <f>IF(原始数据!AV171="","",IF(ISERROR(MATCH(原始数据!AV171,各类选项!$E:$E,0)),1,0))</f>
        <v/>
      </c>
      <c r="J170" s="295" t="str">
        <f>IF(原始数据!AX171="","",IF(ISERROR(MATCH(原始数据!AX171,各类选项!$E:$E,0)),1,0))</f>
        <v/>
      </c>
      <c r="K170" s="295" t="str">
        <f>IF(原始数据!AQ171="","",IF(ISERROR(MATCH(原始数据!AQ171,各类选项!$C:$C,0)),1,0))</f>
        <v/>
      </c>
      <c r="L170" s="295" t="str">
        <f>IF(原始数据!AR171="","",IF(ISERROR(MATCH(原始数据!AR171,各类选项!$C:$C,0)),1,0))</f>
        <v/>
      </c>
      <c r="M170" s="295" t="str">
        <f>IF(原始数据!AS171="","",IF(ISERROR(MATCH(原始数据!AS171,各类选项!$C:$C,0)),1,0))</f>
        <v/>
      </c>
      <c r="N170" s="295" t="str">
        <f>IF(原始数据!AT171="","",IF(ISERROR(MATCH(原始数据!AT171,各类选项!$E:$E,0)),1,0))</f>
        <v/>
      </c>
      <c r="O170" s="295" t="str">
        <f>IF(原始数据!AU171="","",IF(ISERROR(MATCH(原始数据!AU171,各类选项!$E:$E,0)),1,0))</f>
        <v/>
      </c>
      <c r="P170" s="295" t="str">
        <f>IF(原始数据!AW171="","",IF(ISERROR(MATCH(原始数据!AW171,各类选项!$E:$E,0)),1,0))</f>
        <v/>
      </c>
      <c r="Q170" s="295" t="str">
        <f>IF(原始数据!AY171="","",IF(ISERROR(MATCH(原始数据!AY171,各类选项!$E:$E,0)),1,0))</f>
        <v/>
      </c>
      <c r="R170" s="295" t="str">
        <f>IF(原始数据!AZ171="","",IF(ISERROR(MATCH(原始数据!AZ171,各类选项!$C:$C,0)),1,0))</f>
        <v/>
      </c>
      <c r="S170" s="295" t="str">
        <f>IF(赛后数据!M171="","",IF(ISERROR(MATCH(赛后数据!M171,(各类选项!J:J),0)),1,0))</f>
        <v/>
      </c>
      <c r="T170" s="295" t="str">
        <f>IF(赛后数据!U171="","",IF(ISERROR(MATCH(赛后数据!U171,(各类选项!J:J),0)),1,0))</f>
        <v/>
      </c>
      <c r="U170" s="295" t="str">
        <f>IF(赛后数据!AC171="","",IF(ISERROR(MATCH(赛后数据!AC171,(各类选项!J:J),0)),1,0))</f>
        <v/>
      </c>
      <c r="V170" s="295" t="str">
        <f>IF(赛后数据!AK171="","",IF(ISERROR(MATCH(赛后数据!AK171,(各类选项!J:J),0)),1,0))</f>
        <v/>
      </c>
    </row>
    <row r="171" spans="1:22">
      <c r="A171" s="295">
        <f t="shared" si="4"/>
        <v>0</v>
      </c>
      <c r="B171" s="295">
        <f t="shared" si="5"/>
        <v>0</v>
      </c>
      <c r="C171" s="295" t="str">
        <f>IF(原始数据!K172="","",IF(ISERROR(MATCH(原始数据!K172,原始数据!E172:F172,0)),1,0)-IF(原始数据!K172="",1,0))</f>
        <v/>
      </c>
      <c r="D171" s="295" t="str">
        <f>IF(原始数据!L172="","",IF(ISERROR(MATCH(原始数据!L172,各类选项!L:L,0)),1,0)-IF(原始数据!L172="",1,0))</f>
        <v/>
      </c>
      <c r="E171" s="295" t="str">
        <f>IF(原始数据!W172="","",IF(ISERROR(MATCH(原始数据!W172,各类选项!G:G,0)),1,0))</f>
        <v/>
      </c>
      <c r="F171" s="295" t="str">
        <f>IF(原始数据!Y172="","",IF(ISERROR(MATCH(原始数据!Y172,各类选项!G:G,0)),1,0))</f>
        <v/>
      </c>
      <c r="G171" s="295" t="str">
        <f>IF(原始数据!AO172="","",IF(ISERROR(MATCH(原始数据!AO172,各类选项!$E:$E,0)),1,0))</f>
        <v/>
      </c>
      <c r="H171" s="295" t="str">
        <f>IF(原始数据!AP172="","",IF(ISERROR(MATCH(原始数据!AP172,各类选项!$E:$E,0)),1,0))</f>
        <v/>
      </c>
      <c r="I171" s="295" t="str">
        <f>IF(原始数据!AV172="","",IF(ISERROR(MATCH(原始数据!AV172,各类选项!$E:$E,0)),1,0))</f>
        <v/>
      </c>
      <c r="J171" s="295" t="str">
        <f>IF(原始数据!AX172="","",IF(ISERROR(MATCH(原始数据!AX172,各类选项!$E:$E,0)),1,0))</f>
        <v/>
      </c>
      <c r="K171" s="295" t="str">
        <f>IF(原始数据!AQ172="","",IF(ISERROR(MATCH(原始数据!AQ172,各类选项!$C:$C,0)),1,0))</f>
        <v/>
      </c>
      <c r="L171" s="295" t="str">
        <f>IF(原始数据!AR172="","",IF(ISERROR(MATCH(原始数据!AR172,各类选项!$C:$C,0)),1,0))</f>
        <v/>
      </c>
      <c r="M171" s="295" t="str">
        <f>IF(原始数据!AS172="","",IF(ISERROR(MATCH(原始数据!AS172,各类选项!$C:$C,0)),1,0))</f>
        <v/>
      </c>
      <c r="N171" s="295" t="str">
        <f>IF(原始数据!AT172="","",IF(ISERROR(MATCH(原始数据!AT172,各类选项!$E:$E,0)),1,0))</f>
        <v/>
      </c>
      <c r="O171" s="295" t="str">
        <f>IF(原始数据!AU172="","",IF(ISERROR(MATCH(原始数据!AU172,各类选项!$E:$E,0)),1,0))</f>
        <v/>
      </c>
      <c r="P171" s="295" t="str">
        <f>IF(原始数据!AW172="","",IF(ISERROR(MATCH(原始数据!AW172,各类选项!$E:$E,0)),1,0))</f>
        <v/>
      </c>
      <c r="Q171" s="295" t="str">
        <f>IF(原始数据!AY172="","",IF(ISERROR(MATCH(原始数据!AY172,各类选项!$E:$E,0)),1,0))</f>
        <v/>
      </c>
      <c r="R171" s="295" t="str">
        <f>IF(原始数据!AZ172="","",IF(ISERROR(MATCH(原始数据!AZ172,各类选项!$C:$C,0)),1,0))</f>
        <v/>
      </c>
      <c r="S171" s="295" t="str">
        <f>IF(赛后数据!M172="","",IF(ISERROR(MATCH(赛后数据!M172,(各类选项!J:J),0)),1,0))</f>
        <v/>
      </c>
      <c r="T171" s="295" t="str">
        <f>IF(赛后数据!U172="","",IF(ISERROR(MATCH(赛后数据!U172,(各类选项!J:J),0)),1,0))</f>
        <v/>
      </c>
      <c r="U171" s="295" t="str">
        <f>IF(赛后数据!AC172="","",IF(ISERROR(MATCH(赛后数据!AC172,(各类选项!J:J),0)),1,0))</f>
        <v/>
      </c>
      <c r="V171" s="295" t="str">
        <f>IF(赛后数据!AK172="","",IF(ISERROR(MATCH(赛后数据!AK172,(各类选项!J:J),0)),1,0))</f>
        <v/>
      </c>
    </row>
    <row r="172" spans="1:22">
      <c r="A172" s="295">
        <f t="shared" si="4"/>
        <v>0</v>
      </c>
      <c r="B172" s="295">
        <f t="shared" si="5"/>
        <v>0</v>
      </c>
      <c r="C172" s="295" t="str">
        <f>IF(原始数据!K173="","",IF(ISERROR(MATCH(原始数据!K173,原始数据!E173:F173,0)),1,0)-IF(原始数据!K173="",1,0))</f>
        <v/>
      </c>
      <c r="D172" s="295" t="str">
        <f>IF(原始数据!L173="","",IF(ISERROR(MATCH(原始数据!L173,各类选项!L:L,0)),1,0)-IF(原始数据!L173="",1,0))</f>
        <v/>
      </c>
      <c r="E172" s="295" t="str">
        <f>IF(原始数据!W173="","",IF(ISERROR(MATCH(原始数据!W173,各类选项!G:G,0)),1,0))</f>
        <v/>
      </c>
      <c r="F172" s="295" t="str">
        <f>IF(原始数据!Y173="","",IF(ISERROR(MATCH(原始数据!Y173,各类选项!G:G,0)),1,0))</f>
        <v/>
      </c>
      <c r="G172" s="295" t="str">
        <f>IF(原始数据!AO173="","",IF(ISERROR(MATCH(原始数据!AO173,各类选项!$E:$E,0)),1,0))</f>
        <v/>
      </c>
      <c r="H172" s="295" t="str">
        <f>IF(原始数据!AP173="","",IF(ISERROR(MATCH(原始数据!AP173,各类选项!$E:$E,0)),1,0))</f>
        <v/>
      </c>
      <c r="I172" s="295" t="str">
        <f>IF(原始数据!AV173="","",IF(ISERROR(MATCH(原始数据!AV173,各类选项!$E:$E,0)),1,0))</f>
        <v/>
      </c>
      <c r="J172" s="295" t="str">
        <f>IF(原始数据!AX173="","",IF(ISERROR(MATCH(原始数据!AX173,各类选项!$E:$E,0)),1,0))</f>
        <v/>
      </c>
      <c r="K172" s="295" t="str">
        <f>IF(原始数据!AQ173="","",IF(ISERROR(MATCH(原始数据!AQ173,各类选项!$C:$C,0)),1,0))</f>
        <v/>
      </c>
      <c r="L172" s="295" t="str">
        <f>IF(原始数据!AR173="","",IF(ISERROR(MATCH(原始数据!AR173,各类选项!$C:$C,0)),1,0))</f>
        <v/>
      </c>
      <c r="M172" s="295" t="str">
        <f>IF(原始数据!AS173="","",IF(ISERROR(MATCH(原始数据!AS173,各类选项!$C:$C,0)),1,0))</f>
        <v/>
      </c>
      <c r="N172" s="295" t="str">
        <f>IF(原始数据!AT173="","",IF(ISERROR(MATCH(原始数据!AT173,各类选项!$E:$E,0)),1,0))</f>
        <v/>
      </c>
      <c r="O172" s="295" t="str">
        <f>IF(原始数据!AU173="","",IF(ISERROR(MATCH(原始数据!AU173,各类选项!$E:$E,0)),1,0))</f>
        <v/>
      </c>
      <c r="P172" s="295" t="str">
        <f>IF(原始数据!AW173="","",IF(ISERROR(MATCH(原始数据!AW173,各类选项!$E:$E,0)),1,0))</f>
        <v/>
      </c>
      <c r="Q172" s="295" t="str">
        <f>IF(原始数据!AY173="","",IF(ISERROR(MATCH(原始数据!AY173,各类选项!$E:$E,0)),1,0))</f>
        <v/>
      </c>
      <c r="R172" s="295" t="str">
        <f>IF(原始数据!AZ173="","",IF(ISERROR(MATCH(原始数据!AZ173,各类选项!$C:$C,0)),1,0))</f>
        <v/>
      </c>
      <c r="S172" s="295" t="str">
        <f>IF(赛后数据!M173="","",IF(ISERROR(MATCH(赛后数据!M173,(各类选项!J:J),0)),1,0))</f>
        <v/>
      </c>
      <c r="T172" s="295" t="str">
        <f>IF(赛后数据!U173="","",IF(ISERROR(MATCH(赛后数据!U173,(各类选项!J:J),0)),1,0))</f>
        <v/>
      </c>
      <c r="U172" s="295" t="str">
        <f>IF(赛后数据!AC173="","",IF(ISERROR(MATCH(赛后数据!AC173,(各类选项!J:J),0)),1,0))</f>
        <v/>
      </c>
      <c r="V172" s="295" t="str">
        <f>IF(赛后数据!AK173="","",IF(ISERROR(MATCH(赛后数据!AK173,(各类选项!J:J),0)),1,0))</f>
        <v/>
      </c>
    </row>
    <row r="173" spans="1:22">
      <c r="A173" s="295">
        <f t="shared" si="4"/>
        <v>0</v>
      </c>
      <c r="B173" s="295">
        <f t="shared" si="5"/>
        <v>0</v>
      </c>
      <c r="C173" s="295" t="str">
        <f>IF(原始数据!K174="","",IF(ISERROR(MATCH(原始数据!K174,原始数据!E174:F174,0)),1,0)-IF(原始数据!K174="",1,0))</f>
        <v/>
      </c>
      <c r="D173" s="295" t="str">
        <f>IF(原始数据!L174="","",IF(ISERROR(MATCH(原始数据!L174,各类选项!L:L,0)),1,0)-IF(原始数据!L174="",1,0))</f>
        <v/>
      </c>
      <c r="E173" s="295" t="str">
        <f>IF(原始数据!W174="","",IF(ISERROR(MATCH(原始数据!W174,各类选项!G:G,0)),1,0))</f>
        <v/>
      </c>
      <c r="F173" s="295" t="str">
        <f>IF(原始数据!Y174="","",IF(ISERROR(MATCH(原始数据!Y174,各类选项!G:G,0)),1,0))</f>
        <v/>
      </c>
      <c r="G173" s="295" t="str">
        <f>IF(原始数据!AO174="","",IF(ISERROR(MATCH(原始数据!AO174,各类选项!$E:$E,0)),1,0))</f>
        <v/>
      </c>
      <c r="H173" s="295" t="str">
        <f>IF(原始数据!AP174="","",IF(ISERROR(MATCH(原始数据!AP174,各类选项!$E:$E,0)),1,0))</f>
        <v/>
      </c>
      <c r="I173" s="295" t="str">
        <f>IF(原始数据!AV174="","",IF(ISERROR(MATCH(原始数据!AV174,各类选项!$E:$E,0)),1,0))</f>
        <v/>
      </c>
      <c r="J173" s="295" t="str">
        <f>IF(原始数据!AX174="","",IF(ISERROR(MATCH(原始数据!AX174,各类选项!$E:$E,0)),1,0))</f>
        <v/>
      </c>
      <c r="K173" s="295" t="str">
        <f>IF(原始数据!AQ174="","",IF(ISERROR(MATCH(原始数据!AQ174,各类选项!$C:$C,0)),1,0))</f>
        <v/>
      </c>
      <c r="L173" s="295" t="str">
        <f>IF(原始数据!AR174="","",IF(ISERROR(MATCH(原始数据!AR174,各类选项!$C:$C,0)),1,0))</f>
        <v/>
      </c>
      <c r="M173" s="295" t="str">
        <f>IF(原始数据!AS174="","",IF(ISERROR(MATCH(原始数据!AS174,各类选项!$C:$C,0)),1,0))</f>
        <v/>
      </c>
      <c r="N173" s="295" t="str">
        <f>IF(原始数据!AT174="","",IF(ISERROR(MATCH(原始数据!AT174,各类选项!$E:$E,0)),1,0))</f>
        <v/>
      </c>
      <c r="O173" s="295" t="str">
        <f>IF(原始数据!AU174="","",IF(ISERROR(MATCH(原始数据!AU174,各类选项!$E:$E,0)),1,0))</f>
        <v/>
      </c>
      <c r="P173" s="295" t="str">
        <f>IF(原始数据!AW174="","",IF(ISERROR(MATCH(原始数据!AW174,各类选项!$E:$E,0)),1,0))</f>
        <v/>
      </c>
      <c r="Q173" s="295" t="str">
        <f>IF(原始数据!AY174="","",IF(ISERROR(MATCH(原始数据!AY174,各类选项!$E:$E,0)),1,0))</f>
        <v/>
      </c>
      <c r="R173" s="295" t="str">
        <f>IF(原始数据!AZ174="","",IF(ISERROR(MATCH(原始数据!AZ174,各类选项!$C:$C,0)),1,0))</f>
        <v/>
      </c>
      <c r="S173" s="295" t="str">
        <f>IF(赛后数据!M174="","",IF(ISERROR(MATCH(赛后数据!M174,(各类选项!J:J),0)),1,0))</f>
        <v/>
      </c>
      <c r="T173" s="295" t="str">
        <f>IF(赛后数据!U174="","",IF(ISERROR(MATCH(赛后数据!U174,(各类选项!J:J),0)),1,0))</f>
        <v/>
      </c>
      <c r="U173" s="295" t="str">
        <f>IF(赛后数据!AC174="","",IF(ISERROR(MATCH(赛后数据!AC174,(各类选项!J:J),0)),1,0))</f>
        <v/>
      </c>
      <c r="V173" s="295" t="str">
        <f>IF(赛后数据!AK174="","",IF(ISERROR(MATCH(赛后数据!AK174,(各类选项!J:J),0)),1,0))</f>
        <v/>
      </c>
    </row>
    <row r="174" spans="1:22">
      <c r="A174" s="295">
        <f t="shared" si="4"/>
        <v>0</v>
      </c>
      <c r="B174" s="295">
        <f t="shared" si="5"/>
        <v>0</v>
      </c>
      <c r="C174" s="295" t="str">
        <f>IF(原始数据!K175="","",IF(ISERROR(MATCH(原始数据!K175,原始数据!E175:F175,0)),1,0)-IF(原始数据!K175="",1,0))</f>
        <v/>
      </c>
      <c r="D174" s="295" t="str">
        <f>IF(原始数据!L175="","",IF(ISERROR(MATCH(原始数据!L175,各类选项!L:L,0)),1,0)-IF(原始数据!L175="",1,0))</f>
        <v/>
      </c>
      <c r="E174" s="295" t="str">
        <f>IF(原始数据!W175="","",IF(ISERROR(MATCH(原始数据!W175,各类选项!G:G,0)),1,0))</f>
        <v/>
      </c>
      <c r="F174" s="295" t="str">
        <f>IF(原始数据!Y175="","",IF(ISERROR(MATCH(原始数据!Y175,各类选项!G:G,0)),1,0))</f>
        <v/>
      </c>
      <c r="G174" s="295" t="str">
        <f>IF(原始数据!AO175="","",IF(ISERROR(MATCH(原始数据!AO175,各类选项!$E:$E,0)),1,0))</f>
        <v/>
      </c>
      <c r="H174" s="295" t="str">
        <f>IF(原始数据!AP175="","",IF(ISERROR(MATCH(原始数据!AP175,各类选项!$E:$E,0)),1,0))</f>
        <v/>
      </c>
      <c r="I174" s="295" t="str">
        <f>IF(原始数据!AV175="","",IF(ISERROR(MATCH(原始数据!AV175,各类选项!$E:$E,0)),1,0))</f>
        <v/>
      </c>
      <c r="J174" s="295" t="str">
        <f>IF(原始数据!AX175="","",IF(ISERROR(MATCH(原始数据!AX175,各类选项!$E:$E,0)),1,0))</f>
        <v/>
      </c>
      <c r="K174" s="295" t="str">
        <f>IF(原始数据!AQ175="","",IF(ISERROR(MATCH(原始数据!AQ175,各类选项!$C:$C,0)),1,0))</f>
        <v/>
      </c>
      <c r="L174" s="295" t="str">
        <f>IF(原始数据!AR175="","",IF(ISERROR(MATCH(原始数据!AR175,各类选项!$C:$C,0)),1,0))</f>
        <v/>
      </c>
      <c r="M174" s="295" t="str">
        <f>IF(原始数据!AS175="","",IF(ISERROR(MATCH(原始数据!AS175,各类选项!$C:$C,0)),1,0))</f>
        <v/>
      </c>
      <c r="N174" s="295" t="str">
        <f>IF(原始数据!AT175="","",IF(ISERROR(MATCH(原始数据!AT175,各类选项!$E:$E,0)),1,0))</f>
        <v/>
      </c>
      <c r="O174" s="295" t="str">
        <f>IF(原始数据!AU175="","",IF(ISERROR(MATCH(原始数据!AU175,各类选项!$E:$E,0)),1,0))</f>
        <v/>
      </c>
      <c r="P174" s="295" t="str">
        <f>IF(原始数据!AW175="","",IF(ISERROR(MATCH(原始数据!AW175,各类选项!$E:$E,0)),1,0))</f>
        <v/>
      </c>
      <c r="Q174" s="295" t="str">
        <f>IF(原始数据!AY175="","",IF(ISERROR(MATCH(原始数据!AY175,各类选项!$E:$E,0)),1,0))</f>
        <v/>
      </c>
      <c r="R174" s="295" t="str">
        <f>IF(原始数据!AZ175="","",IF(ISERROR(MATCH(原始数据!AZ175,各类选项!$C:$C,0)),1,0))</f>
        <v/>
      </c>
      <c r="S174" s="295" t="str">
        <f>IF(赛后数据!M175="","",IF(ISERROR(MATCH(赛后数据!M175,(各类选项!J:J),0)),1,0))</f>
        <v/>
      </c>
      <c r="T174" s="295" t="str">
        <f>IF(赛后数据!U175="","",IF(ISERROR(MATCH(赛后数据!U175,(各类选项!J:J),0)),1,0))</f>
        <v/>
      </c>
      <c r="U174" s="295" t="str">
        <f>IF(赛后数据!AC175="","",IF(ISERROR(MATCH(赛后数据!AC175,(各类选项!J:J),0)),1,0))</f>
        <v/>
      </c>
      <c r="V174" s="295" t="str">
        <f>IF(赛后数据!AK175="","",IF(ISERROR(MATCH(赛后数据!AK175,(各类选项!J:J),0)),1,0))</f>
        <v/>
      </c>
    </row>
    <row r="175" spans="1:22">
      <c r="A175" s="295">
        <f t="shared" si="4"/>
        <v>0</v>
      </c>
      <c r="B175" s="295">
        <f t="shared" si="5"/>
        <v>0</v>
      </c>
      <c r="C175" s="295" t="str">
        <f>IF(原始数据!K176="","",IF(ISERROR(MATCH(原始数据!K176,原始数据!E176:F176,0)),1,0)-IF(原始数据!K176="",1,0))</f>
        <v/>
      </c>
      <c r="D175" s="295" t="str">
        <f>IF(原始数据!L176="","",IF(ISERROR(MATCH(原始数据!L176,各类选项!L:L,0)),1,0)-IF(原始数据!L176="",1,0))</f>
        <v/>
      </c>
      <c r="E175" s="295" t="str">
        <f>IF(原始数据!W176="","",IF(ISERROR(MATCH(原始数据!W176,各类选项!G:G,0)),1,0))</f>
        <v/>
      </c>
      <c r="F175" s="295" t="str">
        <f>IF(原始数据!Y176="","",IF(ISERROR(MATCH(原始数据!Y176,各类选项!G:G,0)),1,0))</f>
        <v/>
      </c>
      <c r="G175" s="295" t="str">
        <f>IF(原始数据!AO176="","",IF(ISERROR(MATCH(原始数据!AO176,各类选项!$E:$E,0)),1,0))</f>
        <v/>
      </c>
      <c r="H175" s="295" t="str">
        <f>IF(原始数据!AP176="","",IF(ISERROR(MATCH(原始数据!AP176,各类选项!$E:$E,0)),1,0))</f>
        <v/>
      </c>
      <c r="I175" s="295" t="str">
        <f>IF(原始数据!AV176="","",IF(ISERROR(MATCH(原始数据!AV176,各类选项!$E:$E,0)),1,0))</f>
        <v/>
      </c>
      <c r="J175" s="295" t="str">
        <f>IF(原始数据!AX176="","",IF(ISERROR(MATCH(原始数据!AX176,各类选项!$E:$E,0)),1,0))</f>
        <v/>
      </c>
      <c r="K175" s="295" t="str">
        <f>IF(原始数据!AQ176="","",IF(ISERROR(MATCH(原始数据!AQ176,各类选项!$C:$C,0)),1,0))</f>
        <v/>
      </c>
      <c r="L175" s="295" t="str">
        <f>IF(原始数据!AR176="","",IF(ISERROR(MATCH(原始数据!AR176,各类选项!$C:$C,0)),1,0))</f>
        <v/>
      </c>
      <c r="M175" s="295" t="str">
        <f>IF(原始数据!AS176="","",IF(ISERROR(MATCH(原始数据!AS176,各类选项!$C:$C,0)),1,0))</f>
        <v/>
      </c>
      <c r="N175" s="295" t="str">
        <f>IF(原始数据!AT176="","",IF(ISERROR(MATCH(原始数据!AT176,各类选项!$E:$E,0)),1,0))</f>
        <v/>
      </c>
      <c r="O175" s="295" t="str">
        <f>IF(原始数据!AU176="","",IF(ISERROR(MATCH(原始数据!AU176,各类选项!$E:$E,0)),1,0))</f>
        <v/>
      </c>
      <c r="P175" s="295" t="str">
        <f>IF(原始数据!AW176="","",IF(ISERROR(MATCH(原始数据!AW176,各类选项!$E:$E,0)),1,0))</f>
        <v/>
      </c>
      <c r="Q175" s="295" t="str">
        <f>IF(原始数据!AY176="","",IF(ISERROR(MATCH(原始数据!AY176,各类选项!$E:$E,0)),1,0))</f>
        <v/>
      </c>
      <c r="R175" s="295" t="str">
        <f>IF(原始数据!AZ176="","",IF(ISERROR(MATCH(原始数据!AZ176,各类选项!$C:$C,0)),1,0))</f>
        <v/>
      </c>
      <c r="S175" s="295" t="str">
        <f>IF(赛后数据!M176="","",IF(ISERROR(MATCH(赛后数据!M176,(各类选项!J:J),0)),1,0))</f>
        <v/>
      </c>
      <c r="T175" s="295" t="str">
        <f>IF(赛后数据!U176="","",IF(ISERROR(MATCH(赛后数据!U176,(各类选项!J:J),0)),1,0))</f>
        <v/>
      </c>
      <c r="U175" s="295" t="str">
        <f>IF(赛后数据!AC176="","",IF(ISERROR(MATCH(赛后数据!AC176,(各类选项!J:J),0)),1,0))</f>
        <v/>
      </c>
      <c r="V175" s="295" t="str">
        <f>IF(赛后数据!AK176="","",IF(ISERROR(MATCH(赛后数据!AK176,(各类选项!J:J),0)),1,0))</f>
        <v/>
      </c>
    </row>
    <row r="176" spans="1:22">
      <c r="A176" s="295">
        <f t="shared" si="4"/>
        <v>0</v>
      </c>
      <c r="B176" s="295">
        <f t="shared" si="5"/>
        <v>0</v>
      </c>
      <c r="C176" s="295" t="str">
        <f>IF(原始数据!K177="","",IF(ISERROR(MATCH(原始数据!K177,原始数据!E177:F177,0)),1,0)-IF(原始数据!K177="",1,0))</f>
        <v/>
      </c>
      <c r="D176" s="295" t="str">
        <f>IF(原始数据!L177="","",IF(ISERROR(MATCH(原始数据!L177,各类选项!L:L,0)),1,0)-IF(原始数据!L177="",1,0))</f>
        <v/>
      </c>
      <c r="E176" s="295" t="str">
        <f>IF(原始数据!W177="","",IF(ISERROR(MATCH(原始数据!W177,各类选项!G:G,0)),1,0))</f>
        <v/>
      </c>
      <c r="F176" s="295" t="str">
        <f>IF(原始数据!Y177="","",IF(ISERROR(MATCH(原始数据!Y177,各类选项!G:G,0)),1,0))</f>
        <v/>
      </c>
      <c r="G176" s="295" t="str">
        <f>IF(原始数据!AO177="","",IF(ISERROR(MATCH(原始数据!AO177,各类选项!$E:$E,0)),1,0))</f>
        <v/>
      </c>
      <c r="H176" s="295" t="str">
        <f>IF(原始数据!AP177="","",IF(ISERROR(MATCH(原始数据!AP177,各类选项!$E:$E,0)),1,0))</f>
        <v/>
      </c>
      <c r="I176" s="295" t="str">
        <f>IF(原始数据!AV177="","",IF(ISERROR(MATCH(原始数据!AV177,各类选项!$E:$E,0)),1,0))</f>
        <v/>
      </c>
      <c r="J176" s="295" t="str">
        <f>IF(原始数据!AX177="","",IF(ISERROR(MATCH(原始数据!AX177,各类选项!$E:$E,0)),1,0))</f>
        <v/>
      </c>
      <c r="K176" s="295" t="str">
        <f>IF(原始数据!AQ177="","",IF(ISERROR(MATCH(原始数据!AQ177,各类选项!$C:$C,0)),1,0))</f>
        <v/>
      </c>
      <c r="L176" s="295" t="str">
        <f>IF(原始数据!AR177="","",IF(ISERROR(MATCH(原始数据!AR177,各类选项!$C:$C,0)),1,0))</f>
        <v/>
      </c>
      <c r="M176" s="295" t="str">
        <f>IF(原始数据!AS177="","",IF(ISERROR(MATCH(原始数据!AS177,各类选项!$C:$C,0)),1,0))</f>
        <v/>
      </c>
      <c r="N176" s="295" t="str">
        <f>IF(原始数据!AT177="","",IF(ISERROR(MATCH(原始数据!AT177,各类选项!$E:$E,0)),1,0))</f>
        <v/>
      </c>
      <c r="O176" s="295" t="str">
        <f>IF(原始数据!AU177="","",IF(ISERROR(MATCH(原始数据!AU177,各类选项!$E:$E,0)),1,0))</f>
        <v/>
      </c>
      <c r="P176" s="295" t="str">
        <f>IF(原始数据!AW177="","",IF(ISERROR(MATCH(原始数据!AW177,各类选项!$E:$E,0)),1,0))</f>
        <v/>
      </c>
      <c r="Q176" s="295" t="str">
        <f>IF(原始数据!AY177="","",IF(ISERROR(MATCH(原始数据!AY177,各类选项!$E:$E,0)),1,0))</f>
        <v/>
      </c>
      <c r="R176" s="295" t="str">
        <f>IF(原始数据!AZ177="","",IF(ISERROR(MATCH(原始数据!AZ177,各类选项!$C:$C,0)),1,0))</f>
        <v/>
      </c>
      <c r="S176" s="295" t="str">
        <f>IF(赛后数据!M177="","",IF(ISERROR(MATCH(赛后数据!M177,(各类选项!J:J),0)),1,0))</f>
        <v/>
      </c>
      <c r="T176" s="295" t="str">
        <f>IF(赛后数据!U177="","",IF(ISERROR(MATCH(赛后数据!U177,(各类选项!J:J),0)),1,0))</f>
        <v/>
      </c>
      <c r="U176" s="295" t="str">
        <f>IF(赛后数据!AC177="","",IF(ISERROR(MATCH(赛后数据!AC177,(各类选项!J:J),0)),1,0))</f>
        <v/>
      </c>
      <c r="V176" s="295" t="str">
        <f>IF(赛后数据!AK177="","",IF(ISERROR(MATCH(赛后数据!AK177,(各类选项!J:J),0)),1,0))</f>
        <v/>
      </c>
    </row>
    <row r="177" spans="1:22">
      <c r="A177" s="295">
        <f t="shared" si="4"/>
        <v>0</v>
      </c>
      <c r="B177" s="295">
        <f t="shared" si="5"/>
        <v>0</v>
      </c>
      <c r="C177" s="295" t="str">
        <f>IF(原始数据!K178="","",IF(ISERROR(MATCH(原始数据!K178,原始数据!E178:F178,0)),1,0)-IF(原始数据!K178="",1,0))</f>
        <v/>
      </c>
      <c r="D177" s="295" t="str">
        <f>IF(原始数据!L178="","",IF(ISERROR(MATCH(原始数据!L178,各类选项!L:L,0)),1,0)-IF(原始数据!L178="",1,0))</f>
        <v/>
      </c>
      <c r="E177" s="295" t="str">
        <f>IF(原始数据!W178="","",IF(ISERROR(MATCH(原始数据!W178,各类选项!G:G,0)),1,0))</f>
        <v/>
      </c>
      <c r="F177" s="295" t="str">
        <f>IF(原始数据!Y178="","",IF(ISERROR(MATCH(原始数据!Y178,各类选项!G:G,0)),1,0))</f>
        <v/>
      </c>
      <c r="G177" s="295" t="str">
        <f>IF(原始数据!AO178="","",IF(ISERROR(MATCH(原始数据!AO178,各类选项!$E:$E,0)),1,0))</f>
        <v/>
      </c>
      <c r="H177" s="295" t="str">
        <f>IF(原始数据!AP178="","",IF(ISERROR(MATCH(原始数据!AP178,各类选项!$E:$E,0)),1,0))</f>
        <v/>
      </c>
      <c r="I177" s="295" t="str">
        <f>IF(原始数据!AV178="","",IF(ISERROR(MATCH(原始数据!AV178,各类选项!$E:$E,0)),1,0))</f>
        <v/>
      </c>
      <c r="J177" s="295" t="str">
        <f>IF(原始数据!AX178="","",IF(ISERROR(MATCH(原始数据!AX178,各类选项!$E:$E,0)),1,0))</f>
        <v/>
      </c>
      <c r="K177" s="295" t="str">
        <f>IF(原始数据!AQ178="","",IF(ISERROR(MATCH(原始数据!AQ178,各类选项!$C:$C,0)),1,0))</f>
        <v/>
      </c>
      <c r="L177" s="295" t="str">
        <f>IF(原始数据!AR178="","",IF(ISERROR(MATCH(原始数据!AR178,各类选项!$C:$C,0)),1,0))</f>
        <v/>
      </c>
      <c r="M177" s="295" t="str">
        <f>IF(原始数据!AS178="","",IF(ISERROR(MATCH(原始数据!AS178,各类选项!$C:$C,0)),1,0))</f>
        <v/>
      </c>
      <c r="N177" s="295" t="str">
        <f>IF(原始数据!AT178="","",IF(ISERROR(MATCH(原始数据!AT178,各类选项!$E:$E,0)),1,0))</f>
        <v/>
      </c>
      <c r="O177" s="295" t="str">
        <f>IF(原始数据!AU178="","",IF(ISERROR(MATCH(原始数据!AU178,各类选项!$E:$E,0)),1,0))</f>
        <v/>
      </c>
      <c r="P177" s="295" t="str">
        <f>IF(原始数据!AW178="","",IF(ISERROR(MATCH(原始数据!AW178,各类选项!$E:$E,0)),1,0))</f>
        <v/>
      </c>
      <c r="Q177" s="295" t="str">
        <f>IF(原始数据!AY178="","",IF(ISERROR(MATCH(原始数据!AY178,各类选项!$E:$E,0)),1,0))</f>
        <v/>
      </c>
      <c r="R177" s="295" t="str">
        <f>IF(原始数据!AZ178="","",IF(ISERROR(MATCH(原始数据!AZ178,各类选项!$C:$C,0)),1,0))</f>
        <v/>
      </c>
      <c r="S177" s="295" t="str">
        <f>IF(赛后数据!M178="","",IF(ISERROR(MATCH(赛后数据!M178,(各类选项!J:J),0)),1,0))</f>
        <v/>
      </c>
      <c r="T177" s="295" t="str">
        <f>IF(赛后数据!U178="","",IF(ISERROR(MATCH(赛后数据!U178,(各类选项!J:J),0)),1,0))</f>
        <v/>
      </c>
      <c r="U177" s="295" t="str">
        <f>IF(赛后数据!AC178="","",IF(ISERROR(MATCH(赛后数据!AC178,(各类选项!J:J),0)),1,0))</f>
        <v/>
      </c>
      <c r="V177" s="295" t="str">
        <f>IF(赛后数据!AK178="","",IF(ISERROR(MATCH(赛后数据!AK178,(各类选项!J:J),0)),1,0))</f>
        <v/>
      </c>
    </row>
    <row r="178" spans="1:22">
      <c r="A178" s="295">
        <f t="shared" si="4"/>
        <v>0</v>
      </c>
      <c r="B178" s="295">
        <f t="shared" si="5"/>
        <v>0</v>
      </c>
      <c r="C178" s="295" t="str">
        <f>IF(原始数据!K179="","",IF(ISERROR(MATCH(原始数据!K179,原始数据!E179:F179,0)),1,0)-IF(原始数据!K179="",1,0))</f>
        <v/>
      </c>
      <c r="D178" s="295" t="str">
        <f>IF(原始数据!L179="","",IF(ISERROR(MATCH(原始数据!L179,各类选项!L:L,0)),1,0)-IF(原始数据!L179="",1,0))</f>
        <v/>
      </c>
      <c r="E178" s="295" t="str">
        <f>IF(原始数据!W179="","",IF(ISERROR(MATCH(原始数据!W179,各类选项!G:G,0)),1,0))</f>
        <v/>
      </c>
      <c r="F178" s="295" t="str">
        <f>IF(原始数据!Y179="","",IF(ISERROR(MATCH(原始数据!Y179,各类选项!G:G,0)),1,0))</f>
        <v/>
      </c>
      <c r="G178" s="295" t="str">
        <f>IF(原始数据!AO179="","",IF(ISERROR(MATCH(原始数据!AO179,各类选项!$E:$E,0)),1,0))</f>
        <v/>
      </c>
      <c r="H178" s="295" t="str">
        <f>IF(原始数据!AP179="","",IF(ISERROR(MATCH(原始数据!AP179,各类选项!$E:$E,0)),1,0))</f>
        <v/>
      </c>
      <c r="I178" s="295" t="str">
        <f>IF(原始数据!AV179="","",IF(ISERROR(MATCH(原始数据!AV179,各类选项!$E:$E,0)),1,0))</f>
        <v/>
      </c>
      <c r="J178" s="295" t="str">
        <f>IF(原始数据!AX179="","",IF(ISERROR(MATCH(原始数据!AX179,各类选项!$E:$E,0)),1,0))</f>
        <v/>
      </c>
      <c r="K178" s="295" t="str">
        <f>IF(原始数据!AQ179="","",IF(ISERROR(MATCH(原始数据!AQ179,各类选项!$C:$C,0)),1,0))</f>
        <v/>
      </c>
      <c r="L178" s="295" t="str">
        <f>IF(原始数据!AR179="","",IF(ISERROR(MATCH(原始数据!AR179,各类选项!$C:$C,0)),1,0))</f>
        <v/>
      </c>
      <c r="M178" s="295" t="str">
        <f>IF(原始数据!AS179="","",IF(ISERROR(MATCH(原始数据!AS179,各类选项!$C:$C,0)),1,0))</f>
        <v/>
      </c>
      <c r="N178" s="295" t="str">
        <f>IF(原始数据!AT179="","",IF(ISERROR(MATCH(原始数据!AT179,各类选项!$E:$E,0)),1,0))</f>
        <v/>
      </c>
      <c r="O178" s="295" t="str">
        <f>IF(原始数据!AU179="","",IF(ISERROR(MATCH(原始数据!AU179,各类选项!$E:$E,0)),1,0))</f>
        <v/>
      </c>
      <c r="P178" s="295" t="str">
        <f>IF(原始数据!AW179="","",IF(ISERROR(MATCH(原始数据!AW179,各类选项!$E:$E,0)),1,0))</f>
        <v/>
      </c>
      <c r="Q178" s="295" t="str">
        <f>IF(原始数据!AY179="","",IF(ISERROR(MATCH(原始数据!AY179,各类选项!$E:$E,0)),1,0))</f>
        <v/>
      </c>
      <c r="R178" s="295" t="str">
        <f>IF(原始数据!AZ179="","",IF(ISERROR(MATCH(原始数据!AZ179,各类选项!$C:$C,0)),1,0))</f>
        <v/>
      </c>
      <c r="S178" s="295" t="str">
        <f>IF(赛后数据!M179="","",IF(ISERROR(MATCH(赛后数据!M179,(各类选项!J:J),0)),1,0))</f>
        <v/>
      </c>
      <c r="T178" s="295" t="str">
        <f>IF(赛后数据!U179="","",IF(ISERROR(MATCH(赛后数据!U179,(各类选项!J:J),0)),1,0))</f>
        <v/>
      </c>
      <c r="U178" s="295" t="str">
        <f>IF(赛后数据!AC179="","",IF(ISERROR(MATCH(赛后数据!AC179,(各类选项!J:J),0)),1,0))</f>
        <v/>
      </c>
      <c r="V178" s="295" t="str">
        <f>IF(赛后数据!AK179="","",IF(ISERROR(MATCH(赛后数据!AK179,(各类选项!J:J),0)),1,0))</f>
        <v/>
      </c>
    </row>
    <row r="179" spans="1:22">
      <c r="A179" s="295">
        <f t="shared" si="4"/>
        <v>0</v>
      </c>
      <c r="B179" s="295">
        <f t="shared" si="5"/>
        <v>0</v>
      </c>
      <c r="C179" s="295" t="str">
        <f>IF(原始数据!K180="","",IF(ISERROR(MATCH(原始数据!K180,原始数据!E180:F180,0)),1,0)-IF(原始数据!K180="",1,0))</f>
        <v/>
      </c>
      <c r="D179" s="295" t="str">
        <f>IF(原始数据!L180="","",IF(ISERROR(MATCH(原始数据!L180,各类选项!L:L,0)),1,0)-IF(原始数据!L180="",1,0))</f>
        <v/>
      </c>
      <c r="E179" s="295" t="str">
        <f>IF(原始数据!W180="","",IF(ISERROR(MATCH(原始数据!W180,各类选项!G:G,0)),1,0))</f>
        <v/>
      </c>
      <c r="F179" s="295" t="str">
        <f>IF(原始数据!Y180="","",IF(ISERROR(MATCH(原始数据!Y180,各类选项!G:G,0)),1,0))</f>
        <v/>
      </c>
      <c r="G179" s="295" t="str">
        <f>IF(原始数据!AO180="","",IF(ISERROR(MATCH(原始数据!AO180,各类选项!$E:$E,0)),1,0))</f>
        <v/>
      </c>
      <c r="H179" s="295" t="str">
        <f>IF(原始数据!AP180="","",IF(ISERROR(MATCH(原始数据!AP180,各类选项!$E:$E,0)),1,0))</f>
        <v/>
      </c>
      <c r="I179" s="295" t="str">
        <f>IF(原始数据!AV180="","",IF(ISERROR(MATCH(原始数据!AV180,各类选项!$E:$E,0)),1,0))</f>
        <v/>
      </c>
      <c r="J179" s="295" t="str">
        <f>IF(原始数据!AX180="","",IF(ISERROR(MATCH(原始数据!AX180,各类选项!$E:$E,0)),1,0))</f>
        <v/>
      </c>
      <c r="K179" s="295" t="str">
        <f>IF(原始数据!AQ180="","",IF(ISERROR(MATCH(原始数据!AQ180,各类选项!$C:$C,0)),1,0))</f>
        <v/>
      </c>
      <c r="L179" s="295" t="str">
        <f>IF(原始数据!AR180="","",IF(ISERROR(MATCH(原始数据!AR180,各类选项!$C:$C,0)),1,0))</f>
        <v/>
      </c>
      <c r="M179" s="295" t="str">
        <f>IF(原始数据!AS180="","",IF(ISERROR(MATCH(原始数据!AS180,各类选项!$C:$C,0)),1,0))</f>
        <v/>
      </c>
      <c r="N179" s="295" t="str">
        <f>IF(原始数据!AT180="","",IF(ISERROR(MATCH(原始数据!AT180,各类选项!$E:$E,0)),1,0))</f>
        <v/>
      </c>
      <c r="O179" s="295" t="str">
        <f>IF(原始数据!AU180="","",IF(ISERROR(MATCH(原始数据!AU180,各类选项!$E:$E,0)),1,0))</f>
        <v/>
      </c>
      <c r="P179" s="295" t="str">
        <f>IF(原始数据!AW180="","",IF(ISERROR(MATCH(原始数据!AW180,各类选项!$E:$E,0)),1,0))</f>
        <v/>
      </c>
      <c r="Q179" s="295" t="str">
        <f>IF(原始数据!AY180="","",IF(ISERROR(MATCH(原始数据!AY180,各类选项!$E:$E,0)),1,0))</f>
        <v/>
      </c>
      <c r="R179" s="295" t="str">
        <f>IF(原始数据!AZ180="","",IF(ISERROR(MATCH(原始数据!AZ180,各类选项!$C:$C,0)),1,0))</f>
        <v/>
      </c>
      <c r="S179" s="295" t="str">
        <f>IF(赛后数据!M180="","",IF(ISERROR(MATCH(赛后数据!M180,(各类选项!J:J),0)),1,0))</f>
        <v/>
      </c>
      <c r="T179" s="295" t="str">
        <f>IF(赛后数据!U180="","",IF(ISERROR(MATCH(赛后数据!U180,(各类选项!J:J),0)),1,0))</f>
        <v/>
      </c>
      <c r="U179" s="295" t="str">
        <f>IF(赛后数据!AC180="","",IF(ISERROR(MATCH(赛后数据!AC180,(各类选项!J:J),0)),1,0))</f>
        <v/>
      </c>
      <c r="V179" s="295" t="str">
        <f>IF(赛后数据!AK180="","",IF(ISERROR(MATCH(赛后数据!AK180,(各类选项!J:J),0)),1,0))</f>
        <v/>
      </c>
    </row>
    <row r="180" spans="1:22">
      <c r="A180" s="295">
        <f t="shared" si="4"/>
        <v>0</v>
      </c>
      <c r="B180" s="295">
        <f t="shared" si="5"/>
        <v>0</v>
      </c>
      <c r="C180" s="295" t="str">
        <f>IF(原始数据!K181="","",IF(ISERROR(MATCH(原始数据!K181,原始数据!E181:F181,0)),1,0)-IF(原始数据!K181="",1,0))</f>
        <v/>
      </c>
      <c r="D180" s="295" t="str">
        <f>IF(原始数据!L181="","",IF(ISERROR(MATCH(原始数据!L181,各类选项!L:L,0)),1,0)-IF(原始数据!L181="",1,0))</f>
        <v/>
      </c>
      <c r="E180" s="295" t="str">
        <f>IF(原始数据!W181="","",IF(ISERROR(MATCH(原始数据!W181,各类选项!G:G,0)),1,0))</f>
        <v/>
      </c>
      <c r="F180" s="295" t="str">
        <f>IF(原始数据!Y181="","",IF(ISERROR(MATCH(原始数据!Y181,各类选项!G:G,0)),1,0))</f>
        <v/>
      </c>
      <c r="G180" s="295" t="str">
        <f>IF(原始数据!AO181="","",IF(ISERROR(MATCH(原始数据!AO181,各类选项!$E:$E,0)),1,0))</f>
        <v/>
      </c>
      <c r="H180" s="295" t="str">
        <f>IF(原始数据!AP181="","",IF(ISERROR(MATCH(原始数据!AP181,各类选项!$E:$E,0)),1,0))</f>
        <v/>
      </c>
      <c r="I180" s="295" t="str">
        <f>IF(原始数据!AV181="","",IF(ISERROR(MATCH(原始数据!AV181,各类选项!$E:$E,0)),1,0))</f>
        <v/>
      </c>
      <c r="J180" s="295" t="str">
        <f>IF(原始数据!AX181="","",IF(ISERROR(MATCH(原始数据!AX181,各类选项!$E:$E,0)),1,0))</f>
        <v/>
      </c>
      <c r="K180" s="295" t="str">
        <f>IF(原始数据!AQ181="","",IF(ISERROR(MATCH(原始数据!AQ181,各类选项!$C:$C,0)),1,0))</f>
        <v/>
      </c>
      <c r="L180" s="295" t="str">
        <f>IF(原始数据!AR181="","",IF(ISERROR(MATCH(原始数据!AR181,各类选项!$C:$C,0)),1,0))</f>
        <v/>
      </c>
      <c r="M180" s="295" t="str">
        <f>IF(原始数据!AS181="","",IF(ISERROR(MATCH(原始数据!AS181,各类选项!$C:$C,0)),1,0))</f>
        <v/>
      </c>
      <c r="N180" s="295" t="str">
        <f>IF(原始数据!AT181="","",IF(ISERROR(MATCH(原始数据!AT181,各类选项!$E:$E,0)),1,0))</f>
        <v/>
      </c>
      <c r="O180" s="295" t="str">
        <f>IF(原始数据!AU181="","",IF(ISERROR(MATCH(原始数据!AU181,各类选项!$E:$E,0)),1,0))</f>
        <v/>
      </c>
      <c r="P180" s="295" t="str">
        <f>IF(原始数据!AW181="","",IF(ISERROR(MATCH(原始数据!AW181,各类选项!$E:$E,0)),1,0))</f>
        <v/>
      </c>
      <c r="Q180" s="295" t="str">
        <f>IF(原始数据!AY181="","",IF(ISERROR(MATCH(原始数据!AY181,各类选项!$E:$E,0)),1,0))</f>
        <v/>
      </c>
      <c r="R180" s="295" t="str">
        <f>IF(原始数据!AZ181="","",IF(ISERROR(MATCH(原始数据!AZ181,各类选项!$C:$C,0)),1,0))</f>
        <v/>
      </c>
      <c r="S180" s="295" t="str">
        <f>IF(赛后数据!M181="","",IF(ISERROR(MATCH(赛后数据!M181,(各类选项!J:J),0)),1,0))</f>
        <v/>
      </c>
      <c r="T180" s="295" t="str">
        <f>IF(赛后数据!U181="","",IF(ISERROR(MATCH(赛后数据!U181,(各类选项!J:J),0)),1,0))</f>
        <v/>
      </c>
      <c r="U180" s="295" t="str">
        <f>IF(赛后数据!AC181="","",IF(ISERROR(MATCH(赛后数据!AC181,(各类选项!J:J),0)),1,0))</f>
        <v/>
      </c>
      <c r="V180" s="295" t="str">
        <f>IF(赛后数据!AK181="","",IF(ISERROR(MATCH(赛后数据!AK181,(各类选项!J:J),0)),1,0))</f>
        <v/>
      </c>
    </row>
    <row r="181" spans="1:22">
      <c r="A181" s="295">
        <f t="shared" si="4"/>
        <v>0</v>
      </c>
      <c r="B181" s="295">
        <f t="shared" si="5"/>
        <v>0</v>
      </c>
      <c r="C181" s="295" t="str">
        <f>IF(原始数据!K182="","",IF(ISERROR(MATCH(原始数据!K182,原始数据!E182:F182,0)),1,0)-IF(原始数据!K182="",1,0))</f>
        <v/>
      </c>
      <c r="D181" s="295" t="str">
        <f>IF(原始数据!L182="","",IF(ISERROR(MATCH(原始数据!L182,各类选项!L:L,0)),1,0)-IF(原始数据!L182="",1,0))</f>
        <v/>
      </c>
      <c r="E181" s="295" t="str">
        <f>IF(原始数据!W182="","",IF(ISERROR(MATCH(原始数据!W182,各类选项!G:G,0)),1,0))</f>
        <v/>
      </c>
      <c r="F181" s="295" t="str">
        <f>IF(原始数据!Y182="","",IF(ISERROR(MATCH(原始数据!Y182,各类选项!G:G,0)),1,0))</f>
        <v/>
      </c>
      <c r="G181" s="295" t="str">
        <f>IF(原始数据!AO182="","",IF(ISERROR(MATCH(原始数据!AO182,各类选项!$E:$E,0)),1,0))</f>
        <v/>
      </c>
      <c r="H181" s="295" t="str">
        <f>IF(原始数据!AP182="","",IF(ISERROR(MATCH(原始数据!AP182,各类选项!$E:$E,0)),1,0))</f>
        <v/>
      </c>
      <c r="I181" s="295" t="str">
        <f>IF(原始数据!AV182="","",IF(ISERROR(MATCH(原始数据!AV182,各类选项!$E:$E,0)),1,0))</f>
        <v/>
      </c>
      <c r="J181" s="295" t="str">
        <f>IF(原始数据!AX182="","",IF(ISERROR(MATCH(原始数据!AX182,各类选项!$E:$E,0)),1,0))</f>
        <v/>
      </c>
      <c r="K181" s="295" t="str">
        <f>IF(原始数据!AQ182="","",IF(ISERROR(MATCH(原始数据!AQ182,各类选项!$C:$C,0)),1,0))</f>
        <v/>
      </c>
      <c r="L181" s="295" t="str">
        <f>IF(原始数据!AR182="","",IF(ISERROR(MATCH(原始数据!AR182,各类选项!$C:$C,0)),1,0))</f>
        <v/>
      </c>
      <c r="M181" s="295" t="str">
        <f>IF(原始数据!AS182="","",IF(ISERROR(MATCH(原始数据!AS182,各类选项!$C:$C,0)),1,0))</f>
        <v/>
      </c>
      <c r="N181" s="295" t="str">
        <f>IF(原始数据!AT182="","",IF(ISERROR(MATCH(原始数据!AT182,各类选项!$E:$E,0)),1,0))</f>
        <v/>
      </c>
      <c r="O181" s="295" t="str">
        <f>IF(原始数据!AU182="","",IF(ISERROR(MATCH(原始数据!AU182,各类选项!$E:$E,0)),1,0))</f>
        <v/>
      </c>
      <c r="P181" s="295" t="str">
        <f>IF(原始数据!AW182="","",IF(ISERROR(MATCH(原始数据!AW182,各类选项!$E:$E,0)),1,0))</f>
        <v/>
      </c>
      <c r="Q181" s="295" t="str">
        <f>IF(原始数据!AY182="","",IF(ISERROR(MATCH(原始数据!AY182,各类选项!$E:$E,0)),1,0))</f>
        <v/>
      </c>
      <c r="R181" s="295" t="str">
        <f>IF(原始数据!AZ182="","",IF(ISERROR(MATCH(原始数据!AZ182,各类选项!$C:$C,0)),1,0))</f>
        <v/>
      </c>
      <c r="S181" s="295" t="str">
        <f>IF(赛后数据!M182="","",IF(ISERROR(MATCH(赛后数据!M182,(各类选项!J:J),0)),1,0))</f>
        <v/>
      </c>
      <c r="T181" s="295" t="str">
        <f>IF(赛后数据!U182="","",IF(ISERROR(MATCH(赛后数据!U182,(各类选项!J:J),0)),1,0))</f>
        <v/>
      </c>
      <c r="U181" s="295" t="str">
        <f>IF(赛后数据!AC182="","",IF(ISERROR(MATCH(赛后数据!AC182,(各类选项!J:J),0)),1,0))</f>
        <v/>
      </c>
      <c r="V181" s="295" t="str">
        <f>IF(赛后数据!AK182="","",IF(ISERROR(MATCH(赛后数据!AK182,(各类选项!J:J),0)),1,0))</f>
        <v/>
      </c>
    </row>
    <row r="182" spans="1:22">
      <c r="A182" s="295">
        <f t="shared" si="4"/>
        <v>0</v>
      </c>
      <c r="B182" s="295">
        <f t="shared" si="5"/>
        <v>0</v>
      </c>
      <c r="C182" s="295" t="str">
        <f>IF(原始数据!K183="","",IF(ISERROR(MATCH(原始数据!K183,原始数据!E183:F183,0)),1,0)-IF(原始数据!K183="",1,0))</f>
        <v/>
      </c>
      <c r="D182" s="295" t="str">
        <f>IF(原始数据!L183="","",IF(ISERROR(MATCH(原始数据!L183,各类选项!L:L,0)),1,0)-IF(原始数据!L183="",1,0))</f>
        <v/>
      </c>
      <c r="E182" s="295" t="str">
        <f>IF(原始数据!W183="","",IF(ISERROR(MATCH(原始数据!W183,各类选项!G:G,0)),1,0))</f>
        <v/>
      </c>
      <c r="F182" s="295" t="str">
        <f>IF(原始数据!Y183="","",IF(ISERROR(MATCH(原始数据!Y183,各类选项!G:G,0)),1,0))</f>
        <v/>
      </c>
      <c r="G182" s="295" t="str">
        <f>IF(原始数据!AO183="","",IF(ISERROR(MATCH(原始数据!AO183,各类选项!$E:$E,0)),1,0))</f>
        <v/>
      </c>
      <c r="H182" s="295" t="str">
        <f>IF(原始数据!AP183="","",IF(ISERROR(MATCH(原始数据!AP183,各类选项!$E:$E,0)),1,0))</f>
        <v/>
      </c>
      <c r="I182" s="295" t="str">
        <f>IF(原始数据!AV183="","",IF(ISERROR(MATCH(原始数据!AV183,各类选项!$E:$E,0)),1,0))</f>
        <v/>
      </c>
      <c r="J182" s="295" t="str">
        <f>IF(原始数据!AX183="","",IF(ISERROR(MATCH(原始数据!AX183,各类选项!$E:$E,0)),1,0))</f>
        <v/>
      </c>
      <c r="K182" s="295" t="str">
        <f>IF(原始数据!AQ183="","",IF(ISERROR(MATCH(原始数据!AQ183,各类选项!$C:$C,0)),1,0))</f>
        <v/>
      </c>
      <c r="L182" s="295" t="str">
        <f>IF(原始数据!AR183="","",IF(ISERROR(MATCH(原始数据!AR183,各类选项!$C:$C,0)),1,0))</f>
        <v/>
      </c>
      <c r="M182" s="295" t="str">
        <f>IF(原始数据!AS183="","",IF(ISERROR(MATCH(原始数据!AS183,各类选项!$C:$C,0)),1,0))</f>
        <v/>
      </c>
      <c r="N182" s="295" t="str">
        <f>IF(原始数据!AT183="","",IF(ISERROR(MATCH(原始数据!AT183,各类选项!$E:$E,0)),1,0))</f>
        <v/>
      </c>
      <c r="O182" s="295" t="str">
        <f>IF(原始数据!AU183="","",IF(ISERROR(MATCH(原始数据!AU183,各类选项!$E:$E,0)),1,0))</f>
        <v/>
      </c>
      <c r="P182" s="295" t="str">
        <f>IF(原始数据!AW183="","",IF(ISERROR(MATCH(原始数据!AW183,各类选项!$E:$E,0)),1,0))</f>
        <v/>
      </c>
      <c r="Q182" s="295" t="str">
        <f>IF(原始数据!AY183="","",IF(ISERROR(MATCH(原始数据!AY183,各类选项!$E:$E,0)),1,0))</f>
        <v/>
      </c>
      <c r="R182" s="295" t="str">
        <f>IF(原始数据!AZ183="","",IF(ISERROR(MATCH(原始数据!AZ183,各类选项!$C:$C,0)),1,0))</f>
        <v/>
      </c>
      <c r="S182" s="295" t="str">
        <f>IF(赛后数据!M183="","",IF(ISERROR(MATCH(赛后数据!M183,(各类选项!J:J),0)),1,0))</f>
        <v/>
      </c>
      <c r="T182" s="295" t="str">
        <f>IF(赛后数据!U183="","",IF(ISERROR(MATCH(赛后数据!U183,(各类选项!J:J),0)),1,0))</f>
        <v/>
      </c>
      <c r="U182" s="295" t="str">
        <f>IF(赛后数据!AC183="","",IF(ISERROR(MATCH(赛后数据!AC183,(各类选项!J:J),0)),1,0))</f>
        <v/>
      </c>
      <c r="V182" s="295" t="str">
        <f>IF(赛后数据!AK183="","",IF(ISERROR(MATCH(赛后数据!AK183,(各类选项!J:J),0)),1,0))</f>
        <v/>
      </c>
    </row>
    <row r="183" spans="1:22">
      <c r="A183" s="295">
        <f t="shared" si="4"/>
        <v>0</v>
      </c>
      <c r="B183" s="295">
        <f t="shared" si="5"/>
        <v>0</v>
      </c>
      <c r="C183" s="295" t="str">
        <f>IF(原始数据!K184="","",IF(ISERROR(MATCH(原始数据!K184,原始数据!E184:F184,0)),1,0)-IF(原始数据!K184="",1,0))</f>
        <v/>
      </c>
      <c r="D183" s="295" t="str">
        <f>IF(原始数据!L184="","",IF(ISERROR(MATCH(原始数据!L184,各类选项!L:L,0)),1,0)-IF(原始数据!L184="",1,0))</f>
        <v/>
      </c>
      <c r="E183" s="295" t="str">
        <f>IF(原始数据!W184="","",IF(ISERROR(MATCH(原始数据!W184,各类选项!G:G,0)),1,0))</f>
        <v/>
      </c>
      <c r="F183" s="295" t="str">
        <f>IF(原始数据!Y184="","",IF(ISERROR(MATCH(原始数据!Y184,各类选项!G:G,0)),1,0))</f>
        <v/>
      </c>
      <c r="G183" s="295" t="str">
        <f>IF(原始数据!AO184="","",IF(ISERROR(MATCH(原始数据!AO184,各类选项!$E:$E,0)),1,0))</f>
        <v/>
      </c>
      <c r="H183" s="295" t="str">
        <f>IF(原始数据!AP184="","",IF(ISERROR(MATCH(原始数据!AP184,各类选项!$E:$E,0)),1,0))</f>
        <v/>
      </c>
      <c r="I183" s="295" t="str">
        <f>IF(原始数据!AV184="","",IF(ISERROR(MATCH(原始数据!AV184,各类选项!$E:$E,0)),1,0))</f>
        <v/>
      </c>
      <c r="J183" s="295" t="str">
        <f>IF(原始数据!AX184="","",IF(ISERROR(MATCH(原始数据!AX184,各类选项!$E:$E,0)),1,0))</f>
        <v/>
      </c>
      <c r="K183" s="295" t="str">
        <f>IF(原始数据!AQ184="","",IF(ISERROR(MATCH(原始数据!AQ184,各类选项!$C:$C,0)),1,0))</f>
        <v/>
      </c>
      <c r="L183" s="295" t="str">
        <f>IF(原始数据!AR184="","",IF(ISERROR(MATCH(原始数据!AR184,各类选项!$C:$C,0)),1,0))</f>
        <v/>
      </c>
      <c r="M183" s="295" t="str">
        <f>IF(原始数据!AS184="","",IF(ISERROR(MATCH(原始数据!AS184,各类选项!$C:$C,0)),1,0))</f>
        <v/>
      </c>
      <c r="N183" s="295" t="str">
        <f>IF(原始数据!AT184="","",IF(ISERROR(MATCH(原始数据!AT184,各类选项!$E:$E,0)),1,0))</f>
        <v/>
      </c>
      <c r="O183" s="295" t="str">
        <f>IF(原始数据!AU184="","",IF(ISERROR(MATCH(原始数据!AU184,各类选项!$E:$E,0)),1,0))</f>
        <v/>
      </c>
      <c r="P183" s="295" t="str">
        <f>IF(原始数据!AW184="","",IF(ISERROR(MATCH(原始数据!AW184,各类选项!$E:$E,0)),1,0))</f>
        <v/>
      </c>
      <c r="Q183" s="295" t="str">
        <f>IF(原始数据!AY184="","",IF(ISERROR(MATCH(原始数据!AY184,各类选项!$E:$E,0)),1,0))</f>
        <v/>
      </c>
      <c r="R183" s="295" t="str">
        <f>IF(原始数据!AZ184="","",IF(ISERROR(MATCH(原始数据!AZ184,各类选项!$C:$C,0)),1,0))</f>
        <v/>
      </c>
      <c r="S183" s="295" t="str">
        <f>IF(赛后数据!M184="","",IF(ISERROR(MATCH(赛后数据!M184,(各类选项!J:J),0)),1,0))</f>
        <v/>
      </c>
      <c r="T183" s="295" t="str">
        <f>IF(赛后数据!U184="","",IF(ISERROR(MATCH(赛后数据!U184,(各类选项!J:J),0)),1,0))</f>
        <v/>
      </c>
      <c r="U183" s="295" t="str">
        <f>IF(赛后数据!AC184="","",IF(ISERROR(MATCH(赛后数据!AC184,(各类选项!J:J),0)),1,0))</f>
        <v/>
      </c>
      <c r="V183" s="295" t="str">
        <f>IF(赛后数据!AK184="","",IF(ISERROR(MATCH(赛后数据!AK184,(各类选项!J:J),0)),1,0))</f>
        <v/>
      </c>
    </row>
    <row r="184" spans="1:22">
      <c r="A184" s="295">
        <f t="shared" si="4"/>
        <v>0</v>
      </c>
      <c r="B184" s="295">
        <f t="shared" si="5"/>
        <v>0</v>
      </c>
      <c r="C184" s="295" t="str">
        <f>IF(原始数据!K185="","",IF(ISERROR(MATCH(原始数据!K185,原始数据!E185:F185,0)),1,0)-IF(原始数据!K185="",1,0))</f>
        <v/>
      </c>
      <c r="D184" s="295" t="str">
        <f>IF(原始数据!L185="","",IF(ISERROR(MATCH(原始数据!L185,各类选项!L:L,0)),1,0)-IF(原始数据!L185="",1,0))</f>
        <v/>
      </c>
      <c r="E184" s="295" t="str">
        <f>IF(原始数据!W185="","",IF(ISERROR(MATCH(原始数据!W185,各类选项!G:G,0)),1,0))</f>
        <v/>
      </c>
      <c r="F184" s="295" t="str">
        <f>IF(原始数据!Y185="","",IF(ISERROR(MATCH(原始数据!Y185,各类选项!G:G,0)),1,0))</f>
        <v/>
      </c>
      <c r="G184" s="295" t="str">
        <f>IF(原始数据!AO185="","",IF(ISERROR(MATCH(原始数据!AO185,各类选项!$E:$E,0)),1,0))</f>
        <v/>
      </c>
      <c r="H184" s="295" t="str">
        <f>IF(原始数据!AP185="","",IF(ISERROR(MATCH(原始数据!AP185,各类选项!$E:$E,0)),1,0))</f>
        <v/>
      </c>
      <c r="I184" s="295" t="str">
        <f>IF(原始数据!AV185="","",IF(ISERROR(MATCH(原始数据!AV185,各类选项!$E:$E,0)),1,0))</f>
        <v/>
      </c>
      <c r="J184" s="295" t="str">
        <f>IF(原始数据!AX185="","",IF(ISERROR(MATCH(原始数据!AX185,各类选项!$E:$E,0)),1,0))</f>
        <v/>
      </c>
      <c r="K184" s="295" t="str">
        <f>IF(原始数据!AQ185="","",IF(ISERROR(MATCH(原始数据!AQ185,各类选项!$C:$C,0)),1,0))</f>
        <v/>
      </c>
      <c r="L184" s="295" t="str">
        <f>IF(原始数据!AR185="","",IF(ISERROR(MATCH(原始数据!AR185,各类选项!$C:$C,0)),1,0))</f>
        <v/>
      </c>
      <c r="M184" s="295" t="str">
        <f>IF(原始数据!AS185="","",IF(ISERROR(MATCH(原始数据!AS185,各类选项!$C:$C,0)),1,0))</f>
        <v/>
      </c>
      <c r="N184" s="295" t="str">
        <f>IF(原始数据!AT185="","",IF(ISERROR(MATCH(原始数据!AT185,各类选项!$E:$E,0)),1,0))</f>
        <v/>
      </c>
      <c r="O184" s="295" t="str">
        <f>IF(原始数据!AU185="","",IF(ISERROR(MATCH(原始数据!AU185,各类选项!$E:$E,0)),1,0))</f>
        <v/>
      </c>
      <c r="P184" s="295" t="str">
        <f>IF(原始数据!AW185="","",IF(ISERROR(MATCH(原始数据!AW185,各类选项!$E:$E,0)),1,0))</f>
        <v/>
      </c>
      <c r="Q184" s="295" t="str">
        <f>IF(原始数据!AY185="","",IF(ISERROR(MATCH(原始数据!AY185,各类选项!$E:$E,0)),1,0))</f>
        <v/>
      </c>
      <c r="R184" s="295" t="str">
        <f>IF(原始数据!AZ185="","",IF(ISERROR(MATCH(原始数据!AZ185,各类选项!$C:$C,0)),1,0))</f>
        <v/>
      </c>
      <c r="S184" s="295" t="str">
        <f>IF(赛后数据!M185="","",IF(ISERROR(MATCH(赛后数据!M185,(各类选项!J:J),0)),1,0))</f>
        <v/>
      </c>
      <c r="T184" s="295" t="str">
        <f>IF(赛后数据!U185="","",IF(ISERROR(MATCH(赛后数据!U185,(各类选项!J:J),0)),1,0))</f>
        <v/>
      </c>
      <c r="U184" s="295" t="str">
        <f>IF(赛后数据!AC185="","",IF(ISERROR(MATCH(赛后数据!AC185,(各类选项!J:J),0)),1,0))</f>
        <v/>
      </c>
      <c r="V184" s="295" t="str">
        <f>IF(赛后数据!AK185="","",IF(ISERROR(MATCH(赛后数据!AK185,(各类选项!J:J),0)),1,0))</f>
        <v/>
      </c>
    </row>
    <row r="185" spans="1:22">
      <c r="A185" s="295">
        <f t="shared" si="4"/>
        <v>0</v>
      </c>
      <c r="B185" s="295">
        <f t="shared" si="5"/>
        <v>0</v>
      </c>
      <c r="C185" s="295" t="str">
        <f>IF(原始数据!K186="","",IF(ISERROR(MATCH(原始数据!K186,原始数据!E186:F186,0)),1,0)-IF(原始数据!K186="",1,0))</f>
        <v/>
      </c>
      <c r="D185" s="295" t="str">
        <f>IF(原始数据!L186="","",IF(ISERROR(MATCH(原始数据!L186,各类选项!L:L,0)),1,0)-IF(原始数据!L186="",1,0))</f>
        <v/>
      </c>
      <c r="E185" s="295" t="str">
        <f>IF(原始数据!W186="","",IF(ISERROR(MATCH(原始数据!W186,各类选项!G:G,0)),1,0))</f>
        <v/>
      </c>
      <c r="F185" s="295" t="str">
        <f>IF(原始数据!Y186="","",IF(ISERROR(MATCH(原始数据!Y186,各类选项!G:G,0)),1,0))</f>
        <v/>
      </c>
      <c r="G185" s="295" t="str">
        <f>IF(原始数据!AO186="","",IF(ISERROR(MATCH(原始数据!AO186,各类选项!$E:$E,0)),1,0))</f>
        <v/>
      </c>
      <c r="H185" s="295" t="str">
        <f>IF(原始数据!AP186="","",IF(ISERROR(MATCH(原始数据!AP186,各类选项!$E:$E,0)),1,0))</f>
        <v/>
      </c>
      <c r="I185" s="295" t="str">
        <f>IF(原始数据!AV186="","",IF(ISERROR(MATCH(原始数据!AV186,各类选项!$E:$E,0)),1,0))</f>
        <v/>
      </c>
      <c r="J185" s="295" t="str">
        <f>IF(原始数据!AX186="","",IF(ISERROR(MATCH(原始数据!AX186,各类选项!$E:$E,0)),1,0))</f>
        <v/>
      </c>
      <c r="K185" s="295" t="str">
        <f>IF(原始数据!AQ186="","",IF(ISERROR(MATCH(原始数据!AQ186,各类选项!$C:$C,0)),1,0))</f>
        <v/>
      </c>
      <c r="L185" s="295" t="str">
        <f>IF(原始数据!AR186="","",IF(ISERROR(MATCH(原始数据!AR186,各类选项!$C:$C,0)),1,0))</f>
        <v/>
      </c>
      <c r="M185" s="295" t="str">
        <f>IF(原始数据!AS186="","",IF(ISERROR(MATCH(原始数据!AS186,各类选项!$C:$C,0)),1,0))</f>
        <v/>
      </c>
      <c r="N185" s="295" t="str">
        <f>IF(原始数据!AT186="","",IF(ISERROR(MATCH(原始数据!AT186,各类选项!$E:$E,0)),1,0))</f>
        <v/>
      </c>
      <c r="O185" s="295" t="str">
        <f>IF(原始数据!AU186="","",IF(ISERROR(MATCH(原始数据!AU186,各类选项!$E:$E,0)),1,0))</f>
        <v/>
      </c>
      <c r="P185" s="295" t="str">
        <f>IF(原始数据!AW186="","",IF(ISERROR(MATCH(原始数据!AW186,各类选项!$E:$E,0)),1,0))</f>
        <v/>
      </c>
      <c r="Q185" s="295" t="str">
        <f>IF(原始数据!AY186="","",IF(ISERROR(MATCH(原始数据!AY186,各类选项!$E:$E,0)),1,0))</f>
        <v/>
      </c>
      <c r="R185" s="295" t="str">
        <f>IF(原始数据!AZ186="","",IF(ISERROR(MATCH(原始数据!AZ186,各类选项!$C:$C,0)),1,0))</f>
        <v/>
      </c>
      <c r="S185" s="295" t="str">
        <f>IF(赛后数据!M186="","",IF(ISERROR(MATCH(赛后数据!M186,(各类选项!J:J),0)),1,0))</f>
        <v/>
      </c>
      <c r="T185" s="295" t="str">
        <f>IF(赛后数据!U186="","",IF(ISERROR(MATCH(赛后数据!U186,(各类选项!J:J),0)),1,0))</f>
        <v/>
      </c>
      <c r="U185" s="295" t="str">
        <f>IF(赛后数据!AC186="","",IF(ISERROR(MATCH(赛后数据!AC186,(各类选项!J:J),0)),1,0))</f>
        <v/>
      </c>
      <c r="V185" s="295" t="str">
        <f>IF(赛后数据!AK186="","",IF(ISERROR(MATCH(赛后数据!AK186,(各类选项!J:J),0)),1,0))</f>
        <v/>
      </c>
    </row>
    <row r="186" spans="1:22">
      <c r="A186" s="295">
        <f t="shared" si="4"/>
        <v>0</v>
      </c>
      <c r="B186" s="295">
        <f t="shared" si="5"/>
        <v>0</v>
      </c>
      <c r="C186" s="295" t="str">
        <f>IF(原始数据!K187="","",IF(ISERROR(MATCH(原始数据!K187,原始数据!E187:F187,0)),1,0)-IF(原始数据!K187="",1,0))</f>
        <v/>
      </c>
      <c r="D186" s="295" t="str">
        <f>IF(原始数据!L187="","",IF(ISERROR(MATCH(原始数据!L187,各类选项!L:L,0)),1,0)-IF(原始数据!L187="",1,0))</f>
        <v/>
      </c>
      <c r="E186" s="295" t="str">
        <f>IF(原始数据!W187="","",IF(ISERROR(MATCH(原始数据!W187,各类选项!G:G,0)),1,0))</f>
        <v/>
      </c>
      <c r="F186" s="295" t="str">
        <f>IF(原始数据!Y187="","",IF(ISERROR(MATCH(原始数据!Y187,各类选项!G:G,0)),1,0))</f>
        <v/>
      </c>
      <c r="G186" s="295" t="str">
        <f>IF(原始数据!AO187="","",IF(ISERROR(MATCH(原始数据!AO187,各类选项!$E:$E,0)),1,0))</f>
        <v/>
      </c>
      <c r="H186" s="295" t="str">
        <f>IF(原始数据!AP187="","",IF(ISERROR(MATCH(原始数据!AP187,各类选项!$E:$E,0)),1,0))</f>
        <v/>
      </c>
      <c r="I186" s="295" t="str">
        <f>IF(原始数据!AV187="","",IF(ISERROR(MATCH(原始数据!AV187,各类选项!$E:$E,0)),1,0))</f>
        <v/>
      </c>
      <c r="J186" s="295" t="str">
        <f>IF(原始数据!AX187="","",IF(ISERROR(MATCH(原始数据!AX187,各类选项!$E:$E,0)),1,0))</f>
        <v/>
      </c>
      <c r="K186" s="295" t="str">
        <f>IF(原始数据!AQ187="","",IF(ISERROR(MATCH(原始数据!AQ187,各类选项!$C:$C,0)),1,0))</f>
        <v/>
      </c>
      <c r="L186" s="295" t="str">
        <f>IF(原始数据!AR187="","",IF(ISERROR(MATCH(原始数据!AR187,各类选项!$C:$C,0)),1,0))</f>
        <v/>
      </c>
      <c r="M186" s="295" t="str">
        <f>IF(原始数据!AS187="","",IF(ISERROR(MATCH(原始数据!AS187,各类选项!$C:$C,0)),1,0))</f>
        <v/>
      </c>
      <c r="N186" s="295" t="str">
        <f>IF(原始数据!AT187="","",IF(ISERROR(MATCH(原始数据!AT187,各类选项!$E:$E,0)),1,0))</f>
        <v/>
      </c>
      <c r="O186" s="295" t="str">
        <f>IF(原始数据!AU187="","",IF(ISERROR(MATCH(原始数据!AU187,各类选项!$E:$E,0)),1,0))</f>
        <v/>
      </c>
      <c r="P186" s="295" t="str">
        <f>IF(原始数据!AW187="","",IF(ISERROR(MATCH(原始数据!AW187,各类选项!$E:$E,0)),1,0))</f>
        <v/>
      </c>
      <c r="Q186" s="295" t="str">
        <f>IF(原始数据!AY187="","",IF(ISERROR(MATCH(原始数据!AY187,各类选项!$E:$E,0)),1,0))</f>
        <v/>
      </c>
      <c r="R186" s="295" t="str">
        <f>IF(原始数据!AZ187="","",IF(ISERROR(MATCH(原始数据!AZ187,各类选项!$C:$C,0)),1,0))</f>
        <v/>
      </c>
      <c r="S186" s="295" t="str">
        <f>IF(赛后数据!M187="","",IF(ISERROR(MATCH(赛后数据!M187,(各类选项!J:J),0)),1,0))</f>
        <v/>
      </c>
      <c r="T186" s="295" t="str">
        <f>IF(赛后数据!U187="","",IF(ISERROR(MATCH(赛后数据!U187,(各类选项!J:J),0)),1,0))</f>
        <v/>
      </c>
      <c r="U186" s="295" t="str">
        <f>IF(赛后数据!AC187="","",IF(ISERROR(MATCH(赛后数据!AC187,(各类选项!J:J),0)),1,0))</f>
        <v/>
      </c>
      <c r="V186" s="295" t="str">
        <f>IF(赛后数据!AK187="","",IF(ISERROR(MATCH(赛后数据!AK187,(各类选项!J:J),0)),1,0))</f>
        <v/>
      </c>
    </row>
    <row r="187" spans="1:22">
      <c r="A187" s="295">
        <f t="shared" si="4"/>
        <v>0</v>
      </c>
      <c r="B187" s="295">
        <f t="shared" si="5"/>
        <v>0</v>
      </c>
      <c r="C187" s="295" t="str">
        <f>IF(原始数据!K188="","",IF(ISERROR(MATCH(原始数据!K188,原始数据!E188:F188,0)),1,0)-IF(原始数据!K188="",1,0))</f>
        <v/>
      </c>
      <c r="D187" s="295" t="str">
        <f>IF(原始数据!L188="","",IF(ISERROR(MATCH(原始数据!L188,各类选项!L:L,0)),1,0)-IF(原始数据!L188="",1,0))</f>
        <v/>
      </c>
      <c r="E187" s="295" t="str">
        <f>IF(原始数据!W188="","",IF(ISERROR(MATCH(原始数据!W188,各类选项!G:G,0)),1,0))</f>
        <v/>
      </c>
      <c r="F187" s="295" t="str">
        <f>IF(原始数据!Y188="","",IF(ISERROR(MATCH(原始数据!Y188,各类选项!G:G,0)),1,0))</f>
        <v/>
      </c>
      <c r="G187" s="295" t="str">
        <f>IF(原始数据!AO188="","",IF(ISERROR(MATCH(原始数据!AO188,各类选项!$E:$E,0)),1,0))</f>
        <v/>
      </c>
      <c r="H187" s="295" t="str">
        <f>IF(原始数据!AP188="","",IF(ISERROR(MATCH(原始数据!AP188,各类选项!$E:$E,0)),1,0))</f>
        <v/>
      </c>
      <c r="I187" s="295" t="str">
        <f>IF(原始数据!AV188="","",IF(ISERROR(MATCH(原始数据!AV188,各类选项!$E:$E,0)),1,0))</f>
        <v/>
      </c>
      <c r="J187" s="295" t="str">
        <f>IF(原始数据!AX188="","",IF(ISERROR(MATCH(原始数据!AX188,各类选项!$E:$E,0)),1,0))</f>
        <v/>
      </c>
      <c r="K187" s="295" t="str">
        <f>IF(原始数据!AQ188="","",IF(ISERROR(MATCH(原始数据!AQ188,各类选项!$C:$C,0)),1,0))</f>
        <v/>
      </c>
      <c r="L187" s="295" t="str">
        <f>IF(原始数据!AR188="","",IF(ISERROR(MATCH(原始数据!AR188,各类选项!$C:$C,0)),1,0))</f>
        <v/>
      </c>
      <c r="M187" s="295" t="str">
        <f>IF(原始数据!AS188="","",IF(ISERROR(MATCH(原始数据!AS188,各类选项!$C:$C,0)),1,0))</f>
        <v/>
      </c>
      <c r="N187" s="295" t="str">
        <f>IF(原始数据!AT188="","",IF(ISERROR(MATCH(原始数据!AT188,各类选项!$E:$E,0)),1,0))</f>
        <v/>
      </c>
      <c r="O187" s="295" t="str">
        <f>IF(原始数据!AU188="","",IF(ISERROR(MATCH(原始数据!AU188,各类选项!$E:$E,0)),1,0))</f>
        <v/>
      </c>
      <c r="P187" s="295" t="str">
        <f>IF(原始数据!AW188="","",IF(ISERROR(MATCH(原始数据!AW188,各类选项!$E:$E,0)),1,0))</f>
        <v/>
      </c>
      <c r="Q187" s="295" t="str">
        <f>IF(原始数据!AY188="","",IF(ISERROR(MATCH(原始数据!AY188,各类选项!$E:$E,0)),1,0))</f>
        <v/>
      </c>
      <c r="R187" s="295" t="str">
        <f>IF(原始数据!AZ188="","",IF(ISERROR(MATCH(原始数据!AZ188,各类选项!$C:$C,0)),1,0))</f>
        <v/>
      </c>
      <c r="S187" s="295" t="str">
        <f>IF(赛后数据!M188="","",IF(ISERROR(MATCH(赛后数据!M188,(各类选项!J:J),0)),1,0))</f>
        <v/>
      </c>
      <c r="T187" s="295" t="str">
        <f>IF(赛后数据!U188="","",IF(ISERROR(MATCH(赛后数据!U188,(各类选项!J:J),0)),1,0))</f>
        <v/>
      </c>
      <c r="U187" s="295" t="str">
        <f>IF(赛后数据!AC188="","",IF(ISERROR(MATCH(赛后数据!AC188,(各类选项!J:J),0)),1,0))</f>
        <v/>
      </c>
      <c r="V187" s="295" t="str">
        <f>IF(赛后数据!AK188="","",IF(ISERROR(MATCH(赛后数据!AK188,(各类选项!J:J),0)),1,0))</f>
        <v/>
      </c>
    </row>
    <row r="188" spans="1:22">
      <c r="A188" s="295">
        <f t="shared" si="4"/>
        <v>0</v>
      </c>
      <c r="B188" s="295">
        <f t="shared" si="5"/>
        <v>0</v>
      </c>
      <c r="C188" s="295" t="str">
        <f>IF(原始数据!K189="","",IF(ISERROR(MATCH(原始数据!K189,原始数据!E189:F189,0)),1,0)-IF(原始数据!K189="",1,0))</f>
        <v/>
      </c>
      <c r="D188" s="295" t="str">
        <f>IF(原始数据!L189="","",IF(ISERROR(MATCH(原始数据!L189,各类选项!L:L,0)),1,0)-IF(原始数据!L189="",1,0))</f>
        <v/>
      </c>
      <c r="E188" s="295" t="str">
        <f>IF(原始数据!W189="","",IF(ISERROR(MATCH(原始数据!W189,各类选项!G:G,0)),1,0))</f>
        <v/>
      </c>
      <c r="F188" s="295" t="str">
        <f>IF(原始数据!Y189="","",IF(ISERROR(MATCH(原始数据!Y189,各类选项!G:G,0)),1,0))</f>
        <v/>
      </c>
      <c r="G188" s="295" t="str">
        <f>IF(原始数据!AO189="","",IF(ISERROR(MATCH(原始数据!AO189,各类选项!$E:$E,0)),1,0))</f>
        <v/>
      </c>
      <c r="H188" s="295" t="str">
        <f>IF(原始数据!AP189="","",IF(ISERROR(MATCH(原始数据!AP189,各类选项!$E:$E,0)),1,0))</f>
        <v/>
      </c>
      <c r="I188" s="295" t="str">
        <f>IF(原始数据!AV189="","",IF(ISERROR(MATCH(原始数据!AV189,各类选项!$E:$E,0)),1,0))</f>
        <v/>
      </c>
      <c r="J188" s="295" t="str">
        <f>IF(原始数据!AX189="","",IF(ISERROR(MATCH(原始数据!AX189,各类选项!$E:$E,0)),1,0))</f>
        <v/>
      </c>
      <c r="K188" s="295" t="str">
        <f>IF(原始数据!AQ189="","",IF(ISERROR(MATCH(原始数据!AQ189,各类选项!$C:$C,0)),1,0))</f>
        <v/>
      </c>
      <c r="L188" s="295" t="str">
        <f>IF(原始数据!AR189="","",IF(ISERROR(MATCH(原始数据!AR189,各类选项!$C:$C,0)),1,0))</f>
        <v/>
      </c>
      <c r="M188" s="295" t="str">
        <f>IF(原始数据!AS189="","",IF(ISERROR(MATCH(原始数据!AS189,各类选项!$C:$C,0)),1,0))</f>
        <v/>
      </c>
      <c r="N188" s="295" t="str">
        <f>IF(原始数据!AT189="","",IF(ISERROR(MATCH(原始数据!AT189,各类选项!$E:$E,0)),1,0))</f>
        <v/>
      </c>
      <c r="O188" s="295" t="str">
        <f>IF(原始数据!AU189="","",IF(ISERROR(MATCH(原始数据!AU189,各类选项!$E:$E,0)),1,0))</f>
        <v/>
      </c>
      <c r="P188" s="295" t="str">
        <f>IF(原始数据!AW189="","",IF(ISERROR(MATCH(原始数据!AW189,各类选项!$E:$E,0)),1,0))</f>
        <v/>
      </c>
      <c r="Q188" s="295" t="str">
        <f>IF(原始数据!AY189="","",IF(ISERROR(MATCH(原始数据!AY189,各类选项!$E:$E,0)),1,0))</f>
        <v/>
      </c>
      <c r="R188" s="295" t="str">
        <f>IF(原始数据!AZ189="","",IF(ISERROR(MATCH(原始数据!AZ189,各类选项!$C:$C,0)),1,0))</f>
        <v/>
      </c>
      <c r="S188" s="295" t="str">
        <f>IF(赛后数据!M189="","",IF(ISERROR(MATCH(赛后数据!M189,(各类选项!J:J),0)),1,0))</f>
        <v/>
      </c>
      <c r="T188" s="295" t="str">
        <f>IF(赛后数据!U189="","",IF(ISERROR(MATCH(赛后数据!U189,(各类选项!J:J),0)),1,0))</f>
        <v/>
      </c>
      <c r="U188" s="295" t="str">
        <f>IF(赛后数据!AC189="","",IF(ISERROR(MATCH(赛后数据!AC189,(各类选项!J:J),0)),1,0))</f>
        <v/>
      </c>
      <c r="V188" s="295" t="str">
        <f>IF(赛后数据!AK189="","",IF(ISERROR(MATCH(赛后数据!AK189,(各类选项!J:J),0)),1,0))</f>
        <v/>
      </c>
    </row>
    <row r="189" spans="1:22">
      <c r="A189" s="295">
        <f t="shared" si="4"/>
        <v>0</v>
      </c>
      <c r="B189" s="295">
        <f t="shared" si="5"/>
        <v>0</v>
      </c>
      <c r="C189" s="295" t="str">
        <f>IF(原始数据!K190="","",IF(ISERROR(MATCH(原始数据!K190,原始数据!E190:F190,0)),1,0)-IF(原始数据!K190="",1,0))</f>
        <v/>
      </c>
      <c r="D189" s="295" t="str">
        <f>IF(原始数据!L190="","",IF(ISERROR(MATCH(原始数据!L190,各类选项!L:L,0)),1,0)-IF(原始数据!L190="",1,0))</f>
        <v/>
      </c>
      <c r="E189" s="295" t="str">
        <f>IF(原始数据!W190="","",IF(ISERROR(MATCH(原始数据!W190,各类选项!G:G,0)),1,0))</f>
        <v/>
      </c>
      <c r="F189" s="295" t="str">
        <f>IF(原始数据!Y190="","",IF(ISERROR(MATCH(原始数据!Y190,各类选项!G:G,0)),1,0))</f>
        <v/>
      </c>
      <c r="G189" s="295" t="str">
        <f>IF(原始数据!AO190="","",IF(ISERROR(MATCH(原始数据!AO190,各类选项!$E:$E,0)),1,0))</f>
        <v/>
      </c>
      <c r="H189" s="295" t="str">
        <f>IF(原始数据!AP190="","",IF(ISERROR(MATCH(原始数据!AP190,各类选项!$E:$E,0)),1,0))</f>
        <v/>
      </c>
      <c r="I189" s="295" t="str">
        <f>IF(原始数据!AV190="","",IF(ISERROR(MATCH(原始数据!AV190,各类选项!$E:$E,0)),1,0))</f>
        <v/>
      </c>
      <c r="J189" s="295" t="str">
        <f>IF(原始数据!AX190="","",IF(ISERROR(MATCH(原始数据!AX190,各类选项!$E:$E,0)),1,0))</f>
        <v/>
      </c>
      <c r="K189" s="295" t="str">
        <f>IF(原始数据!AQ190="","",IF(ISERROR(MATCH(原始数据!AQ190,各类选项!$C:$C,0)),1,0))</f>
        <v/>
      </c>
      <c r="L189" s="295" t="str">
        <f>IF(原始数据!AR190="","",IF(ISERROR(MATCH(原始数据!AR190,各类选项!$C:$C,0)),1,0))</f>
        <v/>
      </c>
      <c r="M189" s="295" t="str">
        <f>IF(原始数据!AS190="","",IF(ISERROR(MATCH(原始数据!AS190,各类选项!$C:$C,0)),1,0))</f>
        <v/>
      </c>
      <c r="N189" s="295" t="str">
        <f>IF(原始数据!AT190="","",IF(ISERROR(MATCH(原始数据!AT190,各类选项!$E:$E,0)),1,0))</f>
        <v/>
      </c>
      <c r="O189" s="295" t="str">
        <f>IF(原始数据!AU190="","",IF(ISERROR(MATCH(原始数据!AU190,各类选项!$E:$E,0)),1,0))</f>
        <v/>
      </c>
      <c r="P189" s="295" t="str">
        <f>IF(原始数据!AW190="","",IF(ISERROR(MATCH(原始数据!AW190,各类选项!$E:$E,0)),1,0))</f>
        <v/>
      </c>
      <c r="Q189" s="295" t="str">
        <f>IF(原始数据!AY190="","",IF(ISERROR(MATCH(原始数据!AY190,各类选项!$E:$E,0)),1,0))</f>
        <v/>
      </c>
      <c r="R189" s="295" t="str">
        <f>IF(原始数据!AZ190="","",IF(ISERROR(MATCH(原始数据!AZ190,各类选项!$C:$C,0)),1,0))</f>
        <v/>
      </c>
      <c r="S189" s="295" t="str">
        <f>IF(赛后数据!M190="","",IF(ISERROR(MATCH(赛后数据!M190,(各类选项!J:J),0)),1,0))</f>
        <v/>
      </c>
      <c r="T189" s="295" t="str">
        <f>IF(赛后数据!U190="","",IF(ISERROR(MATCH(赛后数据!U190,(各类选项!J:J),0)),1,0))</f>
        <v/>
      </c>
      <c r="U189" s="295" t="str">
        <f>IF(赛后数据!AC190="","",IF(ISERROR(MATCH(赛后数据!AC190,(各类选项!J:J),0)),1,0))</f>
        <v/>
      </c>
      <c r="V189" s="295" t="str">
        <f>IF(赛后数据!AK190="","",IF(ISERROR(MATCH(赛后数据!AK190,(各类选项!J:J),0)),1,0))</f>
        <v/>
      </c>
    </row>
    <row r="190" spans="1:22">
      <c r="A190" s="295">
        <f t="shared" si="4"/>
        <v>0</v>
      </c>
      <c r="B190" s="295">
        <f t="shared" si="5"/>
        <v>0</v>
      </c>
      <c r="C190" s="295" t="str">
        <f>IF(原始数据!K191="","",IF(ISERROR(MATCH(原始数据!K191,原始数据!E191:F191,0)),1,0)-IF(原始数据!K191="",1,0))</f>
        <v/>
      </c>
      <c r="D190" s="295" t="str">
        <f>IF(原始数据!L191="","",IF(ISERROR(MATCH(原始数据!L191,各类选项!L:L,0)),1,0)-IF(原始数据!L191="",1,0))</f>
        <v/>
      </c>
      <c r="E190" s="295" t="str">
        <f>IF(原始数据!W191="","",IF(ISERROR(MATCH(原始数据!W191,各类选项!G:G,0)),1,0))</f>
        <v/>
      </c>
      <c r="F190" s="295" t="str">
        <f>IF(原始数据!Y191="","",IF(ISERROR(MATCH(原始数据!Y191,各类选项!G:G,0)),1,0))</f>
        <v/>
      </c>
      <c r="G190" s="295" t="str">
        <f>IF(原始数据!AO191="","",IF(ISERROR(MATCH(原始数据!AO191,各类选项!$E:$E,0)),1,0))</f>
        <v/>
      </c>
      <c r="H190" s="295" t="str">
        <f>IF(原始数据!AP191="","",IF(ISERROR(MATCH(原始数据!AP191,各类选项!$E:$E,0)),1,0))</f>
        <v/>
      </c>
      <c r="I190" s="295" t="str">
        <f>IF(原始数据!AV191="","",IF(ISERROR(MATCH(原始数据!AV191,各类选项!$E:$E,0)),1,0))</f>
        <v/>
      </c>
      <c r="J190" s="295" t="str">
        <f>IF(原始数据!AX191="","",IF(ISERROR(MATCH(原始数据!AX191,各类选项!$E:$E,0)),1,0))</f>
        <v/>
      </c>
      <c r="K190" s="295" t="str">
        <f>IF(原始数据!AQ191="","",IF(ISERROR(MATCH(原始数据!AQ191,各类选项!$C:$C,0)),1,0))</f>
        <v/>
      </c>
      <c r="L190" s="295" t="str">
        <f>IF(原始数据!AR191="","",IF(ISERROR(MATCH(原始数据!AR191,各类选项!$C:$C,0)),1,0))</f>
        <v/>
      </c>
      <c r="M190" s="295" t="str">
        <f>IF(原始数据!AS191="","",IF(ISERROR(MATCH(原始数据!AS191,各类选项!$C:$C,0)),1,0))</f>
        <v/>
      </c>
      <c r="N190" s="295" t="str">
        <f>IF(原始数据!AT191="","",IF(ISERROR(MATCH(原始数据!AT191,各类选项!$E:$E,0)),1,0))</f>
        <v/>
      </c>
      <c r="O190" s="295" t="str">
        <f>IF(原始数据!AU191="","",IF(ISERROR(MATCH(原始数据!AU191,各类选项!$E:$E,0)),1,0))</f>
        <v/>
      </c>
      <c r="P190" s="295" t="str">
        <f>IF(原始数据!AW191="","",IF(ISERROR(MATCH(原始数据!AW191,各类选项!$E:$E,0)),1,0))</f>
        <v/>
      </c>
      <c r="Q190" s="295" t="str">
        <f>IF(原始数据!AY191="","",IF(ISERROR(MATCH(原始数据!AY191,各类选项!$E:$E,0)),1,0))</f>
        <v/>
      </c>
      <c r="R190" s="295" t="str">
        <f>IF(原始数据!AZ191="","",IF(ISERROR(MATCH(原始数据!AZ191,各类选项!$C:$C,0)),1,0))</f>
        <v/>
      </c>
      <c r="S190" s="295" t="str">
        <f>IF(赛后数据!M191="","",IF(ISERROR(MATCH(赛后数据!M191,(各类选项!J:J),0)),1,0))</f>
        <v/>
      </c>
      <c r="T190" s="295" t="str">
        <f>IF(赛后数据!U191="","",IF(ISERROR(MATCH(赛后数据!U191,(各类选项!J:J),0)),1,0))</f>
        <v/>
      </c>
      <c r="U190" s="295" t="str">
        <f>IF(赛后数据!AC191="","",IF(ISERROR(MATCH(赛后数据!AC191,(各类选项!J:J),0)),1,0))</f>
        <v/>
      </c>
      <c r="V190" s="295" t="str">
        <f>IF(赛后数据!AK191="","",IF(ISERROR(MATCH(赛后数据!AK191,(各类选项!J:J),0)),1,0))</f>
        <v/>
      </c>
    </row>
    <row r="191" spans="1:22">
      <c r="A191" s="295">
        <f t="shared" si="4"/>
        <v>0</v>
      </c>
      <c r="B191" s="295">
        <f t="shared" si="5"/>
        <v>0</v>
      </c>
      <c r="C191" s="295" t="str">
        <f>IF(原始数据!K192="","",IF(ISERROR(MATCH(原始数据!K192,原始数据!E192:F192,0)),1,0)-IF(原始数据!K192="",1,0))</f>
        <v/>
      </c>
      <c r="D191" s="295" t="str">
        <f>IF(原始数据!L192="","",IF(ISERROR(MATCH(原始数据!L192,各类选项!L:L,0)),1,0)-IF(原始数据!L192="",1,0))</f>
        <v/>
      </c>
      <c r="E191" s="295" t="str">
        <f>IF(原始数据!W192="","",IF(ISERROR(MATCH(原始数据!W192,各类选项!G:G,0)),1,0))</f>
        <v/>
      </c>
      <c r="F191" s="295" t="str">
        <f>IF(原始数据!Y192="","",IF(ISERROR(MATCH(原始数据!Y192,各类选项!G:G,0)),1,0))</f>
        <v/>
      </c>
      <c r="G191" s="295" t="str">
        <f>IF(原始数据!AO192="","",IF(ISERROR(MATCH(原始数据!AO192,各类选项!$E:$E,0)),1,0))</f>
        <v/>
      </c>
      <c r="H191" s="295" t="str">
        <f>IF(原始数据!AP192="","",IF(ISERROR(MATCH(原始数据!AP192,各类选项!$E:$E,0)),1,0))</f>
        <v/>
      </c>
      <c r="I191" s="295" t="str">
        <f>IF(原始数据!AV192="","",IF(ISERROR(MATCH(原始数据!AV192,各类选项!$E:$E,0)),1,0))</f>
        <v/>
      </c>
      <c r="J191" s="295" t="str">
        <f>IF(原始数据!AX192="","",IF(ISERROR(MATCH(原始数据!AX192,各类选项!$E:$E,0)),1,0))</f>
        <v/>
      </c>
      <c r="K191" s="295" t="str">
        <f>IF(原始数据!AQ192="","",IF(ISERROR(MATCH(原始数据!AQ192,各类选项!$C:$C,0)),1,0))</f>
        <v/>
      </c>
      <c r="L191" s="295" t="str">
        <f>IF(原始数据!AR192="","",IF(ISERROR(MATCH(原始数据!AR192,各类选项!$C:$C,0)),1,0))</f>
        <v/>
      </c>
      <c r="M191" s="295" t="str">
        <f>IF(原始数据!AS192="","",IF(ISERROR(MATCH(原始数据!AS192,各类选项!$C:$C,0)),1,0))</f>
        <v/>
      </c>
      <c r="N191" s="295" t="str">
        <f>IF(原始数据!AT192="","",IF(ISERROR(MATCH(原始数据!AT192,各类选项!$E:$E,0)),1,0))</f>
        <v/>
      </c>
      <c r="O191" s="295" t="str">
        <f>IF(原始数据!AU192="","",IF(ISERROR(MATCH(原始数据!AU192,各类选项!$E:$E,0)),1,0))</f>
        <v/>
      </c>
      <c r="P191" s="295" t="str">
        <f>IF(原始数据!AW192="","",IF(ISERROR(MATCH(原始数据!AW192,各类选项!$E:$E,0)),1,0))</f>
        <v/>
      </c>
      <c r="Q191" s="295" t="str">
        <f>IF(原始数据!AY192="","",IF(ISERROR(MATCH(原始数据!AY192,各类选项!$E:$E,0)),1,0))</f>
        <v/>
      </c>
      <c r="R191" s="295" t="str">
        <f>IF(原始数据!AZ192="","",IF(ISERROR(MATCH(原始数据!AZ192,各类选项!$C:$C,0)),1,0))</f>
        <v/>
      </c>
      <c r="S191" s="295" t="str">
        <f>IF(赛后数据!M192="","",IF(ISERROR(MATCH(赛后数据!M192,(各类选项!J:J),0)),1,0))</f>
        <v/>
      </c>
      <c r="T191" s="295" t="str">
        <f>IF(赛后数据!U192="","",IF(ISERROR(MATCH(赛后数据!U192,(各类选项!J:J),0)),1,0))</f>
        <v/>
      </c>
      <c r="U191" s="295" t="str">
        <f>IF(赛后数据!AC192="","",IF(ISERROR(MATCH(赛后数据!AC192,(各类选项!J:J),0)),1,0))</f>
        <v/>
      </c>
      <c r="V191" s="295" t="str">
        <f>IF(赛后数据!AK192="","",IF(ISERROR(MATCH(赛后数据!AK192,(各类选项!J:J),0)),1,0))</f>
        <v/>
      </c>
    </row>
    <row r="192" spans="1:22">
      <c r="A192" s="295">
        <f t="shared" si="4"/>
        <v>0</v>
      </c>
      <c r="B192" s="295">
        <f t="shared" si="5"/>
        <v>0</v>
      </c>
      <c r="C192" s="295" t="str">
        <f>IF(原始数据!K193="","",IF(ISERROR(MATCH(原始数据!K193,原始数据!E193:F193,0)),1,0)-IF(原始数据!K193="",1,0))</f>
        <v/>
      </c>
      <c r="D192" s="295" t="str">
        <f>IF(原始数据!L193="","",IF(ISERROR(MATCH(原始数据!L193,各类选项!L:L,0)),1,0)-IF(原始数据!L193="",1,0))</f>
        <v/>
      </c>
      <c r="E192" s="295" t="str">
        <f>IF(原始数据!W193="","",IF(ISERROR(MATCH(原始数据!W193,各类选项!G:G,0)),1,0))</f>
        <v/>
      </c>
      <c r="F192" s="295" t="str">
        <f>IF(原始数据!Y193="","",IF(ISERROR(MATCH(原始数据!Y193,各类选项!G:G,0)),1,0))</f>
        <v/>
      </c>
      <c r="G192" s="295" t="str">
        <f>IF(原始数据!AO193="","",IF(ISERROR(MATCH(原始数据!AO193,各类选项!$E:$E,0)),1,0))</f>
        <v/>
      </c>
      <c r="H192" s="295" t="str">
        <f>IF(原始数据!AP193="","",IF(ISERROR(MATCH(原始数据!AP193,各类选项!$E:$E,0)),1,0))</f>
        <v/>
      </c>
      <c r="I192" s="295" t="str">
        <f>IF(原始数据!AV193="","",IF(ISERROR(MATCH(原始数据!AV193,各类选项!$E:$E,0)),1,0))</f>
        <v/>
      </c>
      <c r="J192" s="295" t="str">
        <f>IF(原始数据!AX193="","",IF(ISERROR(MATCH(原始数据!AX193,各类选项!$E:$E,0)),1,0))</f>
        <v/>
      </c>
      <c r="K192" s="295" t="str">
        <f>IF(原始数据!AQ193="","",IF(ISERROR(MATCH(原始数据!AQ193,各类选项!$C:$C,0)),1,0))</f>
        <v/>
      </c>
      <c r="L192" s="295" t="str">
        <f>IF(原始数据!AR193="","",IF(ISERROR(MATCH(原始数据!AR193,各类选项!$C:$C,0)),1,0))</f>
        <v/>
      </c>
      <c r="M192" s="295" t="str">
        <f>IF(原始数据!AS193="","",IF(ISERROR(MATCH(原始数据!AS193,各类选项!$C:$C,0)),1,0))</f>
        <v/>
      </c>
      <c r="N192" s="295" t="str">
        <f>IF(原始数据!AT193="","",IF(ISERROR(MATCH(原始数据!AT193,各类选项!$E:$E,0)),1,0))</f>
        <v/>
      </c>
      <c r="O192" s="295" t="str">
        <f>IF(原始数据!AU193="","",IF(ISERROR(MATCH(原始数据!AU193,各类选项!$E:$E,0)),1,0))</f>
        <v/>
      </c>
      <c r="P192" s="295" t="str">
        <f>IF(原始数据!AW193="","",IF(ISERROR(MATCH(原始数据!AW193,各类选项!$E:$E,0)),1,0))</f>
        <v/>
      </c>
      <c r="Q192" s="295" t="str">
        <f>IF(原始数据!AY193="","",IF(ISERROR(MATCH(原始数据!AY193,各类选项!$E:$E,0)),1,0))</f>
        <v/>
      </c>
      <c r="R192" s="295" t="str">
        <f>IF(原始数据!AZ193="","",IF(ISERROR(MATCH(原始数据!AZ193,各类选项!$C:$C,0)),1,0))</f>
        <v/>
      </c>
      <c r="S192" s="295" t="str">
        <f>IF(赛后数据!M193="","",IF(ISERROR(MATCH(赛后数据!M193,(各类选项!J:J),0)),1,0))</f>
        <v/>
      </c>
      <c r="T192" s="295" t="str">
        <f>IF(赛后数据!U193="","",IF(ISERROR(MATCH(赛后数据!U193,(各类选项!J:J),0)),1,0))</f>
        <v/>
      </c>
      <c r="U192" s="295" t="str">
        <f>IF(赛后数据!AC193="","",IF(ISERROR(MATCH(赛后数据!AC193,(各类选项!J:J),0)),1,0))</f>
        <v/>
      </c>
      <c r="V192" s="295" t="str">
        <f>IF(赛后数据!AK193="","",IF(ISERROR(MATCH(赛后数据!AK193,(各类选项!J:J),0)),1,0))</f>
        <v/>
      </c>
    </row>
    <row r="193" spans="1:22">
      <c r="A193" s="295">
        <f t="shared" si="4"/>
        <v>0</v>
      </c>
      <c r="B193" s="295">
        <f t="shared" si="5"/>
        <v>0</v>
      </c>
      <c r="C193" s="295" t="str">
        <f>IF(原始数据!K194="","",IF(ISERROR(MATCH(原始数据!K194,原始数据!E194:F194,0)),1,0)-IF(原始数据!K194="",1,0))</f>
        <v/>
      </c>
      <c r="D193" s="295" t="str">
        <f>IF(原始数据!L194="","",IF(ISERROR(MATCH(原始数据!L194,各类选项!L:L,0)),1,0)-IF(原始数据!L194="",1,0))</f>
        <v/>
      </c>
      <c r="E193" s="295" t="str">
        <f>IF(原始数据!W194="","",IF(ISERROR(MATCH(原始数据!W194,各类选项!G:G,0)),1,0))</f>
        <v/>
      </c>
      <c r="F193" s="295" t="str">
        <f>IF(原始数据!Y194="","",IF(ISERROR(MATCH(原始数据!Y194,各类选项!G:G,0)),1,0))</f>
        <v/>
      </c>
      <c r="G193" s="295" t="str">
        <f>IF(原始数据!AO194="","",IF(ISERROR(MATCH(原始数据!AO194,各类选项!$E:$E,0)),1,0))</f>
        <v/>
      </c>
      <c r="H193" s="295" t="str">
        <f>IF(原始数据!AP194="","",IF(ISERROR(MATCH(原始数据!AP194,各类选项!$E:$E,0)),1,0))</f>
        <v/>
      </c>
      <c r="I193" s="295" t="str">
        <f>IF(原始数据!AV194="","",IF(ISERROR(MATCH(原始数据!AV194,各类选项!$E:$E,0)),1,0))</f>
        <v/>
      </c>
      <c r="J193" s="295" t="str">
        <f>IF(原始数据!AX194="","",IF(ISERROR(MATCH(原始数据!AX194,各类选项!$E:$E,0)),1,0))</f>
        <v/>
      </c>
      <c r="K193" s="295" t="str">
        <f>IF(原始数据!AQ194="","",IF(ISERROR(MATCH(原始数据!AQ194,各类选项!$C:$C,0)),1,0))</f>
        <v/>
      </c>
      <c r="L193" s="295" t="str">
        <f>IF(原始数据!AR194="","",IF(ISERROR(MATCH(原始数据!AR194,各类选项!$C:$C,0)),1,0))</f>
        <v/>
      </c>
      <c r="M193" s="295" t="str">
        <f>IF(原始数据!AS194="","",IF(ISERROR(MATCH(原始数据!AS194,各类选项!$C:$C,0)),1,0))</f>
        <v/>
      </c>
      <c r="N193" s="295" t="str">
        <f>IF(原始数据!AT194="","",IF(ISERROR(MATCH(原始数据!AT194,各类选项!$E:$E,0)),1,0))</f>
        <v/>
      </c>
      <c r="O193" s="295" t="str">
        <f>IF(原始数据!AU194="","",IF(ISERROR(MATCH(原始数据!AU194,各类选项!$E:$E,0)),1,0))</f>
        <v/>
      </c>
      <c r="P193" s="295" t="str">
        <f>IF(原始数据!AW194="","",IF(ISERROR(MATCH(原始数据!AW194,各类选项!$E:$E,0)),1,0))</f>
        <v/>
      </c>
      <c r="Q193" s="295" t="str">
        <f>IF(原始数据!AY194="","",IF(ISERROR(MATCH(原始数据!AY194,各类选项!$E:$E,0)),1,0))</f>
        <v/>
      </c>
      <c r="R193" s="295" t="str">
        <f>IF(原始数据!AZ194="","",IF(ISERROR(MATCH(原始数据!AZ194,各类选项!$C:$C,0)),1,0))</f>
        <v/>
      </c>
      <c r="S193" s="295" t="str">
        <f>IF(赛后数据!M194="","",IF(ISERROR(MATCH(赛后数据!M194,(各类选项!J:J),0)),1,0))</f>
        <v/>
      </c>
      <c r="T193" s="295" t="str">
        <f>IF(赛后数据!U194="","",IF(ISERROR(MATCH(赛后数据!U194,(各类选项!J:J),0)),1,0))</f>
        <v/>
      </c>
      <c r="U193" s="295" t="str">
        <f>IF(赛后数据!AC194="","",IF(ISERROR(MATCH(赛后数据!AC194,(各类选项!J:J),0)),1,0))</f>
        <v/>
      </c>
      <c r="V193" s="295" t="str">
        <f>IF(赛后数据!AK194="","",IF(ISERROR(MATCH(赛后数据!AK194,(各类选项!J:J),0)),1,0))</f>
        <v/>
      </c>
    </row>
    <row r="194" spans="1:22">
      <c r="A194" s="295">
        <f t="shared" si="4"/>
        <v>0</v>
      </c>
      <c r="B194" s="295">
        <f t="shared" si="5"/>
        <v>0</v>
      </c>
      <c r="C194" s="295" t="str">
        <f>IF(原始数据!K195="","",IF(ISERROR(MATCH(原始数据!K195,原始数据!E195:F195,0)),1,0)-IF(原始数据!K195="",1,0))</f>
        <v/>
      </c>
      <c r="D194" s="295" t="str">
        <f>IF(原始数据!L195="","",IF(ISERROR(MATCH(原始数据!L195,各类选项!L:L,0)),1,0)-IF(原始数据!L195="",1,0))</f>
        <v/>
      </c>
      <c r="E194" s="295" t="str">
        <f>IF(原始数据!W195="","",IF(ISERROR(MATCH(原始数据!W195,各类选项!G:G,0)),1,0))</f>
        <v/>
      </c>
      <c r="F194" s="295" t="str">
        <f>IF(原始数据!Y195="","",IF(ISERROR(MATCH(原始数据!Y195,各类选项!G:G,0)),1,0))</f>
        <v/>
      </c>
      <c r="G194" s="295" t="str">
        <f>IF(原始数据!AO195="","",IF(ISERROR(MATCH(原始数据!AO195,各类选项!$E:$E,0)),1,0))</f>
        <v/>
      </c>
      <c r="H194" s="295" t="str">
        <f>IF(原始数据!AP195="","",IF(ISERROR(MATCH(原始数据!AP195,各类选项!$E:$E,0)),1,0))</f>
        <v/>
      </c>
      <c r="I194" s="295" t="str">
        <f>IF(原始数据!AV195="","",IF(ISERROR(MATCH(原始数据!AV195,各类选项!$E:$E,0)),1,0))</f>
        <v/>
      </c>
      <c r="J194" s="295" t="str">
        <f>IF(原始数据!AX195="","",IF(ISERROR(MATCH(原始数据!AX195,各类选项!$E:$E,0)),1,0))</f>
        <v/>
      </c>
      <c r="K194" s="295" t="str">
        <f>IF(原始数据!AQ195="","",IF(ISERROR(MATCH(原始数据!AQ195,各类选项!$C:$C,0)),1,0))</f>
        <v/>
      </c>
      <c r="L194" s="295" t="str">
        <f>IF(原始数据!AR195="","",IF(ISERROR(MATCH(原始数据!AR195,各类选项!$C:$C,0)),1,0))</f>
        <v/>
      </c>
      <c r="M194" s="295" t="str">
        <f>IF(原始数据!AS195="","",IF(ISERROR(MATCH(原始数据!AS195,各类选项!$C:$C,0)),1,0))</f>
        <v/>
      </c>
      <c r="N194" s="295" t="str">
        <f>IF(原始数据!AT195="","",IF(ISERROR(MATCH(原始数据!AT195,各类选项!$E:$E,0)),1,0))</f>
        <v/>
      </c>
      <c r="O194" s="295" t="str">
        <f>IF(原始数据!AU195="","",IF(ISERROR(MATCH(原始数据!AU195,各类选项!$E:$E,0)),1,0))</f>
        <v/>
      </c>
      <c r="P194" s="295" t="str">
        <f>IF(原始数据!AW195="","",IF(ISERROR(MATCH(原始数据!AW195,各类选项!$E:$E,0)),1,0))</f>
        <v/>
      </c>
      <c r="Q194" s="295" t="str">
        <f>IF(原始数据!AY195="","",IF(ISERROR(MATCH(原始数据!AY195,各类选项!$E:$E,0)),1,0))</f>
        <v/>
      </c>
      <c r="R194" s="295" t="str">
        <f>IF(原始数据!AZ195="","",IF(ISERROR(MATCH(原始数据!AZ195,各类选项!$C:$C,0)),1,0))</f>
        <v/>
      </c>
      <c r="S194" s="295" t="str">
        <f>IF(赛后数据!M195="","",IF(ISERROR(MATCH(赛后数据!M195,(各类选项!J:J),0)),1,0))</f>
        <v/>
      </c>
      <c r="T194" s="295" t="str">
        <f>IF(赛后数据!U195="","",IF(ISERROR(MATCH(赛后数据!U195,(各类选项!J:J),0)),1,0))</f>
        <v/>
      </c>
      <c r="U194" s="295" t="str">
        <f>IF(赛后数据!AC195="","",IF(ISERROR(MATCH(赛后数据!AC195,(各类选项!J:J),0)),1,0))</f>
        <v/>
      </c>
      <c r="V194" s="295" t="str">
        <f>IF(赛后数据!AK195="","",IF(ISERROR(MATCH(赛后数据!AK195,(各类选项!J:J),0)),1,0))</f>
        <v/>
      </c>
    </row>
    <row r="195" spans="1:22">
      <c r="A195" s="295">
        <f t="shared" ref="A195:A258" si="6">COUNTIF(C195:R195,"&gt;0")</f>
        <v>0</v>
      </c>
      <c r="B195" s="295">
        <f t="shared" ref="B195:B258" si="7">COUNTIF(S195:V195,"&gt;0")</f>
        <v>0</v>
      </c>
      <c r="C195" s="295" t="str">
        <f>IF(原始数据!K196="","",IF(ISERROR(MATCH(原始数据!K196,原始数据!E196:F196,0)),1,0)-IF(原始数据!K196="",1,0))</f>
        <v/>
      </c>
      <c r="D195" s="295" t="str">
        <f>IF(原始数据!L196="","",IF(ISERROR(MATCH(原始数据!L196,各类选项!L:L,0)),1,0)-IF(原始数据!L196="",1,0))</f>
        <v/>
      </c>
      <c r="E195" s="295" t="str">
        <f>IF(原始数据!W196="","",IF(ISERROR(MATCH(原始数据!W196,各类选项!G:G,0)),1,0))</f>
        <v/>
      </c>
      <c r="F195" s="295" t="str">
        <f>IF(原始数据!Y196="","",IF(ISERROR(MATCH(原始数据!Y196,各类选项!G:G,0)),1,0))</f>
        <v/>
      </c>
      <c r="G195" s="295" t="str">
        <f>IF(原始数据!AO196="","",IF(ISERROR(MATCH(原始数据!AO196,各类选项!$E:$E,0)),1,0))</f>
        <v/>
      </c>
      <c r="H195" s="295" t="str">
        <f>IF(原始数据!AP196="","",IF(ISERROR(MATCH(原始数据!AP196,各类选项!$E:$E,0)),1,0))</f>
        <v/>
      </c>
      <c r="I195" s="295" t="str">
        <f>IF(原始数据!AV196="","",IF(ISERROR(MATCH(原始数据!AV196,各类选项!$E:$E,0)),1,0))</f>
        <v/>
      </c>
      <c r="J195" s="295" t="str">
        <f>IF(原始数据!AX196="","",IF(ISERROR(MATCH(原始数据!AX196,各类选项!$E:$E,0)),1,0))</f>
        <v/>
      </c>
      <c r="K195" s="295" t="str">
        <f>IF(原始数据!AQ196="","",IF(ISERROR(MATCH(原始数据!AQ196,各类选项!$C:$C,0)),1,0))</f>
        <v/>
      </c>
      <c r="L195" s="295" t="str">
        <f>IF(原始数据!AR196="","",IF(ISERROR(MATCH(原始数据!AR196,各类选项!$C:$C,0)),1,0))</f>
        <v/>
      </c>
      <c r="M195" s="295" t="str">
        <f>IF(原始数据!AS196="","",IF(ISERROR(MATCH(原始数据!AS196,各类选项!$C:$C,0)),1,0))</f>
        <v/>
      </c>
      <c r="N195" s="295" t="str">
        <f>IF(原始数据!AT196="","",IF(ISERROR(MATCH(原始数据!AT196,各类选项!$E:$E,0)),1,0))</f>
        <v/>
      </c>
      <c r="O195" s="295" t="str">
        <f>IF(原始数据!AU196="","",IF(ISERROR(MATCH(原始数据!AU196,各类选项!$E:$E,0)),1,0))</f>
        <v/>
      </c>
      <c r="P195" s="295" t="str">
        <f>IF(原始数据!AW196="","",IF(ISERROR(MATCH(原始数据!AW196,各类选项!$E:$E,0)),1,0))</f>
        <v/>
      </c>
      <c r="Q195" s="295" t="str">
        <f>IF(原始数据!AY196="","",IF(ISERROR(MATCH(原始数据!AY196,各类选项!$E:$E,0)),1,0))</f>
        <v/>
      </c>
      <c r="R195" s="295" t="str">
        <f>IF(原始数据!AZ196="","",IF(ISERROR(MATCH(原始数据!AZ196,各类选项!$C:$C,0)),1,0))</f>
        <v/>
      </c>
      <c r="S195" s="295" t="str">
        <f>IF(赛后数据!M196="","",IF(ISERROR(MATCH(赛后数据!M196,(各类选项!J:J),0)),1,0))</f>
        <v/>
      </c>
      <c r="T195" s="295" t="str">
        <f>IF(赛后数据!U196="","",IF(ISERROR(MATCH(赛后数据!U196,(各类选项!J:J),0)),1,0))</f>
        <v/>
      </c>
      <c r="U195" s="295" t="str">
        <f>IF(赛后数据!AC196="","",IF(ISERROR(MATCH(赛后数据!AC196,(各类选项!J:J),0)),1,0))</f>
        <v/>
      </c>
      <c r="V195" s="295" t="str">
        <f>IF(赛后数据!AK196="","",IF(ISERROR(MATCH(赛后数据!AK196,(各类选项!J:J),0)),1,0))</f>
        <v/>
      </c>
    </row>
    <row r="196" spans="1:22">
      <c r="A196" s="295">
        <f t="shared" si="6"/>
        <v>0</v>
      </c>
      <c r="B196" s="295">
        <f t="shared" si="7"/>
        <v>0</v>
      </c>
      <c r="C196" s="295" t="str">
        <f>IF(原始数据!K197="","",IF(ISERROR(MATCH(原始数据!K197,原始数据!E197:F197,0)),1,0)-IF(原始数据!K197="",1,0))</f>
        <v/>
      </c>
      <c r="D196" s="295" t="str">
        <f>IF(原始数据!L197="","",IF(ISERROR(MATCH(原始数据!L197,各类选项!L:L,0)),1,0)-IF(原始数据!L197="",1,0))</f>
        <v/>
      </c>
      <c r="E196" s="295" t="str">
        <f>IF(原始数据!W197="","",IF(ISERROR(MATCH(原始数据!W197,各类选项!G:G,0)),1,0))</f>
        <v/>
      </c>
      <c r="F196" s="295" t="str">
        <f>IF(原始数据!Y197="","",IF(ISERROR(MATCH(原始数据!Y197,各类选项!G:G,0)),1,0))</f>
        <v/>
      </c>
      <c r="G196" s="295" t="str">
        <f>IF(原始数据!AO197="","",IF(ISERROR(MATCH(原始数据!AO197,各类选项!$E:$E,0)),1,0))</f>
        <v/>
      </c>
      <c r="H196" s="295" t="str">
        <f>IF(原始数据!AP197="","",IF(ISERROR(MATCH(原始数据!AP197,各类选项!$E:$E,0)),1,0))</f>
        <v/>
      </c>
      <c r="I196" s="295" t="str">
        <f>IF(原始数据!AV197="","",IF(ISERROR(MATCH(原始数据!AV197,各类选项!$E:$E,0)),1,0))</f>
        <v/>
      </c>
      <c r="J196" s="295" t="str">
        <f>IF(原始数据!AX197="","",IF(ISERROR(MATCH(原始数据!AX197,各类选项!$E:$E,0)),1,0))</f>
        <v/>
      </c>
      <c r="K196" s="295" t="str">
        <f>IF(原始数据!AQ197="","",IF(ISERROR(MATCH(原始数据!AQ197,各类选项!$C:$C,0)),1,0))</f>
        <v/>
      </c>
      <c r="L196" s="295" t="str">
        <f>IF(原始数据!AR197="","",IF(ISERROR(MATCH(原始数据!AR197,各类选项!$C:$C,0)),1,0))</f>
        <v/>
      </c>
      <c r="M196" s="295" t="str">
        <f>IF(原始数据!AS197="","",IF(ISERROR(MATCH(原始数据!AS197,各类选项!$C:$C,0)),1,0))</f>
        <v/>
      </c>
      <c r="N196" s="295" t="str">
        <f>IF(原始数据!AT197="","",IF(ISERROR(MATCH(原始数据!AT197,各类选项!$E:$E,0)),1,0))</f>
        <v/>
      </c>
      <c r="O196" s="295" t="str">
        <f>IF(原始数据!AU197="","",IF(ISERROR(MATCH(原始数据!AU197,各类选项!$E:$E,0)),1,0))</f>
        <v/>
      </c>
      <c r="P196" s="295" t="str">
        <f>IF(原始数据!AW197="","",IF(ISERROR(MATCH(原始数据!AW197,各类选项!$E:$E,0)),1,0))</f>
        <v/>
      </c>
      <c r="Q196" s="295" t="str">
        <f>IF(原始数据!AY197="","",IF(ISERROR(MATCH(原始数据!AY197,各类选项!$E:$E,0)),1,0))</f>
        <v/>
      </c>
      <c r="R196" s="295" t="str">
        <f>IF(原始数据!AZ197="","",IF(ISERROR(MATCH(原始数据!AZ197,各类选项!$C:$C,0)),1,0))</f>
        <v/>
      </c>
      <c r="S196" s="295" t="str">
        <f>IF(赛后数据!M197="","",IF(ISERROR(MATCH(赛后数据!M197,(各类选项!J:J),0)),1,0))</f>
        <v/>
      </c>
      <c r="T196" s="295" t="str">
        <f>IF(赛后数据!U197="","",IF(ISERROR(MATCH(赛后数据!U197,(各类选项!J:J),0)),1,0))</f>
        <v/>
      </c>
      <c r="U196" s="295" t="str">
        <f>IF(赛后数据!AC197="","",IF(ISERROR(MATCH(赛后数据!AC197,(各类选项!J:J),0)),1,0))</f>
        <v/>
      </c>
      <c r="V196" s="295" t="str">
        <f>IF(赛后数据!AK197="","",IF(ISERROR(MATCH(赛后数据!AK197,(各类选项!J:J),0)),1,0))</f>
        <v/>
      </c>
    </row>
    <row r="197" spans="1:22">
      <c r="A197" s="295">
        <f t="shared" si="6"/>
        <v>0</v>
      </c>
      <c r="B197" s="295">
        <f t="shared" si="7"/>
        <v>0</v>
      </c>
      <c r="C197" s="295" t="str">
        <f>IF(原始数据!K198="","",IF(ISERROR(MATCH(原始数据!K198,原始数据!E198:F198,0)),1,0)-IF(原始数据!K198="",1,0))</f>
        <v/>
      </c>
      <c r="D197" s="295" t="str">
        <f>IF(原始数据!L198="","",IF(ISERROR(MATCH(原始数据!L198,各类选项!L:L,0)),1,0)-IF(原始数据!L198="",1,0))</f>
        <v/>
      </c>
      <c r="E197" s="295" t="str">
        <f>IF(原始数据!W198="","",IF(ISERROR(MATCH(原始数据!W198,各类选项!G:G,0)),1,0))</f>
        <v/>
      </c>
      <c r="F197" s="295" t="str">
        <f>IF(原始数据!Y198="","",IF(ISERROR(MATCH(原始数据!Y198,各类选项!G:G,0)),1,0))</f>
        <v/>
      </c>
      <c r="G197" s="295" t="str">
        <f>IF(原始数据!AO198="","",IF(ISERROR(MATCH(原始数据!AO198,各类选项!$E:$E,0)),1,0))</f>
        <v/>
      </c>
      <c r="H197" s="295" t="str">
        <f>IF(原始数据!AP198="","",IF(ISERROR(MATCH(原始数据!AP198,各类选项!$E:$E,0)),1,0))</f>
        <v/>
      </c>
      <c r="I197" s="295" t="str">
        <f>IF(原始数据!AV198="","",IF(ISERROR(MATCH(原始数据!AV198,各类选项!$E:$E,0)),1,0))</f>
        <v/>
      </c>
      <c r="J197" s="295" t="str">
        <f>IF(原始数据!AX198="","",IF(ISERROR(MATCH(原始数据!AX198,各类选项!$E:$E,0)),1,0))</f>
        <v/>
      </c>
      <c r="K197" s="295" t="str">
        <f>IF(原始数据!AQ198="","",IF(ISERROR(MATCH(原始数据!AQ198,各类选项!$C:$C,0)),1,0))</f>
        <v/>
      </c>
      <c r="L197" s="295" t="str">
        <f>IF(原始数据!AR198="","",IF(ISERROR(MATCH(原始数据!AR198,各类选项!$C:$C,0)),1,0))</f>
        <v/>
      </c>
      <c r="M197" s="295" t="str">
        <f>IF(原始数据!AS198="","",IF(ISERROR(MATCH(原始数据!AS198,各类选项!$C:$C,0)),1,0))</f>
        <v/>
      </c>
      <c r="N197" s="295" t="str">
        <f>IF(原始数据!AT198="","",IF(ISERROR(MATCH(原始数据!AT198,各类选项!$E:$E,0)),1,0))</f>
        <v/>
      </c>
      <c r="O197" s="295" t="str">
        <f>IF(原始数据!AU198="","",IF(ISERROR(MATCH(原始数据!AU198,各类选项!$E:$E,0)),1,0))</f>
        <v/>
      </c>
      <c r="P197" s="295" t="str">
        <f>IF(原始数据!AW198="","",IF(ISERROR(MATCH(原始数据!AW198,各类选项!$E:$E,0)),1,0))</f>
        <v/>
      </c>
      <c r="Q197" s="295" t="str">
        <f>IF(原始数据!AY198="","",IF(ISERROR(MATCH(原始数据!AY198,各类选项!$E:$E,0)),1,0))</f>
        <v/>
      </c>
      <c r="R197" s="295" t="str">
        <f>IF(原始数据!AZ198="","",IF(ISERROR(MATCH(原始数据!AZ198,各类选项!$C:$C,0)),1,0))</f>
        <v/>
      </c>
      <c r="S197" s="295" t="str">
        <f>IF(赛后数据!M198="","",IF(ISERROR(MATCH(赛后数据!M198,(各类选项!J:J),0)),1,0))</f>
        <v/>
      </c>
      <c r="T197" s="295" t="str">
        <f>IF(赛后数据!U198="","",IF(ISERROR(MATCH(赛后数据!U198,(各类选项!J:J),0)),1,0))</f>
        <v/>
      </c>
      <c r="U197" s="295" t="str">
        <f>IF(赛后数据!AC198="","",IF(ISERROR(MATCH(赛后数据!AC198,(各类选项!J:J),0)),1,0))</f>
        <v/>
      </c>
      <c r="V197" s="295" t="str">
        <f>IF(赛后数据!AK198="","",IF(ISERROR(MATCH(赛后数据!AK198,(各类选项!J:J),0)),1,0))</f>
        <v/>
      </c>
    </row>
    <row r="198" spans="1:22">
      <c r="A198" s="295">
        <f t="shared" si="6"/>
        <v>0</v>
      </c>
      <c r="B198" s="295">
        <f t="shared" si="7"/>
        <v>0</v>
      </c>
      <c r="C198" s="295" t="str">
        <f>IF(原始数据!K199="","",IF(ISERROR(MATCH(原始数据!K199,原始数据!E199:F199,0)),1,0)-IF(原始数据!K199="",1,0))</f>
        <v/>
      </c>
      <c r="D198" s="295" t="str">
        <f>IF(原始数据!L199="","",IF(ISERROR(MATCH(原始数据!L199,各类选项!L:L,0)),1,0)-IF(原始数据!L199="",1,0))</f>
        <v/>
      </c>
      <c r="E198" s="295" t="str">
        <f>IF(原始数据!W199="","",IF(ISERROR(MATCH(原始数据!W199,各类选项!G:G,0)),1,0))</f>
        <v/>
      </c>
      <c r="F198" s="295" t="str">
        <f>IF(原始数据!Y199="","",IF(ISERROR(MATCH(原始数据!Y199,各类选项!G:G,0)),1,0))</f>
        <v/>
      </c>
      <c r="G198" s="295" t="str">
        <f>IF(原始数据!AO199="","",IF(ISERROR(MATCH(原始数据!AO199,各类选项!$E:$E,0)),1,0))</f>
        <v/>
      </c>
      <c r="H198" s="295" t="str">
        <f>IF(原始数据!AP199="","",IF(ISERROR(MATCH(原始数据!AP199,各类选项!$E:$E,0)),1,0))</f>
        <v/>
      </c>
      <c r="I198" s="295" t="str">
        <f>IF(原始数据!AV199="","",IF(ISERROR(MATCH(原始数据!AV199,各类选项!$E:$E,0)),1,0))</f>
        <v/>
      </c>
      <c r="J198" s="295" t="str">
        <f>IF(原始数据!AX199="","",IF(ISERROR(MATCH(原始数据!AX199,各类选项!$E:$E,0)),1,0))</f>
        <v/>
      </c>
      <c r="K198" s="295" t="str">
        <f>IF(原始数据!AQ199="","",IF(ISERROR(MATCH(原始数据!AQ199,各类选项!$C:$C,0)),1,0))</f>
        <v/>
      </c>
      <c r="L198" s="295" t="str">
        <f>IF(原始数据!AR199="","",IF(ISERROR(MATCH(原始数据!AR199,各类选项!$C:$C,0)),1,0))</f>
        <v/>
      </c>
      <c r="M198" s="295" t="str">
        <f>IF(原始数据!AS199="","",IF(ISERROR(MATCH(原始数据!AS199,各类选项!$C:$C,0)),1,0))</f>
        <v/>
      </c>
      <c r="N198" s="295" t="str">
        <f>IF(原始数据!AT199="","",IF(ISERROR(MATCH(原始数据!AT199,各类选项!$E:$E,0)),1,0))</f>
        <v/>
      </c>
      <c r="O198" s="295" t="str">
        <f>IF(原始数据!AU199="","",IF(ISERROR(MATCH(原始数据!AU199,各类选项!$E:$E,0)),1,0))</f>
        <v/>
      </c>
      <c r="P198" s="295" t="str">
        <f>IF(原始数据!AW199="","",IF(ISERROR(MATCH(原始数据!AW199,各类选项!$E:$E,0)),1,0))</f>
        <v/>
      </c>
      <c r="Q198" s="295" t="str">
        <f>IF(原始数据!AY199="","",IF(ISERROR(MATCH(原始数据!AY199,各类选项!$E:$E,0)),1,0))</f>
        <v/>
      </c>
      <c r="R198" s="295" t="str">
        <f>IF(原始数据!AZ199="","",IF(ISERROR(MATCH(原始数据!AZ199,各类选项!$C:$C,0)),1,0))</f>
        <v/>
      </c>
      <c r="S198" s="295" t="str">
        <f>IF(赛后数据!M199="","",IF(ISERROR(MATCH(赛后数据!M199,(各类选项!J:J),0)),1,0))</f>
        <v/>
      </c>
      <c r="T198" s="295" t="str">
        <f>IF(赛后数据!U199="","",IF(ISERROR(MATCH(赛后数据!U199,(各类选项!J:J),0)),1,0))</f>
        <v/>
      </c>
      <c r="U198" s="295" t="str">
        <f>IF(赛后数据!AC199="","",IF(ISERROR(MATCH(赛后数据!AC199,(各类选项!J:J),0)),1,0))</f>
        <v/>
      </c>
      <c r="V198" s="295" t="str">
        <f>IF(赛后数据!AK199="","",IF(ISERROR(MATCH(赛后数据!AK199,(各类选项!J:J),0)),1,0))</f>
        <v/>
      </c>
    </row>
    <row r="199" spans="1:22">
      <c r="A199" s="295">
        <f t="shared" si="6"/>
        <v>0</v>
      </c>
      <c r="B199" s="295">
        <f t="shared" si="7"/>
        <v>0</v>
      </c>
      <c r="C199" s="295" t="str">
        <f>IF(原始数据!K200="","",IF(ISERROR(MATCH(原始数据!K200,原始数据!E200:F200,0)),1,0)-IF(原始数据!K200="",1,0))</f>
        <v/>
      </c>
      <c r="D199" s="295" t="str">
        <f>IF(原始数据!L200="","",IF(ISERROR(MATCH(原始数据!L200,各类选项!L:L,0)),1,0)-IF(原始数据!L200="",1,0))</f>
        <v/>
      </c>
      <c r="E199" s="295" t="str">
        <f>IF(原始数据!W200="","",IF(ISERROR(MATCH(原始数据!W200,各类选项!G:G,0)),1,0))</f>
        <v/>
      </c>
      <c r="F199" s="295" t="str">
        <f>IF(原始数据!Y200="","",IF(ISERROR(MATCH(原始数据!Y200,各类选项!G:G,0)),1,0))</f>
        <v/>
      </c>
      <c r="G199" s="295" t="str">
        <f>IF(原始数据!AO200="","",IF(ISERROR(MATCH(原始数据!AO200,各类选项!$E:$E,0)),1,0))</f>
        <v/>
      </c>
      <c r="H199" s="295" t="str">
        <f>IF(原始数据!AP200="","",IF(ISERROR(MATCH(原始数据!AP200,各类选项!$E:$E,0)),1,0))</f>
        <v/>
      </c>
      <c r="I199" s="295" t="str">
        <f>IF(原始数据!AV200="","",IF(ISERROR(MATCH(原始数据!AV200,各类选项!$E:$E,0)),1,0))</f>
        <v/>
      </c>
      <c r="J199" s="295" t="str">
        <f>IF(原始数据!AX200="","",IF(ISERROR(MATCH(原始数据!AX200,各类选项!$E:$E,0)),1,0))</f>
        <v/>
      </c>
      <c r="K199" s="295" t="str">
        <f>IF(原始数据!AQ200="","",IF(ISERROR(MATCH(原始数据!AQ200,各类选项!$C:$C,0)),1,0))</f>
        <v/>
      </c>
      <c r="L199" s="295" t="str">
        <f>IF(原始数据!AR200="","",IF(ISERROR(MATCH(原始数据!AR200,各类选项!$C:$C,0)),1,0))</f>
        <v/>
      </c>
      <c r="M199" s="295" t="str">
        <f>IF(原始数据!AS200="","",IF(ISERROR(MATCH(原始数据!AS200,各类选项!$C:$C,0)),1,0))</f>
        <v/>
      </c>
      <c r="N199" s="295" t="str">
        <f>IF(原始数据!AT200="","",IF(ISERROR(MATCH(原始数据!AT200,各类选项!$E:$E,0)),1,0))</f>
        <v/>
      </c>
      <c r="O199" s="295" t="str">
        <f>IF(原始数据!AU200="","",IF(ISERROR(MATCH(原始数据!AU200,各类选项!$E:$E,0)),1,0))</f>
        <v/>
      </c>
      <c r="P199" s="295" t="str">
        <f>IF(原始数据!AW200="","",IF(ISERROR(MATCH(原始数据!AW200,各类选项!$E:$E,0)),1,0))</f>
        <v/>
      </c>
      <c r="Q199" s="295" t="str">
        <f>IF(原始数据!AY200="","",IF(ISERROR(MATCH(原始数据!AY200,各类选项!$E:$E,0)),1,0))</f>
        <v/>
      </c>
      <c r="R199" s="295" t="str">
        <f>IF(原始数据!AZ200="","",IF(ISERROR(MATCH(原始数据!AZ200,各类选项!$C:$C,0)),1,0))</f>
        <v/>
      </c>
      <c r="S199" s="295" t="str">
        <f>IF(赛后数据!M200="","",IF(ISERROR(MATCH(赛后数据!M200,(各类选项!J:J),0)),1,0))</f>
        <v/>
      </c>
      <c r="T199" s="295" t="str">
        <f>IF(赛后数据!U200="","",IF(ISERROR(MATCH(赛后数据!U200,(各类选项!J:J),0)),1,0))</f>
        <v/>
      </c>
      <c r="U199" s="295" t="str">
        <f>IF(赛后数据!AC200="","",IF(ISERROR(MATCH(赛后数据!AC200,(各类选项!J:J),0)),1,0))</f>
        <v/>
      </c>
      <c r="V199" s="295" t="str">
        <f>IF(赛后数据!AK200="","",IF(ISERROR(MATCH(赛后数据!AK200,(各类选项!J:J),0)),1,0))</f>
        <v/>
      </c>
    </row>
    <row r="200" spans="1:22">
      <c r="A200" s="295">
        <f t="shared" si="6"/>
        <v>0</v>
      </c>
      <c r="B200" s="295">
        <f t="shared" si="7"/>
        <v>0</v>
      </c>
      <c r="C200" s="295" t="str">
        <f>IF(原始数据!K201="","",IF(ISERROR(MATCH(原始数据!K201,原始数据!E201:F201,0)),1,0)-IF(原始数据!K201="",1,0))</f>
        <v/>
      </c>
      <c r="D200" s="295" t="str">
        <f>IF(原始数据!L201="","",IF(ISERROR(MATCH(原始数据!L201,各类选项!L:L,0)),1,0)-IF(原始数据!L201="",1,0))</f>
        <v/>
      </c>
      <c r="E200" s="295" t="str">
        <f>IF(原始数据!W201="","",IF(ISERROR(MATCH(原始数据!W201,各类选项!G:G,0)),1,0))</f>
        <v/>
      </c>
      <c r="F200" s="295" t="str">
        <f>IF(原始数据!Y201="","",IF(ISERROR(MATCH(原始数据!Y201,各类选项!G:G,0)),1,0))</f>
        <v/>
      </c>
      <c r="G200" s="295" t="str">
        <f>IF(原始数据!AO201="","",IF(ISERROR(MATCH(原始数据!AO201,各类选项!$E:$E,0)),1,0))</f>
        <v/>
      </c>
      <c r="H200" s="295" t="str">
        <f>IF(原始数据!AP201="","",IF(ISERROR(MATCH(原始数据!AP201,各类选项!$E:$E,0)),1,0))</f>
        <v/>
      </c>
      <c r="I200" s="295" t="str">
        <f>IF(原始数据!AV201="","",IF(ISERROR(MATCH(原始数据!AV201,各类选项!$E:$E,0)),1,0))</f>
        <v/>
      </c>
      <c r="J200" s="295" t="str">
        <f>IF(原始数据!AX201="","",IF(ISERROR(MATCH(原始数据!AX201,各类选项!$E:$E,0)),1,0))</f>
        <v/>
      </c>
      <c r="K200" s="295" t="str">
        <f>IF(原始数据!AQ201="","",IF(ISERROR(MATCH(原始数据!AQ201,各类选项!$C:$C,0)),1,0))</f>
        <v/>
      </c>
      <c r="L200" s="295" t="str">
        <f>IF(原始数据!AR201="","",IF(ISERROR(MATCH(原始数据!AR201,各类选项!$C:$C,0)),1,0))</f>
        <v/>
      </c>
      <c r="M200" s="295" t="str">
        <f>IF(原始数据!AS201="","",IF(ISERROR(MATCH(原始数据!AS201,各类选项!$C:$C,0)),1,0))</f>
        <v/>
      </c>
      <c r="N200" s="295" t="str">
        <f>IF(原始数据!AT201="","",IF(ISERROR(MATCH(原始数据!AT201,各类选项!$E:$E,0)),1,0))</f>
        <v/>
      </c>
      <c r="O200" s="295" t="str">
        <f>IF(原始数据!AU201="","",IF(ISERROR(MATCH(原始数据!AU201,各类选项!$E:$E,0)),1,0))</f>
        <v/>
      </c>
      <c r="P200" s="295" t="str">
        <f>IF(原始数据!AW201="","",IF(ISERROR(MATCH(原始数据!AW201,各类选项!$E:$E,0)),1,0))</f>
        <v/>
      </c>
      <c r="Q200" s="295" t="str">
        <f>IF(原始数据!AY201="","",IF(ISERROR(MATCH(原始数据!AY201,各类选项!$E:$E,0)),1,0))</f>
        <v/>
      </c>
      <c r="R200" s="295" t="str">
        <f>IF(原始数据!AZ201="","",IF(ISERROR(MATCH(原始数据!AZ201,各类选项!$C:$C,0)),1,0))</f>
        <v/>
      </c>
      <c r="S200" s="295" t="str">
        <f>IF(赛后数据!M201="","",IF(ISERROR(MATCH(赛后数据!M201,(各类选项!J:J),0)),1,0))</f>
        <v/>
      </c>
      <c r="T200" s="295" t="str">
        <f>IF(赛后数据!U201="","",IF(ISERROR(MATCH(赛后数据!U201,(各类选项!J:J),0)),1,0))</f>
        <v/>
      </c>
      <c r="U200" s="295" t="str">
        <f>IF(赛后数据!AC201="","",IF(ISERROR(MATCH(赛后数据!AC201,(各类选项!J:J),0)),1,0))</f>
        <v/>
      </c>
      <c r="V200" s="295" t="str">
        <f>IF(赛后数据!AK201="","",IF(ISERROR(MATCH(赛后数据!AK201,(各类选项!J:J),0)),1,0))</f>
        <v/>
      </c>
    </row>
    <row r="201" spans="1:22">
      <c r="A201" s="295">
        <f t="shared" si="6"/>
        <v>0</v>
      </c>
      <c r="B201" s="295">
        <f t="shared" si="7"/>
        <v>0</v>
      </c>
      <c r="C201" s="295" t="str">
        <f>IF(原始数据!K202="","",IF(ISERROR(MATCH(原始数据!K202,原始数据!E202:F202,0)),1,0)-IF(原始数据!K202="",1,0))</f>
        <v/>
      </c>
      <c r="D201" s="295" t="str">
        <f>IF(原始数据!L202="","",IF(ISERROR(MATCH(原始数据!L202,各类选项!L:L,0)),1,0)-IF(原始数据!L202="",1,0))</f>
        <v/>
      </c>
      <c r="E201" s="295" t="str">
        <f>IF(原始数据!W202="","",IF(ISERROR(MATCH(原始数据!W202,各类选项!G:G,0)),1,0))</f>
        <v/>
      </c>
      <c r="F201" s="295" t="str">
        <f>IF(原始数据!Y202="","",IF(ISERROR(MATCH(原始数据!Y202,各类选项!G:G,0)),1,0))</f>
        <v/>
      </c>
      <c r="G201" s="295" t="str">
        <f>IF(原始数据!AO202="","",IF(ISERROR(MATCH(原始数据!AO202,各类选项!$E:$E,0)),1,0))</f>
        <v/>
      </c>
      <c r="H201" s="295" t="str">
        <f>IF(原始数据!AP202="","",IF(ISERROR(MATCH(原始数据!AP202,各类选项!$E:$E,0)),1,0))</f>
        <v/>
      </c>
      <c r="I201" s="295" t="str">
        <f>IF(原始数据!AV202="","",IF(ISERROR(MATCH(原始数据!AV202,各类选项!$E:$E,0)),1,0))</f>
        <v/>
      </c>
      <c r="J201" s="295" t="str">
        <f>IF(原始数据!AX202="","",IF(ISERROR(MATCH(原始数据!AX202,各类选项!$E:$E,0)),1,0))</f>
        <v/>
      </c>
      <c r="K201" s="295" t="str">
        <f>IF(原始数据!AQ202="","",IF(ISERROR(MATCH(原始数据!AQ202,各类选项!$C:$C,0)),1,0))</f>
        <v/>
      </c>
      <c r="L201" s="295" t="str">
        <f>IF(原始数据!AR202="","",IF(ISERROR(MATCH(原始数据!AR202,各类选项!$C:$C,0)),1,0))</f>
        <v/>
      </c>
      <c r="M201" s="295" t="str">
        <f>IF(原始数据!AS202="","",IF(ISERROR(MATCH(原始数据!AS202,各类选项!$C:$C,0)),1,0))</f>
        <v/>
      </c>
      <c r="N201" s="295" t="str">
        <f>IF(原始数据!AT202="","",IF(ISERROR(MATCH(原始数据!AT202,各类选项!$E:$E,0)),1,0))</f>
        <v/>
      </c>
      <c r="O201" s="295" t="str">
        <f>IF(原始数据!AU202="","",IF(ISERROR(MATCH(原始数据!AU202,各类选项!$E:$E,0)),1,0))</f>
        <v/>
      </c>
      <c r="P201" s="295" t="str">
        <f>IF(原始数据!AW202="","",IF(ISERROR(MATCH(原始数据!AW202,各类选项!$E:$E,0)),1,0))</f>
        <v/>
      </c>
      <c r="Q201" s="295" t="str">
        <f>IF(原始数据!AY202="","",IF(ISERROR(MATCH(原始数据!AY202,各类选项!$E:$E,0)),1,0))</f>
        <v/>
      </c>
      <c r="R201" s="295" t="str">
        <f>IF(原始数据!AZ202="","",IF(ISERROR(MATCH(原始数据!AZ202,各类选项!$C:$C,0)),1,0))</f>
        <v/>
      </c>
      <c r="S201" s="295" t="str">
        <f>IF(赛后数据!M202="","",IF(ISERROR(MATCH(赛后数据!M202,(各类选项!J:J),0)),1,0))</f>
        <v/>
      </c>
      <c r="T201" s="295" t="str">
        <f>IF(赛后数据!U202="","",IF(ISERROR(MATCH(赛后数据!U202,(各类选项!J:J),0)),1,0))</f>
        <v/>
      </c>
      <c r="U201" s="295" t="str">
        <f>IF(赛后数据!AC202="","",IF(ISERROR(MATCH(赛后数据!AC202,(各类选项!J:J),0)),1,0))</f>
        <v/>
      </c>
      <c r="V201" s="295" t="str">
        <f>IF(赛后数据!AK202="","",IF(ISERROR(MATCH(赛后数据!AK202,(各类选项!J:J),0)),1,0))</f>
        <v/>
      </c>
    </row>
    <row r="202" spans="1:22">
      <c r="A202" s="295">
        <f t="shared" si="6"/>
        <v>0</v>
      </c>
      <c r="B202" s="295">
        <f t="shared" si="7"/>
        <v>0</v>
      </c>
      <c r="C202" s="295" t="str">
        <f>IF(原始数据!K203="","",IF(ISERROR(MATCH(原始数据!K203,原始数据!E203:F203,0)),1,0)-IF(原始数据!K203="",1,0))</f>
        <v/>
      </c>
      <c r="D202" s="295" t="str">
        <f>IF(原始数据!L203="","",IF(ISERROR(MATCH(原始数据!L203,各类选项!L:L,0)),1,0)-IF(原始数据!L203="",1,0))</f>
        <v/>
      </c>
      <c r="E202" s="295" t="str">
        <f>IF(原始数据!W203="","",IF(ISERROR(MATCH(原始数据!W203,各类选项!G:G,0)),1,0))</f>
        <v/>
      </c>
      <c r="F202" s="295" t="str">
        <f>IF(原始数据!Y203="","",IF(ISERROR(MATCH(原始数据!Y203,各类选项!G:G,0)),1,0))</f>
        <v/>
      </c>
      <c r="G202" s="295" t="str">
        <f>IF(原始数据!AO203="","",IF(ISERROR(MATCH(原始数据!AO203,各类选项!$E:$E,0)),1,0))</f>
        <v/>
      </c>
      <c r="H202" s="295" t="str">
        <f>IF(原始数据!AP203="","",IF(ISERROR(MATCH(原始数据!AP203,各类选项!$E:$E,0)),1,0))</f>
        <v/>
      </c>
      <c r="I202" s="295" t="str">
        <f>IF(原始数据!AV203="","",IF(ISERROR(MATCH(原始数据!AV203,各类选项!$E:$E,0)),1,0))</f>
        <v/>
      </c>
      <c r="J202" s="295" t="str">
        <f>IF(原始数据!AX203="","",IF(ISERROR(MATCH(原始数据!AX203,各类选项!$E:$E,0)),1,0))</f>
        <v/>
      </c>
      <c r="K202" s="295" t="str">
        <f>IF(原始数据!AQ203="","",IF(ISERROR(MATCH(原始数据!AQ203,各类选项!$C:$C,0)),1,0))</f>
        <v/>
      </c>
      <c r="L202" s="295" t="str">
        <f>IF(原始数据!AR203="","",IF(ISERROR(MATCH(原始数据!AR203,各类选项!$C:$C,0)),1,0))</f>
        <v/>
      </c>
      <c r="M202" s="295" t="str">
        <f>IF(原始数据!AS203="","",IF(ISERROR(MATCH(原始数据!AS203,各类选项!$C:$C,0)),1,0))</f>
        <v/>
      </c>
      <c r="N202" s="295" t="str">
        <f>IF(原始数据!AT203="","",IF(ISERROR(MATCH(原始数据!AT203,各类选项!$E:$E,0)),1,0))</f>
        <v/>
      </c>
      <c r="O202" s="295" t="str">
        <f>IF(原始数据!AU203="","",IF(ISERROR(MATCH(原始数据!AU203,各类选项!$E:$E,0)),1,0))</f>
        <v/>
      </c>
      <c r="P202" s="295" t="str">
        <f>IF(原始数据!AW203="","",IF(ISERROR(MATCH(原始数据!AW203,各类选项!$E:$E,0)),1,0))</f>
        <v/>
      </c>
      <c r="Q202" s="295" t="str">
        <f>IF(原始数据!AY203="","",IF(ISERROR(MATCH(原始数据!AY203,各类选项!$E:$E,0)),1,0))</f>
        <v/>
      </c>
      <c r="R202" s="295" t="str">
        <f>IF(原始数据!AZ203="","",IF(ISERROR(MATCH(原始数据!AZ203,各类选项!$C:$C,0)),1,0))</f>
        <v/>
      </c>
      <c r="S202" s="295" t="str">
        <f>IF(赛后数据!M203="","",IF(ISERROR(MATCH(赛后数据!M203,(各类选项!J:J),0)),1,0))</f>
        <v/>
      </c>
      <c r="T202" s="295" t="str">
        <f>IF(赛后数据!U203="","",IF(ISERROR(MATCH(赛后数据!U203,(各类选项!J:J),0)),1,0))</f>
        <v/>
      </c>
      <c r="U202" s="295" t="str">
        <f>IF(赛后数据!AC203="","",IF(ISERROR(MATCH(赛后数据!AC203,(各类选项!J:J),0)),1,0))</f>
        <v/>
      </c>
      <c r="V202" s="295" t="str">
        <f>IF(赛后数据!AK203="","",IF(ISERROR(MATCH(赛后数据!AK203,(各类选项!J:J),0)),1,0))</f>
        <v/>
      </c>
    </row>
    <row r="203" spans="1:22">
      <c r="A203" s="295">
        <f t="shared" si="6"/>
        <v>0</v>
      </c>
      <c r="B203" s="295">
        <f t="shared" si="7"/>
        <v>0</v>
      </c>
      <c r="C203" s="295" t="str">
        <f>IF(原始数据!K204="","",IF(ISERROR(MATCH(原始数据!K204,原始数据!E204:F204,0)),1,0)-IF(原始数据!K204="",1,0))</f>
        <v/>
      </c>
      <c r="D203" s="295" t="str">
        <f>IF(原始数据!L204="","",IF(ISERROR(MATCH(原始数据!L204,各类选项!L:L,0)),1,0)-IF(原始数据!L204="",1,0))</f>
        <v/>
      </c>
      <c r="E203" s="295" t="str">
        <f>IF(原始数据!W204="","",IF(ISERROR(MATCH(原始数据!W204,各类选项!G:G,0)),1,0))</f>
        <v/>
      </c>
      <c r="F203" s="295" t="str">
        <f>IF(原始数据!Y204="","",IF(ISERROR(MATCH(原始数据!Y204,各类选项!G:G,0)),1,0))</f>
        <v/>
      </c>
      <c r="G203" s="295" t="str">
        <f>IF(原始数据!AO204="","",IF(ISERROR(MATCH(原始数据!AO204,各类选项!$E:$E,0)),1,0))</f>
        <v/>
      </c>
      <c r="H203" s="295" t="str">
        <f>IF(原始数据!AP204="","",IF(ISERROR(MATCH(原始数据!AP204,各类选项!$E:$E,0)),1,0))</f>
        <v/>
      </c>
      <c r="I203" s="295" t="str">
        <f>IF(原始数据!AV204="","",IF(ISERROR(MATCH(原始数据!AV204,各类选项!$E:$E,0)),1,0))</f>
        <v/>
      </c>
      <c r="J203" s="295" t="str">
        <f>IF(原始数据!AX204="","",IF(ISERROR(MATCH(原始数据!AX204,各类选项!$E:$E,0)),1,0))</f>
        <v/>
      </c>
      <c r="K203" s="295" t="str">
        <f>IF(原始数据!AQ204="","",IF(ISERROR(MATCH(原始数据!AQ204,各类选项!$C:$C,0)),1,0))</f>
        <v/>
      </c>
      <c r="L203" s="295" t="str">
        <f>IF(原始数据!AR204="","",IF(ISERROR(MATCH(原始数据!AR204,各类选项!$C:$C,0)),1,0))</f>
        <v/>
      </c>
      <c r="M203" s="295" t="str">
        <f>IF(原始数据!AS204="","",IF(ISERROR(MATCH(原始数据!AS204,各类选项!$C:$C,0)),1,0))</f>
        <v/>
      </c>
      <c r="N203" s="295" t="str">
        <f>IF(原始数据!AT204="","",IF(ISERROR(MATCH(原始数据!AT204,各类选项!$E:$E,0)),1,0))</f>
        <v/>
      </c>
      <c r="O203" s="295" t="str">
        <f>IF(原始数据!AU204="","",IF(ISERROR(MATCH(原始数据!AU204,各类选项!$E:$E,0)),1,0))</f>
        <v/>
      </c>
      <c r="P203" s="295" t="str">
        <f>IF(原始数据!AW204="","",IF(ISERROR(MATCH(原始数据!AW204,各类选项!$E:$E,0)),1,0))</f>
        <v/>
      </c>
      <c r="Q203" s="295" t="str">
        <f>IF(原始数据!AY204="","",IF(ISERROR(MATCH(原始数据!AY204,各类选项!$E:$E,0)),1,0))</f>
        <v/>
      </c>
      <c r="R203" s="295" t="str">
        <f>IF(原始数据!AZ204="","",IF(ISERROR(MATCH(原始数据!AZ204,各类选项!$C:$C,0)),1,0))</f>
        <v/>
      </c>
      <c r="S203" s="295" t="str">
        <f>IF(赛后数据!M204="","",IF(ISERROR(MATCH(赛后数据!M204,(各类选项!J:J),0)),1,0))</f>
        <v/>
      </c>
      <c r="T203" s="295" t="str">
        <f>IF(赛后数据!U204="","",IF(ISERROR(MATCH(赛后数据!U204,(各类选项!J:J),0)),1,0))</f>
        <v/>
      </c>
      <c r="U203" s="295" t="str">
        <f>IF(赛后数据!AC204="","",IF(ISERROR(MATCH(赛后数据!AC204,(各类选项!J:J),0)),1,0))</f>
        <v/>
      </c>
      <c r="V203" s="295" t="str">
        <f>IF(赛后数据!AK204="","",IF(ISERROR(MATCH(赛后数据!AK204,(各类选项!J:J),0)),1,0))</f>
        <v/>
      </c>
    </row>
    <row r="204" spans="1:22">
      <c r="A204" s="295">
        <f t="shared" si="6"/>
        <v>0</v>
      </c>
      <c r="B204" s="295">
        <f t="shared" si="7"/>
        <v>0</v>
      </c>
      <c r="C204" s="295" t="str">
        <f>IF(原始数据!K205="","",IF(ISERROR(MATCH(原始数据!K205,原始数据!E205:F205,0)),1,0)-IF(原始数据!K205="",1,0))</f>
        <v/>
      </c>
      <c r="D204" s="295" t="str">
        <f>IF(原始数据!L205="","",IF(ISERROR(MATCH(原始数据!L205,各类选项!L:L,0)),1,0)-IF(原始数据!L205="",1,0))</f>
        <v/>
      </c>
      <c r="E204" s="295" t="str">
        <f>IF(原始数据!W205="","",IF(ISERROR(MATCH(原始数据!W205,各类选项!G:G,0)),1,0))</f>
        <v/>
      </c>
      <c r="F204" s="295" t="str">
        <f>IF(原始数据!Y205="","",IF(ISERROR(MATCH(原始数据!Y205,各类选项!G:G,0)),1,0))</f>
        <v/>
      </c>
      <c r="G204" s="295" t="str">
        <f>IF(原始数据!AO205="","",IF(ISERROR(MATCH(原始数据!AO205,各类选项!$E:$E,0)),1,0))</f>
        <v/>
      </c>
      <c r="H204" s="295" t="str">
        <f>IF(原始数据!AP205="","",IF(ISERROR(MATCH(原始数据!AP205,各类选项!$E:$E,0)),1,0))</f>
        <v/>
      </c>
      <c r="I204" s="295" t="str">
        <f>IF(原始数据!AV205="","",IF(ISERROR(MATCH(原始数据!AV205,各类选项!$E:$E,0)),1,0))</f>
        <v/>
      </c>
      <c r="J204" s="295" t="str">
        <f>IF(原始数据!AX205="","",IF(ISERROR(MATCH(原始数据!AX205,各类选项!$E:$E,0)),1,0))</f>
        <v/>
      </c>
      <c r="K204" s="295" t="str">
        <f>IF(原始数据!AQ205="","",IF(ISERROR(MATCH(原始数据!AQ205,各类选项!$C:$C,0)),1,0))</f>
        <v/>
      </c>
      <c r="L204" s="295" t="str">
        <f>IF(原始数据!AR205="","",IF(ISERROR(MATCH(原始数据!AR205,各类选项!$C:$C,0)),1,0))</f>
        <v/>
      </c>
      <c r="M204" s="295" t="str">
        <f>IF(原始数据!AS205="","",IF(ISERROR(MATCH(原始数据!AS205,各类选项!$C:$C,0)),1,0))</f>
        <v/>
      </c>
      <c r="N204" s="295" t="str">
        <f>IF(原始数据!AT205="","",IF(ISERROR(MATCH(原始数据!AT205,各类选项!$E:$E,0)),1,0))</f>
        <v/>
      </c>
      <c r="O204" s="295" t="str">
        <f>IF(原始数据!AU205="","",IF(ISERROR(MATCH(原始数据!AU205,各类选项!$E:$E,0)),1,0))</f>
        <v/>
      </c>
      <c r="P204" s="295" t="str">
        <f>IF(原始数据!AW205="","",IF(ISERROR(MATCH(原始数据!AW205,各类选项!$E:$E,0)),1,0))</f>
        <v/>
      </c>
      <c r="Q204" s="295" t="str">
        <f>IF(原始数据!AY205="","",IF(ISERROR(MATCH(原始数据!AY205,各类选项!$E:$E,0)),1,0))</f>
        <v/>
      </c>
      <c r="R204" s="295" t="str">
        <f>IF(原始数据!AZ205="","",IF(ISERROR(MATCH(原始数据!AZ205,各类选项!$C:$C,0)),1,0))</f>
        <v/>
      </c>
      <c r="S204" s="295" t="str">
        <f>IF(赛后数据!M205="","",IF(ISERROR(MATCH(赛后数据!M205,(各类选项!J:J),0)),1,0))</f>
        <v/>
      </c>
      <c r="T204" s="295" t="str">
        <f>IF(赛后数据!U205="","",IF(ISERROR(MATCH(赛后数据!U205,(各类选项!J:J),0)),1,0))</f>
        <v/>
      </c>
      <c r="U204" s="295" t="str">
        <f>IF(赛后数据!AC205="","",IF(ISERROR(MATCH(赛后数据!AC205,(各类选项!J:J),0)),1,0))</f>
        <v/>
      </c>
      <c r="V204" s="295" t="str">
        <f>IF(赛后数据!AK205="","",IF(ISERROR(MATCH(赛后数据!AK205,(各类选项!J:J),0)),1,0))</f>
        <v/>
      </c>
    </row>
    <row r="205" spans="1:22">
      <c r="A205" s="295">
        <f t="shared" si="6"/>
        <v>0</v>
      </c>
      <c r="B205" s="295">
        <f t="shared" si="7"/>
        <v>0</v>
      </c>
      <c r="C205" s="295" t="str">
        <f>IF(原始数据!K206="","",IF(ISERROR(MATCH(原始数据!K206,原始数据!E206:F206,0)),1,0)-IF(原始数据!K206="",1,0))</f>
        <v/>
      </c>
      <c r="D205" s="295" t="str">
        <f>IF(原始数据!L206="","",IF(ISERROR(MATCH(原始数据!L206,各类选项!L:L,0)),1,0)-IF(原始数据!L206="",1,0))</f>
        <v/>
      </c>
      <c r="E205" s="295" t="str">
        <f>IF(原始数据!W206="","",IF(ISERROR(MATCH(原始数据!W206,各类选项!G:G,0)),1,0))</f>
        <v/>
      </c>
      <c r="F205" s="295" t="str">
        <f>IF(原始数据!Y206="","",IF(ISERROR(MATCH(原始数据!Y206,各类选项!G:G,0)),1,0))</f>
        <v/>
      </c>
      <c r="G205" s="295" t="str">
        <f>IF(原始数据!AO206="","",IF(ISERROR(MATCH(原始数据!AO206,各类选项!$E:$E,0)),1,0))</f>
        <v/>
      </c>
      <c r="H205" s="295" t="str">
        <f>IF(原始数据!AP206="","",IF(ISERROR(MATCH(原始数据!AP206,各类选项!$E:$E,0)),1,0))</f>
        <v/>
      </c>
      <c r="I205" s="295" t="str">
        <f>IF(原始数据!AV206="","",IF(ISERROR(MATCH(原始数据!AV206,各类选项!$E:$E,0)),1,0))</f>
        <v/>
      </c>
      <c r="J205" s="295" t="str">
        <f>IF(原始数据!AX206="","",IF(ISERROR(MATCH(原始数据!AX206,各类选项!$E:$E,0)),1,0))</f>
        <v/>
      </c>
      <c r="K205" s="295" t="str">
        <f>IF(原始数据!AQ206="","",IF(ISERROR(MATCH(原始数据!AQ206,各类选项!$C:$C,0)),1,0))</f>
        <v/>
      </c>
      <c r="L205" s="295" t="str">
        <f>IF(原始数据!AR206="","",IF(ISERROR(MATCH(原始数据!AR206,各类选项!$C:$C,0)),1,0))</f>
        <v/>
      </c>
      <c r="M205" s="295" t="str">
        <f>IF(原始数据!AS206="","",IF(ISERROR(MATCH(原始数据!AS206,各类选项!$C:$C,0)),1,0))</f>
        <v/>
      </c>
      <c r="N205" s="295" t="str">
        <f>IF(原始数据!AT206="","",IF(ISERROR(MATCH(原始数据!AT206,各类选项!$E:$E,0)),1,0))</f>
        <v/>
      </c>
      <c r="O205" s="295" t="str">
        <f>IF(原始数据!AU206="","",IF(ISERROR(MATCH(原始数据!AU206,各类选项!$E:$E,0)),1,0))</f>
        <v/>
      </c>
      <c r="P205" s="295" t="str">
        <f>IF(原始数据!AW206="","",IF(ISERROR(MATCH(原始数据!AW206,各类选项!$E:$E,0)),1,0))</f>
        <v/>
      </c>
      <c r="Q205" s="295" t="str">
        <f>IF(原始数据!AY206="","",IF(ISERROR(MATCH(原始数据!AY206,各类选项!$E:$E,0)),1,0))</f>
        <v/>
      </c>
      <c r="R205" s="295" t="str">
        <f>IF(原始数据!AZ206="","",IF(ISERROR(MATCH(原始数据!AZ206,各类选项!$C:$C,0)),1,0))</f>
        <v/>
      </c>
      <c r="S205" s="295" t="str">
        <f>IF(赛后数据!M206="","",IF(ISERROR(MATCH(赛后数据!M206,(各类选项!J:J),0)),1,0))</f>
        <v/>
      </c>
      <c r="T205" s="295" t="str">
        <f>IF(赛后数据!U206="","",IF(ISERROR(MATCH(赛后数据!U206,(各类选项!J:J),0)),1,0))</f>
        <v/>
      </c>
      <c r="U205" s="295" t="str">
        <f>IF(赛后数据!AC206="","",IF(ISERROR(MATCH(赛后数据!AC206,(各类选项!J:J),0)),1,0))</f>
        <v/>
      </c>
      <c r="V205" s="295" t="str">
        <f>IF(赛后数据!AK206="","",IF(ISERROR(MATCH(赛后数据!AK206,(各类选项!J:J),0)),1,0))</f>
        <v/>
      </c>
    </row>
    <row r="206" spans="1:22">
      <c r="A206" s="295">
        <f t="shared" si="6"/>
        <v>0</v>
      </c>
      <c r="B206" s="295">
        <f t="shared" si="7"/>
        <v>0</v>
      </c>
      <c r="C206" s="295" t="str">
        <f>IF(原始数据!K207="","",IF(ISERROR(MATCH(原始数据!K207,原始数据!E207:F207,0)),1,0)-IF(原始数据!K207="",1,0))</f>
        <v/>
      </c>
      <c r="D206" s="295" t="str">
        <f>IF(原始数据!L207="","",IF(ISERROR(MATCH(原始数据!L207,各类选项!L:L,0)),1,0)-IF(原始数据!L207="",1,0))</f>
        <v/>
      </c>
      <c r="E206" s="295" t="str">
        <f>IF(原始数据!W207="","",IF(ISERROR(MATCH(原始数据!W207,各类选项!G:G,0)),1,0))</f>
        <v/>
      </c>
      <c r="F206" s="295" t="str">
        <f>IF(原始数据!Y207="","",IF(ISERROR(MATCH(原始数据!Y207,各类选项!G:G,0)),1,0))</f>
        <v/>
      </c>
      <c r="G206" s="295" t="str">
        <f>IF(原始数据!AO207="","",IF(ISERROR(MATCH(原始数据!AO207,各类选项!$E:$E,0)),1,0))</f>
        <v/>
      </c>
      <c r="H206" s="295" t="str">
        <f>IF(原始数据!AP207="","",IF(ISERROR(MATCH(原始数据!AP207,各类选项!$E:$E,0)),1,0))</f>
        <v/>
      </c>
      <c r="I206" s="295" t="str">
        <f>IF(原始数据!AV207="","",IF(ISERROR(MATCH(原始数据!AV207,各类选项!$E:$E,0)),1,0))</f>
        <v/>
      </c>
      <c r="J206" s="295" t="str">
        <f>IF(原始数据!AX207="","",IF(ISERROR(MATCH(原始数据!AX207,各类选项!$E:$E,0)),1,0))</f>
        <v/>
      </c>
      <c r="K206" s="295" t="str">
        <f>IF(原始数据!AQ207="","",IF(ISERROR(MATCH(原始数据!AQ207,各类选项!$C:$C,0)),1,0))</f>
        <v/>
      </c>
      <c r="L206" s="295" t="str">
        <f>IF(原始数据!AR207="","",IF(ISERROR(MATCH(原始数据!AR207,各类选项!$C:$C,0)),1,0))</f>
        <v/>
      </c>
      <c r="M206" s="295" t="str">
        <f>IF(原始数据!AS207="","",IF(ISERROR(MATCH(原始数据!AS207,各类选项!$C:$C,0)),1,0))</f>
        <v/>
      </c>
      <c r="N206" s="295" t="str">
        <f>IF(原始数据!AT207="","",IF(ISERROR(MATCH(原始数据!AT207,各类选项!$E:$E,0)),1,0))</f>
        <v/>
      </c>
      <c r="O206" s="295" t="str">
        <f>IF(原始数据!AU207="","",IF(ISERROR(MATCH(原始数据!AU207,各类选项!$E:$E,0)),1,0))</f>
        <v/>
      </c>
      <c r="P206" s="295" t="str">
        <f>IF(原始数据!AW207="","",IF(ISERROR(MATCH(原始数据!AW207,各类选项!$E:$E,0)),1,0))</f>
        <v/>
      </c>
      <c r="Q206" s="295" t="str">
        <f>IF(原始数据!AY207="","",IF(ISERROR(MATCH(原始数据!AY207,各类选项!$E:$E,0)),1,0))</f>
        <v/>
      </c>
      <c r="R206" s="295" t="str">
        <f>IF(原始数据!AZ207="","",IF(ISERROR(MATCH(原始数据!AZ207,各类选项!$C:$C,0)),1,0))</f>
        <v/>
      </c>
      <c r="S206" s="295" t="str">
        <f>IF(赛后数据!M207="","",IF(ISERROR(MATCH(赛后数据!M207,(各类选项!J:J),0)),1,0))</f>
        <v/>
      </c>
      <c r="T206" s="295" t="str">
        <f>IF(赛后数据!U207="","",IF(ISERROR(MATCH(赛后数据!U207,(各类选项!J:J),0)),1,0))</f>
        <v/>
      </c>
      <c r="U206" s="295" t="str">
        <f>IF(赛后数据!AC207="","",IF(ISERROR(MATCH(赛后数据!AC207,(各类选项!J:J),0)),1,0))</f>
        <v/>
      </c>
      <c r="V206" s="295" t="str">
        <f>IF(赛后数据!AK207="","",IF(ISERROR(MATCH(赛后数据!AK207,(各类选项!J:J),0)),1,0))</f>
        <v/>
      </c>
    </row>
    <row r="207" spans="1:22">
      <c r="A207" s="295">
        <f t="shared" si="6"/>
        <v>0</v>
      </c>
      <c r="B207" s="295">
        <f t="shared" si="7"/>
        <v>0</v>
      </c>
      <c r="C207" s="295" t="str">
        <f>IF(原始数据!K208="","",IF(ISERROR(MATCH(原始数据!K208,原始数据!E208:F208,0)),1,0)-IF(原始数据!K208="",1,0))</f>
        <v/>
      </c>
      <c r="D207" s="295" t="str">
        <f>IF(原始数据!L208="","",IF(ISERROR(MATCH(原始数据!L208,各类选项!L:L,0)),1,0)-IF(原始数据!L208="",1,0))</f>
        <v/>
      </c>
      <c r="E207" s="295" t="str">
        <f>IF(原始数据!W208="","",IF(ISERROR(MATCH(原始数据!W208,各类选项!G:G,0)),1,0))</f>
        <v/>
      </c>
      <c r="F207" s="295" t="str">
        <f>IF(原始数据!Y208="","",IF(ISERROR(MATCH(原始数据!Y208,各类选项!G:G,0)),1,0))</f>
        <v/>
      </c>
      <c r="G207" s="295" t="str">
        <f>IF(原始数据!AO208="","",IF(ISERROR(MATCH(原始数据!AO208,各类选项!$E:$E,0)),1,0))</f>
        <v/>
      </c>
      <c r="H207" s="295" t="str">
        <f>IF(原始数据!AP208="","",IF(ISERROR(MATCH(原始数据!AP208,各类选项!$E:$E,0)),1,0))</f>
        <v/>
      </c>
      <c r="I207" s="295" t="str">
        <f>IF(原始数据!AV208="","",IF(ISERROR(MATCH(原始数据!AV208,各类选项!$E:$E,0)),1,0))</f>
        <v/>
      </c>
      <c r="J207" s="295" t="str">
        <f>IF(原始数据!AX208="","",IF(ISERROR(MATCH(原始数据!AX208,各类选项!$E:$E,0)),1,0))</f>
        <v/>
      </c>
      <c r="K207" s="295" t="str">
        <f>IF(原始数据!AQ208="","",IF(ISERROR(MATCH(原始数据!AQ208,各类选项!$C:$C,0)),1,0))</f>
        <v/>
      </c>
      <c r="L207" s="295" t="str">
        <f>IF(原始数据!AR208="","",IF(ISERROR(MATCH(原始数据!AR208,各类选项!$C:$C,0)),1,0))</f>
        <v/>
      </c>
      <c r="M207" s="295" t="str">
        <f>IF(原始数据!AS208="","",IF(ISERROR(MATCH(原始数据!AS208,各类选项!$C:$C,0)),1,0))</f>
        <v/>
      </c>
      <c r="N207" s="295" t="str">
        <f>IF(原始数据!AT208="","",IF(ISERROR(MATCH(原始数据!AT208,各类选项!$E:$E,0)),1,0))</f>
        <v/>
      </c>
      <c r="O207" s="295" t="str">
        <f>IF(原始数据!AU208="","",IF(ISERROR(MATCH(原始数据!AU208,各类选项!$E:$E,0)),1,0))</f>
        <v/>
      </c>
      <c r="P207" s="295" t="str">
        <f>IF(原始数据!AW208="","",IF(ISERROR(MATCH(原始数据!AW208,各类选项!$E:$E,0)),1,0))</f>
        <v/>
      </c>
      <c r="Q207" s="295" t="str">
        <f>IF(原始数据!AY208="","",IF(ISERROR(MATCH(原始数据!AY208,各类选项!$E:$E,0)),1,0))</f>
        <v/>
      </c>
      <c r="R207" s="295" t="str">
        <f>IF(原始数据!AZ208="","",IF(ISERROR(MATCH(原始数据!AZ208,各类选项!$C:$C,0)),1,0))</f>
        <v/>
      </c>
      <c r="S207" s="295" t="str">
        <f>IF(赛后数据!M208="","",IF(ISERROR(MATCH(赛后数据!M208,(各类选项!J:J),0)),1,0))</f>
        <v/>
      </c>
      <c r="T207" s="295" t="str">
        <f>IF(赛后数据!U208="","",IF(ISERROR(MATCH(赛后数据!U208,(各类选项!J:J),0)),1,0))</f>
        <v/>
      </c>
      <c r="U207" s="295" t="str">
        <f>IF(赛后数据!AC208="","",IF(ISERROR(MATCH(赛后数据!AC208,(各类选项!J:J),0)),1,0))</f>
        <v/>
      </c>
      <c r="V207" s="295" t="str">
        <f>IF(赛后数据!AK208="","",IF(ISERROR(MATCH(赛后数据!AK208,(各类选项!J:J),0)),1,0))</f>
        <v/>
      </c>
    </row>
    <row r="208" spans="1:22">
      <c r="A208" s="295">
        <f t="shared" si="6"/>
        <v>0</v>
      </c>
      <c r="B208" s="295">
        <f t="shared" si="7"/>
        <v>0</v>
      </c>
      <c r="C208" s="295" t="str">
        <f>IF(原始数据!K209="","",IF(ISERROR(MATCH(原始数据!K209,原始数据!E209:F209,0)),1,0)-IF(原始数据!K209="",1,0))</f>
        <v/>
      </c>
      <c r="D208" s="295" t="str">
        <f>IF(原始数据!L209="","",IF(ISERROR(MATCH(原始数据!L209,各类选项!L:L,0)),1,0)-IF(原始数据!L209="",1,0))</f>
        <v/>
      </c>
      <c r="E208" s="295" t="str">
        <f>IF(原始数据!W209="","",IF(ISERROR(MATCH(原始数据!W209,各类选项!G:G,0)),1,0))</f>
        <v/>
      </c>
      <c r="F208" s="295" t="str">
        <f>IF(原始数据!Y209="","",IF(ISERROR(MATCH(原始数据!Y209,各类选项!G:G,0)),1,0))</f>
        <v/>
      </c>
      <c r="G208" s="295" t="str">
        <f>IF(原始数据!AO209="","",IF(ISERROR(MATCH(原始数据!AO209,各类选项!$E:$E,0)),1,0))</f>
        <v/>
      </c>
      <c r="H208" s="295" t="str">
        <f>IF(原始数据!AP209="","",IF(ISERROR(MATCH(原始数据!AP209,各类选项!$E:$E,0)),1,0))</f>
        <v/>
      </c>
      <c r="I208" s="295" t="str">
        <f>IF(原始数据!AV209="","",IF(ISERROR(MATCH(原始数据!AV209,各类选项!$E:$E,0)),1,0))</f>
        <v/>
      </c>
      <c r="J208" s="295" t="str">
        <f>IF(原始数据!AX209="","",IF(ISERROR(MATCH(原始数据!AX209,各类选项!$E:$E,0)),1,0))</f>
        <v/>
      </c>
      <c r="K208" s="295" t="str">
        <f>IF(原始数据!AQ209="","",IF(ISERROR(MATCH(原始数据!AQ209,各类选项!$C:$C,0)),1,0))</f>
        <v/>
      </c>
      <c r="L208" s="295" t="str">
        <f>IF(原始数据!AR209="","",IF(ISERROR(MATCH(原始数据!AR209,各类选项!$C:$C,0)),1,0))</f>
        <v/>
      </c>
      <c r="M208" s="295" t="str">
        <f>IF(原始数据!AS209="","",IF(ISERROR(MATCH(原始数据!AS209,各类选项!$C:$C,0)),1,0))</f>
        <v/>
      </c>
      <c r="N208" s="295" t="str">
        <f>IF(原始数据!AT209="","",IF(ISERROR(MATCH(原始数据!AT209,各类选项!$E:$E,0)),1,0))</f>
        <v/>
      </c>
      <c r="O208" s="295" t="str">
        <f>IF(原始数据!AU209="","",IF(ISERROR(MATCH(原始数据!AU209,各类选项!$E:$E,0)),1,0))</f>
        <v/>
      </c>
      <c r="P208" s="295" t="str">
        <f>IF(原始数据!AW209="","",IF(ISERROR(MATCH(原始数据!AW209,各类选项!$E:$E,0)),1,0))</f>
        <v/>
      </c>
      <c r="Q208" s="295" t="str">
        <f>IF(原始数据!AY209="","",IF(ISERROR(MATCH(原始数据!AY209,各类选项!$E:$E,0)),1,0))</f>
        <v/>
      </c>
      <c r="R208" s="295" t="str">
        <f>IF(原始数据!AZ209="","",IF(ISERROR(MATCH(原始数据!AZ209,各类选项!$C:$C,0)),1,0))</f>
        <v/>
      </c>
      <c r="S208" s="295" t="str">
        <f>IF(赛后数据!M209="","",IF(ISERROR(MATCH(赛后数据!M209,(各类选项!J:J),0)),1,0))</f>
        <v/>
      </c>
      <c r="T208" s="295" t="str">
        <f>IF(赛后数据!U209="","",IF(ISERROR(MATCH(赛后数据!U209,(各类选项!J:J),0)),1,0))</f>
        <v/>
      </c>
      <c r="U208" s="295" t="str">
        <f>IF(赛后数据!AC209="","",IF(ISERROR(MATCH(赛后数据!AC209,(各类选项!J:J),0)),1,0))</f>
        <v/>
      </c>
      <c r="V208" s="295" t="str">
        <f>IF(赛后数据!AK209="","",IF(ISERROR(MATCH(赛后数据!AK209,(各类选项!J:J),0)),1,0))</f>
        <v/>
      </c>
    </row>
    <row r="209" spans="1:22">
      <c r="A209" s="295">
        <f t="shared" si="6"/>
        <v>0</v>
      </c>
      <c r="B209" s="295">
        <f t="shared" si="7"/>
        <v>0</v>
      </c>
      <c r="C209" s="295" t="str">
        <f>IF(原始数据!K210="","",IF(ISERROR(MATCH(原始数据!K210,原始数据!E210:F210,0)),1,0)-IF(原始数据!K210="",1,0))</f>
        <v/>
      </c>
      <c r="D209" s="295" t="str">
        <f>IF(原始数据!L210="","",IF(ISERROR(MATCH(原始数据!L210,各类选项!L:L,0)),1,0)-IF(原始数据!L210="",1,0))</f>
        <v/>
      </c>
      <c r="E209" s="295" t="str">
        <f>IF(原始数据!W210="","",IF(ISERROR(MATCH(原始数据!W210,各类选项!G:G,0)),1,0))</f>
        <v/>
      </c>
      <c r="F209" s="295" t="str">
        <f>IF(原始数据!Y210="","",IF(ISERROR(MATCH(原始数据!Y210,各类选项!G:G,0)),1,0))</f>
        <v/>
      </c>
      <c r="G209" s="295" t="str">
        <f>IF(原始数据!AO210="","",IF(ISERROR(MATCH(原始数据!AO210,各类选项!$E:$E,0)),1,0))</f>
        <v/>
      </c>
      <c r="H209" s="295" t="str">
        <f>IF(原始数据!AP210="","",IF(ISERROR(MATCH(原始数据!AP210,各类选项!$E:$E,0)),1,0))</f>
        <v/>
      </c>
      <c r="I209" s="295" t="str">
        <f>IF(原始数据!AV210="","",IF(ISERROR(MATCH(原始数据!AV210,各类选项!$E:$E,0)),1,0))</f>
        <v/>
      </c>
      <c r="J209" s="295" t="str">
        <f>IF(原始数据!AX210="","",IF(ISERROR(MATCH(原始数据!AX210,各类选项!$E:$E,0)),1,0))</f>
        <v/>
      </c>
      <c r="K209" s="295" t="str">
        <f>IF(原始数据!AQ210="","",IF(ISERROR(MATCH(原始数据!AQ210,各类选项!$C:$C,0)),1,0))</f>
        <v/>
      </c>
      <c r="L209" s="295" t="str">
        <f>IF(原始数据!AR210="","",IF(ISERROR(MATCH(原始数据!AR210,各类选项!$C:$C,0)),1,0))</f>
        <v/>
      </c>
      <c r="M209" s="295" t="str">
        <f>IF(原始数据!AS210="","",IF(ISERROR(MATCH(原始数据!AS210,各类选项!$C:$C,0)),1,0))</f>
        <v/>
      </c>
      <c r="N209" s="295" t="str">
        <f>IF(原始数据!AT210="","",IF(ISERROR(MATCH(原始数据!AT210,各类选项!$E:$E,0)),1,0))</f>
        <v/>
      </c>
      <c r="O209" s="295" t="str">
        <f>IF(原始数据!AU210="","",IF(ISERROR(MATCH(原始数据!AU210,各类选项!$E:$E,0)),1,0))</f>
        <v/>
      </c>
      <c r="P209" s="295" t="str">
        <f>IF(原始数据!AW210="","",IF(ISERROR(MATCH(原始数据!AW210,各类选项!$E:$E,0)),1,0))</f>
        <v/>
      </c>
      <c r="Q209" s="295" t="str">
        <f>IF(原始数据!AY210="","",IF(ISERROR(MATCH(原始数据!AY210,各类选项!$E:$E,0)),1,0))</f>
        <v/>
      </c>
      <c r="R209" s="295" t="str">
        <f>IF(原始数据!AZ210="","",IF(ISERROR(MATCH(原始数据!AZ210,各类选项!$C:$C,0)),1,0))</f>
        <v/>
      </c>
      <c r="S209" s="295" t="str">
        <f>IF(赛后数据!M210="","",IF(ISERROR(MATCH(赛后数据!M210,(各类选项!J:J),0)),1,0))</f>
        <v/>
      </c>
      <c r="T209" s="295" t="str">
        <f>IF(赛后数据!U210="","",IF(ISERROR(MATCH(赛后数据!U210,(各类选项!J:J),0)),1,0))</f>
        <v/>
      </c>
      <c r="U209" s="295" t="str">
        <f>IF(赛后数据!AC210="","",IF(ISERROR(MATCH(赛后数据!AC210,(各类选项!J:J),0)),1,0))</f>
        <v/>
      </c>
      <c r="V209" s="295" t="str">
        <f>IF(赛后数据!AK210="","",IF(ISERROR(MATCH(赛后数据!AK210,(各类选项!J:J),0)),1,0))</f>
        <v/>
      </c>
    </row>
    <row r="210" spans="1:22">
      <c r="A210" s="295">
        <f t="shared" si="6"/>
        <v>0</v>
      </c>
      <c r="B210" s="295">
        <f t="shared" si="7"/>
        <v>0</v>
      </c>
      <c r="C210" s="295" t="str">
        <f>IF(原始数据!K211="","",IF(ISERROR(MATCH(原始数据!K211,原始数据!E211:F211,0)),1,0)-IF(原始数据!K211="",1,0))</f>
        <v/>
      </c>
      <c r="D210" s="295" t="str">
        <f>IF(原始数据!L211="","",IF(ISERROR(MATCH(原始数据!L211,各类选项!L:L,0)),1,0)-IF(原始数据!L211="",1,0))</f>
        <v/>
      </c>
      <c r="E210" s="295" t="str">
        <f>IF(原始数据!W211="","",IF(ISERROR(MATCH(原始数据!W211,各类选项!G:G,0)),1,0))</f>
        <v/>
      </c>
      <c r="F210" s="295" t="str">
        <f>IF(原始数据!Y211="","",IF(ISERROR(MATCH(原始数据!Y211,各类选项!G:G,0)),1,0))</f>
        <v/>
      </c>
      <c r="G210" s="295" t="str">
        <f>IF(原始数据!AO211="","",IF(ISERROR(MATCH(原始数据!AO211,各类选项!$E:$E,0)),1,0))</f>
        <v/>
      </c>
      <c r="H210" s="295" t="str">
        <f>IF(原始数据!AP211="","",IF(ISERROR(MATCH(原始数据!AP211,各类选项!$E:$E,0)),1,0))</f>
        <v/>
      </c>
      <c r="I210" s="295" t="str">
        <f>IF(原始数据!AV211="","",IF(ISERROR(MATCH(原始数据!AV211,各类选项!$E:$E,0)),1,0))</f>
        <v/>
      </c>
      <c r="J210" s="295" t="str">
        <f>IF(原始数据!AX211="","",IF(ISERROR(MATCH(原始数据!AX211,各类选项!$E:$E,0)),1,0))</f>
        <v/>
      </c>
      <c r="K210" s="295" t="str">
        <f>IF(原始数据!AQ211="","",IF(ISERROR(MATCH(原始数据!AQ211,各类选项!$C:$C,0)),1,0))</f>
        <v/>
      </c>
      <c r="L210" s="295" t="str">
        <f>IF(原始数据!AR211="","",IF(ISERROR(MATCH(原始数据!AR211,各类选项!$C:$C,0)),1,0))</f>
        <v/>
      </c>
      <c r="M210" s="295" t="str">
        <f>IF(原始数据!AS211="","",IF(ISERROR(MATCH(原始数据!AS211,各类选项!$C:$C,0)),1,0))</f>
        <v/>
      </c>
      <c r="N210" s="295" t="str">
        <f>IF(原始数据!AT211="","",IF(ISERROR(MATCH(原始数据!AT211,各类选项!$E:$E,0)),1,0))</f>
        <v/>
      </c>
      <c r="O210" s="295" t="str">
        <f>IF(原始数据!AU211="","",IF(ISERROR(MATCH(原始数据!AU211,各类选项!$E:$E,0)),1,0))</f>
        <v/>
      </c>
      <c r="P210" s="295" t="str">
        <f>IF(原始数据!AW211="","",IF(ISERROR(MATCH(原始数据!AW211,各类选项!$E:$E,0)),1,0))</f>
        <v/>
      </c>
      <c r="Q210" s="295" t="str">
        <f>IF(原始数据!AY211="","",IF(ISERROR(MATCH(原始数据!AY211,各类选项!$E:$E,0)),1,0))</f>
        <v/>
      </c>
      <c r="R210" s="295" t="str">
        <f>IF(原始数据!AZ211="","",IF(ISERROR(MATCH(原始数据!AZ211,各类选项!$C:$C,0)),1,0))</f>
        <v/>
      </c>
      <c r="S210" s="295" t="str">
        <f>IF(赛后数据!M211="","",IF(ISERROR(MATCH(赛后数据!M211,(各类选项!J:J),0)),1,0))</f>
        <v/>
      </c>
      <c r="T210" s="295" t="str">
        <f>IF(赛后数据!U211="","",IF(ISERROR(MATCH(赛后数据!U211,(各类选项!J:J),0)),1,0))</f>
        <v/>
      </c>
      <c r="U210" s="295" t="str">
        <f>IF(赛后数据!AC211="","",IF(ISERROR(MATCH(赛后数据!AC211,(各类选项!J:J),0)),1,0))</f>
        <v/>
      </c>
      <c r="V210" s="295" t="str">
        <f>IF(赛后数据!AK211="","",IF(ISERROR(MATCH(赛后数据!AK211,(各类选项!J:J),0)),1,0))</f>
        <v/>
      </c>
    </row>
    <row r="211" spans="1:22">
      <c r="A211" s="295">
        <f t="shared" si="6"/>
        <v>0</v>
      </c>
      <c r="B211" s="295">
        <f t="shared" si="7"/>
        <v>0</v>
      </c>
      <c r="C211" s="295" t="str">
        <f>IF(原始数据!K212="","",IF(ISERROR(MATCH(原始数据!K212,原始数据!E212:F212,0)),1,0)-IF(原始数据!K212="",1,0))</f>
        <v/>
      </c>
      <c r="D211" s="295" t="str">
        <f>IF(原始数据!L212="","",IF(ISERROR(MATCH(原始数据!L212,各类选项!L:L,0)),1,0)-IF(原始数据!L212="",1,0))</f>
        <v/>
      </c>
      <c r="E211" s="295" t="str">
        <f>IF(原始数据!W212="","",IF(ISERROR(MATCH(原始数据!W212,各类选项!G:G,0)),1,0))</f>
        <v/>
      </c>
      <c r="F211" s="295" t="str">
        <f>IF(原始数据!Y212="","",IF(ISERROR(MATCH(原始数据!Y212,各类选项!G:G,0)),1,0))</f>
        <v/>
      </c>
      <c r="G211" s="295" t="str">
        <f>IF(原始数据!AO212="","",IF(ISERROR(MATCH(原始数据!AO212,各类选项!$E:$E,0)),1,0))</f>
        <v/>
      </c>
      <c r="H211" s="295" t="str">
        <f>IF(原始数据!AP212="","",IF(ISERROR(MATCH(原始数据!AP212,各类选项!$E:$E,0)),1,0))</f>
        <v/>
      </c>
      <c r="I211" s="295" t="str">
        <f>IF(原始数据!AV212="","",IF(ISERROR(MATCH(原始数据!AV212,各类选项!$E:$E,0)),1,0))</f>
        <v/>
      </c>
      <c r="J211" s="295" t="str">
        <f>IF(原始数据!AX212="","",IF(ISERROR(MATCH(原始数据!AX212,各类选项!$E:$E,0)),1,0))</f>
        <v/>
      </c>
      <c r="K211" s="295" t="str">
        <f>IF(原始数据!AQ212="","",IF(ISERROR(MATCH(原始数据!AQ212,各类选项!$C:$C,0)),1,0))</f>
        <v/>
      </c>
      <c r="L211" s="295" t="str">
        <f>IF(原始数据!AR212="","",IF(ISERROR(MATCH(原始数据!AR212,各类选项!$C:$C,0)),1,0))</f>
        <v/>
      </c>
      <c r="M211" s="295" t="str">
        <f>IF(原始数据!AS212="","",IF(ISERROR(MATCH(原始数据!AS212,各类选项!$C:$C,0)),1,0))</f>
        <v/>
      </c>
      <c r="N211" s="295" t="str">
        <f>IF(原始数据!AT212="","",IF(ISERROR(MATCH(原始数据!AT212,各类选项!$E:$E,0)),1,0))</f>
        <v/>
      </c>
      <c r="O211" s="295" t="str">
        <f>IF(原始数据!AU212="","",IF(ISERROR(MATCH(原始数据!AU212,各类选项!$E:$E,0)),1,0))</f>
        <v/>
      </c>
      <c r="P211" s="295" t="str">
        <f>IF(原始数据!AW212="","",IF(ISERROR(MATCH(原始数据!AW212,各类选项!$E:$E,0)),1,0))</f>
        <v/>
      </c>
      <c r="Q211" s="295" t="str">
        <f>IF(原始数据!AY212="","",IF(ISERROR(MATCH(原始数据!AY212,各类选项!$E:$E,0)),1,0))</f>
        <v/>
      </c>
      <c r="R211" s="295" t="str">
        <f>IF(原始数据!AZ212="","",IF(ISERROR(MATCH(原始数据!AZ212,各类选项!$C:$C,0)),1,0))</f>
        <v/>
      </c>
      <c r="S211" s="295" t="str">
        <f>IF(赛后数据!M212="","",IF(ISERROR(MATCH(赛后数据!M212,(各类选项!J:J),0)),1,0))</f>
        <v/>
      </c>
      <c r="T211" s="295" t="str">
        <f>IF(赛后数据!U212="","",IF(ISERROR(MATCH(赛后数据!U212,(各类选项!J:J),0)),1,0))</f>
        <v/>
      </c>
      <c r="U211" s="295" t="str">
        <f>IF(赛后数据!AC212="","",IF(ISERROR(MATCH(赛后数据!AC212,(各类选项!J:J),0)),1,0))</f>
        <v/>
      </c>
      <c r="V211" s="295" t="str">
        <f>IF(赛后数据!AK212="","",IF(ISERROR(MATCH(赛后数据!AK212,(各类选项!J:J),0)),1,0))</f>
        <v/>
      </c>
    </row>
    <row r="212" spans="1:22">
      <c r="A212" s="295">
        <f t="shared" si="6"/>
        <v>0</v>
      </c>
      <c r="B212" s="295">
        <f t="shared" si="7"/>
        <v>0</v>
      </c>
      <c r="C212" s="295" t="str">
        <f>IF(原始数据!K213="","",IF(ISERROR(MATCH(原始数据!K213,原始数据!E213:F213,0)),1,0)-IF(原始数据!K213="",1,0))</f>
        <v/>
      </c>
      <c r="D212" s="295" t="str">
        <f>IF(原始数据!L213="","",IF(ISERROR(MATCH(原始数据!L213,各类选项!L:L,0)),1,0)-IF(原始数据!L213="",1,0))</f>
        <v/>
      </c>
      <c r="E212" s="295" t="str">
        <f>IF(原始数据!W213="","",IF(ISERROR(MATCH(原始数据!W213,各类选项!G:G,0)),1,0))</f>
        <v/>
      </c>
      <c r="F212" s="295" t="str">
        <f>IF(原始数据!Y213="","",IF(ISERROR(MATCH(原始数据!Y213,各类选项!G:G,0)),1,0))</f>
        <v/>
      </c>
      <c r="G212" s="295" t="str">
        <f>IF(原始数据!AO213="","",IF(ISERROR(MATCH(原始数据!AO213,各类选项!$E:$E,0)),1,0))</f>
        <v/>
      </c>
      <c r="H212" s="295" t="str">
        <f>IF(原始数据!AP213="","",IF(ISERROR(MATCH(原始数据!AP213,各类选项!$E:$E,0)),1,0))</f>
        <v/>
      </c>
      <c r="I212" s="295" t="str">
        <f>IF(原始数据!AV213="","",IF(ISERROR(MATCH(原始数据!AV213,各类选项!$E:$E,0)),1,0))</f>
        <v/>
      </c>
      <c r="J212" s="295" t="str">
        <f>IF(原始数据!AX213="","",IF(ISERROR(MATCH(原始数据!AX213,各类选项!$E:$E,0)),1,0))</f>
        <v/>
      </c>
      <c r="K212" s="295" t="str">
        <f>IF(原始数据!AQ213="","",IF(ISERROR(MATCH(原始数据!AQ213,各类选项!$C:$C,0)),1,0))</f>
        <v/>
      </c>
      <c r="L212" s="295" t="str">
        <f>IF(原始数据!AR213="","",IF(ISERROR(MATCH(原始数据!AR213,各类选项!$C:$C,0)),1,0))</f>
        <v/>
      </c>
      <c r="M212" s="295" t="str">
        <f>IF(原始数据!AS213="","",IF(ISERROR(MATCH(原始数据!AS213,各类选项!$C:$C,0)),1,0))</f>
        <v/>
      </c>
      <c r="N212" s="295" t="str">
        <f>IF(原始数据!AT213="","",IF(ISERROR(MATCH(原始数据!AT213,各类选项!$E:$E,0)),1,0))</f>
        <v/>
      </c>
      <c r="O212" s="295" t="str">
        <f>IF(原始数据!AU213="","",IF(ISERROR(MATCH(原始数据!AU213,各类选项!$E:$E,0)),1,0))</f>
        <v/>
      </c>
      <c r="P212" s="295" t="str">
        <f>IF(原始数据!AW213="","",IF(ISERROR(MATCH(原始数据!AW213,各类选项!$E:$E,0)),1,0))</f>
        <v/>
      </c>
      <c r="Q212" s="295" t="str">
        <f>IF(原始数据!AY213="","",IF(ISERROR(MATCH(原始数据!AY213,各类选项!$E:$E,0)),1,0))</f>
        <v/>
      </c>
      <c r="R212" s="295" t="str">
        <f>IF(原始数据!AZ213="","",IF(ISERROR(MATCH(原始数据!AZ213,各类选项!$C:$C,0)),1,0))</f>
        <v/>
      </c>
      <c r="S212" s="295" t="str">
        <f>IF(赛后数据!M213="","",IF(ISERROR(MATCH(赛后数据!M213,(各类选项!J:J),0)),1,0))</f>
        <v/>
      </c>
      <c r="T212" s="295" t="str">
        <f>IF(赛后数据!U213="","",IF(ISERROR(MATCH(赛后数据!U213,(各类选项!J:J),0)),1,0))</f>
        <v/>
      </c>
      <c r="U212" s="295" t="str">
        <f>IF(赛后数据!AC213="","",IF(ISERROR(MATCH(赛后数据!AC213,(各类选项!J:J),0)),1,0))</f>
        <v/>
      </c>
      <c r="V212" s="295" t="str">
        <f>IF(赛后数据!AK213="","",IF(ISERROR(MATCH(赛后数据!AK213,(各类选项!J:J),0)),1,0))</f>
        <v/>
      </c>
    </row>
    <row r="213" spans="1:22">
      <c r="A213" s="295">
        <f t="shared" si="6"/>
        <v>0</v>
      </c>
      <c r="B213" s="295">
        <f t="shared" si="7"/>
        <v>0</v>
      </c>
      <c r="C213" s="295" t="str">
        <f>IF(原始数据!K214="","",IF(ISERROR(MATCH(原始数据!K214,原始数据!E214:F214,0)),1,0)-IF(原始数据!K214="",1,0))</f>
        <v/>
      </c>
      <c r="D213" s="295" t="str">
        <f>IF(原始数据!L214="","",IF(ISERROR(MATCH(原始数据!L214,各类选项!L:L,0)),1,0)-IF(原始数据!L214="",1,0))</f>
        <v/>
      </c>
      <c r="E213" s="295" t="str">
        <f>IF(原始数据!W214="","",IF(ISERROR(MATCH(原始数据!W214,各类选项!G:G,0)),1,0))</f>
        <v/>
      </c>
      <c r="F213" s="295" t="str">
        <f>IF(原始数据!Y214="","",IF(ISERROR(MATCH(原始数据!Y214,各类选项!G:G,0)),1,0))</f>
        <v/>
      </c>
      <c r="G213" s="295" t="str">
        <f>IF(原始数据!AO214="","",IF(ISERROR(MATCH(原始数据!AO214,各类选项!$E:$E,0)),1,0))</f>
        <v/>
      </c>
      <c r="H213" s="295" t="str">
        <f>IF(原始数据!AP214="","",IF(ISERROR(MATCH(原始数据!AP214,各类选项!$E:$E,0)),1,0))</f>
        <v/>
      </c>
      <c r="I213" s="295" t="str">
        <f>IF(原始数据!AV214="","",IF(ISERROR(MATCH(原始数据!AV214,各类选项!$E:$E,0)),1,0))</f>
        <v/>
      </c>
      <c r="J213" s="295" t="str">
        <f>IF(原始数据!AX214="","",IF(ISERROR(MATCH(原始数据!AX214,各类选项!$E:$E,0)),1,0))</f>
        <v/>
      </c>
      <c r="K213" s="295" t="str">
        <f>IF(原始数据!AQ214="","",IF(ISERROR(MATCH(原始数据!AQ214,各类选项!$C:$C,0)),1,0))</f>
        <v/>
      </c>
      <c r="L213" s="295" t="str">
        <f>IF(原始数据!AR214="","",IF(ISERROR(MATCH(原始数据!AR214,各类选项!$C:$C,0)),1,0))</f>
        <v/>
      </c>
      <c r="M213" s="295" t="str">
        <f>IF(原始数据!AS214="","",IF(ISERROR(MATCH(原始数据!AS214,各类选项!$C:$C,0)),1,0))</f>
        <v/>
      </c>
      <c r="N213" s="295" t="str">
        <f>IF(原始数据!AT214="","",IF(ISERROR(MATCH(原始数据!AT214,各类选项!$E:$E,0)),1,0))</f>
        <v/>
      </c>
      <c r="O213" s="295" t="str">
        <f>IF(原始数据!AU214="","",IF(ISERROR(MATCH(原始数据!AU214,各类选项!$E:$E,0)),1,0))</f>
        <v/>
      </c>
      <c r="P213" s="295" t="str">
        <f>IF(原始数据!AW214="","",IF(ISERROR(MATCH(原始数据!AW214,各类选项!$E:$E,0)),1,0))</f>
        <v/>
      </c>
      <c r="Q213" s="295" t="str">
        <f>IF(原始数据!AY214="","",IF(ISERROR(MATCH(原始数据!AY214,各类选项!$E:$E,0)),1,0))</f>
        <v/>
      </c>
      <c r="R213" s="295" t="str">
        <f>IF(原始数据!AZ214="","",IF(ISERROR(MATCH(原始数据!AZ214,各类选项!$C:$C,0)),1,0))</f>
        <v/>
      </c>
      <c r="S213" s="295" t="str">
        <f>IF(赛后数据!M214="","",IF(ISERROR(MATCH(赛后数据!M214,(各类选项!J:J),0)),1,0))</f>
        <v/>
      </c>
      <c r="T213" s="295" t="str">
        <f>IF(赛后数据!U214="","",IF(ISERROR(MATCH(赛后数据!U214,(各类选项!J:J),0)),1,0))</f>
        <v/>
      </c>
      <c r="U213" s="295" t="str">
        <f>IF(赛后数据!AC214="","",IF(ISERROR(MATCH(赛后数据!AC214,(各类选项!J:J),0)),1,0))</f>
        <v/>
      </c>
      <c r="V213" s="295" t="str">
        <f>IF(赛后数据!AK214="","",IF(ISERROR(MATCH(赛后数据!AK214,(各类选项!J:J),0)),1,0))</f>
        <v/>
      </c>
    </row>
    <row r="214" spans="1:22">
      <c r="A214" s="295">
        <f t="shared" si="6"/>
        <v>0</v>
      </c>
      <c r="B214" s="295">
        <f t="shared" si="7"/>
        <v>0</v>
      </c>
      <c r="C214" s="295" t="str">
        <f>IF(原始数据!K215="","",IF(ISERROR(MATCH(原始数据!K215,原始数据!E215:F215,0)),1,0)-IF(原始数据!K215="",1,0))</f>
        <v/>
      </c>
      <c r="D214" s="295" t="str">
        <f>IF(原始数据!L215="","",IF(ISERROR(MATCH(原始数据!L215,各类选项!L:L,0)),1,0)-IF(原始数据!L215="",1,0))</f>
        <v/>
      </c>
      <c r="E214" s="295" t="str">
        <f>IF(原始数据!W215="","",IF(ISERROR(MATCH(原始数据!W215,各类选项!G:G,0)),1,0))</f>
        <v/>
      </c>
      <c r="F214" s="295" t="str">
        <f>IF(原始数据!Y215="","",IF(ISERROR(MATCH(原始数据!Y215,各类选项!G:G,0)),1,0))</f>
        <v/>
      </c>
      <c r="G214" s="295" t="str">
        <f>IF(原始数据!AO215="","",IF(ISERROR(MATCH(原始数据!AO215,各类选项!$E:$E,0)),1,0))</f>
        <v/>
      </c>
      <c r="H214" s="295" t="str">
        <f>IF(原始数据!AP215="","",IF(ISERROR(MATCH(原始数据!AP215,各类选项!$E:$E,0)),1,0))</f>
        <v/>
      </c>
      <c r="I214" s="295" t="str">
        <f>IF(原始数据!AV215="","",IF(ISERROR(MATCH(原始数据!AV215,各类选项!$E:$E,0)),1,0))</f>
        <v/>
      </c>
      <c r="J214" s="295" t="str">
        <f>IF(原始数据!AX215="","",IF(ISERROR(MATCH(原始数据!AX215,各类选项!$E:$E,0)),1,0))</f>
        <v/>
      </c>
      <c r="K214" s="295" t="str">
        <f>IF(原始数据!AQ215="","",IF(ISERROR(MATCH(原始数据!AQ215,各类选项!$C:$C,0)),1,0))</f>
        <v/>
      </c>
      <c r="L214" s="295" t="str">
        <f>IF(原始数据!AR215="","",IF(ISERROR(MATCH(原始数据!AR215,各类选项!$C:$C,0)),1,0))</f>
        <v/>
      </c>
      <c r="M214" s="295" t="str">
        <f>IF(原始数据!AS215="","",IF(ISERROR(MATCH(原始数据!AS215,各类选项!$C:$C,0)),1,0))</f>
        <v/>
      </c>
      <c r="N214" s="295" t="str">
        <f>IF(原始数据!AT215="","",IF(ISERROR(MATCH(原始数据!AT215,各类选项!$E:$E,0)),1,0))</f>
        <v/>
      </c>
      <c r="O214" s="295" t="str">
        <f>IF(原始数据!AU215="","",IF(ISERROR(MATCH(原始数据!AU215,各类选项!$E:$E,0)),1,0))</f>
        <v/>
      </c>
      <c r="P214" s="295" t="str">
        <f>IF(原始数据!AW215="","",IF(ISERROR(MATCH(原始数据!AW215,各类选项!$E:$E,0)),1,0))</f>
        <v/>
      </c>
      <c r="Q214" s="295" t="str">
        <f>IF(原始数据!AY215="","",IF(ISERROR(MATCH(原始数据!AY215,各类选项!$E:$E,0)),1,0))</f>
        <v/>
      </c>
      <c r="R214" s="295" t="str">
        <f>IF(原始数据!AZ215="","",IF(ISERROR(MATCH(原始数据!AZ215,各类选项!$C:$C,0)),1,0))</f>
        <v/>
      </c>
      <c r="S214" s="295" t="str">
        <f>IF(赛后数据!M215="","",IF(ISERROR(MATCH(赛后数据!M215,(各类选项!J:J),0)),1,0))</f>
        <v/>
      </c>
      <c r="T214" s="295" t="str">
        <f>IF(赛后数据!U215="","",IF(ISERROR(MATCH(赛后数据!U215,(各类选项!J:J),0)),1,0))</f>
        <v/>
      </c>
      <c r="U214" s="295" t="str">
        <f>IF(赛后数据!AC215="","",IF(ISERROR(MATCH(赛后数据!AC215,(各类选项!J:J),0)),1,0))</f>
        <v/>
      </c>
      <c r="V214" s="295" t="str">
        <f>IF(赛后数据!AK215="","",IF(ISERROR(MATCH(赛后数据!AK215,(各类选项!J:J),0)),1,0))</f>
        <v/>
      </c>
    </row>
    <row r="215" spans="1:22">
      <c r="A215" s="295">
        <f t="shared" si="6"/>
        <v>0</v>
      </c>
      <c r="B215" s="295">
        <f t="shared" si="7"/>
        <v>0</v>
      </c>
      <c r="C215" s="295" t="str">
        <f>IF(原始数据!K216="","",IF(ISERROR(MATCH(原始数据!K216,原始数据!E216:F216,0)),1,0)-IF(原始数据!K216="",1,0))</f>
        <v/>
      </c>
      <c r="D215" s="295" t="str">
        <f>IF(原始数据!L216="","",IF(ISERROR(MATCH(原始数据!L216,各类选项!L:L,0)),1,0)-IF(原始数据!L216="",1,0))</f>
        <v/>
      </c>
      <c r="E215" s="295" t="str">
        <f>IF(原始数据!W216="","",IF(ISERROR(MATCH(原始数据!W216,各类选项!G:G,0)),1,0))</f>
        <v/>
      </c>
      <c r="F215" s="295" t="str">
        <f>IF(原始数据!Y216="","",IF(ISERROR(MATCH(原始数据!Y216,各类选项!G:G,0)),1,0))</f>
        <v/>
      </c>
      <c r="G215" s="295" t="str">
        <f>IF(原始数据!AO216="","",IF(ISERROR(MATCH(原始数据!AO216,各类选项!$E:$E,0)),1,0))</f>
        <v/>
      </c>
      <c r="H215" s="295" t="str">
        <f>IF(原始数据!AP216="","",IF(ISERROR(MATCH(原始数据!AP216,各类选项!$E:$E,0)),1,0))</f>
        <v/>
      </c>
      <c r="I215" s="295" t="str">
        <f>IF(原始数据!AV216="","",IF(ISERROR(MATCH(原始数据!AV216,各类选项!$E:$E,0)),1,0))</f>
        <v/>
      </c>
      <c r="J215" s="295" t="str">
        <f>IF(原始数据!AX216="","",IF(ISERROR(MATCH(原始数据!AX216,各类选项!$E:$E,0)),1,0))</f>
        <v/>
      </c>
      <c r="K215" s="295" t="str">
        <f>IF(原始数据!AQ216="","",IF(ISERROR(MATCH(原始数据!AQ216,各类选项!$C:$C,0)),1,0))</f>
        <v/>
      </c>
      <c r="L215" s="295" t="str">
        <f>IF(原始数据!AR216="","",IF(ISERROR(MATCH(原始数据!AR216,各类选项!$C:$C,0)),1,0))</f>
        <v/>
      </c>
      <c r="M215" s="295" t="str">
        <f>IF(原始数据!AS216="","",IF(ISERROR(MATCH(原始数据!AS216,各类选项!$C:$C,0)),1,0))</f>
        <v/>
      </c>
      <c r="N215" s="295" t="str">
        <f>IF(原始数据!AT216="","",IF(ISERROR(MATCH(原始数据!AT216,各类选项!$E:$E,0)),1,0))</f>
        <v/>
      </c>
      <c r="O215" s="295" t="str">
        <f>IF(原始数据!AU216="","",IF(ISERROR(MATCH(原始数据!AU216,各类选项!$E:$E,0)),1,0))</f>
        <v/>
      </c>
      <c r="P215" s="295" t="str">
        <f>IF(原始数据!AW216="","",IF(ISERROR(MATCH(原始数据!AW216,各类选项!$E:$E,0)),1,0))</f>
        <v/>
      </c>
      <c r="Q215" s="295" t="str">
        <f>IF(原始数据!AY216="","",IF(ISERROR(MATCH(原始数据!AY216,各类选项!$E:$E,0)),1,0))</f>
        <v/>
      </c>
      <c r="R215" s="295" t="str">
        <f>IF(原始数据!AZ216="","",IF(ISERROR(MATCH(原始数据!AZ216,各类选项!$C:$C,0)),1,0))</f>
        <v/>
      </c>
      <c r="S215" s="295" t="str">
        <f>IF(赛后数据!M216="","",IF(ISERROR(MATCH(赛后数据!M216,(各类选项!J:J),0)),1,0))</f>
        <v/>
      </c>
      <c r="T215" s="295" t="str">
        <f>IF(赛后数据!U216="","",IF(ISERROR(MATCH(赛后数据!U216,(各类选项!J:J),0)),1,0))</f>
        <v/>
      </c>
      <c r="U215" s="295" t="str">
        <f>IF(赛后数据!AC216="","",IF(ISERROR(MATCH(赛后数据!AC216,(各类选项!J:J),0)),1,0))</f>
        <v/>
      </c>
      <c r="V215" s="295" t="str">
        <f>IF(赛后数据!AK216="","",IF(ISERROR(MATCH(赛后数据!AK216,(各类选项!J:J),0)),1,0))</f>
        <v/>
      </c>
    </row>
    <row r="216" spans="1:22">
      <c r="A216" s="295">
        <f t="shared" si="6"/>
        <v>0</v>
      </c>
      <c r="B216" s="295">
        <f t="shared" si="7"/>
        <v>0</v>
      </c>
      <c r="C216" s="295" t="str">
        <f>IF(原始数据!K217="","",IF(ISERROR(MATCH(原始数据!K217,原始数据!E217:F217,0)),1,0)-IF(原始数据!K217="",1,0))</f>
        <v/>
      </c>
      <c r="D216" s="295" t="str">
        <f>IF(原始数据!L217="","",IF(ISERROR(MATCH(原始数据!L217,各类选项!L:L,0)),1,0)-IF(原始数据!L217="",1,0))</f>
        <v/>
      </c>
      <c r="E216" s="295" t="str">
        <f>IF(原始数据!W217="","",IF(ISERROR(MATCH(原始数据!W217,各类选项!G:G,0)),1,0))</f>
        <v/>
      </c>
      <c r="F216" s="295" t="str">
        <f>IF(原始数据!Y217="","",IF(ISERROR(MATCH(原始数据!Y217,各类选项!G:G,0)),1,0))</f>
        <v/>
      </c>
      <c r="G216" s="295" t="str">
        <f>IF(原始数据!AO217="","",IF(ISERROR(MATCH(原始数据!AO217,各类选项!$E:$E,0)),1,0))</f>
        <v/>
      </c>
      <c r="H216" s="295" t="str">
        <f>IF(原始数据!AP217="","",IF(ISERROR(MATCH(原始数据!AP217,各类选项!$E:$E,0)),1,0))</f>
        <v/>
      </c>
      <c r="I216" s="295" t="str">
        <f>IF(原始数据!AV217="","",IF(ISERROR(MATCH(原始数据!AV217,各类选项!$E:$E,0)),1,0))</f>
        <v/>
      </c>
      <c r="J216" s="295" t="str">
        <f>IF(原始数据!AX217="","",IF(ISERROR(MATCH(原始数据!AX217,各类选项!$E:$E,0)),1,0))</f>
        <v/>
      </c>
      <c r="K216" s="295" t="str">
        <f>IF(原始数据!AQ217="","",IF(ISERROR(MATCH(原始数据!AQ217,各类选项!$C:$C,0)),1,0))</f>
        <v/>
      </c>
      <c r="L216" s="295" t="str">
        <f>IF(原始数据!AR217="","",IF(ISERROR(MATCH(原始数据!AR217,各类选项!$C:$C,0)),1,0))</f>
        <v/>
      </c>
      <c r="M216" s="295" t="str">
        <f>IF(原始数据!AS217="","",IF(ISERROR(MATCH(原始数据!AS217,各类选项!$C:$C,0)),1,0))</f>
        <v/>
      </c>
      <c r="N216" s="295" t="str">
        <f>IF(原始数据!AT217="","",IF(ISERROR(MATCH(原始数据!AT217,各类选项!$E:$E,0)),1,0))</f>
        <v/>
      </c>
      <c r="O216" s="295" t="str">
        <f>IF(原始数据!AU217="","",IF(ISERROR(MATCH(原始数据!AU217,各类选项!$E:$E,0)),1,0))</f>
        <v/>
      </c>
      <c r="P216" s="295" t="str">
        <f>IF(原始数据!AW217="","",IF(ISERROR(MATCH(原始数据!AW217,各类选项!$E:$E,0)),1,0))</f>
        <v/>
      </c>
      <c r="Q216" s="295" t="str">
        <f>IF(原始数据!AY217="","",IF(ISERROR(MATCH(原始数据!AY217,各类选项!$E:$E,0)),1,0))</f>
        <v/>
      </c>
      <c r="R216" s="295" t="str">
        <f>IF(原始数据!AZ217="","",IF(ISERROR(MATCH(原始数据!AZ217,各类选项!$C:$C,0)),1,0))</f>
        <v/>
      </c>
      <c r="S216" s="295" t="str">
        <f>IF(赛后数据!M217="","",IF(ISERROR(MATCH(赛后数据!M217,(各类选项!J:J),0)),1,0))</f>
        <v/>
      </c>
      <c r="T216" s="295" t="str">
        <f>IF(赛后数据!U217="","",IF(ISERROR(MATCH(赛后数据!U217,(各类选项!J:J),0)),1,0))</f>
        <v/>
      </c>
      <c r="U216" s="295" t="str">
        <f>IF(赛后数据!AC217="","",IF(ISERROR(MATCH(赛后数据!AC217,(各类选项!J:J),0)),1,0))</f>
        <v/>
      </c>
      <c r="V216" s="295" t="str">
        <f>IF(赛后数据!AK217="","",IF(ISERROR(MATCH(赛后数据!AK217,(各类选项!J:J),0)),1,0))</f>
        <v/>
      </c>
    </row>
    <row r="217" spans="1:22">
      <c r="A217" s="295">
        <f t="shared" si="6"/>
        <v>0</v>
      </c>
      <c r="B217" s="295">
        <f t="shared" si="7"/>
        <v>0</v>
      </c>
      <c r="C217" s="295" t="str">
        <f>IF(原始数据!K218="","",IF(ISERROR(MATCH(原始数据!K218,原始数据!E218:F218,0)),1,0)-IF(原始数据!K218="",1,0))</f>
        <v/>
      </c>
      <c r="D217" s="295" t="str">
        <f>IF(原始数据!L218="","",IF(ISERROR(MATCH(原始数据!L218,各类选项!L:L,0)),1,0)-IF(原始数据!L218="",1,0))</f>
        <v/>
      </c>
      <c r="E217" s="295" t="str">
        <f>IF(原始数据!W218="","",IF(ISERROR(MATCH(原始数据!W218,各类选项!G:G,0)),1,0))</f>
        <v/>
      </c>
      <c r="F217" s="295" t="str">
        <f>IF(原始数据!Y218="","",IF(ISERROR(MATCH(原始数据!Y218,各类选项!G:G,0)),1,0))</f>
        <v/>
      </c>
      <c r="G217" s="295" t="str">
        <f>IF(原始数据!AO218="","",IF(ISERROR(MATCH(原始数据!AO218,各类选项!$E:$E,0)),1,0))</f>
        <v/>
      </c>
      <c r="H217" s="295" t="str">
        <f>IF(原始数据!AP218="","",IF(ISERROR(MATCH(原始数据!AP218,各类选项!$E:$E,0)),1,0))</f>
        <v/>
      </c>
      <c r="I217" s="295" t="str">
        <f>IF(原始数据!AV218="","",IF(ISERROR(MATCH(原始数据!AV218,各类选项!$E:$E,0)),1,0))</f>
        <v/>
      </c>
      <c r="J217" s="295" t="str">
        <f>IF(原始数据!AX218="","",IF(ISERROR(MATCH(原始数据!AX218,各类选项!$E:$E,0)),1,0))</f>
        <v/>
      </c>
      <c r="K217" s="295" t="str">
        <f>IF(原始数据!AQ218="","",IF(ISERROR(MATCH(原始数据!AQ218,各类选项!$C:$C,0)),1,0))</f>
        <v/>
      </c>
      <c r="L217" s="295" t="str">
        <f>IF(原始数据!AR218="","",IF(ISERROR(MATCH(原始数据!AR218,各类选项!$C:$C,0)),1,0))</f>
        <v/>
      </c>
      <c r="M217" s="295" t="str">
        <f>IF(原始数据!AS218="","",IF(ISERROR(MATCH(原始数据!AS218,各类选项!$C:$C,0)),1,0))</f>
        <v/>
      </c>
      <c r="N217" s="295" t="str">
        <f>IF(原始数据!AT218="","",IF(ISERROR(MATCH(原始数据!AT218,各类选项!$E:$E,0)),1,0))</f>
        <v/>
      </c>
      <c r="O217" s="295" t="str">
        <f>IF(原始数据!AU218="","",IF(ISERROR(MATCH(原始数据!AU218,各类选项!$E:$E,0)),1,0))</f>
        <v/>
      </c>
      <c r="P217" s="295" t="str">
        <f>IF(原始数据!AW218="","",IF(ISERROR(MATCH(原始数据!AW218,各类选项!$E:$E,0)),1,0))</f>
        <v/>
      </c>
      <c r="Q217" s="295" t="str">
        <f>IF(原始数据!AY218="","",IF(ISERROR(MATCH(原始数据!AY218,各类选项!$E:$E,0)),1,0))</f>
        <v/>
      </c>
      <c r="R217" s="295" t="str">
        <f>IF(原始数据!AZ218="","",IF(ISERROR(MATCH(原始数据!AZ218,各类选项!$C:$C,0)),1,0))</f>
        <v/>
      </c>
      <c r="S217" s="295" t="str">
        <f>IF(赛后数据!M218="","",IF(ISERROR(MATCH(赛后数据!M218,(各类选项!J:J),0)),1,0))</f>
        <v/>
      </c>
      <c r="T217" s="295" t="str">
        <f>IF(赛后数据!U218="","",IF(ISERROR(MATCH(赛后数据!U218,(各类选项!J:J),0)),1,0))</f>
        <v/>
      </c>
      <c r="U217" s="295" t="str">
        <f>IF(赛后数据!AC218="","",IF(ISERROR(MATCH(赛后数据!AC218,(各类选项!J:J),0)),1,0))</f>
        <v/>
      </c>
      <c r="V217" s="295" t="str">
        <f>IF(赛后数据!AK218="","",IF(ISERROR(MATCH(赛后数据!AK218,(各类选项!J:J),0)),1,0))</f>
        <v/>
      </c>
    </row>
    <row r="218" spans="1:22">
      <c r="A218" s="295">
        <f t="shared" si="6"/>
        <v>0</v>
      </c>
      <c r="B218" s="295">
        <f t="shared" si="7"/>
        <v>0</v>
      </c>
      <c r="C218" s="295" t="str">
        <f>IF(原始数据!K219="","",IF(ISERROR(MATCH(原始数据!K219,原始数据!E219:F219,0)),1,0)-IF(原始数据!K219="",1,0))</f>
        <v/>
      </c>
      <c r="D218" s="295" t="str">
        <f>IF(原始数据!L219="","",IF(ISERROR(MATCH(原始数据!L219,各类选项!L:L,0)),1,0)-IF(原始数据!L219="",1,0))</f>
        <v/>
      </c>
      <c r="E218" s="295" t="str">
        <f>IF(原始数据!W219="","",IF(ISERROR(MATCH(原始数据!W219,各类选项!G:G,0)),1,0))</f>
        <v/>
      </c>
      <c r="F218" s="295" t="str">
        <f>IF(原始数据!Y219="","",IF(ISERROR(MATCH(原始数据!Y219,各类选项!G:G,0)),1,0))</f>
        <v/>
      </c>
      <c r="G218" s="295" t="str">
        <f>IF(原始数据!AO219="","",IF(ISERROR(MATCH(原始数据!AO219,各类选项!$E:$E,0)),1,0))</f>
        <v/>
      </c>
      <c r="H218" s="295" t="str">
        <f>IF(原始数据!AP219="","",IF(ISERROR(MATCH(原始数据!AP219,各类选项!$E:$E,0)),1,0))</f>
        <v/>
      </c>
      <c r="I218" s="295" t="str">
        <f>IF(原始数据!AV219="","",IF(ISERROR(MATCH(原始数据!AV219,各类选项!$E:$E,0)),1,0))</f>
        <v/>
      </c>
      <c r="J218" s="295" t="str">
        <f>IF(原始数据!AX219="","",IF(ISERROR(MATCH(原始数据!AX219,各类选项!$E:$E,0)),1,0))</f>
        <v/>
      </c>
      <c r="K218" s="295" t="str">
        <f>IF(原始数据!AQ219="","",IF(ISERROR(MATCH(原始数据!AQ219,各类选项!$C:$C,0)),1,0))</f>
        <v/>
      </c>
      <c r="L218" s="295" t="str">
        <f>IF(原始数据!AR219="","",IF(ISERROR(MATCH(原始数据!AR219,各类选项!$C:$C,0)),1,0))</f>
        <v/>
      </c>
      <c r="M218" s="295" t="str">
        <f>IF(原始数据!AS219="","",IF(ISERROR(MATCH(原始数据!AS219,各类选项!$C:$C,0)),1,0))</f>
        <v/>
      </c>
      <c r="N218" s="295" t="str">
        <f>IF(原始数据!AT219="","",IF(ISERROR(MATCH(原始数据!AT219,各类选项!$E:$E,0)),1,0))</f>
        <v/>
      </c>
      <c r="O218" s="295" t="str">
        <f>IF(原始数据!AU219="","",IF(ISERROR(MATCH(原始数据!AU219,各类选项!$E:$E,0)),1,0))</f>
        <v/>
      </c>
      <c r="P218" s="295" t="str">
        <f>IF(原始数据!AW219="","",IF(ISERROR(MATCH(原始数据!AW219,各类选项!$E:$E,0)),1,0))</f>
        <v/>
      </c>
      <c r="Q218" s="295" t="str">
        <f>IF(原始数据!AY219="","",IF(ISERROR(MATCH(原始数据!AY219,各类选项!$E:$E,0)),1,0))</f>
        <v/>
      </c>
      <c r="R218" s="295" t="str">
        <f>IF(原始数据!AZ219="","",IF(ISERROR(MATCH(原始数据!AZ219,各类选项!$C:$C,0)),1,0))</f>
        <v/>
      </c>
      <c r="S218" s="295" t="str">
        <f>IF(赛后数据!M219="","",IF(ISERROR(MATCH(赛后数据!M219,(各类选项!J:J),0)),1,0))</f>
        <v/>
      </c>
      <c r="T218" s="295" t="str">
        <f>IF(赛后数据!U219="","",IF(ISERROR(MATCH(赛后数据!U219,(各类选项!J:J),0)),1,0))</f>
        <v/>
      </c>
      <c r="U218" s="295" t="str">
        <f>IF(赛后数据!AC219="","",IF(ISERROR(MATCH(赛后数据!AC219,(各类选项!J:J),0)),1,0))</f>
        <v/>
      </c>
      <c r="V218" s="295" t="str">
        <f>IF(赛后数据!AK219="","",IF(ISERROR(MATCH(赛后数据!AK219,(各类选项!J:J),0)),1,0))</f>
        <v/>
      </c>
    </row>
    <row r="219" spans="1:22">
      <c r="A219" s="295">
        <f t="shared" si="6"/>
        <v>0</v>
      </c>
      <c r="B219" s="295">
        <f t="shared" si="7"/>
        <v>0</v>
      </c>
      <c r="C219" s="295" t="str">
        <f>IF(原始数据!K220="","",IF(ISERROR(MATCH(原始数据!K220,原始数据!E220:F220,0)),1,0)-IF(原始数据!K220="",1,0))</f>
        <v/>
      </c>
      <c r="D219" s="295" t="str">
        <f>IF(原始数据!L220="","",IF(ISERROR(MATCH(原始数据!L220,各类选项!L:L,0)),1,0)-IF(原始数据!L220="",1,0))</f>
        <v/>
      </c>
      <c r="E219" s="295" t="str">
        <f>IF(原始数据!W220="","",IF(ISERROR(MATCH(原始数据!W220,各类选项!G:G,0)),1,0))</f>
        <v/>
      </c>
      <c r="F219" s="295" t="str">
        <f>IF(原始数据!Y220="","",IF(ISERROR(MATCH(原始数据!Y220,各类选项!G:G,0)),1,0))</f>
        <v/>
      </c>
      <c r="G219" s="295" t="str">
        <f>IF(原始数据!AO220="","",IF(ISERROR(MATCH(原始数据!AO220,各类选项!$E:$E,0)),1,0))</f>
        <v/>
      </c>
      <c r="H219" s="295" t="str">
        <f>IF(原始数据!AP220="","",IF(ISERROR(MATCH(原始数据!AP220,各类选项!$E:$E,0)),1,0))</f>
        <v/>
      </c>
      <c r="I219" s="295" t="str">
        <f>IF(原始数据!AV220="","",IF(ISERROR(MATCH(原始数据!AV220,各类选项!$E:$E,0)),1,0))</f>
        <v/>
      </c>
      <c r="J219" s="295" t="str">
        <f>IF(原始数据!AX220="","",IF(ISERROR(MATCH(原始数据!AX220,各类选项!$E:$E,0)),1,0))</f>
        <v/>
      </c>
      <c r="K219" s="295" t="str">
        <f>IF(原始数据!AQ220="","",IF(ISERROR(MATCH(原始数据!AQ220,各类选项!$C:$C,0)),1,0))</f>
        <v/>
      </c>
      <c r="L219" s="295" t="str">
        <f>IF(原始数据!AR220="","",IF(ISERROR(MATCH(原始数据!AR220,各类选项!$C:$C,0)),1,0))</f>
        <v/>
      </c>
      <c r="M219" s="295" t="str">
        <f>IF(原始数据!AS220="","",IF(ISERROR(MATCH(原始数据!AS220,各类选项!$C:$C,0)),1,0))</f>
        <v/>
      </c>
      <c r="N219" s="295" t="str">
        <f>IF(原始数据!AT220="","",IF(ISERROR(MATCH(原始数据!AT220,各类选项!$E:$E,0)),1,0))</f>
        <v/>
      </c>
      <c r="O219" s="295" t="str">
        <f>IF(原始数据!AU220="","",IF(ISERROR(MATCH(原始数据!AU220,各类选项!$E:$E,0)),1,0))</f>
        <v/>
      </c>
      <c r="P219" s="295" t="str">
        <f>IF(原始数据!AW220="","",IF(ISERROR(MATCH(原始数据!AW220,各类选项!$E:$E,0)),1,0))</f>
        <v/>
      </c>
      <c r="Q219" s="295" t="str">
        <f>IF(原始数据!AY220="","",IF(ISERROR(MATCH(原始数据!AY220,各类选项!$E:$E,0)),1,0))</f>
        <v/>
      </c>
      <c r="R219" s="295" t="str">
        <f>IF(原始数据!AZ220="","",IF(ISERROR(MATCH(原始数据!AZ220,各类选项!$C:$C,0)),1,0))</f>
        <v/>
      </c>
      <c r="S219" s="295" t="str">
        <f>IF(赛后数据!M220="","",IF(ISERROR(MATCH(赛后数据!M220,(各类选项!J:J),0)),1,0))</f>
        <v/>
      </c>
      <c r="T219" s="295" t="str">
        <f>IF(赛后数据!U220="","",IF(ISERROR(MATCH(赛后数据!U220,(各类选项!J:J),0)),1,0))</f>
        <v/>
      </c>
      <c r="U219" s="295" t="str">
        <f>IF(赛后数据!AC220="","",IF(ISERROR(MATCH(赛后数据!AC220,(各类选项!J:J),0)),1,0))</f>
        <v/>
      </c>
      <c r="V219" s="295" t="str">
        <f>IF(赛后数据!AK220="","",IF(ISERROR(MATCH(赛后数据!AK220,(各类选项!J:J),0)),1,0))</f>
        <v/>
      </c>
    </row>
    <row r="220" spans="1:22">
      <c r="A220" s="295">
        <f t="shared" si="6"/>
        <v>0</v>
      </c>
      <c r="B220" s="295">
        <f t="shared" si="7"/>
        <v>0</v>
      </c>
      <c r="C220" s="295" t="str">
        <f>IF(原始数据!K221="","",IF(ISERROR(MATCH(原始数据!K221,原始数据!E221:F221,0)),1,0)-IF(原始数据!K221="",1,0))</f>
        <v/>
      </c>
      <c r="D220" s="295" t="str">
        <f>IF(原始数据!L221="","",IF(ISERROR(MATCH(原始数据!L221,各类选项!L:L,0)),1,0)-IF(原始数据!L221="",1,0))</f>
        <v/>
      </c>
      <c r="E220" s="295" t="str">
        <f>IF(原始数据!W221="","",IF(ISERROR(MATCH(原始数据!W221,各类选项!G:G,0)),1,0))</f>
        <v/>
      </c>
      <c r="F220" s="295" t="str">
        <f>IF(原始数据!Y221="","",IF(ISERROR(MATCH(原始数据!Y221,各类选项!G:G,0)),1,0))</f>
        <v/>
      </c>
      <c r="G220" s="295" t="str">
        <f>IF(原始数据!AO221="","",IF(ISERROR(MATCH(原始数据!AO221,各类选项!$E:$E,0)),1,0))</f>
        <v/>
      </c>
      <c r="H220" s="295" t="str">
        <f>IF(原始数据!AP221="","",IF(ISERROR(MATCH(原始数据!AP221,各类选项!$E:$E,0)),1,0))</f>
        <v/>
      </c>
      <c r="I220" s="295" t="str">
        <f>IF(原始数据!AV221="","",IF(ISERROR(MATCH(原始数据!AV221,各类选项!$E:$E,0)),1,0))</f>
        <v/>
      </c>
      <c r="J220" s="295" t="str">
        <f>IF(原始数据!AX221="","",IF(ISERROR(MATCH(原始数据!AX221,各类选项!$E:$E,0)),1,0))</f>
        <v/>
      </c>
      <c r="K220" s="295" t="str">
        <f>IF(原始数据!AQ221="","",IF(ISERROR(MATCH(原始数据!AQ221,各类选项!$C:$C,0)),1,0))</f>
        <v/>
      </c>
      <c r="L220" s="295" t="str">
        <f>IF(原始数据!AR221="","",IF(ISERROR(MATCH(原始数据!AR221,各类选项!$C:$C,0)),1,0))</f>
        <v/>
      </c>
      <c r="M220" s="295" t="str">
        <f>IF(原始数据!AS221="","",IF(ISERROR(MATCH(原始数据!AS221,各类选项!$C:$C,0)),1,0))</f>
        <v/>
      </c>
      <c r="N220" s="295" t="str">
        <f>IF(原始数据!AT221="","",IF(ISERROR(MATCH(原始数据!AT221,各类选项!$E:$E,0)),1,0))</f>
        <v/>
      </c>
      <c r="O220" s="295" t="str">
        <f>IF(原始数据!AU221="","",IF(ISERROR(MATCH(原始数据!AU221,各类选项!$E:$E,0)),1,0))</f>
        <v/>
      </c>
      <c r="P220" s="295" t="str">
        <f>IF(原始数据!AW221="","",IF(ISERROR(MATCH(原始数据!AW221,各类选项!$E:$E,0)),1,0))</f>
        <v/>
      </c>
      <c r="Q220" s="295" t="str">
        <f>IF(原始数据!AY221="","",IF(ISERROR(MATCH(原始数据!AY221,各类选项!$E:$E,0)),1,0))</f>
        <v/>
      </c>
      <c r="R220" s="295" t="str">
        <f>IF(原始数据!AZ221="","",IF(ISERROR(MATCH(原始数据!AZ221,各类选项!$C:$C,0)),1,0))</f>
        <v/>
      </c>
      <c r="S220" s="295" t="str">
        <f>IF(赛后数据!M221="","",IF(ISERROR(MATCH(赛后数据!M221,(各类选项!J:J),0)),1,0))</f>
        <v/>
      </c>
      <c r="T220" s="295" t="str">
        <f>IF(赛后数据!U221="","",IF(ISERROR(MATCH(赛后数据!U221,(各类选项!J:J),0)),1,0))</f>
        <v/>
      </c>
      <c r="U220" s="295" t="str">
        <f>IF(赛后数据!AC221="","",IF(ISERROR(MATCH(赛后数据!AC221,(各类选项!J:J),0)),1,0))</f>
        <v/>
      </c>
      <c r="V220" s="295" t="str">
        <f>IF(赛后数据!AK221="","",IF(ISERROR(MATCH(赛后数据!AK221,(各类选项!J:J),0)),1,0))</f>
        <v/>
      </c>
    </row>
    <row r="221" spans="1:22">
      <c r="A221" s="295">
        <f t="shared" si="6"/>
        <v>0</v>
      </c>
      <c r="B221" s="295">
        <f t="shared" si="7"/>
        <v>0</v>
      </c>
      <c r="C221" s="295" t="str">
        <f>IF(原始数据!K222="","",IF(ISERROR(MATCH(原始数据!K222,原始数据!E222:F222,0)),1,0)-IF(原始数据!K222="",1,0))</f>
        <v/>
      </c>
      <c r="D221" s="295" t="str">
        <f>IF(原始数据!L222="","",IF(ISERROR(MATCH(原始数据!L222,各类选项!L:L,0)),1,0)-IF(原始数据!L222="",1,0))</f>
        <v/>
      </c>
      <c r="E221" s="295" t="str">
        <f>IF(原始数据!W222="","",IF(ISERROR(MATCH(原始数据!W222,各类选项!G:G,0)),1,0))</f>
        <v/>
      </c>
      <c r="F221" s="295" t="str">
        <f>IF(原始数据!Y222="","",IF(ISERROR(MATCH(原始数据!Y222,各类选项!G:G,0)),1,0))</f>
        <v/>
      </c>
      <c r="G221" s="295" t="str">
        <f>IF(原始数据!AO222="","",IF(ISERROR(MATCH(原始数据!AO222,各类选项!$E:$E,0)),1,0))</f>
        <v/>
      </c>
      <c r="H221" s="295" t="str">
        <f>IF(原始数据!AP222="","",IF(ISERROR(MATCH(原始数据!AP222,各类选项!$E:$E,0)),1,0))</f>
        <v/>
      </c>
      <c r="I221" s="295" t="str">
        <f>IF(原始数据!AV222="","",IF(ISERROR(MATCH(原始数据!AV222,各类选项!$E:$E,0)),1,0))</f>
        <v/>
      </c>
      <c r="J221" s="295" t="str">
        <f>IF(原始数据!AX222="","",IF(ISERROR(MATCH(原始数据!AX222,各类选项!$E:$E,0)),1,0))</f>
        <v/>
      </c>
      <c r="K221" s="295" t="str">
        <f>IF(原始数据!AQ222="","",IF(ISERROR(MATCH(原始数据!AQ222,各类选项!$C:$C,0)),1,0))</f>
        <v/>
      </c>
      <c r="L221" s="295" t="str">
        <f>IF(原始数据!AR222="","",IF(ISERROR(MATCH(原始数据!AR222,各类选项!$C:$C,0)),1,0))</f>
        <v/>
      </c>
      <c r="M221" s="295" t="str">
        <f>IF(原始数据!AS222="","",IF(ISERROR(MATCH(原始数据!AS222,各类选项!$C:$C,0)),1,0))</f>
        <v/>
      </c>
      <c r="N221" s="295" t="str">
        <f>IF(原始数据!AT222="","",IF(ISERROR(MATCH(原始数据!AT222,各类选项!$E:$E,0)),1,0))</f>
        <v/>
      </c>
      <c r="O221" s="295" t="str">
        <f>IF(原始数据!AU222="","",IF(ISERROR(MATCH(原始数据!AU222,各类选项!$E:$E,0)),1,0))</f>
        <v/>
      </c>
      <c r="P221" s="295" t="str">
        <f>IF(原始数据!AW222="","",IF(ISERROR(MATCH(原始数据!AW222,各类选项!$E:$E,0)),1,0))</f>
        <v/>
      </c>
      <c r="Q221" s="295" t="str">
        <f>IF(原始数据!AY222="","",IF(ISERROR(MATCH(原始数据!AY222,各类选项!$E:$E,0)),1,0))</f>
        <v/>
      </c>
      <c r="R221" s="295" t="str">
        <f>IF(原始数据!AZ222="","",IF(ISERROR(MATCH(原始数据!AZ222,各类选项!$C:$C,0)),1,0))</f>
        <v/>
      </c>
      <c r="S221" s="295" t="str">
        <f>IF(赛后数据!M222="","",IF(ISERROR(MATCH(赛后数据!M222,(各类选项!J:J),0)),1,0))</f>
        <v/>
      </c>
      <c r="T221" s="295" t="str">
        <f>IF(赛后数据!U222="","",IF(ISERROR(MATCH(赛后数据!U222,(各类选项!J:J),0)),1,0))</f>
        <v/>
      </c>
      <c r="U221" s="295" t="str">
        <f>IF(赛后数据!AC222="","",IF(ISERROR(MATCH(赛后数据!AC222,(各类选项!J:J),0)),1,0))</f>
        <v/>
      </c>
      <c r="V221" s="295" t="str">
        <f>IF(赛后数据!AK222="","",IF(ISERROR(MATCH(赛后数据!AK222,(各类选项!J:J),0)),1,0))</f>
        <v/>
      </c>
    </row>
    <row r="222" spans="1:22">
      <c r="A222" s="295">
        <f t="shared" si="6"/>
        <v>0</v>
      </c>
      <c r="B222" s="295">
        <f t="shared" si="7"/>
        <v>0</v>
      </c>
      <c r="C222" s="295" t="str">
        <f>IF(原始数据!K223="","",IF(ISERROR(MATCH(原始数据!K223,原始数据!E223:F223,0)),1,0)-IF(原始数据!K223="",1,0))</f>
        <v/>
      </c>
      <c r="D222" s="295" t="str">
        <f>IF(原始数据!L223="","",IF(ISERROR(MATCH(原始数据!L223,各类选项!L:L,0)),1,0)-IF(原始数据!L223="",1,0))</f>
        <v/>
      </c>
      <c r="E222" s="295" t="str">
        <f>IF(原始数据!W223="","",IF(ISERROR(MATCH(原始数据!W223,各类选项!G:G,0)),1,0))</f>
        <v/>
      </c>
      <c r="F222" s="295" t="str">
        <f>IF(原始数据!Y223="","",IF(ISERROR(MATCH(原始数据!Y223,各类选项!G:G,0)),1,0))</f>
        <v/>
      </c>
      <c r="G222" s="295" t="str">
        <f>IF(原始数据!AO223="","",IF(ISERROR(MATCH(原始数据!AO223,各类选项!$E:$E,0)),1,0))</f>
        <v/>
      </c>
      <c r="H222" s="295" t="str">
        <f>IF(原始数据!AP223="","",IF(ISERROR(MATCH(原始数据!AP223,各类选项!$E:$E,0)),1,0))</f>
        <v/>
      </c>
      <c r="I222" s="295" t="str">
        <f>IF(原始数据!AV223="","",IF(ISERROR(MATCH(原始数据!AV223,各类选项!$E:$E,0)),1,0))</f>
        <v/>
      </c>
      <c r="J222" s="295" t="str">
        <f>IF(原始数据!AX223="","",IF(ISERROR(MATCH(原始数据!AX223,各类选项!$E:$E,0)),1,0))</f>
        <v/>
      </c>
      <c r="K222" s="295" t="str">
        <f>IF(原始数据!AQ223="","",IF(ISERROR(MATCH(原始数据!AQ223,各类选项!$C:$C,0)),1,0))</f>
        <v/>
      </c>
      <c r="L222" s="295" t="str">
        <f>IF(原始数据!AR223="","",IF(ISERROR(MATCH(原始数据!AR223,各类选项!$C:$C,0)),1,0))</f>
        <v/>
      </c>
      <c r="M222" s="295" t="str">
        <f>IF(原始数据!AS223="","",IF(ISERROR(MATCH(原始数据!AS223,各类选项!$C:$C,0)),1,0))</f>
        <v/>
      </c>
      <c r="N222" s="295" t="str">
        <f>IF(原始数据!AT223="","",IF(ISERROR(MATCH(原始数据!AT223,各类选项!$E:$E,0)),1,0))</f>
        <v/>
      </c>
      <c r="O222" s="295" t="str">
        <f>IF(原始数据!AU223="","",IF(ISERROR(MATCH(原始数据!AU223,各类选项!$E:$E,0)),1,0))</f>
        <v/>
      </c>
      <c r="P222" s="295" t="str">
        <f>IF(原始数据!AW223="","",IF(ISERROR(MATCH(原始数据!AW223,各类选项!$E:$E,0)),1,0))</f>
        <v/>
      </c>
      <c r="Q222" s="295" t="str">
        <f>IF(原始数据!AY223="","",IF(ISERROR(MATCH(原始数据!AY223,各类选项!$E:$E,0)),1,0))</f>
        <v/>
      </c>
      <c r="R222" s="295" t="str">
        <f>IF(原始数据!AZ223="","",IF(ISERROR(MATCH(原始数据!AZ223,各类选项!$C:$C,0)),1,0))</f>
        <v/>
      </c>
      <c r="S222" s="295" t="str">
        <f>IF(赛后数据!M223="","",IF(ISERROR(MATCH(赛后数据!M223,(各类选项!J:J),0)),1,0))</f>
        <v/>
      </c>
      <c r="T222" s="295" t="str">
        <f>IF(赛后数据!U223="","",IF(ISERROR(MATCH(赛后数据!U223,(各类选项!J:J),0)),1,0))</f>
        <v/>
      </c>
      <c r="U222" s="295" t="str">
        <f>IF(赛后数据!AC223="","",IF(ISERROR(MATCH(赛后数据!AC223,(各类选项!J:J),0)),1,0))</f>
        <v/>
      </c>
      <c r="V222" s="295" t="str">
        <f>IF(赛后数据!AK223="","",IF(ISERROR(MATCH(赛后数据!AK223,(各类选项!J:J),0)),1,0))</f>
        <v/>
      </c>
    </row>
    <row r="223" spans="1:22">
      <c r="A223" s="295">
        <f t="shared" si="6"/>
        <v>0</v>
      </c>
      <c r="B223" s="295">
        <f t="shared" si="7"/>
        <v>0</v>
      </c>
      <c r="C223" s="295" t="str">
        <f>IF(原始数据!K224="","",IF(ISERROR(MATCH(原始数据!K224,原始数据!E224:F224,0)),1,0)-IF(原始数据!K224="",1,0))</f>
        <v/>
      </c>
      <c r="D223" s="295" t="str">
        <f>IF(原始数据!L224="","",IF(ISERROR(MATCH(原始数据!L224,各类选项!L:L,0)),1,0)-IF(原始数据!L224="",1,0))</f>
        <v/>
      </c>
      <c r="E223" s="295" t="str">
        <f>IF(原始数据!W224="","",IF(ISERROR(MATCH(原始数据!W224,各类选项!G:G,0)),1,0))</f>
        <v/>
      </c>
      <c r="F223" s="295" t="str">
        <f>IF(原始数据!Y224="","",IF(ISERROR(MATCH(原始数据!Y224,各类选项!G:G,0)),1,0))</f>
        <v/>
      </c>
      <c r="G223" s="295" t="str">
        <f>IF(原始数据!AO224="","",IF(ISERROR(MATCH(原始数据!AO224,各类选项!$E:$E,0)),1,0))</f>
        <v/>
      </c>
      <c r="H223" s="295" t="str">
        <f>IF(原始数据!AP224="","",IF(ISERROR(MATCH(原始数据!AP224,各类选项!$E:$E,0)),1,0))</f>
        <v/>
      </c>
      <c r="I223" s="295" t="str">
        <f>IF(原始数据!AV224="","",IF(ISERROR(MATCH(原始数据!AV224,各类选项!$E:$E,0)),1,0))</f>
        <v/>
      </c>
      <c r="J223" s="295" t="str">
        <f>IF(原始数据!AX224="","",IF(ISERROR(MATCH(原始数据!AX224,各类选项!$E:$E,0)),1,0))</f>
        <v/>
      </c>
      <c r="K223" s="295" t="str">
        <f>IF(原始数据!AQ224="","",IF(ISERROR(MATCH(原始数据!AQ224,各类选项!$C:$C,0)),1,0))</f>
        <v/>
      </c>
      <c r="L223" s="295" t="str">
        <f>IF(原始数据!AR224="","",IF(ISERROR(MATCH(原始数据!AR224,各类选项!$C:$C,0)),1,0))</f>
        <v/>
      </c>
      <c r="M223" s="295" t="str">
        <f>IF(原始数据!AS224="","",IF(ISERROR(MATCH(原始数据!AS224,各类选项!$C:$C,0)),1,0))</f>
        <v/>
      </c>
      <c r="N223" s="295" t="str">
        <f>IF(原始数据!AT224="","",IF(ISERROR(MATCH(原始数据!AT224,各类选项!$E:$E,0)),1,0))</f>
        <v/>
      </c>
      <c r="O223" s="295" t="str">
        <f>IF(原始数据!AU224="","",IF(ISERROR(MATCH(原始数据!AU224,各类选项!$E:$E,0)),1,0))</f>
        <v/>
      </c>
      <c r="P223" s="295" t="str">
        <f>IF(原始数据!AW224="","",IF(ISERROR(MATCH(原始数据!AW224,各类选项!$E:$E,0)),1,0))</f>
        <v/>
      </c>
      <c r="Q223" s="295" t="str">
        <f>IF(原始数据!AY224="","",IF(ISERROR(MATCH(原始数据!AY224,各类选项!$E:$E,0)),1,0))</f>
        <v/>
      </c>
      <c r="R223" s="295" t="str">
        <f>IF(原始数据!AZ224="","",IF(ISERROR(MATCH(原始数据!AZ224,各类选项!$C:$C,0)),1,0))</f>
        <v/>
      </c>
      <c r="S223" s="295" t="str">
        <f>IF(赛后数据!M224="","",IF(ISERROR(MATCH(赛后数据!M224,(各类选项!J:J),0)),1,0))</f>
        <v/>
      </c>
      <c r="T223" s="295" t="str">
        <f>IF(赛后数据!U224="","",IF(ISERROR(MATCH(赛后数据!U224,(各类选项!J:J),0)),1,0))</f>
        <v/>
      </c>
      <c r="U223" s="295" t="str">
        <f>IF(赛后数据!AC224="","",IF(ISERROR(MATCH(赛后数据!AC224,(各类选项!J:J),0)),1,0))</f>
        <v/>
      </c>
      <c r="V223" s="295" t="str">
        <f>IF(赛后数据!AK224="","",IF(ISERROR(MATCH(赛后数据!AK224,(各类选项!J:J),0)),1,0))</f>
        <v/>
      </c>
    </row>
    <row r="224" spans="1:22">
      <c r="A224" s="295">
        <f t="shared" si="6"/>
        <v>0</v>
      </c>
      <c r="B224" s="295">
        <f t="shared" si="7"/>
        <v>0</v>
      </c>
      <c r="C224" s="295" t="str">
        <f>IF(原始数据!K225="","",IF(ISERROR(MATCH(原始数据!K225,原始数据!E225:F225,0)),1,0)-IF(原始数据!K225="",1,0))</f>
        <v/>
      </c>
      <c r="D224" s="295" t="str">
        <f>IF(原始数据!L225="","",IF(ISERROR(MATCH(原始数据!L225,各类选项!L:L,0)),1,0)-IF(原始数据!L225="",1,0))</f>
        <v/>
      </c>
      <c r="E224" s="295" t="str">
        <f>IF(原始数据!W225="","",IF(ISERROR(MATCH(原始数据!W225,各类选项!G:G,0)),1,0))</f>
        <v/>
      </c>
      <c r="F224" s="295" t="str">
        <f>IF(原始数据!Y225="","",IF(ISERROR(MATCH(原始数据!Y225,各类选项!G:G,0)),1,0))</f>
        <v/>
      </c>
      <c r="G224" s="295" t="str">
        <f>IF(原始数据!AO225="","",IF(ISERROR(MATCH(原始数据!AO225,各类选项!$E:$E,0)),1,0))</f>
        <v/>
      </c>
      <c r="H224" s="295" t="str">
        <f>IF(原始数据!AP225="","",IF(ISERROR(MATCH(原始数据!AP225,各类选项!$E:$E,0)),1,0))</f>
        <v/>
      </c>
      <c r="I224" s="295" t="str">
        <f>IF(原始数据!AV225="","",IF(ISERROR(MATCH(原始数据!AV225,各类选项!$E:$E,0)),1,0))</f>
        <v/>
      </c>
      <c r="J224" s="295" t="str">
        <f>IF(原始数据!AX225="","",IF(ISERROR(MATCH(原始数据!AX225,各类选项!$E:$E,0)),1,0))</f>
        <v/>
      </c>
      <c r="K224" s="295" t="str">
        <f>IF(原始数据!AQ225="","",IF(ISERROR(MATCH(原始数据!AQ225,各类选项!$C:$C,0)),1,0))</f>
        <v/>
      </c>
      <c r="L224" s="295" t="str">
        <f>IF(原始数据!AR225="","",IF(ISERROR(MATCH(原始数据!AR225,各类选项!$C:$C,0)),1,0))</f>
        <v/>
      </c>
      <c r="M224" s="295" t="str">
        <f>IF(原始数据!AS225="","",IF(ISERROR(MATCH(原始数据!AS225,各类选项!$C:$C,0)),1,0))</f>
        <v/>
      </c>
      <c r="N224" s="295" t="str">
        <f>IF(原始数据!AT225="","",IF(ISERROR(MATCH(原始数据!AT225,各类选项!$E:$E,0)),1,0))</f>
        <v/>
      </c>
      <c r="O224" s="295" t="str">
        <f>IF(原始数据!AU225="","",IF(ISERROR(MATCH(原始数据!AU225,各类选项!$E:$E,0)),1,0))</f>
        <v/>
      </c>
      <c r="P224" s="295" t="str">
        <f>IF(原始数据!AW225="","",IF(ISERROR(MATCH(原始数据!AW225,各类选项!$E:$E,0)),1,0))</f>
        <v/>
      </c>
      <c r="Q224" s="295" t="str">
        <f>IF(原始数据!AY225="","",IF(ISERROR(MATCH(原始数据!AY225,各类选项!$E:$E,0)),1,0))</f>
        <v/>
      </c>
      <c r="R224" s="295" t="str">
        <f>IF(原始数据!AZ225="","",IF(ISERROR(MATCH(原始数据!AZ225,各类选项!$C:$C,0)),1,0))</f>
        <v/>
      </c>
      <c r="S224" s="295" t="str">
        <f>IF(赛后数据!M225="","",IF(ISERROR(MATCH(赛后数据!M225,(各类选项!J:J),0)),1,0))</f>
        <v/>
      </c>
      <c r="T224" s="295" t="str">
        <f>IF(赛后数据!U225="","",IF(ISERROR(MATCH(赛后数据!U225,(各类选项!J:J),0)),1,0))</f>
        <v/>
      </c>
      <c r="U224" s="295" t="str">
        <f>IF(赛后数据!AC225="","",IF(ISERROR(MATCH(赛后数据!AC225,(各类选项!J:J),0)),1,0))</f>
        <v/>
      </c>
      <c r="V224" s="295" t="str">
        <f>IF(赛后数据!AK225="","",IF(ISERROR(MATCH(赛后数据!AK225,(各类选项!J:J),0)),1,0))</f>
        <v/>
      </c>
    </row>
    <row r="225" spans="1:22">
      <c r="A225" s="295">
        <f t="shared" si="6"/>
        <v>0</v>
      </c>
      <c r="B225" s="295">
        <f t="shared" si="7"/>
        <v>0</v>
      </c>
      <c r="C225" s="295" t="str">
        <f>IF(原始数据!K226="","",IF(ISERROR(MATCH(原始数据!K226,原始数据!E226:F226,0)),1,0)-IF(原始数据!K226="",1,0))</f>
        <v/>
      </c>
      <c r="D225" s="295" t="str">
        <f>IF(原始数据!L226="","",IF(ISERROR(MATCH(原始数据!L226,各类选项!L:L,0)),1,0)-IF(原始数据!L226="",1,0))</f>
        <v/>
      </c>
      <c r="E225" s="295" t="str">
        <f>IF(原始数据!W226="","",IF(ISERROR(MATCH(原始数据!W226,各类选项!G:G,0)),1,0))</f>
        <v/>
      </c>
      <c r="F225" s="295" t="str">
        <f>IF(原始数据!Y226="","",IF(ISERROR(MATCH(原始数据!Y226,各类选项!G:G,0)),1,0))</f>
        <v/>
      </c>
      <c r="G225" s="295" t="str">
        <f>IF(原始数据!AO226="","",IF(ISERROR(MATCH(原始数据!AO226,各类选项!$E:$E,0)),1,0))</f>
        <v/>
      </c>
      <c r="H225" s="295" t="str">
        <f>IF(原始数据!AP226="","",IF(ISERROR(MATCH(原始数据!AP226,各类选项!$E:$E,0)),1,0))</f>
        <v/>
      </c>
      <c r="I225" s="295" t="str">
        <f>IF(原始数据!AV226="","",IF(ISERROR(MATCH(原始数据!AV226,各类选项!$E:$E,0)),1,0))</f>
        <v/>
      </c>
      <c r="J225" s="295" t="str">
        <f>IF(原始数据!AX226="","",IF(ISERROR(MATCH(原始数据!AX226,各类选项!$E:$E,0)),1,0))</f>
        <v/>
      </c>
      <c r="K225" s="295" t="str">
        <f>IF(原始数据!AQ226="","",IF(ISERROR(MATCH(原始数据!AQ226,各类选项!$C:$C,0)),1,0))</f>
        <v/>
      </c>
      <c r="L225" s="295" t="str">
        <f>IF(原始数据!AR226="","",IF(ISERROR(MATCH(原始数据!AR226,各类选项!$C:$C,0)),1,0))</f>
        <v/>
      </c>
      <c r="M225" s="295" t="str">
        <f>IF(原始数据!AS226="","",IF(ISERROR(MATCH(原始数据!AS226,各类选项!$C:$C,0)),1,0))</f>
        <v/>
      </c>
      <c r="N225" s="295" t="str">
        <f>IF(原始数据!AT226="","",IF(ISERROR(MATCH(原始数据!AT226,各类选项!$E:$E,0)),1,0))</f>
        <v/>
      </c>
      <c r="O225" s="295" t="str">
        <f>IF(原始数据!AU226="","",IF(ISERROR(MATCH(原始数据!AU226,各类选项!$E:$E,0)),1,0))</f>
        <v/>
      </c>
      <c r="P225" s="295" t="str">
        <f>IF(原始数据!AW226="","",IF(ISERROR(MATCH(原始数据!AW226,各类选项!$E:$E,0)),1,0))</f>
        <v/>
      </c>
      <c r="Q225" s="295" t="str">
        <f>IF(原始数据!AY226="","",IF(ISERROR(MATCH(原始数据!AY226,各类选项!$E:$E,0)),1,0))</f>
        <v/>
      </c>
      <c r="R225" s="295" t="str">
        <f>IF(原始数据!AZ226="","",IF(ISERROR(MATCH(原始数据!AZ226,各类选项!$C:$C,0)),1,0))</f>
        <v/>
      </c>
      <c r="S225" s="295" t="str">
        <f>IF(赛后数据!M226="","",IF(ISERROR(MATCH(赛后数据!M226,(各类选项!J:J),0)),1,0))</f>
        <v/>
      </c>
      <c r="T225" s="295" t="str">
        <f>IF(赛后数据!U226="","",IF(ISERROR(MATCH(赛后数据!U226,(各类选项!J:J),0)),1,0))</f>
        <v/>
      </c>
      <c r="U225" s="295" t="str">
        <f>IF(赛后数据!AC226="","",IF(ISERROR(MATCH(赛后数据!AC226,(各类选项!J:J),0)),1,0))</f>
        <v/>
      </c>
      <c r="V225" s="295" t="str">
        <f>IF(赛后数据!AK226="","",IF(ISERROR(MATCH(赛后数据!AK226,(各类选项!J:J),0)),1,0))</f>
        <v/>
      </c>
    </row>
    <row r="226" spans="1:22">
      <c r="A226" s="295">
        <f t="shared" si="6"/>
        <v>0</v>
      </c>
      <c r="B226" s="295">
        <f t="shared" si="7"/>
        <v>0</v>
      </c>
      <c r="C226" s="295" t="str">
        <f>IF(原始数据!K227="","",IF(ISERROR(MATCH(原始数据!K227,原始数据!E227:F227,0)),1,0)-IF(原始数据!K227="",1,0))</f>
        <v/>
      </c>
      <c r="D226" s="295" t="str">
        <f>IF(原始数据!L227="","",IF(ISERROR(MATCH(原始数据!L227,各类选项!L:L,0)),1,0)-IF(原始数据!L227="",1,0))</f>
        <v/>
      </c>
      <c r="E226" s="295" t="str">
        <f>IF(原始数据!W227="","",IF(ISERROR(MATCH(原始数据!W227,各类选项!G:G,0)),1,0))</f>
        <v/>
      </c>
      <c r="F226" s="295" t="str">
        <f>IF(原始数据!Y227="","",IF(ISERROR(MATCH(原始数据!Y227,各类选项!G:G,0)),1,0))</f>
        <v/>
      </c>
      <c r="G226" s="295" t="str">
        <f>IF(原始数据!AO227="","",IF(ISERROR(MATCH(原始数据!AO227,各类选项!$E:$E,0)),1,0))</f>
        <v/>
      </c>
      <c r="H226" s="295" t="str">
        <f>IF(原始数据!AP227="","",IF(ISERROR(MATCH(原始数据!AP227,各类选项!$E:$E,0)),1,0))</f>
        <v/>
      </c>
      <c r="I226" s="295" t="str">
        <f>IF(原始数据!AV227="","",IF(ISERROR(MATCH(原始数据!AV227,各类选项!$E:$E,0)),1,0))</f>
        <v/>
      </c>
      <c r="J226" s="295" t="str">
        <f>IF(原始数据!AX227="","",IF(ISERROR(MATCH(原始数据!AX227,各类选项!$E:$E,0)),1,0))</f>
        <v/>
      </c>
      <c r="K226" s="295" t="str">
        <f>IF(原始数据!AQ227="","",IF(ISERROR(MATCH(原始数据!AQ227,各类选项!$C:$C,0)),1,0))</f>
        <v/>
      </c>
      <c r="L226" s="295" t="str">
        <f>IF(原始数据!AR227="","",IF(ISERROR(MATCH(原始数据!AR227,各类选项!$C:$C,0)),1,0))</f>
        <v/>
      </c>
      <c r="M226" s="295" t="str">
        <f>IF(原始数据!AS227="","",IF(ISERROR(MATCH(原始数据!AS227,各类选项!$C:$C,0)),1,0))</f>
        <v/>
      </c>
      <c r="N226" s="295" t="str">
        <f>IF(原始数据!AT227="","",IF(ISERROR(MATCH(原始数据!AT227,各类选项!$E:$E,0)),1,0))</f>
        <v/>
      </c>
      <c r="O226" s="295" t="str">
        <f>IF(原始数据!AU227="","",IF(ISERROR(MATCH(原始数据!AU227,各类选项!$E:$E,0)),1,0))</f>
        <v/>
      </c>
      <c r="P226" s="295" t="str">
        <f>IF(原始数据!AW227="","",IF(ISERROR(MATCH(原始数据!AW227,各类选项!$E:$E,0)),1,0))</f>
        <v/>
      </c>
      <c r="Q226" s="295" t="str">
        <f>IF(原始数据!AY227="","",IF(ISERROR(MATCH(原始数据!AY227,各类选项!$E:$E,0)),1,0))</f>
        <v/>
      </c>
      <c r="R226" s="295" t="str">
        <f>IF(原始数据!AZ227="","",IF(ISERROR(MATCH(原始数据!AZ227,各类选项!$C:$C,0)),1,0))</f>
        <v/>
      </c>
      <c r="S226" s="295" t="str">
        <f>IF(赛后数据!M227="","",IF(ISERROR(MATCH(赛后数据!M227,(各类选项!J:J),0)),1,0))</f>
        <v/>
      </c>
      <c r="T226" s="295" t="str">
        <f>IF(赛后数据!U227="","",IF(ISERROR(MATCH(赛后数据!U227,(各类选项!J:J),0)),1,0))</f>
        <v/>
      </c>
      <c r="U226" s="295" t="str">
        <f>IF(赛后数据!AC227="","",IF(ISERROR(MATCH(赛后数据!AC227,(各类选项!J:J),0)),1,0))</f>
        <v/>
      </c>
      <c r="V226" s="295" t="str">
        <f>IF(赛后数据!AK227="","",IF(ISERROR(MATCH(赛后数据!AK227,(各类选项!J:J),0)),1,0))</f>
        <v/>
      </c>
    </row>
    <row r="227" spans="1:22">
      <c r="A227" s="295">
        <f t="shared" si="6"/>
        <v>0</v>
      </c>
      <c r="B227" s="295">
        <f t="shared" si="7"/>
        <v>0</v>
      </c>
      <c r="C227" s="295" t="str">
        <f>IF(原始数据!K228="","",IF(ISERROR(MATCH(原始数据!K228,原始数据!E228:F228,0)),1,0)-IF(原始数据!K228="",1,0))</f>
        <v/>
      </c>
      <c r="D227" s="295" t="str">
        <f>IF(原始数据!L228="","",IF(ISERROR(MATCH(原始数据!L228,各类选项!L:L,0)),1,0)-IF(原始数据!L228="",1,0))</f>
        <v/>
      </c>
      <c r="E227" s="295" t="str">
        <f>IF(原始数据!W228="","",IF(ISERROR(MATCH(原始数据!W228,各类选项!G:G,0)),1,0))</f>
        <v/>
      </c>
      <c r="F227" s="295" t="str">
        <f>IF(原始数据!Y228="","",IF(ISERROR(MATCH(原始数据!Y228,各类选项!G:G,0)),1,0))</f>
        <v/>
      </c>
      <c r="G227" s="295" t="str">
        <f>IF(原始数据!AO228="","",IF(ISERROR(MATCH(原始数据!AO228,各类选项!$E:$E,0)),1,0))</f>
        <v/>
      </c>
      <c r="H227" s="295" t="str">
        <f>IF(原始数据!AP228="","",IF(ISERROR(MATCH(原始数据!AP228,各类选项!$E:$E,0)),1,0))</f>
        <v/>
      </c>
      <c r="I227" s="295" t="str">
        <f>IF(原始数据!AV228="","",IF(ISERROR(MATCH(原始数据!AV228,各类选项!$E:$E,0)),1,0))</f>
        <v/>
      </c>
      <c r="J227" s="295" t="str">
        <f>IF(原始数据!AX228="","",IF(ISERROR(MATCH(原始数据!AX228,各类选项!$E:$E,0)),1,0))</f>
        <v/>
      </c>
      <c r="K227" s="295" t="str">
        <f>IF(原始数据!AQ228="","",IF(ISERROR(MATCH(原始数据!AQ228,各类选项!$C:$C,0)),1,0))</f>
        <v/>
      </c>
      <c r="L227" s="295" t="str">
        <f>IF(原始数据!AR228="","",IF(ISERROR(MATCH(原始数据!AR228,各类选项!$C:$C,0)),1,0))</f>
        <v/>
      </c>
      <c r="M227" s="295" t="str">
        <f>IF(原始数据!AS228="","",IF(ISERROR(MATCH(原始数据!AS228,各类选项!$C:$C,0)),1,0))</f>
        <v/>
      </c>
      <c r="N227" s="295" t="str">
        <f>IF(原始数据!AT228="","",IF(ISERROR(MATCH(原始数据!AT228,各类选项!$E:$E,0)),1,0))</f>
        <v/>
      </c>
      <c r="O227" s="295" t="str">
        <f>IF(原始数据!AU228="","",IF(ISERROR(MATCH(原始数据!AU228,各类选项!$E:$E,0)),1,0))</f>
        <v/>
      </c>
      <c r="P227" s="295" t="str">
        <f>IF(原始数据!AW228="","",IF(ISERROR(MATCH(原始数据!AW228,各类选项!$E:$E,0)),1,0))</f>
        <v/>
      </c>
      <c r="Q227" s="295" t="str">
        <f>IF(原始数据!AY228="","",IF(ISERROR(MATCH(原始数据!AY228,各类选项!$E:$E,0)),1,0))</f>
        <v/>
      </c>
      <c r="R227" s="295" t="str">
        <f>IF(原始数据!AZ228="","",IF(ISERROR(MATCH(原始数据!AZ228,各类选项!$C:$C,0)),1,0))</f>
        <v/>
      </c>
      <c r="S227" s="295" t="str">
        <f>IF(赛后数据!M228="","",IF(ISERROR(MATCH(赛后数据!M228,(各类选项!J:J),0)),1,0))</f>
        <v/>
      </c>
      <c r="T227" s="295" t="str">
        <f>IF(赛后数据!U228="","",IF(ISERROR(MATCH(赛后数据!U228,(各类选项!J:J),0)),1,0))</f>
        <v/>
      </c>
      <c r="U227" s="295" t="str">
        <f>IF(赛后数据!AC228="","",IF(ISERROR(MATCH(赛后数据!AC228,(各类选项!J:J),0)),1,0))</f>
        <v/>
      </c>
      <c r="V227" s="295" t="str">
        <f>IF(赛后数据!AK228="","",IF(ISERROR(MATCH(赛后数据!AK228,(各类选项!J:J),0)),1,0))</f>
        <v/>
      </c>
    </row>
    <row r="228" spans="1:22">
      <c r="A228" s="295">
        <f t="shared" si="6"/>
        <v>0</v>
      </c>
      <c r="B228" s="295">
        <f t="shared" si="7"/>
        <v>0</v>
      </c>
      <c r="C228" s="295" t="str">
        <f>IF(原始数据!K229="","",IF(ISERROR(MATCH(原始数据!K229,原始数据!E229:F229,0)),1,0)-IF(原始数据!K229="",1,0))</f>
        <v/>
      </c>
      <c r="D228" s="295" t="str">
        <f>IF(原始数据!L229="","",IF(ISERROR(MATCH(原始数据!L229,各类选项!L:L,0)),1,0)-IF(原始数据!L229="",1,0))</f>
        <v/>
      </c>
      <c r="E228" s="295" t="str">
        <f>IF(原始数据!W229="","",IF(ISERROR(MATCH(原始数据!W229,各类选项!G:G,0)),1,0))</f>
        <v/>
      </c>
      <c r="F228" s="295" t="str">
        <f>IF(原始数据!Y229="","",IF(ISERROR(MATCH(原始数据!Y229,各类选项!G:G,0)),1,0))</f>
        <v/>
      </c>
      <c r="G228" s="295" t="str">
        <f>IF(原始数据!AO229="","",IF(ISERROR(MATCH(原始数据!AO229,各类选项!$E:$E,0)),1,0))</f>
        <v/>
      </c>
      <c r="H228" s="295" t="str">
        <f>IF(原始数据!AP229="","",IF(ISERROR(MATCH(原始数据!AP229,各类选项!$E:$E,0)),1,0))</f>
        <v/>
      </c>
      <c r="I228" s="295" t="str">
        <f>IF(原始数据!AV229="","",IF(ISERROR(MATCH(原始数据!AV229,各类选项!$E:$E,0)),1,0))</f>
        <v/>
      </c>
      <c r="J228" s="295" t="str">
        <f>IF(原始数据!AX229="","",IF(ISERROR(MATCH(原始数据!AX229,各类选项!$E:$E,0)),1,0))</f>
        <v/>
      </c>
      <c r="K228" s="295" t="str">
        <f>IF(原始数据!AQ229="","",IF(ISERROR(MATCH(原始数据!AQ229,各类选项!$C:$C,0)),1,0))</f>
        <v/>
      </c>
      <c r="L228" s="295" t="str">
        <f>IF(原始数据!AR229="","",IF(ISERROR(MATCH(原始数据!AR229,各类选项!$C:$C,0)),1,0))</f>
        <v/>
      </c>
      <c r="M228" s="295" t="str">
        <f>IF(原始数据!AS229="","",IF(ISERROR(MATCH(原始数据!AS229,各类选项!$C:$C,0)),1,0))</f>
        <v/>
      </c>
      <c r="N228" s="295" t="str">
        <f>IF(原始数据!AT229="","",IF(ISERROR(MATCH(原始数据!AT229,各类选项!$E:$E,0)),1,0))</f>
        <v/>
      </c>
      <c r="O228" s="295" t="str">
        <f>IF(原始数据!AU229="","",IF(ISERROR(MATCH(原始数据!AU229,各类选项!$E:$E,0)),1,0))</f>
        <v/>
      </c>
      <c r="P228" s="295" t="str">
        <f>IF(原始数据!AW229="","",IF(ISERROR(MATCH(原始数据!AW229,各类选项!$E:$E,0)),1,0))</f>
        <v/>
      </c>
      <c r="Q228" s="295" t="str">
        <f>IF(原始数据!AY229="","",IF(ISERROR(MATCH(原始数据!AY229,各类选项!$E:$E,0)),1,0))</f>
        <v/>
      </c>
      <c r="R228" s="295" t="str">
        <f>IF(原始数据!AZ229="","",IF(ISERROR(MATCH(原始数据!AZ229,各类选项!$C:$C,0)),1,0))</f>
        <v/>
      </c>
      <c r="S228" s="295" t="str">
        <f>IF(赛后数据!M229="","",IF(ISERROR(MATCH(赛后数据!M229,(各类选项!J:J),0)),1,0))</f>
        <v/>
      </c>
      <c r="T228" s="295" t="str">
        <f>IF(赛后数据!U229="","",IF(ISERROR(MATCH(赛后数据!U229,(各类选项!J:J),0)),1,0))</f>
        <v/>
      </c>
      <c r="U228" s="295" t="str">
        <f>IF(赛后数据!AC229="","",IF(ISERROR(MATCH(赛后数据!AC229,(各类选项!J:J),0)),1,0))</f>
        <v/>
      </c>
      <c r="V228" s="295" t="str">
        <f>IF(赛后数据!AK229="","",IF(ISERROR(MATCH(赛后数据!AK229,(各类选项!J:J),0)),1,0))</f>
        <v/>
      </c>
    </row>
    <row r="229" spans="1:22">
      <c r="A229" s="295">
        <f t="shared" si="6"/>
        <v>0</v>
      </c>
      <c r="B229" s="295">
        <f t="shared" si="7"/>
        <v>0</v>
      </c>
      <c r="C229" s="295" t="str">
        <f>IF(原始数据!K230="","",IF(ISERROR(MATCH(原始数据!K230,原始数据!E230:F230,0)),1,0)-IF(原始数据!K230="",1,0))</f>
        <v/>
      </c>
      <c r="D229" s="295" t="str">
        <f>IF(原始数据!L230="","",IF(ISERROR(MATCH(原始数据!L230,各类选项!L:L,0)),1,0)-IF(原始数据!L230="",1,0))</f>
        <v/>
      </c>
      <c r="E229" s="295" t="str">
        <f>IF(原始数据!W230="","",IF(ISERROR(MATCH(原始数据!W230,各类选项!G:G,0)),1,0))</f>
        <v/>
      </c>
      <c r="F229" s="295" t="str">
        <f>IF(原始数据!Y230="","",IF(ISERROR(MATCH(原始数据!Y230,各类选项!G:G,0)),1,0))</f>
        <v/>
      </c>
      <c r="G229" s="295" t="str">
        <f>IF(原始数据!AO230="","",IF(ISERROR(MATCH(原始数据!AO230,各类选项!$E:$E,0)),1,0))</f>
        <v/>
      </c>
      <c r="H229" s="295" t="str">
        <f>IF(原始数据!AP230="","",IF(ISERROR(MATCH(原始数据!AP230,各类选项!$E:$E,0)),1,0))</f>
        <v/>
      </c>
      <c r="I229" s="295" t="str">
        <f>IF(原始数据!AV230="","",IF(ISERROR(MATCH(原始数据!AV230,各类选项!$E:$E,0)),1,0))</f>
        <v/>
      </c>
      <c r="J229" s="295" t="str">
        <f>IF(原始数据!AX230="","",IF(ISERROR(MATCH(原始数据!AX230,各类选项!$E:$E,0)),1,0))</f>
        <v/>
      </c>
      <c r="K229" s="295" t="str">
        <f>IF(原始数据!AQ230="","",IF(ISERROR(MATCH(原始数据!AQ230,各类选项!$C:$C,0)),1,0))</f>
        <v/>
      </c>
      <c r="L229" s="295" t="str">
        <f>IF(原始数据!AR230="","",IF(ISERROR(MATCH(原始数据!AR230,各类选项!$C:$C,0)),1,0))</f>
        <v/>
      </c>
      <c r="M229" s="295" t="str">
        <f>IF(原始数据!AS230="","",IF(ISERROR(MATCH(原始数据!AS230,各类选项!$C:$C,0)),1,0))</f>
        <v/>
      </c>
      <c r="N229" s="295" t="str">
        <f>IF(原始数据!AT230="","",IF(ISERROR(MATCH(原始数据!AT230,各类选项!$E:$E,0)),1,0))</f>
        <v/>
      </c>
      <c r="O229" s="295" t="str">
        <f>IF(原始数据!AU230="","",IF(ISERROR(MATCH(原始数据!AU230,各类选项!$E:$E,0)),1,0))</f>
        <v/>
      </c>
      <c r="P229" s="295" t="str">
        <f>IF(原始数据!AW230="","",IF(ISERROR(MATCH(原始数据!AW230,各类选项!$E:$E,0)),1,0))</f>
        <v/>
      </c>
      <c r="Q229" s="295" t="str">
        <f>IF(原始数据!AY230="","",IF(ISERROR(MATCH(原始数据!AY230,各类选项!$E:$E,0)),1,0))</f>
        <v/>
      </c>
      <c r="R229" s="295" t="str">
        <f>IF(原始数据!AZ230="","",IF(ISERROR(MATCH(原始数据!AZ230,各类选项!$C:$C,0)),1,0))</f>
        <v/>
      </c>
      <c r="S229" s="295" t="str">
        <f>IF(赛后数据!M230="","",IF(ISERROR(MATCH(赛后数据!M230,(各类选项!J:J),0)),1,0))</f>
        <v/>
      </c>
      <c r="T229" s="295" t="str">
        <f>IF(赛后数据!U230="","",IF(ISERROR(MATCH(赛后数据!U230,(各类选项!J:J),0)),1,0))</f>
        <v/>
      </c>
      <c r="U229" s="295" t="str">
        <f>IF(赛后数据!AC230="","",IF(ISERROR(MATCH(赛后数据!AC230,(各类选项!J:J),0)),1,0))</f>
        <v/>
      </c>
      <c r="V229" s="295" t="str">
        <f>IF(赛后数据!AK230="","",IF(ISERROR(MATCH(赛后数据!AK230,(各类选项!J:J),0)),1,0))</f>
        <v/>
      </c>
    </row>
    <row r="230" spans="1:22">
      <c r="A230" s="295">
        <f t="shared" si="6"/>
        <v>0</v>
      </c>
      <c r="B230" s="295">
        <f t="shared" si="7"/>
        <v>0</v>
      </c>
      <c r="C230" s="295" t="str">
        <f>IF(原始数据!K231="","",IF(ISERROR(MATCH(原始数据!K231,原始数据!E231:F231,0)),1,0)-IF(原始数据!K231="",1,0))</f>
        <v/>
      </c>
      <c r="D230" s="295" t="str">
        <f>IF(原始数据!L231="","",IF(ISERROR(MATCH(原始数据!L231,各类选项!L:L,0)),1,0)-IF(原始数据!L231="",1,0))</f>
        <v/>
      </c>
      <c r="E230" s="295" t="str">
        <f>IF(原始数据!W231="","",IF(ISERROR(MATCH(原始数据!W231,各类选项!G:G,0)),1,0))</f>
        <v/>
      </c>
      <c r="F230" s="295" t="str">
        <f>IF(原始数据!Y231="","",IF(ISERROR(MATCH(原始数据!Y231,各类选项!G:G,0)),1,0))</f>
        <v/>
      </c>
      <c r="G230" s="295" t="str">
        <f>IF(原始数据!AO231="","",IF(ISERROR(MATCH(原始数据!AO231,各类选项!$E:$E,0)),1,0))</f>
        <v/>
      </c>
      <c r="H230" s="295" t="str">
        <f>IF(原始数据!AP231="","",IF(ISERROR(MATCH(原始数据!AP231,各类选项!$E:$E,0)),1,0))</f>
        <v/>
      </c>
      <c r="I230" s="295" t="str">
        <f>IF(原始数据!AV231="","",IF(ISERROR(MATCH(原始数据!AV231,各类选项!$E:$E,0)),1,0))</f>
        <v/>
      </c>
      <c r="J230" s="295" t="str">
        <f>IF(原始数据!AX231="","",IF(ISERROR(MATCH(原始数据!AX231,各类选项!$E:$E,0)),1,0))</f>
        <v/>
      </c>
      <c r="K230" s="295" t="str">
        <f>IF(原始数据!AQ231="","",IF(ISERROR(MATCH(原始数据!AQ231,各类选项!$C:$C,0)),1,0))</f>
        <v/>
      </c>
      <c r="L230" s="295" t="str">
        <f>IF(原始数据!AR231="","",IF(ISERROR(MATCH(原始数据!AR231,各类选项!$C:$C,0)),1,0))</f>
        <v/>
      </c>
      <c r="M230" s="295" t="str">
        <f>IF(原始数据!AS231="","",IF(ISERROR(MATCH(原始数据!AS231,各类选项!$C:$C,0)),1,0))</f>
        <v/>
      </c>
      <c r="N230" s="295" t="str">
        <f>IF(原始数据!AT231="","",IF(ISERROR(MATCH(原始数据!AT231,各类选项!$E:$E,0)),1,0))</f>
        <v/>
      </c>
      <c r="O230" s="295" t="str">
        <f>IF(原始数据!AU231="","",IF(ISERROR(MATCH(原始数据!AU231,各类选项!$E:$E,0)),1,0))</f>
        <v/>
      </c>
      <c r="P230" s="295" t="str">
        <f>IF(原始数据!AW231="","",IF(ISERROR(MATCH(原始数据!AW231,各类选项!$E:$E,0)),1,0))</f>
        <v/>
      </c>
      <c r="Q230" s="295" t="str">
        <f>IF(原始数据!AY231="","",IF(ISERROR(MATCH(原始数据!AY231,各类选项!$E:$E,0)),1,0))</f>
        <v/>
      </c>
      <c r="R230" s="295" t="str">
        <f>IF(原始数据!AZ231="","",IF(ISERROR(MATCH(原始数据!AZ231,各类选项!$C:$C,0)),1,0))</f>
        <v/>
      </c>
      <c r="S230" s="295" t="str">
        <f>IF(赛后数据!M231="","",IF(ISERROR(MATCH(赛后数据!M231,(各类选项!J:J),0)),1,0))</f>
        <v/>
      </c>
      <c r="T230" s="295" t="str">
        <f>IF(赛后数据!U231="","",IF(ISERROR(MATCH(赛后数据!U231,(各类选项!J:J),0)),1,0))</f>
        <v/>
      </c>
      <c r="U230" s="295" t="str">
        <f>IF(赛后数据!AC231="","",IF(ISERROR(MATCH(赛后数据!AC231,(各类选项!J:J),0)),1,0))</f>
        <v/>
      </c>
      <c r="V230" s="295" t="str">
        <f>IF(赛后数据!AK231="","",IF(ISERROR(MATCH(赛后数据!AK231,(各类选项!J:J),0)),1,0))</f>
        <v/>
      </c>
    </row>
    <row r="231" spans="1:22">
      <c r="A231" s="295">
        <f t="shared" si="6"/>
        <v>0</v>
      </c>
      <c r="B231" s="295">
        <f t="shared" si="7"/>
        <v>0</v>
      </c>
      <c r="C231" s="295" t="str">
        <f>IF(原始数据!K232="","",IF(ISERROR(MATCH(原始数据!K232,原始数据!E232:F232,0)),1,0)-IF(原始数据!K232="",1,0))</f>
        <v/>
      </c>
      <c r="D231" s="295" t="str">
        <f>IF(原始数据!L232="","",IF(ISERROR(MATCH(原始数据!L232,各类选项!L:L,0)),1,0)-IF(原始数据!L232="",1,0))</f>
        <v/>
      </c>
      <c r="E231" s="295" t="str">
        <f>IF(原始数据!W232="","",IF(ISERROR(MATCH(原始数据!W232,各类选项!G:G,0)),1,0))</f>
        <v/>
      </c>
      <c r="F231" s="295" t="str">
        <f>IF(原始数据!Y232="","",IF(ISERROR(MATCH(原始数据!Y232,各类选项!G:G,0)),1,0))</f>
        <v/>
      </c>
      <c r="G231" s="295" t="str">
        <f>IF(原始数据!AO232="","",IF(ISERROR(MATCH(原始数据!AO232,各类选项!$E:$E,0)),1,0))</f>
        <v/>
      </c>
      <c r="H231" s="295" t="str">
        <f>IF(原始数据!AP232="","",IF(ISERROR(MATCH(原始数据!AP232,各类选项!$E:$E,0)),1,0))</f>
        <v/>
      </c>
      <c r="I231" s="295" t="str">
        <f>IF(原始数据!AV232="","",IF(ISERROR(MATCH(原始数据!AV232,各类选项!$E:$E,0)),1,0))</f>
        <v/>
      </c>
      <c r="J231" s="295" t="str">
        <f>IF(原始数据!AX232="","",IF(ISERROR(MATCH(原始数据!AX232,各类选项!$E:$E,0)),1,0))</f>
        <v/>
      </c>
      <c r="K231" s="295" t="str">
        <f>IF(原始数据!AQ232="","",IF(ISERROR(MATCH(原始数据!AQ232,各类选项!$C:$C,0)),1,0))</f>
        <v/>
      </c>
      <c r="L231" s="295" t="str">
        <f>IF(原始数据!AR232="","",IF(ISERROR(MATCH(原始数据!AR232,各类选项!$C:$C,0)),1,0))</f>
        <v/>
      </c>
      <c r="M231" s="295" t="str">
        <f>IF(原始数据!AS232="","",IF(ISERROR(MATCH(原始数据!AS232,各类选项!$C:$C,0)),1,0))</f>
        <v/>
      </c>
      <c r="N231" s="295" t="str">
        <f>IF(原始数据!AT232="","",IF(ISERROR(MATCH(原始数据!AT232,各类选项!$E:$E,0)),1,0))</f>
        <v/>
      </c>
      <c r="O231" s="295" t="str">
        <f>IF(原始数据!AU232="","",IF(ISERROR(MATCH(原始数据!AU232,各类选项!$E:$E,0)),1,0))</f>
        <v/>
      </c>
      <c r="P231" s="295" t="str">
        <f>IF(原始数据!AW232="","",IF(ISERROR(MATCH(原始数据!AW232,各类选项!$E:$E,0)),1,0))</f>
        <v/>
      </c>
      <c r="Q231" s="295" t="str">
        <f>IF(原始数据!AY232="","",IF(ISERROR(MATCH(原始数据!AY232,各类选项!$E:$E,0)),1,0))</f>
        <v/>
      </c>
      <c r="R231" s="295" t="str">
        <f>IF(原始数据!AZ232="","",IF(ISERROR(MATCH(原始数据!AZ232,各类选项!$C:$C,0)),1,0))</f>
        <v/>
      </c>
      <c r="S231" s="295" t="str">
        <f>IF(赛后数据!M232="","",IF(ISERROR(MATCH(赛后数据!M232,(各类选项!J:J),0)),1,0))</f>
        <v/>
      </c>
      <c r="T231" s="295" t="str">
        <f>IF(赛后数据!U232="","",IF(ISERROR(MATCH(赛后数据!U232,(各类选项!J:J),0)),1,0))</f>
        <v/>
      </c>
      <c r="U231" s="295" t="str">
        <f>IF(赛后数据!AC232="","",IF(ISERROR(MATCH(赛后数据!AC232,(各类选项!J:J),0)),1,0))</f>
        <v/>
      </c>
      <c r="V231" s="295" t="str">
        <f>IF(赛后数据!AK232="","",IF(ISERROR(MATCH(赛后数据!AK232,(各类选项!J:J),0)),1,0))</f>
        <v/>
      </c>
    </row>
    <row r="232" spans="1:22">
      <c r="A232" s="295">
        <f t="shared" si="6"/>
        <v>0</v>
      </c>
      <c r="B232" s="295">
        <f t="shared" si="7"/>
        <v>0</v>
      </c>
      <c r="C232" s="295" t="str">
        <f>IF(原始数据!K233="","",IF(ISERROR(MATCH(原始数据!K233,原始数据!E233:F233,0)),1,0)-IF(原始数据!K233="",1,0))</f>
        <v/>
      </c>
      <c r="D232" s="295" t="str">
        <f>IF(原始数据!L233="","",IF(ISERROR(MATCH(原始数据!L233,各类选项!L:L,0)),1,0)-IF(原始数据!L233="",1,0))</f>
        <v/>
      </c>
      <c r="E232" s="295" t="str">
        <f>IF(原始数据!W233="","",IF(ISERROR(MATCH(原始数据!W233,各类选项!G:G,0)),1,0))</f>
        <v/>
      </c>
      <c r="F232" s="295" t="str">
        <f>IF(原始数据!Y233="","",IF(ISERROR(MATCH(原始数据!Y233,各类选项!G:G,0)),1,0))</f>
        <v/>
      </c>
      <c r="G232" s="295" t="str">
        <f>IF(原始数据!AO233="","",IF(ISERROR(MATCH(原始数据!AO233,各类选项!$E:$E,0)),1,0))</f>
        <v/>
      </c>
      <c r="H232" s="295" t="str">
        <f>IF(原始数据!AP233="","",IF(ISERROR(MATCH(原始数据!AP233,各类选项!$E:$E,0)),1,0))</f>
        <v/>
      </c>
      <c r="I232" s="295" t="str">
        <f>IF(原始数据!AV233="","",IF(ISERROR(MATCH(原始数据!AV233,各类选项!$E:$E,0)),1,0))</f>
        <v/>
      </c>
      <c r="J232" s="295" t="str">
        <f>IF(原始数据!AX233="","",IF(ISERROR(MATCH(原始数据!AX233,各类选项!$E:$E,0)),1,0))</f>
        <v/>
      </c>
      <c r="K232" s="295" t="str">
        <f>IF(原始数据!AQ233="","",IF(ISERROR(MATCH(原始数据!AQ233,各类选项!$C:$C,0)),1,0))</f>
        <v/>
      </c>
      <c r="L232" s="295" t="str">
        <f>IF(原始数据!AR233="","",IF(ISERROR(MATCH(原始数据!AR233,各类选项!$C:$C,0)),1,0))</f>
        <v/>
      </c>
      <c r="M232" s="295" t="str">
        <f>IF(原始数据!AS233="","",IF(ISERROR(MATCH(原始数据!AS233,各类选项!$C:$C,0)),1,0))</f>
        <v/>
      </c>
      <c r="N232" s="295" t="str">
        <f>IF(原始数据!AT233="","",IF(ISERROR(MATCH(原始数据!AT233,各类选项!$E:$E,0)),1,0))</f>
        <v/>
      </c>
      <c r="O232" s="295" t="str">
        <f>IF(原始数据!AU233="","",IF(ISERROR(MATCH(原始数据!AU233,各类选项!$E:$E,0)),1,0))</f>
        <v/>
      </c>
      <c r="P232" s="295" t="str">
        <f>IF(原始数据!AW233="","",IF(ISERROR(MATCH(原始数据!AW233,各类选项!$E:$E,0)),1,0))</f>
        <v/>
      </c>
      <c r="Q232" s="295" t="str">
        <f>IF(原始数据!AY233="","",IF(ISERROR(MATCH(原始数据!AY233,各类选项!$E:$E,0)),1,0))</f>
        <v/>
      </c>
      <c r="R232" s="295" t="str">
        <f>IF(原始数据!AZ233="","",IF(ISERROR(MATCH(原始数据!AZ233,各类选项!$C:$C,0)),1,0))</f>
        <v/>
      </c>
      <c r="S232" s="295" t="str">
        <f>IF(赛后数据!M233="","",IF(ISERROR(MATCH(赛后数据!M233,(各类选项!J:J),0)),1,0))</f>
        <v/>
      </c>
      <c r="T232" s="295" t="str">
        <f>IF(赛后数据!U233="","",IF(ISERROR(MATCH(赛后数据!U233,(各类选项!J:J),0)),1,0))</f>
        <v/>
      </c>
      <c r="U232" s="295" t="str">
        <f>IF(赛后数据!AC233="","",IF(ISERROR(MATCH(赛后数据!AC233,(各类选项!J:J),0)),1,0))</f>
        <v/>
      </c>
      <c r="V232" s="295" t="str">
        <f>IF(赛后数据!AK233="","",IF(ISERROR(MATCH(赛后数据!AK233,(各类选项!J:J),0)),1,0))</f>
        <v/>
      </c>
    </row>
    <row r="233" spans="1:22">
      <c r="A233" s="295">
        <f t="shared" si="6"/>
        <v>0</v>
      </c>
      <c r="B233" s="295">
        <f t="shared" si="7"/>
        <v>0</v>
      </c>
      <c r="C233" s="295" t="str">
        <f>IF(原始数据!K234="","",IF(ISERROR(MATCH(原始数据!K234,原始数据!E234:F234,0)),1,0)-IF(原始数据!K234="",1,0))</f>
        <v/>
      </c>
      <c r="D233" s="295" t="str">
        <f>IF(原始数据!L234="","",IF(ISERROR(MATCH(原始数据!L234,各类选项!L:L,0)),1,0)-IF(原始数据!L234="",1,0))</f>
        <v/>
      </c>
      <c r="E233" s="295" t="str">
        <f>IF(原始数据!W234="","",IF(ISERROR(MATCH(原始数据!W234,各类选项!G:G,0)),1,0))</f>
        <v/>
      </c>
      <c r="F233" s="295" t="str">
        <f>IF(原始数据!Y234="","",IF(ISERROR(MATCH(原始数据!Y234,各类选项!G:G,0)),1,0))</f>
        <v/>
      </c>
      <c r="G233" s="295" t="str">
        <f>IF(原始数据!AO234="","",IF(ISERROR(MATCH(原始数据!AO234,各类选项!$E:$E,0)),1,0))</f>
        <v/>
      </c>
      <c r="H233" s="295" t="str">
        <f>IF(原始数据!AP234="","",IF(ISERROR(MATCH(原始数据!AP234,各类选项!$E:$E,0)),1,0))</f>
        <v/>
      </c>
      <c r="I233" s="295" t="str">
        <f>IF(原始数据!AV234="","",IF(ISERROR(MATCH(原始数据!AV234,各类选项!$E:$E,0)),1,0))</f>
        <v/>
      </c>
      <c r="J233" s="295" t="str">
        <f>IF(原始数据!AX234="","",IF(ISERROR(MATCH(原始数据!AX234,各类选项!$E:$E,0)),1,0))</f>
        <v/>
      </c>
      <c r="K233" s="295" t="str">
        <f>IF(原始数据!AQ234="","",IF(ISERROR(MATCH(原始数据!AQ234,各类选项!$C:$C,0)),1,0))</f>
        <v/>
      </c>
      <c r="L233" s="295" t="str">
        <f>IF(原始数据!AR234="","",IF(ISERROR(MATCH(原始数据!AR234,各类选项!$C:$C,0)),1,0))</f>
        <v/>
      </c>
      <c r="M233" s="295" t="str">
        <f>IF(原始数据!AS234="","",IF(ISERROR(MATCH(原始数据!AS234,各类选项!$C:$C,0)),1,0))</f>
        <v/>
      </c>
      <c r="N233" s="295" t="str">
        <f>IF(原始数据!AT234="","",IF(ISERROR(MATCH(原始数据!AT234,各类选项!$E:$E,0)),1,0))</f>
        <v/>
      </c>
      <c r="O233" s="295" t="str">
        <f>IF(原始数据!AU234="","",IF(ISERROR(MATCH(原始数据!AU234,各类选项!$E:$E,0)),1,0))</f>
        <v/>
      </c>
      <c r="P233" s="295" t="str">
        <f>IF(原始数据!AW234="","",IF(ISERROR(MATCH(原始数据!AW234,各类选项!$E:$E,0)),1,0))</f>
        <v/>
      </c>
      <c r="Q233" s="295" t="str">
        <f>IF(原始数据!AY234="","",IF(ISERROR(MATCH(原始数据!AY234,各类选项!$E:$E,0)),1,0))</f>
        <v/>
      </c>
      <c r="R233" s="295" t="str">
        <f>IF(原始数据!AZ234="","",IF(ISERROR(MATCH(原始数据!AZ234,各类选项!$C:$C,0)),1,0))</f>
        <v/>
      </c>
      <c r="S233" s="295" t="str">
        <f>IF(赛后数据!M234="","",IF(ISERROR(MATCH(赛后数据!M234,(各类选项!J:J),0)),1,0))</f>
        <v/>
      </c>
      <c r="T233" s="295" t="str">
        <f>IF(赛后数据!U234="","",IF(ISERROR(MATCH(赛后数据!U234,(各类选项!J:J),0)),1,0))</f>
        <v/>
      </c>
      <c r="U233" s="295" t="str">
        <f>IF(赛后数据!AC234="","",IF(ISERROR(MATCH(赛后数据!AC234,(各类选项!J:J),0)),1,0))</f>
        <v/>
      </c>
      <c r="V233" s="295" t="str">
        <f>IF(赛后数据!AK234="","",IF(ISERROR(MATCH(赛后数据!AK234,(各类选项!J:J),0)),1,0))</f>
        <v/>
      </c>
    </row>
    <row r="234" spans="1:22">
      <c r="A234" s="295">
        <f t="shared" si="6"/>
        <v>0</v>
      </c>
      <c r="B234" s="295">
        <f t="shared" si="7"/>
        <v>0</v>
      </c>
      <c r="C234" s="295" t="str">
        <f>IF(原始数据!K235="","",IF(ISERROR(MATCH(原始数据!K235,原始数据!E235:F235,0)),1,0)-IF(原始数据!K235="",1,0))</f>
        <v/>
      </c>
      <c r="D234" s="295" t="str">
        <f>IF(原始数据!L235="","",IF(ISERROR(MATCH(原始数据!L235,各类选项!L:L,0)),1,0)-IF(原始数据!L235="",1,0))</f>
        <v/>
      </c>
      <c r="E234" s="295" t="str">
        <f>IF(原始数据!W235="","",IF(ISERROR(MATCH(原始数据!W235,各类选项!G:G,0)),1,0))</f>
        <v/>
      </c>
      <c r="F234" s="295" t="str">
        <f>IF(原始数据!Y235="","",IF(ISERROR(MATCH(原始数据!Y235,各类选项!G:G,0)),1,0))</f>
        <v/>
      </c>
      <c r="G234" s="295" t="str">
        <f>IF(原始数据!AO235="","",IF(ISERROR(MATCH(原始数据!AO235,各类选项!$E:$E,0)),1,0))</f>
        <v/>
      </c>
      <c r="H234" s="295" t="str">
        <f>IF(原始数据!AP235="","",IF(ISERROR(MATCH(原始数据!AP235,各类选项!$E:$E,0)),1,0))</f>
        <v/>
      </c>
      <c r="I234" s="295" t="str">
        <f>IF(原始数据!AV235="","",IF(ISERROR(MATCH(原始数据!AV235,各类选项!$E:$E,0)),1,0))</f>
        <v/>
      </c>
      <c r="J234" s="295" t="str">
        <f>IF(原始数据!AX235="","",IF(ISERROR(MATCH(原始数据!AX235,各类选项!$E:$E,0)),1,0))</f>
        <v/>
      </c>
      <c r="K234" s="295" t="str">
        <f>IF(原始数据!AQ235="","",IF(ISERROR(MATCH(原始数据!AQ235,各类选项!$C:$C,0)),1,0))</f>
        <v/>
      </c>
      <c r="L234" s="295" t="str">
        <f>IF(原始数据!AR235="","",IF(ISERROR(MATCH(原始数据!AR235,各类选项!$C:$C,0)),1,0))</f>
        <v/>
      </c>
      <c r="M234" s="295" t="str">
        <f>IF(原始数据!AS235="","",IF(ISERROR(MATCH(原始数据!AS235,各类选项!$C:$C,0)),1,0))</f>
        <v/>
      </c>
      <c r="N234" s="295" t="str">
        <f>IF(原始数据!AT235="","",IF(ISERROR(MATCH(原始数据!AT235,各类选项!$E:$E,0)),1,0))</f>
        <v/>
      </c>
      <c r="O234" s="295" t="str">
        <f>IF(原始数据!AU235="","",IF(ISERROR(MATCH(原始数据!AU235,各类选项!$E:$E,0)),1,0))</f>
        <v/>
      </c>
      <c r="P234" s="295" t="str">
        <f>IF(原始数据!AW235="","",IF(ISERROR(MATCH(原始数据!AW235,各类选项!$E:$E,0)),1,0))</f>
        <v/>
      </c>
      <c r="Q234" s="295" t="str">
        <f>IF(原始数据!AY235="","",IF(ISERROR(MATCH(原始数据!AY235,各类选项!$E:$E,0)),1,0))</f>
        <v/>
      </c>
      <c r="R234" s="295" t="str">
        <f>IF(原始数据!AZ235="","",IF(ISERROR(MATCH(原始数据!AZ235,各类选项!$C:$C,0)),1,0))</f>
        <v/>
      </c>
      <c r="S234" s="295" t="str">
        <f>IF(赛后数据!M235="","",IF(ISERROR(MATCH(赛后数据!M235,(各类选项!J:J),0)),1,0))</f>
        <v/>
      </c>
      <c r="T234" s="295" t="str">
        <f>IF(赛后数据!U235="","",IF(ISERROR(MATCH(赛后数据!U235,(各类选项!J:J),0)),1,0))</f>
        <v/>
      </c>
      <c r="U234" s="295" t="str">
        <f>IF(赛后数据!AC235="","",IF(ISERROR(MATCH(赛后数据!AC235,(各类选项!J:J),0)),1,0))</f>
        <v/>
      </c>
      <c r="V234" s="295" t="str">
        <f>IF(赛后数据!AK235="","",IF(ISERROR(MATCH(赛后数据!AK235,(各类选项!J:J),0)),1,0))</f>
        <v/>
      </c>
    </row>
    <row r="235" spans="1:22">
      <c r="A235" s="295">
        <f t="shared" si="6"/>
        <v>0</v>
      </c>
      <c r="B235" s="295">
        <f t="shared" si="7"/>
        <v>0</v>
      </c>
      <c r="C235" s="295" t="str">
        <f>IF(原始数据!K236="","",IF(ISERROR(MATCH(原始数据!K236,原始数据!E236:F236,0)),1,0)-IF(原始数据!K236="",1,0))</f>
        <v/>
      </c>
      <c r="D235" s="295" t="str">
        <f>IF(原始数据!L236="","",IF(ISERROR(MATCH(原始数据!L236,各类选项!L:L,0)),1,0)-IF(原始数据!L236="",1,0))</f>
        <v/>
      </c>
      <c r="E235" s="295" t="str">
        <f>IF(原始数据!W236="","",IF(ISERROR(MATCH(原始数据!W236,各类选项!G:G,0)),1,0))</f>
        <v/>
      </c>
      <c r="F235" s="295" t="str">
        <f>IF(原始数据!Y236="","",IF(ISERROR(MATCH(原始数据!Y236,各类选项!G:G,0)),1,0))</f>
        <v/>
      </c>
      <c r="G235" s="295" t="str">
        <f>IF(原始数据!AO236="","",IF(ISERROR(MATCH(原始数据!AO236,各类选项!$E:$E,0)),1,0))</f>
        <v/>
      </c>
      <c r="H235" s="295" t="str">
        <f>IF(原始数据!AP236="","",IF(ISERROR(MATCH(原始数据!AP236,各类选项!$E:$E,0)),1,0))</f>
        <v/>
      </c>
      <c r="I235" s="295" t="str">
        <f>IF(原始数据!AV236="","",IF(ISERROR(MATCH(原始数据!AV236,各类选项!$E:$E,0)),1,0))</f>
        <v/>
      </c>
      <c r="J235" s="295" t="str">
        <f>IF(原始数据!AX236="","",IF(ISERROR(MATCH(原始数据!AX236,各类选项!$E:$E,0)),1,0))</f>
        <v/>
      </c>
      <c r="K235" s="295" t="str">
        <f>IF(原始数据!AQ236="","",IF(ISERROR(MATCH(原始数据!AQ236,各类选项!$C:$C,0)),1,0))</f>
        <v/>
      </c>
      <c r="L235" s="295" t="str">
        <f>IF(原始数据!AR236="","",IF(ISERROR(MATCH(原始数据!AR236,各类选项!$C:$C,0)),1,0))</f>
        <v/>
      </c>
      <c r="M235" s="295" t="str">
        <f>IF(原始数据!AS236="","",IF(ISERROR(MATCH(原始数据!AS236,各类选项!$C:$C,0)),1,0))</f>
        <v/>
      </c>
      <c r="N235" s="295" t="str">
        <f>IF(原始数据!AT236="","",IF(ISERROR(MATCH(原始数据!AT236,各类选项!$E:$E,0)),1,0))</f>
        <v/>
      </c>
      <c r="O235" s="295" t="str">
        <f>IF(原始数据!AU236="","",IF(ISERROR(MATCH(原始数据!AU236,各类选项!$E:$E,0)),1,0))</f>
        <v/>
      </c>
      <c r="P235" s="295" t="str">
        <f>IF(原始数据!AW236="","",IF(ISERROR(MATCH(原始数据!AW236,各类选项!$E:$E,0)),1,0))</f>
        <v/>
      </c>
      <c r="Q235" s="295" t="str">
        <f>IF(原始数据!AY236="","",IF(ISERROR(MATCH(原始数据!AY236,各类选项!$E:$E,0)),1,0))</f>
        <v/>
      </c>
      <c r="R235" s="295" t="str">
        <f>IF(原始数据!AZ236="","",IF(ISERROR(MATCH(原始数据!AZ236,各类选项!$C:$C,0)),1,0))</f>
        <v/>
      </c>
      <c r="S235" s="295" t="str">
        <f>IF(赛后数据!M236="","",IF(ISERROR(MATCH(赛后数据!M236,(各类选项!J:J),0)),1,0))</f>
        <v/>
      </c>
      <c r="T235" s="295" t="str">
        <f>IF(赛后数据!U236="","",IF(ISERROR(MATCH(赛后数据!U236,(各类选项!J:J),0)),1,0))</f>
        <v/>
      </c>
      <c r="U235" s="295" t="str">
        <f>IF(赛后数据!AC236="","",IF(ISERROR(MATCH(赛后数据!AC236,(各类选项!J:J),0)),1,0))</f>
        <v/>
      </c>
      <c r="V235" s="295" t="str">
        <f>IF(赛后数据!AK236="","",IF(ISERROR(MATCH(赛后数据!AK236,(各类选项!J:J),0)),1,0))</f>
        <v/>
      </c>
    </row>
    <row r="236" spans="1:22">
      <c r="A236" s="295">
        <f t="shared" si="6"/>
        <v>0</v>
      </c>
      <c r="B236" s="295">
        <f t="shared" si="7"/>
        <v>0</v>
      </c>
      <c r="C236" s="295" t="str">
        <f>IF(原始数据!K237="","",IF(ISERROR(MATCH(原始数据!K237,原始数据!E237:F237,0)),1,0)-IF(原始数据!K237="",1,0))</f>
        <v/>
      </c>
      <c r="D236" s="295" t="str">
        <f>IF(原始数据!L237="","",IF(ISERROR(MATCH(原始数据!L237,各类选项!L:L,0)),1,0)-IF(原始数据!L237="",1,0))</f>
        <v/>
      </c>
      <c r="E236" s="295" t="str">
        <f>IF(原始数据!W237="","",IF(ISERROR(MATCH(原始数据!W237,各类选项!G:G,0)),1,0))</f>
        <v/>
      </c>
      <c r="F236" s="295" t="str">
        <f>IF(原始数据!Y237="","",IF(ISERROR(MATCH(原始数据!Y237,各类选项!G:G,0)),1,0))</f>
        <v/>
      </c>
      <c r="G236" s="295" t="str">
        <f>IF(原始数据!AO237="","",IF(ISERROR(MATCH(原始数据!AO237,各类选项!$E:$E,0)),1,0))</f>
        <v/>
      </c>
      <c r="H236" s="295" t="str">
        <f>IF(原始数据!AP237="","",IF(ISERROR(MATCH(原始数据!AP237,各类选项!$E:$E,0)),1,0))</f>
        <v/>
      </c>
      <c r="I236" s="295" t="str">
        <f>IF(原始数据!AV237="","",IF(ISERROR(MATCH(原始数据!AV237,各类选项!$E:$E,0)),1,0))</f>
        <v/>
      </c>
      <c r="J236" s="295" t="str">
        <f>IF(原始数据!AX237="","",IF(ISERROR(MATCH(原始数据!AX237,各类选项!$E:$E,0)),1,0))</f>
        <v/>
      </c>
      <c r="K236" s="295" t="str">
        <f>IF(原始数据!AQ237="","",IF(ISERROR(MATCH(原始数据!AQ237,各类选项!$C:$C,0)),1,0))</f>
        <v/>
      </c>
      <c r="L236" s="295" t="str">
        <f>IF(原始数据!AR237="","",IF(ISERROR(MATCH(原始数据!AR237,各类选项!$C:$C,0)),1,0))</f>
        <v/>
      </c>
      <c r="M236" s="295" t="str">
        <f>IF(原始数据!AS237="","",IF(ISERROR(MATCH(原始数据!AS237,各类选项!$C:$C,0)),1,0))</f>
        <v/>
      </c>
      <c r="N236" s="295" t="str">
        <f>IF(原始数据!AT237="","",IF(ISERROR(MATCH(原始数据!AT237,各类选项!$E:$E,0)),1,0))</f>
        <v/>
      </c>
      <c r="O236" s="295" t="str">
        <f>IF(原始数据!AU237="","",IF(ISERROR(MATCH(原始数据!AU237,各类选项!$E:$E,0)),1,0))</f>
        <v/>
      </c>
      <c r="P236" s="295" t="str">
        <f>IF(原始数据!AW237="","",IF(ISERROR(MATCH(原始数据!AW237,各类选项!$E:$E,0)),1,0))</f>
        <v/>
      </c>
      <c r="Q236" s="295" t="str">
        <f>IF(原始数据!AY237="","",IF(ISERROR(MATCH(原始数据!AY237,各类选项!$E:$E,0)),1,0))</f>
        <v/>
      </c>
      <c r="R236" s="295" t="str">
        <f>IF(原始数据!AZ237="","",IF(ISERROR(MATCH(原始数据!AZ237,各类选项!$C:$C,0)),1,0))</f>
        <v/>
      </c>
      <c r="S236" s="295" t="str">
        <f>IF(赛后数据!M237="","",IF(ISERROR(MATCH(赛后数据!M237,(各类选项!J:J),0)),1,0))</f>
        <v/>
      </c>
      <c r="T236" s="295" t="str">
        <f>IF(赛后数据!U237="","",IF(ISERROR(MATCH(赛后数据!U237,(各类选项!J:J),0)),1,0))</f>
        <v/>
      </c>
      <c r="U236" s="295" t="str">
        <f>IF(赛后数据!AC237="","",IF(ISERROR(MATCH(赛后数据!AC237,(各类选项!J:J),0)),1,0))</f>
        <v/>
      </c>
      <c r="V236" s="295" t="str">
        <f>IF(赛后数据!AK237="","",IF(ISERROR(MATCH(赛后数据!AK237,(各类选项!J:J),0)),1,0))</f>
        <v/>
      </c>
    </row>
    <row r="237" spans="1:22">
      <c r="A237" s="295">
        <f t="shared" si="6"/>
        <v>0</v>
      </c>
      <c r="B237" s="295">
        <f t="shared" si="7"/>
        <v>0</v>
      </c>
      <c r="C237" s="295" t="str">
        <f>IF(原始数据!K238="","",IF(ISERROR(MATCH(原始数据!K238,原始数据!E238:F238,0)),1,0)-IF(原始数据!K238="",1,0))</f>
        <v/>
      </c>
      <c r="D237" s="295" t="str">
        <f>IF(原始数据!L238="","",IF(ISERROR(MATCH(原始数据!L238,各类选项!L:L,0)),1,0)-IF(原始数据!L238="",1,0))</f>
        <v/>
      </c>
      <c r="E237" s="295" t="str">
        <f>IF(原始数据!W238="","",IF(ISERROR(MATCH(原始数据!W238,各类选项!G:G,0)),1,0))</f>
        <v/>
      </c>
      <c r="F237" s="295" t="str">
        <f>IF(原始数据!Y238="","",IF(ISERROR(MATCH(原始数据!Y238,各类选项!G:G,0)),1,0))</f>
        <v/>
      </c>
      <c r="G237" s="295" t="str">
        <f>IF(原始数据!AO238="","",IF(ISERROR(MATCH(原始数据!AO238,各类选项!$E:$E,0)),1,0))</f>
        <v/>
      </c>
      <c r="H237" s="295" t="str">
        <f>IF(原始数据!AP238="","",IF(ISERROR(MATCH(原始数据!AP238,各类选项!$E:$E,0)),1,0))</f>
        <v/>
      </c>
      <c r="I237" s="295" t="str">
        <f>IF(原始数据!AV238="","",IF(ISERROR(MATCH(原始数据!AV238,各类选项!$E:$E,0)),1,0))</f>
        <v/>
      </c>
      <c r="J237" s="295" t="str">
        <f>IF(原始数据!AX238="","",IF(ISERROR(MATCH(原始数据!AX238,各类选项!$E:$E,0)),1,0))</f>
        <v/>
      </c>
      <c r="K237" s="295" t="str">
        <f>IF(原始数据!AQ238="","",IF(ISERROR(MATCH(原始数据!AQ238,各类选项!$C:$C,0)),1,0))</f>
        <v/>
      </c>
      <c r="L237" s="295" t="str">
        <f>IF(原始数据!AR238="","",IF(ISERROR(MATCH(原始数据!AR238,各类选项!$C:$C,0)),1,0))</f>
        <v/>
      </c>
      <c r="M237" s="295" t="str">
        <f>IF(原始数据!AS238="","",IF(ISERROR(MATCH(原始数据!AS238,各类选项!$C:$C,0)),1,0))</f>
        <v/>
      </c>
      <c r="N237" s="295" t="str">
        <f>IF(原始数据!AT238="","",IF(ISERROR(MATCH(原始数据!AT238,各类选项!$E:$E,0)),1,0))</f>
        <v/>
      </c>
      <c r="O237" s="295" t="str">
        <f>IF(原始数据!AU238="","",IF(ISERROR(MATCH(原始数据!AU238,各类选项!$E:$E,0)),1,0))</f>
        <v/>
      </c>
      <c r="P237" s="295" t="str">
        <f>IF(原始数据!AW238="","",IF(ISERROR(MATCH(原始数据!AW238,各类选项!$E:$E,0)),1,0))</f>
        <v/>
      </c>
      <c r="Q237" s="295" t="str">
        <f>IF(原始数据!AY238="","",IF(ISERROR(MATCH(原始数据!AY238,各类选项!$E:$E,0)),1,0))</f>
        <v/>
      </c>
      <c r="R237" s="295" t="str">
        <f>IF(原始数据!AZ238="","",IF(ISERROR(MATCH(原始数据!AZ238,各类选项!$C:$C,0)),1,0))</f>
        <v/>
      </c>
      <c r="S237" s="295" t="str">
        <f>IF(赛后数据!M238="","",IF(ISERROR(MATCH(赛后数据!M238,(各类选项!J:J),0)),1,0))</f>
        <v/>
      </c>
      <c r="T237" s="295" t="str">
        <f>IF(赛后数据!U238="","",IF(ISERROR(MATCH(赛后数据!U238,(各类选项!J:J),0)),1,0))</f>
        <v/>
      </c>
      <c r="U237" s="295" t="str">
        <f>IF(赛后数据!AC238="","",IF(ISERROR(MATCH(赛后数据!AC238,(各类选项!J:J),0)),1,0))</f>
        <v/>
      </c>
      <c r="V237" s="295" t="str">
        <f>IF(赛后数据!AK238="","",IF(ISERROR(MATCH(赛后数据!AK238,(各类选项!J:J),0)),1,0))</f>
        <v/>
      </c>
    </row>
    <row r="238" spans="1:22">
      <c r="A238" s="295">
        <f t="shared" si="6"/>
        <v>0</v>
      </c>
      <c r="B238" s="295">
        <f t="shared" si="7"/>
        <v>0</v>
      </c>
      <c r="C238" s="295" t="str">
        <f>IF(原始数据!K239="","",IF(ISERROR(MATCH(原始数据!K239,原始数据!E239:F239,0)),1,0)-IF(原始数据!K239="",1,0))</f>
        <v/>
      </c>
      <c r="D238" s="295" t="str">
        <f>IF(原始数据!L239="","",IF(ISERROR(MATCH(原始数据!L239,各类选项!L:L,0)),1,0)-IF(原始数据!L239="",1,0))</f>
        <v/>
      </c>
      <c r="E238" s="295" t="str">
        <f>IF(原始数据!W239="","",IF(ISERROR(MATCH(原始数据!W239,各类选项!G:G,0)),1,0))</f>
        <v/>
      </c>
      <c r="F238" s="295" t="str">
        <f>IF(原始数据!Y239="","",IF(ISERROR(MATCH(原始数据!Y239,各类选项!G:G,0)),1,0))</f>
        <v/>
      </c>
      <c r="G238" s="295" t="str">
        <f>IF(原始数据!AO239="","",IF(ISERROR(MATCH(原始数据!AO239,各类选项!$E:$E,0)),1,0))</f>
        <v/>
      </c>
      <c r="H238" s="295" t="str">
        <f>IF(原始数据!AP239="","",IF(ISERROR(MATCH(原始数据!AP239,各类选项!$E:$E,0)),1,0))</f>
        <v/>
      </c>
      <c r="I238" s="295" t="str">
        <f>IF(原始数据!AV239="","",IF(ISERROR(MATCH(原始数据!AV239,各类选项!$E:$E,0)),1,0))</f>
        <v/>
      </c>
      <c r="J238" s="295" t="str">
        <f>IF(原始数据!AX239="","",IF(ISERROR(MATCH(原始数据!AX239,各类选项!$E:$E,0)),1,0))</f>
        <v/>
      </c>
      <c r="K238" s="295" t="str">
        <f>IF(原始数据!AQ239="","",IF(ISERROR(MATCH(原始数据!AQ239,各类选项!$C:$C,0)),1,0))</f>
        <v/>
      </c>
      <c r="L238" s="295" t="str">
        <f>IF(原始数据!AR239="","",IF(ISERROR(MATCH(原始数据!AR239,各类选项!$C:$C,0)),1,0))</f>
        <v/>
      </c>
      <c r="M238" s="295" t="str">
        <f>IF(原始数据!AS239="","",IF(ISERROR(MATCH(原始数据!AS239,各类选项!$C:$C,0)),1,0))</f>
        <v/>
      </c>
      <c r="N238" s="295" t="str">
        <f>IF(原始数据!AT239="","",IF(ISERROR(MATCH(原始数据!AT239,各类选项!$E:$E,0)),1,0))</f>
        <v/>
      </c>
      <c r="O238" s="295" t="str">
        <f>IF(原始数据!AU239="","",IF(ISERROR(MATCH(原始数据!AU239,各类选项!$E:$E,0)),1,0))</f>
        <v/>
      </c>
      <c r="P238" s="295" t="str">
        <f>IF(原始数据!AW239="","",IF(ISERROR(MATCH(原始数据!AW239,各类选项!$E:$E,0)),1,0))</f>
        <v/>
      </c>
      <c r="Q238" s="295" t="str">
        <f>IF(原始数据!AY239="","",IF(ISERROR(MATCH(原始数据!AY239,各类选项!$E:$E,0)),1,0))</f>
        <v/>
      </c>
      <c r="R238" s="295" t="str">
        <f>IF(原始数据!AZ239="","",IF(ISERROR(MATCH(原始数据!AZ239,各类选项!$C:$C,0)),1,0))</f>
        <v/>
      </c>
      <c r="S238" s="295" t="str">
        <f>IF(赛后数据!M239="","",IF(ISERROR(MATCH(赛后数据!M239,(各类选项!J:J),0)),1,0))</f>
        <v/>
      </c>
      <c r="T238" s="295" t="str">
        <f>IF(赛后数据!U239="","",IF(ISERROR(MATCH(赛后数据!U239,(各类选项!J:J),0)),1,0))</f>
        <v/>
      </c>
      <c r="U238" s="295" t="str">
        <f>IF(赛后数据!AC239="","",IF(ISERROR(MATCH(赛后数据!AC239,(各类选项!J:J),0)),1,0))</f>
        <v/>
      </c>
      <c r="V238" s="295" t="str">
        <f>IF(赛后数据!AK239="","",IF(ISERROR(MATCH(赛后数据!AK239,(各类选项!J:J),0)),1,0))</f>
        <v/>
      </c>
    </row>
    <row r="239" spans="1:22">
      <c r="A239" s="295">
        <f t="shared" si="6"/>
        <v>0</v>
      </c>
      <c r="B239" s="295">
        <f t="shared" si="7"/>
        <v>0</v>
      </c>
      <c r="C239" s="295" t="str">
        <f>IF(原始数据!K240="","",IF(ISERROR(MATCH(原始数据!K240,原始数据!E240:F240,0)),1,0)-IF(原始数据!K240="",1,0))</f>
        <v/>
      </c>
      <c r="D239" s="295" t="str">
        <f>IF(原始数据!L240="","",IF(ISERROR(MATCH(原始数据!L240,各类选项!L:L,0)),1,0)-IF(原始数据!L240="",1,0))</f>
        <v/>
      </c>
      <c r="E239" s="295" t="str">
        <f>IF(原始数据!W240="","",IF(ISERROR(MATCH(原始数据!W240,各类选项!G:G,0)),1,0))</f>
        <v/>
      </c>
      <c r="F239" s="295" t="str">
        <f>IF(原始数据!Y240="","",IF(ISERROR(MATCH(原始数据!Y240,各类选项!G:G,0)),1,0))</f>
        <v/>
      </c>
      <c r="G239" s="295" t="str">
        <f>IF(原始数据!AO240="","",IF(ISERROR(MATCH(原始数据!AO240,各类选项!$E:$E,0)),1,0))</f>
        <v/>
      </c>
      <c r="H239" s="295" t="str">
        <f>IF(原始数据!AP240="","",IF(ISERROR(MATCH(原始数据!AP240,各类选项!$E:$E,0)),1,0))</f>
        <v/>
      </c>
      <c r="I239" s="295" t="str">
        <f>IF(原始数据!AV240="","",IF(ISERROR(MATCH(原始数据!AV240,各类选项!$E:$E,0)),1,0))</f>
        <v/>
      </c>
      <c r="J239" s="295" t="str">
        <f>IF(原始数据!AX240="","",IF(ISERROR(MATCH(原始数据!AX240,各类选项!$E:$E,0)),1,0))</f>
        <v/>
      </c>
      <c r="K239" s="295" t="str">
        <f>IF(原始数据!AQ240="","",IF(ISERROR(MATCH(原始数据!AQ240,各类选项!$C:$C,0)),1,0))</f>
        <v/>
      </c>
      <c r="L239" s="295" t="str">
        <f>IF(原始数据!AR240="","",IF(ISERROR(MATCH(原始数据!AR240,各类选项!$C:$C,0)),1,0))</f>
        <v/>
      </c>
      <c r="M239" s="295" t="str">
        <f>IF(原始数据!AS240="","",IF(ISERROR(MATCH(原始数据!AS240,各类选项!$C:$C,0)),1,0))</f>
        <v/>
      </c>
      <c r="N239" s="295" t="str">
        <f>IF(原始数据!AT240="","",IF(ISERROR(MATCH(原始数据!AT240,各类选项!$E:$E,0)),1,0))</f>
        <v/>
      </c>
      <c r="O239" s="295" t="str">
        <f>IF(原始数据!AU240="","",IF(ISERROR(MATCH(原始数据!AU240,各类选项!$E:$E,0)),1,0))</f>
        <v/>
      </c>
      <c r="P239" s="295" t="str">
        <f>IF(原始数据!AW240="","",IF(ISERROR(MATCH(原始数据!AW240,各类选项!$E:$E,0)),1,0))</f>
        <v/>
      </c>
      <c r="Q239" s="295" t="str">
        <f>IF(原始数据!AY240="","",IF(ISERROR(MATCH(原始数据!AY240,各类选项!$E:$E,0)),1,0))</f>
        <v/>
      </c>
      <c r="R239" s="295" t="str">
        <f>IF(原始数据!AZ240="","",IF(ISERROR(MATCH(原始数据!AZ240,各类选项!$C:$C,0)),1,0))</f>
        <v/>
      </c>
      <c r="S239" s="295" t="str">
        <f>IF(赛后数据!M240="","",IF(ISERROR(MATCH(赛后数据!M240,(各类选项!J:J),0)),1,0))</f>
        <v/>
      </c>
      <c r="T239" s="295" t="str">
        <f>IF(赛后数据!U240="","",IF(ISERROR(MATCH(赛后数据!U240,(各类选项!J:J),0)),1,0))</f>
        <v/>
      </c>
      <c r="U239" s="295" t="str">
        <f>IF(赛后数据!AC240="","",IF(ISERROR(MATCH(赛后数据!AC240,(各类选项!J:J),0)),1,0))</f>
        <v/>
      </c>
      <c r="V239" s="295" t="str">
        <f>IF(赛后数据!AK240="","",IF(ISERROR(MATCH(赛后数据!AK240,(各类选项!J:J),0)),1,0))</f>
        <v/>
      </c>
    </row>
    <row r="240" spans="1:22">
      <c r="A240" s="295">
        <f t="shared" si="6"/>
        <v>0</v>
      </c>
      <c r="B240" s="295">
        <f t="shared" si="7"/>
        <v>0</v>
      </c>
      <c r="C240" s="295" t="str">
        <f>IF(原始数据!K241="","",IF(ISERROR(MATCH(原始数据!K241,原始数据!E241:F241,0)),1,0)-IF(原始数据!K241="",1,0))</f>
        <v/>
      </c>
      <c r="D240" s="295" t="str">
        <f>IF(原始数据!L241="","",IF(ISERROR(MATCH(原始数据!L241,各类选项!L:L,0)),1,0)-IF(原始数据!L241="",1,0))</f>
        <v/>
      </c>
      <c r="E240" s="295" t="str">
        <f>IF(原始数据!W241="","",IF(ISERROR(MATCH(原始数据!W241,各类选项!G:G,0)),1,0))</f>
        <v/>
      </c>
      <c r="F240" s="295" t="str">
        <f>IF(原始数据!Y241="","",IF(ISERROR(MATCH(原始数据!Y241,各类选项!G:G,0)),1,0))</f>
        <v/>
      </c>
      <c r="G240" s="295" t="str">
        <f>IF(原始数据!AO241="","",IF(ISERROR(MATCH(原始数据!AO241,各类选项!$E:$E,0)),1,0))</f>
        <v/>
      </c>
      <c r="H240" s="295" t="str">
        <f>IF(原始数据!AP241="","",IF(ISERROR(MATCH(原始数据!AP241,各类选项!$E:$E,0)),1,0))</f>
        <v/>
      </c>
      <c r="I240" s="295" t="str">
        <f>IF(原始数据!AV241="","",IF(ISERROR(MATCH(原始数据!AV241,各类选项!$E:$E,0)),1,0))</f>
        <v/>
      </c>
      <c r="J240" s="295" t="str">
        <f>IF(原始数据!AX241="","",IF(ISERROR(MATCH(原始数据!AX241,各类选项!$E:$E,0)),1,0))</f>
        <v/>
      </c>
      <c r="K240" s="295" t="str">
        <f>IF(原始数据!AQ241="","",IF(ISERROR(MATCH(原始数据!AQ241,各类选项!$C:$C,0)),1,0))</f>
        <v/>
      </c>
      <c r="L240" s="295" t="str">
        <f>IF(原始数据!AR241="","",IF(ISERROR(MATCH(原始数据!AR241,各类选项!$C:$C,0)),1,0))</f>
        <v/>
      </c>
      <c r="M240" s="295" t="str">
        <f>IF(原始数据!AS241="","",IF(ISERROR(MATCH(原始数据!AS241,各类选项!$C:$C,0)),1,0))</f>
        <v/>
      </c>
      <c r="N240" s="295" t="str">
        <f>IF(原始数据!AT241="","",IF(ISERROR(MATCH(原始数据!AT241,各类选项!$E:$E,0)),1,0))</f>
        <v/>
      </c>
      <c r="O240" s="295" t="str">
        <f>IF(原始数据!AU241="","",IF(ISERROR(MATCH(原始数据!AU241,各类选项!$E:$E,0)),1,0))</f>
        <v/>
      </c>
      <c r="P240" s="295" t="str">
        <f>IF(原始数据!AW241="","",IF(ISERROR(MATCH(原始数据!AW241,各类选项!$E:$E,0)),1,0))</f>
        <v/>
      </c>
      <c r="Q240" s="295" t="str">
        <f>IF(原始数据!AY241="","",IF(ISERROR(MATCH(原始数据!AY241,各类选项!$E:$E,0)),1,0))</f>
        <v/>
      </c>
      <c r="R240" s="295" t="str">
        <f>IF(原始数据!AZ241="","",IF(ISERROR(MATCH(原始数据!AZ241,各类选项!$C:$C,0)),1,0))</f>
        <v/>
      </c>
      <c r="S240" s="295" t="str">
        <f>IF(赛后数据!M241="","",IF(ISERROR(MATCH(赛后数据!M241,(各类选项!J:J),0)),1,0))</f>
        <v/>
      </c>
      <c r="T240" s="295" t="str">
        <f>IF(赛后数据!U241="","",IF(ISERROR(MATCH(赛后数据!U241,(各类选项!J:J),0)),1,0))</f>
        <v/>
      </c>
      <c r="U240" s="295" t="str">
        <f>IF(赛后数据!AC241="","",IF(ISERROR(MATCH(赛后数据!AC241,(各类选项!J:J),0)),1,0))</f>
        <v/>
      </c>
      <c r="V240" s="295" t="str">
        <f>IF(赛后数据!AK241="","",IF(ISERROR(MATCH(赛后数据!AK241,(各类选项!J:J),0)),1,0))</f>
        <v/>
      </c>
    </row>
    <row r="241" spans="1:22">
      <c r="A241" s="295">
        <f t="shared" si="6"/>
        <v>0</v>
      </c>
      <c r="B241" s="295">
        <f t="shared" si="7"/>
        <v>0</v>
      </c>
      <c r="C241" s="295" t="str">
        <f>IF(原始数据!K242="","",IF(ISERROR(MATCH(原始数据!K242,原始数据!E242:F242,0)),1,0)-IF(原始数据!K242="",1,0))</f>
        <v/>
      </c>
      <c r="D241" s="295" t="str">
        <f>IF(原始数据!L242="","",IF(ISERROR(MATCH(原始数据!L242,各类选项!L:L,0)),1,0)-IF(原始数据!L242="",1,0))</f>
        <v/>
      </c>
      <c r="E241" s="295" t="str">
        <f>IF(原始数据!W242="","",IF(ISERROR(MATCH(原始数据!W242,各类选项!G:G,0)),1,0))</f>
        <v/>
      </c>
      <c r="F241" s="295" t="str">
        <f>IF(原始数据!Y242="","",IF(ISERROR(MATCH(原始数据!Y242,各类选项!G:G,0)),1,0))</f>
        <v/>
      </c>
      <c r="G241" s="295" t="str">
        <f>IF(原始数据!AO242="","",IF(ISERROR(MATCH(原始数据!AO242,各类选项!$E:$E,0)),1,0))</f>
        <v/>
      </c>
      <c r="H241" s="295" t="str">
        <f>IF(原始数据!AP242="","",IF(ISERROR(MATCH(原始数据!AP242,各类选项!$E:$E,0)),1,0))</f>
        <v/>
      </c>
      <c r="I241" s="295" t="str">
        <f>IF(原始数据!AV242="","",IF(ISERROR(MATCH(原始数据!AV242,各类选项!$E:$E,0)),1,0))</f>
        <v/>
      </c>
      <c r="J241" s="295" t="str">
        <f>IF(原始数据!AX242="","",IF(ISERROR(MATCH(原始数据!AX242,各类选项!$E:$E,0)),1,0))</f>
        <v/>
      </c>
      <c r="K241" s="295" t="str">
        <f>IF(原始数据!AQ242="","",IF(ISERROR(MATCH(原始数据!AQ242,各类选项!$C:$C,0)),1,0))</f>
        <v/>
      </c>
      <c r="L241" s="295" t="str">
        <f>IF(原始数据!AR242="","",IF(ISERROR(MATCH(原始数据!AR242,各类选项!$C:$C,0)),1,0))</f>
        <v/>
      </c>
      <c r="M241" s="295" t="str">
        <f>IF(原始数据!AS242="","",IF(ISERROR(MATCH(原始数据!AS242,各类选项!$C:$C,0)),1,0))</f>
        <v/>
      </c>
      <c r="N241" s="295" t="str">
        <f>IF(原始数据!AT242="","",IF(ISERROR(MATCH(原始数据!AT242,各类选项!$E:$E,0)),1,0))</f>
        <v/>
      </c>
      <c r="O241" s="295" t="str">
        <f>IF(原始数据!AU242="","",IF(ISERROR(MATCH(原始数据!AU242,各类选项!$E:$E,0)),1,0))</f>
        <v/>
      </c>
      <c r="P241" s="295" t="str">
        <f>IF(原始数据!AW242="","",IF(ISERROR(MATCH(原始数据!AW242,各类选项!$E:$E,0)),1,0))</f>
        <v/>
      </c>
      <c r="Q241" s="295" t="str">
        <f>IF(原始数据!AY242="","",IF(ISERROR(MATCH(原始数据!AY242,各类选项!$E:$E,0)),1,0))</f>
        <v/>
      </c>
      <c r="R241" s="295" t="str">
        <f>IF(原始数据!AZ242="","",IF(ISERROR(MATCH(原始数据!AZ242,各类选项!$C:$C,0)),1,0))</f>
        <v/>
      </c>
      <c r="S241" s="295" t="str">
        <f>IF(赛后数据!M242="","",IF(ISERROR(MATCH(赛后数据!M242,(各类选项!J:J),0)),1,0))</f>
        <v/>
      </c>
      <c r="T241" s="295" t="str">
        <f>IF(赛后数据!U242="","",IF(ISERROR(MATCH(赛后数据!U242,(各类选项!J:J),0)),1,0))</f>
        <v/>
      </c>
      <c r="U241" s="295" t="str">
        <f>IF(赛后数据!AC242="","",IF(ISERROR(MATCH(赛后数据!AC242,(各类选项!J:J),0)),1,0))</f>
        <v/>
      </c>
      <c r="V241" s="295" t="str">
        <f>IF(赛后数据!AK242="","",IF(ISERROR(MATCH(赛后数据!AK242,(各类选项!J:J),0)),1,0))</f>
        <v/>
      </c>
    </row>
    <row r="242" spans="1:22">
      <c r="A242" s="295">
        <f t="shared" si="6"/>
        <v>0</v>
      </c>
      <c r="B242" s="295">
        <f t="shared" si="7"/>
        <v>0</v>
      </c>
      <c r="C242" s="295" t="str">
        <f>IF(原始数据!K243="","",IF(ISERROR(MATCH(原始数据!K243,原始数据!E243:F243,0)),1,0)-IF(原始数据!K243="",1,0))</f>
        <v/>
      </c>
      <c r="D242" s="295" t="str">
        <f>IF(原始数据!L243="","",IF(ISERROR(MATCH(原始数据!L243,各类选项!L:L,0)),1,0)-IF(原始数据!L243="",1,0))</f>
        <v/>
      </c>
      <c r="E242" s="295" t="str">
        <f>IF(原始数据!W243="","",IF(ISERROR(MATCH(原始数据!W243,各类选项!G:G,0)),1,0))</f>
        <v/>
      </c>
      <c r="F242" s="295" t="str">
        <f>IF(原始数据!Y243="","",IF(ISERROR(MATCH(原始数据!Y243,各类选项!G:G,0)),1,0))</f>
        <v/>
      </c>
      <c r="G242" s="295" t="str">
        <f>IF(原始数据!AO243="","",IF(ISERROR(MATCH(原始数据!AO243,各类选项!$E:$E,0)),1,0))</f>
        <v/>
      </c>
      <c r="H242" s="295" t="str">
        <f>IF(原始数据!AP243="","",IF(ISERROR(MATCH(原始数据!AP243,各类选项!$E:$E,0)),1,0))</f>
        <v/>
      </c>
      <c r="I242" s="295" t="str">
        <f>IF(原始数据!AV243="","",IF(ISERROR(MATCH(原始数据!AV243,各类选项!$E:$E,0)),1,0))</f>
        <v/>
      </c>
      <c r="J242" s="295" t="str">
        <f>IF(原始数据!AX243="","",IF(ISERROR(MATCH(原始数据!AX243,各类选项!$E:$E,0)),1,0))</f>
        <v/>
      </c>
      <c r="K242" s="295" t="str">
        <f>IF(原始数据!AQ243="","",IF(ISERROR(MATCH(原始数据!AQ243,各类选项!$C:$C,0)),1,0))</f>
        <v/>
      </c>
      <c r="L242" s="295" t="str">
        <f>IF(原始数据!AR243="","",IF(ISERROR(MATCH(原始数据!AR243,各类选项!$C:$C,0)),1,0))</f>
        <v/>
      </c>
      <c r="M242" s="295" t="str">
        <f>IF(原始数据!AS243="","",IF(ISERROR(MATCH(原始数据!AS243,各类选项!$C:$C,0)),1,0))</f>
        <v/>
      </c>
      <c r="N242" s="295" t="str">
        <f>IF(原始数据!AT243="","",IF(ISERROR(MATCH(原始数据!AT243,各类选项!$E:$E,0)),1,0))</f>
        <v/>
      </c>
      <c r="O242" s="295" t="str">
        <f>IF(原始数据!AU243="","",IF(ISERROR(MATCH(原始数据!AU243,各类选项!$E:$E,0)),1,0))</f>
        <v/>
      </c>
      <c r="P242" s="295" t="str">
        <f>IF(原始数据!AW243="","",IF(ISERROR(MATCH(原始数据!AW243,各类选项!$E:$E,0)),1,0))</f>
        <v/>
      </c>
      <c r="Q242" s="295" t="str">
        <f>IF(原始数据!AY243="","",IF(ISERROR(MATCH(原始数据!AY243,各类选项!$E:$E,0)),1,0))</f>
        <v/>
      </c>
      <c r="R242" s="295" t="str">
        <f>IF(原始数据!AZ243="","",IF(ISERROR(MATCH(原始数据!AZ243,各类选项!$C:$C,0)),1,0))</f>
        <v/>
      </c>
      <c r="S242" s="295" t="str">
        <f>IF(赛后数据!M243="","",IF(ISERROR(MATCH(赛后数据!M243,(各类选项!J:J),0)),1,0))</f>
        <v/>
      </c>
      <c r="T242" s="295" t="str">
        <f>IF(赛后数据!U243="","",IF(ISERROR(MATCH(赛后数据!U243,(各类选项!J:J),0)),1,0))</f>
        <v/>
      </c>
      <c r="U242" s="295" t="str">
        <f>IF(赛后数据!AC243="","",IF(ISERROR(MATCH(赛后数据!AC243,(各类选项!J:J),0)),1,0))</f>
        <v/>
      </c>
      <c r="V242" s="295" t="str">
        <f>IF(赛后数据!AK243="","",IF(ISERROR(MATCH(赛后数据!AK243,(各类选项!J:J),0)),1,0))</f>
        <v/>
      </c>
    </row>
    <row r="243" spans="1:22">
      <c r="A243" s="295">
        <f t="shared" si="6"/>
        <v>0</v>
      </c>
      <c r="B243" s="295">
        <f t="shared" si="7"/>
        <v>0</v>
      </c>
      <c r="C243" s="295" t="str">
        <f>IF(原始数据!K244="","",IF(ISERROR(MATCH(原始数据!K244,原始数据!E244:F244,0)),1,0)-IF(原始数据!K244="",1,0))</f>
        <v/>
      </c>
      <c r="D243" s="295" t="str">
        <f>IF(原始数据!L244="","",IF(ISERROR(MATCH(原始数据!L244,各类选项!L:L,0)),1,0)-IF(原始数据!L244="",1,0))</f>
        <v/>
      </c>
      <c r="E243" s="295" t="str">
        <f>IF(原始数据!W244="","",IF(ISERROR(MATCH(原始数据!W244,各类选项!G:G,0)),1,0))</f>
        <v/>
      </c>
      <c r="F243" s="295" t="str">
        <f>IF(原始数据!Y244="","",IF(ISERROR(MATCH(原始数据!Y244,各类选项!G:G,0)),1,0))</f>
        <v/>
      </c>
      <c r="G243" s="295" t="str">
        <f>IF(原始数据!AO244="","",IF(ISERROR(MATCH(原始数据!AO244,各类选项!$E:$E,0)),1,0))</f>
        <v/>
      </c>
      <c r="H243" s="295" t="str">
        <f>IF(原始数据!AP244="","",IF(ISERROR(MATCH(原始数据!AP244,各类选项!$E:$E,0)),1,0))</f>
        <v/>
      </c>
      <c r="I243" s="295" t="str">
        <f>IF(原始数据!AV244="","",IF(ISERROR(MATCH(原始数据!AV244,各类选项!$E:$E,0)),1,0))</f>
        <v/>
      </c>
      <c r="J243" s="295" t="str">
        <f>IF(原始数据!AX244="","",IF(ISERROR(MATCH(原始数据!AX244,各类选项!$E:$E,0)),1,0))</f>
        <v/>
      </c>
      <c r="K243" s="295" t="str">
        <f>IF(原始数据!AQ244="","",IF(ISERROR(MATCH(原始数据!AQ244,各类选项!$C:$C,0)),1,0))</f>
        <v/>
      </c>
      <c r="L243" s="295" t="str">
        <f>IF(原始数据!AR244="","",IF(ISERROR(MATCH(原始数据!AR244,各类选项!$C:$C,0)),1,0))</f>
        <v/>
      </c>
      <c r="M243" s="295" t="str">
        <f>IF(原始数据!AS244="","",IF(ISERROR(MATCH(原始数据!AS244,各类选项!$C:$C,0)),1,0))</f>
        <v/>
      </c>
      <c r="N243" s="295" t="str">
        <f>IF(原始数据!AT244="","",IF(ISERROR(MATCH(原始数据!AT244,各类选项!$E:$E,0)),1,0))</f>
        <v/>
      </c>
      <c r="O243" s="295" t="str">
        <f>IF(原始数据!AU244="","",IF(ISERROR(MATCH(原始数据!AU244,各类选项!$E:$E,0)),1,0))</f>
        <v/>
      </c>
      <c r="P243" s="295" t="str">
        <f>IF(原始数据!AW244="","",IF(ISERROR(MATCH(原始数据!AW244,各类选项!$E:$E,0)),1,0))</f>
        <v/>
      </c>
      <c r="Q243" s="295" t="str">
        <f>IF(原始数据!AY244="","",IF(ISERROR(MATCH(原始数据!AY244,各类选项!$E:$E,0)),1,0))</f>
        <v/>
      </c>
      <c r="R243" s="295" t="str">
        <f>IF(原始数据!AZ244="","",IF(ISERROR(MATCH(原始数据!AZ244,各类选项!$C:$C,0)),1,0))</f>
        <v/>
      </c>
      <c r="S243" s="295" t="str">
        <f>IF(赛后数据!M244="","",IF(ISERROR(MATCH(赛后数据!M244,(各类选项!J:J),0)),1,0))</f>
        <v/>
      </c>
      <c r="T243" s="295" t="str">
        <f>IF(赛后数据!U244="","",IF(ISERROR(MATCH(赛后数据!U244,(各类选项!J:J),0)),1,0))</f>
        <v/>
      </c>
      <c r="U243" s="295" t="str">
        <f>IF(赛后数据!AC244="","",IF(ISERROR(MATCH(赛后数据!AC244,(各类选项!J:J),0)),1,0))</f>
        <v/>
      </c>
      <c r="V243" s="295" t="str">
        <f>IF(赛后数据!AK244="","",IF(ISERROR(MATCH(赛后数据!AK244,(各类选项!J:J),0)),1,0))</f>
        <v/>
      </c>
    </row>
    <row r="244" spans="1:22">
      <c r="A244" s="295">
        <f t="shared" si="6"/>
        <v>0</v>
      </c>
      <c r="B244" s="295">
        <f t="shared" si="7"/>
        <v>0</v>
      </c>
      <c r="C244" s="295" t="str">
        <f>IF(原始数据!K245="","",IF(ISERROR(MATCH(原始数据!K245,原始数据!E245:F245,0)),1,0)-IF(原始数据!K245="",1,0))</f>
        <v/>
      </c>
      <c r="D244" s="295" t="str">
        <f>IF(原始数据!L245="","",IF(ISERROR(MATCH(原始数据!L245,各类选项!L:L,0)),1,0)-IF(原始数据!L245="",1,0))</f>
        <v/>
      </c>
      <c r="E244" s="295" t="str">
        <f>IF(原始数据!W245="","",IF(ISERROR(MATCH(原始数据!W245,各类选项!G:G,0)),1,0))</f>
        <v/>
      </c>
      <c r="F244" s="295" t="str">
        <f>IF(原始数据!Y245="","",IF(ISERROR(MATCH(原始数据!Y245,各类选项!G:G,0)),1,0))</f>
        <v/>
      </c>
      <c r="G244" s="295" t="str">
        <f>IF(原始数据!AO245="","",IF(ISERROR(MATCH(原始数据!AO245,各类选项!$E:$E,0)),1,0))</f>
        <v/>
      </c>
      <c r="H244" s="295" t="str">
        <f>IF(原始数据!AP245="","",IF(ISERROR(MATCH(原始数据!AP245,各类选项!$E:$E,0)),1,0))</f>
        <v/>
      </c>
      <c r="I244" s="295" t="str">
        <f>IF(原始数据!AV245="","",IF(ISERROR(MATCH(原始数据!AV245,各类选项!$E:$E,0)),1,0))</f>
        <v/>
      </c>
      <c r="J244" s="295" t="str">
        <f>IF(原始数据!AX245="","",IF(ISERROR(MATCH(原始数据!AX245,各类选项!$E:$E,0)),1,0))</f>
        <v/>
      </c>
      <c r="K244" s="295" t="str">
        <f>IF(原始数据!AQ245="","",IF(ISERROR(MATCH(原始数据!AQ245,各类选项!$C:$C,0)),1,0))</f>
        <v/>
      </c>
      <c r="L244" s="295" t="str">
        <f>IF(原始数据!AR245="","",IF(ISERROR(MATCH(原始数据!AR245,各类选项!$C:$C,0)),1,0))</f>
        <v/>
      </c>
      <c r="M244" s="295" t="str">
        <f>IF(原始数据!AS245="","",IF(ISERROR(MATCH(原始数据!AS245,各类选项!$C:$C,0)),1,0))</f>
        <v/>
      </c>
      <c r="N244" s="295" t="str">
        <f>IF(原始数据!AT245="","",IF(ISERROR(MATCH(原始数据!AT245,各类选项!$E:$E,0)),1,0))</f>
        <v/>
      </c>
      <c r="O244" s="295" t="str">
        <f>IF(原始数据!AU245="","",IF(ISERROR(MATCH(原始数据!AU245,各类选项!$E:$E,0)),1,0))</f>
        <v/>
      </c>
      <c r="P244" s="295" t="str">
        <f>IF(原始数据!AW245="","",IF(ISERROR(MATCH(原始数据!AW245,各类选项!$E:$E,0)),1,0))</f>
        <v/>
      </c>
      <c r="Q244" s="295" t="str">
        <f>IF(原始数据!AY245="","",IF(ISERROR(MATCH(原始数据!AY245,各类选项!$E:$E,0)),1,0))</f>
        <v/>
      </c>
      <c r="R244" s="295" t="str">
        <f>IF(原始数据!AZ245="","",IF(ISERROR(MATCH(原始数据!AZ245,各类选项!$C:$C,0)),1,0))</f>
        <v/>
      </c>
      <c r="S244" s="295" t="str">
        <f>IF(赛后数据!M245="","",IF(ISERROR(MATCH(赛后数据!M245,(各类选项!J:J),0)),1,0))</f>
        <v/>
      </c>
      <c r="T244" s="295" t="str">
        <f>IF(赛后数据!U245="","",IF(ISERROR(MATCH(赛后数据!U245,(各类选项!J:J),0)),1,0))</f>
        <v/>
      </c>
      <c r="U244" s="295" t="str">
        <f>IF(赛后数据!AC245="","",IF(ISERROR(MATCH(赛后数据!AC245,(各类选项!J:J),0)),1,0))</f>
        <v/>
      </c>
      <c r="V244" s="295" t="str">
        <f>IF(赛后数据!AK245="","",IF(ISERROR(MATCH(赛后数据!AK245,(各类选项!J:J),0)),1,0))</f>
        <v/>
      </c>
    </row>
    <row r="245" spans="1:22">
      <c r="A245" s="295">
        <f t="shared" si="6"/>
        <v>0</v>
      </c>
      <c r="B245" s="295">
        <f t="shared" si="7"/>
        <v>0</v>
      </c>
      <c r="C245" s="295" t="str">
        <f>IF(原始数据!K246="","",IF(ISERROR(MATCH(原始数据!K246,原始数据!E246:F246,0)),1,0)-IF(原始数据!K246="",1,0))</f>
        <v/>
      </c>
      <c r="D245" s="295" t="str">
        <f>IF(原始数据!L246="","",IF(ISERROR(MATCH(原始数据!L246,各类选项!L:L,0)),1,0)-IF(原始数据!L246="",1,0))</f>
        <v/>
      </c>
      <c r="E245" s="295" t="str">
        <f>IF(原始数据!W246="","",IF(ISERROR(MATCH(原始数据!W246,各类选项!G:G,0)),1,0))</f>
        <v/>
      </c>
      <c r="F245" s="295" t="str">
        <f>IF(原始数据!Y246="","",IF(ISERROR(MATCH(原始数据!Y246,各类选项!G:G,0)),1,0))</f>
        <v/>
      </c>
      <c r="G245" s="295" t="str">
        <f>IF(原始数据!AO246="","",IF(ISERROR(MATCH(原始数据!AO246,各类选项!$E:$E,0)),1,0))</f>
        <v/>
      </c>
      <c r="H245" s="295" t="str">
        <f>IF(原始数据!AP246="","",IF(ISERROR(MATCH(原始数据!AP246,各类选项!$E:$E,0)),1,0))</f>
        <v/>
      </c>
      <c r="I245" s="295" t="str">
        <f>IF(原始数据!AV246="","",IF(ISERROR(MATCH(原始数据!AV246,各类选项!$E:$E,0)),1,0))</f>
        <v/>
      </c>
      <c r="J245" s="295" t="str">
        <f>IF(原始数据!AX246="","",IF(ISERROR(MATCH(原始数据!AX246,各类选项!$E:$E,0)),1,0))</f>
        <v/>
      </c>
      <c r="K245" s="295" t="str">
        <f>IF(原始数据!AQ246="","",IF(ISERROR(MATCH(原始数据!AQ246,各类选项!$C:$C,0)),1,0))</f>
        <v/>
      </c>
      <c r="L245" s="295" t="str">
        <f>IF(原始数据!AR246="","",IF(ISERROR(MATCH(原始数据!AR246,各类选项!$C:$C,0)),1,0))</f>
        <v/>
      </c>
      <c r="M245" s="295" t="str">
        <f>IF(原始数据!AS246="","",IF(ISERROR(MATCH(原始数据!AS246,各类选项!$C:$C,0)),1,0))</f>
        <v/>
      </c>
      <c r="N245" s="295" t="str">
        <f>IF(原始数据!AT246="","",IF(ISERROR(MATCH(原始数据!AT246,各类选项!$E:$E,0)),1,0))</f>
        <v/>
      </c>
      <c r="O245" s="295" t="str">
        <f>IF(原始数据!AU246="","",IF(ISERROR(MATCH(原始数据!AU246,各类选项!$E:$E,0)),1,0))</f>
        <v/>
      </c>
      <c r="P245" s="295" t="str">
        <f>IF(原始数据!AW246="","",IF(ISERROR(MATCH(原始数据!AW246,各类选项!$E:$E,0)),1,0))</f>
        <v/>
      </c>
      <c r="Q245" s="295" t="str">
        <f>IF(原始数据!AY246="","",IF(ISERROR(MATCH(原始数据!AY246,各类选项!$E:$E,0)),1,0))</f>
        <v/>
      </c>
      <c r="R245" s="295" t="str">
        <f>IF(原始数据!AZ246="","",IF(ISERROR(MATCH(原始数据!AZ246,各类选项!$C:$C,0)),1,0))</f>
        <v/>
      </c>
      <c r="S245" s="295" t="str">
        <f>IF(赛后数据!M246="","",IF(ISERROR(MATCH(赛后数据!M246,(各类选项!J:J),0)),1,0))</f>
        <v/>
      </c>
      <c r="T245" s="295" t="str">
        <f>IF(赛后数据!U246="","",IF(ISERROR(MATCH(赛后数据!U246,(各类选项!J:J),0)),1,0))</f>
        <v/>
      </c>
      <c r="U245" s="295" t="str">
        <f>IF(赛后数据!AC246="","",IF(ISERROR(MATCH(赛后数据!AC246,(各类选项!J:J),0)),1,0))</f>
        <v/>
      </c>
      <c r="V245" s="295" t="str">
        <f>IF(赛后数据!AK246="","",IF(ISERROR(MATCH(赛后数据!AK246,(各类选项!J:J),0)),1,0))</f>
        <v/>
      </c>
    </row>
    <row r="246" spans="1:22">
      <c r="A246" s="295">
        <f t="shared" si="6"/>
        <v>0</v>
      </c>
      <c r="B246" s="295">
        <f t="shared" si="7"/>
        <v>0</v>
      </c>
      <c r="C246" s="295" t="str">
        <f>IF(原始数据!K247="","",IF(ISERROR(MATCH(原始数据!K247,原始数据!E247:F247,0)),1,0)-IF(原始数据!K247="",1,0))</f>
        <v/>
      </c>
      <c r="D246" s="295" t="str">
        <f>IF(原始数据!L247="","",IF(ISERROR(MATCH(原始数据!L247,各类选项!L:L,0)),1,0)-IF(原始数据!L247="",1,0))</f>
        <v/>
      </c>
      <c r="E246" s="295" t="str">
        <f>IF(原始数据!W247="","",IF(ISERROR(MATCH(原始数据!W247,各类选项!G:G,0)),1,0))</f>
        <v/>
      </c>
      <c r="F246" s="295" t="str">
        <f>IF(原始数据!Y247="","",IF(ISERROR(MATCH(原始数据!Y247,各类选项!G:G,0)),1,0))</f>
        <v/>
      </c>
      <c r="G246" s="295" t="str">
        <f>IF(原始数据!AO247="","",IF(ISERROR(MATCH(原始数据!AO247,各类选项!$E:$E,0)),1,0))</f>
        <v/>
      </c>
      <c r="H246" s="295" t="str">
        <f>IF(原始数据!AP247="","",IF(ISERROR(MATCH(原始数据!AP247,各类选项!$E:$E,0)),1,0))</f>
        <v/>
      </c>
      <c r="I246" s="295" t="str">
        <f>IF(原始数据!AV247="","",IF(ISERROR(MATCH(原始数据!AV247,各类选项!$E:$E,0)),1,0))</f>
        <v/>
      </c>
      <c r="J246" s="295" t="str">
        <f>IF(原始数据!AX247="","",IF(ISERROR(MATCH(原始数据!AX247,各类选项!$E:$E,0)),1,0))</f>
        <v/>
      </c>
      <c r="K246" s="295" t="str">
        <f>IF(原始数据!AQ247="","",IF(ISERROR(MATCH(原始数据!AQ247,各类选项!$C:$C,0)),1,0))</f>
        <v/>
      </c>
      <c r="L246" s="295" t="str">
        <f>IF(原始数据!AR247="","",IF(ISERROR(MATCH(原始数据!AR247,各类选项!$C:$C,0)),1,0))</f>
        <v/>
      </c>
      <c r="M246" s="295" t="str">
        <f>IF(原始数据!AS247="","",IF(ISERROR(MATCH(原始数据!AS247,各类选项!$C:$C,0)),1,0))</f>
        <v/>
      </c>
      <c r="N246" s="295" t="str">
        <f>IF(原始数据!AT247="","",IF(ISERROR(MATCH(原始数据!AT247,各类选项!$E:$E,0)),1,0))</f>
        <v/>
      </c>
      <c r="O246" s="295" t="str">
        <f>IF(原始数据!AU247="","",IF(ISERROR(MATCH(原始数据!AU247,各类选项!$E:$E,0)),1,0))</f>
        <v/>
      </c>
      <c r="P246" s="295" t="str">
        <f>IF(原始数据!AW247="","",IF(ISERROR(MATCH(原始数据!AW247,各类选项!$E:$E,0)),1,0))</f>
        <v/>
      </c>
      <c r="Q246" s="295" t="str">
        <f>IF(原始数据!AY247="","",IF(ISERROR(MATCH(原始数据!AY247,各类选项!$E:$E,0)),1,0))</f>
        <v/>
      </c>
      <c r="R246" s="295" t="str">
        <f>IF(原始数据!AZ247="","",IF(ISERROR(MATCH(原始数据!AZ247,各类选项!$C:$C,0)),1,0))</f>
        <v/>
      </c>
      <c r="S246" s="295" t="str">
        <f>IF(赛后数据!M247="","",IF(ISERROR(MATCH(赛后数据!M247,(各类选项!J:J),0)),1,0))</f>
        <v/>
      </c>
      <c r="T246" s="295" t="str">
        <f>IF(赛后数据!U247="","",IF(ISERROR(MATCH(赛后数据!U247,(各类选项!J:J),0)),1,0))</f>
        <v/>
      </c>
      <c r="U246" s="295" t="str">
        <f>IF(赛后数据!AC247="","",IF(ISERROR(MATCH(赛后数据!AC247,(各类选项!J:J),0)),1,0))</f>
        <v/>
      </c>
      <c r="V246" s="295" t="str">
        <f>IF(赛后数据!AK247="","",IF(ISERROR(MATCH(赛后数据!AK247,(各类选项!J:J),0)),1,0))</f>
        <v/>
      </c>
    </row>
    <row r="247" spans="1:22">
      <c r="A247" s="295">
        <f t="shared" si="6"/>
        <v>0</v>
      </c>
      <c r="B247" s="295">
        <f t="shared" si="7"/>
        <v>0</v>
      </c>
      <c r="C247" s="295" t="str">
        <f>IF(原始数据!K248="","",IF(ISERROR(MATCH(原始数据!K248,原始数据!E248:F248,0)),1,0)-IF(原始数据!K248="",1,0))</f>
        <v/>
      </c>
      <c r="D247" s="295" t="str">
        <f>IF(原始数据!L248="","",IF(ISERROR(MATCH(原始数据!L248,各类选项!L:L,0)),1,0)-IF(原始数据!L248="",1,0))</f>
        <v/>
      </c>
      <c r="E247" s="295" t="str">
        <f>IF(原始数据!W248="","",IF(ISERROR(MATCH(原始数据!W248,各类选项!G:G,0)),1,0))</f>
        <v/>
      </c>
      <c r="F247" s="295" t="str">
        <f>IF(原始数据!Y248="","",IF(ISERROR(MATCH(原始数据!Y248,各类选项!G:G,0)),1,0))</f>
        <v/>
      </c>
      <c r="G247" s="295" t="str">
        <f>IF(原始数据!AO248="","",IF(ISERROR(MATCH(原始数据!AO248,各类选项!$E:$E,0)),1,0))</f>
        <v/>
      </c>
      <c r="H247" s="295" t="str">
        <f>IF(原始数据!AP248="","",IF(ISERROR(MATCH(原始数据!AP248,各类选项!$E:$E,0)),1,0))</f>
        <v/>
      </c>
      <c r="I247" s="295" t="str">
        <f>IF(原始数据!AV248="","",IF(ISERROR(MATCH(原始数据!AV248,各类选项!$E:$E,0)),1,0))</f>
        <v/>
      </c>
      <c r="J247" s="295" t="str">
        <f>IF(原始数据!AX248="","",IF(ISERROR(MATCH(原始数据!AX248,各类选项!$E:$E,0)),1,0))</f>
        <v/>
      </c>
      <c r="K247" s="295" t="str">
        <f>IF(原始数据!AQ248="","",IF(ISERROR(MATCH(原始数据!AQ248,各类选项!$C:$C,0)),1,0))</f>
        <v/>
      </c>
      <c r="L247" s="295" t="str">
        <f>IF(原始数据!AR248="","",IF(ISERROR(MATCH(原始数据!AR248,各类选项!$C:$C,0)),1,0))</f>
        <v/>
      </c>
      <c r="M247" s="295" t="str">
        <f>IF(原始数据!AS248="","",IF(ISERROR(MATCH(原始数据!AS248,各类选项!$C:$C,0)),1,0))</f>
        <v/>
      </c>
      <c r="N247" s="295" t="str">
        <f>IF(原始数据!AT248="","",IF(ISERROR(MATCH(原始数据!AT248,各类选项!$E:$E,0)),1,0))</f>
        <v/>
      </c>
      <c r="O247" s="295" t="str">
        <f>IF(原始数据!AU248="","",IF(ISERROR(MATCH(原始数据!AU248,各类选项!$E:$E,0)),1,0))</f>
        <v/>
      </c>
      <c r="P247" s="295" t="str">
        <f>IF(原始数据!AW248="","",IF(ISERROR(MATCH(原始数据!AW248,各类选项!$E:$E,0)),1,0))</f>
        <v/>
      </c>
      <c r="Q247" s="295" t="str">
        <f>IF(原始数据!AY248="","",IF(ISERROR(MATCH(原始数据!AY248,各类选项!$E:$E,0)),1,0))</f>
        <v/>
      </c>
      <c r="R247" s="295" t="str">
        <f>IF(原始数据!AZ248="","",IF(ISERROR(MATCH(原始数据!AZ248,各类选项!$C:$C,0)),1,0))</f>
        <v/>
      </c>
      <c r="S247" s="295" t="str">
        <f>IF(赛后数据!M248="","",IF(ISERROR(MATCH(赛后数据!M248,(各类选项!J:J),0)),1,0))</f>
        <v/>
      </c>
      <c r="T247" s="295" t="str">
        <f>IF(赛后数据!U248="","",IF(ISERROR(MATCH(赛后数据!U248,(各类选项!J:J),0)),1,0))</f>
        <v/>
      </c>
      <c r="U247" s="295" t="str">
        <f>IF(赛后数据!AC248="","",IF(ISERROR(MATCH(赛后数据!AC248,(各类选项!J:J),0)),1,0))</f>
        <v/>
      </c>
      <c r="V247" s="295" t="str">
        <f>IF(赛后数据!AK248="","",IF(ISERROR(MATCH(赛后数据!AK248,(各类选项!J:J),0)),1,0))</f>
        <v/>
      </c>
    </row>
    <row r="248" spans="1:22">
      <c r="A248" s="295">
        <f t="shared" si="6"/>
        <v>0</v>
      </c>
      <c r="B248" s="295">
        <f t="shared" si="7"/>
        <v>0</v>
      </c>
      <c r="C248" s="295" t="str">
        <f>IF(原始数据!K249="","",IF(ISERROR(MATCH(原始数据!K249,原始数据!E249:F249,0)),1,0)-IF(原始数据!K249="",1,0))</f>
        <v/>
      </c>
      <c r="D248" s="295" t="str">
        <f>IF(原始数据!L249="","",IF(ISERROR(MATCH(原始数据!L249,各类选项!L:L,0)),1,0)-IF(原始数据!L249="",1,0))</f>
        <v/>
      </c>
      <c r="E248" s="295" t="str">
        <f>IF(原始数据!W249="","",IF(ISERROR(MATCH(原始数据!W249,各类选项!G:G,0)),1,0))</f>
        <v/>
      </c>
      <c r="F248" s="295" t="str">
        <f>IF(原始数据!Y249="","",IF(ISERROR(MATCH(原始数据!Y249,各类选项!G:G,0)),1,0))</f>
        <v/>
      </c>
      <c r="G248" s="295" t="str">
        <f>IF(原始数据!AO249="","",IF(ISERROR(MATCH(原始数据!AO249,各类选项!$E:$E,0)),1,0))</f>
        <v/>
      </c>
      <c r="H248" s="295" t="str">
        <f>IF(原始数据!AP249="","",IF(ISERROR(MATCH(原始数据!AP249,各类选项!$E:$E,0)),1,0))</f>
        <v/>
      </c>
      <c r="I248" s="295" t="str">
        <f>IF(原始数据!AV249="","",IF(ISERROR(MATCH(原始数据!AV249,各类选项!$E:$E,0)),1,0))</f>
        <v/>
      </c>
      <c r="J248" s="295" t="str">
        <f>IF(原始数据!AX249="","",IF(ISERROR(MATCH(原始数据!AX249,各类选项!$E:$E,0)),1,0))</f>
        <v/>
      </c>
      <c r="K248" s="295" t="str">
        <f>IF(原始数据!AQ249="","",IF(ISERROR(MATCH(原始数据!AQ249,各类选项!$C:$C,0)),1,0))</f>
        <v/>
      </c>
      <c r="L248" s="295" t="str">
        <f>IF(原始数据!AR249="","",IF(ISERROR(MATCH(原始数据!AR249,各类选项!$C:$C,0)),1,0))</f>
        <v/>
      </c>
      <c r="M248" s="295" t="str">
        <f>IF(原始数据!AS249="","",IF(ISERROR(MATCH(原始数据!AS249,各类选项!$C:$C,0)),1,0))</f>
        <v/>
      </c>
      <c r="N248" s="295" t="str">
        <f>IF(原始数据!AT249="","",IF(ISERROR(MATCH(原始数据!AT249,各类选项!$E:$E,0)),1,0))</f>
        <v/>
      </c>
      <c r="O248" s="295" t="str">
        <f>IF(原始数据!AU249="","",IF(ISERROR(MATCH(原始数据!AU249,各类选项!$E:$E,0)),1,0))</f>
        <v/>
      </c>
      <c r="P248" s="295" t="str">
        <f>IF(原始数据!AW249="","",IF(ISERROR(MATCH(原始数据!AW249,各类选项!$E:$E,0)),1,0))</f>
        <v/>
      </c>
      <c r="Q248" s="295" t="str">
        <f>IF(原始数据!AY249="","",IF(ISERROR(MATCH(原始数据!AY249,各类选项!$E:$E,0)),1,0))</f>
        <v/>
      </c>
      <c r="R248" s="295" t="str">
        <f>IF(原始数据!AZ249="","",IF(ISERROR(MATCH(原始数据!AZ249,各类选项!$C:$C,0)),1,0))</f>
        <v/>
      </c>
      <c r="S248" s="295" t="str">
        <f>IF(赛后数据!M249="","",IF(ISERROR(MATCH(赛后数据!M249,(各类选项!J:J),0)),1,0))</f>
        <v/>
      </c>
      <c r="T248" s="295" t="str">
        <f>IF(赛后数据!U249="","",IF(ISERROR(MATCH(赛后数据!U249,(各类选项!J:J),0)),1,0))</f>
        <v/>
      </c>
      <c r="U248" s="295" t="str">
        <f>IF(赛后数据!AC249="","",IF(ISERROR(MATCH(赛后数据!AC249,(各类选项!J:J),0)),1,0))</f>
        <v/>
      </c>
      <c r="V248" s="295" t="str">
        <f>IF(赛后数据!AK249="","",IF(ISERROR(MATCH(赛后数据!AK249,(各类选项!J:J),0)),1,0))</f>
        <v/>
      </c>
    </row>
    <row r="249" spans="1:22">
      <c r="A249" s="295">
        <f t="shared" si="6"/>
        <v>0</v>
      </c>
      <c r="B249" s="295">
        <f t="shared" si="7"/>
        <v>0</v>
      </c>
      <c r="C249" s="295" t="str">
        <f>IF(原始数据!K250="","",IF(ISERROR(MATCH(原始数据!K250,原始数据!E250:F250,0)),1,0)-IF(原始数据!K250="",1,0))</f>
        <v/>
      </c>
      <c r="D249" s="295" t="str">
        <f>IF(原始数据!L250="","",IF(ISERROR(MATCH(原始数据!L250,各类选项!L:L,0)),1,0)-IF(原始数据!L250="",1,0))</f>
        <v/>
      </c>
      <c r="E249" s="295" t="str">
        <f>IF(原始数据!W250="","",IF(ISERROR(MATCH(原始数据!W250,各类选项!G:G,0)),1,0))</f>
        <v/>
      </c>
      <c r="F249" s="295" t="str">
        <f>IF(原始数据!Y250="","",IF(ISERROR(MATCH(原始数据!Y250,各类选项!G:G,0)),1,0))</f>
        <v/>
      </c>
      <c r="G249" s="295" t="str">
        <f>IF(原始数据!AO250="","",IF(ISERROR(MATCH(原始数据!AO250,各类选项!$E:$E,0)),1,0))</f>
        <v/>
      </c>
      <c r="H249" s="295" t="str">
        <f>IF(原始数据!AP250="","",IF(ISERROR(MATCH(原始数据!AP250,各类选项!$E:$E,0)),1,0))</f>
        <v/>
      </c>
      <c r="I249" s="295" t="str">
        <f>IF(原始数据!AV250="","",IF(ISERROR(MATCH(原始数据!AV250,各类选项!$E:$E,0)),1,0))</f>
        <v/>
      </c>
      <c r="J249" s="295" t="str">
        <f>IF(原始数据!AX250="","",IF(ISERROR(MATCH(原始数据!AX250,各类选项!$E:$E,0)),1,0))</f>
        <v/>
      </c>
      <c r="K249" s="295" t="str">
        <f>IF(原始数据!AQ250="","",IF(ISERROR(MATCH(原始数据!AQ250,各类选项!$C:$C,0)),1,0))</f>
        <v/>
      </c>
      <c r="L249" s="295" t="str">
        <f>IF(原始数据!AR250="","",IF(ISERROR(MATCH(原始数据!AR250,各类选项!$C:$C,0)),1,0))</f>
        <v/>
      </c>
      <c r="M249" s="295" t="str">
        <f>IF(原始数据!AS250="","",IF(ISERROR(MATCH(原始数据!AS250,各类选项!$C:$C,0)),1,0))</f>
        <v/>
      </c>
      <c r="N249" s="295" t="str">
        <f>IF(原始数据!AT250="","",IF(ISERROR(MATCH(原始数据!AT250,各类选项!$E:$E,0)),1,0))</f>
        <v/>
      </c>
      <c r="O249" s="295" t="str">
        <f>IF(原始数据!AU250="","",IF(ISERROR(MATCH(原始数据!AU250,各类选项!$E:$E,0)),1,0))</f>
        <v/>
      </c>
      <c r="P249" s="295" t="str">
        <f>IF(原始数据!AW250="","",IF(ISERROR(MATCH(原始数据!AW250,各类选项!$E:$E,0)),1,0))</f>
        <v/>
      </c>
      <c r="Q249" s="295" t="str">
        <f>IF(原始数据!AY250="","",IF(ISERROR(MATCH(原始数据!AY250,各类选项!$E:$E,0)),1,0))</f>
        <v/>
      </c>
      <c r="R249" s="295" t="str">
        <f>IF(原始数据!AZ250="","",IF(ISERROR(MATCH(原始数据!AZ250,各类选项!$C:$C,0)),1,0))</f>
        <v/>
      </c>
      <c r="S249" s="295" t="str">
        <f>IF(赛后数据!M250="","",IF(ISERROR(MATCH(赛后数据!M250,(各类选项!J:J),0)),1,0))</f>
        <v/>
      </c>
      <c r="T249" s="295" t="str">
        <f>IF(赛后数据!U250="","",IF(ISERROR(MATCH(赛后数据!U250,(各类选项!J:J),0)),1,0))</f>
        <v/>
      </c>
      <c r="U249" s="295" t="str">
        <f>IF(赛后数据!AC250="","",IF(ISERROR(MATCH(赛后数据!AC250,(各类选项!J:J),0)),1,0))</f>
        <v/>
      </c>
      <c r="V249" s="295" t="str">
        <f>IF(赛后数据!AK250="","",IF(ISERROR(MATCH(赛后数据!AK250,(各类选项!J:J),0)),1,0))</f>
        <v/>
      </c>
    </row>
    <row r="250" spans="1:22">
      <c r="A250" s="295">
        <f t="shared" si="6"/>
        <v>0</v>
      </c>
      <c r="B250" s="295">
        <f t="shared" si="7"/>
        <v>0</v>
      </c>
      <c r="C250" s="295" t="str">
        <f>IF(原始数据!K251="","",IF(ISERROR(MATCH(原始数据!K251,原始数据!E251:F251,0)),1,0)-IF(原始数据!K251="",1,0))</f>
        <v/>
      </c>
      <c r="D250" s="295" t="str">
        <f>IF(原始数据!L251="","",IF(ISERROR(MATCH(原始数据!L251,各类选项!L:L,0)),1,0)-IF(原始数据!L251="",1,0))</f>
        <v/>
      </c>
      <c r="E250" s="295" t="str">
        <f>IF(原始数据!W251="","",IF(ISERROR(MATCH(原始数据!W251,各类选项!G:G,0)),1,0))</f>
        <v/>
      </c>
      <c r="F250" s="295" t="str">
        <f>IF(原始数据!Y251="","",IF(ISERROR(MATCH(原始数据!Y251,各类选项!G:G,0)),1,0))</f>
        <v/>
      </c>
      <c r="G250" s="295" t="str">
        <f>IF(原始数据!AO251="","",IF(ISERROR(MATCH(原始数据!AO251,各类选项!$E:$E,0)),1,0))</f>
        <v/>
      </c>
      <c r="H250" s="295" t="str">
        <f>IF(原始数据!AP251="","",IF(ISERROR(MATCH(原始数据!AP251,各类选项!$E:$E,0)),1,0))</f>
        <v/>
      </c>
      <c r="I250" s="295" t="str">
        <f>IF(原始数据!AV251="","",IF(ISERROR(MATCH(原始数据!AV251,各类选项!$E:$E,0)),1,0))</f>
        <v/>
      </c>
      <c r="J250" s="295" t="str">
        <f>IF(原始数据!AX251="","",IF(ISERROR(MATCH(原始数据!AX251,各类选项!$E:$E,0)),1,0))</f>
        <v/>
      </c>
      <c r="K250" s="295" t="str">
        <f>IF(原始数据!AQ251="","",IF(ISERROR(MATCH(原始数据!AQ251,各类选项!$C:$C,0)),1,0))</f>
        <v/>
      </c>
      <c r="L250" s="295" t="str">
        <f>IF(原始数据!AR251="","",IF(ISERROR(MATCH(原始数据!AR251,各类选项!$C:$C,0)),1,0))</f>
        <v/>
      </c>
      <c r="M250" s="295" t="str">
        <f>IF(原始数据!AS251="","",IF(ISERROR(MATCH(原始数据!AS251,各类选项!$C:$C,0)),1,0))</f>
        <v/>
      </c>
      <c r="N250" s="295" t="str">
        <f>IF(原始数据!AT251="","",IF(ISERROR(MATCH(原始数据!AT251,各类选项!$E:$E,0)),1,0))</f>
        <v/>
      </c>
      <c r="O250" s="295" t="str">
        <f>IF(原始数据!AU251="","",IF(ISERROR(MATCH(原始数据!AU251,各类选项!$E:$E,0)),1,0))</f>
        <v/>
      </c>
      <c r="P250" s="295" t="str">
        <f>IF(原始数据!AW251="","",IF(ISERROR(MATCH(原始数据!AW251,各类选项!$E:$E,0)),1,0))</f>
        <v/>
      </c>
      <c r="Q250" s="295" t="str">
        <f>IF(原始数据!AY251="","",IF(ISERROR(MATCH(原始数据!AY251,各类选项!$E:$E,0)),1,0))</f>
        <v/>
      </c>
      <c r="R250" s="295" t="str">
        <f>IF(原始数据!AZ251="","",IF(ISERROR(MATCH(原始数据!AZ251,各类选项!$C:$C,0)),1,0))</f>
        <v/>
      </c>
      <c r="S250" s="295" t="str">
        <f>IF(赛后数据!M251="","",IF(ISERROR(MATCH(赛后数据!M251,(各类选项!J:J),0)),1,0))</f>
        <v/>
      </c>
      <c r="T250" s="295" t="str">
        <f>IF(赛后数据!U251="","",IF(ISERROR(MATCH(赛后数据!U251,(各类选项!J:J),0)),1,0))</f>
        <v/>
      </c>
      <c r="U250" s="295" t="str">
        <f>IF(赛后数据!AC251="","",IF(ISERROR(MATCH(赛后数据!AC251,(各类选项!J:J),0)),1,0))</f>
        <v/>
      </c>
      <c r="V250" s="295" t="str">
        <f>IF(赛后数据!AK251="","",IF(ISERROR(MATCH(赛后数据!AK251,(各类选项!J:J),0)),1,0))</f>
        <v/>
      </c>
    </row>
    <row r="251" spans="1:22">
      <c r="A251" s="295">
        <f t="shared" si="6"/>
        <v>0</v>
      </c>
      <c r="B251" s="295">
        <f t="shared" si="7"/>
        <v>0</v>
      </c>
      <c r="C251" s="295" t="str">
        <f>IF(原始数据!K252="","",IF(ISERROR(MATCH(原始数据!K252,原始数据!E252:F252,0)),1,0)-IF(原始数据!K252="",1,0))</f>
        <v/>
      </c>
      <c r="D251" s="295" t="str">
        <f>IF(原始数据!L252="","",IF(ISERROR(MATCH(原始数据!L252,各类选项!L:L,0)),1,0)-IF(原始数据!L252="",1,0))</f>
        <v/>
      </c>
      <c r="E251" s="295" t="str">
        <f>IF(原始数据!W252="","",IF(ISERROR(MATCH(原始数据!W252,各类选项!G:G,0)),1,0))</f>
        <v/>
      </c>
      <c r="F251" s="295" t="str">
        <f>IF(原始数据!Y252="","",IF(ISERROR(MATCH(原始数据!Y252,各类选项!G:G,0)),1,0))</f>
        <v/>
      </c>
      <c r="G251" s="295" t="str">
        <f>IF(原始数据!AO252="","",IF(ISERROR(MATCH(原始数据!AO252,各类选项!$E:$E,0)),1,0))</f>
        <v/>
      </c>
      <c r="H251" s="295" t="str">
        <f>IF(原始数据!AP252="","",IF(ISERROR(MATCH(原始数据!AP252,各类选项!$E:$E,0)),1,0))</f>
        <v/>
      </c>
      <c r="I251" s="295" t="str">
        <f>IF(原始数据!AV252="","",IF(ISERROR(MATCH(原始数据!AV252,各类选项!$E:$E,0)),1,0))</f>
        <v/>
      </c>
      <c r="J251" s="295" t="str">
        <f>IF(原始数据!AX252="","",IF(ISERROR(MATCH(原始数据!AX252,各类选项!$E:$E,0)),1,0))</f>
        <v/>
      </c>
      <c r="K251" s="295" t="str">
        <f>IF(原始数据!AQ252="","",IF(ISERROR(MATCH(原始数据!AQ252,各类选项!$C:$C,0)),1,0))</f>
        <v/>
      </c>
      <c r="L251" s="295" t="str">
        <f>IF(原始数据!AR252="","",IF(ISERROR(MATCH(原始数据!AR252,各类选项!$C:$C,0)),1,0))</f>
        <v/>
      </c>
      <c r="M251" s="295" t="str">
        <f>IF(原始数据!AS252="","",IF(ISERROR(MATCH(原始数据!AS252,各类选项!$C:$C,0)),1,0))</f>
        <v/>
      </c>
      <c r="N251" s="295" t="str">
        <f>IF(原始数据!AT252="","",IF(ISERROR(MATCH(原始数据!AT252,各类选项!$E:$E,0)),1,0))</f>
        <v/>
      </c>
      <c r="O251" s="295" t="str">
        <f>IF(原始数据!AU252="","",IF(ISERROR(MATCH(原始数据!AU252,各类选项!$E:$E,0)),1,0))</f>
        <v/>
      </c>
      <c r="P251" s="295" t="str">
        <f>IF(原始数据!AW252="","",IF(ISERROR(MATCH(原始数据!AW252,各类选项!$E:$E,0)),1,0))</f>
        <v/>
      </c>
      <c r="Q251" s="295" t="str">
        <f>IF(原始数据!AY252="","",IF(ISERROR(MATCH(原始数据!AY252,各类选项!$E:$E,0)),1,0))</f>
        <v/>
      </c>
      <c r="R251" s="295" t="str">
        <f>IF(原始数据!AZ252="","",IF(ISERROR(MATCH(原始数据!AZ252,各类选项!$C:$C,0)),1,0))</f>
        <v/>
      </c>
      <c r="S251" s="295" t="str">
        <f>IF(赛后数据!M252="","",IF(ISERROR(MATCH(赛后数据!M252,(各类选项!J:J),0)),1,0))</f>
        <v/>
      </c>
      <c r="T251" s="295" t="str">
        <f>IF(赛后数据!U252="","",IF(ISERROR(MATCH(赛后数据!U252,(各类选项!J:J),0)),1,0))</f>
        <v/>
      </c>
      <c r="U251" s="295" t="str">
        <f>IF(赛后数据!AC252="","",IF(ISERROR(MATCH(赛后数据!AC252,(各类选项!J:J),0)),1,0))</f>
        <v/>
      </c>
      <c r="V251" s="295" t="str">
        <f>IF(赛后数据!AK252="","",IF(ISERROR(MATCH(赛后数据!AK252,(各类选项!J:J),0)),1,0))</f>
        <v/>
      </c>
    </row>
    <row r="252" spans="1:22">
      <c r="A252" s="295">
        <f t="shared" si="6"/>
        <v>0</v>
      </c>
      <c r="B252" s="295">
        <f t="shared" si="7"/>
        <v>0</v>
      </c>
      <c r="C252" s="295" t="str">
        <f>IF(原始数据!K253="","",IF(ISERROR(MATCH(原始数据!K253,原始数据!E253:F253,0)),1,0)-IF(原始数据!K253="",1,0))</f>
        <v/>
      </c>
      <c r="D252" s="295" t="str">
        <f>IF(原始数据!L253="","",IF(ISERROR(MATCH(原始数据!L253,各类选项!L:L,0)),1,0)-IF(原始数据!L253="",1,0))</f>
        <v/>
      </c>
      <c r="E252" s="295" t="str">
        <f>IF(原始数据!W253="","",IF(ISERROR(MATCH(原始数据!W253,各类选项!G:G,0)),1,0))</f>
        <v/>
      </c>
      <c r="F252" s="295" t="str">
        <f>IF(原始数据!Y253="","",IF(ISERROR(MATCH(原始数据!Y253,各类选项!G:G,0)),1,0))</f>
        <v/>
      </c>
      <c r="G252" s="295" t="str">
        <f>IF(原始数据!AO253="","",IF(ISERROR(MATCH(原始数据!AO253,各类选项!$E:$E,0)),1,0))</f>
        <v/>
      </c>
      <c r="H252" s="295" t="str">
        <f>IF(原始数据!AP253="","",IF(ISERROR(MATCH(原始数据!AP253,各类选项!$E:$E,0)),1,0))</f>
        <v/>
      </c>
      <c r="I252" s="295" t="str">
        <f>IF(原始数据!AV253="","",IF(ISERROR(MATCH(原始数据!AV253,各类选项!$E:$E,0)),1,0))</f>
        <v/>
      </c>
      <c r="J252" s="295" t="str">
        <f>IF(原始数据!AX253="","",IF(ISERROR(MATCH(原始数据!AX253,各类选项!$E:$E,0)),1,0))</f>
        <v/>
      </c>
      <c r="K252" s="295" t="str">
        <f>IF(原始数据!AQ253="","",IF(ISERROR(MATCH(原始数据!AQ253,各类选项!$C:$C,0)),1,0))</f>
        <v/>
      </c>
      <c r="L252" s="295" t="str">
        <f>IF(原始数据!AR253="","",IF(ISERROR(MATCH(原始数据!AR253,各类选项!$C:$C,0)),1,0))</f>
        <v/>
      </c>
      <c r="M252" s="295" t="str">
        <f>IF(原始数据!AS253="","",IF(ISERROR(MATCH(原始数据!AS253,各类选项!$C:$C,0)),1,0))</f>
        <v/>
      </c>
      <c r="N252" s="295" t="str">
        <f>IF(原始数据!AT253="","",IF(ISERROR(MATCH(原始数据!AT253,各类选项!$E:$E,0)),1,0))</f>
        <v/>
      </c>
      <c r="O252" s="295" t="str">
        <f>IF(原始数据!AU253="","",IF(ISERROR(MATCH(原始数据!AU253,各类选项!$E:$E,0)),1,0))</f>
        <v/>
      </c>
      <c r="P252" s="295" t="str">
        <f>IF(原始数据!AW253="","",IF(ISERROR(MATCH(原始数据!AW253,各类选项!$E:$E,0)),1,0))</f>
        <v/>
      </c>
      <c r="Q252" s="295" t="str">
        <f>IF(原始数据!AY253="","",IF(ISERROR(MATCH(原始数据!AY253,各类选项!$E:$E,0)),1,0))</f>
        <v/>
      </c>
      <c r="R252" s="295" t="str">
        <f>IF(原始数据!AZ253="","",IF(ISERROR(MATCH(原始数据!AZ253,各类选项!$C:$C,0)),1,0))</f>
        <v/>
      </c>
      <c r="S252" s="295" t="str">
        <f>IF(赛后数据!M253="","",IF(ISERROR(MATCH(赛后数据!M253,(各类选项!J:J),0)),1,0))</f>
        <v/>
      </c>
      <c r="T252" s="295" t="str">
        <f>IF(赛后数据!U253="","",IF(ISERROR(MATCH(赛后数据!U253,(各类选项!J:J),0)),1,0))</f>
        <v/>
      </c>
      <c r="U252" s="295" t="str">
        <f>IF(赛后数据!AC253="","",IF(ISERROR(MATCH(赛后数据!AC253,(各类选项!J:J),0)),1,0))</f>
        <v/>
      </c>
      <c r="V252" s="295" t="str">
        <f>IF(赛后数据!AK253="","",IF(ISERROR(MATCH(赛后数据!AK253,(各类选项!J:J),0)),1,0))</f>
        <v/>
      </c>
    </row>
    <row r="253" spans="1:22">
      <c r="A253" s="295">
        <f t="shared" si="6"/>
        <v>0</v>
      </c>
      <c r="B253" s="295">
        <f t="shared" si="7"/>
        <v>0</v>
      </c>
      <c r="C253" s="295" t="str">
        <f>IF(原始数据!K254="","",IF(ISERROR(MATCH(原始数据!K254,原始数据!E254:F254,0)),1,0)-IF(原始数据!K254="",1,0))</f>
        <v/>
      </c>
      <c r="D253" s="295" t="str">
        <f>IF(原始数据!L254="","",IF(ISERROR(MATCH(原始数据!L254,各类选项!L:L,0)),1,0)-IF(原始数据!L254="",1,0))</f>
        <v/>
      </c>
      <c r="E253" s="295" t="str">
        <f>IF(原始数据!W254="","",IF(ISERROR(MATCH(原始数据!W254,各类选项!G:G,0)),1,0))</f>
        <v/>
      </c>
      <c r="F253" s="295" t="str">
        <f>IF(原始数据!Y254="","",IF(ISERROR(MATCH(原始数据!Y254,各类选项!G:G,0)),1,0))</f>
        <v/>
      </c>
      <c r="G253" s="295" t="str">
        <f>IF(原始数据!AO254="","",IF(ISERROR(MATCH(原始数据!AO254,各类选项!$E:$E,0)),1,0))</f>
        <v/>
      </c>
      <c r="H253" s="295" t="str">
        <f>IF(原始数据!AP254="","",IF(ISERROR(MATCH(原始数据!AP254,各类选项!$E:$E,0)),1,0))</f>
        <v/>
      </c>
      <c r="I253" s="295" t="str">
        <f>IF(原始数据!AV254="","",IF(ISERROR(MATCH(原始数据!AV254,各类选项!$E:$E,0)),1,0))</f>
        <v/>
      </c>
      <c r="J253" s="295" t="str">
        <f>IF(原始数据!AX254="","",IF(ISERROR(MATCH(原始数据!AX254,各类选项!$E:$E,0)),1,0))</f>
        <v/>
      </c>
      <c r="K253" s="295" t="str">
        <f>IF(原始数据!AQ254="","",IF(ISERROR(MATCH(原始数据!AQ254,各类选项!$C:$C,0)),1,0))</f>
        <v/>
      </c>
      <c r="L253" s="295" t="str">
        <f>IF(原始数据!AR254="","",IF(ISERROR(MATCH(原始数据!AR254,各类选项!$C:$C,0)),1,0))</f>
        <v/>
      </c>
      <c r="M253" s="295" t="str">
        <f>IF(原始数据!AS254="","",IF(ISERROR(MATCH(原始数据!AS254,各类选项!$C:$C,0)),1,0))</f>
        <v/>
      </c>
      <c r="N253" s="295" t="str">
        <f>IF(原始数据!AT254="","",IF(ISERROR(MATCH(原始数据!AT254,各类选项!$E:$E,0)),1,0))</f>
        <v/>
      </c>
      <c r="O253" s="295" t="str">
        <f>IF(原始数据!AU254="","",IF(ISERROR(MATCH(原始数据!AU254,各类选项!$E:$E,0)),1,0))</f>
        <v/>
      </c>
      <c r="P253" s="295" t="str">
        <f>IF(原始数据!AW254="","",IF(ISERROR(MATCH(原始数据!AW254,各类选项!$E:$E,0)),1,0))</f>
        <v/>
      </c>
      <c r="Q253" s="295" t="str">
        <f>IF(原始数据!AY254="","",IF(ISERROR(MATCH(原始数据!AY254,各类选项!$E:$E,0)),1,0))</f>
        <v/>
      </c>
      <c r="R253" s="295" t="str">
        <f>IF(原始数据!AZ254="","",IF(ISERROR(MATCH(原始数据!AZ254,各类选项!$C:$C,0)),1,0))</f>
        <v/>
      </c>
      <c r="S253" s="295" t="str">
        <f>IF(赛后数据!M254="","",IF(ISERROR(MATCH(赛后数据!M254,(各类选项!J:J),0)),1,0))</f>
        <v/>
      </c>
      <c r="T253" s="295" t="str">
        <f>IF(赛后数据!U254="","",IF(ISERROR(MATCH(赛后数据!U254,(各类选项!J:J),0)),1,0))</f>
        <v/>
      </c>
      <c r="U253" s="295" t="str">
        <f>IF(赛后数据!AC254="","",IF(ISERROR(MATCH(赛后数据!AC254,(各类选项!J:J),0)),1,0))</f>
        <v/>
      </c>
      <c r="V253" s="295" t="str">
        <f>IF(赛后数据!AK254="","",IF(ISERROR(MATCH(赛后数据!AK254,(各类选项!J:J),0)),1,0))</f>
        <v/>
      </c>
    </row>
    <row r="254" spans="1:22">
      <c r="A254" s="295">
        <f t="shared" si="6"/>
        <v>0</v>
      </c>
      <c r="B254" s="295">
        <f t="shared" si="7"/>
        <v>0</v>
      </c>
      <c r="C254" s="295" t="str">
        <f>IF(原始数据!K255="","",IF(ISERROR(MATCH(原始数据!K255,原始数据!E255:F255,0)),1,0)-IF(原始数据!K255="",1,0))</f>
        <v/>
      </c>
      <c r="D254" s="295" t="str">
        <f>IF(原始数据!L255="","",IF(ISERROR(MATCH(原始数据!L255,各类选项!L:L,0)),1,0)-IF(原始数据!L255="",1,0))</f>
        <v/>
      </c>
      <c r="E254" s="295" t="str">
        <f>IF(原始数据!W255="","",IF(ISERROR(MATCH(原始数据!W255,各类选项!G:G,0)),1,0))</f>
        <v/>
      </c>
      <c r="F254" s="295" t="str">
        <f>IF(原始数据!Y255="","",IF(ISERROR(MATCH(原始数据!Y255,各类选项!G:G,0)),1,0))</f>
        <v/>
      </c>
      <c r="G254" s="295" t="str">
        <f>IF(原始数据!AO255="","",IF(ISERROR(MATCH(原始数据!AO255,各类选项!$E:$E,0)),1,0))</f>
        <v/>
      </c>
      <c r="H254" s="295" t="str">
        <f>IF(原始数据!AP255="","",IF(ISERROR(MATCH(原始数据!AP255,各类选项!$E:$E,0)),1,0))</f>
        <v/>
      </c>
      <c r="I254" s="295" t="str">
        <f>IF(原始数据!AV255="","",IF(ISERROR(MATCH(原始数据!AV255,各类选项!$E:$E,0)),1,0))</f>
        <v/>
      </c>
      <c r="J254" s="295" t="str">
        <f>IF(原始数据!AX255="","",IF(ISERROR(MATCH(原始数据!AX255,各类选项!$E:$E,0)),1,0))</f>
        <v/>
      </c>
      <c r="K254" s="295" t="str">
        <f>IF(原始数据!AQ255="","",IF(ISERROR(MATCH(原始数据!AQ255,各类选项!$C:$C,0)),1,0))</f>
        <v/>
      </c>
      <c r="L254" s="295" t="str">
        <f>IF(原始数据!AR255="","",IF(ISERROR(MATCH(原始数据!AR255,各类选项!$C:$C,0)),1,0))</f>
        <v/>
      </c>
      <c r="M254" s="295" t="str">
        <f>IF(原始数据!AS255="","",IF(ISERROR(MATCH(原始数据!AS255,各类选项!$C:$C,0)),1,0))</f>
        <v/>
      </c>
      <c r="N254" s="295" t="str">
        <f>IF(原始数据!AT255="","",IF(ISERROR(MATCH(原始数据!AT255,各类选项!$E:$E,0)),1,0))</f>
        <v/>
      </c>
      <c r="O254" s="295" t="str">
        <f>IF(原始数据!AU255="","",IF(ISERROR(MATCH(原始数据!AU255,各类选项!$E:$E,0)),1,0))</f>
        <v/>
      </c>
      <c r="P254" s="295" t="str">
        <f>IF(原始数据!AW255="","",IF(ISERROR(MATCH(原始数据!AW255,各类选项!$E:$E,0)),1,0))</f>
        <v/>
      </c>
      <c r="Q254" s="295" t="str">
        <f>IF(原始数据!AY255="","",IF(ISERROR(MATCH(原始数据!AY255,各类选项!$E:$E,0)),1,0))</f>
        <v/>
      </c>
      <c r="R254" s="295" t="str">
        <f>IF(原始数据!AZ255="","",IF(ISERROR(MATCH(原始数据!AZ255,各类选项!$C:$C,0)),1,0))</f>
        <v/>
      </c>
      <c r="S254" s="295" t="str">
        <f>IF(赛后数据!M255="","",IF(ISERROR(MATCH(赛后数据!M255,(各类选项!J:J),0)),1,0))</f>
        <v/>
      </c>
      <c r="T254" s="295" t="str">
        <f>IF(赛后数据!U255="","",IF(ISERROR(MATCH(赛后数据!U255,(各类选项!J:J),0)),1,0))</f>
        <v/>
      </c>
      <c r="U254" s="295" t="str">
        <f>IF(赛后数据!AC255="","",IF(ISERROR(MATCH(赛后数据!AC255,(各类选项!J:J),0)),1,0))</f>
        <v/>
      </c>
      <c r="V254" s="295" t="str">
        <f>IF(赛后数据!AK255="","",IF(ISERROR(MATCH(赛后数据!AK255,(各类选项!J:J),0)),1,0))</f>
        <v/>
      </c>
    </row>
    <row r="255" spans="1:22">
      <c r="A255" s="295">
        <f t="shared" si="6"/>
        <v>0</v>
      </c>
      <c r="B255" s="295">
        <f t="shared" si="7"/>
        <v>0</v>
      </c>
      <c r="C255" s="295" t="str">
        <f>IF(原始数据!K256="","",IF(ISERROR(MATCH(原始数据!K256,原始数据!E256:F256,0)),1,0)-IF(原始数据!K256="",1,0))</f>
        <v/>
      </c>
      <c r="D255" s="295" t="str">
        <f>IF(原始数据!L256="","",IF(ISERROR(MATCH(原始数据!L256,各类选项!L:L,0)),1,0)-IF(原始数据!L256="",1,0))</f>
        <v/>
      </c>
      <c r="E255" s="295" t="str">
        <f>IF(原始数据!W256="","",IF(ISERROR(MATCH(原始数据!W256,各类选项!G:G,0)),1,0))</f>
        <v/>
      </c>
      <c r="F255" s="295" t="str">
        <f>IF(原始数据!Y256="","",IF(ISERROR(MATCH(原始数据!Y256,各类选项!G:G,0)),1,0))</f>
        <v/>
      </c>
      <c r="G255" s="295" t="str">
        <f>IF(原始数据!AO256="","",IF(ISERROR(MATCH(原始数据!AO256,各类选项!$E:$E,0)),1,0))</f>
        <v/>
      </c>
      <c r="H255" s="295" t="str">
        <f>IF(原始数据!AP256="","",IF(ISERROR(MATCH(原始数据!AP256,各类选项!$E:$E,0)),1,0))</f>
        <v/>
      </c>
      <c r="I255" s="295" t="str">
        <f>IF(原始数据!AV256="","",IF(ISERROR(MATCH(原始数据!AV256,各类选项!$E:$E,0)),1,0))</f>
        <v/>
      </c>
      <c r="J255" s="295" t="str">
        <f>IF(原始数据!AX256="","",IF(ISERROR(MATCH(原始数据!AX256,各类选项!$E:$E,0)),1,0))</f>
        <v/>
      </c>
      <c r="K255" s="295" t="str">
        <f>IF(原始数据!AQ256="","",IF(ISERROR(MATCH(原始数据!AQ256,各类选项!$C:$C,0)),1,0))</f>
        <v/>
      </c>
      <c r="L255" s="295" t="str">
        <f>IF(原始数据!AR256="","",IF(ISERROR(MATCH(原始数据!AR256,各类选项!$C:$C,0)),1,0))</f>
        <v/>
      </c>
      <c r="M255" s="295" t="str">
        <f>IF(原始数据!AS256="","",IF(ISERROR(MATCH(原始数据!AS256,各类选项!$C:$C,0)),1,0))</f>
        <v/>
      </c>
      <c r="N255" s="295" t="str">
        <f>IF(原始数据!AT256="","",IF(ISERROR(MATCH(原始数据!AT256,各类选项!$E:$E,0)),1,0))</f>
        <v/>
      </c>
      <c r="O255" s="295" t="str">
        <f>IF(原始数据!AU256="","",IF(ISERROR(MATCH(原始数据!AU256,各类选项!$E:$E,0)),1,0))</f>
        <v/>
      </c>
      <c r="P255" s="295" t="str">
        <f>IF(原始数据!AW256="","",IF(ISERROR(MATCH(原始数据!AW256,各类选项!$E:$E,0)),1,0))</f>
        <v/>
      </c>
      <c r="Q255" s="295" t="str">
        <f>IF(原始数据!AY256="","",IF(ISERROR(MATCH(原始数据!AY256,各类选项!$E:$E,0)),1,0))</f>
        <v/>
      </c>
      <c r="R255" s="295" t="str">
        <f>IF(原始数据!AZ256="","",IF(ISERROR(MATCH(原始数据!AZ256,各类选项!$C:$C,0)),1,0))</f>
        <v/>
      </c>
      <c r="S255" s="295" t="str">
        <f>IF(赛后数据!M256="","",IF(ISERROR(MATCH(赛后数据!M256,(各类选项!J:J),0)),1,0))</f>
        <v/>
      </c>
      <c r="T255" s="295" t="str">
        <f>IF(赛后数据!U256="","",IF(ISERROR(MATCH(赛后数据!U256,(各类选项!J:J),0)),1,0))</f>
        <v/>
      </c>
      <c r="U255" s="295" t="str">
        <f>IF(赛后数据!AC256="","",IF(ISERROR(MATCH(赛后数据!AC256,(各类选项!J:J),0)),1,0))</f>
        <v/>
      </c>
      <c r="V255" s="295" t="str">
        <f>IF(赛后数据!AK256="","",IF(ISERROR(MATCH(赛后数据!AK256,(各类选项!J:J),0)),1,0))</f>
        <v/>
      </c>
    </row>
    <row r="256" spans="1:22">
      <c r="A256" s="295">
        <f t="shared" si="6"/>
        <v>0</v>
      </c>
      <c r="B256" s="295">
        <f t="shared" si="7"/>
        <v>0</v>
      </c>
      <c r="C256" s="295" t="str">
        <f>IF(原始数据!K257="","",IF(ISERROR(MATCH(原始数据!K257,原始数据!E257:F257,0)),1,0)-IF(原始数据!K257="",1,0))</f>
        <v/>
      </c>
      <c r="D256" s="295" t="str">
        <f>IF(原始数据!L257="","",IF(ISERROR(MATCH(原始数据!L257,各类选项!L:L,0)),1,0)-IF(原始数据!L257="",1,0))</f>
        <v/>
      </c>
      <c r="E256" s="295" t="str">
        <f>IF(原始数据!W257="","",IF(ISERROR(MATCH(原始数据!W257,各类选项!G:G,0)),1,0))</f>
        <v/>
      </c>
      <c r="F256" s="295" t="str">
        <f>IF(原始数据!Y257="","",IF(ISERROR(MATCH(原始数据!Y257,各类选项!G:G,0)),1,0))</f>
        <v/>
      </c>
      <c r="G256" s="295" t="str">
        <f>IF(原始数据!AO257="","",IF(ISERROR(MATCH(原始数据!AO257,各类选项!$E:$E,0)),1,0))</f>
        <v/>
      </c>
      <c r="H256" s="295" t="str">
        <f>IF(原始数据!AP257="","",IF(ISERROR(MATCH(原始数据!AP257,各类选项!$E:$E,0)),1,0))</f>
        <v/>
      </c>
      <c r="I256" s="295" t="str">
        <f>IF(原始数据!AV257="","",IF(ISERROR(MATCH(原始数据!AV257,各类选项!$E:$E,0)),1,0))</f>
        <v/>
      </c>
      <c r="J256" s="295" t="str">
        <f>IF(原始数据!AX257="","",IF(ISERROR(MATCH(原始数据!AX257,各类选项!$E:$E,0)),1,0))</f>
        <v/>
      </c>
      <c r="K256" s="295" t="str">
        <f>IF(原始数据!AQ257="","",IF(ISERROR(MATCH(原始数据!AQ257,各类选项!$C:$C,0)),1,0))</f>
        <v/>
      </c>
      <c r="L256" s="295" t="str">
        <f>IF(原始数据!AR257="","",IF(ISERROR(MATCH(原始数据!AR257,各类选项!$C:$C,0)),1,0))</f>
        <v/>
      </c>
      <c r="M256" s="295" t="str">
        <f>IF(原始数据!AS257="","",IF(ISERROR(MATCH(原始数据!AS257,各类选项!$C:$C,0)),1,0))</f>
        <v/>
      </c>
      <c r="N256" s="295" t="str">
        <f>IF(原始数据!AT257="","",IF(ISERROR(MATCH(原始数据!AT257,各类选项!$E:$E,0)),1,0))</f>
        <v/>
      </c>
      <c r="O256" s="295" t="str">
        <f>IF(原始数据!AU257="","",IF(ISERROR(MATCH(原始数据!AU257,各类选项!$E:$E,0)),1,0))</f>
        <v/>
      </c>
      <c r="P256" s="295" t="str">
        <f>IF(原始数据!AW257="","",IF(ISERROR(MATCH(原始数据!AW257,各类选项!$E:$E,0)),1,0))</f>
        <v/>
      </c>
      <c r="Q256" s="295" t="str">
        <f>IF(原始数据!AY257="","",IF(ISERROR(MATCH(原始数据!AY257,各类选项!$E:$E,0)),1,0))</f>
        <v/>
      </c>
      <c r="R256" s="295" t="str">
        <f>IF(原始数据!AZ257="","",IF(ISERROR(MATCH(原始数据!AZ257,各类选项!$C:$C,0)),1,0))</f>
        <v/>
      </c>
      <c r="S256" s="295" t="str">
        <f>IF(赛后数据!M257="","",IF(ISERROR(MATCH(赛后数据!M257,(各类选项!J:J),0)),1,0))</f>
        <v/>
      </c>
      <c r="T256" s="295" t="str">
        <f>IF(赛后数据!U257="","",IF(ISERROR(MATCH(赛后数据!U257,(各类选项!J:J),0)),1,0))</f>
        <v/>
      </c>
      <c r="U256" s="295" t="str">
        <f>IF(赛后数据!AC257="","",IF(ISERROR(MATCH(赛后数据!AC257,(各类选项!J:J),0)),1,0))</f>
        <v/>
      </c>
      <c r="V256" s="295" t="str">
        <f>IF(赛后数据!AK257="","",IF(ISERROR(MATCH(赛后数据!AK257,(各类选项!J:J),0)),1,0))</f>
        <v/>
      </c>
    </row>
    <row r="257" spans="1:22">
      <c r="A257" s="295">
        <f t="shared" si="6"/>
        <v>0</v>
      </c>
      <c r="B257" s="295">
        <f t="shared" si="7"/>
        <v>0</v>
      </c>
      <c r="C257" s="295" t="str">
        <f>IF(原始数据!K258="","",IF(ISERROR(MATCH(原始数据!K258,原始数据!E258:F258,0)),1,0)-IF(原始数据!K258="",1,0))</f>
        <v/>
      </c>
      <c r="D257" s="295" t="str">
        <f>IF(原始数据!L258="","",IF(ISERROR(MATCH(原始数据!L258,各类选项!L:L,0)),1,0)-IF(原始数据!L258="",1,0))</f>
        <v/>
      </c>
      <c r="E257" s="295" t="str">
        <f>IF(原始数据!W258="","",IF(ISERROR(MATCH(原始数据!W258,各类选项!G:G,0)),1,0))</f>
        <v/>
      </c>
      <c r="F257" s="295" t="str">
        <f>IF(原始数据!Y258="","",IF(ISERROR(MATCH(原始数据!Y258,各类选项!G:G,0)),1,0))</f>
        <v/>
      </c>
      <c r="G257" s="295" t="str">
        <f>IF(原始数据!AO258="","",IF(ISERROR(MATCH(原始数据!AO258,各类选项!$E:$E,0)),1,0))</f>
        <v/>
      </c>
      <c r="H257" s="295" t="str">
        <f>IF(原始数据!AP258="","",IF(ISERROR(MATCH(原始数据!AP258,各类选项!$E:$E,0)),1,0))</f>
        <v/>
      </c>
      <c r="I257" s="295" t="str">
        <f>IF(原始数据!AV258="","",IF(ISERROR(MATCH(原始数据!AV258,各类选项!$E:$E,0)),1,0))</f>
        <v/>
      </c>
      <c r="J257" s="295" t="str">
        <f>IF(原始数据!AX258="","",IF(ISERROR(MATCH(原始数据!AX258,各类选项!$E:$E,0)),1,0))</f>
        <v/>
      </c>
      <c r="K257" s="295" t="str">
        <f>IF(原始数据!AQ258="","",IF(ISERROR(MATCH(原始数据!AQ258,各类选项!$C:$C,0)),1,0))</f>
        <v/>
      </c>
      <c r="L257" s="295" t="str">
        <f>IF(原始数据!AR258="","",IF(ISERROR(MATCH(原始数据!AR258,各类选项!$C:$C,0)),1,0))</f>
        <v/>
      </c>
      <c r="M257" s="295" t="str">
        <f>IF(原始数据!AS258="","",IF(ISERROR(MATCH(原始数据!AS258,各类选项!$C:$C,0)),1,0))</f>
        <v/>
      </c>
      <c r="N257" s="295" t="str">
        <f>IF(原始数据!AT258="","",IF(ISERROR(MATCH(原始数据!AT258,各类选项!$E:$E,0)),1,0))</f>
        <v/>
      </c>
      <c r="O257" s="295" t="str">
        <f>IF(原始数据!AU258="","",IF(ISERROR(MATCH(原始数据!AU258,各类选项!$E:$E,0)),1,0))</f>
        <v/>
      </c>
      <c r="P257" s="295" t="str">
        <f>IF(原始数据!AW258="","",IF(ISERROR(MATCH(原始数据!AW258,各类选项!$E:$E,0)),1,0))</f>
        <v/>
      </c>
      <c r="Q257" s="295" t="str">
        <f>IF(原始数据!AY258="","",IF(ISERROR(MATCH(原始数据!AY258,各类选项!$E:$E,0)),1,0))</f>
        <v/>
      </c>
      <c r="R257" s="295" t="str">
        <f>IF(原始数据!AZ258="","",IF(ISERROR(MATCH(原始数据!AZ258,各类选项!$C:$C,0)),1,0))</f>
        <v/>
      </c>
      <c r="S257" s="295" t="str">
        <f>IF(赛后数据!M258="","",IF(ISERROR(MATCH(赛后数据!M258,(各类选项!J:J),0)),1,0))</f>
        <v/>
      </c>
      <c r="T257" s="295" t="str">
        <f>IF(赛后数据!U258="","",IF(ISERROR(MATCH(赛后数据!U258,(各类选项!J:J),0)),1,0))</f>
        <v/>
      </c>
      <c r="U257" s="295" t="str">
        <f>IF(赛后数据!AC258="","",IF(ISERROR(MATCH(赛后数据!AC258,(各类选项!J:J),0)),1,0))</f>
        <v/>
      </c>
      <c r="V257" s="295" t="str">
        <f>IF(赛后数据!AK258="","",IF(ISERROR(MATCH(赛后数据!AK258,(各类选项!J:J),0)),1,0))</f>
        <v/>
      </c>
    </row>
    <row r="258" spans="1:22">
      <c r="A258" s="295">
        <f t="shared" si="6"/>
        <v>0</v>
      </c>
      <c r="B258" s="295">
        <f t="shared" si="7"/>
        <v>0</v>
      </c>
      <c r="C258" s="295" t="str">
        <f>IF(原始数据!K259="","",IF(ISERROR(MATCH(原始数据!K259,原始数据!E259:F259,0)),1,0)-IF(原始数据!K259="",1,0))</f>
        <v/>
      </c>
      <c r="D258" s="295" t="str">
        <f>IF(原始数据!L259="","",IF(ISERROR(MATCH(原始数据!L259,各类选项!L:L,0)),1,0)-IF(原始数据!L259="",1,0))</f>
        <v/>
      </c>
      <c r="E258" s="295" t="str">
        <f>IF(原始数据!W259="","",IF(ISERROR(MATCH(原始数据!W259,各类选项!G:G,0)),1,0))</f>
        <v/>
      </c>
      <c r="F258" s="295" t="str">
        <f>IF(原始数据!Y259="","",IF(ISERROR(MATCH(原始数据!Y259,各类选项!G:G,0)),1,0))</f>
        <v/>
      </c>
      <c r="G258" s="295" t="str">
        <f>IF(原始数据!AO259="","",IF(ISERROR(MATCH(原始数据!AO259,各类选项!$E:$E,0)),1,0))</f>
        <v/>
      </c>
      <c r="H258" s="295" t="str">
        <f>IF(原始数据!AP259="","",IF(ISERROR(MATCH(原始数据!AP259,各类选项!$E:$E,0)),1,0))</f>
        <v/>
      </c>
      <c r="I258" s="295" t="str">
        <f>IF(原始数据!AV259="","",IF(ISERROR(MATCH(原始数据!AV259,各类选项!$E:$E,0)),1,0))</f>
        <v/>
      </c>
      <c r="J258" s="295" t="str">
        <f>IF(原始数据!AX259="","",IF(ISERROR(MATCH(原始数据!AX259,各类选项!$E:$E,0)),1,0))</f>
        <v/>
      </c>
      <c r="K258" s="295" t="str">
        <f>IF(原始数据!AQ259="","",IF(ISERROR(MATCH(原始数据!AQ259,各类选项!$C:$C,0)),1,0))</f>
        <v/>
      </c>
      <c r="L258" s="295" t="str">
        <f>IF(原始数据!AR259="","",IF(ISERROR(MATCH(原始数据!AR259,各类选项!$C:$C,0)),1,0))</f>
        <v/>
      </c>
      <c r="M258" s="295" t="str">
        <f>IF(原始数据!AS259="","",IF(ISERROR(MATCH(原始数据!AS259,各类选项!$C:$C,0)),1,0))</f>
        <v/>
      </c>
      <c r="N258" s="295" t="str">
        <f>IF(原始数据!AT259="","",IF(ISERROR(MATCH(原始数据!AT259,各类选项!$E:$E,0)),1,0))</f>
        <v/>
      </c>
      <c r="O258" s="295" t="str">
        <f>IF(原始数据!AU259="","",IF(ISERROR(MATCH(原始数据!AU259,各类选项!$E:$E,0)),1,0))</f>
        <v/>
      </c>
      <c r="P258" s="295" t="str">
        <f>IF(原始数据!AW259="","",IF(ISERROR(MATCH(原始数据!AW259,各类选项!$E:$E,0)),1,0))</f>
        <v/>
      </c>
      <c r="Q258" s="295" t="str">
        <f>IF(原始数据!AY259="","",IF(ISERROR(MATCH(原始数据!AY259,各类选项!$E:$E,0)),1,0))</f>
        <v/>
      </c>
      <c r="R258" s="295" t="str">
        <f>IF(原始数据!AZ259="","",IF(ISERROR(MATCH(原始数据!AZ259,各类选项!$C:$C,0)),1,0))</f>
        <v/>
      </c>
      <c r="S258" s="295" t="str">
        <f>IF(赛后数据!M259="","",IF(ISERROR(MATCH(赛后数据!M259,(各类选项!J:J),0)),1,0))</f>
        <v/>
      </c>
      <c r="T258" s="295" t="str">
        <f>IF(赛后数据!U259="","",IF(ISERROR(MATCH(赛后数据!U259,(各类选项!J:J),0)),1,0))</f>
        <v/>
      </c>
      <c r="U258" s="295" t="str">
        <f>IF(赛后数据!AC259="","",IF(ISERROR(MATCH(赛后数据!AC259,(各类选项!J:J),0)),1,0))</f>
        <v/>
      </c>
      <c r="V258" s="295" t="str">
        <f>IF(赛后数据!AK259="","",IF(ISERROR(MATCH(赛后数据!AK259,(各类选项!J:J),0)),1,0))</f>
        <v/>
      </c>
    </row>
    <row r="259" spans="1:22">
      <c r="A259" s="295">
        <f t="shared" ref="A259:A322" si="8">COUNTIF(C259:R259,"&gt;0")</f>
        <v>0</v>
      </c>
      <c r="B259" s="295">
        <f t="shared" ref="B259:B322" si="9">COUNTIF(S259:V259,"&gt;0")</f>
        <v>0</v>
      </c>
      <c r="C259" s="295" t="str">
        <f>IF(原始数据!K260="","",IF(ISERROR(MATCH(原始数据!K260,原始数据!E260:F260,0)),1,0)-IF(原始数据!K260="",1,0))</f>
        <v/>
      </c>
      <c r="D259" s="295" t="str">
        <f>IF(原始数据!L260="","",IF(ISERROR(MATCH(原始数据!L260,各类选项!L:L,0)),1,0)-IF(原始数据!L260="",1,0))</f>
        <v/>
      </c>
      <c r="E259" s="295" t="str">
        <f>IF(原始数据!W260="","",IF(ISERROR(MATCH(原始数据!W260,各类选项!G:G,0)),1,0))</f>
        <v/>
      </c>
      <c r="F259" s="295" t="str">
        <f>IF(原始数据!Y260="","",IF(ISERROR(MATCH(原始数据!Y260,各类选项!G:G,0)),1,0))</f>
        <v/>
      </c>
      <c r="G259" s="295" t="str">
        <f>IF(原始数据!AO260="","",IF(ISERROR(MATCH(原始数据!AO260,各类选项!$E:$E,0)),1,0))</f>
        <v/>
      </c>
      <c r="H259" s="295" t="str">
        <f>IF(原始数据!AP260="","",IF(ISERROR(MATCH(原始数据!AP260,各类选项!$E:$E,0)),1,0))</f>
        <v/>
      </c>
      <c r="I259" s="295" t="str">
        <f>IF(原始数据!AV260="","",IF(ISERROR(MATCH(原始数据!AV260,各类选项!$E:$E,0)),1,0))</f>
        <v/>
      </c>
      <c r="J259" s="295" t="str">
        <f>IF(原始数据!AX260="","",IF(ISERROR(MATCH(原始数据!AX260,各类选项!$E:$E,0)),1,0))</f>
        <v/>
      </c>
      <c r="K259" s="295" t="str">
        <f>IF(原始数据!AQ260="","",IF(ISERROR(MATCH(原始数据!AQ260,各类选项!$C:$C,0)),1,0))</f>
        <v/>
      </c>
      <c r="L259" s="295" t="str">
        <f>IF(原始数据!AR260="","",IF(ISERROR(MATCH(原始数据!AR260,各类选项!$C:$C,0)),1,0))</f>
        <v/>
      </c>
      <c r="M259" s="295" t="str">
        <f>IF(原始数据!AS260="","",IF(ISERROR(MATCH(原始数据!AS260,各类选项!$C:$C,0)),1,0))</f>
        <v/>
      </c>
      <c r="N259" s="295" t="str">
        <f>IF(原始数据!AT260="","",IF(ISERROR(MATCH(原始数据!AT260,各类选项!$E:$E,0)),1,0))</f>
        <v/>
      </c>
      <c r="O259" s="295" t="str">
        <f>IF(原始数据!AU260="","",IF(ISERROR(MATCH(原始数据!AU260,各类选项!$E:$E,0)),1,0))</f>
        <v/>
      </c>
      <c r="P259" s="295" t="str">
        <f>IF(原始数据!AW260="","",IF(ISERROR(MATCH(原始数据!AW260,各类选项!$E:$E,0)),1,0))</f>
        <v/>
      </c>
      <c r="Q259" s="295" t="str">
        <f>IF(原始数据!AY260="","",IF(ISERROR(MATCH(原始数据!AY260,各类选项!$E:$E,0)),1,0))</f>
        <v/>
      </c>
      <c r="R259" s="295" t="str">
        <f>IF(原始数据!AZ260="","",IF(ISERROR(MATCH(原始数据!AZ260,各类选项!$C:$C,0)),1,0))</f>
        <v/>
      </c>
      <c r="S259" s="295" t="str">
        <f>IF(赛后数据!M260="","",IF(ISERROR(MATCH(赛后数据!M260,(各类选项!J:J),0)),1,0))</f>
        <v/>
      </c>
      <c r="T259" s="295" t="str">
        <f>IF(赛后数据!U260="","",IF(ISERROR(MATCH(赛后数据!U260,(各类选项!J:J),0)),1,0))</f>
        <v/>
      </c>
      <c r="U259" s="295" t="str">
        <f>IF(赛后数据!AC260="","",IF(ISERROR(MATCH(赛后数据!AC260,(各类选项!J:J),0)),1,0))</f>
        <v/>
      </c>
      <c r="V259" s="295" t="str">
        <f>IF(赛后数据!AK260="","",IF(ISERROR(MATCH(赛后数据!AK260,(各类选项!J:J),0)),1,0))</f>
        <v/>
      </c>
    </row>
    <row r="260" spans="1:22">
      <c r="A260" s="295">
        <f t="shared" si="8"/>
        <v>0</v>
      </c>
      <c r="B260" s="295">
        <f t="shared" si="9"/>
        <v>0</v>
      </c>
      <c r="C260" s="295" t="str">
        <f>IF(原始数据!K261="","",IF(ISERROR(MATCH(原始数据!K261,原始数据!E261:F261,0)),1,0)-IF(原始数据!K261="",1,0))</f>
        <v/>
      </c>
      <c r="D260" s="295" t="str">
        <f>IF(原始数据!L261="","",IF(ISERROR(MATCH(原始数据!L261,各类选项!L:L,0)),1,0)-IF(原始数据!L261="",1,0))</f>
        <v/>
      </c>
      <c r="E260" s="295" t="str">
        <f>IF(原始数据!W261="","",IF(ISERROR(MATCH(原始数据!W261,各类选项!G:G,0)),1,0))</f>
        <v/>
      </c>
      <c r="F260" s="295" t="str">
        <f>IF(原始数据!Y261="","",IF(ISERROR(MATCH(原始数据!Y261,各类选项!G:G,0)),1,0))</f>
        <v/>
      </c>
      <c r="G260" s="295" t="str">
        <f>IF(原始数据!AO261="","",IF(ISERROR(MATCH(原始数据!AO261,各类选项!$E:$E,0)),1,0))</f>
        <v/>
      </c>
      <c r="H260" s="295" t="str">
        <f>IF(原始数据!AP261="","",IF(ISERROR(MATCH(原始数据!AP261,各类选项!$E:$E,0)),1,0))</f>
        <v/>
      </c>
      <c r="I260" s="295" t="str">
        <f>IF(原始数据!AV261="","",IF(ISERROR(MATCH(原始数据!AV261,各类选项!$E:$E,0)),1,0))</f>
        <v/>
      </c>
      <c r="J260" s="295" t="str">
        <f>IF(原始数据!AX261="","",IF(ISERROR(MATCH(原始数据!AX261,各类选项!$E:$E,0)),1,0))</f>
        <v/>
      </c>
      <c r="K260" s="295" t="str">
        <f>IF(原始数据!AQ261="","",IF(ISERROR(MATCH(原始数据!AQ261,各类选项!$C:$C,0)),1,0))</f>
        <v/>
      </c>
      <c r="L260" s="295" t="str">
        <f>IF(原始数据!AR261="","",IF(ISERROR(MATCH(原始数据!AR261,各类选项!$C:$C,0)),1,0))</f>
        <v/>
      </c>
      <c r="M260" s="295" t="str">
        <f>IF(原始数据!AS261="","",IF(ISERROR(MATCH(原始数据!AS261,各类选项!$C:$C,0)),1,0))</f>
        <v/>
      </c>
      <c r="N260" s="295" t="str">
        <f>IF(原始数据!AT261="","",IF(ISERROR(MATCH(原始数据!AT261,各类选项!$E:$E,0)),1,0))</f>
        <v/>
      </c>
      <c r="O260" s="295" t="str">
        <f>IF(原始数据!AU261="","",IF(ISERROR(MATCH(原始数据!AU261,各类选项!$E:$E,0)),1,0))</f>
        <v/>
      </c>
      <c r="P260" s="295" t="str">
        <f>IF(原始数据!AW261="","",IF(ISERROR(MATCH(原始数据!AW261,各类选项!$E:$E,0)),1,0))</f>
        <v/>
      </c>
      <c r="Q260" s="295" t="str">
        <f>IF(原始数据!AY261="","",IF(ISERROR(MATCH(原始数据!AY261,各类选项!$E:$E,0)),1,0))</f>
        <v/>
      </c>
      <c r="R260" s="295" t="str">
        <f>IF(原始数据!AZ261="","",IF(ISERROR(MATCH(原始数据!AZ261,各类选项!$C:$C,0)),1,0))</f>
        <v/>
      </c>
      <c r="S260" s="295" t="str">
        <f>IF(赛后数据!M261="","",IF(ISERROR(MATCH(赛后数据!M261,(各类选项!J:J),0)),1,0))</f>
        <v/>
      </c>
      <c r="T260" s="295" t="str">
        <f>IF(赛后数据!U261="","",IF(ISERROR(MATCH(赛后数据!U261,(各类选项!J:J),0)),1,0))</f>
        <v/>
      </c>
      <c r="U260" s="295" t="str">
        <f>IF(赛后数据!AC261="","",IF(ISERROR(MATCH(赛后数据!AC261,(各类选项!J:J),0)),1,0))</f>
        <v/>
      </c>
      <c r="V260" s="295" t="str">
        <f>IF(赛后数据!AK261="","",IF(ISERROR(MATCH(赛后数据!AK261,(各类选项!J:J),0)),1,0))</f>
        <v/>
      </c>
    </row>
    <row r="261" spans="1:22">
      <c r="A261" s="295">
        <f t="shared" si="8"/>
        <v>0</v>
      </c>
      <c r="B261" s="295">
        <f t="shared" si="9"/>
        <v>0</v>
      </c>
      <c r="C261" s="295" t="str">
        <f>IF(原始数据!K262="","",IF(ISERROR(MATCH(原始数据!K262,原始数据!E262:F262,0)),1,0)-IF(原始数据!K262="",1,0))</f>
        <v/>
      </c>
      <c r="D261" s="295" t="str">
        <f>IF(原始数据!L262="","",IF(ISERROR(MATCH(原始数据!L262,各类选项!L:L,0)),1,0)-IF(原始数据!L262="",1,0))</f>
        <v/>
      </c>
      <c r="E261" s="295" t="str">
        <f>IF(原始数据!W262="","",IF(ISERROR(MATCH(原始数据!W262,各类选项!G:G,0)),1,0))</f>
        <v/>
      </c>
      <c r="F261" s="295" t="str">
        <f>IF(原始数据!Y262="","",IF(ISERROR(MATCH(原始数据!Y262,各类选项!G:G,0)),1,0))</f>
        <v/>
      </c>
      <c r="G261" s="295" t="str">
        <f>IF(原始数据!AO262="","",IF(ISERROR(MATCH(原始数据!AO262,各类选项!$E:$E,0)),1,0))</f>
        <v/>
      </c>
      <c r="H261" s="295" t="str">
        <f>IF(原始数据!AP262="","",IF(ISERROR(MATCH(原始数据!AP262,各类选项!$E:$E,0)),1,0))</f>
        <v/>
      </c>
      <c r="I261" s="295" t="str">
        <f>IF(原始数据!AV262="","",IF(ISERROR(MATCH(原始数据!AV262,各类选项!$E:$E,0)),1,0))</f>
        <v/>
      </c>
      <c r="J261" s="295" t="str">
        <f>IF(原始数据!AX262="","",IF(ISERROR(MATCH(原始数据!AX262,各类选项!$E:$E,0)),1,0))</f>
        <v/>
      </c>
      <c r="K261" s="295" t="str">
        <f>IF(原始数据!AQ262="","",IF(ISERROR(MATCH(原始数据!AQ262,各类选项!$C:$C,0)),1,0))</f>
        <v/>
      </c>
      <c r="L261" s="295" t="str">
        <f>IF(原始数据!AR262="","",IF(ISERROR(MATCH(原始数据!AR262,各类选项!$C:$C,0)),1,0))</f>
        <v/>
      </c>
      <c r="M261" s="295" t="str">
        <f>IF(原始数据!AS262="","",IF(ISERROR(MATCH(原始数据!AS262,各类选项!$C:$C,0)),1,0))</f>
        <v/>
      </c>
      <c r="N261" s="295" t="str">
        <f>IF(原始数据!AT262="","",IF(ISERROR(MATCH(原始数据!AT262,各类选项!$E:$E,0)),1,0))</f>
        <v/>
      </c>
      <c r="O261" s="295" t="str">
        <f>IF(原始数据!AU262="","",IF(ISERROR(MATCH(原始数据!AU262,各类选项!$E:$E,0)),1,0))</f>
        <v/>
      </c>
      <c r="P261" s="295" t="str">
        <f>IF(原始数据!AW262="","",IF(ISERROR(MATCH(原始数据!AW262,各类选项!$E:$E,0)),1,0))</f>
        <v/>
      </c>
      <c r="Q261" s="295" t="str">
        <f>IF(原始数据!AY262="","",IF(ISERROR(MATCH(原始数据!AY262,各类选项!$E:$E,0)),1,0))</f>
        <v/>
      </c>
      <c r="R261" s="295" t="str">
        <f>IF(原始数据!AZ262="","",IF(ISERROR(MATCH(原始数据!AZ262,各类选项!$C:$C,0)),1,0))</f>
        <v/>
      </c>
      <c r="S261" s="295" t="str">
        <f>IF(赛后数据!M262="","",IF(ISERROR(MATCH(赛后数据!M262,(各类选项!J:J),0)),1,0))</f>
        <v/>
      </c>
      <c r="T261" s="295" t="str">
        <f>IF(赛后数据!U262="","",IF(ISERROR(MATCH(赛后数据!U262,(各类选项!J:J),0)),1,0))</f>
        <v/>
      </c>
      <c r="U261" s="295" t="str">
        <f>IF(赛后数据!AC262="","",IF(ISERROR(MATCH(赛后数据!AC262,(各类选项!J:J),0)),1,0))</f>
        <v/>
      </c>
      <c r="V261" s="295" t="str">
        <f>IF(赛后数据!AK262="","",IF(ISERROR(MATCH(赛后数据!AK262,(各类选项!J:J),0)),1,0))</f>
        <v/>
      </c>
    </row>
    <row r="262" spans="1:22">
      <c r="A262" s="295">
        <f t="shared" si="8"/>
        <v>0</v>
      </c>
      <c r="B262" s="295">
        <f t="shared" si="9"/>
        <v>0</v>
      </c>
      <c r="C262" s="295" t="str">
        <f>IF(原始数据!K263="","",IF(ISERROR(MATCH(原始数据!K263,原始数据!E263:F263,0)),1,0)-IF(原始数据!K263="",1,0))</f>
        <v/>
      </c>
      <c r="D262" s="295" t="str">
        <f>IF(原始数据!L263="","",IF(ISERROR(MATCH(原始数据!L263,各类选项!L:L,0)),1,0)-IF(原始数据!L263="",1,0))</f>
        <v/>
      </c>
      <c r="E262" s="295" t="str">
        <f>IF(原始数据!W263="","",IF(ISERROR(MATCH(原始数据!W263,各类选项!G:G,0)),1,0))</f>
        <v/>
      </c>
      <c r="F262" s="295" t="str">
        <f>IF(原始数据!Y263="","",IF(ISERROR(MATCH(原始数据!Y263,各类选项!G:G,0)),1,0))</f>
        <v/>
      </c>
      <c r="G262" s="295" t="str">
        <f>IF(原始数据!AO263="","",IF(ISERROR(MATCH(原始数据!AO263,各类选项!$E:$E,0)),1,0))</f>
        <v/>
      </c>
      <c r="H262" s="295" t="str">
        <f>IF(原始数据!AP263="","",IF(ISERROR(MATCH(原始数据!AP263,各类选项!$E:$E,0)),1,0))</f>
        <v/>
      </c>
      <c r="I262" s="295" t="str">
        <f>IF(原始数据!AV263="","",IF(ISERROR(MATCH(原始数据!AV263,各类选项!$E:$E,0)),1,0))</f>
        <v/>
      </c>
      <c r="J262" s="295" t="str">
        <f>IF(原始数据!AX263="","",IF(ISERROR(MATCH(原始数据!AX263,各类选项!$E:$E,0)),1,0))</f>
        <v/>
      </c>
      <c r="K262" s="295" t="str">
        <f>IF(原始数据!AQ263="","",IF(ISERROR(MATCH(原始数据!AQ263,各类选项!$C:$C,0)),1,0))</f>
        <v/>
      </c>
      <c r="L262" s="295" t="str">
        <f>IF(原始数据!AR263="","",IF(ISERROR(MATCH(原始数据!AR263,各类选项!$C:$C,0)),1,0))</f>
        <v/>
      </c>
      <c r="M262" s="295" t="str">
        <f>IF(原始数据!AS263="","",IF(ISERROR(MATCH(原始数据!AS263,各类选项!$C:$C,0)),1,0))</f>
        <v/>
      </c>
      <c r="N262" s="295" t="str">
        <f>IF(原始数据!AT263="","",IF(ISERROR(MATCH(原始数据!AT263,各类选项!$E:$E,0)),1,0))</f>
        <v/>
      </c>
      <c r="O262" s="295" t="str">
        <f>IF(原始数据!AU263="","",IF(ISERROR(MATCH(原始数据!AU263,各类选项!$E:$E,0)),1,0))</f>
        <v/>
      </c>
      <c r="P262" s="295" t="str">
        <f>IF(原始数据!AW263="","",IF(ISERROR(MATCH(原始数据!AW263,各类选项!$E:$E,0)),1,0))</f>
        <v/>
      </c>
      <c r="Q262" s="295" t="str">
        <f>IF(原始数据!AY263="","",IF(ISERROR(MATCH(原始数据!AY263,各类选项!$E:$E,0)),1,0))</f>
        <v/>
      </c>
      <c r="R262" s="295" t="str">
        <f>IF(原始数据!AZ263="","",IF(ISERROR(MATCH(原始数据!AZ263,各类选项!$C:$C,0)),1,0))</f>
        <v/>
      </c>
      <c r="S262" s="295" t="str">
        <f>IF(赛后数据!M263="","",IF(ISERROR(MATCH(赛后数据!M263,(各类选项!J:J),0)),1,0))</f>
        <v/>
      </c>
      <c r="T262" s="295" t="str">
        <f>IF(赛后数据!U263="","",IF(ISERROR(MATCH(赛后数据!U263,(各类选项!J:J),0)),1,0))</f>
        <v/>
      </c>
      <c r="U262" s="295" t="str">
        <f>IF(赛后数据!AC263="","",IF(ISERROR(MATCH(赛后数据!AC263,(各类选项!J:J),0)),1,0))</f>
        <v/>
      </c>
      <c r="V262" s="295" t="str">
        <f>IF(赛后数据!AK263="","",IF(ISERROR(MATCH(赛后数据!AK263,(各类选项!J:J),0)),1,0))</f>
        <v/>
      </c>
    </row>
    <row r="263" spans="1:22">
      <c r="A263" s="295">
        <f t="shared" si="8"/>
        <v>0</v>
      </c>
      <c r="B263" s="295">
        <f t="shared" si="9"/>
        <v>0</v>
      </c>
      <c r="C263" s="295" t="str">
        <f>IF(原始数据!K264="","",IF(ISERROR(MATCH(原始数据!K264,原始数据!E264:F264,0)),1,0)-IF(原始数据!K264="",1,0))</f>
        <v/>
      </c>
      <c r="D263" s="295" t="str">
        <f>IF(原始数据!L264="","",IF(ISERROR(MATCH(原始数据!L264,各类选项!L:L,0)),1,0)-IF(原始数据!L264="",1,0))</f>
        <v/>
      </c>
      <c r="E263" s="295" t="str">
        <f>IF(原始数据!W264="","",IF(ISERROR(MATCH(原始数据!W264,各类选项!G:G,0)),1,0))</f>
        <v/>
      </c>
      <c r="F263" s="295" t="str">
        <f>IF(原始数据!Y264="","",IF(ISERROR(MATCH(原始数据!Y264,各类选项!G:G,0)),1,0))</f>
        <v/>
      </c>
      <c r="G263" s="295" t="str">
        <f>IF(原始数据!AO264="","",IF(ISERROR(MATCH(原始数据!AO264,各类选项!$E:$E,0)),1,0))</f>
        <v/>
      </c>
      <c r="H263" s="295" t="str">
        <f>IF(原始数据!AP264="","",IF(ISERROR(MATCH(原始数据!AP264,各类选项!$E:$E,0)),1,0))</f>
        <v/>
      </c>
      <c r="I263" s="295" t="str">
        <f>IF(原始数据!AV264="","",IF(ISERROR(MATCH(原始数据!AV264,各类选项!$E:$E,0)),1,0))</f>
        <v/>
      </c>
      <c r="J263" s="295" t="str">
        <f>IF(原始数据!AX264="","",IF(ISERROR(MATCH(原始数据!AX264,各类选项!$E:$E,0)),1,0))</f>
        <v/>
      </c>
      <c r="K263" s="295" t="str">
        <f>IF(原始数据!AQ264="","",IF(ISERROR(MATCH(原始数据!AQ264,各类选项!$C:$C,0)),1,0))</f>
        <v/>
      </c>
      <c r="L263" s="295" t="str">
        <f>IF(原始数据!AR264="","",IF(ISERROR(MATCH(原始数据!AR264,各类选项!$C:$C,0)),1,0))</f>
        <v/>
      </c>
      <c r="M263" s="295" t="str">
        <f>IF(原始数据!AS264="","",IF(ISERROR(MATCH(原始数据!AS264,各类选项!$C:$C,0)),1,0))</f>
        <v/>
      </c>
      <c r="N263" s="295" t="str">
        <f>IF(原始数据!AT264="","",IF(ISERROR(MATCH(原始数据!AT264,各类选项!$E:$E,0)),1,0))</f>
        <v/>
      </c>
      <c r="O263" s="295" t="str">
        <f>IF(原始数据!AU264="","",IF(ISERROR(MATCH(原始数据!AU264,各类选项!$E:$E,0)),1,0))</f>
        <v/>
      </c>
      <c r="P263" s="295" t="str">
        <f>IF(原始数据!AW264="","",IF(ISERROR(MATCH(原始数据!AW264,各类选项!$E:$E,0)),1,0))</f>
        <v/>
      </c>
      <c r="Q263" s="295" t="str">
        <f>IF(原始数据!AY264="","",IF(ISERROR(MATCH(原始数据!AY264,各类选项!$E:$E,0)),1,0))</f>
        <v/>
      </c>
      <c r="R263" s="295" t="str">
        <f>IF(原始数据!AZ264="","",IF(ISERROR(MATCH(原始数据!AZ264,各类选项!$C:$C,0)),1,0))</f>
        <v/>
      </c>
      <c r="S263" s="295" t="str">
        <f>IF(赛后数据!M264="","",IF(ISERROR(MATCH(赛后数据!M264,(各类选项!J:J),0)),1,0))</f>
        <v/>
      </c>
      <c r="T263" s="295" t="str">
        <f>IF(赛后数据!U264="","",IF(ISERROR(MATCH(赛后数据!U264,(各类选项!J:J),0)),1,0))</f>
        <v/>
      </c>
      <c r="U263" s="295" t="str">
        <f>IF(赛后数据!AC264="","",IF(ISERROR(MATCH(赛后数据!AC264,(各类选项!J:J),0)),1,0))</f>
        <v/>
      </c>
      <c r="V263" s="295" t="str">
        <f>IF(赛后数据!AK264="","",IF(ISERROR(MATCH(赛后数据!AK264,(各类选项!J:J),0)),1,0))</f>
        <v/>
      </c>
    </row>
    <row r="264" spans="1:22">
      <c r="A264" s="295">
        <f t="shared" si="8"/>
        <v>0</v>
      </c>
      <c r="B264" s="295">
        <f t="shared" si="9"/>
        <v>0</v>
      </c>
      <c r="C264" s="295" t="str">
        <f>IF(原始数据!K265="","",IF(ISERROR(MATCH(原始数据!K265,原始数据!E265:F265,0)),1,0)-IF(原始数据!K265="",1,0))</f>
        <v/>
      </c>
      <c r="D264" s="295" t="str">
        <f>IF(原始数据!L265="","",IF(ISERROR(MATCH(原始数据!L265,各类选项!L:L,0)),1,0)-IF(原始数据!L265="",1,0))</f>
        <v/>
      </c>
      <c r="E264" s="295" t="str">
        <f>IF(原始数据!W265="","",IF(ISERROR(MATCH(原始数据!W265,各类选项!G:G,0)),1,0))</f>
        <v/>
      </c>
      <c r="F264" s="295" t="str">
        <f>IF(原始数据!Y265="","",IF(ISERROR(MATCH(原始数据!Y265,各类选项!G:G,0)),1,0))</f>
        <v/>
      </c>
      <c r="G264" s="295" t="str">
        <f>IF(原始数据!AO265="","",IF(ISERROR(MATCH(原始数据!AO265,各类选项!$E:$E,0)),1,0))</f>
        <v/>
      </c>
      <c r="H264" s="295" t="str">
        <f>IF(原始数据!AP265="","",IF(ISERROR(MATCH(原始数据!AP265,各类选项!$E:$E,0)),1,0))</f>
        <v/>
      </c>
      <c r="I264" s="295" t="str">
        <f>IF(原始数据!AV265="","",IF(ISERROR(MATCH(原始数据!AV265,各类选项!$E:$E,0)),1,0))</f>
        <v/>
      </c>
      <c r="J264" s="295" t="str">
        <f>IF(原始数据!AX265="","",IF(ISERROR(MATCH(原始数据!AX265,各类选项!$E:$E,0)),1,0))</f>
        <v/>
      </c>
      <c r="K264" s="295" t="str">
        <f>IF(原始数据!AQ265="","",IF(ISERROR(MATCH(原始数据!AQ265,各类选项!$C:$C,0)),1,0))</f>
        <v/>
      </c>
      <c r="L264" s="295" t="str">
        <f>IF(原始数据!AR265="","",IF(ISERROR(MATCH(原始数据!AR265,各类选项!$C:$C,0)),1,0))</f>
        <v/>
      </c>
      <c r="M264" s="295" t="str">
        <f>IF(原始数据!AS265="","",IF(ISERROR(MATCH(原始数据!AS265,各类选项!$C:$C,0)),1,0))</f>
        <v/>
      </c>
      <c r="N264" s="295" t="str">
        <f>IF(原始数据!AT265="","",IF(ISERROR(MATCH(原始数据!AT265,各类选项!$E:$E,0)),1,0))</f>
        <v/>
      </c>
      <c r="O264" s="295" t="str">
        <f>IF(原始数据!AU265="","",IF(ISERROR(MATCH(原始数据!AU265,各类选项!$E:$E,0)),1,0))</f>
        <v/>
      </c>
      <c r="P264" s="295" t="str">
        <f>IF(原始数据!AW265="","",IF(ISERROR(MATCH(原始数据!AW265,各类选项!$E:$E,0)),1,0))</f>
        <v/>
      </c>
      <c r="Q264" s="295" t="str">
        <f>IF(原始数据!AY265="","",IF(ISERROR(MATCH(原始数据!AY265,各类选项!$E:$E,0)),1,0))</f>
        <v/>
      </c>
      <c r="R264" s="295" t="str">
        <f>IF(原始数据!AZ265="","",IF(ISERROR(MATCH(原始数据!AZ265,各类选项!$C:$C,0)),1,0))</f>
        <v/>
      </c>
      <c r="S264" s="295" t="str">
        <f>IF(赛后数据!M265="","",IF(ISERROR(MATCH(赛后数据!M265,(各类选项!J:J),0)),1,0))</f>
        <v/>
      </c>
      <c r="T264" s="295" t="str">
        <f>IF(赛后数据!U265="","",IF(ISERROR(MATCH(赛后数据!U265,(各类选项!J:J),0)),1,0))</f>
        <v/>
      </c>
      <c r="U264" s="295" t="str">
        <f>IF(赛后数据!AC265="","",IF(ISERROR(MATCH(赛后数据!AC265,(各类选项!J:J),0)),1,0))</f>
        <v/>
      </c>
      <c r="V264" s="295" t="str">
        <f>IF(赛后数据!AK265="","",IF(ISERROR(MATCH(赛后数据!AK265,(各类选项!J:J),0)),1,0))</f>
        <v/>
      </c>
    </row>
    <row r="265" spans="1:22">
      <c r="A265" s="295">
        <f t="shared" si="8"/>
        <v>0</v>
      </c>
      <c r="B265" s="295">
        <f t="shared" si="9"/>
        <v>0</v>
      </c>
      <c r="C265" s="295" t="str">
        <f>IF(原始数据!K266="","",IF(ISERROR(MATCH(原始数据!K266,原始数据!E266:F266,0)),1,0)-IF(原始数据!K266="",1,0))</f>
        <v/>
      </c>
      <c r="D265" s="295" t="str">
        <f>IF(原始数据!L266="","",IF(ISERROR(MATCH(原始数据!L266,各类选项!L:L,0)),1,0)-IF(原始数据!L266="",1,0))</f>
        <v/>
      </c>
      <c r="E265" s="295" t="str">
        <f>IF(原始数据!W266="","",IF(ISERROR(MATCH(原始数据!W266,各类选项!G:G,0)),1,0))</f>
        <v/>
      </c>
      <c r="F265" s="295" t="str">
        <f>IF(原始数据!Y266="","",IF(ISERROR(MATCH(原始数据!Y266,各类选项!G:G,0)),1,0))</f>
        <v/>
      </c>
      <c r="G265" s="295" t="str">
        <f>IF(原始数据!AO266="","",IF(ISERROR(MATCH(原始数据!AO266,各类选项!$E:$E,0)),1,0))</f>
        <v/>
      </c>
      <c r="H265" s="295" t="str">
        <f>IF(原始数据!AP266="","",IF(ISERROR(MATCH(原始数据!AP266,各类选项!$E:$E,0)),1,0))</f>
        <v/>
      </c>
      <c r="I265" s="295" t="str">
        <f>IF(原始数据!AV266="","",IF(ISERROR(MATCH(原始数据!AV266,各类选项!$E:$E,0)),1,0))</f>
        <v/>
      </c>
      <c r="J265" s="295" t="str">
        <f>IF(原始数据!AX266="","",IF(ISERROR(MATCH(原始数据!AX266,各类选项!$E:$E,0)),1,0))</f>
        <v/>
      </c>
      <c r="K265" s="295" t="str">
        <f>IF(原始数据!AQ266="","",IF(ISERROR(MATCH(原始数据!AQ266,各类选项!$C:$C,0)),1,0))</f>
        <v/>
      </c>
      <c r="L265" s="295" t="str">
        <f>IF(原始数据!AR266="","",IF(ISERROR(MATCH(原始数据!AR266,各类选项!$C:$C,0)),1,0))</f>
        <v/>
      </c>
      <c r="M265" s="295" t="str">
        <f>IF(原始数据!AS266="","",IF(ISERROR(MATCH(原始数据!AS266,各类选项!$C:$C,0)),1,0))</f>
        <v/>
      </c>
      <c r="N265" s="295" t="str">
        <f>IF(原始数据!AT266="","",IF(ISERROR(MATCH(原始数据!AT266,各类选项!$E:$E,0)),1,0))</f>
        <v/>
      </c>
      <c r="O265" s="295" t="str">
        <f>IF(原始数据!AU266="","",IF(ISERROR(MATCH(原始数据!AU266,各类选项!$E:$E,0)),1,0))</f>
        <v/>
      </c>
      <c r="P265" s="295" t="str">
        <f>IF(原始数据!AW266="","",IF(ISERROR(MATCH(原始数据!AW266,各类选项!$E:$E,0)),1,0))</f>
        <v/>
      </c>
      <c r="Q265" s="295" t="str">
        <f>IF(原始数据!AY266="","",IF(ISERROR(MATCH(原始数据!AY266,各类选项!$E:$E,0)),1,0))</f>
        <v/>
      </c>
      <c r="R265" s="295" t="str">
        <f>IF(原始数据!AZ266="","",IF(ISERROR(MATCH(原始数据!AZ266,各类选项!$C:$C,0)),1,0))</f>
        <v/>
      </c>
      <c r="S265" s="295" t="str">
        <f>IF(赛后数据!M266="","",IF(ISERROR(MATCH(赛后数据!M266,(各类选项!J:J),0)),1,0))</f>
        <v/>
      </c>
      <c r="T265" s="295" t="str">
        <f>IF(赛后数据!U266="","",IF(ISERROR(MATCH(赛后数据!U266,(各类选项!J:J),0)),1,0))</f>
        <v/>
      </c>
      <c r="U265" s="295" t="str">
        <f>IF(赛后数据!AC266="","",IF(ISERROR(MATCH(赛后数据!AC266,(各类选项!J:J),0)),1,0))</f>
        <v/>
      </c>
      <c r="V265" s="295" t="str">
        <f>IF(赛后数据!AK266="","",IF(ISERROR(MATCH(赛后数据!AK266,(各类选项!J:J),0)),1,0))</f>
        <v/>
      </c>
    </row>
    <row r="266" spans="1:22">
      <c r="A266" s="295">
        <f t="shared" si="8"/>
        <v>0</v>
      </c>
      <c r="B266" s="295">
        <f t="shared" si="9"/>
        <v>0</v>
      </c>
      <c r="C266" s="295" t="str">
        <f>IF(原始数据!K267="","",IF(ISERROR(MATCH(原始数据!K267,原始数据!E267:F267,0)),1,0)-IF(原始数据!K267="",1,0))</f>
        <v/>
      </c>
      <c r="D266" s="295" t="str">
        <f>IF(原始数据!L267="","",IF(ISERROR(MATCH(原始数据!L267,各类选项!L:L,0)),1,0)-IF(原始数据!L267="",1,0))</f>
        <v/>
      </c>
      <c r="E266" s="295" t="str">
        <f>IF(原始数据!W267="","",IF(ISERROR(MATCH(原始数据!W267,各类选项!G:G,0)),1,0))</f>
        <v/>
      </c>
      <c r="F266" s="295" t="str">
        <f>IF(原始数据!Y267="","",IF(ISERROR(MATCH(原始数据!Y267,各类选项!G:G,0)),1,0))</f>
        <v/>
      </c>
      <c r="G266" s="295" t="str">
        <f>IF(原始数据!AO267="","",IF(ISERROR(MATCH(原始数据!AO267,各类选项!$E:$E,0)),1,0))</f>
        <v/>
      </c>
      <c r="H266" s="295" t="str">
        <f>IF(原始数据!AP267="","",IF(ISERROR(MATCH(原始数据!AP267,各类选项!$E:$E,0)),1,0))</f>
        <v/>
      </c>
      <c r="I266" s="295" t="str">
        <f>IF(原始数据!AV267="","",IF(ISERROR(MATCH(原始数据!AV267,各类选项!$E:$E,0)),1,0))</f>
        <v/>
      </c>
      <c r="J266" s="295" t="str">
        <f>IF(原始数据!AX267="","",IF(ISERROR(MATCH(原始数据!AX267,各类选项!$E:$E,0)),1,0))</f>
        <v/>
      </c>
      <c r="K266" s="295" t="str">
        <f>IF(原始数据!AQ267="","",IF(ISERROR(MATCH(原始数据!AQ267,各类选项!$C:$C,0)),1,0))</f>
        <v/>
      </c>
      <c r="L266" s="295" t="str">
        <f>IF(原始数据!AR267="","",IF(ISERROR(MATCH(原始数据!AR267,各类选项!$C:$C,0)),1,0))</f>
        <v/>
      </c>
      <c r="M266" s="295" t="str">
        <f>IF(原始数据!AS267="","",IF(ISERROR(MATCH(原始数据!AS267,各类选项!$C:$C,0)),1,0))</f>
        <v/>
      </c>
      <c r="N266" s="295" t="str">
        <f>IF(原始数据!AT267="","",IF(ISERROR(MATCH(原始数据!AT267,各类选项!$E:$E,0)),1,0))</f>
        <v/>
      </c>
      <c r="O266" s="295" t="str">
        <f>IF(原始数据!AU267="","",IF(ISERROR(MATCH(原始数据!AU267,各类选项!$E:$E,0)),1,0))</f>
        <v/>
      </c>
      <c r="P266" s="295" t="str">
        <f>IF(原始数据!AW267="","",IF(ISERROR(MATCH(原始数据!AW267,各类选项!$E:$E,0)),1,0))</f>
        <v/>
      </c>
      <c r="Q266" s="295" t="str">
        <f>IF(原始数据!AY267="","",IF(ISERROR(MATCH(原始数据!AY267,各类选项!$E:$E,0)),1,0))</f>
        <v/>
      </c>
      <c r="R266" s="295" t="str">
        <f>IF(原始数据!AZ267="","",IF(ISERROR(MATCH(原始数据!AZ267,各类选项!$C:$C,0)),1,0))</f>
        <v/>
      </c>
      <c r="S266" s="295" t="str">
        <f>IF(赛后数据!M267="","",IF(ISERROR(MATCH(赛后数据!M267,(各类选项!J:J),0)),1,0))</f>
        <v/>
      </c>
      <c r="T266" s="295" t="str">
        <f>IF(赛后数据!U267="","",IF(ISERROR(MATCH(赛后数据!U267,(各类选项!J:J),0)),1,0))</f>
        <v/>
      </c>
      <c r="U266" s="295" t="str">
        <f>IF(赛后数据!AC267="","",IF(ISERROR(MATCH(赛后数据!AC267,(各类选项!J:J),0)),1,0))</f>
        <v/>
      </c>
      <c r="V266" s="295" t="str">
        <f>IF(赛后数据!AK267="","",IF(ISERROR(MATCH(赛后数据!AK267,(各类选项!J:J),0)),1,0))</f>
        <v/>
      </c>
    </row>
    <row r="267" spans="1:22">
      <c r="A267" s="295">
        <f t="shared" si="8"/>
        <v>0</v>
      </c>
      <c r="B267" s="295">
        <f t="shared" si="9"/>
        <v>0</v>
      </c>
      <c r="C267" s="295" t="str">
        <f>IF(原始数据!K268="","",IF(ISERROR(MATCH(原始数据!K268,原始数据!E268:F268,0)),1,0)-IF(原始数据!K268="",1,0))</f>
        <v/>
      </c>
      <c r="D267" s="295" t="str">
        <f>IF(原始数据!L268="","",IF(ISERROR(MATCH(原始数据!L268,各类选项!L:L,0)),1,0)-IF(原始数据!L268="",1,0))</f>
        <v/>
      </c>
      <c r="E267" s="295" t="str">
        <f>IF(原始数据!W268="","",IF(ISERROR(MATCH(原始数据!W268,各类选项!G:G,0)),1,0))</f>
        <v/>
      </c>
      <c r="F267" s="295" t="str">
        <f>IF(原始数据!Y268="","",IF(ISERROR(MATCH(原始数据!Y268,各类选项!G:G,0)),1,0))</f>
        <v/>
      </c>
      <c r="G267" s="295" t="str">
        <f>IF(原始数据!AO268="","",IF(ISERROR(MATCH(原始数据!AO268,各类选项!$E:$E,0)),1,0))</f>
        <v/>
      </c>
      <c r="H267" s="295" t="str">
        <f>IF(原始数据!AP268="","",IF(ISERROR(MATCH(原始数据!AP268,各类选项!$E:$E,0)),1,0))</f>
        <v/>
      </c>
      <c r="I267" s="295" t="str">
        <f>IF(原始数据!AV268="","",IF(ISERROR(MATCH(原始数据!AV268,各类选项!$E:$E,0)),1,0))</f>
        <v/>
      </c>
      <c r="J267" s="295" t="str">
        <f>IF(原始数据!AX268="","",IF(ISERROR(MATCH(原始数据!AX268,各类选项!$E:$E,0)),1,0))</f>
        <v/>
      </c>
      <c r="K267" s="295" t="str">
        <f>IF(原始数据!AQ268="","",IF(ISERROR(MATCH(原始数据!AQ268,各类选项!$C:$C,0)),1,0))</f>
        <v/>
      </c>
      <c r="L267" s="295" t="str">
        <f>IF(原始数据!AR268="","",IF(ISERROR(MATCH(原始数据!AR268,各类选项!$C:$C,0)),1,0))</f>
        <v/>
      </c>
      <c r="M267" s="295" t="str">
        <f>IF(原始数据!AS268="","",IF(ISERROR(MATCH(原始数据!AS268,各类选项!$C:$C,0)),1,0))</f>
        <v/>
      </c>
      <c r="N267" s="295" t="str">
        <f>IF(原始数据!AT268="","",IF(ISERROR(MATCH(原始数据!AT268,各类选项!$E:$E,0)),1,0))</f>
        <v/>
      </c>
      <c r="O267" s="295" t="str">
        <f>IF(原始数据!AU268="","",IF(ISERROR(MATCH(原始数据!AU268,各类选项!$E:$E,0)),1,0))</f>
        <v/>
      </c>
      <c r="P267" s="295" t="str">
        <f>IF(原始数据!AW268="","",IF(ISERROR(MATCH(原始数据!AW268,各类选项!$E:$E,0)),1,0))</f>
        <v/>
      </c>
      <c r="Q267" s="295" t="str">
        <f>IF(原始数据!AY268="","",IF(ISERROR(MATCH(原始数据!AY268,各类选项!$E:$E,0)),1,0))</f>
        <v/>
      </c>
      <c r="R267" s="295" t="str">
        <f>IF(原始数据!AZ268="","",IF(ISERROR(MATCH(原始数据!AZ268,各类选项!$C:$C,0)),1,0))</f>
        <v/>
      </c>
      <c r="S267" s="295" t="str">
        <f>IF(赛后数据!M268="","",IF(ISERROR(MATCH(赛后数据!M268,(各类选项!J:J),0)),1,0))</f>
        <v/>
      </c>
      <c r="T267" s="295" t="str">
        <f>IF(赛后数据!U268="","",IF(ISERROR(MATCH(赛后数据!U268,(各类选项!J:J),0)),1,0))</f>
        <v/>
      </c>
      <c r="U267" s="295" t="str">
        <f>IF(赛后数据!AC268="","",IF(ISERROR(MATCH(赛后数据!AC268,(各类选项!J:J),0)),1,0))</f>
        <v/>
      </c>
      <c r="V267" s="295" t="str">
        <f>IF(赛后数据!AK268="","",IF(ISERROR(MATCH(赛后数据!AK268,(各类选项!J:J),0)),1,0))</f>
        <v/>
      </c>
    </row>
    <row r="268" spans="1:22">
      <c r="A268" s="295">
        <f t="shared" si="8"/>
        <v>0</v>
      </c>
      <c r="B268" s="295">
        <f t="shared" si="9"/>
        <v>0</v>
      </c>
      <c r="C268" s="295" t="str">
        <f>IF(原始数据!K269="","",IF(ISERROR(MATCH(原始数据!K269,原始数据!E269:F269,0)),1,0)-IF(原始数据!K269="",1,0))</f>
        <v/>
      </c>
      <c r="D268" s="295" t="str">
        <f>IF(原始数据!L269="","",IF(ISERROR(MATCH(原始数据!L269,各类选项!L:L,0)),1,0)-IF(原始数据!L269="",1,0))</f>
        <v/>
      </c>
      <c r="E268" s="295" t="str">
        <f>IF(原始数据!W269="","",IF(ISERROR(MATCH(原始数据!W269,各类选项!G:G,0)),1,0))</f>
        <v/>
      </c>
      <c r="F268" s="295" t="str">
        <f>IF(原始数据!Y269="","",IF(ISERROR(MATCH(原始数据!Y269,各类选项!G:G,0)),1,0))</f>
        <v/>
      </c>
      <c r="G268" s="295" t="str">
        <f>IF(原始数据!AO269="","",IF(ISERROR(MATCH(原始数据!AO269,各类选项!$E:$E,0)),1,0))</f>
        <v/>
      </c>
      <c r="H268" s="295" t="str">
        <f>IF(原始数据!AP269="","",IF(ISERROR(MATCH(原始数据!AP269,各类选项!$E:$E,0)),1,0))</f>
        <v/>
      </c>
      <c r="I268" s="295" t="str">
        <f>IF(原始数据!AV269="","",IF(ISERROR(MATCH(原始数据!AV269,各类选项!$E:$E,0)),1,0))</f>
        <v/>
      </c>
      <c r="J268" s="295" t="str">
        <f>IF(原始数据!AX269="","",IF(ISERROR(MATCH(原始数据!AX269,各类选项!$E:$E,0)),1,0))</f>
        <v/>
      </c>
      <c r="K268" s="295" t="str">
        <f>IF(原始数据!AQ269="","",IF(ISERROR(MATCH(原始数据!AQ269,各类选项!$C:$C,0)),1,0))</f>
        <v/>
      </c>
      <c r="L268" s="295" t="str">
        <f>IF(原始数据!AR269="","",IF(ISERROR(MATCH(原始数据!AR269,各类选项!$C:$C,0)),1,0))</f>
        <v/>
      </c>
      <c r="M268" s="295" t="str">
        <f>IF(原始数据!AS269="","",IF(ISERROR(MATCH(原始数据!AS269,各类选项!$C:$C,0)),1,0))</f>
        <v/>
      </c>
      <c r="N268" s="295" t="str">
        <f>IF(原始数据!AT269="","",IF(ISERROR(MATCH(原始数据!AT269,各类选项!$E:$E,0)),1,0))</f>
        <v/>
      </c>
      <c r="O268" s="295" t="str">
        <f>IF(原始数据!AU269="","",IF(ISERROR(MATCH(原始数据!AU269,各类选项!$E:$E,0)),1,0))</f>
        <v/>
      </c>
      <c r="P268" s="295" t="str">
        <f>IF(原始数据!AW269="","",IF(ISERROR(MATCH(原始数据!AW269,各类选项!$E:$E,0)),1,0))</f>
        <v/>
      </c>
      <c r="Q268" s="295" t="str">
        <f>IF(原始数据!AY269="","",IF(ISERROR(MATCH(原始数据!AY269,各类选项!$E:$E,0)),1,0))</f>
        <v/>
      </c>
      <c r="R268" s="295" t="str">
        <f>IF(原始数据!AZ269="","",IF(ISERROR(MATCH(原始数据!AZ269,各类选项!$C:$C,0)),1,0))</f>
        <v/>
      </c>
      <c r="S268" s="295" t="str">
        <f>IF(赛后数据!M269="","",IF(ISERROR(MATCH(赛后数据!M269,(各类选项!J:J),0)),1,0))</f>
        <v/>
      </c>
      <c r="T268" s="295" t="str">
        <f>IF(赛后数据!U269="","",IF(ISERROR(MATCH(赛后数据!U269,(各类选项!J:J),0)),1,0))</f>
        <v/>
      </c>
      <c r="U268" s="295" t="str">
        <f>IF(赛后数据!AC269="","",IF(ISERROR(MATCH(赛后数据!AC269,(各类选项!J:J),0)),1,0))</f>
        <v/>
      </c>
      <c r="V268" s="295" t="str">
        <f>IF(赛后数据!AK269="","",IF(ISERROR(MATCH(赛后数据!AK269,(各类选项!J:J),0)),1,0))</f>
        <v/>
      </c>
    </row>
    <row r="269" spans="1:22">
      <c r="A269" s="295">
        <f t="shared" si="8"/>
        <v>0</v>
      </c>
      <c r="B269" s="295">
        <f t="shared" si="9"/>
        <v>0</v>
      </c>
      <c r="C269" s="295" t="str">
        <f>IF(原始数据!K270="","",IF(ISERROR(MATCH(原始数据!K270,原始数据!E270:F270,0)),1,0)-IF(原始数据!K270="",1,0))</f>
        <v/>
      </c>
      <c r="D269" s="295" t="str">
        <f>IF(原始数据!L270="","",IF(ISERROR(MATCH(原始数据!L270,各类选项!L:L,0)),1,0)-IF(原始数据!L270="",1,0))</f>
        <v/>
      </c>
      <c r="E269" s="295" t="str">
        <f>IF(原始数据!W270="","",IF(ISERROR(MATCH(原始数据!W270,各类选项!G:G,0)),1,0))</f>
        <v/>
      </c>
      <c r="F269" s="295" t="str">
        <f>IF(原始数据!Y270="","",IF(ISERROR(MATCH(原始数据!Y270,各类选项!G:G,0)),1,0))</f>
        <v/>
      </c>
      <c r="G269" s="295" t="str">
        <f>IF(原始数据!AO270="","",IF(ISERROR(MATCH(原始数据!AO270,各类选项!$E:$E,0)),1,0))</f>
        <v/>
      </c>
      <c r="H269" s="295" t="str">
        <f>IF(原始数据!AP270="","",IF(ISERROR(MATCH(原始数据!AP270,各类选项!$E:$E,0)),1,0))</f>
        <v/>
      </c>
      <c r="I269" s="295" t="str">
        <f>IF(原始数据!AV270="","",IF(ISERROR(MATCH(原始数据!AV270,各类选项!$E:$E,0)),1,0))</f>
        <v/>
      </c>
      <c r="J269" s="295" t="str">
        <f>IF(原始数据!AX270="","",IF(ISERROR(MATCH(原始数据!AX270,各类选项!$E:$E,0)),1,0))</f>
        <v/>
      </c>
      <c r="K269" s="295" t="str">
        <f>IF(原始数据!AQ270="","",IF(ISERROR(MATCH(原始数据!AQ270,各类选项!$C:$C,0)),1,0))</f>
        <v/>
      </c>
      <c r="L269" s="295" t="str">
        <f>IF(原始数据!AR270="","",IF(ISERROR(MATCH(原始数据!AR270,各类选项!$C:$C,0)),1,0))</f>
        <v/>
      </c>
      <c r="M269" s="295" t="str">
        <f>IF(原始数据!AS270="","",IF(ISERROR(MATCH(原始数据!AS270,各类选项!$C:$C,0)),1,0))</f>
        <v/>
      </c>
      <c r="N269" s="295" t="str">
        <f>IF(原始数据!AT270="","",IF(ISERROR(MATCH(原始数据!AT270,各类选项!$E:$E,0)),1,0))</f>
        <v/>
      </c>
      <c r="O269" s="295" t="str">
        <f>IF(原始数据!AU270="","",IF(ISERROR(MATCH(原始数据!AU270,各类选项!$E:$E,0)),1,0))</f>
        <v/>
      </c>
      <c r="P269" s="295" t="str">
        <f>IF(原始数据!AW270="","",IF(ISERROR(MATCH(原始数据!AW270,各类选项!$E:$E,0)),1,0))</f>
        <v/>
      </c>
      <c r="Q269" s="295" t="str">
        <f>IF(原始数据!AY270="","",IF(ISERROR(MATCH(原始数据!AY270,各类选项!$E:$E,0)),1,0))</f>
        <v/>
      </c>
      <c r="R269" s="295" t="str">
        <f>IF(原始数据!AZ270="","",IF(ISERROR(MATCH(原始数据!AZ270,各类选项!$C:$C,0)),1,0))</f>
        <v/>
      </c>
      <c r="S269" s="295" t="str">
        <f>IF(赛后数据!M270="","",IF(ISERROR(MATCH(赛后数据!M270,(各类选项!J:J),0)),1,0))</f>
        <v/>
      </c>
      <c r="T269" s="295" t="str">
        <f>IF(赛后数据!U270="","",IF(ISERROR(MATCH(赛后数据!U270,(各类选项!J:J),0)),1,0))</f>
        <v/>
      </c>
      <c r="U269" s="295" t="str">
        <f>IF(赛后数据!AC270="","",IF(ISERROR(MATCH(赛后数据!AC270,(各类选项!J:J),0)),1,0))</f>
        <v/>
      </c>
      <c r="V269" s="295" t="str">
        <f>IF(赛后数据!AK270="","",IF(ISERROR(MATCH(赛后数据!AK270,(各类选项!J:J),0)),1,0))</f>
        <v/>
      </c>
    </row>
    <row r="270" spans="1:22">
      <c r="A270" s="295">
        <f t="shared" si="8"/>
        <v>0</v>
      </c>
      <c r="B270" s="295">
        <f t="shared" si="9"/>
        <v>0</v>
      </c>
      <c r="C270" s="295" t="str">
        <f>IF(原始数据!K271="","",IF(ISERROR(MATCH(原始数据!K271,原始数据!E271:F271,0)),1,0)-IF(原始数据!K271="",1,0))</f>
        <v/>
      </c>
      <c r="D270" s="295" t="str">
        <f>IF(原始数据!L271="","",IF(ISERROR(MATCH(原始数据!L271,各类选项!L:L,0)),1,0)-IF(原始数据!L271="",1,0))</f>
        <v/>
      </c>
      <c r="E270" s="295" t="str">
        <f>IF(原始数据!W271="","",IF(ISERROR(MATCH(原始数据!W271,各类选项!G:G,0)),1,0))</f>
        <v/>
      </c>
      <c r="F270" s="295" t="str">
        <f>IF(原始数据!Y271="","",IF(ISERROR(MATCH(原始数据!Y271,各类选项!G:G,0)),1,0))</f>
        <v/>
      </c>
      <c r="G270" s="295" t="str">
        <f>IF(原始数据!AO271="","",IF(ISERROR(MATCH(原始数据!AO271,各类选项!$E:$E,0)),1,0))</f>
        <v/>
      </c>
      <c r="H270" s="295" t="str">
        <f>IF(原始数据!AP271="","",IF(ISERROR(MATCH(原始数据!AP271,各类选项!$E:$E,0)),1,0))</f>
        <v/>
      </c>
      <c r="I270" s="295" t="str">
        <f>IF(原始数据!AV271="","",IF(ISERROR(MATCH(原始数据!AV271,各类选项!$E:$E,0)),1,0))</f>
        <v/>
      </c>
      <c r="J270" s="295" t="str">
        <f>IF(原始数据!AX271="","",IF(ISERROR(MATCH(原始数据!AX271,各类选项!$E:$E,0)),1,0))</f>
        <v/>
      </c>
      <c r="K270" s="295" t="str">
        <f>IF(原始数据!AQ271="","",IF(ISERROR(MATCH(原始数据!AQ271,各类选项!$C:$C,0)),1,0))</f>
        <v/>
      </c>
      <c r="L270" s="295" t="str">
        <f>IF(原始数据!AR271="","",IF(ISERROR(MATCH(原始数据!AR271,各类选项!$C:$C,0)),1,0))</f>
        <v/>
      </c>
      <c r="M270" s="295" t="str">
        <f>IF(原始数据!AS271="","",IF(ISERROR(MATCH(原始数据!AS271,各类选项!$C:$C,0)),1,0))</f>
        <v/>
      </c>
      <c r="N270" s="295" t="str">
        <f>IF(原始数据!AT271="","",IF(ISERROR(MATCH(原始数据!AT271,各类选项!$E:$E,0)),1,0))</f>
        <v/>
      </c>
      <c r="O270" s="295" t="str">
        <f>IF(原始数据!AU271="","",IF(ISERROR(MATCH(原始数据!AU271,各类选项!$E:$E,0)),1,0))</f>
        <v/>
      </c>
      <c r="P270" s="295" t="str">
        <f>IF(原始数据!AW271="","",IF(ISERROR(MATCH(原始数据!AW271,各类选项!$E:$E,0)),1,0))</f>
        <v/>
      </c>
      <c r="Q270" s="295" t="str">
        <f>IF(原始数据!AY271="","",IF(ISERROR(MATCH(原始数据!AY271,各类选项!$E:$E,0)),1,0))</f>
        <v/>
      </c>
      <c r="R270" s="295" t="str">
        <f>IF(原始数据!AZ271="","",IF(ISERROR(MATCH(原始数据!AZ271,各类选项!$C:$C,0)),1,0))</f>
        <v/>
      </c>
      <c r="S270" s="295" t="str">
        <f>IF(赛后数据!M271="","",IF(ISERROR(MATCH(赛后数据!M271,(各类选项!J:J),0)),1,0))</f>
        <v/>
      </c>
      <c r="T270" s="295" t="str">
        <f>IF(赛后数据!U271="","",IF(ISERROR(MATCH(赛后数据!U271,(各类选项!J:J),0)),1,0))</f>
        <v/>
      </c>
      <c r="U270" s="295" t="str">
        <f>IF(赛后数据!AC271="","",IF(ISERROR(MATCH(赛后数据!AC271,(各类选项!J:J),0)),1,0))</f>
        <v/>
      </c>
      <c r="V270" s="295" t="str">
        <f>IF(赛后数据!AK271="","",IF(ISERROR(MATCH(赛后数据!AK271,(各类选项!J:J),0)),1,0))</f>
        <v/>
      </c>
    </row>
    <row r="271" spans="1:22">
      <c r="A271" s="295">
        <f t="shared" si="8"/>
        <v>0</v>
      </c>
      <c r="B271" s="295">
        <f t="shared" si="9"/>
        <v>0</v>
      </c>
      <c r="C271" s="295" t="str">
        <f>IF(原始数据!K272="","",IF(ISERROR(MATCH(原始数据!K272,原始数据!E272:F272,0)),1,0)-IF(原始数据!K272="",1,0))</f>
        <v/>
      </c>
      <c r="D271" s="295" t="str">
        <f>IF(原始数据!L272="","",IF(ISERROR(MATCH(原始数据!L272,各类选项!L:L,0)),1,0)-IF(原始数据!L272="",1,0))</f>
        <v/>
      </c>
      <c r="E271" s="295" t="str">
        <f>IF(原始数据!W272="","",IF(ISERROR(MATCH(原始数据!W272,各类选项!G:G,0)),1,0))</f>
        <v/>
      </c>
      <c r="F271" s="295" t="str">
        <f>IF(原始数据!Y272="","",IF(ISERROR(MATCH(原始数据!Y272,各类选项!G:G,0)),1,0))</f>
        <v/>
      </c>
      <c r="G271" s="295" t="str">
        <f>IF(原始数据!AO272="","",IF(ISERROR(MATCH(原始数据!AO272,各类选项!$E:$E,0)),1,0))</f>
        <v/>
      </c>
      <c r="H271" s="295" t="str">
        <f>IF(原始数据!AP272="","",IF(ISERROR(MATCH(原始数据!AP272,各类选项!$E:$E,0)),1,0))</f>
        <v/>
      </c>
      <c r="I271" s="295" t="str">
        <f>IF(原始数据!AV272="","",IF(ISERROR(MATCH(原始数据!AV272,各类选项!$E:$E,0)),1,0))</f>
        <v/>
      </c>
      <c r="J271" s="295" t="str">
        <f>IF(原始数据!AX272="","",IF(ISERROR(MATCH(原始数据!AX272,各类选项!$E:$E,0)),1,0))</f>
        <v/>
      </c>
      <c r="K271" s="295" t="str">
        <f>IF(原始数据!AQ272="","",IF(ISERROR(MATCH(原始数据!AQ272,各类选项!$C:$C,0)),1,0))</f>
        <v/>
      </c>
      <c r="L271" s="295" t="str">
        <f>IF(原始数据!AR272="","",IF(ISERROR(MATCH(原始数据!AR272,各类选项!$C:$C,0)),1,0))</f>
        <v/>
      </c>
      <c r="M271" s="295" t="str">
        <f>IF(原始数据!AS272="","",IF(ISERROR(MATCH(原始数据!AS272,各类选项!$C:$C,0)),1,0))</f>
        <v/>
      </c>
      <c r="N271" s="295" t="str">
        <f>IF(原始数据!AT272="","",IF(ISERROR(MATCH(原始数据!AT272,各类选项!$E:$E,0)),1,0))</f>
        <v/>
      </c>
      <c r="O271" s="295" t="str">
        <f>IF(原始数据!AU272="","",IF(ISERROR(MATCH(原始数据!AU272,各类选项!$E:$E,0)),1,0))</f>
        <v/>
      </c>
      <c r="P271" s="295" t="str">
        <f>IF(原始数据!AW272="","",IF(ISERROR(MATCH(原始数据!AW272,各类选项!$E:$E,0)),1,0))</f>
        <v/>
      </c>
      <c r="Q271" s="295" t="str">
        <f>IF(原始数据!AY272="","",IF(ISERROR(MATCH(原始数据!AY272,各类选项!$E:$E,0)),1,0))</f>
        <v/>
      </c>
      <c r="R271" s="295" t="str">
        <f>IF(原始数据!AZ272="","",IF(ISERROR(MATCH(原始数据!AZ272,各类选项!$C:$C,0)),1,0))</f>
        <v/>
      </c>
      <c r="S271" s="295" t="str">
        <f>IF(赛后数据!M272="","",IF(ISERROR(MATCH(赛后数据!M272,(各类选项!J:J),0)),1,0))</f>
        <v/>
      </c>
      <c r="T271" s="295" t="str">
        <f>IF(赛后数据!U272="","",IF(ISERROR(MATCH(赛后数据!U272,(各类选项!J:J),0)),1,0))</f>
        <v/>
      </c>
      <c r="U271" s="295" t="str">
        <f>IF(赛后数据!AC272="","",IF(ISERROR(MATCH(赛后数据!AC272,(各类选项!J:J),0)),1,0))</f>
        <v/>
      </c>
      <c r="V271" s="295" t="str">
        <f>IF(赛后数据!AK272="","",IF(ISERROR(MATCH(赛后数据!AK272,(各类选项!J:J),0)),1,0))</f>
        <v/>
      </c>
    </row>
    <row r="272" spans="1:22">
      <c r="A272" s="295">
        <f t="shared" si="8"/>
        <v>0</v>
      </c>
      <c r="B272" s="295">
        <f t="shared" si="9"/>
        <v>0</v>
      </c>
      <c r="C272" s="295" t="str">
        <f>IF(原始数据!K273="","",IF(ISERROR(MATCH(原始数据!K273,原始数据!E273:F273,0)),1,0)-IF(原始数据!K273="",1,0))</f>
        <v/>
      </c>
      <c r="D272" s="295" t="str">
        <f>IF(原始数据!L273="","",IF(ISERROR(MATCH(原始数据!L273,各类选项!L:L,0)),1,0)-IF(原始数据!L273="",1,0))</f>
        <v/>
      </c>
      <c r="E272" s="295" t="str">
        <f>IF(原始数据!W273="","",IF(ISERROR(MATCH(原始数据!W273,各类选项!G:G,0)),1,0))</f>
        <v/>
      </c>
      <c r="F272" s="295" t="str">
        <f>IF(原始数据!Y273="","",IF(ISERROR(MATCH(原始数据!Y273,各类选项!G:G,0)),1,0))</f>
        <v/>
      </c>
      <c r="G272" s="295" t="str">
        <f>IF(原始数据!AO273="","",IF(ISERROR(MATCH(原始数据!AO273,各类选项!$E:$E,0)),1,0))</f>
        <v/>
      </c>
      <c r="H272" s="295" t="str">
        <f>IF(原始数据!AP273="","",IF(ISERROR(MATCH(原始数据!AP273,各类选项!$E:$E,0)),1,0))</f>
        <v/>
      </c>
      <c r="I272" s="295" t="str">
        <f>IF(原始数据!AV273="","",IF(ISERROR(MATCH(原始数据!AV273,各类选项!$E:$E,0)),1,0))</f>
        <v/>
      </c>
      <c r="J272" s="295" t="str">
        <f>IF(原始数据!AX273="","",IF(ISERROR(MATCH(原始数据!AX273,各类选项!$E:$E,0)),1,0))</f>
        <v/>
      </c>
      <c r="K272" s="295" t="str">
        <f>IF(原始数据!AQ273="","",IF(ISERROR(MATCH(原始数据!AQ273,各类选项!$C:$C,0)),1,0))</f>
        <v/>
      </c>
      <c r="L272" s="295" t="str">
        <f>IF(原始数据!AR273="","",IF(ISERROR(MATCH(原始数据!AR273,各类选项!$C:$C,0)),1,0))</f>
        <v/>
      </c>
      <c r="M272" s="295" t="str">
        <f>IF(原始数据!AS273="","",IF(ISERROR(MATCH(原始数据!AS273,各类选项!$C:$C,0)),1,0))</f>
        <v/>
      </c>
      <c r="N272" s="295" t="str">
        <f>IF(原始数据!AT273="","",IF(ISERROR(MATCH(原始数据!AT273,各类选项!$E:$E,0)),1,0))</f>
        <v/>
      </c>
      <c r="O272" s="295" t="str">
        <f>IF(原始数据!AU273="","",IF(ISERROR(MATCH(原始数据!AU273,各类选项!$E:$E,0)),1,0))</f>
        <v/>
      </c>
      <c r="P272" s="295" t="str">
        <f>IF(原始数据!AW273="","",IF(ISERROR(MATCH(原始数据!AW273,各类选项!$E:$E,0)),1,0))</f>
        <v/>
      </c>
      <c r="Q272" s="295" t="str">
        <f>IF(原始数据!AY273="","",IF(ISERROR(MATCH(原始数据!AY273,各类选项!$E:$E,0)),1,0))</f>
        <v/>
      </c>
      <c r="R272" s="295" t="str">
        <f>IF(原始数据!AZ273="","",IF(ISERROR(MATCH(原始数据!AZ273,各类选项!$C:$C,0)),1,0))</f>
        <v/>
      </c>
      <c r="S272" s="295" t="str">
        <f>IF(赛后数据!M273="","",IF(ISERROR(MATCH(赛后数据!M273,(各类选项!J:J),0)),1,0))</f>
        <v/>
      </c>
      <c r="T272" s="295" t="str">
        <f>IF(赛后数据!U273="","",IF(ISERROR(MATCH(赛后数据!U273,(各类选项!J:J),0)),1,0))</f>
        <v/>
      </c>
      <c r="U272" s="295" t="str">
        <f>IF(赛后数据!AC273="","",IF(ISERROR(MATCH(赛后数据!AC273,(各类选项!J:J),0)),1,0))</f>
        <v/>
      </c>
      <c r="V272" s="295" t="str">
        <f>IF(赛后数据!AK273="","",IF(ISERROR(MATCH(赛后数据!AK273,(各类选项!J:J),0)),1,0))</f>
        <v/>
      </c>
    </row>
    <row r="273" spans="1:22">
      <c r="A273" s="295">
        <f t="shared" si="8"/>
        <v>0</v>
      </c>
      <c r="B273" s="295">
        <f t="shared" si="9"/>
        <v>0</v>
      </c>
      <c r="C273" s="295" t="str">
        <f>IF(原始数据!K274="","",IF(ISERROR(MATCH(原始数据!K274,原始数据!E274:F274,0)),1,0)-IF(原始数据!K274="",1,0))</f>
        <v/>
      </c>
      <c r="D273" s="295" t="str">
        <f>IF(原始数据!L274="","",IF(ISERROR(MATCH(原始数据!L274,各类选项!L:L,0)),1,0)-IF(原始数据!L274="",1,0))</f>
        <v/>
      </c>
      <c r="E273" s="295" t="str">
        <f>IF(原始数据!W274="","",IF(ISERROR(MATCH(原始数据!W274,各类选项!G:G,0)),1,0))</f>
        <v/>
      </c>
      <c r="F273" s="295" t="str">
        <f>IF(原始数据!Y274="","",IF(ISERROR(MATCH(原始数据!Y274,各类选项!G:G,0)),1,0))</f>
        <v/>
      </c>
      <c r="G273" s="295" t="str">
        <f>IF(原始数据!AO274="","",IF(ISERROR(MATCH(原始数据!AO274,各类选项!$E:$E,0)),1,0))</f>
        <v/>
      </c>
      <c r="H273" s="295" t="str">
        <f>IF(原始数据!AP274="","",IF(ISERROR(MATCH(原始数据!AP274,各类选项!$E:$E,0)),1,0))</f>
        <v/>
      </c>
      <c r="I273" s="295" t="str">
        <f>IF(原始数据!AV274="","",IF(ISERROR(MATCH(原始数据!AV274,各类选项!$E:$E,0)),1,0))</f>
        <v/>
      </c>
      <c r="J273" s="295" t="str">
        <f>IF(原始数据!AX274="","",IF(ISERROR(MATCH(原始数据!AX274,各类选项!$E:$E,0)),1,0))</f>
        <v/>
      </c>
      <c r="K273" s="295" t="str">
        <f>IF(原始数据!AQ274="","",IF(ISERROR(MATCH(原始数据!AQ274,各类选项!$C:$C,0)),1,0))</f>
        <v/>
      </c>
      <c r="L273" s="295" t="str">
        <f>IF(原始数据!AR274="","",IF(ISERROR(MATCH(原始数据!AR274,各类选项!$C:$C,0)),1,0))</f>
        <v/>
      </c>
      <c r="M273" s="295" t="str">
        <f>IF(原始数据!AS274="","",IF(ISERROR(MATCH(原始数据!AS274,各类选项!$C:$C,0)),1,0))</f>
        <v/>
      </c>
      <c r="N273" s="295" t="str">
        <f>IF(原始数据!AT274="","",IF(ISERROR(MATCH(原始数据!AT274,各类选项!$E:$E,0)),1,0))</f>
        <v/>
      </c>
      <c r="O273" s="295" t="str">
        <f>IF(原始数据!AU274="","",IF(ISERROR(MATCH(原始数据!AU274,各类选项!$E:$E,0)),1,0))</f>
        <v/>
      </c>
      <c r="P273" s="295" t="str">
        <f>IF(原始数据!AW274="","",IF(ISERROR(MATCH(原始数据!AW274,各类选项!$E:$E,0)),1,0))</f>
        <v/>
      </c>
      <c r="Q273" s="295" t="str">
        <f>IF(原始数据!AY274="","",IF(ISERROR(MATCH(原始数据!AY274,各类选项!$E:$E,0)),1,0))</f>
        <v/>
      </c>
      <c r="R273" s="295" t="str">
        <f>IF(原始数据!AZ274="","",IF(ISERROR(MATCH(原始数据!AZ274,各类选项!$C:$C,0)),1,0))</f>
        <v/>
      </c>
      <c r="S273" s="295" t="str">
        <f>IF(赛后数据!M274="","",IF(ISERROR(MATCH(赛后数据!M274,(各类选项!J:J),0)),1,0))</f>
        <v/>
      </c>
      <c r="T273" s="295" t="str">
        <f>IF(赛后数据!U274="","",IF(ISERROR(MATCH(赛后数据!U274,(各类选项!J:J),0)),1,0))</f>
        <v/>
      </c>
      <c r="U273" s="295" t="str">
        <f>IF(赛后数据!AC274="","",IF(ISERROR(MATCH(赛后数据!AC274,(各类选项!J:J),0)),1,0))</f>
        <v/>
      </c>
      <c r="V273" s="295" t="str">
        <f>IF(赛后数据!AK274="","",IF(ISERROR(MATCH(赛后数据!AK274,(各类选项!J:J),0)),1,0))</f>
        <v/>
      </c>
    </row>
    <row r="274" spans="1:22">
      <c r="A274" s="295">
        <f t="shared" si="8"/>
        <v>0</v>
      </c>
      <c r="B274" s="295">
        <f t="shared" si="9"/>
        <v>0</v>
      </c>
      <c r="C274" s="295" t="str">
        <f>IF(原始数据!K275="","",IF(ISERROR(MATCH(原始数据!K275,原始数据!E275:F275,0)),1,0)-IF(原始数据!K275="",1,0))</f>
        <v/>
      </c>
      <c r="D274" s="295" t="str">
        <f>IF(原始数据!L275="","",IF(ISERROR(MATCH(原始数据!L275,各类选项!L:L,0)),1,0)-IF(原始数据!L275="",1,0))</f>
        <v/>
      </c>
      <c r="E274" s="295" t="str">
        <f>IF(原始数据!W275="","",IF(ISERROR(MATCH(原始数据!W275,各类选项!G:G,0)),1,0))</f>
        <v/>
      </c>
      <c r="F274" s="295" t="str">
        <f>IF(原始数据!Y275="","",IF(ISERROR(MATCH(原始数据!Y275,各类选项!G:G,0)),1,0))</f>
        <v/>
      </c>
      <c r="G274" s="295" t="str">
        <f>IF(原始数据!AO275="","",IF(ISERROR(MATCH(原始数据!AO275,各类选项!$E:$E,0)),1,0))</f>
        <v/>
      </c>
      <c r="H274" s="295" t="str">
        <f>IF(原始数据!AP275="","",IF(ISERROR(MATCH(原始数据!AP275,各类选项!$E:$E,0)),1,0))</f>
        <v/>
      </c>
      <c r="I274" s="295" t="str">
        <f>IF(原始数据!AV275="","",IF(ISERROR(MATCH(原始数据!AV275,各类选项!$E:$E,0)),1,0))</f>
        <v/>
      </c>
      <c r="J274" s="295" t="str">
        <f>IF(原始数据!AX275="","",IF(ISERROR(MATCH(原始数据!AX275,各类选项!$E:$E,0)),1,0))</f>
        <v/>
      </c>
      <c r="K274" s="295" t="str">
        <f>IF(原始数据!AQ275="","",IF(ISERROR(MATCH(原始数据!AQ275,各类选项!$C:$C,0)),1,0))</f>
        <v/>
      </c>
      <c r="L274" s="295" t="str">
        <f>IF(原始数据!AR275="","",IF(ISERROR(MATCH(原始数据!AR275,各类选项!$C:$C,0)),1,0))</f>
        <v/>
      </c>
      <c r="M274" s="295" t="str">
        <f>IF(原始数据!AS275="","",IF(ISERROR(MATCH(原始数据!AS275,各类选项!$C:$C,0)),1,0))</f>
        <v/>
      </c>
      <c r="N274" s="295" t="str">
        <f>IF(原始数据!AT275="","",IF(ISERROR(MATCH(原始数据!AT275,各类选项!$E:$E,0)),1,0))</f>
        <v/>
      </c>
      <c r="O274" s="295" t="str">
        <f>IF(原始数据!AU275="","",IF(ISERROR(MATCH(原始数据!AU275,各类选项!$E:$E,0)),1,0))</f>
        <v/>
      </c>
      <c r="P274" s="295" t="str">
        <f>IF(原始数据!AW275="","",IF(ISERROR(MATCH(原始数据!AW275,各类选项!$E:$E,0)),1,0))</f>
        <v/>
      </c>
      <c r="Q274" s="295" t="str">
        <f>IF(原始数据!AY275="","",IF(ISERROR(MATCH(原始数据!AY275,各类选项!$E:$E,0)),1,0))</f>
        <v/>
      </c>
      <c r="R274" s="295" t="str">
        <f>IF(原始数据!AZ275="","",IF(ISERROR(MATCH(原始数据!AZ275,各类选项!$C:$C,0)),1,0))</f>
        <v/>
      </c>
      <c r="S274" s="295" t="str">
        <f>IF(赛后数据!M275="","",IF(ISERROR(MATCH(赛后数据!M275,(各类选项!J:J),0)),1,0))</f>
        <v/>
      </c>
      <c r="T274" s="295" t="str">
        <f>IF(赛后数据!U275="","",IF(ISERROR(MATCH(赛后数据!U275,(各类选项!J:J),0)),1,0))</f>
        <v/>
      </c>
      <c r="U274" s="295" t="str">
        <f>IF(赛后数据!AC275="","",IF(ISERROR(MATCH(赛后数据!AC275,(各类选项!J:J),0)),1,0))</f>
        <v/>
      </c>
      <c r="V274" s="295" t="str">
        <f>IF(赛后数据!AK275="","",IF(ISERROR(MATCH(赛后数据!AK275,(各类选项!J:J),0)),1,0))</f>
        <v/>
      </c>
    </row>
    <row r="275" spans="1:22">
      <c r="A275" s="295">
        <f t="shared" si="8"/>
        <v>0</v>
      </c>
      <c r="B275" s="295">
        <f t="shared" si="9"/>
        <v>0</v>
      </c>
      <c r="C275" s="295" t="str">
        <f>IF(原始数据!K276="","",IF(ISERROR(MATCH(原始数据!K276,原始数据!E276:F276,0)),1,0)-IF(原始数据!K276="",1,0))</f>
        <v/>
      </c>
      <c r="D275" s="295" t="str">
        <f>IF(原始数据!L276="","",IF(ISERROR(MATCH(原始数据!L276,各类选项!L:L,0)),1,0)-IF(原始数据!L276="",1,0))</f>
        <v/>
      </c>
      <c r="E275" s="295" t="str">
        <f>IF(原始数据!W276="","",IF(ISERROR(MATCH(原始数据!W276,各类选项!G:G,0)),1,0))</f>
        <v/>
      </c>
      <c r="F275" s="295" t="str">
        <f>IF(原始数据!Y276="","",IF(ISERROR(MATCH(原始数据!Y276,各类选项!G:G,0)),1,0))</f>
        <v/>
      </c>
      <c r="G275" s="295" t="str">
        <f>IF(原始数据!AO276="","",IF(ISERROR(MATCH(原始数据!AO276,各类选项!$E:$E,0)),1,0))</f>
        <v/>
      </c>
      <c r="H275" s="295" t="str">
        <f>IF(原始数据!AP276="","",IF(ISERROR(MATCH(原始数据!AP276,各类选项!$E:$E,0)),1,0))</f>
        <v/>
      </c>
      <c r="I275" s="295" t="str">
        <f>IF(原始数据!AV276="","",IF(ISERROR(MATCH(原始数据!AV276,各类选项!$E:$E,0)),1,0))</f>
        <v/>
      </c>
      <c r="J275" s="295" t="str">
        <f>IF(原始数据!AX276="","",IF(ISERROR(MATCH(原始数据!AX276,各类选项!$E:$E,0)),1,0))</f>
        <v/>
      </c>
      <c r="K275" s="295" t="str">
        <f>IF(原始数据!AQ276="","",IF(ISERROR(MATCH(原始数据!AQ276,各类选项!$C:$C,0)),1,0))</f>
        <v/>
      </c>
      <c r="L275" s="295" t="str">
        <f>IF(原始数据!AR276="","",IF(ISERROR(MATCH(原始数据!AR276,各类选项!$C:$C,0)),1,0))</f>
        <v/>
      </c>
      <c r="M275" s="295" t="str">
        <f>IF(原始数据!AS276="","",IF(ISERROR(MATCH(原始数据!AS276,各类选项!$C:$C,0)),1,0))</f>
        <v/>
      </c>
      <c r="N275" s="295" t="str">
        <f>IF(原始数据!AT276="","",IF(ISERROR(MATCH(原始数据!AT276,各类选项!$E:$E,0)),1,0))</f>
        <v/>
      </c>
      <c r="O275" s="295" t="str">
        <f>IF(原始数据!AU276="","",IF(ISERROR(MATCH(原始数据!AU276,各类选项!$E:$E,0)),1,0))</f>
        <v/>
      </c>
      <c r="P275" s="295" t="str">
        <f>IF(原始数据!AW276="","",IF(ISERROR(MATCH(原始数据!AW276,各类选项!$E:$E,0)),1,0))</f>
        <v/>
      </c>
      <c r="Q275" s="295" t="str">
        <f>IF(原始数据!AY276="","",IF(ISERROR(MATCH(原始数据!AY276,各类选项!$E:$E,0)),1,0))</f>
        <v/>
      </c>
      <c r="R275" s="295" t="str">
        <f>IF(原始数据!AZ276="","",IF(ISERROR(MATCH(原始数据!AZ276,各类选项!$C:$C,0)),1,0))</f>
        <v/>
      </c>
      <c r="S275" s="295" t="str">
        <f>IF(赛后数据!M276="","",IF(ISERROR(MATCH(赛后数据!M276,(各类选项!J:J),0)),1,0))</f>
        <v/>
      </c>
      <c r="T275" s="295" t="str">
        <f>IF(赛后数据!U276="","",IF(ISERROR(MATCH(赛后数据!U276,(各类选项!J:J),0)),1,0))</f>
        <v/>
      </c>
      <c r="U275" s="295" t="str">
        <f>IF(赛后数据!AC276="","",IF(ISERROR(MATCH(赛后数据!AC276,(各类选项!J:J),0)),1,0))</f>
        <v/>
      </c>
      <c r="V275" s="295" t="str">
        <f>IF(赛后数据!AK276="","",IF(ISERROR(MATCH(赛后数据!AK276,(各类选项!J:J),0)),1,0))</f>
        <v/>
      </c>
    </row>
    <row r="276" spans="1:22">
      <c r="A276" s="295">
        <f t="shared" si="8"/>
        <v>0</v>
      </c>
      <c r="B276" s="295">
        <f t="shared" si="9"/>
        <v>0</v>
      </c>
      <c r="C276" s="295" t="str">
        <f>IF(原始数据!K277="","",IF(ISERROR(MATCH(原始数据!K277,原始数据!E277:F277,0)),1,0)-IF(原始数据!K277="",1,0))</f>
        <v/>
      </c>
      <c r="D276" s="295" t="str">
        <f>IF(原始数据!L277="","",IF(ISERROR(MATCH(原始数据!L277,各类选项!L:L,0)),1,0)-IF(原始数据!L277="",1,0))</f>
        <v/>
      </c>
      <c r="E276" s="295" t="str">
        <f>IF(原始数据!W277="","",IF(ISERROR(MATCH(原始数据!W277,各类选项!G:G,0)),1,0))</f>
        <v/>
      </c>
      <c r="F276" s="295" t="str">
        <f>IF(原始数据!Y277="","",IF(ISERROR(MATCH(原始数据!Y277,各类选项!G:G,0)),1,0))</f>
        <v/>
      </c>
      <c r="G276" s="295" t="str">
        <f>IF(原始数据!AO277="","",IF(ISERROR(MATCH(原始数据!AO277,各类选项!$E:$E,0)),1,0))</f>
        <v/>
      </c>
      <c r="H276" s="295" t="str">
        <f>IF(原始数据!AP277="","",IF(ISERROR(MATCH(原始数据!AP277,各类选项!$E:$E,0)),1,0))</f>
        <v/>
      </c>
      <c r="I276" s="295" t="str">
        <f>IF(原始数据!AV277="","",IF(ISERROR(MATCH(原始数据!AV277,各类选项!$E:$E,0)),1,0))</f>
        <v/>
      </c>
      <c r="J276" s="295" t="str">
        <f>IF(原始数据!AX277="","",IF(ISERROR(MATCH(原始数据!AX277,各类选项!$E:$E,0)),1,0))</f>
        <v/>
      </c>
      <c r="K276" s="295" t="str">
        <f>IF(原始数据!AQ277="","",IF(ISERROR(MATCH(原始数据!AQ277,各类选项!$C:$C,0)),1,0))</f>
        <v/>
      </c>
      <c r="L276" s="295" t="str">
        <f>IF(原始数据!AR277="","",IF(ISERROR(MATCH(原始数据!AR277,各类选项!$C:$C,0)),1,0))</f>
        <v/>
      </c>
      <c r="M276" s="295" t="str">
        <f>IF(原始数据!AS277="","",IF(ISERROR(MATCH(原始数据!AS277,各类选项!$C:$C,0)),1,0))</f>
        <v/>
      </c>
      <c r="N276" s="295" t="str">
        <f>IF(原始数据!AT277="","",IF(ISERROR(MATCH(原始数据!AT277,各类选项!$E:$E,0)),1,0))</f>
        <v/>
      </c>
      <c r="O276" s="295" t="str">
        <f>IF(原始数据!AU277="","",IF(ISERROR(MATCH(原始数据!AU277,各类选项!$E:$E,0)),1,0))</f>
        <v/>
      </c>
      <c r="P276" s="295" t="str">
        <f>IF(原始数据!AW277="","",IF(ISERROR(MATCH(原始数据!AW277,各类选项!$E:$E,0)),1,0))</f>
        <v/>
      </c>
      <c r="Q276" s="295" t="str">
        <f>IF(原始数据!AY277="","",IF(ISERROR(MATCH(原始数据!AY277,各类选项!$E:$E,0)),1,0))</f>
        <v/>
      </c>
      <c r="R276" s="295" t="str">
        <f>IF(原始数据!AZ277="","",IF(ISERROR(MATCH(原始数据!AZ277,各类选项!$C:$C,0)),1,0))</f>
        <v/>
      </c>
      <c r="S276" s="295" t="str">
        <f>IF(赛后数据!M277="","",IF(ISERROR(MATCH(赛后数据!M277,(各类选项!J:J),0)),1,0))</f>
        <v/>
      </c>
      <c r="T276" s="295" t="str">
        <f>IF(赛后数据!U277="","",IF(ISERROR(MATCH(赛后数据!U277,(各类选项!J:J),0)),1,0))</f>
        <v/>
      </c>
      <c r="U276" s="295" t="str">
        <f>IF(赛后数据!AC277="","",IF(ISERROR(MATCH(赛后数据!AC277,(各类选项!J:J),0)),1,0))</f>
        <v/>
      </c>
      <c r="V276" s="295" t="str">
        <f>IF(赛后数据!AK277="","",IF(ISERROR(MATCH(赛后数据!AK277,(各类选项!J:J),0)),1,0))</f>
        <v/>
      </c>
    </row>
    <row r="277" spans="1:22">
      <c r="A277" s="295">
        <f t="shared" si="8"/>
        <v>0</v>
      </c>
      <c r="B277" s="295">
        <f t="shared" si="9"/>
        <v>0</v>
      </c>
      <c r="C277" s="295" t="str">
        <f>IF(原始数据!K278="","",IF(ISERROR(MATCH(原始数据!K278,原始数据!E278:F278,0)),1,0)-IF(原始数据!K278="",1,0))</f>
        <v/>
      </c>
      <c r="D277" s="295" t="str">
        <f>IF(原始数据!L278="","",IF(ISERROR(MATCH(原始数据!L278,各类选项!L:L,0)),1,0)-IF(原始数据!L278="",1,0))</f>
        <v/>
      </c>
      <c r="E277" s="295" t="str">
        <f>IF(原始数据!W278="","",IF(ISERROR(MATCH(原始数据!W278,各类选项!G:G,0)),1,0))</f>
        <v/>
      </c>
      <c r="F277" s="295" t="str">
        <f>IF(原始数据!Y278="","",IF(ISERROR(MATCH(原始数据!Y278,各类选项!G:G,0)),1,0))</f>
        <v/>
      </c>
      <c r="G277" s="295" t="str">
        <f>IF(原始数据!AO278="","",IF(ISERROR(MATCH(原始数据!AO278,各类选项!$E:$E,0)),1,0))</f>
        <v/>
      </c>
      <c r="H277" s="295" t="str">
        <f>IF(原始数据!AP278="","",IF(ISERROR(MATCH(原始数据!AP278,各类选项!$E:$E,0)),1,0))</f>
        <v/>
      </c>
      <c r="I277" s="295" t="str">
        <f>IF(原始数据!AV278="","",IF(ISERROR(MATCH(原始数据!AV278,各类选项!$E:$E,0)),1,0))</f>
        <v/>
      </c>
      <c r="J277" s="295" t="str">
        <f>IF(原始数据!AX278="","",IF(ISERROR(MATCH(原始数据!AX278,各类选项!$E:$E,0)),1,0))</f>
        <v/>
      </c>
      <c r="K277" s="295" t="str">
        <f>IF(原始数据!AQ278="","",IF(ISERROR(MATCH(原始数据!AQ278,各类选项!$C:$C,0)),1,0))</f>
        <v/>
      </c>
      <c r="L277" s="295" t="str">
        <f>IF(原始数据!AR278="","",IF(ISERROR(MATCH(原始数据!AR278,各类选项!$C:$C,0)),1,0))</f>
        <v/>
      </c>
      <c r="M277" s="295" t="str">
        <f>IF(原始数据!AS278="","",IF(ISERROR(MATCH(原始数据!AS278,各类选项!$C:$C,0)),1,0))</f>
        <v/>
      </c>
      <c r="N277" s="295" t="str">
        <f>IF(原始数据!AT278="","",IF(ISERROR(MATCH(原始数据!AT278,各类选项!$E:$E,0)),1,0))</f>
        <v/>
      </c>
      <c r="O277" s="295" t="str">
        <f>IF(原始数据!AU278="","",IF(ISERROR(MATCH(原始数据!AU278,各类选项!$E:$E,0)),1,0))</f>
        <v/>
      </c>
      <c r="P277" s="295" t="str">
        <f>IF(原始数据!AW278="","",IF(ISERROR(MATCH(原始数据!AW278,各类选项!$E:$E,0)),1,0))</f>
        <v/>
      </c>
      <c r="Q277" s="295" t="str">
        <f>IF(原始数据!AY278="","",IF(ISERROR(MATCH(原始数据!AY278,各类选项!$E:$E,0)),1,0))</f>
        <v/>
      </c>
      <c r="R277" s="295" t="str">
        <f>IF(原始数据!AZ278="","",IF(ISERROR(MATCH(原始数据!AZ278,各类选项!$C:$C,0)),1,0))</f>
        <v/>
      </c>
      <c r="S277" s="295" t="str">
        <f>IF(赛后数据!M278="","",IF(ISERROR(MATCH(赛后数据!M278,(各类选项!J:J),0)),1,0))</f>
        <v/>
      </c>
      <c r="T277" s="295" t="str">
        <f>IF(赛后数据!U278="","",IF(ISERROR(MATCH(赛后数据!U278,(各类选项!J:J),0)),1,0))</f>
        <v/>
      </c>
      <c r="U277" s="295" t="str">
        <f>IF(赛后数据!AC278="","",IF(ISERROR(MATCH(赛后数据!AC278,(各类选项!J:J),0)),1,0))</f>
        <v/>
      </c>
      <c r="V277" s="295" t="str">
        <f>IF(赛后数据!AK278="","",IF(ISERROR(MATCH(赛后数据!AK278,(各类选项!J:J),0)),1,0))</f>
        <v/>
      </c>
    </row>
    <row r="278" spans="1:22">
      <c r="A278" s="295">
        <f t="shared" si="8"/>
        <v>0</v>
      </c>
      <c r="B278" s="295">
        <f t="shared" si="9"/>
        <v>0</v>
      </c>
      <c r="C278" s="295" t="str">
        <f>IF(原始数据!K279="","",IF(ISERROR(MATCH(原始数据!K279,原始数据!E279:F279,0)),1,0)-IF(原始数据!K279="",1,0))</f>
        <v/>
      </c>
      <c r="D278" s="295" t="str">
        <f>IF(原始数据!L279="","",IF(ISERROR(MATCH(原始数据!L279,各类选项!L:L,0)),1,0)-IF(原始数据!L279="",1,0))</f>
        <v/>
      </c>
      <c r="E278" s="295" t="str">
        <f>IF(原始数据!W279="","",IF(ISERROR(MATCH(原始数据!W279,各类选项!G:G,0)),1,0))</f>
        <v/>
      </c>
      <c r="F278" s="295" t="str">
        <f>IF(原始数据!Y279="","",IF(ISERROR(MATCH(原始数据!Y279,各类选项!G:G,0)),1,0))</f>
        <v/>
      </c>
      <c r="G278" s="295" t="str">
        <f>IF(原始数据!AO279="","",IF(ISERROR(MATCH(原始数据!AO279,各类选项!$E:$E,0)),1,0))</f>
        <v/>
      </c>
      <c r="H278" s="295" t="str">
        <f>IF(原始数据!AP279="","",IF(ISERROR(MATCH(原始数据!AP279,各类选项!$E:$E,0)),1,0))</f>
        <v/>
      </c>
      <c r="I278" s="295" t="str">
        <f>IF(原始数据!AV279="","",IF(ISERROR(MATCH(原始数据!AV279,各类选项!$E:$E,0)),1,0))</f>
        <v/>
      </c>
      <c r="J278" s="295" t="str">
        <f>IF(原始数据!AX279="","",IF(ISERROR(MATCH(原始数据!AX279,各类选项!$E:$E,0)),1,0))</f>
        <v/>
      </c>
      <c r="K278" s="295" t="str">
        <f>IF(原始数据!AQ279="","",IF(ISERROR(MATCH(原始数据!AQ279,各类选项!$C:$C,0)),1,0))</f>
        <v/>
      </c>
      <c r="L278" s="295" t="str">
        <f>IF(原始数据!AR279="","",IF(ISERROR(MATCH(原始数据!AR279,各类选项!$C:$C,0)),1,0))</f>
        <v/>
      </c>
      <c r="M278" s="295" t="str">
        <f>IF(原始数据!AS279="","",IF(ISERROR(MATCH(原始数据!AS279,各类选项!$C:$C,0)),1,0))</f>
        <v/>
      </c>
      <c r="N278" s="295" t="str">
        <f>IF(原始数据!AT279="","",IF(ISERROR(MATCH(原始数据!AT279,各类选项!$E:$E,0)),1,0))</f>
        <v/>
      </c>
      <c r="O278" s="295" t="str">
        <f>IF(原始数据!AU279="","",IF(ISERROR(MATCH(原始数据!AU279,各类选项!$E:$E,0)),1,0))</f>
        <v/>
      </c>
      <c r="P278" s="295" t="str">
        <f>IF(原始数据!AW279="","",IF(ISERROR(MATCH(原始数据!AW279,各类选项!$E:$E,0)),1,0))</f>
        <v/>
      </c>
      <c r="Q278" s="295" t="str">
        <f>IF(原始数据!AY279="","",IF(ISERROR(MATCH(原始数据!AY279,各类选项!$E:$E,0)),1,0))</f>
        <v/>
      </c>
      <c r="R278" s="295" t="str">
        <f>IF(原始数据!AZ279="","",IF(ISERROR(MATCH(原始数据!AZ279,各类选项!$C:$C,0)),1,0))</f>
        <v/>
      </c>
      <c r="S278" s="295" t="str">
        <f>IF(赛后数据!M279="","",IF(ISERROR(MATCH(赛后数据!M279,(各类选项!J:J),0)),1,0))</f>
        <v/>
      </c>
      <c r="T278" s="295" t="str">
        <f>IF(赛后数据!U279="","",IF(ISERROR(MATCH(赛后数据!U279,(各类选项!J:J),0)),1,0))</f>
        <v/>
      </c>
      <c r="U278" s="295" t="str">
        <f>IF(赛后数据!AC279="","",IF(ISERROR(MATCH(赛后数据!AC279,(各类选项!J:J),0)),1,0))</f>
        <v/>
      </c>
      <c r="V278" s="295" t="str">
        <f>IF(赛后数据!AK279="","",IF(ISERROR(MATCH(赛后数据!AK279,(各类选项!J:J),0)),1,0))</f>
        <v/>
      </c>
    </row>
    <row r="279" spans="1:22">
      <c r="A279" s="295">
        <f t="shared" si="8"/>
        <v>0</v>
      </c>
      <c r="B279" s="295">
        <f t="shared" si="9"/>
        <v>0</v>
      </c>
      <c r="C279" s="295" t="str">
        <f>IF(原始数据!K280="","",IF(ISERROR(MATCH(原始数据!K280,原始数据!E280:F280,0)),1,0)-IF(原始数据!K280="",1,0))</f>
        <v/>
      </c>
      <c r="D279" s="295" t="str">
        <f>IF(原始数据!L280="","",IF(ISERROR(MATCH(原始数据!L280,各类选项!L:L,0)),1,0)-IF(原始数据!L280="",1,0))</f>
        <v/>
      </c>
      <c r="E279" s="295" t="str">
        <f>IF(原始数据!W280="","",IF(ISERROR(MATCH(原始数据!W280,各类选项!G:G,0)),1,0))</f>
        <v/>
      </c>
      <c r="F279" s="295" t="str">
        <f>IF(原始数据!Y280="","",IF(ISERROR(MATCH(原始数据!Y280,各类选项!G:G,0)),1,0))</f>
        <v/>
      </c>
      <c r="G279" s="295" t="str">
        <f>IF(原始数据!AO280="","",IF(ISERROR(MATCH(原始数据!AO280,各类选项!$E:$E,0)),1,0))</f>
        <v/>
      </c>
      <c r="H279" s="295" t="str">
        <f>IF(原始数据!AP280="","",IF(ISERROR(MATCH(原始数据!AP280,各类选项!$E:$E,0)),1,0))</f>
        <v/>
      </c>
      <c r="I279" s="295" t="str">
        <f>IF(原始数据!AV280="","",IF(ISERROR(MATCH(原始数据!AV280,各类选项!$E:$E,0)),1,0))</f>
        <v/>
      </c>
      <c r="J279" s="295" t="str">
        <f>IF(原始数据!AX280="","",IF(ISERROR(MATCH(原始数据!AX280,各类选项!$E:$E,0)),1,0))</f>
        <v/>
      </c>
      <c r="K279" s="295" t="str">
        <f>IF(原始数据!AQ280="","",IF(ISERROR(MATCH(原始数据!AQ280,各类选项!$C:$C,0)),1,0))</f>
        <v/>
      </c>
      <c r="L279" s="295" t="str">
        <f>IF(原始数据!AR280="","",IF(ISERROR(MATCH(原始数据!AR280,各类选项!$C:$C,0)),1,0))</f>
        <v/>
      </c>
      <c r="M279" s="295" t="str">
        <f>IF(原始数据!AS280="","",IF(ISERROR(MATCH(原始数据!AS280,各类选项!$C:$C,0)),1,0))</f>
        <v/>
      </c>
      <c r="N279" s="295" t="str">
        <f>IF(原始数据!AT280="","",IF(ISERROR(MATCH(原始数据!AT280,各类选项!$E:$E,0)),1,0))</f>
        <v/>
      </c>
      <c r="O279" s="295" t="str">
        <f>IF(原始数据!AU280="","",IF(ISERROR(MATCH(原始数据!AU280,各类选项!$E:$E,0)),1,0))</f>
        <v/>
      </c>
      <c r="P279" s="295" t="str">
        <f>IF(原始数据!AW280="","",IF(ISERROR(MATCH(原始数据!AW280,各类选项!$E:$E,0)),1,0))</f>
        <v/>
      </c>
      <c r="Q279" s="295" t="str">
        <f>IF(原始数据!AY280="","",IF(ISERROR(MATCH(原始数据!AY280,各类选项!$E:$E,0)),1,0))</f>
        <v/>
      </c>
      <c r="R279" s="295" t="str">
        <f>IF(原始数据!AZ280="","",IF(ISERROR(MATCH(原始数据!AZ280,各类选项!$C:$C,0)),1,0))</f>
        <v/>
      </c>
      <c r="S279" s="295" t="str">
        <f>IF(赛后数据!M280="","",IF(ISERROR(MATCH(赛后数据!M280,(各类选项!J:J),0)),1,0))</f>
        <v/>
      </c>
      <c r="T279" s="295" t="str">
        <f>IF(赛后数据!U280="","",IF(ISERROR(MATCH(赛后数据!U280,(各类选项!J:J),0)),1,0))</f>
        <v/>
      </c>
      <c r="U279" s="295" t="str">
        <f>IF(赛后数据!AC280="","",IF(ISERROR(MATCH(赛后数据!AC280,(各类选项!J:J),0)),1,0))</f>
        <v/>
      </c>
      <c r="V279" s="295" t="str">
        <f>IF(赛后数据!AK280="","",IF(ISERROR(MATCH(赛后数据!AK280,(各类选项!J:J),0)),1,0))</f>
        <v/>
      </c>
    </row>
    <row r="280" spans="1:22">
      <c r="A280" s="295">
        <f t="shared" si="8"/>
        <v>0</v>
      </c>
      <c r="B280" s="295">
        <f t="shared" si="9"/>
        <v>0</v>
      </c>
      <c r="C280" s="295" t="str">
        <f>IF(原始数据!K281="","",IF(ISERROR(MATCH(原始数据!K281,原始数据!E281:F281,0)),1,0)-IF(原始数据!K281="",1,0))</f>
        <v/>
      </c>
      <c r="D280" s="295" t="str">
        <f>IF(原始数据!L281="","",IF(ISERROR(MATCH(原始数据!L281,各类选项!L:L,0)),1,0)-IF(原始数据!L281="",1,0))</f>
        <v/>
      </c>
      <c r="E280" s="295" t="str">
        <f>IF(原始数据!W281="","",IF(ISERROR(MATCH(原始数据!W281,各类选项!G:G,0)),1,0))</f>
        <v/>
      </c>
      <c r="F280" s="295" t="str">
        <f>IF(原始数据!Y281="","",IF(ISERROR(MATCH(原始数据!Y281,各类选项!G:G,0)),1,0))</f>
        <v/>
      </c>
      <c r="G280" s="295" t="str">
        <f>IF(原始数据!AO281="","",IF(ISERROR(MATCH(原始数据!AO281,各类选项!$E:$E,0)),1,0))</f>
        <v/>
      </c>
      <c r="H280" s="295" t="str">
        <f>IF(原始数据!AP281="","",IF(ISERROR(MATCH(原始数据!AP281,各类选项!$E:$E,0)),1,0))</f>
        <v/>
      </c>
      <c r="I280" s="295" t="str">
        <f>IF(原始数据!AV281="","",IF(ISERROR(MATCH(原始数据!AV281,各类选项!$E:$E,0)),1,0))</f>
        <v/>
      </c>
      <c r="J280" s="295" t="str">
        <f>IF(原始数据!AX281="","",IF(ISERROR(MATCH(原始数据!AX281,各类选项!$E:$E,0)),1,0))</f>
        <v/>
      </c>
      <c r="K280" s="295" t="str">
        <f>IF(原始数据!AQ281="","",IF(ISERROR(MATCH(原始数据!AQ281,各类选项!$C:$C,0)),1,0))</f>
        <v/>
      </c>
      <c r="L280" s="295" t="str">
        <f>IF(原始数据!AR281="","",IF(ISERROR(MATCH(原始数据!AR281,各类选项!$C:$C,0)),1,0))</f>
        <v/>
      </c>
      <c r="M280" s="295" t="str">
        <f>IF(原始数据!AS281="","",IF(ISERROR(MATCH(原始数据!AS281,各类选项!$C:$C,0)),1,0))</f>
        <v/>
      </c>
      <c r="N280" s="295" t="str">
        <f>IF(原始数据!AT281="","",IF(ISERROR(MATCH(原始数据!AT281,各类选项!$E:$E,0)),1,0))</f>
        <v/>
      </c>
      <c r="O280" s="295" t="str">
        <f>IF(原始数据!AU281="","",IF(ISERROR(MATCH(原始数据!AU281,各类选项!$E:$E,0)),1,0))</f>
        <v/>
      </c>
      <c r="P280" s="295" t="str">
        <f>IF(原始数据!AW281="","",IF(ISERROR(MATCH(原始数据!AW281,各类选项!$E:$E,0)),1,0))</f>
        <v/>
      </c>
      <c r="Q280" s="295" t="str">
        <f>IF(原始数据!AY281="","",IF(ISERROR(MATCH(原始数据!AY281,各类选项!$E:$E,0)),1,0))</f>
        <v/>
      </c>
      <c r="R280" s="295" t="str">
        <f>IF(原始数据!AZ281="","",IF(ISERROR(MATCH(原始数据!AZ281,各类选项!$C:$C,0)),1,0))</f>
        <v/>
      </c>
      <c r="S280" s="295" t="str">
        <f>IF(赛后数据!M281="","",IF(ISERROR(MATCH(赛后数据!M281,(各类选项!J:J),0)),1,0))</f>
        <v/>
      </c>
      <c r="T280" s="295" t="str">
        <f>IF(赛后数据!U281="","",IF(ISERROR(MATCH(赛后数据!U281,(各类选项!J:J),0)),1,0))</f>
        <v/>
      </c>
      <c r="U280" s="295" t="str">
        <f>IF(赛后数据!AC281="","",IF(ISERROR(MATCH(赛后数据!AC281,(各类选项!J:J),0)),1,0))</f>
        <v/>
      </c>
      <c r="V280" s="295" t="str">
        <f>IF(赛后数据!AK281="","",IF(ISERROR(MATCH(赛后数据!AK281,(各类选项!J:J),0)),1,0))</f>
        <v/>
      </c>
    </row>
    <row r="281" spans="1:22">
      <c r="A281" s="295">
        <f t="shared" si="8"/>
        <v>0</v>
      </c>
      <c r="B281" s="295">
        <f t="shared" si="9"/>
        <v>0</v>
      </c>
      <c r="C281" s="295" t="str">
        <f>IF(原始数据!K282="","",IF(ISERROR(MATCH(原始数据!K282,原始数据!E282:F282,0)),1,0)-IF(原始数据!K282="",1,0))</f>
        <v/>
      </c>
      <c r="D281" s="295" t="str">
        <f>IF(原始数据!L282="","",IF(ISERROR(MATCH(原始数据!L282,各类选项!L:L,0)),1,0)-IF(原始数据!L282="",1,0))</f>
        <v/>
      </c>
      <c r="E281" s="295" t="str">
        <f>IF(原始数据!W282="","",IF(ISERROR(MATCH(原始数据!W282,各类选项!G:G,0)),1,0))</f>
        <v/>
      </c>
      <c r="F281" s="295" t="str">
        <f>IF(原始数据!Y282="","",IF(ISERROR(MATCH(原始数据!Y282,各类选项!G:G,0)),1,0))</f>
        <v/>
      </c>
      <c r="G281" s="295" t="str">
        <f>IF(原始数据!AO282="","",IF(ISERROR(MATCH(原始数据!AO282,各类选项!$E:$E,0)),1,0))</f>
        <v/>
      </c>
      <c r="H281" s="295" t="str">
        <f>IF(原始数据!AP282="","",IF(ISERROR(MATCH(原始数据!AP282,各类选项!$E:$E,0)),1,0))</f>
        <v/>
      </c>
      <c r="I281" s="295" t="str">
        <f>IF(原始数据!AV282="","",IF(ISERROR(MATCH(原始数据!AV282,各类选项!$E:$E,0)),1,0))</f>
        <v/>
      </c>
      <c r="J281" s="295" t="str">
        <f>IF(原始数据!AX282="","",IF(ISERROR(MATCH(原始数据!AX282,各类选项!$E:$E,0)),1,0))</f>
        <v/>
      </c>
      <c r="K281" s="295" t="str">
        <f>IF(原始数据!AQ282="","",IF(ISERROR(MATCH(原始数据!AQ282,各类选项!$C:$C,0)),1,0))</f>
        <v/>
      </c>
      <c r="L281" s="295" t="str">
        <f>IF(原始数据!AR282="","",IF(ISERROR(MATCH(原始数据!AR282,各类选项!$C:$C,0)),1,0))</f>
        <v/>
      </c>
      <c r="M281" s="295" t="str">
        <f>IF(原始数据!AS282="","",IF(ISERROR(MATCH(原始数据!AS282,各类选项!$C:$C,0)),1,0))</f>
        <v/>
      </c>
      <c r="N281" s="295" t="str">
        <f>IF(原始数据!AT282="","",IF(ISERROR(MATCH(原始数据!AT282,各类选项!$E:$E,0)),1,0))</f>
        <v/>
      </c>
      <c r="O281" s="295" t="str">
        <f>IF(原始数据!AU282="","",IF(ISERROR(MATCH(原始数据!AU282,各类选项!$E:$E,0)),1,0))</f>
        <v/>
      </c>
      <c r="P281" s="295" t="str">
        <f>IF(原始数据!AW282="","",IF(ISERROR(MATCH(原始数据!AW282,各类选项!$E:$E,0)),1,0))</f>
        <v/>
      </c>
      <c r="Q281" s="295" t="str">
        <f>IF(原始数据!AY282="","",IF(ISERROR(MATCH(原始数据!AY282,各类选项!$E:$E,0)),1,0))</f>
        <v/>
      </c>
      <c r="R281" s="295" t="str">
        <f>IF(原始数据!AZ282="","",IF(ISERROR(MATCH(原始数据!AZ282,各类选项!$C:$C,0)),1,0))</f>
        <v/>
      </c>
      <c r="S281" s="295" t="str">
        <f>IF(赛后数据!M282="","",IF(ISERROR(MATCH(赛后数据!M282,(各类选项!J:J),0)),1,0))</f>
        <v/>
      </c>
      <c r="T281" s="295" t="str">
        <f>IF(赛后数据!U282="","",IF(ISERROR(MATCH(赛后数据!U282,(各类选项!J:J),0)),1,0))</f>
        <v/>
      </c>
      <c r="U281" s="295" t="str">
        <f>IF(赛后数据!AC282="","",IF(ISERROR(MATCH(赛后数据!AC282,(各类选项!J:J),0)),1,0))</f>
        <v/>
      </c>
      <c r="V281" s="295" t="str">
        <f>IF(赛后数据!AK282="","",IF(ISERROR(MATCH(赛后数据!AK282,(各类选项!J:J),0)),1,0))</f>
        <v/>
      </c>
    </row>
    <row r="282" spans="1:22">
      <c r="A282" s="295">
        <f t="shared" si="8"/>
        <v>0</v>
      </c>
      <c r="B282" s="295">
        <f t="shared" si="9"/>
        <v>0</v>
      </c>
      <c r="C282" s="295" t="str">
        <f>IF(原始数据!K283="","",IF(ISERROR(MATCH(原始数据!K283,原始数据!E283:F283,0)),1,0)-IF(原始数据!K283="",1,0))</f>
        <v/>
      </c>
      <c r="D282" s="295" t="str">
        <f>IF(原始数据!L283="","",IF(ISERROR(MATCH(原始数据!L283,各类选项!L:L,0)),1,0)-IF(原始数据!L283="",1,0))</f>
        <v/>
      </c>
      <c r="E282" s="295" t="str">
        <f>IF(原始数据!W283="","",IF(ISERROR(MATCH(原始数据!W283,各类选项!G:G,0)),1,0))</f>
        <v/>
      </c>
      <c r="F282" s="295" t="str">
        <f>IF(原始数据!Y283="","",IF(ISERROR(MATCH(原始数据!Y283,各类选项!G:G,0)),1,0))</f>
        <v/>
      </c>
      <c r="G282" s="295" t="str">
        <f>IF(原始数据!AO283="","",IF(ISERROR(MATCH(原始数据!AO283,各类选项!$E:$E,0)),1,0))</f>
        <v/>
      </c>
      <c r="H282" s="295" t="str">
        <f>IF(原始数据!AP283="","",IF(ISERROR(MATCH(原始数据!AP283,各类选项!$E:$E,0)),1,0))</f>
        <v/>
      </c>
      <c r="I282" s="295" t="str">
        <f>IF(原始数据!AV283="","",IF(ISERROR(MATCH(原始数据!AV283,各类选项!$E:$E,0)),1,0))</f>
        <v/>
      </c>
      <c r="J282" s="295" t="str">
        <f>IF(原始数据!AX283="","",IF(ISERROR(MATCH(原始数据!AX283,各类选项!$E:$E,0)),1,0))</f>
        <v/>
      </c>
      <c r="K282" s="295" t="str">
        <f>IF(原始数据!AQ283="","",IF(ISERROR(MATCH(原始数据!AQ283,各类选项!$C:$C,0)),1,0))</f>
        <v/>
      </c>
      <c r="L282" s="295" t="str">
        <f>IF(原始数据!AR283="","",IF(ISERROR(MATCH(原始数据!AR283,各类选项!$C:$C,0)),1,0))</f>
        <v/>
      </c>
      <c r="M282" s="295" t="str">
        <f>IF(原始数据!AS283="","",IF(ISERROR(MATCH(原始数据!AS283,各类选项!$C:$C,0)),1,0))</f>
        <v/>
      </c>
      <c r="N282" s="295" t="str">
        <f>IF(原始数据!AT283="","",IF(ISERROR(MATCH(原始数据!AT283,各类选项!$E:$E,0)),1,0))</f>
        <v/>
      </c>
      <c r="O282" s="295" t="str">
        <f>IF(原始数据!AU283="","",IF(ISERROR(MATCH(原始数据!AU283,各类选项!$E:$E,0)),1,0))</f>
        <v/>
      </c>
      <c r="P282" s="295" t="str">
        <f>IF(原始数据!AW283="","",IF(ISERROR(MATCH(原始数据!AW283,各类选项!$E:$E,0)),1,0))</f>
        <v/>
      </c>
      <c r="Q282" s="295" t="str">
        <f>IF(原始数据!AY283="","",IF(ISERROR(MATCH(原始数据!AY283,各类选项!$E:$E,0)),1,0))</f>
        <v/>
      </c>
      <c r="R282" s="295" t="str">
        <f>IF(原始数据!AZ283="","",IF(ISERROR(MATCH(原始数据!AZ283,各类选项!$C:$C,0)),1,0))</f>
        <v/>
      </c>
      <c r="S282" s="295" t="str">
        <f>IF(赛后数据!M283="","",IF(ISERROR(MATCH(赛后数据!M283,(各类选项!J:J),0)),1,0))</f>
        <v/>
      </c>
      <c r="T282" s="295" t="str">
        <f>IF(赛后数据!U283="","",IF(ISERROR(MATCH(赛后数据!U283,(各类选项!J:J),0)),1,0))</f>
        <v/>
      </c>
      <c r="U282" s="295" t="str">
        <f>IF(赛后数据!AC283="","",IF(ISERROR(MATCH(赛后数据!AC283,(各类选项!J:J),0)),1,0))</f>
        <v/>
      </c>
      <c r="V282" s="295" t="str">
        <f>IF(赛后数据!AK283="","",IF(ISERROR(MATCH(赛后数据!AK283,(各类选项!J:J),0)),1,0))</f>
        <v/>
      </c>
    </row>
    <row r="283" spans="1:22">
      <c r="A283" s="295">
        <f t="shared" si="8"/>
        <v>0</v>
      </c>
      <c r="B283" s="295">
        <f t="shared" si="9"/>
        <v>0</v>
      </c>
      <c r="C283" s="295" t="str">
        <f>IF(原始数据!K284="","",IF(ISERROR(MATCH(原始数据!K284,原始数据!E284:F284,0)),1,0)-IF(原始数据!K284="",1,0))</f>
        <v/>
      </c>
      <c r="D283" s="295" t="str">
        <f>IF(原始数据!L284="","",IF(ISERROR(MATCH(原始数据!L284,各类选项!L:L,0)),1,0)-IF(原始数据!L284="",1,0))</f>
        <v/>
      </c>
      <c r="E283" s="295" t="str">
        <f>IF(原始数据!W284="","",IF(ISERROR(MATCH(原始数据!W284,各类选项!G:G,0)),1,0))</f>
        <v/>
      </c>
      <c r="F283" s="295" t="str">
        <f>IF(原始数据!Y284="","",IF(ISERROR(MATCH(原始数据!Y284,各类选项!G:G,0)),1,0))</f>
        <v/>
      </c>
      <c r="G283" s="295" t="str">
        <f>IF(原始数据!AO284="","",IF(ISERROR(MATCH(原始数据!AO284,各类选项!$E:$E,0)),1,0))</f>
        <v/>
      </c>
      <c r="H283" s="295" t="str">
        <f>IF(原始数据!AP284="","",IF(ISERROR(MATCH(原始数据!AP284,各类选项!$E:$E,0)),1,0))</f>
        <v/>
      </c>
      <c r="I283" s="295" t="str">
        <f>IF(原始数据!AV284="","",IF(ISERROR(MATCH(原始数据!AV284,各类选项!$E:$E,0)),1,0))</f>
        <v/>
      </c>
      <c r="J283" s="295" t="str">
        <f>IF(原始数据!AX284="","",IF(ISERROR(MATCH(原始数据!AX284,各类选项!$E:$E,0)),1,0))</f>
        <v/>
      </c>
      <c r="K283" s="295" t="str">
        <f>IF(原始数据!AQ284="","",IF(ISERROR(MATCH(原始数据!AQ284,各类选项!$C:$C,0)),1,0))</f>
        <v/>
      </c>
      <c r="L283" s="295" t="str">
        <f>IF(原始数据!AR284="","",IF(ISERROR(MATCH(原始数据!AR284,各类选项!$C:$C,0)),1,0))</f>
        <v/>
      </c>
      <c r="M283" s="295" t="str">
        <f>IF(原始数据!AS284="","",IF(ISERROR(MATCH(原始数据!AS284,各类选项!$C:$C,0)),1,0))</f>
        <v/>
      </c>
      <c r="N283" s="295" t="str">
        <f>IF(原始数据!AT284="","",IF(ISERROR(MATCH(原始数据!AT284,各类选项!$E:$E,0)),1,0))</f>
        <v/>
      </c>
      <c r="O283" s="295" t="str">
        <f>IF(原始数据!AU284="","",IF(ISERROR(MATCH(原始数据!AU284,各类选项!$E:$E,0)),1,0))</f>
        <v/>
      </c>
      <c r="P283" s="295" t="str">
        <f>IF(原始数据!AW284="","",IF(ISERROR(MATCH(原始数据!AW284,各类选项!$E:$E,0)),1,0))</f>
        <v/>
      </c>
      <c r="Q283" s="295" t="str">
        <f>IF(原始数据!AY284="","",IF(ISERROR(MATCH(原始数据!AY284,各类选项!$E:$E,0)),1,0))</f>
        <v/>
      </c>
      <c r="R283" s="295" t="str">
        <f>IF(原始数据!AZ284="","",IF(ISERROR(MATCH(原始数据!AZ284,各类选项!$C:$C,0)),1,0))</f>
        <v/>
      </c>
      <c r="S283" s="295" t="str">
        <f>IF(赛后数据!M284="","",IF(ISERROR(MATCH(赛后数据!M284,(各类选项!J:J),0)),1,0))</f>
        <v/>
      </c>
      <c r="T283" s="295" t="str">
        <f>IF(赛后数据!U284="","",IF(ISERROR(MATCH(赛后数据!U284,(各类选项!J:J),0)),1,0))</f>
        <v/>
      </c>
      <c r="U283" s="295" t="str">
        <f>IF(赛后数据!AC284="","",IF(ISERROR(MATCH(赛后数据!AC284,(各类选项!J:J),0)),1,0))</f>
        <v/>
      </c>
      <c r="V283" s="295" t="str">
        <f>IF(赛后数据!AK284="","",IF(ISERROR(MATCH(赛后数据!AK284,(各类选项!J:J),0)),1,0))</f>
        <v/>
      </c>
    </row>
    <row r="284" spans="1:22">
      <c r="A284" s="295">
        <f t="shared" si="8"/>
        <v>0</v>
      </c>
      <c r="B284" s="295">
        <f t="shared" si="9"/>
        <v>0</v>
      </c>
      <c r="C284" s="295" t="str">
        <f>IF(原始数据!K285="","",IF(ISERROR(MATCH(原始数据!K285,原始数据!E285:F285,0)),1,0)-IF(原始数据!K285="",1,0))</f>
        <v/>
      </c>
      <c r="D284" s="295" t="str">
        <f>IF(原始数据!L285="","",IF(ISERROR(MATCH(原始数据!L285,各类选项!L:L,0)),1,0)-IF(原始数据!L285="",1,0))</f>
        <v/>
      </c>
      <c r="E284" s="295" t="str">
        <f>IF(原始数据!W285="","",IF(ISERROR(MATCH(原始数据!W285,各类选项!G:G,0)),1,0))</f>
        <v/>
      </c>
      <c r="F284" s="295" t="str">
        <f>IF(原始数据!Y285="","",IF(ISERROR(MATCH(原始数据!Y285,各类选项!G:G,0)),1,0))</f>
        <v/>
      </c>
      <c r="G284" s="295" t="str">
        <f>IF(原始数据!AO285="","",IF(ISERROR(MATCH(原始数据!AO285,各类选项!$E:$E,0)),1,0))</f>
        <v/>
      </c>
      <c r="H284" s="295" t="str">
        <f>IF(原始数据!AP285="","",IF(ISERROR(MATCH(原始数据!AP285,各类选项!$E:$E,0)),1,0))</f>
        <v/>
      </c>
      <c r="I284" s="295" t="str">
        <f>IF(原始数据!AV285="","",IF(ISERROR(MATCH(原始数据!AV285,各类选项!$E:$E,0)),1,0))</f>
        <v/>
      </c>
      <c r="J284" s="295" t="str">
        <f>IF(原始数据!AX285="","",IF(ISERROR(MATCH(原始数据!AX285,各类选项!$E:$E,0)),1,0))</f>
        <v/>
      </c>
      <c r="K284" s="295" t="str">
        <f>IF(原始数据!AQ285="","",IF(ISERROR(MATCH(原始数据!AQ285,各类选项!$C:$C,0)),1,0))</f>
        <v/>
      </c>
      <c r="L284" s="295" t="str">
        <f>IF(原始数据!AR285="","",IF(ISERROR(MATCH(原始数据!AR285,各类选项!$C:$C,0)),1,0))</f>
        <v/>
      </c>
      <c r="M284" s="295" t="str">
        <f>IF(原始数据!AS285="","",IF(ISERROR(MATCH(原始数据!AS285,各类选项!$C:$C,0)),1,0))</f>
        <v/>
      </c>
      <c r="N284" s="295" t="str">
        <f>IF(原始数据!AT285="","",IF(ISERROR(MATCH(原始数据!AT285,各类选项!$E:$E,0)),1,0))</f>
        <v/>
      </c>
      <c r="O284" s="295" t="str">
        <f>IF(原始数据!AU285="","",IF(ISERROR(MATCH(原始数据!AU285,各类选项!$E:$E,0)),1,0))</f>
        <v/>
      </c>
      <c r="P284" s="295" t="str">
        <f>IF(原始数据!AW285="","",IF(ISERROR(MATCH(原始数据!AW285,各类选项!$E:$E,0)),1,0))</f>
        <v/>
      </c>
      <c r="Q284" s="295" t="str">
        <f>IF(原始数据!AY285="","",IF(ISERROR(MATCH(原始数据!AY285,各类选项!$E:$E,0)),1,0))</f>
        <v/>
      </c>
      <c r="R284" s="295" t="str">
        <f>IF(原始数据!AZ285="","",IF(ISERROR(MATCH(原始数据!AZ285,各类选项!$C:$C,0)),1,0))</f>
        <v/>
      </c>
      <c r="S284" s="295" t="str">
        <f>IF(赛后数据!M285="","",IF(ISERROR(MATCH(赛后数据!M285,(各类选项!J:J),0)),1,0))</f>
        <v/>
      </c>
      <c r="T284" s="295" t="str">
        <f>IF(赛后数据!U285="","",IF(ISERROR(MATCH(赛后数据!U285,(各类选项!J:J),0)),1,0))</f>
        <v/>
      </c>
      <c r="U284" s="295" t="str">
        <f>IF(赛后数据!AC285="","",IF(ISERROR(MATCH(赛后数据!AC285,(各类选项!J:J),0)),1,0))</f>
        <v/>
      </c>
      <c r="V284" s="295" t="str">
        <f>IF(赛后数据!AK285="","",IF(ISERROR(MATCH(赛后数据!AK285,(各类选项!J:J),0)),1,0))</f>
        <v/>
      </c>
    </row>
    <row r="285" spans="1:22">
      <c r="A285" s="295">
        <f t="shared" si="8"/>
        <v>0</v>
      </c>
      <c r="B285" s="295">
        <f t="shared" si="9"/>
        <v>0</v>
      </c>
      <c r="C285" s="295" t="str">
        <f>IF(原始数据!K286="","",IF(ISERROR(MATCH(原始数据!K286,原始数据!E286:F286,0)),1,0)-IF(原始数据!K286="",1,0))</f>
        <v/>
      </c>
      <c r="D285" s="295" t="str">
        <f>IF(原始数据!L286="","",IF(ISERROR(MATCH(原始数据!L286,各类选项!L:L,0)),1,0)-IF(原始数据!L286="",1,0))</f>
        <v/>
      </c>
      <c r="E285" s="295" t="str">
        <f>IF(原始数据!W286="","",IF(ISERROR(MATCH(原始数据!W286,各类选项!G:G,0)),1,0))</f>
        <v/>
      </c>
      <c r="F285" s="295" t="str">
        <f>IF(原始数据!Y286="","",IF(ISERROR(MATCH(原始数据!Y286,各类选项!G:G,0)),1,0))</f>
        <v/>
      </c>
      <c r="G285" s="295" t="str">
        <f>IF(原始数据!AO286="","",IF(ISERROR(MATCH(原始数据!AO286,各类选项!$E:$E,0)),1,0))</f>
        <v/>
      </c>
      <c r="H285" s="295" t="str">
        <f>IF(原始数据!AP286="","",IF(ISERROR(MATCH(原始数据!AP286,各类选项!$E:$E,0)),1,0))</f>
        <v/>
      </c>
      <c r="I285" s="295" t="str">
        <f>IF(原始数据!AV286="","",IF(ISERROR(MATCH(原始数据!AV286,各类选项!$E:$E,0)),1,0))</f>
        <v/>
      </c>
      <c r="J285" s="295" t="str">
        <f>IF(原始数据!AX286="","",IF(ISERROR(MATCH(原始数据!AX286,各类选项!$E:$E,0)),1,0))</f>
        <v/>
      </c>
      <c r="K285" s="295" t="str">
        <f>IF(原始数据!AQ286="","",IF(ISERROR(MATCH(原始数据!AQ286,各类选项!$C:$C,0)),1,0))</f>
        <v/>
      </c>
      <c r="L285" s="295" t="str">
        <f>IF(原始数据!AR286="","",IF(ISERROR(MATCH(原始数据!AR286,各类选项!$C:$C,0)),1,0))</f>
        <v/>
      </c>
      <c r="M285" s="295" t="str">
        <f>IF(原始数据!AS286="","",IF(ISERROR(MATCH(原始数据!AS286,各类选项!$C:$C,0)),1,0))</f>
        <v/>
      </c>
      <c r="N285" s="295" t="str">
        <f>IF(原始数据!AT286="","",IF(ISERROR(MATCH(原始数据!AT286,各类选项!$E:$E,0)),1,0))</f>
        <v/>
      </c>
      <c r="O285" s="295" t="str">
        <f>IF(原始数据!AU286="","",IF(ISERROR(MATCH(原始数据!AU286,各类选项!$E:$E,0)),1,0))</f>
        <v/>
      </c>
      <c r="P285" s="295" t="str">
        <f>IF(原始数据!AW286="","",IF(ISERROR(MATCH(原始数据!AW286,各类选项!$E:$E,0)),1,0))</f>
        <v/>
      </c>
      <c r="Q285" s="295" t="str">
        <f>IF(原始数据!AY286="","",IF(ISERROR(MATCH(原始数据!AY286,各类选项!$E:$E,0)),1,0))</f>
        <v/>
      </c>
      <c r="R285" s="295" t="str">
        <f>IF(原始数据!AZ286="","",IF(ISERROR(MATCH(原始数据!AZ286,各类选项!$C:$C,0)),1,0))</f>
        <v/>
      </c>
      <c r="S285" s="295" t="str">
        <f>IF(赛后数据!M286="","",IF(ISERROR(MATCH(赛后数据!M286,(各类选项!J:J),0)),1,0))</f>
        <v/>
      </c>
      <c r="T285" s="295" t="str">
        <f>IF(赛后数据!U286="","",IF(ISERROR(MATCH(赛后数据!U286,(各类选项!J:J),0)),1,0))</f>
        <v/>
      </c>
      <c r="U285" s="295" t="str">
        <f>IF(赛后数据!AC286="","",IF(ISERROR(MATCH(赛后数据!AC286,(各类选项!J:J),0)),1,0))</f>
        <v/>
      </c>
      <c r="V285" s="295" t="str">
        <f>IF(赛后数据!AK286="","",IF(ISERROR(MATCH(赛后数据!AK286,(各类选项!J:J),0)),1,0))</f>
        <v/>
      </c>
    </row>
    <row r="286" spans="1:22">
      <c r="A286" s="295">
        <f t="shared" si="8"/>
        <v>0</v>
      </c>
      <c r="B286" s="295">
        <f t="shared" si="9"/>
        <v>0</v>
      </c>
      <c r="C286" s="295" t="str">
        <f>IF(原始数据!K287="","",IF(ISERROR(MATCH(原始数据!K287,原始数据!E287:F287,0)),1,0)-IF(原始数据!K287="",1,0))</f>
        <v/>
      </c>
      <c r="D286" s="295" t="str">
        <f>IF(原始数据!L287="","",IF(ISERROR(MATCH(原始数据!L287,各类选项!L:L,0)),1,0)-IF(原始数据!L287="",1,0))</f>
        <v/>
      </c>
      <c r="E286" s="295" t="str">
        <f>IF(原始数据!W287="","",IF(ISERROR(MATCH(原始数据!W287,各类选项!G:G,0)),1,0))</f>
        <v/>
      </c>
      <c r="F286" s="295" t="str">
        <f>IF(原始数据!Y287="","",IF(ISERROR(MATCH(原始数据!Y287,各类选项!G:G,0)),1,0))</f>
        <v/>
      </c>
      <c r="G286" s="295" t="str">
        <f>IF(原始数据!AO287="","",IF(ISERROR(MATCH(原始数据!AO287,各类选项!$E:$E,0)),1,0))</f>
        <v/>
      </c>
      <c r="H286" s="295" t="str">
        <f>IF(原始数据!AP287="","",IF(ISERROR(MATCH(原始数据!AP287,各类选项!$E:$E,0)),1,0))</f>
        <v/>
      </c>
      <c r="I286" s="295" t="str">
        <f>IF(原始数据!AV287="","",IF(ISERROR(MATCH(原始数据!AV287,各类选项!$E:$E,0)),1,0))</f>
        <v/>
      </c>
      <c r="J286" s="295" t="str">
        <f>IF(原始数据!AX287="","",IF(ISERROR(MATCH(原始数据!AX287,各类选项!$E:$E,0)),1,0))</f>
        <v/>
      </c>
      <c r="K286" s="295" t="str">
        <f>IF(原始数据!AQ287="","",IF(ISERROR(MATCH(原始数据!AQ287,各类选项!$C:$C,0)),1,0))</f>
        <v/>
      </c>
      <c r="L286" s="295" t="str">
        <f>IF(原始数据!AR287="","",IF(ISERROR(MATCH(原始数据!AR287,各类选项!$C:$C,0)),1,0))</f>
        <v/>
      </c>
      <c r="M286" s="295" t="str">
        <f>IF(原始数据!AS287="","",IF(ISERROR(MATCH(原始数据!AS287,各类选项!$C:$C,0)),1,0))</f>
        <v/>
      </c>
      <c r="N286" s="295" t="str">
        <f>IF(原始数据!AT287="","",IF(ISERROR(MATCH(原始数据!AT287,各类选项!$E:$E,0)),1,0))</f>
        <v/>
      </c>
      <c r="O286" s="295" t="str">
        <f>IF(原始数据!AU287="","",IF(ISERROR(MATCH(原始数据!AU287,各类选项!$E:$E,0)),1,0))</f>
        <v/>
      </c>
      <c r="P286" s="295" t="str">
        <f>IF(原始数据!AW287="","",IF(ISERROR(MATCH(原始数据!AW287,各类选项!$E:$E,0)),1,0))</f>
        <v/>
      </c>
      <c r="Q286" s="295" t="str">
        <f>IF(原始数据!AY287="","",IF(ISERROR(MATCH(原始数据!AY287,各类选项!$E:$E,0)),1,0))</f>
        <v/>
      </c>
      <c r="R286" s="295" t="str">
        <f>IF(原始数据!AZ287="","",IF(ISERROR(MATCH(原始数据!AZ287,各类选项!$C:$C,0)),1,0))</f>
        <v/>
      </c>
      <c r="S286" s="295" t="str">
        <f>IF(赛后数据!M287="","",IF(ISERROR(MATCH(赛后数据!M287,(各类选项!J:J),0)),1,0))</f>
        <v/>
      </c>
      <c r="T286" s="295" t="str">
        <f>IF(赛后数据!U287="","",IF(ISERROR(MATCH(赛后数据!U287,(各类选项!J:J),0)),1,0))</f>
        <v/>
      </c>
      <c r="U286" s="295" t="str">
        <f>IF(赛后数据!AC287="","",IF(ISERROR(MATCH(赛后数据!AC287,(各类选项!J:J),0)),1,0))</f>
        <v/>
      </c>
      <c r="V286" s="295" t="str">
        <f>IF(赛后数据!AK287="","",IF(ISERROR(MATCH(赛后数据!AK287,(各类选项!J:J),0)),1,0))</f>
        <v/>
      </c>
    </row>
    <row r="287" spans="1:22">
      <c r="A287" s="295">
        <f t="shared" si="8"/>
        <v>0</v>
      </c>
      <c r="B287" s="295">
        <f t="shared" si="9"/>
        <v>0</v>
      </c>
      <c r="C287" s="295" t="str">
        <f>IF(原始数据!K288="","",IF(ISERROR(MATCH(原始数据!K288,原始数据!E288:F288,0)),1,0)-IF(原始数据!K288="",1,0))</f>
        <v/>
      </c>
      <c r="D287" s="295" t="str">
        <f>IF(原始数据!L288="","",IF(ISERROR(MATCH(原始数据!L288,各类选项!L:L,0)),1,0)-IF(原始数据!L288="",1,0))</f>
        <v/>
      </c>
      <c r="E287" s="295" t="str">
        <f>IF(原始数据!W288="","",IF(ISERROR(MATCH(原始数据!W288,各类选项!G:G,0)),1,0))</f>
        <v/>
      </c>
      <c r="F287" s="295" t="str">
        <f>IF(原始数据!Y288="","",IF(ISERROR(MATCH(原始数据!Y288,各类选项!G:G,0)),1,0))</f>
        <v/>
      </c>
      <c r="G287" s="295" t="str">
        <f>IF(原始数据!AO288="","",IF(ISERROR(MATCH(原始数据!AO288,各类选项!$E:$E,0)),1,0))</f>
        <v/>
      </c>
      <c r="H287" s="295" t="str">
        <f>IF(原始数据!AP288="","",IF(ISERROR(MATCH(原始数据!AP288,各类选项!$E:$E,0)),1,0))</f>
        <v/>
      </c>
      <c r="I287" s="295" t="str">
        <f>IF(原始数据!AV288="","",IF(ISERROR(MATCH(原始数据!AV288,各类选项!$E:$E,0)),1,0))</f>
        <v/>
      </c>
      <c r="J287" s="295" t="str">
        <f>IF(原始数据!AX288="","",IF(ISERROR(MATCH(原始数据!AX288,各类选项!$E:$E,0)),1,0))</f>
        <v/>
      </c>
      <c r="K287" s="295" t="str">
        <f>IF(原始数据!AQ288="","",IF(ISERROR(MATCH(原始数据!AQ288,各类选项!$C:$C,0)),1,0))</f>
        <v/>
      </c>
      <c r="L287" s="295" t="str">
        <f>IF(原始数据!AR288="","",IF(ISERROR(MATCH(原始数据!AR288,各类选项!$C:$C,0)),1,0))</f>
        <v/>
      </c>
      <c r="M287" s="295" t="str">
        <f>IF(原始数据!AS288="","",IF(ISERROR(MATCH(原始数据!AS288,各类选项!$C:$C,0)),1,0))</f>
        <v/>
      </c>
      <c r="N287" s="295" t="str">
        <f>IF(原始数据!AT288="","",IF(ISERROR(MATCH(原始数据!AT288,各类选项!$E:$E,0)),1,0))</f>
        <v/>
      </c>
      <c r="O287" s="295" t="str">
        <f>IF(原始数据!AU288="","",IF(ISERROR(MATCH(原始数据!AU288,各类选项!$E:$E,0)),1,0))</f>
        <v/>
      </c>
      <c r="P287" s="295" t="str">
        <f>IF(原始数据!AW288="","",IF(ISERROR(MATCH(原始数据!AW288,各类选项!$E:$E,0)),1,0))</f>
        <v/>
      </c>
      <c r="Q287" s="295" t="str">
        <f>IF(原始数据!AY288="","",IF(ISERROR(MATCH(原始数据!AY288,各类选项!$E:$E,0)),1,0))</f>
        <v/>
      </c>
      <c r="R287" s="295" t="str">
        <f>IF(原始数据!AZ288="","",IF(ISERROR(MATCH(原始数据!AZ288,各类选项!$C:$C,0)),1,0))</f>
        <v/>
      </c>
      <c r="S287" s="295" t="str">
        <f>IF(赛后数据!M288="","",IF(ISERROR(MATCH(赛后数据!M288,(各类选项!J:J),0)),1,0))</f>
        <v/>
      </c>
      <c r="T287" s="295" t="str">
        <f>IF(赛后数据!U288="","",IF(ISERROR(MATCH(赛后数据!U288,(各类选项!J:J),0)),1,0))</f>
        <v/>
      </c>
      <c r="U287" s="295" t="str">
        <f>IF(赛后数据!AC288="","",IF(ISERROR(MATCH(赛后数据!AC288,(各类选项!J:J),0)),1,0))</f>
        <v/>
      </c>
      <c r="V287" s="295" t="str">
        <f>IF(赛后数据!AK288="","",IF(ISERROR(MATCH(赛后数据!AK288,(各类选项!J:J),0)),1,0))</f>
        <v/>
      </c>
    </row>
    <row r="288" spans="1:22">
      <c r="A288" s="295">
        <f t="shared" si="8"/>
        <v>0</v>
      </c>
      <c r="B288" s="295">
        <f t="shared" si="9"/>
        <v>0</v>
      </c>
      <c r="C288" s="295" t="str">
        <f>IF(原始数据!K289="","",IF(ISERROR(MATCH(原始数据!K289,原始数据!E289:F289,0)),1,0)-IF(原始数据!K289="",1,0))</f>
        <v/>
      </c>
      <c r="D288" s="295" t="str">
        <f>IF(原始数据!L289="","",IF(ISERROR(MATCH(原始数据!L289,各类选项!L:L,0)),1,0)-IF(原始数据!L289="",1,0))</f>
        <v/>
      </c>
      <c r="E288" s="295" t="str">
        <f>IF(原始数据!W289="","",IF(ISERROR(MATCH(原始数据!W289,各类选项!G:G,0)),1,0))</f>
        <v/>
      </c>
      <c r="F288" s="295" t="str">
        <f>IF(原始数据!Y289="","",IF(ISERROR(MATCH(原始数据!Y289,各类选项!G:G,0)),1,0))</f>
        <v/>
      </c>
      <c r="G288" s="295" t="str">
        <f>IF(原始数据!AO289="","",IF(ISERROR(MATCH(原始数据!AO289,各类选项!$E:$E,0)),1,0))</f>
        <v/>
      </c>
      <c r="H288" s="295" t="str">
        <f>IF(原始数据!AP289="","",IF(ISERROR(MATCH(原始数据!AP289,各类选项!$E:$E,0)),1,0))</f>
        <v/>
      </c>
      <c r="I288" s="295" t="str">
        <f>IF(原始数据!AV289="","",IF(ISERROR(MATCH(原始数据!AV289,各类选项!$E:$E,0)),1,0))</f>
        <v/>
      </c>
      <c r="J288" s="295" t="str">
        <f>IF(原始数据!AX289="","",IF(ISERROR(MATCH(原始数据!AX289,各类选项!$E:$E,0)),1,0))</f>
        <v/>
      </c>
      <c r="K288" s="295" t="str">
        <f>IF(原始数据!AQ289="","",IF(ISERROR(MATCH(原始数据!AQ289,各类选项!$C:$C,0)),1,0))</f>
        <v/>
      </c>
      <c r="L288" s="295" t="str">
        <f>IF(原始数据!AR289="","",IF(ISERROR(MATCH(原始数据!AR289,各类选项!$C:$C,0)),1,0))</f>
        <v/>
      </c>
      <c r="M288" s="295" t="str">
        <f>IF(原始数据!AS289="","",IF(ISERROR(MATCH(原始数据!AS289,各类选项!$C:$C,0)),1,0))</f>
        <v/>
      </c>
      <c r="N288" s="295" t="str">
        <f>IF(原始数据!AT289="","",IF(ISERROR(MATCH(原始数据!AT289,各类选项!$E:$E,0)),1,0))</f>
        <v/>
      </c>
      <c r="O288" s="295" t="str">
        <f>IF(原始数据!AU289="","",IF(ISERROR(MATCH(原始数据!AU289,各类选项!$E:$E,0)),1,0))</f>
        <v/>
      </c>
      <c r="P288" s="295" t="str">
        <f>IF(原始数据!AW289="","",IF(ISERROR(MATCH(原始数据!AW289,各类选项!$E:$E,0)),1,0))</f>
        <v/>
      </c>
      <c r="Q288" s="295" t="str">
        <f>IF(原始数据!AY289="","",IF(ISERROR(MATCH(原始数据!AY289,各类选项!$E:$E,0)),1,0))</f>
        <v/>
      </c>
      <c r="R288" s="295" t="str">
        <f>IF(原始数据!AZ289="","",IF(ISERROR(MATCH(原始数据!AZ289,各类选项!$C:$C,0)),1,0))</f>
        <v/>
      </c>
      <c r="S288" s="295" t="str">
        <f>IF(赛后数据!M289="","",IF(ISERROR(MATCH(赛后数据!M289,(各类选项!J:J),0)),1,0))</f>
        <v/>
      </c>
      <c r="T288" s="295" t="str">
        <f>IF(赛后数据!U289="","",IF(ISERROR(MATCH(赛后数据!U289,(各类选项!J:J),0)),1,0))</f>
        <v/>
      </c>
      <c r="U288" s="295" t="str">
        <f>IF(赛后数据!AC289="","",IF(ISERROR(MATCH(赛后数据!AC289,(各类选项!J:J),0)),1,0))</f>
        <v/>
      </c>
      <c r="V288" s="295" t="str">
        <f>IF(赛后数据!AK289="","",IF(ISERROR(MATCH(赛后数据!AK289,(各类选项!J:J),0)),1,0))</f>
        <v/>
      </c>
    </row>
    <row r="289" spans="1:22">
      <c r="A289" s="295">
        <f t="shared" si="8"/>
        <v>0</v>
      </c>
      <c r="B289" s="295">
        <f t="shared" si="9"/>
        <v>0</v>
      </c>
      <c r="C289" s="295" t="str">
        <f>IF(原始数据!K290="","",IF(ISERROR(MATCH(原始数据!K290,原始数据!E290:F290,0)),1,0)-IF(原始数据!K290="",1,0))</f>
        <v/>
      </c>
      <c r="D289" s="295" t="str">
        <f>IF(原始数据!L290="","",IF(ISERROR(MATCH(原始数据!L290,各类选项!L:L,0)),1,0)-IF(原始数据!L290="",1,0))</f>
        <v/>
      </c>
      <c r="E289" s="295" t="str">
        <f>IF(原始数据!W290="","",IF(ISERROR(MATCH(原始数据!W290,各类选项!G:G,0)),1,0))</f>
        <v/>
      </c>
      <c r="F289" s="295" t="str">
        <f>IF(原始数据!Y290="","",IF(ISERROR(MATCH(原始数据!Y290,各类选项!G:G,0)),1,0))</f>
        <v/>
      </c>
      <c r="G289" s="295" t="str">
        <f>IF(原始数据!AO290="","",IF(ISERROR(MATCH(原始数据!AO290,各类选项!$E:$E,0)),1,0))</f>
        <v/>
      </c>
      <c r="H289" s="295" t="str">
        <f>IF(原始数据!AP290="","",IF(ISERROR(MATCH(原始数据!AP290,各类选项!$E:$E,0)),1,0))</f>
        <v/>
      </c>
      <c r="I289" s="295" t="str">
        <f>IF(原始数据!AV290="","",IF(ISERROR(MATCH(原始数据!AV290,各类选项!$E:$E,0)),1,0))</f>
        <v/>
      </c>
      <c r="J289" s="295" t="str">
        <f>IF(原始数据!AX290="","",IF(ISERROR(MATCH(原始数据!AX290,各类选项!$E:$E,0)),1,0))</f>
        <v/>
      </c>
      <c r="K289" s="295" t="str">
        <f>IF(原始数据!AQ290="","",IF(ISERROR(MATCH(原始数据!AQ290,各类选项!$C:$C,0)),1,0))</f>
        <v/>
      </c>
      <c r="L289" s="295" t="str">
        <f>IF(原始数据!AR290="","",IF(ISERROR(MATCH(原始数据!AR290,各类选项!$C:$C,0)),1,0))</f>
        <v/>
      </c>
      <c r="M289" s="295" t="str">
        <f>IF(原始数据!AS290="","",IF(ISERROR(MATCH(原始数据!AS290,各类选项!$C:$C,0)),1,0))</f>
        <v/>
      </c>
      <c r="N289" s="295" t="str">
        <f>IF(原始数据!AT290="","",IF(ISERROR(MATCH(原始数据!AT290,各类选项!$E:$E,0)),1,0))</f>
        <v/>
      </c>
      <c r="O289" s="295" t="str">
        <f>IF(原始数据!AU290="","",IF(ISERROR(MATCH(原始数据!AU290,各类选项!$E:$E,0)),1,0))</f>
        <v/>
      </c>
      <c r="P289" s="295" t="str">
        <f>IF(原始数据!AW290="","",IF(ISERROR(MATCH(原始数据!AW290,各类选项!$E:$E,0)),1,0))</f>
        <v/>
      </c>
      <c r="Q289" s="295" t="str">
        <f>IF(原始数据!AY290="","",IF(ISERROR(MATCH(原始数据!AY290,各类选项!$E:$E,0)),1,0))</f>
        <v/>
      </c>
      <c r="R289" s="295" t="str">
        <f>IF(原始数据!AZ290="","",IF(ISERROR(MATCH(原始数据!AZ290,各类选项!$C:$C,0)),1,0))</f>
        <v/>
      </c>
      <c r="S289" s="295" t="str">
        <f>IF(赛后数据!M290="","",IF(ISERROR(MATCH(赛后数据!M290,(各类选项!J:J),0)),1,0))</f>
        <v/>
      </c>
      <c r="T289" s="295" t="str">
        <f>IF(赛后数据!U290="","",IF(ISERROR(MATCH(赛后数据!U290,(各类选项!J:J),0)),1,0))</f>
        <v/>
      </c>
      <c r="U289" s="295" t="str">
        <f>IF(赛后数据!AC290="","",IF(ISERROR(MATCH(赛后数据!AC290,(各类选项!J:J),0)),1,0))</f>
        <v/>
      </c>
      <c r="V289" s="295" t="str">
        <f>IF(赛后数据!AK290="","",IF(ISERROR(MATCH(赛后数据!AK290,(各类选项!J:J),0)),1,0))</f>
        <v/>
      </c>
    </row>
    <row r="290" spans="1:22">
      <c r="A290" s="295">
        <f t="shared" si="8"/>
        <v>0</v>
      </c>
      <c r="B290" s="295">
        <f t="shared" si="9"/>
        <v>0</v>
      </c>
      <c r="C290" s="295" t="str">
        <f>IF(原始数据!K291="","",IF(ISERROR(MATCH(原始数据!K291,原始数据!E291:F291,0)),1,0)-IF(原始数据!K291="",1,0))</f>
        <v/>
      </c>
      <c r="D290" s="295" t="str">
        <f>IF(原始数据!L291="","",IF(ISERROR(MATCH(原始数据!L291,各类选项!L:L,0)),1,0)-IF(原始数据!L291="",1,0))</f>
        <v/>
      </c>
      <c r="E290" s="295" t="str">
        <f>IF(原始数据!W291="","",IF(ISERROR(MATCH(原始数据!W291,各类选项!G:G,0)),1,0))</f>
        <v/>
      </c>
      <c r="F290" s="295" t="str">
        <f>IF(原始数据!Y291="","",IF(ISERROR(MATCH(原始数据!Y291,各类选项!G:G,0)),1,0))</f>
        <v/>
      </c>
      <c r="G290" s="295" t="str">
        <f>IF(原始数据!AO291="","",IF(ISERROR(MATCH(原始数据!AO291,各类选项!$E:$E,0)),1,0))</f>
        <v/>
      </c>
      <c r="H290" s="295" t="str">
        <f>IF(原始数据!AP291="","",IF(ISERROR(MATCH(原始数据!AP291,各类选项!$E:$E,0)),1,0))</f>
        <v/>
      </c>
      <c r="I290" s="295" t="str">
        <f>IF(原始数据!AV291="","",IF(ISERROR(MATCH(原始数据!AV291,各类选项!$E:$E,0)),1,0))</f>
        <v/>
      </c>
      <c r="J290" s="295" t="str">
        <f>IF(原始数据!AX291="","",IF(ISERROR(MATCH(原始数据!AX291,各类选项!$E:$E,0)),1,0))</f>
        <v/>
      </c>
      <c r="K290" s="295" t="str">
        <f>IF(原始数据!AQ291="","",IF(ISERROR(MATCH(原始数据!AQ291,各类选项!$C:$C,0)),1,0))</f>
        <v/>
      </c>
      <c r="L290" s="295" t="str">
        <f>IF(原始数据!AR291="","",IF(ISERROR(MATCH(原始数据!AR291,各类选项!$C:$C,0)),1,0))</f>
        <v/>
      </c>
      <c r="M290" s="295" t="str">
        <f>IF(原始数据!AS291="","",IF(ISERROR(MATCH(原始数据!AS291,各类选项!$C:$C,0)),1,0))</f>
        <v/>
      </c>
      <c r="N290" s="295" t="str">
        <f>IF(原始数据!AT291="","",IF(ISERROR(MATCH(原始数据!AT291,各类选项!$E:$E,0)),1,0))</f>
        <v/>
      </c>
      <c r="O290" s="295" t="str">
        <f>IF(原始数据!AU291="","",IF(ISERROR(MATCH(原始数据!AU291,各类选项!$E:$E,0)),1,0))</f>
        <v/>
      </c>
      <c r="P290" s="295" t="str">
        <f>IF(原始数据!AW291="","",IF(ISERROR(MATCH(原始数据!AW291,各类选项!$E:$E,0)),1,0))</f>
        <v/>
      </c>
      <c r="Q290" s="295" t="str">
        <f>IF(原始数据!AY291="","",IF(ISERROR(MATCH(原始数据!AY291,各类选项!$E:$E,0)),1,0))</f>
        <v/>
      </c>
      <c r="R290" s="295" t="str">
        <f>IF(原始数据!AZ291="","",IF(ISERROR(MATCH(原始数据!AZ291,各类选项!$C:$C,0)),1,0))</f>
        <v/>
      </c>
      <c r="S290" s="295" t="str">
        <f>IF(赛后数据!M291="","",IF(ISERROR(MATCH(赛后数据!M291,(各类选项!J:J),0)),1,0))</f>
        <v/>
      </c>
      <c r="T290" s="295" t="str">
        <f>IF(赛后数据!U291="","",IF(ISERROR(MATCH(赛后数据!U291,(各类选项!J:J),0)),1,0))</f>
        <v/>
      </c>
      <c r="U290" s="295" t="str">
        <f>IF(赛后数据!AC291="","",IF(ISERROR(MATCH(赛后数据!AC291,(各类选项!J:J),0)),1,0))</f>
        <v/>
      </c>
      <c r="V290" s="295" t="str">
        <f>IF(赛后数据!AK291="","",IF(ISERROR(MATCH(赛后数据!AK291,(各类选项!J:J),0)),1,0))</f>
        <v/>
      </c>
    </row>
    <row r="291" spans="1:22">
      <c r="A291" s="295">
        <f t="shared" si="8"/>
        <v>0</v>
      </c>
      <c r="B291" s="295">
        <f t="shared" si="9"/>
        <v>0</v>
      </c>
      <c r="C291" s="295" t="str">
        <f>IF(原始数据!K292="","",IF(ISERROR(MATCH(原始数据!K292,原始数据!E292:F292,0)),1,0)-IF(原始数据!K292="",1,0))</f>
        <v/>
      </c>
      <c r="D291" s="295" t="str">
        <f>IF(原始数据!L292="","",IF(ISERROR(MATCH(原始数据!L292,各类选项!L:L,0)),1,0)-IF(原始数据!L292="",1,0))</f>
        <v/>
      </c>
      <c r="E291" s="295" t="str">
        <f>IF(原始数据!W292="","",IF(ISERROR(MATCH(原始数据!W292,各类选项!G:G,0)),1,0))</f>
        <v/>
      </c>
      <c r="F291" s="295" t="str">
        <f>IF(原始数据!Y292="","",IF(ISERROR(MATCH(原始数据!Y292,各类选项!G:G,0)),1,0))</f>
        <v/>
      </c>
      <c r="G291" s="295" t="str">
        <f>IF(原始数据!AO292="","",IF(ISERROR(MATCH(原始数据!AO292,各类选项!$E:$E,0)),1,0))</f>
        <v/>
      </c>
      <c r="H291" s="295" t="str">
        <f>IF(原始数据!AP292="","",IF(ISERROR(MATCH(原始数据!AP292,各类选项!$E:$E,0)),1,0))</f>
        <v/>
      </c>
      <c r="I291" s="295" t="str">
        <f>IF(原始数据!AV292="","",IF(ISERROR(MATCH(原始数据!AV292,各类选项!$E:$E,0)),1,0))</f>
        <v/>
      </c>
      <c r="J291" s="295" t="str">
        <f>IF(原始数据!AX292="","",IF(ISERROR(MATCH(原始数据!AX292,各类选项!$E:$E,0)),1,0))</f>
        <v/>
      </c>
      <c r="K291" s="295" t="str">
        <f>IF(原始数据!AQ292="","",IF(ISERROR(MATCH(原始数据!AQ292,各类选项!$C:$C,0)),1,0))</f>
        <v/>
      </c>
      <c r="L291" s="295" t="str">
        <f>IF(原始数据!AR292="","",IF(ISERROR(MATCH(原始数据!AR292,各类选项!$C:$C,0)),1,0))</f>
        <v/>
      </c>
      <c r="M291" s="295" t="str">
        <f>IF(原始数据!AS292="","",IF(ISERROR(MATCH(原始数据!AS292,各类选项!$C:$C,0)),1,0))</f>
        <v/>
      </c>
      <c r="N291" s="295" t="str">
        <f>IF(原始数据!AT292="","",IF(ISERROR(MATCH(原始数据!AT292,各类选项!$E:$E,0)),1,0))</f>
        <v/>
      </c>
      <c r="O291" s="295" t="str">
        <f>IF(原始数据!AU292="","",IF(ISERROR(MATCH(原始数据!AU292,各类选项!$E:$E,0)),1,0))</f>
        <v/>
      </c>
      <c r="P291" s="295" t="str">
        <f>IF(原始数据!AW292="","",IF(ISERROR(MATCH(原始数据!AW292,各类选项!$E:$E,0)),1,0))</f>
        <v/>
      </c>
      <c r="Q291" s="295" t="str">
        <f>IF(原始数据!AY292="","",IF(ISERROR(MATCH(原始数据!AY292,各类选项!$E:$E,0)),1,0))</f>
        <v/>
      </c>
      <c r="R291" s="295" t="str">
        <f>IF(原始数据!AZ292="","",IF(ISERROR(MATCH(原始数据!AZ292,各类选项!$C:$C,0)),1,0))</f>
        <v/>
      </c>
      <c r="S291" s="295" t="str">
        <f>IF(赛后数据!M292="","",IF(ISERROR(MATCH(赛后数据!M292,(各类选项!J:J),0)),1,0))</f>
        <v/>
      </c>
      <c r="T291" s="295" t="str">
        <f>IF(赛后数据!U292="","",IF(ISERROR(MATCH(赛后数据!U292,(各类选项!J:J),0)),1,0))</f>
        <v/>
      </c>
      <c r="U291" s="295" t="str">
        <f>IF(赛后数据!AC292="","",IF(ISERROR(MATCH(赛后数据!AC292,(各类选项!J:J),0)),1,0))</f>
        <v/>
      </c>
      <c r="V291" s="295" t="str">
        <f>IF(赛后数据!AK292="","",IF(ISERROR(MATCH(赛后数据!AK292,(各类选项!J:J),0)),1,0))</f>
        <v/>
      </c>
    </row>
    <row r="292" spans="1:22">
      <c r="A292" s="295">
        <f t="shared" si="8"/>
        <v>0</v>
      </c>
      <c r="B292" s="295">
        <f t="shared" si="9"/>
        <v>0</v>
      </c>
      <c r="C292" s="295" t="str">
        <f>IF(原始数据!K293="","",IF(ISERROR(MATCH(原始数据!K293,原始数据!E293:F293,0)),1,0)-IF(原始数据!K293="",1,0))</f>
        <v/>
      </c>
      <c r="D292" s="295" t="str">
        <f>IF(原始数据!L293="","",IF(ISERROR(MATCH(原始数据!L293,各类选项!L:L,0)),1,0)-IF(原始数据!L293="",1,0))</f>
        <v/>
      </c>
      <c r="E292" s="295" t="str">
        <f>IF(原始数据!W293="","",IF(ISERROR(MATCH(原始数据!W293,各类选项!G:G,0)),1,0))</f>
        <v/>
      </c>
      <c r="F292" s="295" t="str">
        <f>IF(原始数据!Y293="","",IF(ISERROR(MATCH(原始数据!Y293,各类选项!G:G,0)),1,0))</f>
        <v/>
      </c>
      <c r="G292" s="295" t="str">
        <f>IF(原始数据!AO293="","",IF(ISERROR(MATCH(原始数据!AO293,各类选项!$E:$E,0)),1,0))</f>
        <v/>
      </c>
      <c r="H292" s="295" t="str">
        <f>IF(原始数据!AP293="","",IF(ISERROR(MATCH(原始数据!AP293,各类选项!$E:$E,0)),1,0))</f>
        <v/>
      </c>
      <c r="I292" s="295" t="str">
        <f>IF(原始数据!AV293="","",IF(ISERROR(MATCH(原始数据!AV293,各类选项!$E:$E,0)),1,0))</f>
        <v/>
      </c>
      <c r="J292" s="295" t="str">
        <f>IF(原始数据!AX293="","",IF(ISERROR(MATCH(原始数据!AX293,各类选项!$E:$E,0)),1,0))</f>
        <v/>
      </c>
      <c r="K292" s="295" t="str">
        <f>IF(原始数据!AQ293="","",IF(ISERROR(MATCH(原始数据!AQ293,各类选项!$C:$C,0)),1,0))</f>
        <v/>
      </c>
      <c r="L292" s="295" t="str">
        <f>IF(原始数据!AR293="","",IF(ISERROR(MATCH(原始数据!AR293,各类选项!$C:$C,0)),1,0))</f>
        <v/>
      </c>
      <c r="M292" s="295" t="str">
        <f>IF(原始数据!AS293="","",IF(ISERROR(MATCH(原始数据!AS293,各类选项!$C:$C,0)),1,0))</f>
        <v/>
      </c>
      <c r="N292" s="295" t="str">
        <f>IF(原始数据!AT293="","",IF(ISERROR(MATCH(原始数据!AT293,各类选项!$E:$E,0)),1,0))</f>
        <v/>
      </c>
      <c r="O292" s="295" t="str">
        <f>IF(原始数据!AU293="","",IF(ISERROR(MATCH(原始数据!AU293,各类选项!$E:$E,0)),1,0))</f>
        <v/>
      </c>
      <c r="P292" s="295" t="str">
        <f>IF(原始数据!AW293="","",IF(ISERROR(MATCH(原始数据!AW293,各类选项!$E:$E,0)),1,0))</f>
        <v/>
      </c>
      <c r="Q292" s="295" t="str">
        <f>IF(原始数据!AY293="","",IF(ISERROR(MATCH(原始数据!AY293,各类选项!$E:$E,0)),1,0))</f>
        <v/>
      </c>
      <c r="R292" s="295" t="str">
        <f>IF(原始数据!AZ293="","",IF(ISERROR(MATCH(原始数据!AZ293,各类选项!$C:$C,0)),1,0))</f>
        <v/>
      </c>
      <c r="S292" s="295" t="str">
        <f>IF(赛后数据!M293="","",IF(ISERROR(MATCH(赛后数据!M293,(各类选项!J:J),0)),1,0))</f>
        <v/>
      </c>
      <c r="T292" s="295" t="str">
        <f>IF(赛后数据!U293="","",IF(ISERROR(MATCH(赛后数据!U293,(各类选项!J:J),0)),1,0))</f>
        <v/>
      </c>
      <c r="U292" s="295" t="str">
        <f>IF(赛后数据!AC293="","",IF(ISERROR(MATCH(赛后数据!AC293,(各类选项!J:J),0)),1,0))</f>
        <v/>
      </c>
      <c r="V292" s="295" t="str">
        <f>IF(赛后数据!AK293="","",IF(ISERROR(MATCH(赛后数据!AK293,(各类选项!J:J),0)),1,0))</f>
        <v/>
      </c>
    </row>
    <row r="293" spans="1:22">
      <c r="A293" s="295">
        <f t="shared" si="8"/>
        <v>0</v>
      </c>
      <c r="B293" s="295">
        <f t="shared" si="9"/>
        <v>0</v>
      </c>
      <c r="C293" s="295" t="str">
        <f>IF(原始数据!K294="","",IF(ISERROR(MATCH(原始数据!K294,原始数据!E294:F294,0)),1,0)-IF(原始数据!K294="",1,0))</f>
        <v/>
      </c>
      <c r="D293" s="295" t="str">
        <f>IF(原始数据!L294="","",IF(ISERROR(MATCH(原始数据!L294,各类选项!L:L,0)),1,0)-IF(原始数据!L294="",1,0))</f>
        <v/>
      </c>
      <c r="E293" s="295" t="str">
        <f>IF(原始数据!W294="","",IF(ISERROR(MATCH(原始数据!W294,各类选项!G:G,0)),1,0))</f>
        <v/>
      </c>
      <c r="F293" s="295" t="str">
        <f>IF(原始数据!Y294="","",IF(ISERROR(MATCH(原始数据!Y294,各类选项!G:G,0)),1,0))</f>
        <v/>
      </c>
      <c r="G293" s="295" t="str">
        <f>IF(原始数据!AO294="","",IF(ISERROR(MATCH(原始数据!AO294,各类选项!$E:$E,0)),1,0))</f>
        <v/>
      </c>
      <c r="H293" s="295" t="str">
        <f>IF(原始数据!AP294="","",IF(ISERROR(MATCH(原始数据!AP294,各类选项!$E:$E,0)),1,0))</f>
        <v/>
      </c>
      <c r="I293" s="295" t="str">
        <f>IF(原始数据!AV294="","",IF(ISERROR(MATCH(原始数据!AV294,各类选项!$E:$E,0)),1,0))</f>
        <v/>
      </c>
      <c r="J293" s="295" t="str">
        <f>IF(原始数据!AX294="","",IF(ISERROR(MATCH(原始数据!AX294,各类选项!$E:$E,0)),1,0))</f>
        <v/>
      </c>
      <c r="K293" s="295" t="str">
        <f>IF(原始数据!AQ294="","",IF(ISERROR(MATCH(原始数据!AQ294,各类选项!$C:$C,0)),1,0))</f>
        <v/>
      </c>
      <c r="L293" s="295" t="str">
        <f>IF(原始数据!AR294="","",IF(ISERROR(MATCH(原始数据!AR294,各类选项!$C:$C,0)),1,0))</f>
        <v/>
      </c>
      <c r="M293" s="295" t="str">
        <f>IF(原始数据!AS294="","",IF(ISERROR(MATCH(原始数据!AS294,各类选项!$C:$C,0)),1,0))</f>
        <v/>
      </c>
      <c r="N293" s="295" t="str">
        <f>IF(原始数据!AT294="","",IF(ISERROR(MATCH(原始数据!AT294,各类选项!$E:$E,0)),1,0))</f>
        <v/>
      </c>
      <c r="O293" s="295" t="str">
        <f>IF(原始数据!AU294="","",IF(ISERROR(MATCH(原始数据!AU294,各类选项!$E:$E,0)),1,0))</f>
        <v/>
      </c>
      <c r="P293" s="295" t="str">
        <f>IF(原始数据!AW294="","",IF(ISERROR(MATCH(原始数据!AW294,各类选项!$E:$E,0)),1,0))</f>
        <v/>
      </c>
      <c r="Q293" s="295" t="str">
        <f>IF(原始数据!AY294="","",IF(ISERROR(MATCH(原始数据!AY294,各类选项!$E:$E,0)),1,0))</f>
        <v/>
      </c>
      <c r="R293" s="295" t="str">
        <f>IF(原始数据!AZ294="","",IF(ISERROR(MATCH(原始数据!AZ294,各类选项!$C:$C,0)),1,0))</f>
        <v/>
      </c>
      <c r="S293" s="295" t="str">
        <f>IF(赛后数据!M294="","",IF(ISERROR(MATCH(赛后数据!M294,(各类选项!J:J),0)),1,0))</f>
        <v/>
      </c>
      <c r="T293" s="295" t="str">
        <f>IF(赛后数据!U294="","",IF(ISERROR(MATCH(赛后数据!U294,(各类选项!J:J),0)),1,0))</f>
        <v/>
      </c>
      <c r="U293" s="295" t="str">
        <f>IF(赛后数据!AC294="","",IF(ISERROR(MATCH(赛后数据!AC294,(各类选项!J:J),0)),1,0))</f>
        <v/>
      </c>
      <c r="V293" s="295" t="str">
        <f>IF(赛后数据!AK294="","",IF(ISERROR(MATCH(赛后数据!AK294,(各类选项!J:J),0)),1,0))</f>
        <v/>
      </c>
    </row>
    <row r="294" spans="1:22">
      <c r="A294" s="295">
        <f t="shared" si="8"/>
        <v>0</v>
      </c>
      <c r="B294" s="295">
        <f t="shared" si="9"/>
        <v>0</v>
      </c>
      <c r="C294" s="295" t="str">
        <f>IF(原始数据!K295="","",IF(ISERROR(MATCH(原始数据!K295,原始数据!E295:F295,0)),1,0)-IF(原始数据!K295="",1,0))</f>
        <v/>
      </c>
      <c r="D294" s="295" t="str">
        <f>IF(原始数据!L295="","",IF(ISERROR(MATCH(原始数据!L295,各类选项!L:L,0)),1,0)-IF(原始数据!L295="",1,0))</f>
        <v/>
      </c>
      <c r="E294" s="295" t="str">
        <f>IF(原始数据!W295="","",IF(ISERROR(MATCH(原始数据!W295,各类选项!G:G,0)),1,0))</f>
        <v/>
      </c>
      <c r="F294" s="295" t="str">
        <f>IF(原始数据!Y295="","",IF(ISERROR(MATCH(原始数据!Y295,各类选项!G:G,0)),1,0))</f>
        <v/>
      </c>
      <c r="G294" s="295" t="str">
        <f>IF(原始数据!AO295="","",IF(ISERROR(MATCH(原始数据!AO295,各类选项!$E:$E,0)),1,0))</f>
        <v/>
      </c>
      <c r="H294" s="295" t="str">
        <f>IF(原始数据!AP295="","",IF(ISERROR(MATCH(原始数据!AP295,各类选项!$E:$E,0)),1,0))</f>
        <v/>
      </c>
      <c r="I294" s="295" t="str">
        <f>IF(原始数据!AV295="","",IF(ISERROR(MATCH(原始数据!AV295,各类选项!$E:$E,0)),1,0))</f>
        <v/>
      </c>
      <c r="J294" s="295" t="str">
        <f>IF(原始数据!AX295="","",IF(ISERROR(MATCH(原始数据!AX295,各类选项!$E:$E,0)),1,0))</f>
        <v/>
      </c>
      <c r="K294" s="295" t="str">
        <f>IF(原始数据!AQ295="","",IF(ISERROR(MATCH(原始数据!AQ295,各类选项!$C:$C,0)),1,0))</f>
        <v/>
      </c>
      <c r="L294" s="295" t="str">
        <f>IF(原始数据!AR295="","",IF(ISERROR(MATCH(原始数据!AR295,各类选项!$C:$C,0)),1,0))</f>
        <v/>
      </c>
      <c r="M294" s="295" t="str">
        <f>IF(原始数据!AS295="","",IF(ISERROR(MATCH(原始数据!AS295,各类选项!$C:$C,0)),1,0))</f>
        <v/>
      </c>
      <c r="N294" s="295" t="str">
        <f>IF(原始数据!AT295="","",IF(ISERROR(MATCH(原始数据!AT295,各类选项!$E:$E,0)),1,0))</f>
        <v/>
      </c>
      <c r="O294" s="295" t="str">
        <f>IF(原始数据!AU295="","",IF(ISERROR(MATCH(原始数据!AU295,各类选项!$E:$E,0)),1,0))</f>
        <v/>
      </c>
      <c r="P294" s="295" t="str">
        <f>IF(原始数据!AW295="","",IF(ISERROR(MATCH(原始数据!AW295,各类选项!$E:$E,0)),1,0))</f>
        <v/>
      </c>
      <c r="Q294" s="295" t="str">
        <f>IF(原始数据!AY295="","",IF(ISERROR(MATCH(原始数据!AY295,各类选项!$E:$E,0)),1,0))</f>
        <v/>
      </c>
      <c r="R294" s="295" t="str">
        <f>IF(原始数据!AZ295="","",IF(ISERROR(MATCH(原始数据!AZ295,各类选项!$C:$C,0)),1,0))</f>
        <v/>
      </c>
      <c r="S294" s="295" t="str">
        <f>IF(赛后数据!M295="","",IF(ISERROR(MATCH(赛后数据!M295,(各类选项!J:J),0)),1,0))</f>
        <v/>
      </c>
      <c r="T294" s="295" t="str">
        <f>IF(赛后数据!U295="","",IF(ISERROR(MATCH(赛后数据!U295,(各类选项!J:J),0)),1,0))</f>
        <v/>
      </c>
      <c r="U294" s="295" t="str">
        <f>IF(赛后数据!AC295="","",IF(ISERROR(MATCH(赛后数据!AC295,(各类选项!J:J),0)),1,0))</f>
        <v/>
      </c>
      <c r="V294" s="295" t="str">
        <f>IF(赛后数据!AK295="","",IF(ISERROR(MATCH(赛后数据!AK295,(各类选项!J:J),0)),1,0))</f>
        <v/>
      </c>
    </row>
    <row r="295" spans="1:22">
      <c r="A295" s="295">
        <f t="shared" si="8"/>
        <v>0</v>
      </c>
      <c r="B295" s="295">
        <f t="shared" si="9"/>
        <v>0</v>
      </c>
      <c r="C295" s="295" t="str">
        <f>IF(原始数据!K296="","",IF(ISERROR(MATCH(原始数据!K296,原始数据!E296:F296,0)),1,0)-IF(原始数据!K296="",1,0))</f>
        <v/>
      </c>
      <c r="D295" s="295" t="str">
        <f>IF(原始数据!L296="","",IF(ISERROR(MATCH(原始数据!L296,各类选项!L:L,0)),1,0)-IF(原始数据!L296="",1,0))</f>
        <v/>
      </c>
      <c r="E295" s="295" t="str">
        <f>IF(原始数据!W296="","",IF(ISERROR(MATCH(原始数据!W296,各类选项!G:G,0)),1,0))</f>
        <v/>
      </c>
      <c r="F295" s="295" t="str">
        <f>IF(原始数据!Y296="","",IF(ISERROR(MATCH(原始数据!Y296,各类选项!G:G,0)),1,0))</f>
        <v/>
      </c>
      <c r="G295" s="295" t="str">
        <f>IF(原始数据!AO296="","",IF(ISERROR(MATCH(原始数据!AO296,各类选项!$E:$E,0)),1,0))</f>
        <v/>
      </c>
      <c r="H295" s="295" t="str">
        <f>IF(原始数据!AP296="","",IF(ISERROR(MATCH(原始数据!AP296,各类选项!$E:$E,0)),1,0))</f>
        <v/>
      </c>
      <c r="I295" s="295" t="str">
        <f>IF(原始数据!AV296="","",IF(ISERROR(MATCH(原始数据!AV296,各类选项!$E:$E,0)),1,0))</f>
        <v/>
      </c>
      <c r="J295" s="295" t="str">
        <f>IF(原始数据!AX296="","",IF(ISERROR(MATCH(原始数据!AX296,各类选项!$E:$E,0)),1,0))</f>
        <v/>
      </c>
      <c r="K295" s="295" t="str">
        <f>IF(原始数据!AQ296="","",IF(ISERROR(MATCH(原始数据!AQ296,各类选项!$C:$C,0)),1,0))</f>
        <v/>
      </c>
      <c r="L295" s="295" t="str">
        <f>IF(原始数据!AR296="","",IF(ISERROR(MATCH(原始数据!AR296,各类选项!$C:$C,0)),1,0))</f>
        <v/>
      </c>
      <c r="M295" s="295" t="str">
        <f>IF(原始数据!AS296="","",IF(ISERROR(MATCH(原始数据!AS296,各类选项!$C:$C,0)),1,0))</f>
        <v/>
      </c>
      <c r="N295" s="295" t="str">
        <f>IF(原始数据!AT296="","",IF(ISERROR(MATCH(原始数据!AT296,各类选项!$E:$E,0)),1,0))</f>
        <v/>
      </c>
      <c r="O295" s="295" t="str">
        <f>IF(原始数据!AU296="","",IF(ISERROR(MATCH(原始数据!AU296,各类选项!$E:$E,0)),1,0))</f>
        <v/>
      </c>
      <c r="P295" s="295" t="str">
        <f>IF(原始数据!AW296="","",IF(ISERROR(MATCH(原始数据!AW296,各类选项!$E:$E,0)),1,0))</f>
        <v/>
      </c>
      <c r="Q295" s="295" t="str">
        <f>IF(原始数据!AY296="","",IF(ISERROR(MATCH(原始数据!AY296,各类选项!$E:$E,0)),1,0))</f>
        <v/>
      </c>
      <c r="R295" s="295" t="str">
        <f>IF(原始数据!AZ296="","",IF(ISERROR(MATCH(原始数据!AZ296,各类选项!$C:$C,0)),1,0))</f>
        <v/>
      </c>
      <c r="S295" s="295" t="str">
        <f>IF(赛后数据!M296="","",IF(ISERROR(MATCH(赛后数据!M296,(各类选项!J:J),0)),1,0))</f>
        <v/>
      </c>
      <c r="T295" s="295" t="str">
        <f>IF(赛后数据!U296="","",IF(ISERROR(MATCH(赛后数据!U296,(各类选项!J:J),0)),1,0))</f>
        <v/>
      </c>
      <c r="U295" s="295" t="str">
        <f>IF(赛后数据!AC296="","",IF(ISERROR(MATCH(赛后数据!AC296,(各类选项!J:J),0)),1,0))</f>
        <v/>
      </c>
      <c r="V295" s="295" t="str">
        <f>IF(赛后数据!AK296="","",IF(ISERROR(MATCH(赛后数据!AK296,(各类选项!J:J),0)),1,0))</f>
        <v/>
      </c>
    </row>
    <row r="296" spans="1:22">
      <c r="A296" s="295">
        <f t="shared" si="8"/>
        <v>0</v>
      </c>
      <c r="B296" s="295">
        <f t="shared" si="9"/>
        <v>0</v>
      </c>
      <c r="C296" s="295" t="str">
        <f>IF(原始数据!K297="","",IF(ISERROR(MATCH(原始数据!K297,原始数据!E297:F297,0)),1,0)-IF(原始数据!K297="",1,0))</f>
        <v/>
      </c>
      <c r="D296" s="295" t="str">
        <f>IF(原始数据!L297="","",IF(ISERROR(MATCH(原始数据!L297,各类选项!L:L,0)),1,0)-IF(原始数据!L297="",1,0))</f>
        <v/>
      </c>
      <c r="E296" s="295" t="str">
        <f>IF(原始数据!W297="","",IF(ISERROR(MATCH(原始数据!W297,各类选项!G:G,0)),1,0))</f>
        <v/>
      </c>
      <c r="F296" s="295" t="str">
        <f>IF(原始数据!Y297="","",IF(ISERROR(MATCH(原始数据!Y297,各类选项!G:G,0)),1,0))</f>
        <v/>
      </c>
      <c r="G296" s="295" t="str">
        <f>IF(原始数据!AO297="","",IF(ISERROR(MATCH(原始数据!AO297,各类选项!$E:$E,0)),1,0))</f>
        <v/>
      </c>
      <c r="H296" s="295" t="str">
        <f>IF(原始数据!AP297="","",IF(ISERROR(MATCH(原始数据!AP297,各类选项!$E:$E,0)),1,0))</f>
        <v/>
      </c>
      <c r="I296" s="295" t="str">
        <f>IF(原始数据!AV297="","",IF(ISERROR(MATCH(原始数据!AV297,各类选项!$E:$E,0)),1,0))</f>
        <v/>
      </c>
      <c r="J296" s="295" t="str">
        <f>IF(原始数据!AX297="","",IF(ISERROR(MATCH(原始数据!AX297,各类选项!$E:$E,0)),1,0))</f>
        <v/>
      </c>
      <c r="K296" s="295" t="str">
        <f>IF(原始数据!AQ297="","",IF(ISERROR(MATCH(原始数据!AQ297,各类选项!$C:$C,0)),1,0))</f>
        <v/>
      </c>
      <c r="L296" s="295" t="str">
        <f>IF(原始数据!AR297="","",IF(ISERROR(MATCH(原始数据!AR297,各类选项!$C:$C,0)),1,0))</f>
        <v/>
      </c>
      <c r="M296" s="295" t="str">
        <f>IF(原始数据!AS297="","",IF(ISERROR(MATCH(原始数据!AS297,各类选项!$C:$C,0)),1,0))</f>
        <v/>
      </c>
      <c r="N296" s="295" t="str">
        <f>IF(原始数据!AT297="","",IF(ISERROR(MATCH(原始数据!AT297,各类选项!$E:$E,0)),1,0))</f>
        <v/>
      </c>
      <c r="O296" s="295" t="str">
        <f>IF(原始数据!AU297="","",IF(ISERROR(MATCH(原始数据!AU297,各类选项!$E:$E,0)),1,0))</f>
        <v/>
      </c>
      <c r="P296" s="295" t="str">
        <f>IF(原始数据!AW297="","",IF(ISERROR(MATCH(原始数据!AW297,各类选项!$E:$E,0)),1,0))</f>
        <v/>
      </c>
      <c r="Q296" s="295" t="str">
        <f>IF(原始数据!AY297="","",IF(ISERROR(MATCH(原始数据!AY297,各类选项!$E:$E,0)),1,0))</f>
        <v/>
      </c>
      <c r="R296" s="295" t="str">
        <f>IF(原始数据!AZ297="","",IF(ISERROR(MATCH(原始数据!AZ297,各类选项!$C:$C,0)),1,0))</f>
        <v/>
      </c>
      <c r="S296" s="295" t="str">
        <f>IF(赛后数据!M297="","",IF(ISERROR(MATCH(赛后数据!M297,(各类选项!J:J),0)),1,0))</f>
        <v/>
      </c>
      <c r="T296" s="295" t="str">
        <f>IF(赛后数据!U297="","",IF(ISERROR(MATCH(赛后数据!U297,(各类选项!J:J),0)),1,0))</f>
        <v/>
      </c>
      <c r="U296" s="295" t="str">
        <f>IF(赛后数据!AC297="","",IF(ISERROR(MATCH(赛后数据!AC297,(各类选项!J:J),0)),1,0))</f>
        <v/>
      </c>
      <c r="V296" s="295" t="str">
        <f>IF(赛后数据!AK297="","",IF(ISERROR(MATCH(赛后数据!AK297,(各类选项!J:J),0)),1,0))</f>
        <v/>
      </c>
    </row>
    <row r="297" spans="1:22">
      <c r="A297" s="295">
        <f t="shared" si="8"/>
        <v>0</v>
      </c>
      <c r="B297" s="295">
        <f t="shared" si="9"/>
        <v>0</v>
      </c>
      <c r="C297" s="295" t="str">
        <f>IF(原始数据!K298="","",IF(ISERROR(MATCH(原始数据!K298,原始数据!E298:F298,0)),1,0)-IF(原始数据!K298="",1,0))</f>
        <v/>
      </c>
      <c r="D297" s="295" t="str">
        <f>IF(原始数据!L298="","",IF(ISERROR(MATCH(原始数据!L298,各类选项!L:L,0)),1,0)-IF(原始数据!L298="",1,0))</f>
        <v/>
      </c>
      <c r="E297" s="295" t="str">
        <f>IF(原始数据!W298="","",IF(ISERROR(MATCH(原始数据!W298,各类选项!G:G,0)),1,0))</f>
        <v/>
      </c>
      <c r="F297" s="295" t="str">
        <f>IF(原始数据!Y298="","",IF(ISERROR(MATCH(原始数据!Y298,各类选项!G:G,0)),1,0))</f>
        <v/>
      </c>
      <c r="G297" s="295" t="str">
        <f>IF(原始数据!AO298="","",IF(ISERROR(MATCH(原始数据!AO298,各类选项!$E:$E,0)),1,0))</f>
        <v/>
      </c>
      <c r="H297" s="295" t="str">
        <f>IF(原始数据!AP298="","",IF(ISERROR(MATCH(原始数据!AP298,各类选项!$E:$E,0)),1,0))</f>
        <v/>
      </c>
      <c r="I297" s="295" t="str">
        <f>IF(原始数据!AV298="","",IF(ISERROR(MATCH(原始数据!AV298,各类选项!$E:$E,0)),1,0))</f>
        <v/>
      </c>
      <c r="J297" s="295" t="str">
        <f>IF(原始数据!AX298="","",IF(ISERROR(MATCH(原始数据!AX298,各类选项!$E:$E,0)),1,0))</f>
        <v/>
      </c>
      <c r="K297" s="295" t="str">
        <f>IF(原始数据!AQ298="","",IF(ISERROR(MATCH(原始数据!AQ298,各类选项!$C:$C,0)),1,0))</f>
        <v/>
      </c>
      <c r="L297" s="295" t="str">
        <f>IF(原始数据!AR298="","",IF(ISERROR(MATCH(原始数据!AR298,各类选项!$C:$C,0)),1,0))</f>
        <v/>
      </c>
      <c r="M297" s="295" t="str">
        <f>IF(原始数据!AS298="","",IF(ISERROR(MATCH(原始数据!AS298,各类选项!$C:$C,0)),1,0))</f>
        <v/>
      </c>
      <c r="N297" s="295" t="str">
        <f>IF(原始数据!AT298="","",IF(ISERROR(MATCH(原始数据!AT298,各类选项!$E:$E,0)),1,0))</f>
        <v/>
      </c>
      <c r="O297" s="295" t="str">
        <f>IF(原始数据!AU298="","",IF(ISERROR(MATCH(原始数据!AU298,各类选项!$E:$E,0)),1,0))</f>
        <v/>
      </c>
      <c r="P297" s="295" t="str">
        <f>IF(原始数据!AW298="","",IF(ISERROR(MATCH(原始数据!AW298,各类选项!$E:$E,0)),1,0))</f>
        <v/>
      </c>
      <c r="Q297" s="295" t="str">
        <f>IF(原始数据!AY298="","",IF(ISERROR(MATCH(原始数据!AY298,各类选项!$E:$E,0)),1,0))</f>
        <v/>
      </c>
      <c r="R297" s="295" t="str">
        <f>IF(原始数据!AZ298="","",IF(ISERROR(MATCH(原始数据!AZ298,各类选项!$C:$C,0)),1,0))</f>
        <v/>
      </c>
      <c r="S297" s="295" t="str">
        <f>IF(赛后数据!M298="","",IF(ISERROR(MATCH(赛后数据!M298,(各类选项!J:J),0)),1,0))</f>
        <v/>
      </c>
      <c r="T297" s="295" t="str">
        <f>IF(赛后数据!U298="","",IF(ISERROR(MATCH(赛后数据!U298,(各类选项!J:J),0)),1,0))</f>
        <v/>
      </c>
      <c r="U297" s="295" t="str">
        <f>IF(赛后数据!AC298="","",IF(ISERROR(MATCH(赛后数据!AC298,(各类选项!J:J),0)),1,0))</f>
        <v/>
      </c>
      <c r="V297" s="295" t="str">
        <f>IF(赛后数据!AK298="","",IF(ISERROR(MATCH(赛后数据!AK298,(各类选项!J:J),0)),1,0))</f>
        <v/>
      </c>
    </row>
    <row r="298" spans="1:22">
      <c r="A298" s="295">
        <f t="shared" si="8"/>
        <v>0</v>
      </c>
      <c r="B298" s="295">
        <f t="shared" si="9"/>
        <v>0</v>
      </c>
      <c r="C298" s="295" t="str">
        <f>IF(原始数据!K299="","",IF(ISERROR(MATCH(原始数据!K299,原始数据!E299:F299,0)),1,0)-IF(原始数据!K299="",1,0))</f>
        <v/>
      </c>
      <c r="D298" s="295" t="str">
        <f>IF(原始数据!L299="","",IF(ISERROR(MATCH(原始数据!L299,各类选项!L:L,0)),1,0)-IF(原始数据!L299="",1,0))</f>
        <v/>
      </c>
      <c r="E298" s="295" t="str">
        <f>IF(原始数据!W299="","",IF(ISERROR(MATCH(原始数据!W299,各类选项!G:G,0)),1,0))</f>
        <v/>
      </c>
      <c r="F298" s="295" t="str">
        <f>IF(原始数据!Y299="","",IF(ISERROR(MATCH(原始数据!Y299,各类选项!G:G,0)),1,0))</f>
        <v/>
      </c>
      <c r="G298" s="295" t="str">
        <f>IF(原始数据!AO299="","",IF(ISERROR(MATCH(原始数据!AO299,各类选项!$E:$E,0)),1,0))</f>
        <v/>
      </c>
      <c r="H298" s="295" t="str">
        <f>IF(原始数据!AP299="","",IF(ISERROR(MATCH(原始数据!AP299,各类选项!$E:$E,0)),1,0))</f>
        <v/>
      </c>
      <c r="I298" s="295" t="str">
        <f>IF(原始数据!AV299="","",IF(ISERROR(MATCH(原始数据!AV299,各类选项!$E:$E,0)),1,0))</f>
        <v/>
      </c>
      <c r="J298" s="295" t="str">
        <f>IF(原始数据!AX299="","",IF(ISERROR(MATCH(原始数据!AX299,各类选项!$E:$E,0)),1,0))</f>
        <v/>
      </c>
      <c r="K298" s="295" t="str">
        <f>IF(原始数据!AQ299="","",IF(ISERROR(MATCH(原始数据!AQ299,各类选项!$C:$C,0)),1,0))</f>
        <v/>
      </c>
      <c r="L298" s="295" t="str">
        <f>IF(原始数据!AR299="","",IF(ISERROR(MATCH(原始数据!AR299,各类选项!$C:$C,0)),1,0))</f>
        <v/>
      </c>
      <c r="M298" s="295" t="str">
        <f>IF(原始数据!AS299="","",IF(ISERROR(MATCH(原始数据!AS299,各类选项!$C:$C,0)),1,0))</f>
        <v/>
      </c>
      <c r="N298" s="295" t="str">
        <f>IF(原始数据!AT299="","",IF(ISERROR(MATCH(原始数据!AT299,各类选项!$E:$E,0)),1,0))</f>
        <v/>
      </c>
      <c r="O298" s="295" t="str">
        <f>IF(原始数据!AU299="","",IF(ISERROR(MATCH(原始数据!AU299,各类选项!$E:$E,0)),1,0))</f>
        <v/>
      </c>
      <c r="P298" s="295" t="str">
        <f>IF(原始数据!AW299="","",IF(ISERROR(MATCH(原始数据!AW299,各类选项!$E:$E,0)),1,0))</f>
        <v/>
      </c>
      <c r="Q298" s="295" t="str">
        <f>IF(原始数据!AY299="","",IF(ISERROR(MATCH(原始数据!AY299,各类选项!$E:$E,0)),1,0))</f>
        <v/>
      </c>
      <c r="R298" s="295" t="str">
        <f>IF(原始数据!AZ299="","",IF(ISERROR(MATCH(原始数据!AZ299,各类选项!$C:$C,0)),1,0))</f>
        <v/>
      </c>
      <c r="S298" s="295" t="str">
        <f>IF(赛后数据!M299="","",IF(ISERROR(MATCH(赛后数据!M299,(各类选项!J:J),0)),1,0))</f>
        <v/>
      </c>
      <c r="T298" s="295" t="str">
        <f>IF(赛后数据!U299="","",IF(ISERROR(MATCH(赛后数据!U299,(各类选项!J:J),0)),1,0))</f>
        <v/>
      </c>
      <c r="U298" s="295" t="str">
        <f>IF(赛后数据!AC299="","",IF(ISERROR(MATCH(赛后数据!AC299,(各类选项!J:J),0)),1,0))</f>
        <v/>
      </c>
      <c r="V298" s="295" t="str">
        <f>IF(赛后数据!AK299="","",IF(ISERROR(MATCH(赛后数据!AK299,(各类选项!J:J),0)),1,0))</f>
        <v/>
      </c>
    </row>
    <row r="299" spans="1:22">
      <c r="A299" s="295">
        <f t="shared" si="8"/>
        <v>0</v>
      </c>
      <c r="B299" s="295">
        <f t="shared" si="9"/>
        <v>0</v>
      </c>
      <c r="C299" s="295" t="str">
        <f>IF(原始数据!K300="","",IF(ISERROR(MATCH(原始数据!K300,原始数据!E300:F300,0)),1,0)-IF(原始数据!K300="",1,0))</f>
        <v/>
      </c>
      <c r="D299" s="295" t="str">
        <f>IF(原始数据!L300="","",IF(ISERROR(MATCH(原始数据!L300,各类选项!L:L,0)),1,0)-IF(原始数据!L300="",1,0))</f>
        <v/>
      </c>
      <c r="E299" s="295" t="str">
        <f>IF(原始数据!W300="","",IF(ISERROR(MATCH(原始数据!W300,各类选项!G:G,0)),1,0))</f>
        <v/>
      </c>
      <c r="F299" s="295" t="str">
        <f>IF(原始数据!Y300="","",IF(ISERROR(MATCH(原始数据!Y300,各类选项!G:G,0)),1,0))</f>
        <v/>
      </c>
      <c r="G299" s="295" t="str">
        <f>IF(原始数据!AO300="","",IF(ISERROR(MATCH(原始数据!AO300,各类选项!$E:$E,0)),1,0))</f>
        <v/>
      </c>
      <c r="H299" s="295" t="str">
        <f>IF(原始数据!AP300="","",IF(ISERROR(MATCH(原始数据!AP300,各类选项!$E:$E,0)),1,0))</f>
        <v/>
      </c>
      <c r="I299" s="295" t="str">
        <f>IF(原始数据!AV300="","",IF(ISERROR(MATCH(原始数据!AV300,各类选项!$E:$E,0)),1,0))</f>
        <v/>
      </c>
      <c r="J299" s="295" t="str">
        <f>IF(原始数据!AX300="","",IF(ISERROR(MATCH(原始数据!AX300,各类选项!$E:$E,0)),1,0))</f>
        <v/>
      </c>
      <c r="K299" s="295" t="str">
        <f>IF(原始数据!AQ300="","",IF(ISERROR(MATCH(原始数据!AQ300,各类选项!$C:$C,0)),1,0))</f>
        <v/>
      </c>
      <c r="L299" s="295" t="str">
        <f>IF(原始数据!AR300="","",IF(ISERROR(MATCH(原始数据!AR300,各类选项!$C:$C,0)),1,0))</f>
        <v/>
      </c>
      <c r="M299" s="295" t="str">
        <f>IF(原始数据!AS300="","",IF(ISERROR(MATCH(原始数据!AS300,各类选项!$C:$C,0)),1,0))</f>
        <v/>
      </c>
      <c r="N299" s="295" t="str">
        <f>IF(原始数据!AT300="","",IF(ISERROR(MATCH(原始数据!AT300,各类选项!$E:$E,0)),1,0))</f>
        <v/>
      </c>
      <c r="O299" s="295" t="str">
        <f>IF(原始数据!AU300="","",IF(ISERROR(MATCH(原始数据!AU300,各类选项!$E:$E,0)),1,0))</f>
        <v/>
      </c>
      <c r="P299" s="295" t="str">
        <f>IF(原始数据!AW300="","",IF(ISERROR(MATCH(原始数据!AW300,各类选项!$E:$E,0)),1,0))</f>
        <v/>
      </c>
      <c r="Q299" s="295" t="str">
        <f>IF(原始数据!AY300="","",IF(ISERROR(MATCH(原始数据!AY300,各类选项!$E:$E,0)),1,0))</f>
        <v/>
      </c>
      <c r="R299" s="295" t="str">
        <f>IF(原始数据!AZ300="","",IF(ISERROR(MATCH(原始数据!AZ300,各类选项!$C:$C,0)),1,0))</f>
        <v/>
      </c>
      <c r="S299" s="295" t="str">
        <f>IF(赛后数据!M300="","",IF(ISERROR(MATCH(赛后数据!M300,(各类选项!J:J),0)),1,0))</f>
        <v/>
      </c>
      <c r="T299" s="295" t="str">
        <f>IF(赛后数据!U300="","",IF(ISERROR(MATCH(赛后数据!U300,(各类选项!J:J),0)),1,0))</f>
        <v/>
      </c>
      <c r="U299" s="295" t="str">
        <f>IF(赛后数据!AC300="","",IF(ISERROR(MATCH(赛后数据!AC300,(各类选项!J:J),0)),1,0))</f>
        <v/>
      </c>
      <c r="V299" s="295" t="str">
        <f>IF(赛后数据!AK300="","",IF(ISERROR(MATCH(赛后数据!AK300,(各类选项!J:J),0)),1,0))</f>
        <v/>
      </c>
    </row>
    <row r="300" spans="1:22">
      <c r="A300" s="295">
        <f t="shared" si="8"/>
        <v>0</v>
      </c>
      <c r="B300" s="295">
        <f t="shared" si="9"/>
        <v>0</v>
      </c>
      <c r="C300" s="295" t="str">
        <f>IF(原始数据!K301="","",IF(ISERROR(MATCH(原始数据!K301,原始数据!E301:F301,0)),1,0)-IF(原始数据!K301="",1,0))</f>
        <v/>
      </c>
      <c r="D300" s="295" t="str">
        <f>IF(原始数据!L301="","",IF(ISERROR(MATCH(原始数据!L301,各类选项!L:L,0)),1,0)-IF(原始数据!L301="",1,0))</f>
        <v/>
      </c>
      <c r="E300" s="295" t="str">
        <f>IF(原始数据!W301="","",IF(ISERROR(MATCH(原始数据!W301,各类选项!G:G,0)),1,0))</f>
        <v/>
      </c>
      <c r="F300" s="295" t="str">
        <f>IF(原始数据!Y301="","",IF(ISERROR(MATCH(原始数据!Y301,各类选项!G:G,0)),1,0))</f>
        <v/>
      </c>
      <c r="G300" s="295" t="str">
        <f>IF(原始数据!AO301="","",IF(ISERROR(MATCH(原始数据!AO301,各类选项!$E:$E,0)),1,0))</f>
        <v/>
      </c>
      <c r="H300" s="295" t="str">
        <f>IF(原始数据!AP301="","",IF(ISERROR(MATCH(原始数据!AP301,各类选项!$E:$E,0)),1,0))</f>
        <v/>
      </c>
      <c r="I300" s="295" t="str">
        <f>IF(原始数据!AV301="","",IF(ISERROR(MATCH(原始数据!AV301,各类选项!$E:$E,0)),1,0))</f>
        <v/>
      </c>
      <c r="J300" s="295" t="str">
        <f>IF(原始数据!AX301="","",IF(ISERROR(MATCH(原始数据!AX301,各类选项!$E:$E,0)),1,0))</f>
        <v/>
      </c>
      <c r="K300" s="295" t="str">
        <f>IF(原始数据!AQ301="","",IF(ISERROR(MATCH(原始数据!AQ301,各类选项!$C:$C,0)),1,0))</f>
        <v/>
      </c>
      <c r="L300" s="295" t="str">
        <f>IF(原始数据!AR301="","",IF(ISERROR(MATCH(原始数据!AR301,各类选项!$C:$C,0)),1,0))</f>
        <v/>
      </c>
      <c r="M300" s="295" t="str">
        <f>IF(原始数据!AS301="","",IF(ISERROR(MATCH(原始数据!AS301,各类选项!$C:$C,0)),1,0))</f>
        <v/>
      </c>
      <c r="N300" s="295" t="str">
        <f>IF(原始数据!AT301="","",IF(ISERROR(MATCH(原始数据!AT301,各类选项!$E:$E,0)),1,0))</f>
        <v/>
      </c>
      <c r="O300" s="295" t="str">
        <f>IF(原始数据!AU301="","",IF(ISERROR(MATCH(原始数据!AU301,各类选项!$E:$E,0)),1,0))</f>
        <v/>
      </c>
      <c r="P300" s="295" t="str">
        <f>IF(原始数据!AW301="","",IF(ISERROR(MATCH(原始数据!AW301,各类选项!$E:$E,0)),1,0))</f>
        <v/>
      </c>
      <c r="Q300" s="295" t="str">
        <f>IF(原始数据!AY301="","",IF(ISERROR(MATCH(原始数据!AY301,各类选项!$E:$E,0)),1,0))</f>
        <v/>
      </c>
      <c r="R300" s="295" t="str">
        <f>IF(原始数据!AZ301="","",IF(ISERROR(MATCH(原始数据!AZ301,各类选项!$C:$C,0)),1,0))</f>
        <v/>
      </c>
      <c r="S300" s="295" t="str">
        <f>IF(赛后数据!M301="","",IF(ISERROR(MATCH(赛后数据!M301,(各类选项!J:J),0)),1,0))</f>
        <v/>
      </c>
      <c r="T300" s="295" t="str">
        <f>IF(赛后数据!U301="","",IF(ISERROR(MATCH(赛后数据!U301,(各类选项!J:J),0)),1,0))</f>
        <v/>
      </c>
      <c r="U300" s="295" t="str">
        <f>IF(赛后数据!AC301="","",IF(ISERROR(MATCH(赛后数据!AC301,(各类选项!J:J),0)),1,0))</f>
        <v/>
      </c>
      <c r="V300" s="295" t="str">
        <f>IF(赛后数据!AK301="","",IF(ISERROR(MATCH(赛后数据!AK301,(各类选项!J:J),0)),1,0))</f>
        <v/>
      </c>
    </row>
    <row r="301" spans="1:22">
      <c r="A301" s="295">
        <f t="shared" si="8"/>
        <v>0</v>
      </c>
      <c r="B301" s="295">
        <f t="shared" si="9"/>
        <v>0</v>
      </c>
      <c r="C301" s="295" t="str">
        <f>IF(原始数据!K302="","",IF(ISERROR(MATCH(原始数据!K302,原始数据!E302:F302,0)),1,0)-IF(原始数据!K302="",1,0))</f>
        <v/>
      </c>
      <c r="D301" s="295" t="str">
        <f>IF(原始数据!L302="","",IF(ISERROR(MATCH(原始数据!L302,各类选项!L:L,0)),1,0)-IF(原始数据!L302="",1,0))</f>
        <v/>
      </c>
      <c r="E301" s="295" t="str">
        <f>IF(原始数据!W302="","",IF(ISERROR(MATCH(原始数据!W302,各类选项!G:G,0)),1,0))</f>
        <v/>
      </c>
      <c r="F301" s="295" t="str">
        <f>IF(原始数据!Y302="","",IF(ISERROR(MATCH(原始数据!Y302,各类选项!G:G,0)),1,0))</f>
        <v/>
      </c>
      <c r="G301" s="295" t="str">
        <f>IF(原始数据!AO302="","",IF(ISERROR(MATCH(原始数据!AO302,各类选项!$E:$E,0)),1,0))</f>
        <v/>
      </c>
      <c r="H301" s="295" t="str">
        <f>IF(原始数据!AP302="","",IF(ISERROR(MATCH(原始数据!AP302,各类选项!$E:$E,0)),1,0))</f>
        <v/>
      </c>
      <c r="I301" s="295" t="str">
        <f>IF(原始数据!AV302="","",IF(ISERROR(MATCH(原始数据!AV302,各类选项!$E:$E,0)),1,0))</f>
        <v/>
      </c>
      <c r="J301" s="295" t="str">
        <f>IF(原始数据!AX302="","",IF(ISERROR(MATCH(原始数据!AX302,各类选项!$E:$E,0)),1,0))</f>
        <v/>
      </c>
      <c r="K301" s="295" t="str">
        <f>IF(原始数据!AQ302="","",IF(ISERROR(MATCH(原始数据!AQ302,各类选项!$C:$C,0)),1,0))</f>
        <v/>
      </c>
      <c r="L301" s="295" t="str">
        <f>IF(原始数据!AR302="","",IF(ISERROR(MATCH(原始数据!AR302,各类选项!$C:$C,0)),1,0))</f>
        <v/>
      </c>
      <c r="M301" s="295" t="str">
        <f>IF(原始数据!AS302="","",IF(ISERROR(MATCH(原始数据!AS302,各类选项!$C:$C,0)),1,0))</f>
        <v/>
      </c>
      <c r="N301" s="295" t="str">
        <f>IF(原始数据!AT302="","",IF(ISERROR(MATCH(原始数据!AT302,各类选项!$E:$E,0)),1,0))</f>
        <v/>
      </c>
      <c r="O301" s="295" t="str">
        <f>IF(原始数据!AU302="","",IF(ISERROR(MATCH(原始数据!AU302,各类选项!$E:$E,0)),1,0))</f>
        <v/>
      </c>
      <c r="P301" s="295" t="str">
        <f>IF(原始数据!AW302="","",IF(ISERROR(MATCH(原始数据!AW302,各类选项!$E:$E,0)),1,0))</f>
        <v/>
      </c>
      <c r="Q301" s="295" t="str">
        <f>IF(原始数据!AY302="","",IF(ISERROR(MATCH(原始数据!AY302,各类选项!$E:$E,0)),1,0))</f>
        <v/>
      </c>
      <c r="R301" s="295" t="str">
        <f>IF(原始数据!AZ302="","",IF(ISERROR(MATCH(原始数据!AZ302,各类选项!$C:$C,0)),1,0))</f>
        <v/>
      </c>
      <c r="S301" s="295" t="str">
        <f>IF(赛后数据!M302="","",IF(ISERROR(MATCH(赛后数据!M302,(各类选项!J:J),0)),1,0))</f>
        <v/>
      </c>
      <c r="T301" s="295" t="str">
        <f>IF(赛后数据!U302="","",IF(ISERROR(MATCH(赛后数据!U302,(各类选项!J:J),0)),1,0))</f>
        <v/>
      </c>
      <c r="U301" s="295" t="str">
        <f>IF(赛后数据!AC302="","",IF(ISERROR(MATCH(赛后数据!AC302,(各类选项!J:J),0)),1,0))</f>
        <v/>
      </c>
      <c r="V301" s="295" t="str">
        <f>IF(赛后数据!AK302="","",IF(ISERROR(MATCH(赛后数据!AK302,(各类选项!J:J),0)),1,0))</f>
        <v/>
      </c>
    </row>
    <row r="302" spans="1:22">
      <c r="A302" s="295">
        <f t="shared" si="8"/>
        <v>0</v>
      </c>
      <c r="B302" s="295">
        <f t="shared" si="9"/>
        <v>0</v>
      </c>
      <c r="C302" s="295" t="str">
        <f>IF(原始数据!K303="","",IF(ISERROR(MATCH(原始数据!K303,原始数据!E303:F303,0)),1,0)-IF(原始数据!K303="",1,0))</f>
        <v/>
      </c>
      <c r="D302" s="295" t="str">
        <f>IF(原始数据!L303="","",IF(ISERROR(MATCH(原始数据!L303,各类选项!L:L,0)),1,0)-IF(原始数据!L303="",1,0))</f>
        <v/>
      </c>
      <c r="E302" s="295" t="str">
        <f>IF(原始数据!W303="","",IF(ISERROR(MATCH(原始数据!W303,各类选项!G:G,0)),1,0))</f>
        <v/>
      </c>
      <c r="F302" s="295" t="str">
        <f>IF(原始数据!Y303="","",IF(ISERROR(MATCH(原始数据!Y303,各类选项!G:G,0)),1,0))</f>
        <v/>
      </c>
      <c r="G302" s="295" t="str">
        <f>IF(原始数据!AO303="","",IF(ISERROR(MATCH(原始数据!AO303,各类选项!$E:$E,0)),1,0))</f>
        <v/>
      </c>
      <c r="H302" s="295" t="str">
        <f>IF(原始数据!AP303="","",IF(ISERROR(MATCH(原始数据!AP303,各类选项!$E:$E,0)),1,0))</f>
        <v/>
      </c>
      <c r="I302" s="295" t="str">
        <f>IF(原始数据!AV303="","",IF(ISERROR(MATCH(原始数据!AV303,各类选项!$E:$E,0)),1,0))</f>
        <v/>
      </c>
      <c r="J302" s="295" t="str">
        <f>IF(原始数据!AX303="","",IF(ISERROR(MATCH(原始数据!AX303,各类选项!$E:$E,0)),1,0))</f>
        <v/>
      </c>
      <c r="K302" s="295" t="str">
        <f>IF(原始数据!AQ303="","",IF(ISERROR(MATCH(原始数据!AQ303,各类选项!$C:$C,0)),1,0))</f>
        <v/>
      </c>
      <c r="L302" s="295" t="str">
        <f>IF(原始数据!AR303="","",IF(ISERROR(MATCH(原始数据!AR303,各类选项!$C:$C,0)),1,0))</f>
        <v/>
      </c>
      <c r="M302" s="295" t="str">
        <f>IF(原始数据!AS303="","",IF(ISERROR(MATCH(原始数据!AS303,各类选项!$C:$C,0)),1,0))</f>
        <v/>
      </c>
      <c r="N302" s="295" t="str">
        <f>IF(原始数据!AT303="","",IF(ISERROR(MATCH(原始数据!AT303,各类选项!$E:$E,0)),1,0))</f>
        <v/>
      </c>
      <c r="O302" s="295" t="str">
        <f>IF(原始数据!AU303="","",IF(ISERROR(MATCH(原始数据!AU303,各类选项!$E:$E,0)),1,0))</f>
        <v/>
      </c>
      <c r="P302" s="295" t="str">
        <f>IF(原始数据!AW303="","",IF(ISERROR(MATCH(原始数据!AW303,各类选项!$E:$E,0)),1,0))</f>
        <v/>
      </c>
      <c r="Q302" s="295" t="str">
        <f>IF(原始数据!AY303="","",IF(ISERROR(MATCH(原始数据!AY303,各类选项!$E:$E,0)),1,0))</f>
        <v/>
      </c>
      <c r="R302" s="295" t="str">
        <f>IF(原始数据!AZ303="","",IF(ISERROR(MATCH(原始数据!AZ303,各类选项!$C:$C,0)),1,0))</f>
        <v/>
      </c>
      <c r="S302" s="295" t="str">
        <f>IF(赛后数据!M303="","",IF(ISERROR(MATCH(赛后数据!M303,(各类选项!J:J),0)),1,0))</f>
        <v/>
      </c>
      <c r="T302" s="295" t="str">
        <f>IF(赛后数据!U303="","",IF(ISERROR(MATCH(赛后数据!U303,(各类选项!J:J),0)),1,0))</f>
        <v/>
      </c>
      <c r="U302" s="295" t="str">
        <f>IF(赛后数据!AC303="","",IF(ISERROR(MATCH(赛后数据!AC303,(各类选项!J:J),0)),1,0))</f>
        <v/>
      </c>
      <c r="V302" s="295" t="str">
        <f>IF(赛后数据!AK303="","",IF(ISERROR(MATCH(赛后数据!AK303,(各类选项!J:J),0)),1,0))</f>
        <v/>
      </c>
    </row>
    <row r="303" spans="1:22">
      <c r="A303" s="295">
        <f t="shared" si="8"/>
        <v>0</v>
      </c>
      <c r="B303" s="295">
        <f t="shared" si="9"/>
        <v>0</v>
      </c>
      <c r="C303" s="295" t="str">
        <f>IF(原始数据!K304="","",IF(ISERROR(MATCH(原始数据!K304,原始数据!E304:F304,0)),1,0)-IF(原始数据!K304="",1,0))</f>
        <v/>
      </c>
      <c r="D303" s="295" t="str">
        <f>IF(原始数据!L304="","",IF(ISERROR(MATCH(原始数据!L304,各类选项!L:L,0)),1,0)-IF(原始数据!L304="",1,0))</f>
        <v/>
      </c>
      <c r="E303" s="295" t="str">
        <f>IF(原始数据!W304="","",IF(ISERROR(MATCH(原始数据!W304,各类选项!G:G,0)),1,0))</f>
        <v/>
      </c>
      <c r="F303" s="295" t="str">
        <f>IF(原始数据!Y304="","",IF(ISERROR(MATCH(原始数据!Y304,各类选项!G:G,0)),1,0))</f>
        <v/>
      </c>
      <c r="G303" s="295" t="str">
        <f>IF(原始数据!AO304="","",IF(ISERROR(MATCH(原始数据!AO304,各类选项!$E:$E,0)),1,0))</f>
        <v/>
      </c>
      <c r="H303" s="295" t="str">
        <f>IF(原始数据!AP304="","",IF(ISERROR(MATCH(原始数据!AP304,各类选项!$E:$E,0)),1,0))</f>
        <v/>
      </c>
      <c r="I303" s="295" t="str">
        <f>IF(原始数据!AV304="","",IF(ISERROR(MATCH(原始数据!AV304,各类选项!$E:$E,0)),1,0))</f>
        <v/>
      </c>
      <c r="J303" s="295" t="str">
        <f>IF(原始数据!AX304="","",IF(ISERROR(MATCH(原始数据!AX304,各类选项!$E:$E,0)),1,0))</f>
        <v/>
      </c>
      <c r="K303" s="295" t="str">
        <f>IF(原始数据!AQ304="","",IF(ISERROR(MATCH(原始数据!AQ304,各类选项!$C:$C,0)),1,0))</f>
        <v/>
      </c>
      <c r="L303" s="295" t="str">
        <f>IF(原始数据!AR304="","",IF(ISERROR(MATCH(原始数据!AR304,各类选项!$C:$C,0)),1,0))</f>
        <v/>
      </c>
      <c r="M303" s="295" t="str">
        <f>IF(原始数据!AS304="","",IF(ISERROR(MATCH(原始数据!AS304,各类选项!$C:$C,0)),1,0))</f>
        <v/>
      </c>
      <c r="N303" s="295" t="str">
        <f>IF(原始数据!AT304="","",IF(ISERROR(MATCH(原始数据!AT304,各类选项!$E:$E,0)),1,0))</f>
        <v/>
      </c>
      <c r="O303" s="295" t="str">
        <f>IF(原始数据!AU304="","",IF(ISERROR(MATCH(原始数据!AU304,各类选项!$E:$E,0)),1,0))</f>
        <v/>
      </c>
      <c r="P303" s="295" t="str">
        <f>IF(原始数据!AW304="","",IF(ISERROR(MATCH(原始数据!AW304,各类选项!$E:$E,0)),1,0))</f>
        <v/>
      </c>
      <c r="Q303" s="295" t="str">
        <f>IF(原始数据!AY304="","",IF(ISERROR(MATCH(原始数据!AY304,各类选项!$E:$E,0)),1,0))</f>
        <v/>
      </c>
      <c r="R303" s="295" t="str">
        <f>IF(原始数据!AZ304="","",IF(ISERROR(MATCH(原始数据!AZ304,各类选项!$C:$C,0)),1,0))</f>
        <v/>
      </c>
      <c r="S303" s="295" t="str">
        <f>IF(赛后数据!M304="","",IF(ISERROR(MATCH(赛后数据!M304,(各类选项!J:J),0)),1,0))</f>
        <v/>
      </c>
      <c r="T303" s="295" t="str">
        <f>IF(赛后数据!U304="","",IF(ISERROR(MATCH(赛后数据!U304,(各类选项!J:J),0)),1,0))</f>
        <v/>
      </c>
      <c r="U303" s="295" t="str">
        <f>IF(赛后数据!AC304="","",IF(ISERROR(MATCH(赛后数据!AC304,(各类选项!J:J),0)),1,0))</f>
        <v/>
      </c>
      <c r="V303" s="295" t="str">
        <f>IF(赛后数据!AK304="","",IF(ISERROR(MATCH(赛后数据!AK304,(各类选项!J:J),0)),1,0))</f>
        <v/>
      </c>
    </row>
    <row r="304" spans="1:22">
      <c r="A304" s="295">
        <f t="shared" si="8"/>
        <v>0</v>
      </c>
      <c r="B304" s="295">
        <f t="shared" si="9"/>
        <v>0</v>
      </c>
      <c r="C304" s="295" t="str">
        <f>IF(原始数据!K305="","",IF(ISERROR(MATCH(原始数据!K305,原始数据!E305:F305,0)),1,0)-IF(原始数据!K305="",1,0))</f>
        <v/>
      </c>
      <c r="D304" s="295" t="str">
        <f>IF(原始数据!L305="","",IF(ISERROR(MATCH(原始数据!L305,各类选项!L:L,0)),1,0)-IF(原始数据!L305="",1,0))</f>
        <v/>
      </c>
      <c r="E304" s="295" t="str">
        <f>IF(原始数据!W305="","",IF(ISERROR(MATCH(原始数据!W305,各类选项!G:G,0)),1,0))</f>
        <v/>
      </c>
      <c r="F304" s="295" t="str">
        <f>IF(原始数据!Y305="","",IF(ISERROR(MATCH(原始数据!Y305,各类选项!G:G,0)),1,0))</f>
        <v/>
      </c>
      <c r="G304" s="295" t="str">
        <f>IF(原始数据!AO305="","",IF(ISERROR(MATCH(原始数据!AO305,各类选项!$E:$E,0)),1,0))</f>
        <v/>
      </c>
      <c r="H304" s="295" t="str">
        <f>IF(原始数据!AP305="","",IF(ISERROR(MATCH(原始数据!AP305,各类选项!$E:$E,0)),1,0))</f>
        <v/>
      </c>
      <c r="I304" s="295" t="str">
        <f>IF(原始数据!AV305="","",IF(ISERROR(MATCH(原始数据!AV305,各类选项!$E:$E,0)),1,0))</f>
        <v/>
      </c>
      <c r="J304" s="295" t="str">
        <f>IF(原始数据!AX305="","",IF(ISERROR(MATCH(原始数据!AX305,各类选项!$E:$E,0)),1,0))</f>
        <v/>
      </c>
      <c r="K304" s="295" t="str">
        <f>IF(原始数据!AQ305="","",IF(ISERROR(MATCH(原始数据!AQ305,各类选项!$C:$C,0)),1,0))</f>
        <v/>
      </c>
      <c r="L304" s="295" t="str">
        <f>IF(原始数据!AR305="","",IF(ISERROR(MATCH(原始数据!AR305,各类选项!$C:$C,0)),1,0))</f>
        <v/>
      </c>
      <c r="M304" s="295" t="str">
        <f>IF(原始数据!AS305="","",IF(ISERROR(MATCH(原始数据!AS305,各类选项!$C:$C,0)),1,0))</f>
        <v/>
      </c>
      <c r="N304" s="295" t="str">
        <f>IF(原始数据!AT305="","",IF(ISERROR(MATCH(原始数据!AT305,各类选项!$E:$E,0)),1,0))</f>
        <v/>
      </c>
      <c r="O304" s="295" t="str">
        <f>IF(原始数据!AU305="","",IF(ISERROR(MATCH(原始数据!AU305,各类选项!$E:$E,0)),1,0))</f>
        <v/>
      </c>
      <c r="P304" s="295" t="str">
        <f>IF(原始数据!AW305="","",IF(ISERROR(MATCH(原始数据!AW305,各类选项!$E:$E,0)),1,0))</f>
        <v/>
      </c>
      <c r="Q304" s="295" t="str">
        <f>IF(原始数据!AY305="","",IF(ISERROR(MATCH(原始数据!AY305,各类选项!$E:$E,0)),1,0))</f>
        <v/>
      </c>
      <c r="R304" s="295" t="str">
        <f>IF(原始数据!AZ305="","",IF(ISERROR(MATCH(原始数据!AZ305,各类选项!$C:$C,0)),1,0))</f>
        <v/>
      </c>
      <c r="S304" s="295" t="str">
        <f>IF(赛后数据!M305="","",IF(ISERROR(MATCH(赛后数据!M305,(各类选项!J:J),0)),1,0))</f>
        <v/>
      </c>
      <c r="T304" s="295" t="str">
        <f>IF(赛后数据!U305="","",IF(ISERROR(MATCH(赛后数据!U305,(各类选项!J:J),0)),1,0))</f>
        <v/>
      </c>
      <c r="U304" s="295" t="str">
        <f>IF(赛后数据!AC305="","",IF(ISERROR(MATCH(赛后数据!AC305,(各类选项!J:J),0)),1,0))</f>
        <v/>
      </c>
      <c r="V304" s="295" t="str">
        <f>IF(赛后数据!AK305="","",IF(ISERROR(MATCH(赛后数据!AK305,(各类选项!J:J),0)),1,0))</f>
        <v/>
      </c>
    </row>
    <row r="305" spans="1:22">
      <c r="A305" s="295">
        <f t="shared" si="8"/>
        <v>0</v>
      </c>
      <c r="B305" s="295">
        <f t="shared" si="9"/>
        <v>0</v>
      </c>
      <c r="C305" s="295" t="str">
        <f>IF(原始数据!K306="","",IF(ISERROR(MATCH(原始数据!K306,原始数据!E306:F306,0)),1,0)-IF(原始数据!K306="",1,0))</f>
        <v/>
      </c>
      <c r="D305" s="295" t="str">
        <f>IF(原始数据!L306="","",IF(ISERROR(MATCH(原始数据!L306,各类选项!L:L,0)),1,0)-IF(原始数据!L306="",1,0))</f>
        <v/>
      </c>
      <c r="E305" s="295" t="str">
        <f>IF(原始数据!W306="","",IF(ISERROR(MATCH(原始数据!W306,各类选项!G:G,0)),1,0))</f>
        <v/>
      </c>
      <c r="F305" s="295" t="str">
        <f>IF(原始数据!Y306="","",IF(ISERROR(MATCH(原始数据!Y306,各类选项!G:G,0)),1,0))</f>
        <v/>
      </c>
      <c r="G305" s="295" t="str">
        <f>IF(原始数据!AO306="","",IF(ISERROR(MATCH(原始数据!AO306,各类选项!$E:$E,0)),1,0))</f>
        <v/>
      </c>
      <c r="H305" s="295" t="str">
        <f>IF(原始数据!AP306="","",IF(ISERROR(MATCH(原始数据!AP306,各类选项!$E:$E,0)),1,0))</f>
        <v/>
      </c>
      <c r="I305" s="295" t="str">
        <f>IF(原始数据!AV306="","",IF(ISERROR(MATCH(原始数据!AV306,各类选项!$E:$E,0)),1,0))</f>
        <v/>
      </c>
      <c r="J305" s="295" t="str">
        <f>IF(原始数据!AX306="","",IF(ISERROR(MATCH(原始数据!AX306,各类选项!$E:$E,0)),1,0))</f>
        <v/>
      </c>
      <c r="K305" s="295" t="str">
        <f>IF(原始数据!AQ306="","",IF(ISERROR(MATCH(原始数据!AQ306,各类选项!$C:$C,0)),1,0))</f>
        <v/>
      </c>
      <c r="L305" s="295" t="str">
        <f>IF(原始数据!AR306="","",IF(ISERROR(MATCH(原始数据!AR306,各类选项!$C:$C,0)),1,0))</f>
        <v/>
      </c>
      <c r="M305" s="295" t="str">
        <f>IF(原始数据!AS306="","",IF(ISERROR(MATCH(原始数据!AS306,各类选项!$C:$C,0)),1,0))</f>
        <v/>
      </c>
      <c r="N305" s="295" t="str">
        <f>IF(原始数据!AT306="","",IF(ISERROR(MATCH(原始数据!AT306,各类选项!$E:$E,0)),1,0))</f>
        <v/>
      </c>
      <c r="O305" s="295" t="str">
        <f>IF(原始数据!AU306="","",IF(ISERROR(MATCH(原始数据!AU306,各类选项!$E:$E,0)),1,0))</f>
        <v/>
      </c>
      <c r="P305" s="295" t="str">
        <f>IF(原始数据!AW306="","",IF(ISERROR(MATCH(原始数据!AW306,各类选项!$E:$E,0)),1,0))</f>
        <v/>
      </c>
      <c r="Q305" s="295" t="str">
        <f>IF(原始数据!AY306="","",IF(ISERROR(MATCH(原始数据!AY306,各类选项!$E:$E,0)),1,0))</f>
        <v/>
      </c>
      <c r="R305" s="295" t="str">
        <f>IF(原始数据!AZ306="","",IF(ISERROR(MATCH(原始数据!AZ306,各类选项!$C:$C,0)),1,0))</f>
        <v/>
      </c>
      <c r="S305" s="295" t="str">
        <f>IF(赛后数据!M306="","",IF(ISERROR(MATCH(赛后数据!M306,(各类选项!J:J),0)),1,0))</f>
        <v/>
      </c>
      <c r="T305" s="295" t="str">
        <f>IF(赛后数据!U306="","",IF(ISERROR(MATCH(赛后数据!U306,(各类选项!J:J),0)),1,0))</f>
        <v/>
      </c>
      <c r="U305" s="295" t="str">
        <f>IF(赛后数据!AC306="","",IF(ISERROR(MATCH(赛后数据!AC306,(各类选项!J:J),0)),1,0))</f>
        <v/>
      </c>
      <c r="V305" s="295" t="str">
        <f>IF(赛后数据!AK306="","",IF(ISERROR(MATCH(赛后数据!AK306,(各类选项!J:J),0)),1,0))</f>
        <v/>
      </c>
    </row>
    <row r="306" spans="1:22">
      <c r="A306" s="295">
        <f t="shared" si="8"/>
        <v>0</v>
      </c>
      <c r="B306" s="295">
        <f t="shared" si="9"/>
        <v>0</v>
      </c>
      <c r="C306" s="295" t="str">
        <f>IF(原始数据!K307="","",IF(ISERROR(MATCH(原始数据!K307,原始数据!E307:F307,0)),1,0)-IF(原始数据!K307="",1,0))</f>
        <v/>
      </c>
      <c r="D306" s="295" t="str">
        <f>IF(原始数据!L307="","",IF(ISERROR(MATCH(原始数据!L307,各类选项!L:L,0)),1,0)-IF(原始数据!L307="",1,0))</f>
        <v/>
      </c>
      <c r="E306" s="295" t="str">
        <f>IF(原始数据!W307="","",IF(ISERROR(MATCH(原始数据!W307,各类选项!G:G,0)),1,0))</f>
        <v/>
      </c>
      <c r="F306" s="295" t="str">
        <f>IF(原始数据!Y307="","",IF(ISERROR(MATCH(原始数据!Y307,各类选项!G:G,0)),1,0))</f>
        <v/>
      </c>
      <c r="G306" s="295" t="str">
        <f>IF(原始数据!AO307="","",IF(ISERROR(MATCH(原始数据!AO307,各类选项!$E:$E,0)),1,0))</f>
        <v/>
      </c>
      <c r="H306" s="295" t="str">
        <f>IF(原始数据!AP307="","",IF(ISERROR(MATCH(原始数据!AP307,各类选项!$E:$E,0)),1,0))</f>
        <v/>
      </c>
      <c r="I306" s="295" t="str">
        <f>IF(原始数据!AV307="","",IF(ISERROR(MATCH(原始数据!AV307,各类选项!$E:$E,0)),1,0))</f>
        <v/>
      </c>
      <c r="J306" s="295" t="str">
        <f>IF(原始数据!AX307="","",IF(ISERROR(MATCH(原始数据!AX307,各类选项!$E:$E,0)),1,0))</f>
        <v/>
      </c>
      <c r="K306" s="295" t="str">
        <f>IF(原始数据!AQ307="","",IF(ISERROR(MATCH(原始数据!AQ307,各类选项!$C:$C,0)),1,0))</f>
        <v/>
      </c>
      <c r="L306" s="295" t="str">
        <f>IF(原始数据!AR307="","",IF(ISERROR(MATCH(原始数据!AR307,各类选项!$C:$C,0)),1,0))</f>
        <v/>
      </c>
      <c r="M306" s="295" t="str">
        <f>IF(原始数据!AS307="","",IF(ISERROR(MATCH(原始数据!AS307,各类选项!$C:$C,0)),1,0))</f>
        <v/>
      </c>
      <c r="N306" s="295" t="str">
        <f>IF(原始数据!AT307="","",IF(ISERROR(MATCH(原始数据!AT307,各类选项!$E:$E,0)),1,0))</f>
        <v/>
      </c>
      <c r="O306" s="295" t="str">
        <f>IF(原始数据!AU307="","",IF(ISERROR(MATCH(原始数据!AU307,各类选项!$E:$E,0)),1,0))</f>
        <v/>
      </c>
      <c r="P306" s="295" t="str">
        <f>IF(原始数据!AW307="","",IF(ISERROR(MATCH(原始数据!AW307,各类选项!$E:$E,0)),1,0))</f>
        <v/>
      </c>
      <c r="Q306" s="295" t="str">
        <f>IF(原始数据!AY307="","",IF(ISERROR(MATCH(原始数据!AY307,各类选项!$E:$E,0)),1,0))</f>
        <v/>
      </c>
      <c r="R306" s="295" t="str">
        <f>IF(原始数据!AZ307="","",IF(ISERROR(MATCH(原始数据!AZ307,各类选项!$C:$C,0)),1,0))</f>
        <v/>
      </c>
      <c r="S306" s="295" t="str">
        <f>IF(赛后数据!M307="","",IF(ISERROR(MATCH(赛后数据!M307,(各类选项!J:J),0)),1,0))</f>
        <v/>
      </c>
      <c r="T306" s="295" t="str">
        <f>IF(赛后数据!U307="","",IF(ISERROR(MATCH(赛后数据!U307,(各类选项!J:J),0)),1,0))</f>
        <v/>
      </c>
      <c r="U306" s="295" t="str">
        <f>IF(赛后数据!AC307="","",IF(ISERROR(MATCH(赛后数据!AC307,(各类选项!J:J),0)),1,0))</f>
        <v/>
      </c>
      <c r="V306" s="295" t="str">
        <f>IF(赛后数据!AK307="","",IF(ISERROR(MATCH(赛后数据!AK307,(各类选项!J:J),0)),1,0))</f>
        <v/>
      </c>
    </row>
    <row r="307" spans="1:22">
      <c r="A307" s="295">
        <f t="shared" si="8"/>
        <v>0</v>
      </c>
      <c r="B307" s="295">
        <f t="shared" si="9"/>
        <v>0</v>
      </c>
      <c r="C307" s="295" t="str">
        <f>IF(原始数据!K308="","",IF(ISERROR(MATCH(原始数据!K308,原始数据!E308:F308,0)),1,0)-IF(原始数据!K308="",1,0))</f>
        <v/>
      </c>
      <c r="D307" s="295" t="str">
        <f>IF(原始数据!L308="","",IF(ISERROR(MATCH(原始数据!L308,各类选项!L:L,0)),1,0)-IF(原始数据!L308="",1,0))</f>
        <v/>
      </c>
      <c r="E307" s="295" t="str">
        <f>IF(原始数据!W308="","",IF(ISERROR(MATCH(原始数据!W308,各类选项!G:G,0)),1,0))</f>
        <v/>
      </c>
      <c r="F307" s="295" t="str">
        <f>IF(原始数据!Y308="","",IF(ISERROR(MATCH(原始数据!Y308,各类选项!G:G,0)),1,0))</f>
        <v/>
      </c>
      <c r="G307" s="295" t="str">
        <f>IF(原始数据!AO308="","",IF(ISERROR(MATCH(原始数据!AO308,各类选项!$E:$E,0)),1,0))</f>
        <v/>
      </c>
      <c r="H307" s="295" t="str">
        <f>IF(原始数据!AP308="","",IF(ISERROR(MATCH(原始数据!AP308,各类选项!$E:$E,0)),1,0))</f>
        <v/>
      </c>
      <c r="I307" s="295" t="str">
        <f>IF(原始数据!AV308="","",IF(ISERROR(MATCH(原始数据!AV308,各类选项!$E:$E,0)),1,0))</f>
        <v/>
      </c>
      <c r="J307" s="295" t="str">
        <f>IF(原始数据!AX308="","",IF(ISERROR(MATCH(原始数据!AX308,各类选项!$E:$E,0)),1,0))</f>
        <v/>
      </c>
      <c r="K307" s="295" t="str">
        <f>IF(原始数据!AQ308="","",IF(ISERROR(MATCH(原始数据!AQ308,各类选项!$C:$C,0)),1,0))</f>
        <v/>
      </c>
      <c r="L307" s="295" t="str">
        <f>IF(原始数据!AR308="","",IF(ISERROR(MATCH(原始数据!AR308,各类选项!$C:$C,0)),1,0))</f>
        <v/>
      </c>
      <c r="M307" s="295" t="str">
        <f>IF(原始数据!AS308="","",IF(ISERROR(MATCH(原始数据!AS308,各类选项!$C:$C,0)),1,0))</f>
        <v/>
      </c>
      <c r="N307" s="295" t="str">
        <f>IF(原始数据!AT308="","",IF(ISERROR(MATCH(原始数据!AT308,各类选项!$E:$E,0)),1,0))</f>
        <v/>
      </c>
      <c r="O307" s="295" t="str">
        <f>IF(原始数据!AU308="","",IF(ISERROR(MATCH(原始数据!AU308,各类选项!$E:$E,0)),1,0))</f>
        <v/>
      </c>
      <c r="P307" s="295" t="str">
        <f>IF(原始数据!AW308="","",IF(ISERROR(MATCH(原始数据!AW308,各类选项!$E:$E,0)),1,0))</f>
        <v/>
      </c>
      <c r="Q307" s="295" t="str">
        <f>IF(原始数据!AY308="","",IF(ISERROR(MATCH(原始数据!AY308,各类选项!$E:$E,0)),1,0))</f>
        <v/>
      </c>
      <c r="R307" s="295" t="str">
        <f>IF(原始数据!AZ308="","",IF(ISERROR(MATCH(原始数据!AZ308,各类选项!$C:$C,0)),1,0))</f>
        <v/>
      </c>
      <c r="S307" s="295" t="str">
        <f>IF(赛后数据!M308="","",IF(ISERROR(MATCH(赛后数据!M308,(各类选项!J:J),0)),1,0))</f>
        <v/>
      </c>
      <c r="T307" s="295" t="str">
        <f>IF(赛后数据!U308="","",IF(ISERROR(MATCH(赛后数据!U308,(各类选项!J:J),0)),1,0))</f>
        <v/>
      </c>
      <c r="U307" s="295" t="str">
        <f>IF(赛后数据!AC308="","",IF(ISERROR(MATCH(赛后数据!AC308,(各类选项!J:J),0)),1,0))</f>
        <v/>
      </c>
      <c r="V307" s="295" t="str">
        <f>IF(赛后数据!AK308="","",IF(ISERROR(MATCH(赛后数据!AK308,(各类选项!J:J),0)),1,0))</f>
        <v/>
      </c>
    </row>
    <row r="308" spans="1:22">
      <c r="A308" s="295">
        <f t="shared" si="8"/>
        <v>0</v>
      </c>
      <c r="B308" s="295">
        <f t="shared" si="9"/>
        <v>0</v>
      </c>
      <c r="C308" s="295" t="str">
        <f>IF(原始数据!K309="","",IF(ISERROR(MATCH(原始数据!K309,原始数据!E309:F309,0)),1,0)-IF(原始数据!K309="",1,0))</f>
        <v/>
      </c>
      <c r="D308" s="295" t="str">
        <f>IF(原始数据!L309="","",IF(ISERROR(MATCH(原始数据!L309,各类选项!L:L,0)),1,0)-IF(原始数据!L309="",1,0))</f>
        <v/>
      </c>
      <c r="E308" s="295" t="str">
        <f>IF(原始数据!W309="","",IF(ISERROR(MATCH(原始数据!W309,各类选项!G:G,0)),1,0))</f>
        <v/>
      </c>
      <c r="F308" s="295" t="str">
        <f>IF(原始数据!Y309="","",IF(ISERROR(MATCH(原始数据!Y309,各类选项!G:G,0)),1,0))</f>
        <v/>
      </c>
      <c r="G308" s="295" t="str">
        <f>IF(原始数据!AO309="","",IF(ISERROR(MATCH(原始数据!AO309,各类选项!$E:$E,0)),1,0))</f>
        <v/>
      </c>
      <c r="H308" s="295" t="str">
        <f>IF(原始数据!AP309="","",IF(ISERROR(MATCH(原始数据!AP309,各类选项!$E:$E,0)),1,0))</f>
        <v/>
      </c>
      <c r="I308" s="295" t="str">
        <f>IF(原始数据!AV309="","",IF(ISERROR(MATCH(原始数据!AV309,各类选项!$E:$E,0)),1,0))</f>
        <v/>
      </c>
      <c r="J308" s="295" t="str">
        <f>IF(原始数据!AX309="","",IF(ISERROR(MATCH(原始数据!AX309,各类选项!$E:$E,0)),1,0))</f>
        <v/>
      </c>
      <c r="K308" s="295" t="str">
        <f>IF(原始数据!AQ309="","",IF(ISERROR(MATCH(原始数据!AQ309,各类选项!$C:$C,0)),1,0))</f>
        <v/>
      </c>
      <c r="L308" s="295" t="str">
        <f>IF(原始数据!AR309="","",IF(ISERROR(MATCH(原始数据!AR309,各类选项!$C:$C,0)),1,0))</f>
        <v/>
      </c>
      <c r="M308" s="295" t="str">
        <f>IF(原始数据!AS309="","",IF(ISERROR(MATCH(原始数据!AS309,各类选项!$C:$C,0)),1,0))</f>
        <v/>
      </c>
      <c r="N308" s="295" t="str">
        <f>IF(原始数据!AT309="","",IF(ISERROR(MATCH(原始数据!AT309,各类选项!$E:$E,0)),1,0))</f>
        <v/>
      </c>
      <c r="O308" s="295" t="str">
        <f>IF(原始数据!AU309="","",IF(ISERROR(MATCH(原始数据!AU309,各类选项!$E:$E,0)),1,0))</f>
        <v/>
      </c>
      <c r="P308" s="295" t="str">
        <f>IF(原始数据!AW309="","",IF(ISERROR(MATCH(原始数据!AW309,各类选项!$E:$E,0)),1,0))</f>
        <v/>
      </c>
      <c r="Q308" s="295" t="str">
        <f>IF(原始数据!AY309="","",IF(ISERROR(MATCH(原始数据!AY309,各类选项!$E:$E,0)),1,0))</f>
        <v/>
      </c>
      <c r="R308" s="295" t="str">
        <f>IF(原始数据!AZ309="","",IF(ISERROR(MATCH(原始数据!AZ309,各类选项!$C:$C,0)),1,0))</f>
        <v/>
      </c>
      <c r="S308" s="295" t="str">
        <f>IF(赛后数据!M309="","",IF(ISERROR(MATCH(赛后数据!M309,(各类选项!J:J),0)),1,0))</f>
        <v/>
      </c>
      <c r="T308" s="295" t="str">
        <f>IF(赛后数据!U309="","",IF(ISERROR(MATCH(赛后数据!U309,(各类选项!J:J),0)),1,0))</f>
        <v/>
      </c>
      <c r="U308" s="295" t="str">
        <f>IF(赛后数据!AC309="","",IF(ISERROR(MATCH(赛后数据!AC309,(各类选项!J:J),0)),1,0))</f>
        <v/>
      </c>
      <c r="V308" s="295" t="str">
        <f>IF(赛后数据!AK309="","",IF(ISERROR(MATCH(赛后数据!AK309,(各类选项!J:J),0)),1,0))</f>
        <v/>
      </c>
    </row>
    <row r="309" spans="1:22">
      <c r="A309" s="295">
        <f t="shared" si="8"/>
        <v>0</v>
      </c>
      <c r="B309" s="295">
        <f t="shared" si="9"/>
        <v>0</v>
      </c>
      <c r="C309" s="295" t="str">
        <f>IF(原始数据!K310="","",IF(ISERROR(MATCH(原始数据!K310,原始数据!E310:F310,0)),1,0)-IF(原始数据!K310="",1,0))</f>
        <v/>
      </c>
      <c r="D309" s="295" t="str">
        <f>IF(原始数据!L310="","",IF(ISERROR(MATCH(原始数据!L310,各类选项!L:L,0)),1,0)-IF(原始数据!L310="",1,0))</f>
        <v/>
      </c>
      <c r="E309" s="295" t="str">
        <f>IF(原始数据!W310="","",IF(ISERROR(MATCH(原始数据!W310,各类选项!G:G,0)),1,0))</f>
        <v/>
      </c>
      <c r="F309" s="295" t="str">
        <f>IF(原始数据!Y310="","",IF(ISERROR(MATCH(原始数据!Y310,各类选项!G:G,0)),1,0))</f>
        <v/>
      </c>
      <c r="G309" s="295" t="str">
        <f>IF(原始数据!AO310="","",IF(ISERROR(MATCH(原始数据!AO310,各类选项!$E:$E,0)),1,0))</f>
        <v/>
      </c>
      <c r="H309" s="295" t="str">
        <f>IF(原始数据!AP310="","",IF(ISERROR(MATCH(原始数据!AP310,各类选项!$E:$E,0)),1,0))</f>
        <v/>
      </c>
      <c r="I309" s="295" t="str">
        <f>IF(原始数据!AV310="","",IF(ISERROR(MATCH(原始数据!AV310,各类选项!$E:$E,0)),1,0))</f>
        <v/>
      </c>
      <c r="J309" s="295" t="str">
        <f>IF(原始数据!AX310="","",IF(ISERROR(MATCH(原始数据!AX310,各类选项!$E:$E,0)),1,0))</f>
        <v/>
      </c>
      <c r="K309" s="295" t="str">
        <f>IF(原始数据!AQ310="","",IF(ISERROR(MATCH(原始数据!AQ310,各类选项!$C:$C,0)),1,0))</f>
        <v/>
      </c>
      <c r="L309" s="295" t="str">
        <f>IF(原始数据!AR310="","",IF(ISERROR(MATCH(原始数据!AR310,各类选项!$C:$C,0)),1,0))</f>
        <v/>
      </c>
      <c r="M309" s="295" t="str">
        <f>IF(原始数据!AS310="","",IF(ISERROR(MATCH(原始数据!AS310,各类选项!$C:$C,0)),1,0))</f>
        <v/>
      </c>
      <c r="N309" s="295" t="str">
        <f>IF(原始数据!AT310="","",IF(ISERROR(MATCH(原始数据!AT310,各类选项!$E:$E,0)),1,0))</f>
        <v/>
      </c>
      <c r="O309" s="295" t="str">
        <f>IF(原始数据!AU310="","",IF(ISERROR(MATCH(原始数据!AU310,各类选项!$E:$E,0)),1,0))</f>
        <v/>
      </c>
      <c r="P309" s="295" t="str">
        <f>IF(原始数据!AW310="","",IF(ISERROR(MATCH(原始数据!AW310,各类选项!$E:$E,0)),1,0))</f>
        <v/>
      </c>
      <c r="Q309" s="295" t="str">
        <f>IF(原始数据!AY310="","",IF(ISERROR(MATCH(原始数据!AY310,各类选项!$E:$E,0)),1,0))</f>
        <v/>
      </c>
      <c r="R309" s="295" t="str">
        <f>IF(原始数据!AZ310="","",IF(ISERROR(MATCH(原始数据!AZ310,各类选项!$C:$C,0)),1,0))</f>
        <v/>
      </c>
      <c r="S309" s="295" t="str">
        <f>IF(赛后数据!M310="","",IF(ISERROR(MATCH(赛后数据!M310,(各类选项!J:J),0)),1,0))</f>
        <v/>
      </c>
      <c r="T309" s="295" t="str">
        <f>IF(赛后数据!U310="","",IF(ISERROR(MATCH(赛后数据!U310,(各类选项!J:J),0)),1,0))</f>
        <v/>
      </c>
      <c r="U309" s="295" t="str">
        <f>IF(赛后数据!AC310="","",IF(ISERROR(MATCH(赛后数据!AC310,(各类选项!J:J),0)),1,0))</f>
        <v/>
      </c>
      <c r="V309" s="295" t="str">
        <f>IF(赛后数据!AK310="","",IF(ISERROR(MATCH(赛后数据!AK310,(各类选项!J:J),0)),1,0))</f>
        <v/>
      </c>
    </row>
    <row r="310" spans="1:22">
      <c r="A310" s="295">
        <f t="shared" si="8"/>
        <v>0</v>
      </c>
      <c r="B310" s="295">
        <f t="shared" si="9"/>
        <v>0</v>
      </c>
      <c r="C310" s="295" t="str">
        <f>IF(原始数据!K311="","",IF(ISERROR(MATCH(原始数据!K311,原始数据!E311:F311,0)),1,0)-IF(原始数据!K311="",1,0))</f>
        <v/>
      </c>
      <c r="D310" s="295" t="str">
        <f>IF(原始数据!L311="","",IF(ISERROR(MATCH(原始数据!L311,各类选项!L:L,0)),1,0)-IF(原始数据!L311="",1,0))</f>
        <v/>
      </c>
      <c r="E310" s="295" t="str">
        <f>IF(原始数据!W311="","",IF(ISERROR(MATCH(原始数据!W311,各类选项!G:G,0)),1,0))</f>
        <v/>
      </c>
      <c r="F310" s="295" t="str">
        <f>IF(原始数据!Y311="","",IF(ISERROR(MATCH(原始数据!Y311,各类选项!G:G,0)),1,0))</f>
        <v/>
      </c>
      <c r="G310" s="295" t="str">
        <f>IF(原始数据!AO311="","",IF(ISERROR(MATCH(原始数据!AO311,各类选项!$E:$E,0)),1,0))</f>
        <v/>
      </c>
      <c r="H310" s="295" t="str">
        <f>IF(原始数据!AP311="","",IF(ISERROR(MATCH(原始数据!AP311,各类选项!$E:$E,0)),1,0))</f>
        <v/>
      </c>
      <c r="I310" s="295" t="str">
        <f>IF(原始数据!AV311="","",IF(ISERROR(MATCH(原始数据!AV311,各类选项!$E:$E,0)),1,0))</f>
        <v/>
      </c>
      <c r="J310" s="295" t="str">
        <f>IF(原始数据!AX311="","",IF(ISERROR(MATCH(原始数据!AX311,各类选项!$E:$E,0)),1,0))</f>
        <v/>
      </c>
      <c r="K310" s="295" t="str">
        <f>IF(原始数据!AQ311="","",IF(ISERROR(MATCH(原始数据!AQ311,各类选项!$C:$C,0)),1,0))</f>
        <v/>
      </c>
      <c r="L310" s="295" t="str">
        <f>IF(原始数据!AR311="","",IF(ISERROR(MATCH(原始数据!AR311,各类选项!$C:$C,0)),1,0))</f>
        <v/>
      </c>
      <c r="M310" s="295" t="str">
        <f>IF(原始数据!AS311="","",IF(ISERROR(MATCH(原始数据!AS311,各类选项!$C:$C,0)),1,0))</f>
        <v/>
      </c>
      <c r="N310" s="295" t="str">
        <f>IF(原始数据!AT311="","",IF(ISERROR(MATCH(原始数据!AT311,各类选项!$E:$E,0)),1,0))</f>
        <v/>
      </c>
      <c r="O310" s="295" t="str">
        <f>IF(原始数据!AU311="","",IF(ISERROR(MATCH(原始数据!AU311,各类选项!$E:$E,0)),1,0))</f>
        <v/>
      </c>
      <c r="P310" s="295" t="str">
        <f>IF(原始数据!AW311="","",IF(ISERROR(MATCH(原始数据!AW311,各类选项!$E:$E,0)),1,0))</f>
        <v/>
      </c>
      <c r="Q310" s="295" t="str">
        <f>IF(原始数据!AY311="","",IF(ISERROR(MATCH(原始数据!AY311,各类选项!$E:$E,0)),1,0))</f>
        <v/>
      </c>
      <c r="R310" s="295" t="str">
        <f>IF(原始数据!AZ311="","",IF(ISERROR(MATCH(原始数据!AZ311,各类选项!$C:$C,0)),1,0))</f>
        <v/>
      </c>
      <c r="S310" s="295" t="str">
        <f>IF(赛后数据!M311="","",IF(ISERROR(MATCH(赛后数据!M311,(各类选项!J:J),0)),1,0))</f>
        <v/>
      </c>
      <c r="T310" s="295" t="str">
        <f>IF(赛后数据!U311="","",IF(ISERROR(MATCH(赛后数据!U311,(各类选项!J:J),0)),1,0))</f>
        <v/>
      </c>
      <c r="U310" s="295" t="str">
        <f>IF(赛后数据!AC311="","",IF(ISERROR(MATCH(赛后数据!AC311,(各类选项!J:J),0)),1,0))</f>
        <v/>
      </c>
      <c r="V310" s="295" t="str">
        <f>IF(赛后数据!AK311="","",IF(ISERROR(MATCH(赛后数据!AK311,(各类选项!J:J),0)),1,0))</f>
        <v/>
      </c>
    </row>
    <row r="311" spans="1:22">
      <c r="A311" s="295">
        <f t="shared" si="8"/>
        <v>0</v>
      </c>
      <c r="B311" s="295">
        <f t="shared" si="9"/>
        <v>0</v>
      </c>
      <c r="C311" s="295" t="str">
        <f>IF(原始数据!K312="","",IF(ISERROR(MATCH(原始数据!K312,原始数据!E312:F312,0)),1,0)-IF(原始数据!K312="",1,0))</f>
        <v/>
      </c>
      <c r="D311" s="295" t="str">
        <f>IF(原始数据!L312="","",IF(ISERROR(MATCH(原始数据!L312,各类选项!L:L,0)),1,0)-IF(原始数据!L312="",1,0))</f>
        <v/>
      </c>
      <c r="E311" s="295" t="str">
        <f>IF(原始数据!W312="","",IF(ISERROR(MATCH(原始数据!W312,各类选项!G:G,0)),1,0))</f>
        <v/>
      </c>
      <c r="F311" s="295" t="str">
        <f>IF(原始数据!Y312="","",IF(ISERROR(MATCH(原始数据!Y312,各类选项!G:G,0)),1,0))</f>
        <v/>
      </c>
      <c r="G311" s="295" t="str">
        <f>IF(原始数据!AO312="","",IF(ISERROR(MATCH(原始数据!AO312,各类选项!$E:$E,0)),1,0))</f>
        <v/>
      </c>
      <c r="H311" s="295" t="str">
        <f>IF(原始数据!AP312="","",IF(ISERROR(MATCH(原始数据!AP312,各类选项!$E:$E,0)),1,0))</f>
        <v/>
      </c>
      <c r="I311" s="295" t="str">
        <f>IF(原始数据!AV312="","",IF(ISERROR(MATCH(原始数据!AV312,各类选项!$E:$E,0)),1,0))</f>
        <v/>
      </c>
      <c r="J311" s="295" t="str">
        <f>IF(原始数据!AX312="","",IF(ISERROR(MATCH(原始数据!AX312,各类选项!$E:$E,0)),1,0))</f>
        <v/>
      </c>
      <c r="K311" s="295" t="str">
        <f>IF(原始数据!AQ312="","",IF(ISERROR(MATCH(原始数据!AQ312,各类选项!$C:$C,0)),1,0))</f>
        <v/>
      </c>
      <c r="L311" s="295" t="str">
        <f>IF(原始数据!AR312="","",IF(ISERROR(MATCH(原始数据!AR312,各类选项!$C:$C,0)),1,0))</f>
        <v/>
      </c>
      <c r="M311" s="295" t="str">
        <f>IF(原始数据!AS312="","",IF(ISERROR(MATCH(原始数据!AS312,各类选项!$C:$C,0)),1,0))</f>
        <v/>
      </c>
      <c r="N311" s="295" t="str">
        <f>IF(原始数据!AT312="","",IF(ISERROR(MATCH(原始数据!AT312,各类选项!$E:$E,0)),1,0))</f>
        <v/>
      </c>
      <c r="O311" s="295" t="str">
        <f>IF(原始数据!AU312="","",IF(ISERROR(MATCH(原始数据!AU312,各类选项!$E:$E,0)),1,0))</f>
        <v/>
      </c>
      <c r="P311" s="295" t="str">
        <f>IF(原始数据!AW312="","",IF(ISERROR(MATCH(原始数据!AW312,各类选项!$E:$E,0)),1,0))</f>
        <v/>
      </c>
      <c r="Q311" s="295" t="str">
        <f>IF(原始数据!AY312="","",IF(ISERROR(MATCH(原始数据!AY312,各类选项!$E:$E,0)),1,0))</f>
        <v/>
      </c>
      <c r="R311" s="295" t="str">
        <f>IF(原始数据!AZ312="","",IF(ISERROR(MATCH(原始数据!AZ312,各类选项!$C:$C,0)),1,0))</f>
        <v/>
      </c>
      <c r="S311" s="295" t="str">
        <f>IF(赛后数据!M312="","",IF(ISERROR(MATCH(赛后数据!M312,(各类选项!J:J),0)),1,0))</f>
        <v/>
      </c>
      <c r="T311" s="295" t="str">
        <f>IF(赛后数据!U312="","",IF(ISERROR(MATCH(赛后数据!U312,(各类选项!J:J),0)),1,0))</f>
        <v/>
      </c>
      <c r="U311" s="295" t="str">
        <f>IF(赛后数据!AC312="","",IF(ISERROR(MATCH(赛后数据!AC312,(各类选项!J:J),0)),1,0))</f>
        <v/>
      </c>
      <c r="V311" s="295" t="str">
        <f>IF(赛后数据!AK312="","",IF(ISERROR(MATCH(赛后数据!AK312,(各类选项!J:J),0)),1,0))</f>
        <v/>
      </c>
    </row>
    <row r="312" spans="1:22">
      <c r="A312" s="295">
        <f t="shared" si="8"/>
        <v>0</v>
      </c>
      <c r="B312" s="295">
        <f t="shared" si="9"/>
        <v>0</v>
      </c>
      <c r="C312" s="295" t="str">
        <f>IF(原始数据!K313="","",IF(ISERROR(MATCH(原始数据!K313,原始数据!E313:F313,0)),1,0)-IF(原始数据!K313="",1,0))</f>
        <v/>
      </c>
      <c r="D312" s="295" t="str">
        <f>IF(原始数据!L313="","",IF(ISERROR(MATCH(原始数据!L313,各类选项!L:L,0)),1,0)-IF(原始数据!L313="",1,0))</f>
        <v/>
      </c>
      <c r="E312" s="295" t="str">
        <f>IF(原始数据!W313="","",IF(ISERROR(MATCH(原始数据!W313,各类选项!G:G,0)),1,0))</f>
        <v/>
      </c>
      <c r="F312" s="295" t="str">
        <f>IF(原始数据!Y313="","",IF(ISERROR(MATCH(原始数据!Y313,各类选项!G:G,0)),1,0))</f>
        <v/>
      </c>
      <c r="G312" s="295" t="str">
        <f>IF(原始数据!AO313="","",IF(ISERROR(MATCH(原始数据!AO313,各类选项!$E:$E,0)),1,0))</f>
        <v/>
      </c>
      <c r="H312" s="295" t="str">
        <f>IF(原始数据!AP313="","",IF(ISERROR(MATCH(原始数据!AP313,各类选项!$E:$E,0)),1,0))</f>
        <v/>
      </c>
      <c r="I312" s="295" t="str">
        <f>IF(原始数据!AV313="","",IF(ISERROR(MATCH(原始数据!AV313,各类选项!$E:$E,0)),1,0))</f>
        <v/>
      </c>
      <c r="J312" s="295" t="str">
        <f>IF(原始数据!AX313="","",IF(ISERROR(MATCH(原始数据!AX313,各类选项!$E:$E,0)),1,0))</f>
        <v/>
      </c>
      <c r="K312" s="295" t="str">
        <f>IF(原始数据!AQ313="","",IF(ISERROR(MATCH(原始数据!AQ313,各类选项!$C:$C,0)),1,0))</f>
        <v/>
      </c>
      <c r="L312" s="295" t="str">
        <f>IF(原始数据!AR313="","",IF(ISERROR(MATCH(原始数据!AR313,各类选项!$C:$C,0)),1,0))</f>
        <v/>
      </c>
      <c r="M312" s="295" t="str">
        <f>IF(原始数据!AS313="","",IF(ISERROR(MATCH(原始数据!AS313,各类选项!$C:$C,0)),1,0))</f>
        <v/>
      </c>
      <c r="N312" s="295" t="str">
        <f>IF(原始数据!AT313="","",IF(ISERROR(MATCH(原始数据!AT313,各类选项!$E:$E,0)),1,0))</f>
        <v/>
      </c>
      <c r="O312" s="295" t="str">
        <f>IF(原始数据!AU313="","",IF(ISERROR(MATCH(原始数据!AU313,各类选项!$E:$E,0)),1,0))</f>
        <v/>
      </c>
      <c r="P312" s="295" t="str">
        <f>IF(原始数据!AW313="","",IF(ISERROR(MATCH(原始数据!AW313,各类选项!$E:$E,0)),1,0))</f>
        <v/>
      </c>
      <c r="Q312" s="295" t="str">
        <f>IF(原始数据!AY313="","",IF(ISERROR(MATCH(原始数据!AY313,各类选项!$E:$E,0)),1,0))</f>
        <v/>
      </c>
      <c r="R312" s="295" t="str">
        <f>IF(原始数据!AZ313="","",IF(ISERROR(MATCH(原始数据!AZ313,各类选项!$C:$C,0)),1,0))</f>
        <v/>
      </c>
      <c r="S312" s="295" t="str">
        <f>IF(赛后数据!M313="","",IF(ISERROR(MATCH(赛后数据!M313,(各类选项!J:J),0)),1,0))</f>
        <v/>
      </c>
      <c r="T312" s="295" t="str">
        <f>IF(赛后数据!U313="","",IF(ISERROR(MATCH(赛后数据!U313,(各类选项!J:J),0)),1,0))</f>
        <v/>
      </c>
      <c r="U312" s="295" t="str">
        <f>IF(赛后数据!AC313="","",IF(ISERROR(MATCH(赛后数据!AC313,(各类选项!J:J),0)),1,0))</f>
        <v/>
      </c>
      <c r="V312" s="295" t="str">
        <f>IF(赛后数据!AK313="","",IF(ISERROR(MATCH(赛后数据!AK313,(各类选项!J:J),0)),1,0))</f>
        <v/>
      </c>
    </row>
    <row r="313" spans="1:22">
      <c r="A313" s="295">
        <f t="shared" si="8"/>
        <v>0</v>
      </c>
      <c r="B313" s="295">
        <f t="shared" si="9"/>
        <v>0</v>
      </c>
      <c r="C313" s="295" t="str">
        <f>IF(原始数据!K314="","",IF(ISERROR(MATCH(原始数据!K314,原始数据!E314:F314,0)),1,0)-IF(原始数据!K314="",1,0))</f>
        <v/>
      </c>
      <c r="D313" s="295" t="str">
        <f>IF(原始数据!L314="","",IF(ISERROR(MATCH(原始数据!L314,各类选项!L:L,0)),1,0)-IF(原始数据!L314="",1,0))</f>
        <v/>
      </c>
      <c r="E313" s="295" t="str">
        <f>IF(原始数据!W314="","",IF(ISERROR(MATCH(原始数据!W314,各类选项!G:G,0)),1,0))</f>
        <v/>
      </c>
      <c r="F313" s="295" t="str">
        <f>IF(原始数据!Y314="","",IF(ISERROR(MATCH(原始数据!Y314,各类选项!G:G,0)),1,0))</f>
        <v/>
      </c>
      <c r="G313" s="295" t="str">
        <f>IF(原始数据!AO314="","",IF(ISERROR(MATCH(原始数据!AO314,各类选项!$E:$E,0)),1,0))</f>
        <v/>
      </c>
      <c r="H313" s="295" t="str">
        <f>IF(原始数据!AP314="","",IF(ISERROR(MATCH(原始数据!AP314,各类选项!$E:$E,0)),1,0))</f>
        <v/>
      </c>
      <c r="I313" s="295" t="str">
        <f>IF(原始数据!AV314="","",IF(ISERROR(MATCH(原始数据!AV314,各类选项!$E:$E,0)),1,0))</f>
        <v/>
      </c>
      <c r="J313" s="295" t="str">
        <f>IF(原始数据!AX314="","",IF(ISERROR(MATCH(原始数据!AX314,各类选项!$E:$E,0)),1,0))</f>
        <v/>
      </c>
      <c r="K313" s="295" t="str">
        <f>IF(原始数据!AQ314="","",IF(ISERROR(MATCH(原始数据!AQ314,各类选项!$C:$C,0)),1,0))</f>
        <v/>
      </c>
      <c r="L313" s="295" t="str">
        <f>IF(原始数据!AR314="","",IF(ISERROR(MATCH(原始数据!AR314,各类选项!$C:$C,0)),1,0))</f>
        <v/>
      </c>
      <c r="M313" s="295" t="str">
        <f>IF(原始数据!AS314="","",IF(ISERROR(MATCH(原始数据!AS314,各类选项!$C:$C,0)),1,0))</f>
        <v/>
      </c>
      <c r="N313" s="295" t="str">
        <f>IF(原始数据!AT314="","",IF(ISERROR(MATCH(原始数据!AT314,各类选项!$E:$E,0)),1,0))</f>
        <v/>
      </c>
      <c r="O313" s="295" t="str">
        <f>IF(原始数据!AU314="","",IF(ISERROR(MATCH(原始数据!AU314,各类选项!$E:$E,0)),1,0))</f>
        <v/>
      </c>
      <c r="P313" s="295" t="str">
        <f>IF(原始数据!AW314="","",IF(ISERROR(MATCH(原始数据!AW314,各类选项!$E:$E,0)),1,0))</f>
        <v/>
      </c>
      <c r="Q313" s="295" t="str">
        <f>IF(原始数据!AY314="","",IF(ISERROR(MATCH(原始数据!AY314,各类选项!$E:$E,0)),1,0))</f>
        <v/>
      </c>
      <c r="R313" s="295" t="str">
        <f>IF(原始数据!AZ314="","",IF(ISERROR(MATCH(原始数据!AZ314,各类选项!$C:$C,0)),1,0))</f>
        <v/>
      </c>
      <c r="S313" s="295" t="str">
        <f>IF(赛后数据!M314="","",IF(ISERROR(MATCH(赛后数据!M314,(各类选项!J:J),0)),1,0))</f>
        <v/>
      </c>
      <c r="T313" s="295" t="str">
        <f>IF(赛后数据!U314="","",IF(ISERROR(MATCH(赛后数据!U314,(各类选项!J:J),0)),1,0))</f>
        <v/>
      </c>
      <c r="U313" s="295" t="str">
        <f>IF(赛后数据!AC314="","",IF(ISERROR(MATCH(赛后数据!AC314,(各类选项!J:J),0)),1,0))</f>
        <v/>
      </c>
      <c r="V313" s="295" t="str">
        <f>IF(赛后数据!AK314="","",IF(ISERROR(MATCH(赛后数据!AK314,(各类选项!J:J),0)),1,0))</f>
        <v/>
      </c>
    </row>
    <row r="314" spans="1:22">
      <c r="A314" s="295">
        <f t="shared" si="8"/>
        <v>0</v>
      </c>
      <c r="B314" s="295">
        <f t="shared" si="9"/>
        <v>0</v>
      </c>
      <c r="C314" s="295" t="str">
        <f>IF(原始数据!K315="","",IF(ISERROR(MATCH(原始数据!K315,原始数据!E315:F315,0)),1,0)-IF(原始数据!K315="",1,0))</f>
        <v/>
      </c>
      <c r="D314" s="295" t="str">
        <f>IF(原始数据!L315="","",IF(ISERROR(MATCH(原始数据!L315,各类选项!L:L,0)),1,0)-IF(原始数据!L315="",1,0))</f>
        <v/>
      </c>
      <c r="E314" s="295" t="str">
        <f>IF(原始数据!W315="","",IF(ISERROR(MATCH(原始数据!W315,各类选项!G:G,0)),1,0))</f>
        <v/>
      </c>
      <c r="F314" s="295" t="str">
        <f>IF(原始数据!Y315="","",IF(ISERROR(MATCH(原始数据!Y315,各类选项!G:G,0)),1,0))</f>
        <v/>
      </c>
      <c r="G314" s="295" t="str">
        <f>IF(原始数据!AO315="","",IF(ISERROR(MATCH(原始数据!AO315,各类选项!$E:$E,0)),1,0))</f>
        <v/>
      </c>
      <c r="H314" s="295" t="str">
        <f>IF(原始数据!AP315="","",IF(ISERROR(MATCH(原始数据!AP315,各类选项!$E:$E,0)),1,0))</f>
        <v/>
      </c>
      <c r="I314" s="295" t="str">
        <f>IF(原始数据!AV315="","",IF(ISERROR(MATCH(原始数据!AV315,各类选项!$E:$E,0)),1,0))</f>
        <v/>
      </c>
      <c r="J314" s="295" t="str">
        <f>IF(原始数据!AX315="","",IF(ISERROR(MATCH(原始数据!AX315,各类选项!$E:$E,0)),1,0))</f>
        <v/>
      </c>
      <c r="K314" s="295" t="str">
        <f>IF(原始数据!AQ315="","",IF(ISERROR(MATCH(原始数据!AQ315,各类选项!$C:$C,0)),1,0))</f>
        <v/>
      </c>
      <c r="L314" s="295" t="str">
        <f>IF(原始数据!AR315="","",IF(ISERROR(MATCH(原始数据!AR315,各类选项!$C:$C,0)),1,0))</f>
        <v/>
      </c>
      <c r="M314" s="295" t="str">
        <f>IF(原始数据!AS315="","",IF(ISERROR(MATCH(原始数据!AS315,各类选项!$C:$C,0)),1,0))</f>
        <v/>
      </c>
      <c r="N314" s="295" t="str">
        <f>IF(原始数据!AT315="","",IF(ISERROR(MATCH(原始数据!AT315,各类选项!$E:$E,0)),1,0))</f>
        <v/>
      </c>
      <c r="O314" s="295" t="str">
        <f>IF(原始数据!AU315="","",IF(ISERROR(MATCH(原始数据!AU315,各类选项!$E:$E,0)),1,0))</f>
        <v/>
      </c>
      <c r="P314" s="295" t="str">
        <f>IF(原始数据!AW315="","",IF(ISERROR(MATCH(原始数据!AW315,各类选项!$E:$E,0)),1,0))</f>
        <v/>
      </c>
      <c r="Q314" s="295" t="str">
        <f>IF(原始数据!AY315="","",IF(ISERROR(MATCH(原始数据!AY315,各类选项!$E:$E,0)),1,0))</f>
        <v/>
      </c>
      <c r="R314" s="295" t="str">
        <f>IF(原始数据!AZ315="","",IF(ISERROR(MATCH(原始数据!AZ315,各类选项!$C:$C,0)),1,0))</f>
        <v/>
      </c>
      <c r="S314" s="295" t="str">
        <f>IF(赛后数据!M315="","",IF(ISERROR(MATCH(赛后数据!M315,(各类选项!J:J),0)),1,0))</f>
        <v/>
      </c>
      <c r="T314" s="295" t="str">
        <f>IF(赛后数据!U315="","",IF(ISERROR(MATCH(赛后数据!U315,(各类选项!J:J),0)),1,0))</f>
        <v/>
      </c>
      <c r="U314" s="295" t="str">
        <f>IF(赛后数据!AC315="","",IF(ISERROR(MATCH(赛后数据!AC315,(各类选项!J:J),0)),1,0))</f>
        <v/>
      </c>
      <c r="V314" s="295" t="str">
        <f>IF(赛后数据!AK315="","",IF(ISERROR(MATCH(赛后数据!AK315,(各类选项!J:J),0)),1,0))</f>
        <v/>
      </c>
    </row>
    <row r="315" spans="1:22">
      <c r="A315" s="295">
        <f t="shared" si="8"/>
        <v>0</v>
      </c>
      <c r="B315" s="295">
        <f t="shared" si="9"/>
        <v>0</v>
      </c>
      <c r="C315" s="295" t="str">
        <f>IF(原始数据!K316="","",IF(ISERROR(MATCH(原始数据!K316,原始数据!E316:F316,0)),1,0)-IF(原始数据!K316="",1,0))</f>
        <v/>
      </c>
      <c r="D315" s="295" t="str">
        <f>IF(原始数据!L316="","",IF(ISERROR(MATCH(原始数据!L316,各类选项!L:L,0)),1,0)-IF(原始数据!L316="",1,0))</f>
        <v/>
      </c>
      <c r="E315" s="295" t="str">
        <f>IF(原始数据!W316="","",IF(ISERROR(MATCH(原始数据!W316,各类选项!G:G,0)),1,0))</f>
        <v/>
      </c>
      <c r="F315" s="295" t="str">
        <f>IF(原始数据!Y316="","",IF(ISERROR(MATCH(原始数据!Y316,各类选项!G:G,0)),1,0))</f>
        <v/>
      </c>
      <c r="G315" s="295" t="str">
        <f>IF(原始数据!AO316="","",IF(ISERROR(MATCH(原始数据!AO316,各类选项!$E:$E,0)),1,0))</f>
        <v/>
      </c>
      <c r="H315" s="295" t="str">
        <f>IF(原始数据!AP316="","",IF(ISERROR(MATCH(原始数据!AP316,各类选项!$E:$E,0)),1,0))</f>
        <v/>
      </c>
      <c r="I315" s="295" t="str">
        <f>IF(原始数据!AV316="","",IF(ISERROR(MATCH(原始数据!AV316,各类选项!$E:$E,0)),1,0))</f>
        <v/>
      </c>
      <c r="J315" s="295" t="str">
        <f>IF(原始数据!AX316="","",IF(ISERROR(MATCH(原始数据!AX316,各类选项!$E:$E,0)),1,0))</f>
        <v/>
      </c>
      <c r="K315" s="295" t="str">
        <f>IF(原始数据!AQ316="","",IF(ISERROR(MATCH(原始数据!AQ316,各类选项!$C:$C,0)),1,0))</f>
        <v/>
      </c>
      <c r="L315" s="295" t="str">
        <f>IF(原始数据!AR316="","",IF(ISERROR(MATCH(原始数据!AR316,各类选项!$C:$C,0)),1,0))</f>
        <v/>
      </c>
      <c r="M315" s="295" t="str">
        <f>IF(原始数据!AS316="","",IF(ISERROR(MATCH(原始数据!AS316,各类选项!$C:$C,0)),1,0))</f>
        <v/>
      </c>
      <c r="N315" s="295" t="str">
        <f>IF(原始数据!AT316="","",IF(ISERROR(MATCH(原始数据!AT316,各类选项!$E:$E,0)),1,0))</f>
        <v/>
      </c>
      <c r="O315" s="295" t="str">
        <f>IF(原始数据!AU316="","",IF(ISERROR(MATCH(原始数据!AU316,各类选项!$E:$E,0)),1,0))</f>
        <v/>
      </c>
      <c r="P315" s="295" t="str">
        <f>IF(原始数据!AW316="","",IF(ISERROR(MATCH(原始数据!AW316,各类选项!$E:$E,0)),1,0))</f>
        <v/>
      </c>
      <c r="Q315" s="295" t="str">
        <f>IF(原始数据!AY316="","",IF(ISERROR(MATCH(原始数据!AY316,各类选项!$E:$E,0)),1,0))</f>
        <v/>
      </c>
      <c r="R315" s="295" t="str">
        <f>IF(原始数据!AZ316="","",IF(ISERROR(MATCH(原始数据!AZ316,各类选项!$C:$C,0)),1,0))</f>
        <v/>
      </c>
      <c r="S315" s="295" t="str">
        <f>IF(赛后数据!M316="","",IF(ISERROR(MATCH(赛后数据!M316,(各类选项!J:J),0)),1,0))</f>
        <v/>
      </c>
      <c r="T315" s="295" t="str">
        <f>IF(赛后数据!U316="","",IF(ISERROR(MATCH(赛后数据!U316,(各类选项!J:J),0)),1,0))</f>
        <v/>
      </c>
      <c r="U315" s="295" t="str">
        <f>IF(赛后数据!AC316="","",IF(ISERROR(MATCH(赛后数据!AC316,(各类选项!J:J),0)),1,0))</f>
        <v/>
      </c>
      <c r="V315" s="295" t="str">
        <f>IF(赛后数据!AK316="","",IF(ISERROR(MATCH(赛后数据!AK316,(各类选项!J:J),0)),1,0))</f>
        <v/>
      </c>
    </row>
    <row r="316" spans="1:22">
      <c r="A316" s="295">
        <f t="shared" si="8"/>
        <v>0</v>
      </c>
      <c r="B316" s="295">
        <f t="shared" si="9"/>
        <v>0</v>
      </c>
      <c r="C316" s="295" t="str">
        <f>IF(原始数据!K317="","",IF(ISERROR(MATCH(原始数据!K317,原始数据!E317:F317,0)),1,0)-IF(原始数据!K317="",1,0))</f>
        <v/>
      </c>
      <c r="D316" s="295" t="str">
        <f>IF(原始数据!L317="","",IF(ISERROR(MATCH(原始数据!L317,各类选项!L:L,0)),1,0)-IF(原始数据!L317="",1,0))</f>
        <v/>
      </c>
      <c r="E316" s="295" t="str">
        <f>IF(原始数据!W317="","",IF(ISERROR(MATCH(原始数据!W317,各类选项!G:G,0)),1,0))</f>
        <v/>
      </c>
      <c r="F316" s="295" t="str">
        <f>IF(原始数据!Y317="","",IF(ISERROR(MATCH(原始数据!Y317,各类选项!G:G,0)),1,0))</f>
        <v/>
      </c>
      <c r="G316" s="295" t="str">
        <f>IF(原始数据!AO317="","",IF(ISERROR(MATCH(原始数据!AO317,各类选项!$E:$E,0)),1,0))</f>
        <v/>
      </c>
      <c r="H316" s="295" t="str">
        <f>IF(原始数据!AP317="","",IF(ISERROR(MATCH(原始数据!AP317,各类选项!$E:$E,0)),1,0))</f>
        <v/>
      </c>
      <c r="I316" s="295" t="str">
        <f>IF(原始数据!AV317="","",IF(ISERROR(MATCH(原始数据!AV317,各类选项!$E:$E,0)),1,0))</f>
        <v/>
      </c>
      <c r="J316" s="295" t="str">
        <f>IF(原始数据!AX317="","",IF(ISERROR(MATCH(原始数据!AX317,各类选项!$E:$E,0)),1,0))</f>
        <v/>
      </c>
      <c r="K316" s="295" t="str">
        <f>IF(原始数据!AQ317="","",IF(ISERROR(MATCH(原始数据!AQ317,各类选项!$C:$C,0)),1,0))</f>
        <v/>
      </c>
      <c r="L316" s="295" t="str">
        <f>IF(原始数据!AR317="","",IF(ISERROR(MATCH(原始数据!AR317,各类选项!$C:$C,0)),1,0))</f>
        <v/>
      </c>
      <c r="M316" s="295" t="str">
        <f>IF(原始数据!AS317="","",IF(ISERROR(MATCH(原始数据!AS317,各类选项!$C:$C,0)),1,0))</f>
        <v/>
      </c>
      <c r="N316" s="295" t="str">
        <f>IF(原始数据!AT317="","",IF(ISERROR(MATCH(原始数据!AT317,各类选项!$E:$E,0)),1,0))</f>
        <v/>
      </c>
      <c r="O316" s="295" t="str">
        <f>IF(原始数据!AU317="","",IF(ISERROR(MATCH(原始数据!AU317,各类选项!$E:$E,0)),1,0))</f>
        <v/>
      </c>
      <c r="P316" s="295" t="str">
        <f>IF(原始数据!AW317="","",IF(ISERROR(MATCH(原始数据!AW317,各类选项!$E:$E,0)),1,0))</f>
        <v/>
      </c>
      <c r="Q316" s="295" t="str">
        <f>IF(原始数据!AY317="","",IF(ISERROR(MATCH(原始数据!AY317,各类选项!$E:$E,0)),1,0))</f>
        <v/>
      </c>
      <c r="R316" s="295" t="str">
        <f>IF(原始数据!AZ317="","",IF(ISERROR(MATCH(原始数据!AZ317,各类选项!$C:$C,0)),1,0))</f>
        <v/>
      </c>
      <c r="S316" s="295" t="str">
        <f>IF(赛后数据!M317="","",IF(ISERROR(MATCH(赛后数据!M317,(各类选项!J:J),0)),1,0))</f>
        <v/>
      </c>
      <c r="T316" s="295" t="str">
        <f>IF(赛后数据!U317="","",IF(ISERROR(MATCH(赛后数据!U317,(各类选项!J:J),0)),1,0))</f>
        <v/>
      </c>
      <c r="U316" s="295" t="str">
        <f>IF(赛后数据!AC317="","",IF(ISERROR(MATCH(赛后数据!AC317,(各类选项!J:J),0)),1,0))</f>
        <v/>
      </c>
      <c r="V316" s="295" t="str">
        <f>IF(赛后数据!AK317="","",IF(ISERROR(MATCH(赛后数据!AK317,(各类选项!J:J),0)),1,0))</f>
        <v/>
      </c>
    </row>
    <row r="317" spans="1:22">
      <c r="A317" s="295">
        <f t="shared" si="8"/>
        <v>0</v>
      </c>
      <c r="B317" s="295">
        <f t="shared" si="9"/>
        <v>0</v>
      </c>
      <c r="C317" s="295" t="str">
        <f>IF(原始数据!K318="","",IF(ISERROR(MATCH(原始数据!K318,原始数据!E318:F318,0)),1,0)-IF(原始数据!K318="",1,0))</f>
        <v/>
      </c>
      <c r="D317" s="295" t="str">
        <f>IF(原始数据!L318="","",IF(ISERROR(MATCH(原始数据!L318,各类选项!L:L,0)),1,0)-IF(原始数据!L318="",1,0))</f>
        <v/>
      </c>
      <c r="E317" s="295" t="str">
        <f>IF(原始数据!W318="","",IF(ISERROR(MATCH(原始数据!W318,各类选项!G:G,0)),1,0))</f>
        <v/>
      </c>
      <c r="F317" s="295" t="str">
        <f>IF(原始数据!Y318="","",IF(ISERROR(MATCH(原始数据!Y318,各类选项!G:G,0)),1,0))</f>
        <v/>
      </c>
      <c r="G317" s="295" t="str">
        <f>IF(原始数据!AO318="","",IF(ISERROR(MATCH(原始数据!AO318,各类选项!$E:$E,0)),1,0))</f>
        <v/>
      </c>
      <c r="H317" s="295" t="str">
        <f>IF(原始数据!AP318="","",IF(ISERROR(MATCH(原始数据!AP318,各类选项!$E:$E,0)),1,0))</f>
        <v/>
      </c>
      <c r="I317" s="295" t="str">
        <f>IF(原始数据!AV318="","",IF(ISERROR(MATCH(原始数据!AV318,各类选项!$E:$E,0)),1,0))</f>
        <v/>
      </c>
      <c r="J317" s="295" t="str">
        <f>IF(原始数据!AX318="","",IF(ISERROR(MATCH(原始数据!AX318,各类选项!$E:$E,0)),1,0))</f>
        <v/>
      </c>
      <c r="K317" s="295" t="str">
        <f>IF(原始数据!AQ318="","",IF(ISERROR(MATCH(原始数据!AQ318,各类选项!$C:$C,0)),1,0))</f>
        <v/>
      </c>
      <c r="L317" s="295" t="str">
        <f>IF(原始数据!AR318="","",IF(ISERROR(MATCH(原始数据!AR318,各类选项!$C:$C,0)),1,0))</f>
        <v/>
      </c>
      <c r="M317" s="295" t="str">
        <f>IF(原始数据!AS318="","",IF(ISERROR(MATCH(原始数据!AS318,各类选项!$C:$C,0)),1,0))</f>
        <v/>
      </c>
      <c r="N317" s="295" t="str">
        <f>IF(原始数据!AT318="","",IF(ISERROR(MATCH(原始数据!AT318,各类选项!$E:$E,0)),1,0))</f>
        <v/>
      </c>
      <c r="O317" s="295" t="str">
        <f>IF(原始数据!AU318="","",IF(ISERROR(MATCH(原始数据!AU318,各类选项!$E:$E,0)),1,0))</f>
        <v/>
      </c>
      <c r="P317" s="295" t="str">
        <f>IF(原始数据!AW318="","",IF(ISERROR(MATCH(原始数据!AW318,各类选项!$E:$E,0)),1,0))</f>
        <v/>
      </c>
      <c r="Q317" s="295" t="str">
        <f>IF(原始数据!AY318="","",IF(ISERROR(MATCH(原始数据!AY318,各类选项!$E:$E,0)),1,0))</f>
        <v/>
      </c>
      <c r="R317" s="295" t="str">
        <f>IF(原始数据!AZ318="","",IF(ISERROR(MATCH(原始数据!AZ318,各类选项!$C:$C,0)),1,0))</f>
        <v/>
      </c>
      <c r="S317" s="295" t="str">
        <f>IF(赛后数据!M318="","",IF(ISERROR(MATCH(赛后数据!M318,(各类选项!J:J),0)),1,0))</f>
        <v/>
      </c>
      <c r="T317" s="295" t="str">
        <f>IF(赛后数据!U318="","",IF(ISERROR(MATCH(赛后数据!U318,(各类选项!J:J),0)),1,0))</f>
        <v/>
      </c>
      <c r="U317" s="295" t="str">
        <f>IF(赛后数据!AC318="","",IF(ISERROR(MATCH(赛后数据!AC318,(各类选项!J:J),0)),1,0))</f>
        <v/>
      </c>
      <c r="V317" s="295" t="str">
        <f>IF(赛后数据!AK318="","",IF(ISERROR(MATCH(赛后数据!AK318,(各类选项!J:J),0)),1,0))</f>
        <v/>
      </c>
    </row>
    <row r="318" spans="1:22">
      <c r="A318" s="295">
        <f t="shared" si="8"/>
        <v>0</v>
      </c>
      <c r="B318" s="295">
        <f t="shared" si="9"/>
        <v>0</v>
      </c>
      <c r="C318" s="295" t="str">
        <f>IF(原始数据!K319="","",IF(ISERROR(MATCH(原始数据!K319,原始数据!E319:F319,0)),1,0)-IF(原始数据!K319="",1,0))</f>
        <v/>
      </c>
      <c r="D318" s="295" t="str">
        <f>IF(原始数据!L319="","",IF(ISERROR(MATCH(原始数据!L319,各类选项!L:L,0)),1,0)-IF(原始数据!L319="",1,0))</f>
        <v/>
      </c>
      <c r="E318" s="295" t="str">
        <f>IF(原始数据!W319="","",IF(ISERROR(MATCH(原始数据!W319,各类选项!G:G,0)),1,0))</f>
        <v/>
      </c>
      <c r="F318" s="295" t="str">
        <f>IF(原始数据!Y319="","",IF(ISERROR(MATCH(原始数据!Y319,各类选项!G:G,0)),1,0))</f>
        <v/>
      </c>
      <c r="G318" s="295" t="str">
        <f>IF(原始数据!AO319="","",IF(ISERROR(MATCH(原始数据!AO319,各类选项!$E:$E,0)),1,0))</f>
        <v/>
      </c>
      <c r="H318" s="295" t="str">
        <f>IF(原始数据!AP319="","",IF(ISERROR(MATCH(原始数据!AP319,各类选项!$E:$E,0)),1,0))</f>
        <v/>
      </c>
      <c r="I318" s="295" t="str">
        <f>IF(原始数据!AV319="","",IF(ISERROR(MATCH(原始数据!AV319,各类选项!$E:$E,0)),1,0))</f>
        <v/>
      </c>
      <c r="J318" s="295" t="str">
        <f>IF(原始数据!AX319="","",IF(ISERROR(MATCH(原始数据!AX319,各类选项!$E:$E,0)),1,0))</f>
        <v/>
      </c>
      <c r="K318" s="295" t="str">
        <f>IF(原始数据!AQ319="","",IF(ISERROR(MATCH(原始数据!AQ319,各类选项!$C:$C,0)),1,0))</f>
        <v/>
      </c>
      <c r="L318" s="295" t="str">
        <f>IF(原始数据!AR319="","",IF(ISERROR(MATCH(原始数据!AR319,各类选项!$C:$C,0)),1,0))</f>
        <v/>
      </c>
      <c r="M318" s="295" t="str">
        <f>IF(原始数据!AS319="","",IF(ISERROR(MATCH(原始数据!AS319,各类选项!$C:$C,0)),1,0))</f>
        <v/>
      </c>
      <c r="N318" s="295" t="str">
        <f>IF(原始数据!AT319="","",IF(ISERROR(MATCH(原始数据!AT319,各类选项!$E:$E,0)),1,0))</f>
        <v/>
      </c>
      <c r="O318" s="295" t="str">
        <f>IF(原始数据!AU319="","",IF(ISERROR(MATCH(原始数据!AU319,各类选项!$E:$E,0)),1,0))</f>
        <v/>
      </c>
      <c r="P318" s="295" t="str">
        <f>IF(原始数据!AW319="","",IF(ISERROR(MATCH(原始数据!AW319,各类选项!$E:$E,0)),1,0))</f>
        <v/>
      </c>
      <c r="Q318" s="295" t="str">
        <f>IF(原始数据!AY319="","",IF(ISERROR(MATCH(原始数据!AY319,各类选项!$E:$E,0)),1,0))</f>
        <v/>
      </c>
      <c r="R318" s="295" t="str">
        <f>IF(原始数据!AZ319="","",IF(ISERROR(MATCH(原始数据!AZ319,各类选项!$C:$C,0)),1,0))</f>
        <v/>
      </c>
      <c r="S318" s="295" t="str">
        <f>IF(赛后数据!M319="","",IF(ISERROR(MATCH(赛后数据!M319,(各类选项!J:J),0)),1,0))</f>
        <v/>
      </c>
      <c r="T318" s="295" t="str">
        <f>IF(赛后数据!U319="","",IF(ISERROR(MATCH(赛后数据!U319,(各类选项!J:J),0)),1,0))</f>
        <v/>
      </c>
      <c r="U318" s="295" t="str">
        <f>IF(赛后数据!AC319="","",IF(ISERROR(MATCH(赛后数据!AC319,(各类选项!J:J),0)),1,0))</f>
        <v/>
      </c>
      <c r="V318" s="295" t="str">
        <f>IF(赛后数据!AK319="","",IF(ISERROR(MATCH(赛后数据!AK319,(各类选项!J:J),0)),1,0))</f>
        <v/>
      </c>
    </row>
    <row r="319" spans="1:22">
      <c r="A319" s="295">
        <f t="shared" si="8"/>
        <v>0</v>
      </c>
      <c r="B319" s="295">
        <f t="shared" si="9"/>
        <v>0</v>
      </c>
      <c r="C319" s="295" t="str">
        <f>IF(原始数据!K320="","",IF(ISERROR(MATCH(原始数据!K320,原始数据!E320:F320,0)),1,0)-IF(原始数据!K320="",1,0))</f>
        <v/>
      </c>
      <c r="D319" s="295" t="str">
        <f>IF(原始数据!L320="","",IF(ISERROR(MATCH(原始数据!L320,各类选项!L:L,0)),1,0)-IF(原始数据!L320="",1,0))</f>
        <v/>
      </c>
      <c r="E319" s="295" t="str">
        <f>IF(原始数据!W320="","",IF(ISERROR(MATCH(原始数据!W320,各类选项!G:G,0)),1,0))</f>
        <v/>
      </c>
      <c r="F319" s="295" t="str">
        <f>IF(原始数据!Y320="","",IF(ISERROR(MATCH(原始数据!Y320,各类选项!G:G,0)),1,0))</f>
        <v/>
      </c>
      <c r="G319" s="295" t="str">
        <f>IF(原始数据!AO320="","",IF(ISERROR(MATCH(原始数据!AO320,各类选项!$E:$E,0)),1,0))</f>
        <v/>
      </c>
      <c r="H319" s="295" t="str">
        <f>IF(原始数据!AP320="","",IF(ISERROR(MATCH(原始数据!AP320,各类选项!$E:$E,0)),1,0))</f>
        <v/>
      </c>
      <c r="I319" s="295" t="str">
        <f>IF(原始数据!AV320="","",IF(ISERROR(MATCH(原始数据!AV320,各类选项!$E:$E,0)),1,0))</f>
        <v/>
      </c>
      <c r="J319" s="295" t="str">
        <f>IF(原始数据!AX320="","",IF(ISERROR(MATCH(原始数据!AX320,各类选项!$E:$E,0)),1,0))</f>
        <v/>
      </c>
      <c r="K319" s="295" t="str">
        <f>IF(原始数据!AQ320="","",IF(ISERROR(MATCH(原始数据!AQ320,各类选项!$C:$C,0)),1,0))</f>
        <v/>
      </c>
      <c r="L319" s="295" t="str">
        <f>IF(原始数据!AR320="","",IF(ISERROR(MATCH(原始数据!AR320,各类选项!$C:$C,0)),1,0))</f>
        <v/>
      </c>
      <c r="M319" s="295" t="str">
        <f>IF(原始数据!AS320="","",IF(ISERROR(MATCH(原始数据!AS320,各类选项!$C:$C,0)),1,0))</f>
        <v/>
      </c>
      <c r="N319" s="295" t="str">
        <f>IF(原始数据!AT320="","",IF(ISERROR(MATCH(原始数据!AT320,各类选项!$E:$E,0)),1,0))</f>
        <v/>
      </c>
      <c r="O319" s="295" t="str">
        <f>IF(原始数据!AU320="","",IF(ISERROR(MATCH(原始数据!AU320,各类选项!$E:$E,0)),1,0))</f>
        <v/>
      </c>
      <c r="P319" s="295" t="str">
        <f>IF(原始数据!AW320="","",IF(ISERROR(MATCH(原始数据!AW320,各类选项!$E:$E,0)),1,0))</f>
        <v/>
      </c>
      <c r="Q319" s="295" t="str">
        <f>IF(原始数据!AY320="","",IF(ISERROR(MATCH(原始数据!AY320,各类选项!$E:$E,0)),1,0))</f>
        <v/>
      </c>
      <c r="R319" s="295" t="str">
        <f>IF(原始数据!AZ320="","",IF(ISERROR(MATCH(原始数据!AZ320,各类选项!$C:$C,0)),1,0))</f>
        <v/>
      </c>
      <c r="S319" s="295" t="str">
        <f>IF(赛后数据!M320="","",IF(ISERROR(MATCH(赛后数据!M320,(各类选项!J:J),0)),1,0))</f>
        <v/>
      </c>
      <c r="T319" s="295" t="str">
        <f>IF(赛后数据!U320="","",IF(ISERROR(MATCH(赛后数据!U320,(各类选项!J:J),0)),1,0))</f>
        <v/>
      </c>
      <c r="U319" s="295" t="str">
        <f>IF(赛后数据!AC320="","",IF(ISERROR(MATCH(赛后数据!AC320,(各类选项!J:J),0)),1,0))</f>
        <v/>
      </c>
      <c r="V319" s="295" t="str">
        <f>IF(赛后数据!AK320="","",IF(ISERROR(MATCH(赛后数据!AK320,(各类选项!J:J),0)),1,0))</f>
        <v/>
      </c>
    </row>
    <row r="320" spans="1:22">
      <c r="A320" s="295">
        <f t="shared" si="8"/>
        <v>0</v>
      </c>
      <c r="B320" s="295">
        <f t="shared" si="9"/>
        <v>0</v>
      </c>
      <c r="C320" s="295" t="str">
        <f>IF(原始数据!K321="","",IF(ISERROR(MATCH(原始数据!K321,原始数据!E321:F321,0)),1,0)-IF(原始数据!K321="",1,0))</f>
        <v/>
      </c>
      <c r="D320" s="295" t="str">
        <f>IF(原始数据!L321="","",IF(ISERROR(MATCH(原始数据!L321,各类选项!L:L,0)),1,0)-IF(原始数据!L321="",1,0))</f>
        <v/>
      </c>
      <c r="E320" s="295" t="str">
        <f>IF(原始数据!W321="","",IF(ISERROR(MATCH(原始数据!W321,各类选项!G:G,0)),1,0))</f>
        <v/>
      </c>
      <c r="F320" s="295" t="str">
        <f>IF(原始数据!Y321="","",IF(ISERROR(MATCH(原始数据!Y321,各类选项!G:G,0)),1,0))</f>
        <v/>
      </c>
      <c r="G320" s="295" t="str">
        <f>IF(原始数据!AO321="","",IF(ISERROR(MATCH(原始数据!AO321,各类选项!$E:$E,0)),1,0))</f>
        <v/>
      </c>
      <c r="H320" s="295" t="str">
        <f>IF(原始数据!AP321="","",IF(ISERROR(MATCH(原始数据!AP321,各类选项!$E:$E,0)),1,0))</f>
        <v/>
      </c>
      <c r="I320" s="295" t="str">
        <f>IF(原始数据!AV321="","",IF(ISERROR(MATCH(原始数据!AV321,各类选项!$E:$E,0)),1,0))</f>
        <v/>
      </c>
      <c r="J320" s="295" t="str">
        <f>IF(原始数据!AX321="","",IF(ISERROR(MATCH(原始数据!AX321,各类选项!$E:$E,0)),1,0))</f>
        <v/>
      </c>
      <c r="K320" s="295" t="str">
        <f>IF(原始数据!AQ321="","",IF(ISERROR(MATCH(原始数据!AQ321,各类选项!$C:$C,0)),1,0))</f>
        <v/>
      </c>
      <c r="L320" s="295" t="str">
        <f>IF(原始数据!AR321="","",IF(ISERROR(MATCH(原始数据!AR321,各类选项!$C:$C,0)),1,0))</f>
        <v/>
      </c>
      <c r="M320" s="295" t="str">
        <f>IF(原始数据!AS321="","",IF(ISERROR(MATCH(原始数据!AS321,各类选项!$C:$C,0)),1,0))</f>
        <v/>
      </c>
      <c r="N320" s="295" t="str">
        <f>IF(原始数据!AT321="","",IF(ISERROR(MATCH(原始数据!AT321,各类选项!$E:$E,0)),1,0))</f>
        <v/>
      </c>
      <c r="O320" s="295" t="str">
        <f>IF(原始数据!AU321="","",IF(ISERROR(MATCH(原始数据!AU321,各类选项!$E:$E,0)),1,0))</f>
        <v/>
      </c>
      <c r="P320" s="295" t="str">
        <f>IF(原始数据!AW321="","",IF(ISERROR(MATCH(原始数据!AW321,各类选项!$E:$E,0)),1,0))</f>
        <v/>
      </c>
      <c r="Q320" s="295" t="str">
        <f>IF(原始数据!AY321="","",IF(ISERROR(MATCH(原始数据!AY321,各类选项!$E:$E,0)),1,0))</f>
        <v/>
      </c>
      <c r="R320" s="295" t="str">
        <f>IF(原始数据!AZ321="","",IF(ISERROR(MATCH(原始数据!AZ321,各类选项!$C:$C,0)),1,0))</f>
        <v/>
      </c>
      <c r="S320" s="295" t="str">
        <f>IF(赛后数据!M321="","",IF(ISERROR(MATCH(赛后数据!M321,(各类选项!J:J),0)),1,0))</f>
        <v/>
      </c>
      <c r="T320" s="295" t="str">
        <f>IF(赛后数据!U321="","",IF(ISERROR(MATCH(赛后数据!U321,(各类选项!J:J),0)),1,0))</f>
        <v/>
      </c>
      <c r="U320" s="295" t="str">
        <f>IF(赛后数据!AC321="","",IF(ISERROR(MATCH(赛后数据!AC321,(各类选项!J:J),0)),1,0))</f>
        <v/>
      </c>
      <c r="V320" s="295" t="str">
        <f>IF(赛后数据!AK321="","",IF(ISERROR(MATCH(赛后数据!AK321,(各类选项!J:J),0)),1,0))</f>
        <v/>
      </c>
    </row>
    <row r="321" spans="1:22">
      <c r="A321" s="295">
        <f t="shared" si="8"/>
        <v>0</v>
      </c>
      <c r="B321" s="295">
        <f t="shared" si="9"/>
        <v>0</v>
      </c>
      <c r="C321" s="295" t="str">
        <f>IF(原始数据!K322="","",IF(ISERROR(MATCH(原始数据!K322,原始数据!E322:F322,0)),1,0)-IF(原始数据!K322="",1,0))</f>
        <v/>
      </c>
      <c r="D321" s="295" t="str">
        <f>IF(原始数据!L322="","",IF(ISERROR(MATCH(原始数据!L322,各类选项!L:L,0)),1,0)-IF(原始数据!L322="",1,0))</f>
        <v/>
      </c>
      <c r="E321" s="295" t="str">
        <f>IF(原始数据!W322="","",IF(ISERROR(MATCH(原始数据!W322,各类选项!G:G,0)),1,0))</f>
        <v/>
      </c>
      <c r="F321" s="295" t="str">
        <f>IF(原始数据!Y322="","",IF(ISERROR(MATCH(原始数据!Y322,各类选项!G:G,0)),1,0))</f>
        <v/>
      </c>
      <c r="G321" s="295" t="str">
        <f>IF(原始数据!AO322="","",IF(ISERROR(MATCH(原始数据!AO322,各类选项!$E:$E,0)),1,0))</f>
        <v/>
      </c>
      <c r="H321" s="295" t="str">
        <f>IF(原始数据!AP322="","",IF(ISERROR(MATCH(原始数据!AP322,各类选项!$E:$E,0)),1,0))</f>
        <v/>
      </c>
      <c r="I321" s="295" t="str">
        <f>IF(原始数据!AV322="","",IF(ISERROR(MATCH(原始数据!AV322,各类选项!$E:$E,0)),1,0))</f>
        <v/>
      </c>
      <c r="J321" s="295" t="str">
        <f>IF(原始数据!AX322="","",IF(ISERROR(MATCH(原始数据!AX322,各类选项!$E:$E,0)),1,0))</f>
        <v/>
      </c>
      <c r="K321" s="295" t="str">
        <f>IF(原始数据!AQ322="","",IF(ISERROR(MATCH(原始数据!AQ322,各类选项!$C:$C,0)),1,0))</f>
        <v/>
      </c>
      <c r="L321" s="295" t="str">
        <f>IF(原始数据!AR322="","",IF(ISERROR(MATCH(原始数据!AR322,各类选项!$C:$C,0)),1,0))</f>
        <v/>
      </c>
      <c r="M321" s="295" t="str">
        <f>IF(原始数据!AS322="","",IF(ISERROR(MATCH(原始数据!AS322,各类选项!$C:$C,0)),1,0))</f>
        <v/>
      </c>
      <c r="N321" s="295" t="str">
        <f>IF(原始数据!AT322="","",IF(ISERROR(MATCH(原始数据!AT322,各类选项!$E:$E,0)),1,0))</f>
        <v/>
      </c>
      <c r="O321" s="295" t="str">
        <f>IF(原始数据!AU322="","",IF(ISERROR(MATCH(原始数据!AU322,各类选项!$E:$E,0)),1,0))</f>
        <v/>
      </c>
      <c r="P321" s="295" t="str">
        <f>IF(原始数据!AW322="","",IF(ISERROR(MATCH(原始数据!AW322,各类选项!$E:$E,0)),1,0))</f>
        <v/>
      </c>
      <c r="Q321" s="295" t="str">
        <f>IF(原始数据!AY322="","",IF(ISERROR(MATCH(原始数据!AY322,各类选项!$E:$E,0)),1,0))</f>
        <v/>
      </c>
      <c r="R321" s="295" t="str">
        <f>IF(原始数据!AZ322="","",IF(ISERROR(MATCH(原始数据!AZ322,各类选项!$C:$C,0)),1,0))</f>
        <v/>
      </c>
      <c r="S321" s="295" t="str">
        <f>IF(赛后数据!M322="","",IF(ISERROR(MATCH(赛后数据!M322,(各类选项!J:J),0)),1,0))</f>
        <v/>
      </c>
      <c r="T321" s="295" t="str">
        <f>IF(赛后数据!U322="","",IF(ISERROR(MATCH(赛后数据!U322,(各类选项!J:J),0)),1,0))</f>
        <v/>
      </c>
      <c r="U321" s="295" t="str">
        <f>IF(赛后数据!AC322="","",IF(ISERROR(MATCH(赛后数据!AC322,(各类选项!J:J),0)),1,0))</f>
        <v/>
      </c>
      <c r="V321" s="295" t="str">
        <f>IF(赛后数据!AK322="","",IF(ISERROR(MATCH(赛后数据!AK322,(各类选项!J:J),0)),1,0))</f>
        <v/>
      </c>
    </row>
    <row r="322" spans="1:22">
      <c r="A322" s="295">
        <f t="shared" si="8"/>
        <v>0</v>
      </c>
      <c r="B322" s="295">
        <f t="shared" si="9"/>
        <v>0</v>
      </c>
      <c r="C322" s="295" t="str">
        <f>IF(原始数据!K323="","",IF(ISERROR(MATCH(原始数据!K323,原始数据!E323:F323,0)),1,0)-IF(原始数据!K323="",1,0))</f>
        <v/>
      </c>
      <c r="D322" s="295" t="str">
        <f>IF(原始数据!L323="","",IF(ISERROR(MATCH(原始数据!L323,各类选项!L:L,0)),1,0)-IF(原始数据!L323="",1,0))</f>
        <v/>
      </c>
      <c r="E322" s="295" t="str">
        <f>IF(原始数据!W323="","",IF(ISERROR(MATCH(原始数据!W323,各类选项!G:G,0)),1,0))</f>
        <v/>
      </c>
      <c r="F322" s="295" t="str">
        <f>IF(原始数据!Y323="","",IF(ISERROR(MATCH(原始数据!Y323,各类选项!G:G,0)),1,0))</f>
        <v/>
      </c>
      <c r="G322" s="295" t="str">
        <f>IF(原始数据!AO323="","",IF(ISERROR(MATCH(原始数据!AO323,各类选项!$E:$E,0)),1,0))</f>
        <v/>
      </c>
      <c r="H322" s="295" t="str">
        <f>IF(原始数据!AP323="","",IF(ISERROR(MATCH(原始数据!AP323,各类选项!$E:$E,0)),1,0))</f>
        <v/>
      </c>
      <c r="I322" s="295" t="str">
        <f>IF(原始数据!AV323="","",IF(ISERROR(MATCH(原始数据!AV323,各类选项!$E:$E,0)),1,0))</f>
        <v/>
      </c>
      <c r="J322" s="295" t="str">
        <f>IF(原始数据!AX323="","",IF(ISERROR(MATCH(原始数据!AX323,各类选项!$E:$E,0)),1,0))</f>
        <v/>
      </c>
      <c r="K322" s="295" t="str">
        <f>IF(原始数据!AQ323="","",IF(ISERROR(MATCH(原始数据!AQ323,各类选项!$C:$C,0)),1,0))</f>
        <v/>
      </c>
      <c r="L322" s="295" t="str">
        <f>IF(原始数据!AR323="","",IF(ISERROR(MATCH(原始数据!AR323,各类选项!$C:$C,0)),1,0))</f>
        <v/>
      </c>
      <c r="M322" s="295" t="str">
        <f>IF(原始数据!AS323="","",IF(ISERROR(MATCH(原始数据!AS323,各类选项!$C:$C,0)),1,0))</f>
        <v/>
      </c>
      <c r="N322" s="295" t="str">
        <f>IF(原始数据!AT323="","",IF(ISERROR(MATCH(原始数据!AT323,各类选项!$E:$E,0)),1,0))</f>
        <v/>
      </c>
      <c r="O322" s="295" t="str">
        <f>IF(原始数据!AU323="","",IF(ISERROR(MATCH(原始数据!AU323,各类选项!$E:$E,0)),1,0))</f>
        <v/>
      </c>
      <c r="P322" s="295" t="str">
        <f>IF(原始数据!AW323="","",IF(ISERROR(MATCH(原始数据!AW323,各类选项!$E:$E,0)),1,0))</f>
        <v/>
      </c>
      <c r="Q322" s="295" t="str">
        <f>IF(原始数据!AY323="","",IF(ISERROR(MATCH(原始数据!AY323,各类选项!$E:$E,0)),1,0))</f>
        <v/>
      </c>
      <c r="R322" s="295" t="str">
        <f>IF(原始数据!AZ323="","",IF(ISERROR(MATCH(原始数据!AZ323,各类选项!$C:$C,0)),1,0))</f>
        <v/>
      </c>
      <c r="S322" s="295" t="str">
        <f>IF(赛后数据!M323="","",IF(ISERROR(MATCH(赛后数据!M323,(各类选项!J:J),0)),1,0))</f>
        <v/>
      </c>
      <c r="T322" s="295" t="str">
        <f>IF(赛后数据!U323="","",IF(ISERROR(MATCH(赛后数据!U323,(各类选项!J:J),0)),1,0))</f>
        <v/>
      </c>
      <c r="U322" s="295" t="str">
        <f>IF(赛后数据!AC323="","",IF(ISERROR(MATCH(赛后数据!AC323,(各类选项!J:J),0)),1,0))</f>
        <v/>
      </c>
      <c r="V322" s="295" t="str">
        <f>IF(赛后数据!AK323="","",IF(ISERROR(MATCH(赛后数据!AK323,(各类选项!J:J),0)),1,0))</f>
        <v/>
      </c>
    </row>
    <row r="323" spans="1:22">
      <c r="A323" s="295">
        <f t="shared" ref="A323:A386" si="10">COUNTIF(C323:R323,"&gt;0")</f>
        <v>0</v>
      </c>
      <c r="B323" s="295">
        <f t="shared" ref="B323:B386" si="11">COUNTIF(S323:V323,"&gt;0")</f>
        <v>0</v>
      </c>
      <c r="C323" s="295" t="str">
        <f>IF(原始数据!K324="","",IF(ISERROR(MATCH(原始数据!K324,原始数据!E324:F324,0)),1,0)-IF(原始数据!K324="",1,0))</f>
        <v/>
      </c>
      <c r="D323" s="295" t="str">
        <f>IF(原始数据!L324="","",IF(ISERROR(MATCH(原始数据!L324,各类选项!L:L,0)),1,0)-IF(原始数据!L324="",1,0))</f>
        <v/>
      </c>
      <c r="E323" s="295" t="str">
        <f>IF(原始数据!W324="","",IF(ISERROR(MATCH(原始数据!W324,各类选项!G:G,0)),1,0))</f>
        <v/>
      </c>
      <c r="F323" s="295" t="str">
        <f>IF(原始数据!Y324="","",IF(ISERROR(MATCH(原始数据!Y324,各类选项!G:G,0)),1,0))</f>
        <v/>
      </c>
      <c r="G323" s="295" t="str">
        <f>IF(原始数据!AO324="","",IF(ISERROR(MATCH(原始数据!AO324,各类选项!$E:$E,0)),1,0))</f>
        <v/>
      </c>
      <c r="H323" s="295" t="str">
        <f>IF(原始数据!AP324="","",IF(ISERROR(MATCH(原始数据!AP324,各类选项!$E:$E,0)),1,0))</f>
        <v/>
      </c>
      <c r="I323" s="295" t="str">
        <f>IF(原始数据!AV324="","",IF(ISERROR(MATCH(原始数据!AV324,各类选项!$E:$E,0)),1,0))</f>
        <v/>
      </c>
      <c r="J323" s="295" t="str">
        <f>IF(原始数据!AX324="","",IF(ISERROR(MATCH(原始数据!AX324,各类选项!$E:$E,0)),1,0))</f>
        <v/>
      </c>
      <c r="K323" s="295" t="str">
        <f>IF(原始数据!AQ324="","",IF(ISERROR(MATCH(原始数据!AQ324,各类选项!$C:$C,0)),1,0))</f>
        <v/>
      </c>
      <c r="L323" s="295" t="str">
        <f>IF(原始数据!AR324="","",IF(ISERROR(MATCH(原始数据!AR324,各类选项!$C:$C,0)),1,0))</f>
        <v/>
      </c>
      <c r="M323" s="295" t="str">
        <f>IF(原始数据!AS324="","",IF(ISERROR(MATCH(原始数据!AS324,各类选项!$C:$C,0)),1,0))</f>
        <v/>
      </c>
      <c r="N323" s="295" t="str">
        <f>IF(原始数据!AT324="","",IF(ISERROR(MATCH(原始数据!AT324,各类选项!$E:$E,0)),1,0))</f>
        <v/>
      </c>
      <c r="O323" s="295" t="str">
        <f>IF(原始数据!AU324="","",IF(ISERROR(MATCH(原始数据!AU324,各类选项!$E:$E,0)),1,0))</f>
        <v/>
      </c>
      <c r="P323" s="295" t="str">
        <f>IF(原始数据!AW324="","",IF(ISERROR(MATCH(原始数据!AW324,各类选项!$E:$E,0)),1,0))</f>
        <v/>
      </c>
      <c r="Q323" s="295" t="str">
        <f>IF(原始数据!AY324="","",IF(ISERROR(MATCH(原始数据!AY324,各类选项!$E:$E,0)),1,0))</f>
        <v/>
      </c>
      <c r="R323" s="295" t="str">
        <f>IF(原始数据!AZ324="","",IF(ISERROR(MATCH(原始数据!AZ324,各类选项!$C:$C,0)),1,0))</f>
        <v/>
      </c>
      <c r="S323" s="295" t="str">
        <f>IF(赛后数据!M324="","",IF(ISERROR(MATCH(赛后数据!M324,(各类选项!J:J),0)),1,0))</f>
        <v/>
      </c>
      <c r="T323" s="295" t="str">
        <f>IF(赛后数据!U324="","",IF(ISERROR(MATCH(赛后数据!U324,(各类选项!J:J),0)),1,0))</f>
        <v/>
      </c>
      <c r="U323" s="295" t="str">
        <f>IF(赛后数据!AC324="","",IF(ISERROR(MATCH(赛后数据!AC324,(各类选项!J:J),0)),1,0))</f>
        <v/>
      </c>
      <c r="V323" s="295" t="str">
        <f>IF(赛后数据!AK324="","",IF(ISERROR(MATCH(赛后数据!AK324,(各类选项!J:J),0)),1,0))</f>
        <v/>
      </c>
    </row>
    <row r="324" spans="1:22">
      <c r="A324" s="295">
        <f t="shared" si="10"/>
        <v>0</v>
      </c>
      <c r="B324" s="295">
        <f t="shared" si="11"/>
        <v>0</v>
      </c>
      <c r="C324" s="295" t="str">
        <f>IF(原始数据!K325="","",IF(ISERROR(MATCH(原始数据!K325,原始数据!E325:F325,0)),1,0)-IF(原始数据!K325="",1,0))</f>
        <v/>
      </c>
      <c r="D324" s="295" t="str">
        <f>IF(原始数据!L325="","",IF(ISERROR(MATCH(原始数据!L325,各类选项!L:L,0)),1,0)-IF(原始数据!L325="",1,0))</f>
        <v/>
      </c>
      <c r="E324" s="295" t="str">
        <f>IF(原始数据!W325="","",IF(ISERROR(MATCH(原始数据!W325,各类选项!G:G,0)),1,0))</f>
        <v/>
      </c>
      <c r="F324" s="295" t="str">
        <f>IF(原始数据!Y325="","",IF(ISERROR(MATCH(原始数据!Y325,各类选项!G:G,0)),1,0))</f>
        <v/>
      </c>
      <c r="G324" s="295" t="str">
        <f>IF(原始数据!AO325="","",IF(ISERROR(MATCH(原始数据!AO325,各类选项!$E:$E,0)),1,0))</f>
        <v/>
      </c>
      <c r="H324" s="295" t="str">
        <f>IF(原始数据!AP325="","",IF(ISERROR(MATCH(原始数据!AP325,各类选项!$E:$E,0)),1,0))</f>
        <v/>
      </c>
      <c r="I324" s="295" t="str">
        <f>IF(原始数据!AV325="","",IF(ISERROR(MATCH(原始数据!AV325,各类选项!$E:$E,0)),1,0))</f>
        <v/>
      </c>
      <c r="J324" s="295" t="str">
        <f>IF(原始数据!AX325="","",IF(ISERROR(MATCH(原始数据!AX325,各类选项!$E:$E,0)),1,0))</f>
        <v/>
      </c>
      <c r="K324" s="295" t="str">
        <f>IF(原始数据!AQ325="","",IF(ISERROR(MATCH(原始数据!AQ325,各类选项!$C:$C,0)),1,0))</f>
        <v/>
      </c>
      <c r="L324" s="295" t="str">
        <f>IF(原始数据!AR325="","",IF(ISERROR(MATCH(原始数据!AR325,各类选项!$C:$C,0)),1,0))</f>
        <v/>
      </c>
      <c r="M324" s="295" t="str">
        <f>IF(原始数据!AS325="","",IF(ISERROR(MATCH(原始数据!AS325,各类选项!$C:$C,0)),1,0))</f>
        <v/>
      </c>
      <c r="N324" s="295" t="str">
        <f>IF(原始数据!AT325="","",IF(ISERROR(MATCH(原始数据!AT325,各类选项!$E:$E,0)),1,0))</f>
        <v/>
      </c>
      <c r="O324" s="295" t="str">
        <f>IF(原始数据!AU325="","",IF(ISERROR(MATCH(原始数据!AU325,各类选项!$E:$E,0)),1,0))</f>
        <v/>
      </c>
      <c r="P324" s="295" t="str">
        <f>IF(原始数据!AW325="","",IF(ISERROR(MATCH(原始数据!AW325,各类选项!$E:$E,0)),1,0))</f>
        <v/>
      </c>
      <c r="Q324" s="295" t="str">
        <f>IF(原始数据!AY325="","",IF(ISERROR(MATCH(原始数据!AY325,各类选项!$E:$E,0)),1,0))</f>
        <v/>
      </c>
      <c r="R324" s="295" t="str">
        <f>IF(原始数据!AZ325="","",IF(ISERROR(MATCH(原始数据!AZ325,各类选项!$C:$C,0)),1,0))</f>
        <v/>
      </c>
      <c r="S324" s="295" t="str">
        <f>IF(赛后数据!M325="","",IF(ISERROR(MATCH(赛后数据!M325,(各类选项!J:J),0)),1,0))</f>
        <v/>
      </c>
      <c r="T324" s="295" t="str">
        <f>IF(赛后数据!U325="","",IF(ISERROR(MATCH(赛后数据!U325,(各类选项!J:J),0)),1,0))</f>
        <v/>
      </c>
      <c r="U324" s="295" t="str">
        <f>IF(赛后数据!AC325="","",IF(ISERROR(MATCH(赛后数据!AC325,(各类选项!J:J),0)),1,0))</f>
        <v/>
      </c>
      <c r="V324" s="295" t="str">
        <f>IF(赛后数据!AK325="","",IF(ISERROR(MATCH(赛后数据!AK325,(各类选项!J:J),0)),1,0))</f>
        <v/>
      </c>
    </row>
    <row r="325" spans="1:22">
      <c r="A325" s="295">
        <f t="shared" si="10"/>
        <v>0</v>
      </c>
      <c r="B325" s="295">
        <f t="shared" si="11"/>
        <v>0</v>
      </c>
      <c r="C325" s="295" t="str">
        <f>IF(原始数据!K326="","",IF(ISERROR(MATCH(原始数据!K326,原始数据!E326:F326,0)),1,0)-IF(原始数据!K326="",1,0))</f>
        <v/>
      </c>
      <c r="D325" s="295" t="str">
        <f>IF(原始数据!L326="","",IF(ISERROR(MATCH(原始数据!L326,各类选项!L:L,0)),1,0)-IF(原始数据!L326="",1,0))</f>
        <v/>
      </c>
      <c r="E325" s="295" t="str">
        <f>IF(原始数据!W326="","",IF(ISERROR(MATCH(原始数据!W326,各类选项!G:G,0)),1,0))</f>
        <v/>
      </c>
      <c r="F325" s="295" t="str">
        <f>IF(原始数据!Y326="","",IF(ISERROR(MATCH(原始数据!Y326,各类选项!G:G,0)),1,0))</f>
        <v/>
      </c>
      <c r="G325" s="295" t="str">
        <f>IF(原始数据!AO326="","",IF(ISERROR(MATCH(原始数据!AO326,各类选项!$E:$E,0)),1,0))</f>
        <v/>
      </c>
      <c r="H325" s="295" t="str">
        <f>IF(原始数据!AP326="","",IF(ISERROR(MATCH(原始数据!AP326,各类选项!$E:$E,0)),1,0))</f>
        <v/>
      </c>
      <c r="I325" s="295" t="str">
        <f>IF(原始数据!AV326="","",IF(ISERROR(MATCH(原始数据!AV326,各类选项!$E:$E,0)),1,0))</f>
        <v/>
      </c>
      <c r="J325" s="295" t="str">
        <f>IF(原始数据!AX326="","",IF(ISERROR(MATCH(原始数据!AX326,各类选项!$E:$E,0)),1,0))</f>
        <v/>
      </c>
      <c r="K325" s="295" t="str">
        <f>IF(原始数据!AQ326="","",IF(ISERROR(MATCH(原始数据!AQ326,各类选项!$C:$C,0)),1,0))</f>
        <v/>
      </c>
      <c r="L325" s="295" t="str">
        <f>IF(原始数据!AR326="","",IF(ISERROR(MATCH(原始数据!AR326,各类选项!$C:$C,0)),1,0))</f>
        <v/>
      </c>
      <c r="M325" s="295" t="str">
        <f>IF(原始数据!AS326="","",IF(ISERROR(MATCH(原始数据!AS326,各类选项!$C:$C,0)),1,0))</f>
        <v/>
      </c>
      <c r="N325" s="295" t="str">
        <f>IF(原始数据!AT326="","",IF(ISERROR(MATCH(原始数据!AT326,各类选项!$E:$E,0)),1,0))</f>
        <v/>
      </c>
      <c r="O325" s="295" t="str">
        <f>IF(原始数据!AU326="","",IF(ISERROR(MATCH(原始数据!AU326,各类选项!$E:$E,0)),1,0))</f>
        <v/>
      </c>
      <c r="P325" s="295" t="str">
        <f>IF(原始数据!AW326="","",IF(ISERROR(MATCH(原始数据!AW326,各类选项!$E:$E,0)),1,0))</f>
        <v/>
      </c>
      <c r="Q325" s="295" t="str">
        <f>IF(原始数据!AY326="","",IF(ISERROR(MATCH(原始数据!AY326,各类选项!$E:$E,0)),1,0))</f>
        <v/>
      </c>
      <c r="R325" s="295" t="str">
        <f>IF(原始数据!AZ326="","",IF(ISERROR(MATCH(原始数据!AZ326,各类选项!$C:$C,0)),1,0))</f>
        <v/>
      </c>
      <c r="S325" s="295" t="str">
        <f>IF(赛后数据!M326="","",IF(ISERROR(MATCH(赛后数据!M326,(各类选项!J:J),0)),1,0))</f>
        <v/>
      </c>
      <c r="T325" s="295" t="str">
        <f>IF(赛后数据!U326="","",IF(ISERROR(MATCH(赛后数据!U326,(各类选项!J:J),0)),1,0))</f>
        <v/>
      </c>
      <c r="U325" s="295" t="str">
        <f>IF(赛后数据!AC326="","",IF(ISERROR(MATCH(赛后数据!AC326,(各类选项!J:J),0)),1,0))</f>
        <v/>
      </c>
      <c r="V325" s="295" t="str">
        <f>IF(赛后数据!AK326="","",IF(ISERROR(MATCH(赛后数据!AK326,(各类选项!J:J),0)),1,0))</f>
        <v/>
      </c>
    </row>
    <row r="326" spans="1:22">
      <c r="A326" s="295">
        <f t="shared" si="10"/>
        <v>0</v>
      </c>
      <c r="B326" s="295">
        <f t="shared" si="11"/>
        <v>0</v>
      </c>
      <c r="C326" s="295" t="str">
        <f>IF(原始数据!K327="","",IF(ISERROR(MATCH(原始数据!K327,原始数据!E327:F327,0)),1,0)-IF(原始数据!K327="",1,0))</f>
        <v/>
      </c>
      <c r="D326" s="295" t="str">
        <f>IF(原始数据!L327="","",IF(ISERROR(MATCH(原始数据!L327,各类选项!L:L,0)),1,0)-IF(原始数据!L327="",1,0))</f>
        <v/>
      </c>
      <c r="E326" s="295" t="str">
        <f>IF(原始数据!W327="","",IF(ISERROR(MATCH(原始数据!W327,各类选项!G:G,0)),1,0))</f>
        <v/>
      </c>
      <c r="F326" s="295" t="str">
        <f>IF(原始数据!Y327="","",IF(ISERROR(MATCH(原始数据!Y327,各类选项!G:G,0)),1,0))</f>
        <v/>
      </c>
      <c r="G326" s="295" t="str">
        <f>IF(原始数据!AO327="","",IF(ISERROR(MATCH(原始数据!AO327,各类选项!$E:$E,0)),1,0))</f>
        <v/>
      </c>
      <c r="H326" s="295" t="str">
        <f>IF(原始数据!AP327="","",IF(ISERROR(MATCH(原始数据!AP327,各类选项!$E:$E,0)),1,0))</f>
        <v/>
      </c>
      <c r="I326" s="295" t="str">
        <f>IF(原始数据!AV327="","",IF(ISERROR(MATCH(原始数据!AV327,各类选项!$E:$E,0)),1,0))</f>
        <v/>
      </c>
      <c r="J326" s="295" t="str">
        <f>IF(原始数据!AX327="","",IF(ISERROR(MATCH(原始数据!AX327,各类选项!$E:$E,0)),1,0))</f>
        <v/>
      </c>
      <c r="K326" s="295" t="str">
        <f>IF(原始数据!AQ327="","",IF(ISERROR(MATCH(原始数据!AQ327,各类选项!$C:$C,0)),1,0))</f>
        <v/>
      </c>
      <c r="L326" s="295" t="str">
        <f>IF(原始数据!AR327="","",IF(ISERROR(MATCH(原始数据!AR327,各类选项!$C:$C,0)),1,0))</f>
        <v/>
      </c>
      <c r="M326" s="295" t="str">
        <f>IF(原始数据!AS327="","",IF(ISERROR(MATCH(原始数据!AS327,各类选项!$C:$C,0)),1,0))</f>
        <v/>
      </c>
      <c r="N326" s="295" t="str">
        <f>IF(原始数据!AT327="","",IF(ISERROR(MATCH(原始数据!AT327,各类选项!$E:$E,0)),1,0))</f>
        <v/>
      </c>
      <c r="O326" s="295" t="str">
        <f>IF(原始数据!AU327="","",IF(ISERROR(MATCH(原始数据!AU327,各类选项!$E:$E,0)),1,0))</f>
        <v/>
      </c>
      <c r="P326" s="295" t="str">
        <f>IF(原始数据!AW327="","",IF(ISERROR(MATCH(原始数据!AW327,各类选项!$E:$E,0)),1,0))</f>
        <v/>
      </c>
      <c r="Q326" s="295" t="str">
        <f>IF(原始数据!AY327="","",IF(ISERROR(MATCH(原始数据!AY327,各类选项!$E:$E,0)),1,0))</f>
        <v/>
      </c>
      <c r="R326" s="295" t="str">
        <f>IF(原始数据!AZ327="","",IF(ISERROR(MATCH(原始数据!AZ327,各类选项!$C:$C,0)),1,0))</f>
        <v/>
      </c>
      <c r="S326" s="295" t="str">
        <f>IF(赛后数据!M327="","",IF(ISERROR(MATCH(赛后数据!M327,(各类选项!J:J),0)),1,0))</f>
        <v/>
      </c>
      <c r="T326" s="295" t="str">
        <f>IF(赛后数据!U327="","",IF(ISERROR(MATCH(赛后数据!U327,(各类选项!J:J),0)),1,0))</f>
        <v/>
      </c>
      <c r="U326" s="295" t="str">
        <f>IF(赛后数据!AC327="","",IF(ISERROR(MATCH(赛后数据!AC327,(各类选项!J:J),0)),1,0))</f>
        <v/>
      </c>
      <c r="V326" s="295" t="str">
        <f>IF(赛后数据!AK327="","",IF(ISERROR(MATCH(赛后数据!AK327,(各类选项!J:J),0)),1,0))</f>
        <v/>
      </c>
    </row>
    <row r="327" spans="1:22">
      <c r="A327" s="295">
        <f t="shared" si="10"/>
        <v>0</v>
      </c>
      <c r="B327" s="295">
        <f t="shared" si="11"/>
        <v>0</v>
      </c>
      <c r="C327" s="295" t="str">
        <f>IF(原始数据!K328="","",IF(ISERROR(MATCH(原始数据!K328,原始数据!E328:F328,0)),1,0)-IF(原始数据!K328="",1,0))</f>
        <v/>
      </c>
      <c r="D327" s="295" t="str">
        <f>IF(原始数据!L328="","",IF(ISERROR(MATCH(原始数据!L328,各类选项!L:L,0)),1,0)-IF(原始数据!L328="",1,0))</f>
        <v/>
      </c>
      <c r="E327" s="295" t="str">
        <f>IF(原始数据!W328="","",IF(ISERROR(MATCH(原始数据!W328,各类选项!G:G,0)),1,0))</f>
        <v/>
      </c>
      <c r="F327" s="295" t="str">
        <f>IF(原始数据!Y328="","",IF(ISERROR(MATCH(原始数据!Y328,各类选项!G:G,0)),1,0))</f>
        <v/>
      </c>
      <c r="G327" s="295" t="str">
        <f>IF(原始数据!AO328="","",IF(ISERROR(MATCH(原始数据!AO328,各类选项!$E:$E,0)),1,0))</f>
        <v/>
      </c>
      <c r="H327" s="295" t="str">
        <f>IF(原始数据!AP328="","",IF(ISERROR(MATCH(原始数据!AP328,各类选项!$E:$E,0)),1,0))</f>
        <v/>
      </c>
      <c r="I327" s="295" t="str">
        <f>IF(原始数据!AV328="","",IF(ISERROR(MATCH(原始数据!AV328,各类选项!$E:$E,0)),1,0))</f>
        <v/>
      </c>
      <c r="J327" s="295" t="str">
        <f>IF(原始数据!AX328="","",IF(ISERROR(MATCH(原始数据!AX328,各类选项!$E:$E,0)),1,0))</f>
        <v/>
      </c>
      <c r="K327" s="295" t="str">
        <f>IF(原始数据!AQ328="","",IF(ISERROR(MATCH(原始数据!AQ328,各类选项!$C:$C,0)),1,0))</f>
        <v/>
      </c>
      <c r="L327" s="295" t="str">
        <f>IF(原始数据!AR328="","",IF(ISERROR(MATCH(原始数据!AR328,各类选项!$C:$C,0)),1,0))</f>
        <v/>
      </c>
      <c r="M327" s="295" t="str">
        <f>IF(原始数据!AS328="","",IF(ISERROR(MATCH(原始数据!AS328,各类选项!$C:$C,0)),1,0))</f>
        <v/>
      </c>
      <c r="N327" s="295" t="str">
        <f>IF(原始数据!AT328="","",IF(ISERROR(MATCH(原始数据!AT328,各类选项!$E:$E,0)),1,0))</f>
        <v/>
      </c>
      <c r="O327" s="295" t="str">
        <f>IF(原始数据!AU328="","",IF(ISERROR(MATCH(原始数据!AU328,各类选项!$E:$E,0)),1,0))</f>
        <v/>
      </c>
      <c r="P327" s="295" t="str">
        <f>IF(原始数据!AW328="","",IF(ISERROR(MATCH(原始数据!AW328,各类选项!$E:$E,0)),1,0))</f>
        <v/>
      </c>
      <c r="Q327" s="295" t="str">
        <f>IF(原始数据!AY328="","",IF(ISERROR(MATCH(原始数据!AY328,各类选项!$E:$E,0)),1,0))</f>
        <v/>
      </c>
      <c r="R327" s="295" t="str">
        <f>IF(原始数据!AZ328="","",IF(ISERROR(MATCH(原始数据!AZ328,各类选项!$C:$C,0)),1,0))</f>
        <v/>
      </c>
      <c r="S327" s="295" t="str">
        <f>IF(赛后数据!M328="","",IF(ISERROR(MATCH(赛后数据!M328,(各类选项!J:J),0)),1,0))</f>
        <v/>
      </c>
      <c r="T327" s="295" t="str">
        <f>IF(赛后数据!U328="","",IF(ISERROR(MATCH(赛后数据!U328,(各类选项!J:J),0)),1,0))</f>
        <v/>
      </c>
      <c r="U327" s="295" t="str">
        <f>IF(赛后数据!AC328="","",IF(ISERROR(MATCH(赛后数据!AC328,(各类选项!J:J),0)),1,0))</f>
        <v/>
      </c>
      <c r="V327" s="295" t="str">
        <f>IF(赛后数据!AK328="","",IF(ISERROR(MATCH(赛后数据!AK328,(各类选项!J:J),0)),1,0))</f>
        <v/>
      </c>
    </row>
    <row r="328" spans="1:22">
      <c r="A328" s="295">
        <f t="shared" si="10"/>
        <v>0</v>
      </c>
      <c r="B328" s="295">
        <f t="shared" si="11"/>
        <v>0</v>
      </c>
      <c r="C328" s="295" t="str">
        <f>IF(原始数据!K329="","",IF(ISERROR(MATCH(原始数据!K329,原始数据!E329:F329,0)),1,0)-IF(原始数据!K329="",1,0))</f>
        <v/>
      </c>
      <c r="D328" s="295" t="str">
        <f>IF(原始数据!L329="","",IF(ISERROR(MATCH(原始数据!L329,各类选项!L:L,0)),1,0)-IF(原始数据!L329="",1,0))</f>
        <v/>
      </c>
      <c r="E328" s="295" t="str">
        <f>IF(原始数据!W329="","",IF(ISERROR(MATCH(原始数据!W329,各类选项!G:G,0)),1,0))</f>
        <v/>
      </c>
      <c r="F328" s="295" t="str">
        <f>IF(原始数据!Y329="","",IF(ISERROR(MATCH(原始数据!Y329,各类选项!G:G,0)),1,0))</f>
        <v/>
      </c>
      <c r="G328" s="295" t="str">
        <f>IF(原始数据!AO329="","",IF(ISERROR(MATCH(原始数据!AO329,各类选项!$E:$E,0)),1,0))</f>
        <v/>
      </c>
      <c r="H328" s="295" t="str">
        <f>IF(原始数据!AP329="","",IF(ISERROR(MATCH(原始数据!AP329,各类选项!$E:$E,0)),1,0))</f>
        <v/>
      </c>
      <c r="I328" s="295" t="str">
        <f>IF(原始数据!AV329="","",IF(ISERROR(MATCH(原始数据!AV329,各类选项!$E:$E,0)),1,0))</f>
        <v/>
      </c>
      <c r="J328" s="295" t="str">
        <f>IF(原始数据!AX329="","",IF(ISERROR(MATCH(原始数据!AX329,各类选项!$E:$E,0)),1,0))</f>
        <v/>
      </c>
      <c r="K328" s="295" t="str">
        <f>IF(原始数据!AQ329="","",IF(ISERROR(MATCH(原始数据!AQ329,各类选项!$C:$C,0)),1,0))</f>
        <v/>
      </c>
      <c r="L328" s="295" t="str">
        <f>IF(原始数据!AR329="","",IF(ISERROR(MATCH(原始数据!AR329,各类选项!$C:$C,0)),1,0))</f>
        <v/>
      </c>
      <c r="M328" s="295" t="str">
        <f>IF(原始数据!AS329="","",IF(ISERROR(MATCH(原始数据!AS329,各类选项!$C:$C,0)),1,0))</f>
        <v/>
      </c>
      <c r="N328" s="295" t="str">
        <f>IF(原始数据!AT329="","",IF(ISERROR(MATCH(原始数据!AT329,各类选项!$E:$E,0)),1,0))</f>
        <v/>
      </c>
      <c r="O328" s="295" t="str">
        <f>IF(原始数据!AU329="","",IF(ISERROR(MATCH(原始数据!AU329,各类选项!$E:$E,0)),1,0))</f>
        <v/>
      </c>
      <c r="P328" s="295" t="str">
        <f>IF(原始数据!AW329="","",IF(ISERROR(MATCH(原始数据!AW329,各类选项!$E:$E,0)),1,0))</f>
        <v/>
      </c>
      <c r="Q328" s="295" t="str">
        <f>IF(原始数据!AY329="","",IF(ISERROR(MATCH(原始数据!AY329,各类选项!$E:$E,0)),1,0))</f>
        <v/>
      </c>
      <c r="R328" s="295" t="str">
        <f>IF(原始数据!AZ329="","",IF(ISERROR(MATCH(原始数据!AZ329,各类选项!$C:$C,0)),1,0))</f>
        <v/>
      </c>
      <c r="S328" s="295" t="str">
        <f>IF(赛后数据!M329="","",IF(ISERROR(MATCH(赛后数据!M329,(各类选项!J:J),0)),1,0))</f>
        <v/>
      </c>
      <c r="T328" s="295" t="str">
        <f>IF(赛后数据!U329="","",IF(ISERROR(MATCH(赛后数据!U329,(各类选项!J:J),0)),1,0))</f>
        <v/>
      </c>
      <c r="U328" s="295" t="str">
        <f>IF(赛后数据!AC329="","",IF(ISERROR(MATCH(赛后数据!AC329,(各类选项!J:J),0)),1,0))</f>
        <v/>
      </c>
      <c r="V328" s="295" t="str">
        <f>IF(赛后数据!AK329="","",IF(ISERROR(MATCH(赛后数据!AK329,(各类选项!J:J),0)),1,0))</f>
        <v/>
      </c>
    </row>
    <row r="329" spans="1:22">
      <c r="A329" s="295">
        <f t="shared" si="10"/>
        <v>0</v>
      </c>
      <c r="B329" s="295">
        <f t="shared" si="11"/>
        <v>0</v>
      </c>
      <c r="C329" s="295" t="str">
        <f>IF(原始数据!K330="","",IF(ISERROR(MATCH(原始数据!K330,原始数据!E330:F330,0)),1,0)-IF(原始数据!K330="",1,0))</f>
        <v/>
      </c>
      <c r="D329" s="295" t="str">
        <f>IF(原始数据!L330="","",IF(ISERROR(MATCH(原始数据!L330,各类选项!L:L,0)),1,0)-IF(原始数据!L330="",1,0))</f>
        <v/>
      </c>
      <c r="E329" s="295" t="str">
        <f>IF(原始数据!W330="","",IF(ISERROR(MATCH(原始数据!W330,各类选项!G:G,0)),1,0))</f>
        <v/>
      </c>
      <c r="F329" s="295" t="str">
        <f>IF(原始数据!Y330="","",IF(ISERROR(MATCH(原始数据!Y330,各类选项!G:G,0)),1,0))</f>
        <v/>
      </c>
      <c r="G329" s="295" t="str">
        <f>IF(原始数据!AO330="","",IF(ISERROR(MATCH(原始数据!AO330,各类选项!$E:$E,0)),1,0))</f>
        <v/>
      </c>
      <c r="H329" s="295" t="str">
        <f>IF(原始数据!AP330="","",IF(ISERROR(MATCH(原始数据!AP330,各类选项!$E:$E,0)),1,0))</f>
        <v/>
      </c>
      <c r="I329" s="295" t="str">
        <f>IF(原始数据!AV330="","",IF(ISERROR(MATCH(原始数据!AV330,各类选项!$E:$E,0)),1,0))</f>
        <v/>
      </c>
      <c r="J329" s="295" t="str">
        <f>IF(原始数据!AX330="","",IF(ISERROR(MATCH(原始数据!AX330,各类选项!$E:$E,0)),1,0))</f>
        <v/>
      </c>
      <c r="K329" s="295" t="str">
        <f>IF(原始数据!AQ330="","",IF(ISERROR(MATCH(原始数据!AQ330,各类选项!$C:$C,0)),1,0))</f>
        <v/>
      </c>
      <c r="L329" s="295" t="str">
        <f>IF(原始数据!AR330="","",IF(ISERROR(MATCH(原始数据!AR330,各类选项!$C:$C,0)),1,0))</f>
        <v/>
      </c>
      <c r="M329" s="295" t="str">
        <f>IF(原始数据!AS330="","",IF(ISERROR(MATCH(原始数据!AS330,各类选项!$C:$C,0)),1,0))</f>
        <v/>
      </c>
      <c r="N329" s="295" t="str">
        <f>IF(原始数据!AT330="","",IF(ISERROR(MATCH(原始数据!AT330,各类选项!$E:$E,0)),1,0))</f>
        <v/>
      </c>
      <c r="O329" s="295" t="str">
        <f>IF(原始数据!AU330="","",IF(ISERROR(MATCH(原始数据!AU330,各类选项!$E:$E,0)),1,0))</f>
        <v/>
      </c>
      <c r="P329" s="295" t="str">
        <f>IF(原始数据!AW330="","",IF(ISERROR(MATCH(原始数据!AW330,各类选项!$E:$E,0)),1,0))</f>
        <v/>
      </c>
      <c r="Q329" s="295" t="str">
        <f>IF(原始数据!AY330="","",IF(ISERROR(MATCH(原始数据!AY330,各类选项!$E:$E,0)),1,0))</f>
        <v/>
      </c>
      <c r="R329" s="295" t="str">
        <f>IF(原始数据!AZ330="","",IF(ISERROR(MATCH(原始数据!AZ330,各类选项!$C:$C,0)),1,0))</f>
        <v/>
      </c>
      <c r="S329" s="295" t="str">
        <f>IF(赛后数据!M330="","",IF(ISERROR(MATCH(赛后数据!M330,(各类选项!J:J),0)),1,0))</f>
        <v/>
      </c>
      <c r="T329" s="295" t="str">
        <f>IF(赛后数据!U330="","",IF(ISERROR(MATCH(赛后数据!U330,(各类选项!J:J),0)),1,0))</f>
        <v/>
      </c>
      <c r="U329" s="295" t="str">
        <f>IF(赛后数据!AC330="","",IF(ISERROR(MATCH(赛后数据!AC330,(各类选项!J:J),0)),1,0))</f>
        <v/>
      </c>
      <c r="V329" s="295" t="str">
        <f>IF(赛后数据!AK330="","",IF(ISERROR(MATCH(赛后数据!AK330,(各类选项!J:J),0)),1,0))</f>
        <v/>
      </c>
    </row>
    <row r="330" spans="1:22">
      <c r="A330" s="295">
        <f t="shared" si="10"/>
        <v>0</v>
      </c>
      <c r="B330" s="295">
        <f t="shared" si="11"/>
        <v>0</v>
      </c>
      <c r="C330" s="295" t="str">
        <f>IF(原始数据!K331="","",IF(ISERROR(MATCH(原始数据!K331,原始数据!E331:F331,0)),1,0)-IF(原始数据!K331="",1,0))</f>
        <v/>
      </c>
      <c r="D330" s="295" t="str">
        <f>IF(原始数据!L331="","",IF(ISERROR(MATCH(原始数据!L331,各类选项!L:L,0)),1,0)-IF(原始数据!L331="",1,0))</f>
        <v/>
      </c>
      <c r="E330" s="295" t="str">
        <f>IF(原始数据!W331="","",IF(ISERROR(MATCH(原始数据!W331,各类选项!G:G,0)),1,0))</f>
        <v/>
      </c>
      <c r="F330" s="295" t="str">
        <f>IF(原始数据!Y331="","",IF(ISERROR(MATCH(原始数据!Y331,各类选项!G:G,0)),1,0))</f>
        <v/>
      </c>
      <c r="G330" s="295" t="str">
        <f>IF(原始数据!AO331="","",IF(ISERROR(MATCH(原始数据!AO331,各类选项!$E:$E,0)),1,0))</f>
        <v/>
      </c>
      <c r="H330" s="295" t="str">
        <f>IF(原始数据!AP331="","",IF(ISERROR(MATCH(原始数据!AP331,各类选项!$E:$E,0)),1,0))</f>
        <v/>
      </c>
      <c r="I330" s="295" t="str">
        <f>IF(原始数据!AV331="","",IF(ISERROR(MATCH(原始数据!AV331,各类选项!$E:$E,0)),1,0))</f>
        <v/>
      </c>
      <c r="J330" s="295" t="str">
        <f>IF(原始数据!AX331="","",IF(ISERROR(MATCH(原始数据!AX331,各类选项!$E:$E,0)),1,0))</f>
        <v/>
      </c>
      <c r="K330" s="295" t="str">
        <f>IF(原始数据!AQ331="","",IF(ISERROR(MATCH(原始数据!AQ331,各类选项!$C:$C,0)),1,0))</f>
        <v/>
      </c>
      <c r="L330" s="295" t="str">
        <f>IF(原始数据!AR331="","",IF(ISERROR(MATCH(原始数据!AR331,各类选项!$C:$C,0)),1,0))</f>
        <v/>
      </c>
      <c r="M330" s="295" t="str">
        <f>IF(原始数据!AS331="","",IF(ISERROR(MATCH(原始数据!AS331,各类选项!$C:$C,0)),1,0))</f>
        <v/>
      </c>
      <c r="N330" s="295" t="str">
        <f>IF(原始数据!AT331="","",IF(ISERROR(MATCH(原始数据!AT331,各类选项!$E:$E,0)),1,0))</f>
        <v/>
      </c>
      <c r="O330" s="295" t="str">
        <f>IF(原始数据!AU331="","",IF(ISERROR(MATCH(原始数据!AU331,各类选项!$E:$E,0)),1,0))</f>
        <v/>
      </c>
      <c r="P330" s="295" t="str">
        <f>IF(原始数据!AW331="","",IF(ISERROR(MATCH(原始数据!AW331,各类选项!$E:$E,0)),1,0))</f>
        <v/>
      </c>
      <c r="Q330" s="295" t="str">
        <f>IF(原始数据!AY331="","",IF(ISERROR(MATCH(原始数据!AY331,各类选项!$E:$E,0)),1,0))</f>
        <v/>
      </c>
      <c r="R330" s="295" t="str">
        <f>IF(原始数据!AZ331="","",IF(ISERROR(MATCH(原始数据!AZ331,各类选项!$C:$C,0)),1,0))</f>
        <v/>
      </c>
      <c r="S330" s="295" t="str">
        <f>IF(赛后数据!M331="","",IF(ISERROR(MATCH(赛后数据!M331,(各类选项!J:J),0)),1,0))</f>
        <v/>
      </c>
      <c r="T330" s="295" t="str">
        <f>IF(赛后数据!U331="","",IF(ISERROR(MATCH(赛后数据!U331,(各类选项!J:J),0)),1,0))</f>
        <v/>
      </c>
      <c r="U330" s="295" t="str">
        <f>IF(赛后数据!AC331="","",IF(ISERROR(MATCH(赛后数据!AC331,(各类选项!J:J),0)),1,0))</f>
        <v/>
      </c>
      <c r="V330" s="295" t="str">
        <f>IF(赛后数据!AK331="","",IF(ISERROR(MATCH(赛后数据!AK331,(各类选项!J:J),0)),1,0))</f>
        <v/>
      </c>
    </row>
    <row r="331" spans="1:22">
      <c r="A331" s="295">
        <f t="shared" si="10"/>
        <v>0</v>
      </c>
      <c r="B331" s="295">
        <f t="shared" si="11"/>
        <v>0</v>
      </c>
      <c r="C331" s="295" t="str">
        <f>IF(原始数据!K332="","",IF(ISERROR(MATCH(原始数据!K332,原始数据!E332:F332,0)),1,0)-IF(原始数据!K332="",1,0))</f>
        <v/>
      </c>
      <c r="D331" s="295" t="str">
        <f>IF(原始数据!L332="","",IF(ISERROR(MATCH(原始数据!L332,各类选项!L:L,0)),1,0)-IF(原始数据!L332="",1,0))</f>
        <v/>
      </c>
      <c r="E331" s="295" t="str">
        <f>IF(原始数据!W332="","",IF(ISERROR(MATCH(原始数据!W332,各类选项!G:G,0)),1,0))</f>
        <v/>
      </c>
      <c r="F331" s="295" t="str">
        <f>IF(原始数据!Y332="","",IF(ISERROR(MATCH(原始数据!Y332,各类选项!G:G,0)),1,0))</f>
        <v/>
      </c>
      <c r="G331" s="295" t="str">
        <f>IF(原始数据!AO332="","",IF(ISERROR(MATCH(原始数据!AO332,各类选项!$E:$E,0)),1,0))</f>
        <v/>
      </c>
      <c r="H331" s="295" t="str">
        <f>IF(原始数据!AP332="","",IF(ISERROR(MATCH(原始数据!AP332,各类选项!$E:$E,0)),1,0))</f>
        <v/>
      </c>
      <c r="I331" s="295" t="str">
        <f>IF(原始数据!AV332="","",IF(ISERROR(MATCH(原始数据!AV332,各类选项!$E:$E,0)),1,0))</f>
        <v/>
      </c>
      <c r="J331" s="295" t="str">
        <f>IF(原始数据!AX332="","",IF(ISERROR(MATCH(原始数据!AX332,各类选项!$E:$E,0)),1,0))</f>
        <v/>
      </c>
      <c r="K331" s="295" t="str">
        <f>IF(原始数据!AQ332="","",IF(ISERROR(MATCH(原始数据!AQ332,各类选项!$C:$C,0)),1,0))</f>
        <v/>
      </c>
      <c r="L331" s="295" t="str">
        <f>IF(原始数据!AR332="","",IF(ISERROR(MATCH(原始数据!AR332,各类选项!$C:$C,0)),1,0))</f>
        <v/>
      </c>
      <c r="M331" s="295" t="str">
        <f>IF(原始数据!AS332="","",IF(ISERROR(MATCH(原始数据!AS332,各类选项!$C:$C,0)),1,0))</f>
        <v/>
      </c>
      <c r="N331" s="295" t="str">
        <f>IF(原始数据!AT332="","",IF(ISERROR(MATCH(原始数据!AT332,各类选项!$E:$E,0)),1,0))</f>
        <v/>
      </c>
      <c r="O331" s="295" t="str">
        <f>IF(原始数据!AU332="","",IF(ISERROR(MATCH(原始数据!AU332,各类选项!$E:$E,0)),1,0))</f>
        <v/>
      </c>
      <c r="P331" s="295" t="str">
        <f>IF(原始数据!AW332="","",IF(ISERROR(MATCH(原始数据!AW332,各类选项!$E:$E,0)),1,0))</f>
        <v/>
      </c>
      <c r="Q331" s="295" t="str">
        <f>IF(原始数据!AY332="","",IF(ISERROR(MATCH(原始数据!AY332,各类选项!$E:$E,0)),1,0))</f>
        <v/>
      </c>
      <c r="R331" s="295" t="str">
        <f>IF(原始数据!AZ332="","",IF(ISERROR(MATCH(原始数据!AZ332,各类选项!$C:$C,0)),1,0))</f>
        <v/>
      </c>
      <c r="S331" s="295" t="str">
        <f>IF(赛后数据!M332="","",IF(ISERROR(MATCH(赛后数据!M332,(各类选项!J:J),0)),1,0))</f>
        <v/>
      </c>
      <c r="T331" s="295" t="str">
        <f>IF(赛后数据!U332="","",IF(ISERROR(MATCH(赛后数据!U332,(各类选项!J:J),0)),1,0))</f>
        <v/>
      </c>
      <c r="U331" s="295" t="str">
        <f>IF(赛后数据!AC332="","",IF(ISERROR(MATCH(赛后数据!AC332,(各类选项!J:J),0)),1,0))</f>
        <v/>
      </c>
      <c r="V331" s="295" t="str">
        <f>IF(赛后数据!AK332="","",IF(ISERROR(MATCH(赛后数据!AK332,(各类选项!J:J),0)),1,0))</f>
        <v/>
      </c>
    </row>
    <row r="332" spans="1:22">
      <c r="A332" s="295">
        <f t="shared" si="10"/>
        <v>0</v>
      </c>
      <c r="B332" s="295">
        <f t="shared" si="11"/>
        <v>0</v>
      </c>
      <c r="C332" s="295" t="str">
        <f>IF(原始数据!K333="","",IF(ISERROR(MATCH(原始数据!K333,原始数据!E333:F333,0)),1,0)-IF(原始数据!K333="",1,0))</f>
        <v/>
      </c>
      <c r="D332" s="295" t="str">
        <f>IF(原始数据!L333="","",IF(ISERROR(MATCH(原始数据!L333,各类选项!L:L,0)),1,0)-IF(原始数据!L333="",1,0))</f>
        <v/>
      </c>
      <c r="E332" s="295" t="str">
        <f>IF(原始数据!W333="","",IF(ISERROR(MATCH(原始数据!W333,各类选项!G:G,0)),1,0))</f>
        <v/>
      </c>
      <c r="F332" s="295" t="str">
        <f>IF(原始数据!Y333="","",IF(ISERROR(MATCH(原始数据!Y333,各类选项!G:G,0)),1,0))</f>
        <v/>
      </c>
      <c r="G332" s="295" t="str">
        <f>IF(原始数据!AO333="","",IF(ISERROR(MATCH(原始数据!AO333,各类选项!$E:$E,0)),1,0))</f>
        <v/>
      </c>
      <c r="H332" s="295" t="str">
        <f>IF(原始数据!AP333="","",IF(ISERROR(MATCH(原始数据!AP333,各类选项!$E:$E,0)),1,0))</f>
        <v/>
      </c>
      <c r="I332" s="295" t="str">
        <f>IF(原始数据!AV333="","",IF(ISERROR(MATCH(原始数据!AV333,各类选项!$E:$E,0)),1,0))</f>
        <v/>
      </c>
      <c r="J332" s="295" t="str">
        <f>IF(原始数据!AX333="","",IF(ISERROR(MATCH(原始数据!AX333,各类选项!$E:$E,0)),1,0))</f>
        <v/>
      </c>
      <c r="K332" s="295" t="str">
        <f>IF(原始数据!AQ333="","",IF(ISERROR(MATCH(原始数据!AQ333,各类选项!$C:$C,0)),1,0))</f>
        <v/>
      </c>
      <c r="L332" s="295" t="str">
        <f>IF(原始数据!AR333="","",IF(ISERROR(MATCH(原始数据!AR333,各类选项!$C:$C,0)),1,0))</f>
        <v/>
      </c>
      <c r="M332" s="295" t="str">
        <f>IF(原始数据!AS333="","",IF(ISERROR(MATCH(原始数据!AS333,各类选项!$C:$C,0)),1,0))</f>
        <v/>
      </c>
      <c r="N332" s="295" t="str">
        <f>IF(原始数据!AT333="","",IF(ISERROR(MATCH(原始数据!AT333,各类选项!$E:$E,0)),1,0))</f>
        <v/>
      </c>
      <c r="O332" s="295" t="str">
        <f>IF(原始数据!AU333="","",IF(ISERROR(MATCH(原始数据!AU333,各类选项!$E:$E,0)),1,0))</f>
        <v/>
      </c>
      <c r="P332" s="295" t="str">
        <f>IF(原始数据!AW333="","",IF(ISERROR(MATCH(原始数据!AW333,各类选项!$E:$E,0)),1,0))</f>
        <v/>
      </c>
      <c r="Q332" s="295" t="str">
        <f>IF(原始数据!AY333="","",IF(ISERROR(MATCH(原始数据!AY333,各类选项!$E:$E,0)),1,0))</f>
        <v/>
      </c>
      <c r="R332" s="295" t="str">
        <f>IF(原始数据!AZ333="","",IF(ISERROR(MATCH(原始数据!AZ333,各类选项!$C:$C,0)),1,0))</f>
        <v/>
      </c>
      <c r="S332" s="295" t="str">
        <f>IF(赛后数据!M333="","",IF(ISERROR(MATCH(赛后数据!M333,(各类选项!J:J),0)),1,0))</f>
        <v/>
      </c>
      <c r="T332" s="295" t="str">
        <f>IF(赛后数据!U333="","",IF(ISERROR(MATCH(赛后数据!U333,(各类选项!J:J),0)),1,0))</f>
        <v/>
      </c>
      <c r="U332" s="295" t="str">
        <f>IF(赛后数据!AC333="","",IF(ISERROR(MATCH(赛后数据!AC333,(各类选项!J:J),0)),1,0))</f>
        <v/>
      </c>
      <c r="V332" s="295" t="str">
        <f>IF(赛后数据!AK333="","",IF(ISERROR(MATCH(赛后数据!AK333,(各类选项!J:J),0)),1,0))</f>
        <v/>
      </c>
    </row>
    <row r="333" spans="1:22">
      <c r="A333" s="295">
        <f t="shared" si="10"/>
        <v>0</v>
      </c>
      <c r="B333" s="295">
        <f t="shared" si="11"/>
        <v>0</v>
      </c>
      <c r="C333" s="295" t="str">
        <f>IF(原始数据!K334="","",IF(ISERROR(MATCH(原始数据!K334,原始数据!E334:F334,0)),1,0)-IF(原始数据!K334="",1,0))</f>
        <v/>
      </c>
      <c r="D333" s="295" t="str">
        <f>IF(原始数据!L334="","",IF(ISERROR(MATCH(原始数据!L334,各类选项!L:L,0)),1,0)-IF(原始数据!L334="",1,0))</f>
        <v/>
      </c>
      <c r="E333" s="295" t="str">
        <f>IF(原始数据!W334="","",IF(ISERROR(MATCH(原始数据!W334,各类选项!G:G,0)),1,0))</f>
        <v/>
      </c>
      <c r="F333" s="295" t="str">
        <f>IF(原始数据!Y334="","",IF(ISERROR(MATCH(原始数据!Y334,各类选项!G:G,0)),1,0))</f>
        <v/>
      </c>
      <c r="G333" s="295" t="str">
        <f>IF(原始数据!AO334="","",IF(ISERROR(MATCH(原始数据!AO334,各类选项!$E:$E,0)),1,0))</f>
        <v/>
      </c>
      <c r="H333" s="295" t="str">
        <f>IF(原始数据!AP334="","",IF(ISERROR(MATCH(原始数据!AP334,各类选项!$E:$E,0)),1,0))</f>
        <v/>
      </c>
      <c r="I333" s="295" t="str">
        <f>IF(原始数据!AV334="","",IF(ISERROR(MATCH(原始数据!AV334,各类选项!$E:$E,0)),1,0))</f>
        <v/>
      </c>
      <c r="J333" s="295" t="str">
        <f>IF(原始数据!AX334="","",IF(ISERROR(MATCH(原始数据!AX334,各类选项!$E:$E,0)),1,0))</f>
        <v/>
      </c>
      <c r="K333" s="295" t="str">
        <f>IF(原始数据!AQ334="","",IF(ISERROR(MATCH(原始数据!AQ334,各类选项!$C:$C,0)),1,0))</f>
        <v/>
      </c>
      <c r="L333" s="295" t="str">
        <f>IF(原始数据!AR334="","",IF(ISERROR(MATCH(原始数据!AR334,各类选项!$C:$C,0)),1,0))</f>
        <v/>
      </c>
      <c r="M333" s="295" t="str">
        <f>IF(原始数据!AS334="","",IF(ISERROR(MATCH(原始数据!AS334,各类选项!$C:$C,0)),1,0))</f>
        <v/>
      </c>
      <c r="N333" s="295" t="str">
        <f>IF(原始数据!AT334="","",IF(ISERROR(MATCH(原始数据!AT334,各类选项!$E:$E,0)),1,0))</f>
        <v/>
      </c>
      <c r="O333" s="295" t="str">
        <f>IF(原始数据!AU334="","",IF(ISERROR(MATCH(原始数据!AU334,各类选项!$E:$E,0)),1,0))</f>
        <v/>
      </c>
      <c r="P333" s="295" t="str">
        <f>IF(原始数据!AW334="","",IF(ISERROR(MATCH(原始数据!AW334,各类选项!$E:$E,0)),1,0))</f>
        <v/>
      </c>
      <c r="Q333" s="295" t="str">
        <f>IF(原始数据!AY334="","",IF(ISERROR(MATCH(原始数据!AY334,各类选项!$E:$E,0)),1,0))</f>
        <v/>
      </c>
      <c r="R333" s="295" t="str">
        <f>IF(原始数据!AZ334="","",IF(ISERROR(MATCH(原始数据!AZ334,各类选项!$C:$C,0)),1,0))</f>
        <v/>
      </c>
      <c r="S333" s="295" t="str">
        <f>IF(赛后数据!M334="","",IF(ISERROR(MATCH(赛后数据!M334,(各类选项!J:J),0)),1,0))</f>
        <v/>
      </c>
      <c r="T333" s="295" t="str">
        <f>IF(赛后数据!U334="","",IF(ISERROR(MATCH(赛后数据!U334,(各类选项!J:J),0)),1,0))</f>
        <v/>
      </c>
      <c r="U333" s="295" t="str">
        <f>IF(赛后数据!AC334="","",IF(ISERROR(MATCH(赛后数据!AC334,(各类选项!J:J),0)),1,0))</f>
        <v/>
      </c>
      <c r="V333" s="295" t="str">
        <f>IF(赛后数据!AK334="","",IF(ISERROR(MATCH(赛后数据!AK334,(各类选项!J:J),0)),1,0))</f>
        <v/>
      </c>
    </row>
    <row r="334" spans="1:22">
      <c r="A334" s="295">
        <f t="shared" si="10"/>
        <v>0</v>
      </c>
      <c r="B334" s="295">
        <f t="shared" si="11"/>
        <v>0</v>
      </c>
      <c r="C334" s="295" t="str">
        <f>IF(原始数据!K335="","",IF(ISERROR(MATCH(原始数据!K335,原始数据!E335:F335,0)),1,0)-IF(原始数据!K335="",1,0))</f>
        <v/>
      </c>
      <c r="D334" s="295" t="str">
        <f>IF(原始数据!L335="","",IF(ISERROR(MATCH(原始数据!L335,各类选项!L:L,0)),1,0)-IF(原始数据!L335="",1,0))</f>
        <v/>
      </c>
      <c r="E334" s="295" t="str">
        <f>IF(原始数据!W335="","",IF(ISERROR(MATCH(原始数据!W335,各类选项!G:G,0)),1,0))</f>
        <v/>
      </c>
      <c r="F334" s="295" t="str">
        <f>IF(原始数据!Y335="","",IF(ISERROR(MATCH(原始数据!Y335,各类选项!G:G,0)),1,0))</f>
        <v/>
      </c>
      <c r="G334" s="295" t="str">
        <f>IF(原始数据!AO335="","",IF(ISERROR(MATCH(原始数据!AO335,各类选项!$E:$E,0)),1,0))</f>
        <v/>
      </c>
      <c r="H334" s="295" t="str">
        <f>IF(原始数据!AP335="","",IF(ISERROR(MATCH(原始数据!AP335,各类选项!$E:$E,0)),1,0))</f>
        <v/>
      </c>
      <c r="I334" s="295" t="str">
        <f>IF(原始数据!AV335="","",IF(ISERROR(MATCH(原始数据!AV335,各类选项!$E:$E,0)),1,0))</f>
        <v/>
      </c>
      <c r="J334" s="295" t="str">
        <f>IF(原始数据!AX335="","",IF(ISERROR(MATCH(原始数据!AX335,各类选项!$E:$E,0)),1,0))</f>
        <v/>
      </c>
      <c r="K334" s="295" t="str">
        <f>IF(原始数据!AQ335="","",IF(ISERROR(MATCH(原始数据!AQ335,各类选项!$C:$C,0)),1,0))</f>
        <v/>
      </c>
      <c r="L334" s="295" t="str">
        <f>IF(原始数据!AR335="","",IF(ISERROR(MATCH(原始数据!AR335,各类选项!$C:$C,0)),1,0))</f>
        <v/>
      </c>
      <c r="M334" s="295" t="str">
        <f>IF(原始数据!AS335="","",IF(ISERROR(MATCH(原始数据!AS335,各类选项!$C:$C,0)),1,0))</f>
        <v/>
      </c>
      <c r="N334" s="295" t="str">
        <f>IF(原始数据!AT335="","",IF(ISERROR(MATCH(原始数据!AT335,各类选项!$E:$E,0)),1,0))</f>
        <v/>
      </c>
      <c r="O334" s="295" t="str">
        <f>IF(原始数据!AU335="","",IF(ISERROR(MATCH(原始数据!AU335,各类选项!$E:$E,0)),1,0))</f>
        <v/>
      </c>
      <c r="P334" s="295" t="str">
        <f>IF(原始数据!AW335="","",IF(ISERROR(MATCH(原始数据!AW335,各类选项!$E:$E,0)),1,0))</f>
        <v/>
      </c>
      <c r="Q334" s="295" t="str">
        <f>IF(原始数据!AY335="","",IF(ISERROR(MATCH(原始数据!AY335,各类选项!$E:$E,0)),1,0))</f>
        <v/>
      </c>
      <c r="R334" s="295" t="str">
        <f>IF(原始数据!AZ335="","",IF(ISERROR(MATCH(原始数据!AZ335,各类选项!$C:$C,0)),1,0))</f>
        <v/>
      </c>
      <c r="S334" s="295" t="str">
        <f>IF(赛后数据!M335="","",IF(ISERROR(MATCH(赛后数据!M335,(各类选项!J:J),0)),1,0))</f>
        <v/>
      </c>
      <c r="T334" s="295" t="str">
        <f>IF(赛后数据!U335="","",IF(ISERROR(MATCH(赛后数据!U335,(各类选项!J:J),0)),1,0))</f>
        <v/>
      </c>
      <c r="U334" s="295" t="str">
        <f>IF(赛后数据!AC335="","",IF(ISERROR(MATCH(赛后数据!AC335,(各类选项!J:J),0)),1,0))</f>
        <v/>
      </c>
      <c r="V334" s="295" t="str">
        <f>IF(赛后数据!AK335="","",IF(ISERROR(MATCH(赛后数据!AK335,(各类选项!J:J),0)),1,0))</f>
        <v/>
      </c>
    </row>
    <row r="335" spans="1:22">
      <c r="A335" s="295">
        <f t="shared" si="10"/>
        <v>0</v>
      </c>
      <c r="B335" s="295">
        <f t="shared" si="11"/>
        <v>0</v>
      </c>
      <c r="C335" s="295" t="str">
        <f>IF(原始数据!K336="","",IF(ISERROR(MATCH(原始数据!K336,原始数据!E336:F336,0)),1,0)-IF(原始数据!K336="",1,0))</f>
        <v/>
      </c>
      <c r="D335" s="295" t="str">
        <f>IF(原始数据!L336="","",IF(ISERROR(MATCH(原始数据!L336,各类选项!L:L,0)),1,0)-IF(原始数据!L336="",1,0))</f>
        <v/>
      </c>
      <c r="E335" s="295" t="str">
        <f>IF(原始数据!W336="","",IF(ISERROR(MATCH(原始数据!W336,各类选项!G:G,0)),1,0))</f>
        <v/>
      </c>
      <c r="F335" s="295" t="str">
        <f>IF(原始数据!Y336="","",IF(ISERROR(MATCH(原始数据!Y336,各类选项!G:G,0)),1,0))</f>
        <v/>
      </c>
      <c r="G335" s="295" t="str">
        <f>IF(原始数据!AO336="","",IF(ISERROR(MATCH(原始数据!AO336,各类选项!$E:$E,0)),1,0))</f>
        <v/>
      </c>
      <c r="H335" s="295" t="str">
        <f>IF(原始数据!AP336="","",IF(ISERROR(MATCH(原始数据!AP336,各类选项!$E:$E,0)),1,0))</f>
        <v/>
      </c>
      <c r="I335" s="295" t="str">
        <f>IF(原始数据!AV336="","",IF(ISERROR(MATCH(原始数据!AV336,各类选项!$E:$E,0)),1,0))</f>
        <v/>
      </c>
      <c r="J335" s="295" t="str">
        <f>IF(原始数据!AX336="","",IF(ISERROR(MATCH(原始数据!AX336,各类选项!$E:$E,0)),1,0))</f>
        <v/>
      </c>
      <c r="K335" s="295" t="str">
        <f>IF(原始数据!AQ336="","",IF(ISERROR(MATCH(原始数据!AQ336,各类选项!$C:$C,0)),1,0))</f>
        <v/>
      </c>
      <c r="L335" s="295" t="str">
        <f>IF(原始数据!AR336="","",IF(ISERROR(MATCH(原始数据!AR336,各类选项!$C:$C,0)),1,0))</f>
        <v/>
      </c>
      <c r="M335" s="295" t="str">
        <f>IF(原始数据!AS336="","",IF(ISERROR(MATCH(原始数据!AS336,各类选项!$C:$C,0)),1,0))</f>
        <v/>
      </c>
      <c r="N335" s="295" t="str">
        <f>IF(原始数据!AT336="","",IF(ISERROR(MATCH(原始数据!AT336,各类选项!$E:$E,0)),1,0))</f>
        <v/>
      </c>
      <c r="O335" s="295" t="str">
        <f>IF(原始数据!AU336="","",IF(ISERROR(MATCH(原始数据!AU336,各类选项!$E:$E,0)),1,0))</f>
        <v/>
      </c>
      <c r="P335" s="295" t="str">
        <f>IF(原始数据!AW336="","",IF(ISERROR(MATCH(原始数据!AW336,各类选项!$E:$E,0)),1,0))</f>
        <v/>
      </c>
      <c r="Q335" s="295" t="str">
        <f>IF(原始数据!AY336="","",IF(ISERROR(MATCH(原始数据!AY336,各类选项!$E:$E,0)),1,0))</f>
        <v/>
      </c>
      <c r="R335" s="295" t="str">
        <f>IF(原始数据!AZ336="","",IF(ISERROR(MATCH(原始数据!AZ336,各类选项!$C:$C,0)),1,0))</f>
        <v/>
      </c>
      <c r="S335" s="295" t="str">
        <f>IF(赛后数据!M336="","",IF(ISERROR(MATCH(赛后数据!M336,(各类选项!J:J),0)),1,0))</f>
        <v/>
      </c>
      <c r="T335" s="295" t="str">
        <f>IF(赛后数据!U336="","",IF(ISERROR(MATCH(赛后数据!U336,(各类选项!J:J),0)),1,0))</f>
        <v/>
      </c>
      <c r="U335" s="295" t="str">
        <f>IF(赛后数据!AC336="","",IF(ISERROR(MATCH(赛后数据!AC336,(各类选项!J:J),0)),1,0))</f>
        <v/>
      </c>
      <c r="V335" s="295" t="str">
        <f>IF(赛后数据!AK336="","",IF(ISERROR(MATCH(赛后数据!AK336,(各类选项!J:J),0)),1,0))</f>
        <v/>
      </c>
    </row>
    <row r="336" spans="1:22">
      <c r="A336" s="295">
        <f t="shared" si="10"/>
        <v>0</v>
      </c>
      <c r="B336" s="295">
        <f t="shared" si="11"/>
        <v>0</v>
      </c>
      <c r="C336" s="295" t="str">
        <f>IF(原始数据!K337="","",IF(ISERROR(MATCH(原始数据!K337,原始数据!E337:F337,0)),1,0)-IF(原始数据!K337="",1,0))</f>
        <v/>
      </c>
      <c r="D336" s="295" t="str">
        <f>IF(原始数据!L337="","",IF(ISERROR(MATCH(原始数据!L337,各类选项!L:L,0)),1,0)-IF(原始数据!L337="",1,0))</f>
        <v/>
      </c>
      <c r="E336" s="295" t="str">
        <f>IF(原始数据!W337="","",IF(ISERROR(MATCH(原始数据!W337,各类选项!G:G,0)),1,0))</f>
        <v/>
      </c>
      <c r="F336" s="295" t="str">
        <f>IF(原始数据!Y337="","",IF(ISERROR(MATCH(原始数据!Y337,各类选项!G:G,0)),1,0))</f>
        <v/>
      </c>
      <c r="G336" s="295" t="str">
        <f>IF(原始数据!AO337="","",IF(ISERROR(MATCH(原始数据!AO337,各类选项!$E:$E,0)),1,0))</f>
        <v/>
      </c>
      <c r="H336" s="295" t="str">
        <f>IF(原始数据!AP337="","",IF(ISERROR(MATCH(原始数据!AP337,各类选项!$E:$E,0)),1,0))</f>
        <v/>
      </c>
      <c r="I336" s="295" t="str">
        <f>IF(原始数据!AV337="","",IF(ISERROR(MATCH(原始数据!AV337,各类选项!$E:$E,0)),1,0))</f>
        <v/>
      </c>
      <c r="J336" s="295" t="str">
        <f>IF(原始数据!AX337="","",IF(ISERROR(MATCH(原始数据!AX337,各类选项!$E:$E,0)),1,0))</f>
        <v/>
      </c>
      <c r="K336" s="295" t="str">
        <f>IF(原始数据!AQ337="","",IF(ISERROR(MATCH(原始数据!AQ337,各类选项!$C:$C,0)),1,0))</f>
        <v/>
      </c>
      <c r="L336" s="295" t="str">
        <f>IF(原始数据!AR337="","",IF(ISERROR(MATCH(原始数据!AR337,各类选项!$C:$C,0)),1,0))</f>
        <v/>
      </c>
      <c r="M336" s="295" t="str">
        <f>IF(原始数据!AS337="","",IF(ISERROR(MATCH(原始数据!AS337,各类选项!$C:$C,0)),1,0))</f>
        <v/>
      </c>
      <c r="N336" s="295" t="str">
        <f>IF(原始数据!AT337="","",IF(ISERROR(MATCH(原始数据!AT337,各类选项!$E:$E,0)),1,0))</f>
        <v/>
      </c>
      <c r="O336" s="295" t="str">
        <f>IF(原始数据!AU337="","",IF(ISERROR(MATCH(原始数据!AU337,各类选项!$E:$E,0)),1,0))</f>
        <v/>
      </c>
      <c r="P336" s="295" t="str">
        <f>IF(原始数据!AW337="","",IF(ISERROR(MATCH(原始数据!AW337,各类选项!$E:$E,0)),1,0))</f>
        <v/>
      </c>
      <c r="Q336" s="295" t="str">
        <f>IF(原始数据!AY337="","",IF(ISERROR(MATCH(原始数据!AY337,各类选项!$E:$E,0)),1,0))</f>
        <v/>
      </c>
      <c r="R336" s="295" t="str">
        <f>IF(原始数据!AZ337="","",IF(ISERROR(MATCH(原始数据!AZ337,各类选项!$C:$C,0)),1,0))</f>
        <v/>
      </c>
      <c r="S336" s="295" t="str">
        <f>IF(赛后数据!M337="","",IF(ISERROR(MATCH(赛后数据!M337,(各类选项!J:J),0)),1,0))</f>
        <v/>
      </c>
      <c r="T336" s="295" t="str">
        <f>IF(赛后数据!U337="","",IF(ISERROR(MATCH(赛后数据!U337,(各类选项!J:J),0)),1,0))</f>
        <v/>
      </c>
      <c r="U336" s="295" t="str">
        <f>IF(赛后数据!AC337="","",IF(ISERROR(MATCH(赛后数据!AC337,(各类选项!J:J),0)),1,0))</f>
        <v/>
      </c>
      <c r="V336" s="295" t="str">
        <f>IF(赛后数据!AK337="","",IF(ISERROR(MATCH(赛后数据!AK337,(各类选项!J:J),0)),1,0))</f>
        <v/>
      </c>
    </row>
    <row r="337" spans="1:22">
      <c r="A337" s="295">
        <f t="shared" si="10"/>
        <v>0</v>
      </c>
      <c r="B337" s="295">
        <f t="shared" si="11"/>
        <v>0</v>
      </c>
      <c r="C337" s="295" t="str">
        <f>IF(原始数据!K338="","",IF(ISERROR(MATCH(原始数据!K338,原始数据!E338:F338,0)),1,0)-IF(原始数据!K338="",1,0))</f>
        <v/>
      </c>
      <c r="D337" s="295" t="str">
        <f>IF(原始数据!L338="","",IF(ISERROR(MATCH(原始数据!L338,各类选项!L:L,0)),1,0)-IF(原始数据!L338="",1,0))</f>
        <v/>
      </c>
      <c r="E337" s="295" t="str">
        <f>IF(原始数据!W338="","",IF(ISERROR(MATCH(原始数据!W338,各类选项!G:G,0)),1,0))</f>
        <v/>
      </c>
      <c r="F337" s="295" t="str">
        <f>IF(原始数据!Y338="","",IF(ISERROR(MATCH(原始数据!Y338,各类选项!G:G,0)),1,0))</f>
        <v/>
      </c>
      <c r="G337" s="295" t="str">
        <f>IF(原始数据!AO338="","",IF(ISERROR(MATCH(原始数据!AO338,各类选项!$E:$E,0)),1,0))</f>
        <v/>
      </c>
      <c r="H337" s="295" t="str">
        <f>IF(原始数据!AP338="","",IF(ISERROR(MATCH(原始数据!AP338,各类选项!$E:$E,0)),1,0))</f>
        <v/>
      </c>
      <c r="I337" s="295" t="str">
        <f>IF(原始数据!AV338="","",IF(ISERROR(MATCH(原始数据!AV338,各类选项!$E:$E,0)),1,0))</f>
        <v/>
      </c>
      <c r="J337" s="295" t="str">
        <f>IF(原始数据!AX338="","",IF(ISERROR(MATCH(原始数据!AX338,各类选项!$E:$E,0)),1,0))</f>
        <v/>
      </c>
      <c r="K337" s="295" t="str">
        <f>IF(原始数据!AQ338="","",IF(ISERROR(MATCH(原始数据!AQ338,各类选项!$C:$C,0)),1,0))</f>
        <v/>
      </c>
      <c r="L337" s="295" t="str">
        <f>IF(原始数据!AR338="","",IF(ISERROR(MATCH(原始数据!AR338,各类选项!$C:$C,0)),1,0))</f>
        <v/>
      </c>
      <c r="M337" s="295" t="str">
        <f>IF(原始数据!AS338="","",IF(ISERROR(MATCH(原始数据!AS338,各类选项!$C:$C,0)),1,0))</f>
        <v/>
      </c>
      <c r="N337" s="295" t="str">
        <f>IF(原始数据!AT338="","",IF(ISERROR(MATCH(原始数据!AT338,各类选项!$E:$E,0)),1,0))</f>
        <v/>
      </c>
      <c r="O337" s="295" t="str">
        <f>IF(原始数据!AU338="","",IF(ISERROR(MATCH(原始数据!AU338,各类选项!$E:$E,0)),1,0))</f>
        <v/>
      </c>
      <c r="P337" s="295" t="str">
        <f>IF(原始数据!AW338="","",IF(ISERROR(MATCH(原始数据!AW338,各类选项!$E:$E,0)),1,0))</f>
        <v/>
      </c>
      <c r="Q337" s="295" t="str">
        <f>IF(原始数据!AY338="","",IF(ISERROR(MATCH(原始数据!AY338,各类选项!$E:$E,0)),1,0))</f>
        <v/>
      </c>
      <c r="R337" s="295" t="str">
        <f>IF(原始数据!AZ338="","",IF(ISERROR(MATCH(原始数据!AZ338,各类选项!$C:$C,0)),1,0))</f>
        <v/>
      </c>
      <c r="S337" s="295" t="str">
        <f>IF(赛后数据!M338="","",IF(ISERROR(MATCH(赛后数据!M338,(各类选项!J:J),0)),1,0))</f>
        <v/>
      </c>
      <c r="T337" s="295" t="str">
        <f>IF(赛后数据!U338="","",IF(ISERROR(MATCH(赛后数据!U338,(各类选项!J:J),0)),1,0))</f>
        <v/>
      </c>
      <c r="U337" s="295" t="str">
        <f>IF(赛后数据!AC338="","",IF(ISERROR(MATCH(赛后数据!AC338,(各类选项!J:J),0)),1,0))</f>
        <v/>
      </c>
      <c r="V337" s="295" t="str">
        <f>IF(赛后数据!AK338="","",IF(ISERROR(MATCH(赛后数据!AK338,(各类选项!J:J),0)),1,0))</f>
        <v/>
      </c>
    </row>
    <row r="338" spans="1:22">
      <c r="A338" s="295">
        <f t="shared" si="10"/>
        <v>0</v>
      </c>
      <c r="B338" s="295">
        <f t="shared" si="11"/>
        <v>0</v>
      </c>
      <c r="C338" s="295" t="str">
        <f>IF(原始数据!K339="","",IF(ISERROR(MATCH(原始数据!K339,原始数据!E339:F339,0)),1,0)-IF(原始数据!K339="",1,0))</f>
        <v/>
      </c>
      <c r="D338" s="295" t="str">
        <f>IF(原始数据!L339="","",IF(ISERROR(MATCH(原始数据!L339,各类选项!L:L,0)),1,0)-IF(原始数据!L339="",1,0))</f>
        <v/>
      </c>
      <c r="E338" s="295" t="str">
        <f>IF(原始数据!W339="","",IF(ISERROR(MATCH(原始数据!W339,各类选项!G:G,0)),1,0))</f>
        <v/>
      </c>
      <c r="F338" s="295" t="str">
        <f>IF(原始数据!Y339="","",IF(ISERROR(MATCH(原始数据!Y339,各类选项!G:G,0)),1,0))</f>
        <v/>
      </c>
      <c r="G338" s="295" t="str">
        <f>IF(原始数据!AO339="","",IF(ISERROR(MATCH(原始数据!AO339,各类选项!$E:$E,0)),1,0))</f>
        <v/>
      </c>
      <c r="H338" s="295" t="str">
        <f>IF(原始数据!AP339="","",IF(ISERROR(MATCH(原始数据!AP339,各类选项!$E:$E,0)),1,0))</f>
        <v/>
      </c>
      <c r="I338" s="295" t="str">
        <f>IF(原始数据!AV339="","",IF(ISERROR(MATCH(原始数据!AV339,各类选项!$E:$E,0)),1,0))</f>
        <v/>
      </c>
      <c r="J338" s="295" t="str">
        <f>IF(原始数据!AX339="","",IF(ISERROR(MATCH(原始数据!AX339,各类选项!$E:$E,0)),1,0))</f>
        <v/>
      </c>
      <c r="K338" s="295" t="str">
        <f>IF(原始数据!AQ339="","",IF(ISERROR(MATCH(原始数据!AQ339,各类选项!$C:$C,0)),1,0))</f>
        <v/>
      </c>
      <c r="L338" s="295" t="str">
        <f>IF(原始数据!AR339="","",IF(ISERROR(MATCH(原始数据!AR339,各类选项!$C:$C,0)),1,0))</f>
        <v/>
      </c>
      <c r="M338" s="295" t="str">
        <f>IF(原始数据!AS339="","",IF(ISERROR(MATCH(原始数据!AS339,各类选项!$C:$C,0)),1,0))</f>
        <v/>
      </c>
      <c r="N338" s="295" t="str">
        <f>IF(原始数据!AT339="","",IF(ISERROR(MATCH(原始数据!AT339,各类选项!$E:$E,0)),1,0))</f>
        <v/>
      </c>
      <c r="O338" s="295" t="str">
        <f>IF(原始数据!AU339="","",IF(ISERROR(MATCH(原始数据!AU339,各类选项!$E:$E,0)),1,0))</f>
        <v/>
      </c>
      <c r="P338" s="295" t="str">
        <f>IF(原始数据!AW339="","",IF(ISERROR(MATCH(原始数据!AW339,各类选项!$E:$E,0)),1,0))</f>
        <v/>
      </c>
      <c r="Q338" s="295" t="str">
        <f>IF(原始数据!AY339="","",IF(ISERROR(MATCH(原始数据!AY339,各类选项!$E:$E,0)),1,0))</f>
        <v/>
      </c>
      <c r="R338" s="295" t="str">
        <f>IF(原始数据!AZ339="","",IF(ISERROR(MATCH(原始数据!AZ339,各类选项!$C:$C,0)),1,0))</f>
        <v/>
      </c>
      <c r="S338" s="295" t="str">
        <f>IF(赛后数据!M339="","",IF(ISERROR(MATCH(赛后数据!M339,(各类选项!J:J),0)),1,0))</f>
        <v/>
      </c>
      <c r="T338" s="295" t="str">
        <f>IF(赛后数据!U339="","",IF(ISERROR(MATCH(赛后数据!U339,(各类选项!J:J),0)),1,0))</f>
        <v/>
      </c>
      <c r="U338" s="295" t="str">
        <f>IF(赛后数据!AC339="","",IF(ISERROR(MATCH(赛后数据!AC339,(各类选项!J:J),0)),1,0))</f>
        <v/>
      </c>
      <c r="V338" s="295" t="str">
        <f>IF(赛后数据!AK339="","",IF(ISERROR(MATCH(赛后数据!AK339,(各类选项!J:J),0)),1,0))</f>
        <v/>
      </c>
    </row>
    <row r="339" spans="1:22">
      <c r="A339" s="295">
        <f t="shared" si="10"/>
        <v>0</v>
      </c>
      <c r="B339" s="295">
        <f t="shared" si="11"/>
        <v>0</v>
      </c>
      <c r="C339" s="295" t="str">
        <f>IF(原始数据!K340="","",IF(ISERROR(MATCH(原始数据!K340,原始数据!E340:F340,0)),1,0)-IF(原始数据!K340="",1,0))</f>
        <v/>
      </c>
      <c r="D339" s="295" t="str">
        <f>IF(原始数据!L340="","",IF(ISERROR(MATCH(原始数据!L340,各类选项!L:L,0)),1,0)-IF(原始数据!L340="",1,0))</f>
        <v/>
      </c>
      <c r="E339" s="295" t="str">
        <f>IF(原始数据!W340="","",IF(ISERROR(MATCH(原始数据!W340,各类选项!G:G,0)),1,0))</f>
        <v/>
      </c>
      <c r="F339" s="295" t="str">
        <f>IF(原始数据!Y340="","",IF(ISERROR(MATCH(原始数据!Y340,各类选项!G:G,0)),1,0))</f>
        <v/>
      </c>
      <c r="G339" s="295" t="str">
        <f>IF(原始数据!AO340="","",IF(ISERROR(MATCH(原始数据!AO340,各类选项!$E:$E,0)),1,0))</f>
        <v/>
      </c>
      <c r="H339" s="295" t="str">
        <f>IF(原始数据!AP340="","",IF(ISERROR(MATCH(原始数据!AP340,各类选项!$E:$E,0)),1,0))</f>
        <v/>
      </c>
      <c r="I339" s="295" t="str">
        <f>IF(原始数据!AV340="","",IF(ISERROR(MATCH(原始数据!AV340,各类选项!$E:$E,0)),1,0))</f>
        <v/>
      </c>
      <c r="J339" s="295" t="str">
        <f>IF(原始数据!AX340="","",IF(ISERROR(MATCH(原始数据!AX340,各类选项!$E:$E,0)),1,0))</f>
        <v/>
      </c>
      <c r="K339" s="295" t="str">
        <f>IF(原始数据!AQ340="","",IF(ISERROR(MATCH(原始数据!AQ340,各类选项!$C:$C,0)),1,0))</f>
        <v/>
      </c>
      <c r="L339" s="295" t="str">
        <f>IF(原始数据!AR340="","",IF(ISERROR(MATCH(原始数据!AR340,各类选项!$C:$C,0)),1,0))</f>
        <v/>
      </c>
      <c r="M339" s="295" t="str">
        <f>IF(原始数据!AS340="","",IF(ISERROR(MATCH(原始数据!AS340,各类选项!$C:$C,0)),1,0))</f>
        <v/>
      </c>
      <c r="N339" s="295" t="str">
        <f>IF(原始数据!AT340="","",IF(ISERROR(MATCH(原始数据!AT340,各类选项!$E:$E,0)),1,0))</f>
        <v/>
      </c>
      <c r="O339" s="295" t="str">
        <f>IF(原始数据!AU340="","",IF(ISERROR(MATCH(原始数据!AU340,各类选项!$E:$E,0)),1,0))</f>
        <v/>
      </c>
      <c r="P339" s="295" t="str">
        <f>IF(原始数据!AW340="","",IF(ISERROR(MATCH(原始数据!AW340,各类选项!$E:$E,0)),1,0))</f>
        <v/>
      </c>
      <c r="Q339" s="295" t="str">
        <f>IF(原始数据!AY340="","",IF(ISERROR(MATCH(原始数据!AY340,各类选项!$E:$E,0)),1,0))</f>
        <v/>
      </c>
      <c r="R339" s="295" t="str">
        <f>IF(原始数据!AZ340="","",IF(ISERROR(MATCH(原始数据!AZ340,各类选项!$C:$C,0)),1,0))</f>
        <v/>
      </c>
      <c r="S339" s="295" t="str">
        <f>IF(赛后数据!M340="","",IF(ISERROR(MATCH(赛后数据!M340,(各类选项!J:J),0)),1,0))</f>
        <v/>
      </c>
      <c r="T339" s="295" t="str">
        <f>IF(赛后数据!U340="","",IF(ISERROR(MATCH(赛后数据!U340,(各类选项!J:J),0)),1,0))</f>
        <v/>
      </c>
      <c r="U339" s="295" t="str">
        <f>IF(赛后数据!AC340="","",IF(ISERROR(MATCH(赛后数据!AC340,(各类选项!J:J),0)),1,0))</f>
        <v/>
      </c>
      <c r="V339" s="295" t="str">
        <f>IF(赛后数据!AK340="","",IF(ISERROR(MATCH(赛后数据!AK340,(各类选项!J:J),0)),1,0))</f>
        <v/>
      </c>
    </row>
    <row r="340" spans="1:22">
      <c r="A340" s="295">
        <f t="shared" si="10"/>
        <v>0</v>
      </c>
      <c r="B340" s="295">
        <f t="shared" si="11"/>
        <v>0</v>
      </c>
      <c r="C340" s="295" t="str">
        <f>IF(原始数据!K341="","",IF(ISERROR(MATCH(原始数据!K341,原始数据!E341:F341,0)),1,0)-IF(原始数据!K341="",1,0))</f>
        <v/>
      </c>
      <c r="D340" s="295" t="str">
        <f>IF(原始数据!L341="","",IF(ISERROR(MATCH(原始数据!L341,各类选项!L:L,0)),1,0)-IF(原始数据!L341="",1,0))</f>
        <v/>
      </c>
      <c r="E340" s="295" t="str">
        <f>IF(原始数据!W341="","",IF(ISERROR(MATCH(原始数据!W341,各类选项!G:G,0)),1,0))</f>
        <v/>
      </c>
      <c r="F340" s="295" t="str">
        <f>IF(原始数据!Y341="","",IF(ISERROR(MATCH(原始数据!Y341,各类选项!G:G,0)),1,0))</f>
        <v/>
      </c>
      <c r="G340" s="295" t="str">
        <f>IF(原始数据!AO341="","",IF(ISERROR(MATCH(原始数据!AO341,各类选项!$E:$E,0)),1,0))</f>
        <v/>
      </c>
      <c r="H340" s="295" t="str">
        <f>IF(原始数据!AP341="","",IF(ISERROR(MATCH(原始数据!AP341,各类选项!$E:$E,0)),1,0))</f>
        <v/>
      </c>
      <c r="I340" s="295" t="str">
        <f>IF(原始数据!AV341="","",IF(ISERROR(MATCH(原始数据!AV341,各类选项!$E:$E,0)),1,0))</f>
        <v/>
      </c>
      <c r="J340" s="295" t="str">
        <f>IF(原始数据!AX341="","",IF(ISERROR(MATCH(原始数据!AX341,各类选项!$E:$E,0)),1,0))</f>
        <v/>
      </c>
      <c r="K340" s="295" t="str">
        <f>IF(原始数据!AQ341="","",IF(ISERROR(MATCH(原始数据!AQ341,各类选项!$C:$C,0)),1,0))</f>
        <v/>
      </c>
      <c r="L340" s="295" t="str">
        <f>IF(原始数据!AR341="","",IF(ISERROR(MATCH(原始数据!AR341,各类选项!$C:$C,0)),1,0))</f>
        <v/>
      </c>
      <c r="M340" s="295" t="str">
        <f>IF(原始数据!AS341="","",IF(ISERROR(MATCH(原始数据!AS341,各类选项!$C:$C,0)),1,0))</f>
        <v/>
      </c>
      <c r="N340" s="295" t="str">
        <f>IF(原始数据!AT341="","",IF(ISERROR(MATCH(原始数据!AT341,各类选项!$E:$E,0)),1,0))</f>
        <v/>
      </c>
      <c r="O340" s="295" t="str">
        <f>IF(原始数据!AU341="","",IF(ISERROR(MATCH(原始数据!AU341,各类选项!$E:$E,0)),1,0))</f>
        <v/>
      </c>
      <c r="P340" s="295" t="str">
        <f>IF(原始数据!AW341="","",IF(ISERROR(MATCH(原始数据!AW341,各类选项!$E:$E,0)),1,0))</f>
        <v/>
      </c>
      <c r="Q340" s="295" t="str">
        <f>IF(原始数据!AY341="","",IF(ISERROR(MATCH(原始数据!AY341,各类选项!$E:$E,0)),1,0))</f>
        <v/>
      </c>
      <c r="R340" s="295" t="str">
        <f>IF(原始数据!AZ341="","",IF(ISERROR(MATCH(原始数据!AZ341,各类选项!$C:$C,0)),1,0))</f>
        <v/>
      </c>
      <c r="S340" s="295" t="str">
        <f>IF(赛后数据!M341="","",IF(ISERROR(MATCH(赛后数据!M341,(各类选项!J:J),0)),1,0))</f>
        <v/>
      </c>
      <c r="T340" s="295" t="str">
        <f>IF(赛后数据!U341="","",IF(ISERROR(MATCH(赛后数据!U341,(各类选项!J:J),0)),1,0))</f>
        <v/>
      </c>
      <c r="U340" s="295" t="str">
        <f>IF(赛后数据!AC341="","",IF(ISERROR(MATCH(赛后数据!AC341,(各类选项!J:J),0)),1,0))</f>
        <v/>
      </c>
      <c r="V340" s="295" t="str">
        <f>IF(赛后数据!AK341="","",IF(ISERROR(MATCH(赛后数据!AK341,(各类选项!J:J),0)),1,0))</f>
        <v/>
      </c>
    </row>
    <row r="341" spans="1:22">
      <c r="A341" s="295">
        <f t="shared" si="10"/>
        <v>0</v>
      </c>
      <c r="B341" s="295">
        <f t="shared" si="11"/>
        <v>0</v>
      </c>
      <c r="C341" s="295" t="str">
        <f>IF(原始数据!K342="","",IF(ISERROR(MATCH(原始数据!K342,原始数据!E342:F342,0)),1,0)-IF(原始数据!K342="",1,0))</f>
        <v/>
      </c>
      <c r="D341" s="295" t="str">
        <f>IF(原始数据!L342="","",IF(ISERROR(MATCH(原始数据!L342,各类选项!L:L,0)),1,0)-IF(原始数据!L342="",1,0))</f>
        <v/>
      </c>
      <c r="E341" s="295" t="str">
        <f>IF(原始数据!W342="","",IF(ISERROR(MATCH(原始数据!W342,各类选项!G:G,0)),1,0))</f>
        <v/>
      </c>
      <c r="F341" s="295" t="str">
        <f>IF(原始数据!Y342="","",IF(ISERROR(MATCH(原始数据!Y342,各类选项!G:G,0)),1,0))</f>
        <v/>
      </c>
      <c r="G341" s="295" t="str">
        <f>IF(原始数据!AO342="","",IF(ISERROR(MATCH(原始数据!AO342,各类选项!$E:$E,0)),1,0))</f>
        <v/>
      </c>
      <c r="H341" s="295" t="str">
        <f>IF(原始数据!AP342="","",IF(ISERROR(MATCH(原始数据!AP342,各类选项!$E:$E,0)),1,0))</f>
        <v/>
      </c>
      <c r="I341" s="295" t="str">
        <f>IF(原始数据!AV342="","",IF(ISERROR(MATCH(原始数据!AV342,各类选项!$E:$E,0)),1,0))</f>
        <v/>
      </c>
      <c r="J341" s="295" t="str">
        <f>IF(原始数据!AX342="","",IF(ISERROR(MATCH(原始数据!AX342,各类选项!$E:$E,0)),1,0))</f>
        <v/>
      </c>
      <c r="K341" s="295" t="str">
        <f>IF(原始数据!AQ342="","",IF(ISERROR(MATCH(原始数据!AQ342,各类选项!$C:$C,0)),1,0))</f>
        <v/>
      </c>
      <c r="L341" s="295" t="str">
        <f>IF(原始数据!AR342="","",IF(ISERROR(MATCH(原始数据!AR342,各类选项!$C:$C,0)),1,0))</f>
        <v/>
      </c>
      <c r="M341" s="295" t="str">
        <f>IF(原始数据!AS342="","",IF(ISERROR(MATCH(原始数据!AS342,各类选项!$C:$C,0)),1,0))</f>
        <v/>
      </c>
      <c r="N341" s="295" t="str">
        <f>IF(原始数据!AT342="","",IF(ISERROR(MATCH(原始数据!AT342,各类选项!$E:$E,0)),1,0))</f>
        <v/>
      </c>
      <c r="O341" s="295" t="str">
        <f>IF(原始数据!AU342="","",IF(ISERROR(MATCH(原始数据!AU342,各类选项!$E:$E,0)),1,0))</f>
        <v/>
      </c>
      <c r="P341" s="295" t="str">
        <f>IF(原始数据!AW342="","",IF(ISERROR(MATCH(原始数据!AW342,各类选项!$E:$E,0)),1,0))</f>
        <v/>
      </c>
      <c r="Q341" s="295" t="str">
        <f>IF(原始数据!AY342="","",IF(ISERROR(MATCH(原始数据!AY342,各类选项!$E:$E,0)),1,0))</f>
        <v/>
      </c>
      <c r="R341" s="295" t="str">
        <f>IF(原始数据!AZ342="","",IF(ISERROR(MATCH(原始数据!AZ342,各类选项!$C:$C,0)),1,0))</f>
        <v/>
      </c>
      <c r="S341" s="295" t="str">
        <f>IF(赛后数据!M342="","",IF(ISERROR(MATCH(赛后数据!M342,(各类选项!J:J),0)),1,0))</f>
        <v/>
      </c>
      <c r="T341" s="295" t="str">
        <f>IF(赛后数据!U342="","",IF(ISERROR(MATCH(赛后数据!U342,(各类选项!J:J),0)),1,0))</f>
        <v/>
      </c>
      <c r="U341" s="295" t="str">
        <f>IF(赛后数据!AC342="","",IF(ISERROR(MATCH(赛后数据!AC342,(各类选项!J:J),0)),1,0))</f>
        <v/>
      </c>
      <c r="V341" s="295" t="str">
        <f>IF(赛后数据!AK342="","",IF(ISERROR(MATCH(赛后数据!AK342,(各类选项!J:J),0)),1,0))</f>
        <v/>
      </c>
    </row>
    <row r="342" spans="1:22">
      <c r="A342" s="295">
        <f t="shared" si="10"/>
        <v>0</v>
      </c>
      <c r="B342" s="295">
        <f t="shared" si="11"/>
        <v>0</v>
      </c>
      <c r="C342" s="295" t="str">
        <f>IF(原始数据!K343="","",IF(ISERROR(MATCH(原始数据!K343,原始数据!E343:F343,0)),1,0)-IF(原始数据!K343="",1,0))</f>
        <v/>
      </c>
      <c r="D342" s="295" t="str">
        <f>IF(原始数据!L343="","",IF(ISERROR(MATCH(原始数据!L343,各类选项!L:L,0)),1,0)-IF(原始数据!L343="",1,0))</f>
        <v/>
      </c>
      <c r="E342" s="295" t="str">
        <f>IF(原始数据!W343="","",IF(ISERROR(MATCH(原始数据!W343,各类选项!G:G,0)),1,0))</f>
        <v/>
      </c>
      <c r="F342" s="295" t="str">
        <f>IF(原始数据!Y343="","",IF(ISERROR(MATCH(原始数据!Y343,各类选项!G:G,0)),1,0))</f>
        <v/>
      </c>
      <c r="G342" s="295" t="str">
        <f>IF(原始数据!AO343="","",IF(ISERROR(MATCH(原始数据!AO343,各类选项!$E:$E,0)),1,0))</f>
        <v/>
      </c>
      <c r="H342" s="295" t="str">
        <f>IF(原始数据!AP343="","",IF(ISERROR(MATCH(原始数据!AP343,各类选项!$E:$E,0)),1,0))</f>
        <v/>
      </c>
      <c r="I342" s="295" t="str">
        <f>IF(原始数据!AV343="","",IF(ISERROR(MATCH(原始数据!AV343,各类选项!$E:$E,0)),1,0))</f>
        <v/>
      </c>
      <c r="J342" s="295" t="str">
        <f>IF(原始数据!AX343="","",IF(ISERROR(MATCH(原始数据!AX343,各类选项!$E:$E,0)),1,0))</f>
        <v/>
      </c>
      <c r="K342" s="295" t="str">
        <f>IF(原始数据!AQ343="","",IF(ISERROR(MATCH(原始数据!AQ343,各类选项!$C:$C,0)),1,0))</f>
        <v/>
      </c>
      <c r="L342" s="295" t="str">
        <f>IF(原始数据!AR343="","",IF(ISERROR(MATCH(原始数据!AR343,各类选项!$C:$C,0)),1,0))</f>
        <v/>
      </c>
      <c r="M342" s="295" t="str">
        <f>IF(原始数据!AS343="","",IF(ISERROR(MATCH(原始数据!AS343,各类选项!$C:$C,0)),1,0))</f>
        <v/>
      </c>
      <c r="N342" s="295" t="str">
        <f>IF(原始数据!AT343="","",IF(ISERROR(MATCH(原始数据!AT343,各类选项!$E:$E,0)),1,0))</f>
        <v/>
      </c>
      <c r="O342" s="295" t="str">
        <f>IF(原始数据!AU343="","",IF(ISERROR(MATCH(原始数据!AU343,各类选项!$E:$E,0)),1,0))</f>
        <v/>
      </c>
      <c r="P342" s="295" t="str">
        <f>IF(原始数据!AW343="","",IF(ISERROR(MATCH(原始数据!AW343,各类选项!$E:$E,0)),1,0))</f>
        <v/>
      </c>
      <c r="Q342" s="295" t="str">
        <f>IF(原始数据!AY343="","",IF(ISERROR(MATCH(原始数据!AY343,各类选项!$E:$E,0)),1,0))</f>
        <v/>
      </c>
      <c r="R342" s="295" t="str">
        <f>IF(原始数据!AZ343="","",IF(ISERROR(MATCH(原始数据!AZ343,各类选项!$C:$C,0)),1,0))</f>
        <v/>
      </c>
      <c r="S342" s="295" t="str">
        <f>IF(赛后数据!M343="","",IF(ISERROR(MATCH(赛后数据!M343,(各类选项!J:J),0)),1,0))</f>
        <v/>
      </c>
      <c r="T342" s="295" t="str">
        <f>IF(赛后数据!U343="","",IF(ISERROR(MATCH(赛后数据!U343,(各类选项!J:J),0)),1,0))</f>
        <v/>
      </c>
      <c r="U342" s="295" t="str">
        <f>IF(赛后数据!AC343="","",IF(ISERROR(MATCH(赛后数据!AC343,(各类选项!J:J),0)),1,0))</f>
        <v/>
      </c>
      <c r="V342" s="295" t="str">
        <f>IF(赛后数据!AK343="","",IF(ISERROR(MATCH(赛后数据!AK343,(各类选项!J:J),0)),1,0))</f>
        <v/>
      </c>
    </row>
    <row r="343" spans="1:22">
      <c r="A343" s="295">
        <f t="shared" si="10"/>
        <v>0</v>
      </c>
      <c r="B343" s="295">
        <f t="shared" si="11"/>
        <v>0</v>
      </c>
      <c r="C343" s="295" t="str">
        <f>IF(原始数据!K344="","",IF(ISERROR(MATCH(原始数据!K344,原始数据!E344:F344,0)),1,0)-IF(原始数据!K344="",1,0))</f>
        <v/>
      </c>
      <c r="D343" s="295" t="str">
        <f>IF(原始数据!L344="","",IF(ISERROR(MATCH(原始数据!L344,各类选项!L:L,0)),1,0)-IF(原始数据!L344="",1,0))</f>
        <v/>
      </c>
      <c r="E343" s="295" t="str">
        <f>IF(原始数据!W344="","",IF(ISERROR(MATCH(原始数据!W344,各类选项!G:G,0)),1,0))</f>
        <v/>
      </c>
      <c r="F343" s="295" t="str">
        <f>IF(原始数据!Y344="","",IF(ISERROR(MATCH(原始数据!Y344,各类选项!G:G,0)),1,0))</f>
        <v/>
      </c>
      <c r="G343" s="295" t="str">
        <f>IF(原始数据!AO344="","",IF(ISERROR(MATCH(原始数据!AO344,各类选项!$E:$E,0)),1,0))</f>
        <v/>
      </c>
      <c r="H343" s="295" t="str">
        <f>IF(原始数据!AP344="","",IF(ISERROR(MATCH(原始数据!AP344,各类选项!$E:$E,0)),1,0))</f>
        <v/>
      </c>
      <c r="I343" s="295" t="str">
        <f>IF(原始数据!AV344="","",IF(ISERROR(MATCH(原始数据!AV344,各类选项!$E:$E,0)),1,0))</f>
        <v/>
      </c>
      <c r="J343" s="295" t="str">
        <f>IF(原始数据!AX344="","",IF(ISERROR(MATCH(原始数据!AX344,各类选项!$E:$E,0)),1,0))</f>
        <v/>
      </c>
      <c r="K343" s="295" t="str">
        <f>IF(原始数据!AQ344="","",IF(ISERROR(MATCH(原始数据!AQ344,各类选项!$C:$C,0)),1,0))</f>
        <v/>
      </c>
      <c r="L343" s="295" t="str">
        <f>IF(原始数据!AR344="","",IF(ISERROR(MATCH(原始数据!AR344,各类选项!$C:$C,0)),1,0))</f>
        <v/>
      </c>
      <c r="M343" s="295" t="str">
        <f>IF(原始数据!AS344="","",IF(ISERROR(MATCH(原始数据!AS344,各类选项!$C:$C,0)),1,0))</f>
        <v/>
      </c>
      <c r="N343" s="295" t="str">
        <f>IF(原始数据!AT344="","",IF(ISERROR(MATCH(原始数据!AT344,各类选项!$E:$E,0)),1,0))</f>
        <v/>
      </c>
      <c r="O343" s="295" t="str">
        <f>IF(原始数据!AU344="","",IF(ISERROR(MATCH(原始数据!AU344,各类选项!$E:$E,0)),1,0))</f>
        <v/>
      </c>
      <c r="P343" s="295" t="str">
        <f>IF(原始数据!AW344="","",IF(ISERROR(MATCH(原始数据!AW344,各类选项!$E:$E,0)),1,0))</f>
        <v/>
      </c>
      <c r="Q343" s="295" t="str">
        <f>IF(原始数据!AY344="","",IF(ISERROR(MATCH(原始数据!AY344,各类选项!$E:$E,0)),1,0))</f>
        <v/>
      </c>
      <c r="R343" s="295" t="str">
        <f>IF(原始数据!AZ344="","",IF(ISERROR(MATCH(原始数据!AZ344,各类选项!$C:$C,0)),1,0))</f>
        <v/>
      </c>
      <c r="S343" s="295" t="str">
        <f>IF(赛后数据!M344="","",IF(ISERROR(MATCH(赛后数据!M344,(各类选项!J:J),0)),1,0))</f>
        <v/>
      </c>
      <c r="T343" s="295" t="str">
        <f>IF(赛后数据!U344="","",IF(ISERROR(MATCH(赛后数据!U344,(各类选项!J:J),0)),1,0))</f>
        <v/>
      </c>
      <c r="U343" s="295" t="str">
        <f>IF(赛后数据!AC344="","",IF(ISERROR(MATCH(赛后数据!AC344,(各类选项!J:J),0)),1,0))</f>
        <v/>
      </c>
      <c r="V343" s="295" t="str">
        <f>IF(赛后数据!AK344="","",IF(ISERROR(MATCH(赛后数据!AK344,(各类选项!J:J),0)),1,0))</f>
        <v/>
      </c>
    </row>
    <row r="344" spans="1:22">
      <c r="A344" s="295">
        <f t="shared" si="10"/>
        <v>0</v>
      </c>
      <c r="B344" s="295">
        <f t="shared" si="11"/>
        <v>0</v>
      </c>
      <c r="C344" s="295" t="str">
        <f>IF(原始数据!K345="","",IF(ISERROR(MATCH(原始数据!K345,原始数据!E345:F345,0)),1,0)-IF(原始数据!K345="",1,0))</f>
        <v/>
      </c>
      <c r="D344" s="295" t="str">
        <f>IF(原始数据!L345="","",IF(ISERROR(MATCH(原始数据!L345,各类选项!L:L,0)),1,0)-IF(原始数据!L345="",1,0))</f>
        <v/>
      </c>
      <c r="E344" s="295" t="str">
        <f>IF(原始数据!W345="","",IF(ISERROR(MATCH(原始数据!W345,各类选项!G:G,0)),1,0))</f>
        <v/>
      </c>
      <c r="F344" s="295" t="str">
        <f>IF(原始数据!Y345="","",IF(ISERROR(MATCH(原始数据!Y345,各类选项!G:G,0)),1,0))</f>
        <v/>
      </c>
      <c r="G344" s="295" t="str">
        <f>IF(原始数据!AO345="","",IF(ISERROR(MATCH(原始数据!AO345,各类选项!$E:$E,0)),1,0))</f>
        <v/>
      </c>
      <c r="H344" s="295" t="str">
        <f>IF(原始数据!AP345="","",IF(ISERROR(MATCH(原始数据!AP345,各类选项!$E:$E,0)),1,0))</f>
        <v/>
      </c>
      <c r="I344" s="295" t="str">
        <f>IF(原始数据!AV345="","",IF(ISERROR(MATCH(原始数据!AV345,各类选项!$E:$E,0)),1,0))</f>
        <v/>
      </c>
      <c r="J344" s="295" t="str">
        <f>IF(原始数据!AX345="","",IF(ISERROR(MATCH(原始数据!AX345,各类选项!$E:$E,0)),1,0))</f>
        <v/>
      </c>
      <c r="K344" s="295" t="str">
        <f>IF(原始数据!AQ345="","",IF(ISERROR(MATCH(原始数据!AQ345,各类选项!$C:$C,0)),1,0))</f>
        <v/>
      </c>
      <c r="L344" s="295" t="str">
        <f>IF(原始数据!AR345="","",IF(ISERROR(MATCH(原始数据!AR345,各类选项!$C:$C,0)),1,0))</f>
        <v/>
      </c>
      <c r="M344" s="295" t="str">
        <f>IF(原始数据!AS345="","",IF(ISERROR(MATCH(原始数据!AS345,各类选项!$C:$C,0)),1,0))</f>
        <v/>
      </c>
      <c r="N344" s="295" t="str">
        <f>IF(原始数据!AT345="","",IF(ISERROR(MATCH(原始数据!AT345,各类选项!$E:$E,0)),1,0))</f>
        <v/>
      </c>
      <c r="O344" s="295" t="str">
        <f>IF(原始数据!AU345="","",IF(ISERROR(MATCH(原始数据!AU345,各类选项!$E:$E,0)),1,0))</f>
        <v/>
      </c>
      <c r="P344" s="295" t="str">
        <f>IF(原始数据!AW345="","",IF(ISERROR(MATCH(原始数据!AW345,各类选项!$E:$E,0)),1,0))</f>
        <v/>
      </c>
      <c r="Q344" s="295" t="str">
        <f>IF(原始数据!AY345="","",IF(ISERROR(MATCH(原始数据!AY345,各类选项!$E:$E,0)),1,0))</f>
        <v/>
      </c>
      <c r="R344" s="295" t="str">
        <f>IF(原始数据!AZ345="","",IF(ISERROR(MATCH(原始数据!AZ345,各类选项!$C:$C,0)),1,0))</f>
        <v/>
      </c>
      <c r="S344" s="295" t="str">
        <f>IF(赛后数据!M345="","",IF(ISERROR(MATCH(赛后数据!M345,(各类选项!J:J),0)),1,0))</f>
        <v/>
      </c>
      <c r="T344" s="295" t="str">
        <f>IF(赛后数据!U345="","",IF(ISERROR(MATCH(赛后数据!U345,(各类选项!J:J),0)),1,0))</f>
        <v/>
      </c>
      <c r="U344" s="295" t="str">
        <f>IF(赛后数据!AC345="","",IF(ISERROR(MATCH(赛后数据!AC345,(各类选项!J:J),0)),1,0))</f>
        <v/>
      </c>
      <c r="V344" s="295" t="str">
        <f>IF(赛后数据!AK345="","",IF(ISERROR(MATCH(赛后数据!AK345,(各类选项!J:J),0)),1,0))</f>
        <v/>
      </c>
    </row>
    <row r="345" spans="1:22">
      <c r="A345" s="295">
        <f t="shared" si="10"/>
        <v>0</v>
      </c>
      <c r="B345" s="295">
        <f t="shared" si="11"/>
        <v>0</v>
      </c>
      <c r="C345" s="295" t="str">
        <f>IF(原始数据!K346="","",IF(ISERROR(MATCH(原始数据!K346,原始数据!E346:F346,0)),1,0)-IF(原始数据!K346="",1,0))</f>
        <v/>
      </c>
      <c r="D345" s="295" t="str">
        <f>IF(原始数据!L346="","",IF(ISERROR(MATCH(原始数据!L346,各类选项!L:L,0)),1,0)-IF(原始数据!L346="",1,0))</f>
        <v/>
      </c>
      <c r="E345" s="295" t="str">
        <f>IF(原始数据!W346="","",IF(ISERROR(MATCH(原始数据!W346,各类选项!G:G,0)),1,0))</f>
        <v/>
      </c>
      <c r="F345" s="295" t="str">
        <f>IF(原始数据!Y346="","",IF(ISERROR(MATCH(原始数据!Y346,各类选项!G:G,0)),1,0))</f>
        <v/>
      </c>
      <c r="G345" s="295" t="str">
        <f>IF(原始数据!AO346="","",IF(ISERROR(MATCH(原始数据!AO346,各类选项!$E:$E,0)),1,0))</f>
        <v/>
      </c>
      <c r="H345" s="295" t="str">
        <f>IF(原始数据!AP346="","",IF(ISERROR(MATCH(原始数据!AP346,各类选项!$E:$E,0)),1,0))</f>
        <v/>
      </c>
      <c r="I345" s="295" t="str">
        <f>IF(原始数据!AV346="","",IF(ISERROR(MATCH(原始数据!AV346,各类选项!$E:$E,0)),1,0))</f>
        <v/>
      </c>
      <c r="J345" s="295" t="str">
        <f>IF(原始数据!AX346="","",IF(ISERROR(MATCH(原始数据!AX346,各类选项!$E:$E,0)),1,0))</f>
        <v/>
      </c>
      <c r="K345" s="295" t="str">
        <f>IF(原始数据!AQ346="","",IF(ISERROR(MATCH(原始数据!AQ346,各类选项!$C:$C,0)),1,0))</f>
        <v/>
      </c>
      <c r="L345" s="295" t="str">
        <f>IF(原始数据!AR346="","",IF(ISERROR(MATCH(原始数据!AR346,各类选项!$C:$C,0)),1,0))</f>
        <v/>
      </c>
      <c r="M345" s="295" t="str">
        <f>IF(原始数据!AS346="","",IF(ISERROR(MATCH(原始数据!AS346,各类选项!$C:$C,0)),1,0))</f>
        <v/>
      </c>
      <c r="N345" s="295" t="str">
        <f>IF(原始数据!AT346="","",IF(ISERROR(MATCH(原始数据!AT346,各类选项!$E:$E,0)),1,0))</f>
        <v/>
      </c>
      <c r="O345" s="295" t="str">
        <f>IF(原始数据!AU346="","",IF(ISERROR(MATCH(原始数据!AU346,各类选项!$E:$E,0)),1,0))</f>
        <v/>
      </c>
      <c r="P345" s="295" t="str">
        <f>IF(原始数据!AW346="","",IF(ISERROR(MATCH(原始数据!AW346,各类选项!$E:$E,0)),1,0))</f>
        <v/>
      </c>
      <c r="Q345" s="295" t="str">
        <f>IF(原始数据!AY346="","",IF(ISERROR(MATCH(原始数据!AY346,各类选项!$E:$E,0)),1,0))</f>
        <v/>
      </c>
      <c r="R345" s="295" t="str">
        <f>IF(原始数据!AZ346="","",IF(ISERROR(MATCH(原始数据!AZ346,各类选项!$C:$C,0)),1,0))</f>
        <v/>
      </c>
      <c r="S345" s="295" t="str">
        <f>IF(赛后数据!M346="","",IF(ISERROR(MATCH(赛后数据!M346,(各类选项!J:J),0)),1,0))</f>
        <v/>
      </c>
      <c r="T345" s="295" t="str">
        <f>IF(赛后数据!U346="","",IF(ISERROR(MATCH(赛后数据!U346,(各类选项!J:J),0)),1,0))</f>
        <v/>
      </c>
      <c r="U345" s="295" t="str">
        <f>IF(赛后数据!AC346="","",IF(ISERROR(MATCH(赛后数据!AC346,(各类选项!J:J),0)),1,0))</f>
        <v/>
      </c>
      <c r="V345" s="295" t="str">
        <f>IF(赛后数据!AK346="","",IF(ISERROR(MATCH(赛后数据!AK346,(各类选项!J:J),0)),1,0))</f>
        <v/>
      </c>
    </row>
    <row r="346" spans="1:22">
      <c r="A346" s="295">
        <f t="shared" si="10"/>
        <v>0</v>
      </c>
      <c r="B346" s="295">
        <f t="shared" si="11"/>
        <v>0</v>
      </c>
      <c r="C346" s="295" t="str">
        <f>IF(原始数据!K347="","",IF(ISERROR(MATCH(原始数据!K347,原始数据!E347:F347,0)),1,0)-IF(原始数据!K347="",1,0))</f>
        <v/>
      </c>
      <c r="D346" s="295" t="str">
        <f>IF(原始数据!L347="","",IF(ISERROR(MATCH(原始数据!L347,各类选项!L:L,0)),1,0)-IF(原始数据!L347="",1,0))</f>
        <v/>
      </c>
      <c r="E346" s="295" t="str">
        <f>IF(原始数据!W347="","",IF(ISERROR(MATCH(原始数据!W347,各类选项!G:G,0)),1,0))</f>
        <v/>
      </c>
      <c r="F346" s="295" t="str">
        <f>IF(原始数据!Y347="","",IF(ISERROR(MATCH(原始数据!Y347,各类选项!G:G,0)),1,0))</f>
        <v/>
      </c>
      <c r="G346" s="295" t="str">
        <f>IF(原始数据!AO347="","",IF(ISERROR(MATCH(原始数据!AO347,各类选项!$E:$E,0)),1,0))</f>
        <v/>
      </c>
      <c r="H346" s="295" t="str">
        <f>IF(原始数据!AP347="","",IF(ISERROR(MATCH(原始数据!AP347,各类选项!$E:$E,0)),1,0))</f>
        <v/>
      </c>
      <c r="I346" s="295" t="str">
        <f>IF(原始数据!AV347="","",IF(ISERROR(MATCH(原始数据!AV347,各类选项!$E:$E,0)),1,0))</f>
        <v/>
      </c>
      <c r="J346" s="295" t="str">
        <f>IF(原始数据!AX347="","",IF(ISERROR(MATCH(原始数据!AX347,各类选项!$E:$E,0)),1,0))</f>
        <v/>
      </c>
      <c r="K346" s="295" t="str">
        <f>IF(原始数据!AQ347="","",IF(ISERROR(MATCH(原始数据!AQ347,各类选项!$C:$C,0)),1,0))</f>
        <v/>
      </c>
      <c r="L346" s="295" t="str">
        <f>IF(原始数据!AR347="","",IF(ISERROR(MATCH(原始数据!AR347,各类选项!$C:$C,0)),1,0))</f>
        <v/>
      </c>
      <c r="M346" s="295" t="str">
        <f>IF(原始数据!AS347="","",IF(ISERROR(MATCH(原始数据!AS347,各类选项!$C:$C,0)),1,0))</f>
        <v/>
      </c>
      <c r="N346" s="295" t="str">
        <f>IF(原始数据!AT347="","",IF(ISERROR(MATCH(原始数据!AT347,各类选项!$E:$E,0)),1,0))</f>
        <v/>
      </c>
      <c r="O346" s="295" t="str">
        <f>IF(原始数据!AU347="","",IF(ISERROR(MATCH(原始数据!AU347,各类选项!$E:$E,0)),1,0))</f>
        <v/>
      </c>
      <c r="P346" s="295" t="str">
        <f>IF(原始数据!AW347="","",IF(ISERROR(MATCH(原始数据!AW347,各类选项!$E:$E,0)),1,0))</f>
        <v/>
      </c>
      <c r="Q346" s="295" t="str">
        <f>IF(原始数据!AY347="","",IF(ISERROR(MATCH(原始数据!AY347,各类选项!$E:$E,0)),1,0))</f>
        <v/>
      </c>
      <c r="R346" s="295" t="str">
        <f>IF(原始数据!AZ347="","",IF(ISERROR(MATCH(原始数据!AZ347,各类选项!$C:$C,0)),1,0))</f>
        <v/>
      </c>
      <c r="S346" s="295" t="str">
        <f>IF(赛后数据!M347="","",IF(ISERROR(MATCH(赛后数据!M347,(各类选项!J:J),0)),1,0))</f>
        <v/>
      </c>
      <c r="T346" s="295" t="str">
        <f>IF(赛后数据!U347="","",IF(ISERROR(MATCH(赛后数据!U347,(各类选项!J:J),0)),1,0))</f>
        <v/>
      </c>
      <c r="U346" s="295" t="str">
        <f>IF(赛后数据!AC347="","",IF(ISERROR(MATCH(赛后数据!AC347,(各类选项!J:J),0)),1,0))</f>
        <v/>
      </c>
      <c r="V346" s="295" t="str">
        <f>IF(赛后数据!AK347="","",IF(ISERROR(MATCH(赛后数据!AK347,(各类选项!J:J),0)),1,0))</f>
        <v/>
      </c>
    </row>
    <row r="347" spans="1:22">
      <c r="A347" s="295">
        <f t="shared" si="10"/>
        <v>0</v>
      </c>
      <c r="B347" s="295">
        <f t="shared" si="11"/>
        <v>0</v>
      </c>
      <c r="C347" s="295" t="str">
        <f>IF(原始数据!K348="","",IF(ISERROR(MATCH(原始数据!K348,原始数据!E348:F348,0)),1,0)-IF(原始数据!K348="",1,0))</f>
        <v/>
      </c>
      <c r="D347" s="295" t="str">
        <f>IF(原始数据!L348="","",IF(ISERROR(MATCH(原始数据!L348,各类选项!L:L,0)),1,0)-IF(原始数据!L348="",1,0))</f>
        <v/>
      </c>
      <c r="E347" s="295" t="str">
        <f>IF(原始数据!W348="","",IF(ISERROR(MATCH(原始数据!W348,各类选项!G:G,0)),1,0))</f>
        <v/>
      </c>
      <c r="F347" s="295" t="str">
        <f>IF(原始数据!Y348="","",IF(ISERROR(MATCH(原始数据!Y348,各类选项!G:G,0)),1,0))</f>
        <v/>
      </c>
      <c r="G347" s="295" t="str">
        <f>IF(原始数据!AO348="","",IF(ISERROR(MATCH(原始数据!AO348,各类选项!$E:$E,0)),1,0))</f>
        <v/>
      </c>
      <c r="H347" s="295" t="str">
        <f>IF(原始数据!AP348="","",IF(ISERROR(MATCH(原始数据!AP348,各类选项!$E:$E,0)),1,0))</f>
        <v/>
      </c>
      <c r="I347" s="295" t="str">
        <f>IF(原始数据!AV348="","",IF(ISERROR(MATCH(原始数据!AV348,各类选项!$E:$E,0)),1,0))</f>
        <v/>
      </c>
      <c r="J347" s="295" t="str">
        <f>IF(原始数据!AX348="","",IF(ISERROR(MATCH(原始数据!AX348,各类选项!$E:$E,0)),1,0))</f>
        <v/>
      </c>
      <c r="K347" s="295" t="str">
        <f>IF(原始数据!AQ348="","",IF(ISERROR(MATCH(原始数据!AQ348,各类选项!$C:$C,0)),1,0))</f>
        <v/>
      </c>
      <c r="L347" s="295" t="str">
        <f>IF(原始数据!AR348="","",IF(ISERROR(MATCH(原始数据!AR348,各类选项!$C:$C,0)),1,0))</f>
        <v/>
      </c>
      <c r="M347" s="295" t="str">
        <f>IF(原始数据!AS348="","",IF(ISERROR(MATCH(原始数据!AS348,各类选项!$C:$C,0)),1,0))</f>
        <v/>
      </c>
      <c r="N347" s="295" t="str">
        <f>IF(原始数据!AT348="","",IF(ISERROR(MATCH(原始数据!AT348,各类选项!$E:$E,0)),1,0))</f>
        <v/>
      </c>
      <c r="O347" s="295" t="str">
        <f>IF(原始数据!AU348="","",IF(ISERROR(MATCH(原始数据!AU348,各类选项!$E:$E,0)),1,0))</f>
        <v/>
      </c>
      <c r="P347" s="295" t="str">
        <f>IF(原始数据!AW348="","",IF(ISERROR(MATCH(原始数据!AW348,各类选项!$E:$E,0)),1,0))</f>
        <v/>
      </c>
      <c r="Q347" s="295" t="str">
        <f>IF(原始数据!AY348="","",IF(ISERROR(MATCH(原始数据!AY348,各类选项!$E:$E,0)),1,0))</f>
        <v/>
      </c>
      <c r="R347" s="295" t="str">
        <f>IF(原始数据!AZ348="","",IF(ISERROR(MATCH(原始数据!AZ348,各类选项!$C:$C,0)),1,0))</f>
        <v/>
      </c>
      <c r="S347" s="295" t="str">
        <f>IF(赛后数据!M348="","",IF(ISERROR(MATCH(赛后数据!M348,(各类选项!J:J),0)),1,0))</f>
        <v/>
      </c>
      <c r="T347" s="295" t="str">
        <f>IF(赛后数据!U348="","",IF(ISERROR(MATCH(赛后数据!U348,(各类选项!J:J),0)),1,0))</f>
        <v/>
      </c>
      <c r="U347" s="295" t="str">
        <f>IF(赛后数据!AC348="","",IF(ISERROR(MATCH(赛后数据!AC348,(各类选项!J:J),0)),1,0))</f>
        <v/>
      </c>
      <c r="V347" s="295" t="str">
        <f>IF(赛后数据!AK348="","",IF(ISERROR(MATCH(赛后数据!AK348,(各类选项!J:J),0)),1,0))</f>
        <v/>
      </c>
    </row>
    <row r="348" spans="1:22">
      <c r="A348" s="295">
        <f t="shared" si="10"/>
        <v>0</v>
      </c>
      <c r="B348" s="295">
        <f t="shared" si="11"/>
        <v>0</v>
      </c>
      <c r="C348" s="295" t="str">
        <f>IF(原始数据!K349="","",IF(ISERROR(MATCH(原始数据!K349,原始数据!E349:F349,0)),1,0)-IF(原始数据!K349="",1,0))</f>
        <v/>
      </c>
      <c r="D348" s="295" t="str">
        <f>IF(原始数据!L349="","",IF(ISERROR(MATCH(原始数据!L349,各类选项!L:L,0)),1,0)-IF(原始数据!L349="",1,0))</f>
        <v/>
      </c>
      <c r="E348" s="295" t="str">
        <f>IF(原始数据!W349="","",IF(ISERROR(MATCH(原始数据!W349,各类选项!G:G,0)),1,0))</f>
        <v/>
      </c>
      <c r="F348" s="295" t="str">
        <f>IF(原始数据!Y349="","",IF(ISERROR(MATCH(原始数据!Y349,各类选项!G:G,0)),1,0))</f>
        <v/>
      </c>
      <c r="G348" s="295" t="str">
        <f>IF(原始数据!AO349="","",IF(ISERROR(MATCH(原始数据!AO349,各类选项!$E:$E,0)),1,0))</f>
        <v/>
      </c>
      <c r="H348" s="295" t="str">
        <f>IF(原始数据!AP349="","",IF(ISERROR(MATCH(原始数据!AP349,各类选项!$E:$E,0)),1,0))</f>
        <v/>
      </c>
      <c r="I348" s="295" t="str">
        <f>IF(原始数据!AV349="","",IF(ISERROR(MATCH(原始数据!AV349,各类选项!$E:$E,0)),1,0))</f>
        <v/>
      </c>
      <c r="J348" s="295" t="str">
        <f>IF(原始数据!AX349="","",IF(ISERROR(MATCH(原始数据!AX349,各类选项!$E:$E,0)),1,0))</f>
        <v/>
      </c>
      <c r="K348" s="295" t="str">
        <f>IF(原始数据!AQ349="","",IF(ISERROR(MATCH(原始数据!AQ349,各类选项!$C:$C,0)),1,0))</f>
        <v/>
      </c>
      <c r="L348" s="295" t="str">
        <f>IF(原始数据!AR349="","",IF(ISERROR(MATCH(原始数据!AR349,各类选项!$C:$C,0)),1,0))</f>
        <v/>
      </c>
      <c r="M348" s="295" t="str">
        <f>IF(原始数据!AS349="","",IF(ISERROR(MATCH(原始数据!AS349,各类选项!$C:$C,0)),1,0))</f>
        <v/>
      </c>
      <c r="N348" s="295" t="str">
        <f>IF(原始数据!AT349="","",IF(ISERROR(MATCH(原始数据!AT349,各类选项!$E:$E,0)),1,0))</f>
        <v/>
      </c>
      <c r="O348" s="295" t="str">
        <f>IF(原始数据!AU349="","",IF(ISERROR(MATCH(原始数据!AU349,各类选项!$E:$E,0)),1,0))</f>
        <v/>
      </c>
      <c r="P348" s="295" t="str">
        <f>IF(原始数据!AW349="","",IF(ISERROR(MATCH(原始数据!AW349,各类选项!$E:$E,0)),1,0))</f>
        <v/>
      </c>
      <c r="Q348" s="295" t="str">
        <f>IF(原始数据!AY349="","",IF(ISERROR(MATCH(原始数据!AY349,各类选项!$E:$E,0)),1,0))</f>
        <v/>
      </c>
      <c r="R348" s="295" t="str">
        <f>IF(原始数据!AZ349="","",IF(ISERROR(MATCH(原始数据!AZ349,各类选项!$C:$C,0)),1,0))</f>
        <v/>
      </c>
      <c r="S348" s="295" t="str">
        <f>IF(赛后数据!M349="","",IF(ISERROR(MATCH(赛后数据!M349,(各类选项!J:J),0)),1,0))</f>
        <v/>
      </c>
      <c r="T348" s="295" t="str">
        <f>IF(赛后数据!U349="","",IF(ISERROR(MATCH(赛后数据!U349,(各类选项!J:J),0)),1,0))</f>
        <v/>
      </c>
      <c r="U348" s="295" t="str">
        <f>IF(赛后数据!AC349="","",IF(ISERROR(MATCH(赛后数据!AC349,(各类选项!J:J),0)),1,0))</f>
        <v/>
      </c>
      <c r="V348" s="295" t="str">
        <f>IF(赛后数据!AK349="","",IF(ISERROR(MATCH(赛后数据!AK349,(各类选项!J:J),0)),1,0))</f>
        <v/>
      </c>
    </row>
    <row r="349" spans="1:22">
      <c r="A349" s="295">
        <f t="shared" si="10"/>
        <v>0</v>
      </c>
      <c r="B349" s="295">
        <f t="shared" si="11"/>
        <v>0</v>
      </c>
      <c r="C349" s="295" t="str">
        <f>IF(原始数据!K350="","",IF(ISERROR(MATCH(原始数据!K350,原始数据!E350:F350,0)),1,0)-IF(原始数据!K350="",1,0))</f>
        <v/>
      </c>
      <c r="D349" s="295" t="str">
        <f>IF(原始数据!L350="","",IF(ISERROR(MATCH(原始数据!L350,各类选项!L:L,0)),1,0)-IF(原始数据!L350="",1,0))</f>
        <v/>
      </c>
      <c r="E349" s="295" t="str">
        <f>IF(原始数据!W350="","",IF(ISERROR(MATCH(原始数据!W350,各类选项!G:G,0)),1,0))</f>
        <v/>
      </c>
      <c r="F349" s="295" t="str">
        <f>IF(原始数据!Y350="","",IF(ISERROR(MATCH(原始数据!Y350,各类选项!G:G,0)),1,0))</f>
        <v/>
      </c>
      <c r="G349" s="295" t="str">
        <f>IF(原始数据!AO350="","",IF(ISERROR(MATCH(原始数据!AO350,各类选项!$E:$E,0)),1,0))</f>
        <v/>
      </c>
      <c r="H349" s="295" t="str">
        <f>IF(原始数据!AP350="","",IF(ISERROR(MATCH(原始数据!AP350,各类选项!$E:$E,0)),1,0))</f>
        <v/>
      </c>
      <c r="I349" s="295" t="str">
        <f>IF(原始数据!AV350="","",IF(ISERROR(MATCH(原始数据!AV350,各类选项!$E:$E,0)),1,0))</f>
        <v/>
      </c>
      <c r="J349" s="295" t="str">
        <f>IF(原始数据!AX350="","",IF(ISERROR(MATCH(原始数据!AX350,各类选项!$E:$E,0)),1,0))</f>
        <v/>
      </c>
      <c r="K349" s="295" t="str">
        <f>IF(原始数据!AQ350="","",IF(ISERROR(MATCH(原始数据!AQ350,各类选项!$C:$C,0)),1,0))</f>
        <v/>
      </c>
      <c r="L349" s="295" t="str">
        <f>IF(原始数据!AR350="","",IF(ISERROR(MATCH(原始数据!AR350,各类选项!$C:$C,0)),1,0))</f>
        <v/>
      </c>
      <c r="M349" s="295" t="str">
        <f>IF(原始数据!AS350="","",IF(ISERROR(MATCH(原始数据!AS350,各类选项!$C:$C,0)),1,0))</f>
        <v/>
      </c>
      <c r="N349" s="295" t="str">
        <f>IF(原始数据!AT350="","",IF(ISERROR(MATCH(原始数据!AT350,各类选项!$E:$E,0)),1,0))</f>
        <v/>
      </c>
      <c r="O349" s="295" t="str">
        <f>IF(原始数据!AU350="","",IF(ISERROR(MATCH(原始数据!AU350,各类选项!$E:$E,0)),1,0))</f>
        <v/>
      </c>
      <c r="P349" s="295" t="str">
        <f>IF(原始数据!AW350="","",IF(ISERROR(MATCH(原始数据!AW350,各类选项!$E:$E,0)),1,0))</f>
        <v/>
      </c>
      <c r="Q349" s="295" t="str">
        <f>IF(原始数据!AY350="","",IF(ISERROR(MATCH(原始数据!AY350,各类选项!$E:$E,0)),1,0))</f>
        <v/>
      </c>
      <c r="R349" s="295" t="str">
        <f>IF(原始数据!AZ350="","",IF(ISERROR(MATCH(原始数据!AZ350,各类选项!$C:$C,0)),1,0))</f>
        <v/>
      </c>
      <c r="S349" s="295" t="str">
        <f>IF(赛后数据!M350="","",IF(ISERROR(MATCH(赛后数据!M350,(各类选项!J:J),0)),1,0))</f>
        <v/>
      </c>
      <c r="T349" s="295" t="str">
        <f>IF(赛后数据!U350="","",IF(ISERROR(MATCH(赛后数据!U350,(各类选项!J:J),0)),1,0))</f>
        <v/>
      </c>
      <c r="U349" s="295" t="str">
        <f>IF(赛后数据!AC350="","",IF(ISERROR(MATCH(赛后数据!AC350,(各类选项!J:J),0)),1,0))</f>
        <v/>
      </c>
      <c r="V349" s="295" t="str">
        <f>IF(赛后数据!AK350="","",IF(ISERROR(MATCH(赛后数据!AK350,(各类选项!J:J),0)),1,0))</f>
        <v/>
      </c>
    </row>
    <row r="350" spans="1:22">
      <c r="A350" s="295">
        <f t="shared" si="10"/>
        <v>0</v>
      </c>
      <c r="B350" s="295">
        <f t="shared" si="11"/>
        <v>0</v>
      </c>
      <c r="C350" s="295" t="str">
        <f>IF(原始数据!K351="","",IF(ISERROR(MATCH(原始数据!K351,原始数据!E351:F351,0)),1,0)-IF(原始数据!K351="",1,0))</f>
        <v/>
      </c>
      <c r="D350" s="295" t="str">
        <f>IF(原始数据!L351="","",IF(ISERROR(MATCH(原始数据!L351,各类选项!L:L,0)),1,0)-IF(原始数据!L351="",1,0))</f>
        <v/>
      </c>
      <c r="E350" s="295" t="str">
        <f>IF(原始数据!W351="","",IF(ISERROR(MATCH(原始数据!W351,各类选项!G:G,0)),1,0))</f>
        <v/>
      </c>
      <c r="F350" s="295" t="str">
        <f>IF(原始数据!Y351="","",IF(ISERROR(MATCH(原始数据!Y351,各类选项!G:G,0)),1,0))</f>
        <v/>
      </c>
      <c r="G350" s="295" t="str">
        <f>IF(原始数据!AO351="","",IF(ISERROR(MATCH(原始数据!AO351,各类选项!$E:$E,0)),1,0))</f>
        <v/>
      </c>
      <c r="H350" s="295" t="str">
        <f>IF(原始数据!AP351="","",IF(ISERROR(MATCH(原始数据!AP351,各类选项!$E:$E,0)),1,0))</f>
        <v/>
      </c>
      <c r="I350" s="295" t="str">
        <f>IF(原始数据!AV351="","",IF(ISERROR(MATCH(原始数据!AV351,各类选项!$E:$E,0)),1,0))</f>
        <v/>
      </c>
      <c r="J350" s="295" t="str">
        <f>IF(原始数据!AX351="","",IF(ISERROR(MATCH(原始数据!AX351,各类选项!$E:$E,0)),1,0))</f>
        <v/>
      </c>
      <c r="K350" s="295" t="str">
        <f>IF(原始数据!AQ351="","",IF(ISERROR(MATCH(原始数据!AQ351,各类选项!$C:$C,0)),1,0))</f>
        <v/>
      </c>
      <c r="L350" s="295" t="str">
        <f>IF(原始数据!AR351="","",IF(ISERROR(MATCH(原始数据!AR351,各类选项!$C:$C,0)),1,0))</f>
        <v/>
      </c>
      <c r="M350" s="295" t="str">
        <f>IF(原始数据!AS351="","",IF(ISERROR(MATCH(原始数据!AS351,各类选项!$C:$C,0)),1,0))</f>
        <v/>
      </c>
      <c r="N350" s="295" t="str">
        <f>IF(原始数据!AT351="","",IF(ISERROR(MATCH(原始数据!AT351,各类选项!$E:$E,0)),1,0))</f>
        <v/>
      </c>
      <c r="O350" s="295" t="str">
        <f>IF(原始数据!AU351="","",IF(ISERROR(MATCH(原始数据!AU351,各类选项!$E:$E,0)),1,0))</f>
        <v/>
      </c>
      <c r="P350" s="295" t="str">
        <f>IF(原始数据!AW351="","",IF(ISERROR(MATCH(原始数据!AW351,各类选项!$E:$E,0)),1,0))</f>
        <v/>
      </c>
      <c r="Q350" s="295" t="str">
        <f>IF(原始数据!AY351="","",IF(ISERROR(MATCH(原始数据!AY351,各类选项!$E:$E,0)),1,0))</f>
        <v/>
      </c>
      <c r="R350" s="295" t="str">
        <f>IF(原始数据!AZ351="","",IF(ISERROR(MATCH(原始数据!AZ351,各类选项!$C:$C,0)),1,0))</f>
        <v/>
      </c>
      <c r="S350" s="295" t="str">
        <f>IF(赛后数据!M351="","",IF(ISERROR(MATCH(赛后数据!M351,(各类选项!J:J),0)),1,0))</f>
        <v/>
      </c>
      <c r="T350" s="295" t="str">
        <f>IF(赛后数据!U351="","",IF(ISERROR(MATCH(赛后数据!U351,(各类选项!J:J),0)),1,0))</f>
        <v/>
      </c>
      <c r="U350" s="295" t="str">
        <f>IF(赛后数据!AC351="","",IF(ISERROR(MATCH(赛后数据!AC351,(各类选项!J:J),0)),1,0))</f>
        <v/>
      </c>
      <c r="V350" s="295" t="str">
        <f>IF(赛后数据!AK351="","",IF(ISERROR(MATCH(赛后数据!AK351,(各类选项!J:J),0)),1,0))</f>
        <v/>
      </c>
    </row>
    <row r="351" spans="1:22">
      <c r="A351" s="295">
        <f t="shared" si="10"/>
        <v>0</v>
      </c>
      <c r="B351" s="295">
        <f t="shared" si="11"/>
        <v>0</v>
      </c>
      <c r="C351" s="295" t="str">
        <f>IF(原始数据!K352="","",IF(ISERROR(MATCH(原始数据!K352,原始数据!E352:F352,0)),1,0)-IF(原始数据!K352="",1,0))</f>
        <v/>
      </c>
      <c r="D351" s="295" t="str">
        <f>IF(原始数据!L352="","",IF(ISERROR(MATCH(原始数据!L352,各类选项!L:L,0)),1,0)-IF(原始数据!L352="",1,0))</f>
        <v/>
      </c>
      <c r="E351" s="295" t="str">
        <f>IF(原始数据!W352="","",IF(ISERROR(MATCH(原始数据!W352,各类选项!G:G,0)),1,0))</f>
        <v/>
      </c>
      <c r="F351" s="295" t="str">
        <f>IF(原始数据!Y352="","",IF(ISERROR(MATCH(原始数据!Y352,各类选项!G:G,0)),1,0))</f>
        <v/>
      </c>
      <c r="G351" s="295" t="str">
        <f>IF(原始数据!AO352="","",IF(ISERROR(MATCH(原始数据!AO352,各类选项!$E:$E,0)),1,0))</f>
        <v/>
      </c>
      <c r="H351" s="295" t="str">
        <f>IF(原始数据!AP352="","",IF(ISERROR(MATCH(原始数据!AP352,各类选项!$E:$E,0)),1,0))</f>
        <v/>
      </c>
      <c r="I351" s="295" t="str">
        <f>IF(原始数据!AV352="","",IF(ISERROR(MATCH(原始数据!AV352,各类选项!$E:$E,0)),1,0))</f>
        <v/>
      </c>
      <c r="J351" s="295" t="str">
        <f>IF(原始数据!AX352="","",IF(ISERROR(MATCH(原始数据!AX352,各类选项!$E:$E,0)),1,0))</f>
        <v/>
      </c>
      <c r="K351" s="295" t="str">
        <f>IF(原始数据!AQ352="","",IF(ISERROR(MATCH(原始数据!AQ352,各类选项!$C:$C,0)),1,0))</f>
        <v/>
      </c>
      <c r="L351" s="295" t="str">
        <f>IF(原始数据!AR352="","",IF(ISERROR(MATCH(原始数据!AR352,各类选项!$C:$C,0)),1,0))</f>
        <v/>
      </c>
      <c r="M351" s="295" t="str">
        <f>IF(原始数据!AS352="","",IF(ISERROR(MATCH(原始数据!AS352,各类选项!$C:$C,0)),1,0))</f>
        <v/>
      </c>
      <c r="N351" s="295" t="str">
        <f>IF(原始数据!AT352="","",IF(ISERROR(MATCH(原始数据!AT352,各类选项!$E:$E,0)),1,0))</f>
        <v/>
      </c>
      <c r="O351" s="295" t="str">
        <f>IF(原始数据!AU352="","",IF(ISERROR(MATCH(原始数据!AU352,各类选项!$E:$E,0)),1,0))</f>
        <v/>
      </c>
      <c r="P351" s="295" t="str">
        <f>IF(原始数据!AW352="","",IF(ISERROR(MATCH(原始数据!AW352,各类选项!$E:$E,0)),1,0))</f>
        <v/>
      </c>
      <c r="Q351" s="295" t="str">
        <f>IF(原始数据!AY352="","",IF(ISERROR(MATCH(原始数据!AY352,各类选项!$E:$E,0)),1,0))</f>
        <v/>
      </c>
      <c r="R351" s="295" t="str">
        <f>IF(原始数据!AZ352="","",IF(ISERROR(MATCH(原始数据!AZ352,各类选项!$C:$C,0)),1,0))</f>
        <v/>
      </c>
      <c r="S351" s="295" t="str">
        <f>IF(赛后数据!M352="","",IF(ISERROR(MATCH(赛后数据!M352,(各类选项!J:J),0)),1,0))</f>
        <v/>
      </c>
      <c r="T351" s="295" t="str">
        <f>IF(赛后数据!U352="","",IF(ISERROR(MATCH(赛后数据!U352,(各类选项!J:J),0)),1,0))</f>
        <v/>
      </c>
      <c r="U351" s="295" t="str">
        <f>IF(赛后数据!AC352="","",IF(ISERROR(MATCH(赛后数据!AC352,(各类选项!J:J),0)),1,0))</f>
        <v/>
      </c>
      <c r="V351" s="295" t="str">
        <f>IF(赛后数据!AK352="","",IF(ISERROR(MATCH(赛后数据!AK352,(各类选项!J:J),0)),1,0))</f>
        <v/>
      </c>
    </row>
    <row r="352" spans="1:22">
      <c r="A352" s="295">
        <f t="shared" si="10"/>
        <v>0</v>
      </c>
      <c r="B352" s="295">
        <f t="shared" si="11"/>
        <v>0</v>
      </c>
      <c r="C352" s="295" t="str">
        <f>IF(原始数据!K353="","",IF(ISERROR(MATCH(原始数据!K353,原始数据!E353:F353,0)),1,0)-IF(原始数据!K353="",1,0))</f>
        <v/>
      </c>
      <c r="D352" s="295" t="str">
        <f>IF(原始数据!L353="","",IF(ISERROR(MATCH(原始数据!L353,各类选项!L:L,0)),1,0)-IF(原始数据!L353="",1,0))</f>
        <v/>
      </c>
      <c r="E352" s="295" t="str">
        <f>IF(原始数据!W353="","",IF(ISERROR(MATCH(原始数据!W353,各类选项!G:G,0)),1,0))</f>
        <v/>
      </c>
      <c r="F352" s="295" t="str">
        <f>IF(原始数据!Y353="","",IF(ISERROR(MATCH(原始数据!Y353,各类选项!G:G,0)),1,0))</f>
        <v/>
      </c>
      <c r="G352" s="295" t="str">
        <f>IF(原始数据!AO353="","",IF(ISERROR(MATCH(原始数据!AO353,各类选项!$E:$E,0)),1,0))</f>
        <v/>
      </c>
      <c r="H352" s="295" t="str">
        <f>IF(原始数据!AP353="","",IF(ISERROR(MATCH(原始数据!AP353,各类选项!$E:$E,0)),1,0))</f>
        <v/>
      </c>
      <c r="I352" s="295" t="str">
        <f>IF(原始数据!AV353="","",IF(ISERROR(MATCH(原始数据!AV353,各类选项!$E:$E,0)),1,0))</f>
        <v/>
      </c>
      <c r="J352" s="295" t="str">
        <f>IF(原始数据!AX353="","",IF(ISERROR(MATCH(原始数据!AX353,各类选项!$E:$E,0)),1,0))</f>
        <v/>
      </c>
      <c r="K352" s="295" t="str">
        <f>IF(原始数据!AQ353="","",IF(ISERROR(MATCH(原始数据!AQ353,各类选项!$C:$C,0)),1,0))</f>
        <v/>
      </c>
      <c r="L352" s="295" t="str">
        <f>IF(原始数据!AR353="","",IF(ISERROR(MATCH(原始数据!AR353,各类选项!$C:$C,0)),1,0))</f>
        <v/>
      </c>
      <c r="M352" s="295" t="str">
        <f>IF(原始数据!AS353="","",IF(ISERROR(MATCH(原始数据!AS353,各类选项!$C:$C,0)),1,0))</f>
        <v/>
      </c>
      <c r="N352" s="295" t="str">
        <f>IF(原始数据!AT353="","",IF(ISERROR(MATCH(原始数据!AT353,各类选项!$E:$E,0)),1,0))</f>
        <v/>
      </c>
      <c r="O352" s="295" t="str">
        <f>IF(原始数据!AU353="","",IF(ISERROR(MATCH(原始数据!AU353,各类选项!$E:$E,0)),1,0))</f>
        <v/>
      </c>
      <c r="P352" s="295" t="str">
        <f>IF(原始数据!AW353="","",IF(ISERROR(MATCH(原始数据!AW353,各类选项!$E:$E,0)),1,0))</f>
        <v/>
      </c>
      <c r="Q352" s="295" t="str">
        <f>IF(原始数据!AY353="","",IF(ISERROR(MATCH(原始数据!AY353,各类选项!$E:$E,0)),1,0))</f>
        <v/>
      </c>
      <c r="R352" s="295" t="str">
        <f>IF(原始数据!AZ353="","",IF(ISERROR(MATCH(原始数据!AZ353,各类选项!$C:$C,0)),1,0))</f>
        <v/>
      </c>
      <c r="S352" s="295" t="str">
        <f>IF(赛后数据!M353="","",IF(ISERROR(MATCH(赛后数据!M353,(各类选项!J:J),0)),1,0))</f>
        <v/>
      </c>
      <c r="T352" s="295" t="str">
        <f>IF(赛后数据!U353="","",IF(ISERROR(MATCH(赛后数据!U353,(各类选项!J:J),0)),1,0))</f>
        <v/>
      </c>
      <c r="U352" s="295" t="str">
        <f>IF(赛后数据!AC353="","",IF(ISERROR(MATCH(赛后数据!AC353,(各类选项!J:J),0)),1,0))</f>
        <v/>
      </c>
      <c r="V352" s="295" t="str">
        <f>IF(赛后数据!AK353="","",IF(ISERROR(MATCH(赛后数据!AK353,(各类选项!J:J),0)),1,0))</f>
        <v/>
      </c>
    </row>
    <row r="353" spans="1:22">
      <c r="A353" s="295">
        <f t="shared" si="10"/>
        <v>0</v>
      </c>
      <c r="B353" s="295">
        <f t="shared" si="11"/>
        <v>0</v>
      </c>
      <c r="C353" s="295" t="str">
        <f>IF(原始数据!K354="","",IF(ISERROR(MATCH(原始数据!K354,原始数据!E354:F354,0)),1,0)-IF(原始数据!K354="",1,0))</f>
        <v/>
      </c>
      <c r="D353" s="295" t="str">
        <f>IF(原始数据!L354="","",IF(ISERROR(MATCH(原始数据!L354,各类选项!L:L,0)),1,0)-IF(原始数据!L354="",1,0))</f>
        <v/>
      </c>
      <c r="E353" s="295" t="str">
        <f>IF(原始数据!W354="","",IF(ISERROR(MATCH(原始数据!W354,各类选项!G:G,0)),1,0))</f>
        <v/>
      </c>
      <c r="F353" s="295" t="str">
        <f>IF(原始数据!Y354="","",IF(ISERROR(MATCH(原始数据!Y354,各类选项!G:G,0)),1,0))</f>
        <v/>
      </c>
      <c r="G353" s="295" t="str">
        <f>IF(原始数据!AO354="","",IF(ISERROR(MATCH(原始数据!AO354,各类选项!$E:$E,0)),1,0))</f>
        <v/>
      </c>
      <c r="H353" s="295" t="str">
        <f>IF(原始数据!AP354="","",IF(ISERROR(MATCH(原始数据!AP354,各类选项!$E:$E,0)),1,0))</f>
        <v/>
      </c>
      <c r="I353" s="295" t="str">
        <f>IF(原始数据!AV354="","",IF(ISERROR(MATCH(原始数据!AV354,各类选项!$E:$E,0)),1,0))</f>
        <v/>
      </c>
      <c r="J353" s="295" t="str">
        <f>IF(原始数据!AX354="","",IF(ISERROR(MATCH(原始数据!AX354,各类选项!$E:$E,0)),1,0))</f>
        <v/>
      </c>
      <c r="K353" s="295" t="str">
        <f>IF(原始数据!AQ354="","",IF(ISERROR(MATCH(原始数据!AQ354,各类选项!$C:$C,0)),1,0))</f>
        <v/>
      </c>
      <c r="L353" s="295" t="str">
        <f>IF(原始数据!AR354="","",IF(ISERROR(MATCH(原始数据!AR354,各类选项!$C:$C,0)),1,0))</f>
        <v/>
      </c>
      <c r="M353" s="295" t="str">
        <f>IF(原始数据!AS354="","",IF(ISERROR(MATCH(原始数据!AS354,各类选项!$C:$C,0)),1,0))</f>
        <v/>
      </c>
      <c r="N353" s="295" t="str">
        <f>IF(原始数据!AT354="","",IF(ISERROR(MATCH(原始数据!AT354,各类选项!$E:$E,0)),1,0))</f>
        <v/>
      </c>
      <c r="O353" s="295" t="str">
        <f>IF(原始数据!AU354="","",IF(ISERROR(MATCH(原始数据!AU354,各类选项!$E:$E,0)),1,0))</f>
        <v/>
      </c>
      <c r="P353" s="295" t="str">
        <f>IF(原始数据!AW354="","",IF(ISERROR(MATCH(原始数据!AW354,各类选项!$E:$E,0)),1,0))</f>
        <v/>
      </c>
      <c r="Q353" s="295" t="str">
        <f>IF(原始数据!AY354="","",IF(ISERROR(MATCH(原始数据!AY354,各类选项!$E:$E,0)),1,0))</f>
        <v/>
      </c>
      <c r="R353" s="295" t="str">
        <f>IF(原始数据!AZ354="","",IF(ISERROR(MATCH(原始数据!AZ354,各类选项!$C:$C,0)),1,0))</f>
        <v/>
      </c>
      <c r="S353" s="295" t="str">
        <f>IF(赛后数据!M354="","",IF(ISERROR(MATCH(赛后数据!M354,(各类选项!J:J),0)),1,0))</f>
        <v/>
      </c>
      <c r="T353" s="295" t="str">
        <f>IF(赛后数据!U354="","",IF(ISERROR(MATCH(赛后数据!U354,(各类选项!J:J),0)),1,0))</f>
        <v/>
      </c>
      <c r="U353" s="295" t="str">
        <f>IF(赛后数据!AC354="","",IF(ISERROR(MATCH(赛后数据!AC354,(各类选项!J:J),0)),1,0))</f>
        <v/>
      </c>
      <c r="V353" s="295" t="str">
        <f>IF(赛后数据!AK354="","",IF(ISERROR(MATCH(赛后数据!AK354,(各类选项!J:J),0)),1,0))</f>
        <v/>
      </c>
    </row>
    <row r="354" spans="1:22">
      <c r="A354" s="295">
        <f t="shared" si="10"/>
        <v>0</v>
      </c>
      <c r="B354" s="295">
        <f t="shared" si="11"/>
        <v>0</v>
      </c>
      <c r="C354" s="295" t="str">
        <f>IF(原始数据!K355="","",IF(ISERROR(MATCH(原始数据!K355,原始数据!E355:F355,0)),1,0)-IF(原始数据!K355="",1,0))</f>
        <v/>
      </c>
      <c r="D354" s="295" t="str">
        <f>IF(原始数据!L355="","",IF(ISERROR(MATCH(原始数据!L355,各类选项!L:L,0)),1,0)-IF(原始数据!L355="",1,0))</f>
        <v/>
      </c>
      <c r="E354" s="295" t="str">
        <f>IF(原始数据!W355="","",IF(ISERROR(MATCH(原始数据!W355,各类选项!G:G,0)),1,0))</f>
        <v/>
      </c>
      <c r="F354" s="295" t="str">
        <f>IF(原始数据!Y355="","",IF(ISERROR(MATCH(原始数据!Y355,各类选项!G:G,0)),1,0))</f>
        <v/>
      </c>
      <c r="G354" s="295" t="str">
        <f>IF(原始数据!AO355="","",IF(ISERROR(MATCH(原始数据!AO355,各类选项!$E:$E,0)),1,0))</f>
        <v/>
      </c>
      <c r="H354" s="295" t="str">
        <f>IF(原始数据!AP355="","",IF(ISERROR(MATCH(原始数据!AP355,各类选项!$E:$E,0)),1,0))</f>
        <v/>
      </c>
      <c r="I354" s="295" t="str">
        <f>IF(原始数据!AV355="","",IF(ISERROR(MATCH(原始数据!AV355,各类选项!$E:$E,0)),1,0))</f>
        <v/>
      </c>
      <c r="J354" s="295" t="str">
        <f>IF(原始数据!AX355="","",IF(ISERROR(MATCH(原始数据!AX355,各类选项!$E:$E,0)),1,0))</f>
        <v/>
      </c>
      <c r="K354" s="295" t="str">
        <f>IF(原始数据!AQ355="","",IF(ISERROR(MATCH(原始数据!AQ355,各类选项!$C:$C,0)),1,0))</f>
        <v/>
      </c>
      <c r="L354" s="295" t="str">
        <f>IF(原始数据!AR355="","",IF(ISERROR(MATCH(原始数据!AR355,各类选项!$C:$C,0)),1,0))</f>
        <v/>
      </c>
      <c r="M354" s="295" t="str">
        <f>IF(原始数据!AS355="","",IF(ISERROR(MATCH(原始数据!AS355,各类选项!$C:$C,0)),1,0))</f>
        <v/>
      </c>
      <c r="N354" s="295" t="str">
        <f>IF(原始数据!AT355="","",IF(ISERROR(MATCH(原始数据!AT355,各类选项!$E:$E,0)),1,0))</f>
        <v/>
      </c>
      <c r="O354" s="295" t="str">
        <f>IF(原始数据!AU355="","",IF(ISERROR(MATCH(原始数据!AU355,各类选项!$E:$E,0)),1,0))</f>
        <v/>
      </c>
      <c r="P354" s="295" t="str">
        <f>IF(原始数据!AW355="","",IF(ISERROR(MATCH(原始数据!AW355,各类选项!$E:$E,0)),1,0))</f>
        <v/>
      </c>
      <c r="Q354" s="295" t="str">
        <f>IF(原始数据!AY355="","",IF(ISERROR(MATCH(原始数据!AY355,各类选项!$E:$E,0)),1,0))</f>
        <v/>
      </c>
      <c r="R354" s="295" t="str">
        <f>IF(原始数据!AZ355="","",IF(ISERROR(MATCH(原始数据!AZ355,各类选项!$C:$C,0)),1,0))</f>
        <v/>
      </c>
      <c r="S354" s="295" t="str">
        <f>IF(赛后数据!M355="","",IF(ISERROR(MATCH(赛后数据!M355,(各类选项!J:J),0)),1,0))</f>
        <v/>
      </c>
      <c r="T354" s="295" t="str">
        <f>IF(赛后数据!U355="","",IF(ISERROR(MATCH(赛后数据!U355,(各类选项!J:J),0)),1,0))</f>
        <v/>
      </c>
      <c r="U354" s="295" t="str">
        <f>IF(赛后数据!AC355="","",IF(ISERROR(MATCH(赛后数据!AC355,(各类选项!J:J),0)),1,0))</f>
        <v/>
      </c>
      <c r="V354" s="295" t="str">
        <f>IF(赛后数据!AK355="","",IF(ISERROR(MATCH(赛后数据!AK355,(各类选项!J:J),0)),1,0))</f>
        <v/>
      </c>
    </row>
    <row r="355" spans="1:22">
      <c r="A355" s="295">
        <f t="shared" si="10"/>
        <v>0</v>
      </c>
      <c r="B355" s="295">
        <f t="shared" si="11"/>
        <v>0</v>
      </c>
      <c r="C355" s="295" t="str">
        <f>IF(原始数据!K356="","",IF(ISERROR(MATCH(原始数据!K356,原始数据!E356:F356,0)),1,0)-IF(原始数据!K356="",1,0))</f>
        <v/>
      </c>
      <c r="D355" s="295" t="str">
        <f>IF(原始数据!L356="","",IF(ISERROR(MATCH(原始数据!L356,各类选项!L:L,0)),1,0)-IF(原始数据!L356="",1,0))</f>
        <v/>
      </c>
      <c r="E355" s="295" t="str">
        <f>IF(原始数据!W356="","",IF(ISERROR(MATCH(原始数据!W356,各类选项!G:G,0)),1,0))</f>
        <v/>
      </c>
      <c r="F355" s="295" t="str">
        <f>IF(原始数据!Y356="","",IF(ISERROR(MATCH(原始数据!Y356,各类选项!G:G,0)),1,0))</f>
        <v/>
      </c>
      <c r="G355" s="295" t="str">
        <f>IF(原始数据!AO356="","",IF(ISERROR(MATCH(原始数据!AO356,各类选项!$E:$E,0)),1,0))</f>
        <v/>
      </c>
      <c r="H355" s="295" t="str">
        <f>IF(原始数据!AP356="","",IF(ISERROR(MATCH(原始数据!AP356,各类选项!$E:$E,0)),1,0))</f>
        <v/>
      </c>
      <c r="I355" s="295" t="str">
        <f>IF(原始数据!AV356="","",IF(ISERROR(MATCH(原始数据!AV356,各类选项!$E:$E,0)),1,0))</f>
        <v/>
      </c>
      <c r="J355" s="295" t="str">
        <f>IF(原始数据!AX356="","",IF(ISERROR(MATCH(原始数据!AX356,各类选项!$E:$E,0)),1,0))</f>
        <v/>
      </c>
      <c r="K355" s="295" t="str">
        <f>IF(原始数据!AQ356="","",IF(ISERROR(MATCH(原始数据!AQ356,各类选项!$C:$C,0)),1,0))</f>
        <v/>
      </c>
      <c r="L355" s="295" t="str">
        <f>IF(原始数据!AR356="","",IF(ISERROR(MATCH(原始数据!AR356,各类选项!$C:$C,0)),1,0))</f>
        <v/>
      </c>
      <c r="M355" s="295" t="str">
        <f>IF(原始数据!AS356="","",IF(ISERROR(MATCH(原始数据!AS356,各类选项!$C:$C,0)),1,0))</f>
        <v/>
      </c>
      <c r="N355" s="295" t="str">
        <f>IF(原始数据!AT356="","",IF(ISERROR(MATCH(原始数据!AT356,各类选项!$E:$E,0)),1,0))</f>
        <v/>
      </c>
      <c r="O355" s="295" t="str">
        <f>IF(原始数据!AU356="","",IF(ISERROR(MATCH(原始数据!AU356,各类选项!$E:$E,0)),1,0))</f>
        <v/>
      </c>
      <c r="P355" s="295" t="str">
        <f>IF(原始数据!AW356="","",IF(ISERROR(MATCH(原始数据!AW356,各类选项!$E:$E,0)),1,0))</f>
        <v/>
      </c>
      <c r="Q355" s="295" t="str">
        <f>IF(原始数据!AY356="","",IF(ISERROR(MATCH(原始数据!AY356,各类选项!$E:$E,0)),1,0))</f>
        <v/>
      </c>
      <c r="R355" s="295" t="str">
        <f>IF(原始数据!AZ356="","",IF(ISERROR(MATCH(原始数据!AZ356,各类选项!$C:$C,0)),1,0))</f>
        <v/>
      </c>
      <c r="S355" s="295" t="str">
        <f>IF(赛后数据!M356="","",IF(ISERROR(MATCH(赛后数据!M356,(各类选项!J:J),0)),1,0))</f>
        <v/>
      </c>
      <c r="T355" s="295" t="str">
        <f>IF(赛后数据!U356="","",IF(ISERROR(MATCH(赛后数据!U356,(各类选项!J:J),0)),1,0))</f>
        <v/>
      </c>
      <c r="U355" s="295" t="str">
        <f>IF(赛后数据!AC356="","",IF(ISERROR(MATCH(赛后数据!AC356,(各类选项!J:J),0)),1,0))</f>
        <v/>
      </c>
      <c r="V355" s="295" t="str">
        <f>IF(赛后数据!AK356="","",IF(ISERROR(MATCH(赛后数据!AK356,(各类选项!J:J),0)),1,0))</f>
        <v/>
      </c>
    </row>
    <row r="356" spans="1:22">
      <c r="A356" s="295">
        <f t="shared" si="10"/>
        <v>0</v>
      </c>
      <c r="B356" s="295">
        <f t="shared" si="11"/>
        <v>0</v>
      </c>
      <c r="C356" s="295" t="str">
        <f>IF(原始数据!K357="","",IF(ISERROR(MATCH(原始数据!K357,原始数据!E357:F357,0)),1,0)-IF(原始数据!K357="",1,0))</f>
        <v/>
      </c>
      <c r="D356" s="295" t="str">
        <f>IF(原始数据!L357="","",IF(ISERROR(MATCH(原始数据!L357,各类选项!L:L,0)),1,0)-IF(原始数据!L357="",1,0))</f>
        <v/>
      </c>
      <c r="E356" s="295" t="str">
        <f>IF(原始数据!W357="","",IF(ISERROR(MATCH(原始数据!W357,各类选项!G:G,0)),1,0))</f>
        <v/>
      </c>
      <c r="F356" s="295" t="str">
        <f>IF(原始数据!Y357="","",IF(ISERROR(MATCH(原始数据!Y357,各类选项!G:G,0)),1,0))</f>
        <v/>
      </c>
      <c r="G356" s="295" t="str">
        <f>IF(原始数据!AO357="","",IF(ISERROR(MATCH(原始数据!AO357,各类选项!$E:$E,0)),1,0))</f>
        <v/>
      </c>
      <c r="H356" s="295" t="str">
        <f>IF(原始数据!AP357="","",IF(ISERROR(MATCH(原始数据!AP357,各类选项!$E:$E,0)),1,0))</f>
        <v/>
      </c>
      <c r="I356" s="295" t="str">
        <f>IF(原始数据!AV357="","",IF(ISERROR(MATCH(原始数据!AV357,各类选项!$E:$E,0)),1,0))</f>
        <v/>
      </c>
      <c r="J356" s="295" t="str">
        <f>IF(原始数据!AX357="","",IF(ISERROR(MATCH(原始数据!AX357,各类选项!$E:$E,0)),1,0))</f>
        <v/>
      </c>
      <c r="K356" s="295" t="str">
        <f>IF(原始数据!AQ357="","",IF(ISERROR(MATCH(原始数据!AQ357,各类选项!$C:$C,0)),1,0))</f>
        <v/>
      </c>
      <c r="L356" s="295" t="str">
        <f>IF(原始数据!AR357="","",IF(ISERROR(MATCH(原始数据!AR357,各类选项!$C:$C,0)),1,0))</f>
        <v/>
      </c>
      <c r="M356" s="295" t="str">
        <f>IF(原始数据!AS357="","",IF(ISERROR(MATCH(原始数据!AS357,各类选项!$C:$C,0)),1,0))</f>
        <v/>
      </c>
      <c r="N356" s="295" t="str">
        <f>IF(原始数据!AT357="","",IF(ISERROR(MATCH(原始数据!AT357,各类选项!$E:$E,0)),1,0))</f>
        <v/>
      </c>
      <c r="O356" s="295" t="str">
        <f>IF(原始数据!AU357="","",IF(ISERROR(MATCH(原始数据!AU357,各类选项!$E:$E,0)),1,0))</f>
        <v/>
      </c>
      <c r="P356" s="295" t="str">
        <f>IF(原始数据!AW357="","",IF(ISERROR(MATCH(原始数据!AW357,各类选项!$E:$E,0)),1,0))</f>
        <v/>
      </c>
      <c r="Q356" s="295" t="str">
        <f>IF(原始数据!AY357="","",IF(ISERROR(MATCH(原始数据!AY357,各类选项!$E:$E,0)),1,0))</f>
        <v/>
      </c>
      <c r="R356" s="295" t="str">
        <f>IF(原始数据!AZ357="","",IF(ISERROR(MATCH(原始数据!AZ357,各类选项!$C:$C,0)),1,0))</f>
        <v/>
      </c>
      <c r="S356" s="295" t="str">
        <f>IF(赛后数据!M357="","",IF(ISERROR(MATCH(赛后数据!M357,(各类选项!J:J),0)),1,0))</f>
        <v/>
      </c>
      <c r="T356" s="295" t="str">
        <f>IF(赛后数据!U357="","",IF(ISERROR(MATCH(赛后数据!U357,(各类选项!J:J),0)),1,0))</f>
        <v/>
      </c>
      <c r="U356" s="295" t="str">
        <f>IF(赛后数据!AC357="","",IF(ISERROR(MATCH(赛后数据!AC357,(各类选项!J:J),0)),1,0))</f>
        <v/>
      </c>
      <c r="V356" s="295" t="str">
        <f>IF(赛后数据!AK357="","",IF(ISERROR(MATCH(赛后数据!AK357,(各类选项!J:J),0)),1,0))</f>
        <v/>
      </c>
    </row>
    <row r="357" spans="1:22">
      <c r="A357" s="295">
        <f t="shared" si="10"/>
        <v>0</v>
      </c>
      <c r="B357" s="295">
        <f t="shared" si="11"/>
        <v>0</v>
      </c>
      <c r="C357" s="295" t="str">
        <f>IF(原始数据!K358="","",IF(ISERROR(MATCH(原始数据!K358,原始数据!E358:F358,0)),1,0)-IF(原始数据!K358="",1,0))</f>
        <v/>
      </c>
      <c r="D357" s="295" t="str">
        <f>IF(原始数据!L358="","",IF(ISERROR(MATCH(原始数据!L358,各类选项!L:L,0)),1,0)-IF(原始数据!L358="",1,0))</f>
        <v/>
      </c>
      <c r="E357" s="295" t="str">
        <f>IF(原始数据!W358="","",IF(ISERROR(MATCH(原始数据!W358,各类选项!G:G,0)),1,0))</f>
        <v/>
      </c>
      <c r="F357" s="295" t="str">
        <f>IF(原始数据!Y358="","",IF(ISERROR(MATCH(原始数据!Y358,各类选项!G:G,0)),1,0))</f>
        <v/>
      </c>
      <c r="G357" s="295" t="str">
        <f>IF(原始数据!AO358="","",IF(ISERROR(MATCH(原始数据!AO358,各类选项!$E:$E,0)),1,0))</f>
        <v/>
      </c>
      <c r="H357" s="295" t="str">
        <f>IF(原始数据!AP358="","",IF(ISERROR(MATCH(原始数据!AP358,各类选项!$E:$E,0)),1,0))</f>
        <v/>
      </c>
      <c r="I357" s="295" t="str">
        <f>IF(原始数据!AV358="","",IF(ISERROR(MATCH(原始数据!AV358,各类选项!$E:$E,0)),1,0))</f>
        <v/>
      </c>
      <c r="J357" s="295" t="str">
        <f>IF(原始数据!AX358="","",IF(ISERROR(MATCH(原始数据!AX358,各类选项!$E:$E,0)),1,0))</f>
        <v/>
      </c>
      <c r="K357" s="295" t="str">
        <f>IF(原始数据!AQ358="","",IF(ISERROR(MATCH(原始数据!AQ358,各类选项!$C:$C,0)),1,0))</f>
        <v/>
      </c>
      <c r="L357" s="295" t="str">
        <f>IF(原始数据!AR358="","",IF(ISERROR(MATCH(原始数据!AR358,各类选项!$C:$C,0)),1,0))</f>
        <v/>
      </c>
      <c r="M357" s="295" t="str">
        <f>IF(原始数据!AS358="","",IF(ISERROR(MATCH(原始数据!AS358,各类选项!$C:$C,0)),1,0))</f>
        <v/>
      </c>
      <c r="N357" s="295" t="str">
        <f>IF(原始数据!AT358="","",IF(ISERROR(MATCH(原始数据!AT358,各类选项!$E:$E,0)),1,0))</f>
        <v/>
      </c>
      <c r="O357" s="295" t="str">
        <f>IF(原始数据!AU358="","",IF(ISERROR(MATCH(原始数据!AU358,各类选项!$E:$E,0)),1,0))</f>
        <v/>
      </c>
      <c r="P357" s="295" t="str">
        <f>IF(原始数据!AW358="","",IF(ISERROR(MATCH(原始数据!AW358,各类选项!$E:$E,0)),1,0))</f>
        <v/>
      </c>
      <c r="Q357" s="295" t="str">
        <f>IF(原始数据!AY358="","",IF(ISERROR(MATCH(原始数据!AY358,各类选项!$E:$E,0)),1,0))</f>
        <v/>
      </c>
      <c r="R357" s="295" t="str">
        <f>IF(原始数据!AZ358="","",IF(ISERROR(MATCH(原始数据!AZ358,各类选项!$C:$C,0)),1,0))</f>
        <v/>
      </c>
      <c r="S357" s="295" t="str">
        <f>IF(赛后数据!M358="","",IF(ISERROR(MATCH(赛后数据!M358,(各类选项!J:J),0)),1,0))</f>
        <v/>
      </c>
      <c r="T357" s="295" t="str">
        <f>IF(赛后数据!U358="","",IF(ISERROR(MATCH(赛后数据!U358,(各类选项!J:J),0)),1,0))</f>
        <v/>
      </c>
      <c r="U357" s="295" t="str">
        <f>IF(赛后数据!AC358="","",IF(ISERROR(MATCH(赛后数据!AC358,(各类选项!J:J),0)),1,0))</f>
        <v/>
      </c>
      <c r="V357" s="295" t="str">
        <f>IF(赛后数据!AK358="","",IF(ISERROR(MATCH(赛后数据!AK358,(各类选项!J:J),0)),1,0))</f>
        <v/>
      </c>
    </row>
    <row r="358" spans="1:22">
      <c r="A358" s="295">
        <f t="shared" si="10"/>
        <v>0</v>
      </c>
      <c r="B358" s="295">
        <f t="shared" si="11"/>
        <v>0</v>
      </c>
      <c r="C358" s="295" t="str">
        <f>IF(原始数据!K359="","",IF(ISERROR(MATCH(原始数据!K359,原始数据!E359:F359,0)),1,0)-IF(原始数据!K359="",1,0))</f>
        <v/>
      </c>
      <c r="D358" s="295" t="str">
        <f>IF(原始数据!L359="","",IF(ISERROR(MATCH(原始数据!L359,各类选项!L:L,0)),1,0)-IF(原始数据!L359="",1,0))</f>
        <v/>
      </c>
      <c r="E358" s="295" t="str">
        <f>IF(原始数据!W359="","",IF(ISERROR(MATCH(原始数据!W359,各类选项!G:G,0)),1,0))</f>
        <v/>
      </c>
      <c r="F358" s="295" t="str">
        <f>IF(原始数据!Y359="","",IF(ISERROR(MATCH(原始数据!Y359,各类选项!G:G,0)),1,0))</f>
        <v/>
      </c>
      <c r="G358" s="295" t="str">
        <f>IF(原始数据!AO359="","",IF(ISERROR(MATCH(原始数据!AO359,各类选项!$E:$E,0)),1,0))</f>
        <v/>
      </c>
      <c r="H358" s="295" t="str">
        <f>IF(原始数据!AP359="","",IF(ISERROR(MATCH(原始数据!AP359,各类选项!$E:$E,0)),1,0))</f>
        <v/>
      </c>
      <c r="I358" s="295" t="str">
        <f>IF(原始数据!AV359="","",IF(ISERROR(MATCH(原始数据!AV359,各类选项!$E:$E,0)),1,0))</f>
        <v/>
      </c>
      <c r="J358" s="295" t="str">
        <f>IF(原始数据!AX359="","",IF(ISERROR(MATCH(原始数据!AX359,各类选项!$E:$E,0)),1,0))</f>
        <v/>
      </c>
      <c r="K358" s="295" t="str">
        <f>IF(原始数据!AQ359="","",IF(ISERROR(MATCH(原始数据!AQ359,各类选项!$C:$C,0)),1,0))</f>
        <v/>
      </c>
      <c r="L358" s="295" t="str">
        <f>IF(原始数据!AR359="","",IF(ISERROR(MATCH(原始数据!AR359,各类选项!$C:$C,0)),1,0))</f>
        <v/>
      </c>
      <c r="M358" s="295" t="str">
        <f>IF(原始数据!AS359="","",IF(ISERROR(MATCH(原始数据!AS359,各类选项!$C:$C,0)),1,0))</f>
        <v/>
      </c>
      <c r="N358" s="295" t="str">
        <f>IF(原始数据!AT359="","",IF(ISERROR(MATCH(原始数据!AT359,各类选项!$E:$E,0)),1,0))</f>
        <v/>
      </c>
      <c r="O358" s="295" t="str">
        <f>IF(原始数据!AU359="","",IF(ISERROR(MATCH(原始数据!AU359,各类选项!$E:$E,0)),1,0))</f>
        <v/>
      </c>
      <c r="P358" s="295" t="str">
        <f>IF(原始数据!AW359="","",IF(ISERROR(MATCH(原始数据!AW359,各类选项!$E:$E,0)),1,0))</f>
        <v/>
      </c>
      <c r="Q358" s="295" t="str">
        <f>IF(原始数据!AY359="","",IF(ISERROR(MATCH(原始数据!AY359,各类选项!$E:$E,0)),1,0))</f>
        <v/>
      </c>
      <c r="R358" s="295" t="str">
        <f>IF(原始数据!AZ359="","",IF(ISERROR(MATCH(原始数据!AZ359,各类选项!$C:$C,0)),1,0))</f>
        <v/>
      </c>
      <c r="S358" s="295" t="str">
        <f>IF(赛后数据!M359="","",IF(ISERROR(MATCH(赛后数据!M359,(各类选项!J:J),0)),1,0))</f>
        <v/>
      </c>
      <c r="T358" s="295" t="str">
        <f>IF(赛后数据!U359="","",IF(ISERROR(MATCH(赛后数据!U359,(各类选项!J:J),0)),1,0))</f>
        <v/>
      </c>
      <c r="U358" s="295" t="str">
        <f>IF(赛后数据!AC359="","",IF(ISERROR(MATCH(赛后数据!AC359,(各类选项!J:J),0)),1,0))</f>
        <v/>
      </c>
      <c r="V358" s="295" t="str">
        <f>IF(赛后数据!AK359="","",IF(ISERROR(MATCH(赛后数据!AK359,(各类选项!J:J),0)),1,0))</f>
        <v/>
      </c>
    </row>
    <row r="359" spans="1:22">
      <c r="A359" s="295">
        <f t="shared" si="10"/>
        <v>0</v>
      </c>
      <c r="B359" s="295">
        <f t="shared" si="11"/>
        <v>0</v>
      </c>
      <c r="C359" s="295" t="str">
        <f>IF(原始数据!K360="","",IF(ISERROR(MATCH(原始数据!K360,原始数据!E360:F360,0)),1,0)-IF(原始数据!K360="",1,0))</f>
        <v/>
      </c>
      <c r="D359" s="295" t="str">
        <f>IF(原始数据!L360="","",IF(ISERROR(MATCH(原始数据!L360,各类选项!L:L,0)),1,0)-IF(原始数据!L360="",1,0))</f>
        <v/>
      </c>
      <c r="E359" s="295" t="str">
        <f>IF(原始数据!W360="","",IF(ISERROR(MATCH(原始数据!W360,各类选项!G:G,0)),1,0))</f>
        <v/>
      </c>
      <c r="F359" s="295" t="str">
        <f>IF(原始数据!Y360="","",IF(ISERROR(MATCH(原始数据!Y360,各类选项!G:G,0)),1,0))</f>
        <v/>
      </c>
      <c r="G359" s="295" t="str">
        <f>IF(原始数据!AO360="","",IF(ISERROR(MATCH(原始数据!AO360,各类选项!$E:$E,0)),1,0))</f>
        <v/>
      </c>
      <c r="H359" s="295" t="str">
        <f>IF(原始数据!AP360="","",IF(ISERROR(MATCH(原始数据!AP360,各类选项!$E:$E,0)),1,0))</f>
        <v/>
      </c>
      <c r="I359" s="295" t="str">
        <f>IF(原始数据!AV360="","",IF(ISERROR(MATCH(原始数据!AV360,各类选项!$E:$E,0)),1,0))</f>
        <v/>
      </c>
      <c r="J359" s="295" t="str">
        <f>IF(原始数据!AX360="","",IF(ISERROR(MATCH(原始数据!AX360,各类选项!$E:$E,0)),1,0))</f>
        <v/>
      </c>
      <c r="K359" s="295" t="str">
        <f>IF(原始数据!AQ360="","",IF(ISERROR(MATCH(原始数据!AQ360,各类选项!$C:$C,0)),1,0))</f>
        <v/>
      </c>
      <c r="L359" s="295" t="str">
        <f>IF(原始数据!AR360="","",IF(ISERROR(MATCH(原始数据!AR360,各类选项!$C:$C,0)),1,0))</f>
        <v/>
      </c>
      <c r="M359" s="295" t="str">
        <f>IF(原始数据!AS360="","",IF(ISERROR(MATCH(原始数据!AS360,各类选项!$C:$C,0)),1,0))</f>
        <v/>
      </c>
      <c r="N359" s="295" t="str">
        <f>IF(原始数据!AT360="","",IF(ISERROR(MATCH(原始数据!AT360,各类选项!$E:$E,0)),1,0))</f>
        <v/>
      </c>
      <c r="O359" s="295" t="str">
        <f>IF(原始数据!AU360="","",IF(ISERROR(MATCH(原始数据!AU360,各类选项!$E:$E,0)),1,0))</f>
        <v/>
      </c>
      <c r="P359" s="295" t="str">
        <f>IF(原始数据!AW360="","",IF(ISERROR(MATCH(原始数据!AW360,各类选项!$E:$E,0)),1,0))</f>
        <v/>
      </c>
      <c r="Q359" s="295" t="str">
        <f>IF(原始数据!AY360="","",IF(ISERROR(MATCH(原始数据!AY360,各类选项!$E:$E,0)),1,0))</f>
        <v/>
      </c>
      <c r="R359" s="295" t="str">
        <f>IF(原始数据!AZ360="","",IF(ISERROR(MATCH(原始数据!AZ360,各类选项!$C:$C,0)),1,0))</f>
        <v/>
      </c>
      <c r="S359" s="295" t="str">
        <f>IF(赛后数据!M360="","",IF(ISERROR(MATCH(赛后数据!M360,(各类选项!J:J),0)),1,0))</f>
        <v/>
      </c>
      <c r="T359" s="295" t="str">
        <f>IF(赛后数据!U360="","",IF(ISERROR(MATCH(赛后数据!U360,(各类选项!J:J),0)),1,0))</f>
        <v/>
      </c>
      <c r="U359" s="295" t="str">
        <f>IF(赛后数据!AC360="","",IF(ISERROR(MATCH(赛后数据!AC360,(各类选项!J:J),0)),1,0))</f>
        <v/>
      </c>
      <c r="V359" s="295" t="str">
        <f>IF(赛后数据!AK360="","",IF(ISERROR(MATCH(赛后数据!AK360,(各类选项!J:J),0)),1,0))</f>
        <v/>
      </c>
    </row>
    <row r="360" spans="1:22">
      <c r="A360" s="295">
        <f t="shared" si="10"/>
        <v>0</v>
      </c>
      <c r="B360" s="295">
        <f t="shared" si="11"/>
        <v>0</v>
      </c>
      <c r="C360" s="295" t="str">
        <f>IF(原始数据!K361="","",IF(ISERROR(MATCH(原始数据!K361,原始数据!E361:F361,0)),1,0)-IF(原始数据!K361="",1,0))</f>
        <v/>
      </c>
      <c r="D360" s="295" t="str">
        <f>IF(原始数据!L361="","",IF(ISERROR(MATCH(原始数据!L361,各类选项!L:L,0)),1,0)-IF(原始数据!L361="",1,0))</f>
        <v/>
      </c>
      <c r="E360" s="295" t="str">
        <f>IF(原始数据!W361="","",IF(ISERROR(MATCH(原始数据!W361,各类选项!G:G,0)),1,0))</f>
        <v/>
      </c>
      <c r="F360" s="295" t="str">
        <f>IF(原始数据!Y361="","",IF(ISERROR(MATCH(原始数据!Y361,各类选项!G:G,0)),1,0))</f>
        <v/>
      </c>
      <c r="G360" s="295" t="str">
        <f>IF(原始数据!AO361="","",IF(ISERROR(MATCH(原始数据!AO361,各类选项!$E:$E,0)),1,0))</f>
        <v/>
      </c>
      <c r="H360" s="295" t="str">
        <f>IF(原始数据!AP361="","",IF(ISERROR(MATCH(原始数据!AP361,各类选项!$E:$E,0)),1,0))</f>
        <v/>
      </c>
      <c r="I360" s="295" t="str">
        <f>IF(原始数据!AV361="","",IF(ISERROR(MATCH(原始数据!AV361,各类选项!$E:$E,0)),1,0))</f>
        <v/>
      </c>
      <c r="J360" s="295" t="str">
        <f>IF(原始数据!AX361="","",IF(ISERROR(MATCH(原始数据!AX361,各类选项!$E:$E,0)),1,0))</f>
        <v/>
      </c>
      <c r="K360" s="295" t="str">
        <f>IF(原始数据!AQ361="","",IF(ISERROR(MATCH(原始数据!AQ361,各类选项!$C:$C,0)),1,0))</f>
        <v/>
      </c>
      <c r="L360" s="295" t="str">
        <f>IF(原始数据!AR361="","",IF(ISERROR(MATCH(原始数据!AR361,各类选项!$C:$C,0)),1,0))</f>
        <v/>
      </c>
      <c r="M360" s="295" t="str">
        <f>IF(原始数据!AS361="","",IF(ISERROR(MATCH(原始数据!AS361,各类选项!$C:$C,0)),1,0))</f>
        <v/>
      </c>
      <c r="N360" s="295" t="str">
        <f>IF(原始数据!AT361="","",IF(ISERROR(MATCH(原始数据!AT361,各类选项!$E:$E,0)),1,0))</f>
        <v/>
      </c>
      <c r="O360" s="295" t="str">
        <f>IF(原始数据!AU361="","",IF(ISERROR(MATCH(原始数据!AU361,各类选项!$E:$E,0)),1,0))</f>
        <v/>
      </c>
      <c r="P360" s="295" t="str">
        <f>IF(原始数据!AW361="","",IF(ISERROR(MATCH(原始数据!AW361,各类选项!$E:$E,0)),1,0))</f>
        <v/>
      </c>
      <c r="Q360" s="295" t="str">
        <f>IF(原始数据!AY361="","",IF(ISERROR(MATCH(原始数据!AY361,各类选项!$E:$E,0)),1,0))</f>
        <v/>
      </c>
      <c r="R360" s="295" t="str">
        <f>IF(原始数据!AZ361="","",IF(ISERROR(MATCH(原始数据!AZ361,各类选项!$C:$C,0)),1,0))</f>
        <v/>
      </c>
      <c r="S360" s="295" t="str">
        <f>IF(赛后数据!M361="","",IF(ISERROR(MATCH(赛后数据!M361,(各类选项!J:J),0)),1,0))</f>
        <v/>
      </c>
      <c r="T360" s="295" t="str">
        <f>IF(赛后数据!U361="","",IF(ISERROR(MATCH(赛后数据!U361,(各类选项!J:J),0)),1,0))</f>
        <v/>
      </c>
      <c r="U360" s="295" t="str">
        <f>IF(赛后数据!AC361="","",IF(ISERROR(MATCH(赛后数据!AC361,(各类选项!J:J),0)),1,0))</f>
        <v/>
      </c>
      <c r="V360" s="295" t="str">
        <f>IF(赛后数据!AK361="","",IF(ISERROR(MATCH(赛后数据!AK361,(各类选项!J:J),0)),1,0))</f>
        <v/>
      </c>
    </row>
    <row r="361" spans="1:22">
      <c r="A361" s="295">
        <f t="shared" si="10"/>
        <v>0</v>
      </c>
      <c r="B361" s="295">
        <f t="shared" si="11"/>
        <v>0</v>
      </c>
      <c r="C361" s="295" t="str">
        <f>IF(原始数据!K362="","",IF(ISERROR(MATCH(原始数据!K362,原始数据!E362:F362,0)),1,0)-IF(原始数据!K362="",1,0))</f>
        <v/>
      </c>
      <c r="D361" s="295" t="str">
        <f>IF(原始数据!L362="","",IF(ISERROR(MATCH(原始数据!L362,各类选项!L:L,0)),1,0)-IF(原始数据!L362="",1,0))</f>
        <v/>
      </c>
      <c r="E361" s="295" t="str">
        <f>IF(原始数据!W362="","",IF(ISERROR(MATCH(原始数据!W362,各类选项!G:G,0)),1,0))</f>
        <v/>
      </c>
      <c r="F361" s="295" t="str">
        <f>IF(原始数据!Y362="","",IF(ISERROR(MATCH(原始数据!Y362,各类选项!G:G,0)),1,0))</f>
        <v/>
      </c>
      <c r="G361" s="295" t="str">
        <f>IF(原始数据!AO362="","",IF(ISERROR(MATCH(原始数据!AO362,各类选项!$E:$E,0)),1,0))</f>
        <v/>
      </c>
      <c r="H361" s="295" t="str">
        <f>IF(原始数据!AP362="","",IF(ISERROR(MATCH(原始数据!AP362,各类选项!$E:$E,0)),1,0))</f>
        <v/>
      </c>
      <c r="I361" s="295" t="str">
        <f>IF(原始数据!AV362="","",IF(ISERROR(MATCH(原始数据!AV362,各类选项!$E:$E,0)),1,0))</f>
        <v/>
      </c>
      <c r="J361" s="295" t="str">
        <f>IF(原始数据!AX362="","",IF(ISERROR(MATCH(原始数据!AX362,各类选项!$E:$E,0)),1,0))</f>
        <v/>
      </c>
      <c r="K361" s="295" t="str">
        <f>IF(原始数据!AQ362="","",IF(ISERROR(MATCH(原始数据!AQ362,各类选项!$C:$C,0)),1,0))</f>
        <v/>
      </c>
      <c r="L361" s="295" t="str">
        <f>IF(原始数据!AR362="","",IF(ISERROR(MATCH(原始数据!AR362,各类选项!$C:$C,0)),1,0))</f>
        <v/>
      </c>
      <c r="M361" s="295" t="str">
        <f>IF(原始数据!AS362="","",IF(ISERROR(MATCH(原始数据!AS362,各类选项!$C:$C,0)),1,0))</f>
        <v/>
      </c>
      <c r="N361" s="295" t="str">
        <f>IF(原始数据!AT362="","",IF(ISERROR(MATCH(原始数据!AT362,各类选项!$E:$E,0)),1,0))</f>
        <v/>
      </c>
      <c r="O361" s="295" t="str">
        <f>IF(原始数据!AU362="","",IF(ISERROR(MATCH(原始数据!AU362,各类选项!$E:$E,0)),1,0))</f>
        <v/>
      </c>
      <c r="P361" s="295" t="str">
        <f>IF(原始数据!AW362="","",IF(ISERROR(MATCH(原始数据!AW362,各类选项!$E:$E,0)),1,0))</f>
        <v/>
      </c>
      <c r="Q361" s="295" t="str">
        <f>IF(原始数据!AY362="","",IF(ISERROR(MATCH(原始数据!AY362,各类选项!$E:$E,0)),1,0))</f>
        <v/>
      </c>
      <c r="R361" s="295" t="str">
        <f>IF(原始数据!AZ362="","",IF(ISERROR(MATCH(原始数据!AZ362,各类选项!$C:$C,0)),1,0))</f>
        <v/>
      </c>
      <c r="S361" s="295" t="str">
        <f>IF(赛后数据!M362="","",IF(ISERROR(MATCH(赛后数据!M362,(各类选项!J:J),0)),1,0))</f>
        <v/>
      </c>
      <c r="T361" s="295" t="str">
        <f>IF(赛后数据!U362="","",IF(ISERROR(MATCH(赛后数据!U362,(各类选项!J:J),0)),1,0))</f>
        <v/>
      </c>
      <c r="U361" s="295" t="str">
        <f>IF(赛后数据!AC362="","",IF(ISERROR(MATCH(赛后数据!AC362,(各类选项!J:J),0)),1,0))</f>
        <v/>
      </c>
      <c r="V361" s="295" t="str">
        <f>IF(赛后数据!AK362="","",IF(ISERROR(MATCH(赛后数据!AK362,(各类选项!J:J),0)),1,0))</f>
        <v/>
      </c>
    </row>
    <row r="362" spans="1:22">
      <c r="A362" s="295">
        <f t="shared" si="10"/>
        <v>0</v>
      </c>
      <c r="B362" s="295">
        <f t="shared" si="11"/>
        <v>0</v>
      </c>
      <c r="C362" s="295" t="str">
        <f>IF(原始数据!K363="","",IF(ISERROR(MATCH(原始数据!K363,原始数据!E363:F363,0)),1,0)-IF(原始数据!K363="",1,0))</f>
        <v/>
      </c>
      <c r="D362" s="295" t="str">
        <f>IF(原始数据!L363="","",IF(ISERROR(MATCH(原始数据!L363,各类选项!L:L,0)),1,0)-IF(原始数据!L363="",1,0))</f>
        <v/>
      </c>
      <c r="E362" s="295" t="str">
        <f>IF(原始数据!W363="","",IF(ISERROR(MATCH(原始数据!W363,各类选项!G:G,0)),1,0))</f>
        <v/>
      </c>
      <c r="F362" s="295" t="str">
        <f>IF(原始数据!Y363="","",IF(ISERROR(MATCH(原始数据!Y363,各类选项!G:G,0)),1,0))</f>
        <v/>
      </c>
      <c r="G362" s="295" t="str">
        <f>IF(原始数据!AO363="","",IF(ISERROR(MATCH(原始数据!AO363,各类选项!$E:$E,0)),1,0))</f>
        <v/>
      </c>
      <c r="H362" s="295" t="str">
        <f>IF(原始数据!AP363="","",IF(ISERROR(MATCH(原始数据!AP363,各类选项!$E:$E,0)),1,0))</f>
        <v/>
      </c>
      <c r="I362" s="295" t="str">
        <f>IF(原始数据!AV363="","",IF(ISERROR(MATCH(原始数据!AV363,各类选项!$E:$E,0)),1,0))</f>
        <v/>
      </c>
      <c r="J362" s="295" t="str">
        <f>IF(原始数据!AX363="","",IF(ISERROR(MATCH(原始数据!AX363,各类选项!$E:$E,0)),1,0))</f>
        <v/>
      </c>
      <c r="K362" s="295" t="str">
        <f>IF(原始数据!AQ363="","",IF(ISERROR(MATCH(原始数据!AQ363,各类选项!$C:$C,0)),1,0))</f>
        <v/>
      </c>
      <c r="L362" s="295" t="str">
        <f>IF(原始数据!AR363="","",IF(ISERROR(MATCH(原始数据!AR363,各类选项!$C:$C,0)),1,0))</f>
        <v/>
      </c>
      <c r="M362" s="295" t="str">
        <f>IF(原始数据!AS363="","",IF(ISERROR(MATCH(原始数据!AS363,各类选项!$C:$C,0)),1,0))</f>
        <v/>
      </c>
      <c r="N362" s="295" t="str">
        <f>IF(原始数据!AT363="","",IF(ISERROR(MATCH(原始数据!AT363,各类选项!$E:$E,0)),1,0))</f>
        <v/>
      </c>
      <c r="O362" s="295" t="str">
        <f>IF(原始数据!AU363="","",IF(ISERROR(MATCH(原始数据!AU363,各类选项!$E:$E,0)),1,0))</f>
        <v/>
      </c>
      <c r="P362" s="295" t="str">
        <f>IF(原始数据!AW363="","",IF(ISERROR(MATCH(原始数据!AW363,各类选项!$E:$E,0)),1,0))</f>
        <v/>
      </c>
      <c r="Q362" s="295" t="str">
        <f>IF(原始数据!AY363="","",IF(ISERROR(MATCH(原始数据!AY363,各类选项!$E:$E,0)),1,0))</f>
        <v/>
      </c>
      <c r="R362" s="295" t="str">
        <f>IF(原始数据!AZ363="","",IF(ISERROR(MATCH(原始数据!AZ363,各类选项!$C:$C,0)),1,0))</f>
        <v/>
      </c>
      <c r="S362" s="295" t="str">
        <f>IF(赛后数据!M363="","",IF(ISERROR(MATCH(赛后数据!M363,(各类选项!J:J),0)),1,0))</f>
        <v/>
      </c>
      <c r="T362" s="295" t="str">
        <f>IF(赛后数据!U363="","",IF(ISERROR(MATCH(赛后数据!U363,(各类选项!J:J),0)),1,0))</f>
        <v/>
      </c>
      <c r="U362" s="295" t="str">
        <f>IF(赛后数据!AC363="","",IF(ISERROR(MATCH(赛后数据!AC363,(各类选项!J:J),0)),1,0))</f>
        <v/>
      </c>
      <c r="V362" s="295" t="str">
        <f>IF(赛后数据!AK363="","",IF(ISERROR(MATCH(赛后数据!AK363,(各类选项!J:J),0)),1,0))</f>
        <v/>
      </c>
    </row>
    <row r="363" spans="1:22">
      <c r="A363" s="295">
        <f t="shared" si="10"/>
        <v>0</v>
      </c>
      <c r="B363" s="295">
        <f t="shared" si="11"/>
        <v>0</v>
      </c>
      <c r="C363" s="295" t="str">
        <f>IF(原始数据!K364="","",IF(ISERROR(MATCH(原始数据!K364,原始数据!E364:F364,0)),1,0)-IF(原始数据!K364="",1,0))</f>
        <v/>
      </c>
      <c r="D363" s="295" t="str">
        <f>IF(原始数据!L364="","",IF(ISERROR(MATCH(原始数据!L364,各类选项!L:L,0)),1,0)-IF(原始数据!L364="",1,0))</f>
        <v/>
      </c>
      <c r="E363" s="295" t="str">
        <f>IF(原始数据!W364="","",IF(ISERROR(MATCH(原始数据!W364,各类选项!G:G,0)),1,0))</f>
        <v/>
      </c>
      <c r="F363" s="295" t="str">
        <f>IF(原始数据!Y364="","",IF(ISERROR(MATCH(原始数据!Y364,各类选项!G:G,0)),1,0))</f>
        <v/>
      </c>
      <c r="G363" s="295" t="str">
        <f>IF(原始数据!AO364="","",IF(ISERROR(MATCH(原始数据!AO364,各类选项!$E:$E,0)),1,0))</f>
        <v/>
      </c>
      <c r="H363" s="295" t="str">
        <f>IF(原始数据!AP364="","",IF(ISERROR(MATCH(原始数据!AP364,各类选项!$E:$E,0)),1,0))</f>
        <v/>
      </c>
      <c r="I363" s="295" t="str">
        <f>IF(原始数据!AV364="","",IF(ISERROR(MATCH(原始数据!AV364,各类选项!$E:$E,0)),1,0))</f>
        <v/>
      </c>
      <c r="J363" s="295" t="str">
        <f>IF(原始数据!AX364="","",IF(ISERROR(MATCH(原始数据!AX364,各类选项!$E:$E,0)),1,0))</f>
        <v/>
      </c>
      <c r="K363" s="295" t="str">
        <f>IF(原始数据!AQ364="","",IF(ISERROR(MATCH(原始数据!AQ364,各类选项!$C:$C,0)),1,0))</f>
        <v/>
      </c>
      <c r="L363" s="295" t="str">
        <f>IF(原始数据!AR364="","",IF(ISERROR(MATCH(原始数据!AR364,各类选项!$C:$C,0)),1,0))</f>
        <v/>
      </c>
      <c r="M363" s="295" t="str">
        <f>IF(原始数据!AS364="","",IF(ISERROR(MATCH(原始数据!AS364,各类选项!$C:$C,0)),1,0))</f>
        <v/>
      </c>
      <c r="N363" s="295" t="str">
        <f>IF(原始数据!AT364="","",IF(ISERROR(MATCH(原始数据!AT364,各类选项!$E:$E,0)),1,0))</f>
        <v/>
      </c>
      <c r="O363" s="295" t="str">
        <f>IF(原始数据!AU364="","",IF(ISERROR(MATCH(原始数据!AU364,各类选项!$E:$E,0)),1,0))</f>
        <v/>
      </c>
      <c r="P363" s="295" t="str">
        <f>IF(原始数据!AW364="","",IF(ISERROR(MATCH(原始数据!AW364,各类选项!$E:$E,0)),1,0))</f>
        <v/>
      </c>
      <c r="Q363" s="295" t="str">
        <f>IF(原始数据!AY364="","",IF(ISERROR(MATCH(原始数据!AY364,各类选项!$E:$E,0)),1,0))</f>
        <v/>
      </c>
      <c r="R363" s="295" t="str">
        <f>IF(原始数据!AZ364="","",IF(ISERROR(MATCH(原始数据!AZ364,各类选项!$C:$C,0)),1,0))</f>
        <v/>
      </c>
      <c r="S363" s="295" t="str">
        <f>IF(赛后数据!M364="","",IF(ISERROR(MATCH(赛后数据!M364,(各类选项!J:J),0)),1,0))</f>
        <v/>
      </c>
      <c r="T363" s="295" t="str">
        <f>IF(赛后数据!U364="","",IF(ISERROR(MATCH(赛后数据!U364,(各类选项!J:J),0)),1,0))</f>
        <v/>
      </c>
      <c r="U363" s="295" t="str">
        <f>IF(赛后数据!AC364="","",IF(ISERROR(MATCH(赛后数据!AC364,(各类选项!J:J),0)),1,0))</f>
        <v/>
      </c>
      <c r="V363" s="295" t="str">
        <f>IF(赛后数据!AK364="","",IF(ISERROR(MATCH(赛后数据!AK364,(各类选项!J:J),0)),1,0))</f>
        <v/>
      </c>
    </row>
    <row r="364" spans="1:22">
      <c r="A364" s="295">
        <f t="shared" si="10"/>
        <v>0</v>
      </c>
      <c r="B364" s="295">
        <f t="shared" si="11"/>
        <v>0</v>
      </c>
      <c r="C364" s="295" t="str">
        <f>IF(原始数据!K365="","",IF(ISERROR(MATCH(原始数据!K365,原始数据!E365:F365,0)),1,0)-IF(原始数据!K365="",1,0))</f>
        <v/>
      </c>
      <c r="D364" s="295" t="str">
        <f>IF(原始数据!L365="","",IF(ISERROR(MATCH(原始数据!L365,各类选项!L:L,0)),1,0)-IF(原始数据!L365="",1,0))</f>
        <v/>
      </c>
      <c r="E364" s="295" t="str">
        <f>IF(原始数据!W365="","",IF(ISERROR(MATCH(原始数据!W365,各类选项!G:G,0)),1,0))</f>
        <v/>
      </c>
      <c r="F364" s="295" t="str">
        <f>IF(原始数据!Y365="","",IF(ISERROR(MATCH(原始数据!Y365,各类选项!G:G,0)),1,0))</f>
        <v/>
      </c>
      <c r="G364" s="295" t="str">
        <f>IF(原始数据!AO365="","",IF(ISERROR(MATCH(原始数据!AO365,各类选项!$E:$E,0)),1,0))</f>
        <v/>
      </c>
      <c r="H364" s="295" t="str">
        <f>IF(原始数据!AP365="","",IF(ISERROR(MATCH(原始数据!AP365,各类选项!$E:$E,0)),1,0))</f>
        <v/>
      </c>
      <c r="I364" s="295" t="str">
        <f>IF(原始数据!AV365="","",IF(ISERROR(MATCH(原始数据!AV365,各类选项!$E:$E,0)),1,0))</f>
        <v/>
      </c>
      <c r="J364" s="295" t="str">
        <f>IF(原始数据!AX365="","",IF(ISERROR(MATCH(原始数据!AX365,各类选项!$E:$E,0)),1,0))</f>
        <v/>
      </c>
      <c r="K364" s="295" t="str">
        <f>IF(原始数据!AQ365="","",IF(ISERROR(MATCH(原始数据!AQ365,各类选项!$C:$C,0)),1,0))</f>
        <v/>
      </c>
      <c r="L364" s="295" t="str">
        <f>IF(原始数据!AR365="","",IF(ISERROR(MATCH(原始数据!AR365,各类选项!$C:$C,0)),1,0))</f>
        <v/>
      </c>
      <c r="M364" s="295" t="str">
        <f>IF(原始数据!AS365="","",IF(ISERROR(MATCH(原始数据!AS365,各类选项!$C:$C,0)),1,0))</f>
        <v/>
      </c>
      <c r="N364" s="295" t="str">
        <f>IF(原始数据!AT365="","",IF(ISERROR(MATCH(原始数据!AT365,各类选项!$E:$E,0)),1,0))</f>
        <v/>
      </c>
      <c r="O364" s="295" t="str">
        <f>IF(原始数据!AU365="","",IF(ISERROR(MATCH(原始数据!AU365,各类选项!$E:$E,0)),1,0))</f>
        <v/>
      </c>
      <c r="P364" s="295" t="str">
        <f>IF(原始数据!AW365="","",IF(ISERROR(MATCH(原始数据!AW365,各类选项!$E:$E,0)),1,0))</f>
        <v/>
      </c>
      <c r="Q364" s="295" t="str">
        <f>IF(原始数据!AY365="","",IF(ISERROR(MATCH(原始数据!AY365,各类选项!$E:$E,0)),1,0))</f>
        <v/>
      </c>
      <c r="R364" s="295" t="str">
        <f>IF(原始数据!AZ365="","",IF(ISERROR(MATCH(原始数据!AZ365,各类选项!$C:$C,0)),1,0))</f>
        <v/>
      </c>
      <c r="S364" s="295" t="str">
        <f>IF(赛后数据!M365="","",IF(ISERROR(MATCH(赛后数据!M365,(各类选项!J:J),0)),1,0))</f>
        <v/>
      </c>
      <c r="T364" s="295" t="str">
        <f>IF(赛后数据!U365="","",IF(ISERROR(MATCH(赛后数据!U365,(各类选项!J:J),0)),1,0))</f>
        <v/>
      </c>
      <c r="U364" s="295" t="str">
        <f>IF(赛后数据!AC365="","",IF(ISERROR(MATCH(赛后数据!AC365,(各类选项!J:J),0)),1,0))</f>
        <v/>
      </c>
      <c r="V364" s="295" t="str">
        <f>IF(赛后数据!AK365="","",IF(ISERROR(MATCH(赛后数据!AK365,(各类选项!J:J),0)),1,0))</f>
        <v/>
      </c>
    </row>
    <row r="365" spans="1:22">
      <c r="A365" s="295">
        <f t="shared" si="10"/>
        <v>0</v>
      </c>
      <c r="B365" s="295">
        <f t="shared" si="11"/>
        <v>0</v>
      </c>
      <c r="C365" s="295" t="str">
        <f>IF(原始数据!K366="","",IF(ISERROR(MATCH(原始数据!K366,原始数据!E366:F366,0)),1,0)-IF(原始数据!K366="",1,0))</f>
        <v/>
      </c>
      <c r="D365" s="295" t="str">
        <f>IF(原始数据!L366="","",IF(ISERROR(MATCH(原始数据!L366,各类选项!L:L,0)),1,0)-IF(原始数据!L366="",1,0))</f>
        <v/>
      </c>
      <c r="E365" s="295" t="str">
        <f>IF(原始数据!W366="","",IF(ISERROR(MATCH(原始数据!W366,各类选项!G:G,0)),1,0))</f>
        <v/>
      </c>
      <c r="F365" s="295" t="str">
        <f>IF(原始数据!Y366="","",IF(ISERROR(MATCH(原始数据!Y366,各类选项!G:G,0)),1,0))</f>
        <v/>
      </c>
      <c r="G365" s="295" t="str">
        <f>IF(原始数据!AO366="","",IF(ISERROR(MATCH(原始数据!AO366,各类选项!$E:$E,0)),1,0))</f>
        <v/>
      </c>
      <c r="H365" s="295" t="str">
        <f>IF(原始数据!AP366="","",IF(ISERROR(MATCH(原始数据!AP366,各类选项!$E:$E,0)),1,0))</f>
        <v/>
      </c>
      <c r="I365" s="295" t="str">
        <f>IF(原始数据!AV366="","",IF(ISERROR(MATCH(原始数据!AV366,各类选项!$E:$E,0)),1,0))</f>
        <v/>
      </c>
      <c r="J365" s="295" t="str">
        <f>IF(原始数据!AX366="","",IF(ISERROR(MATCH(原始数据!AX366,各类选项!$E:$E,0)),1,0))</f>
        <v/>
      </c>
      <c r="K365" s="295" t="str">
        <f>IF(原始数据!AQ366="","",IF(ISERROR(MATCH(原始数据!AQ366,各类选项!$C:$C,0)),1,0))</f>
        <v/>
      </c>
      <c r="L365" s="295" t="str">
        <f>IF(原始数据!AR366="","",IF(ISERROR(MATCH(原始数据!AR366,各类选项!$C:$C,0)),1,0))</f>
        <v/>
      </c>
      <c r="M365" s="295" t="str">
        <f>IF(原始数据!AS366="","",IF(ISERROR(MATCH(原始数据!AS366,各类选项!$C:$C,0)),1,0))</f>
        <v/>
      </c>
      <c r="N365" s="295" t="str">
        <f>IF(原始数据!AT366="","",IF(ISERROR(MATCH(原始数据!AT366,各类选项!$E:$E,0)),1,0))</f>
        <v/>
      </c>
      <c r="O365" s="295" t="str">
        <f>IF(原始数据!AU366="","",IF(ISERROR(MATCH(原始数据!AU366,各类选项!$E:$E,0)),1,0))</f>
        <v/>
      </c>
      <c r="P365" s="295" t="str">
        <f>IF(原始数据!AW366="","",IF(ISERROR(MATCH(原始数据!AW366,各类选项!$E:$E,0)),1,0))</f>
        <v/>
      </c>
      <c r="Q365" s="295" t="str">
        <f>IF(原始数据!AY366="","",IF(ISERROR(MATCH(原始数据!AY366,各类选项!$E:$E,0)),1,0))</f>
        <v/>
      </c>
      <c r="R365" s="295" t="str">
        <f>IF(原始数据!AZ366="","",IF(ISERROR(MATCH(原始数据!AZ366,各类选项!$C:$C,0)),1,0))</f>
        <v/>
      </c>
      <c r="S365" s="295" t="str">
        <f>IF(赛后数据!M366="","",IF(ISERROR(MATCH(赛后数据!M366,(各类选项!J:J),0)),1,0))</f>
        <v/>
      </c>
      <c r="T365" s="295" t="str">
        <f>IF(赛后数据!U366="","",IF(ISERROR(MATCH(赛后数据!U366,(各类选项!J:J),0)),1,0))</f>
        <v/>
      </c>
      <c r="U365" s="295" t="str">
        <f>IF(赛后数据!AC366="","",IF(ISERROR(MATCH(赛后数据!AC366,(各类选项!J:J),0)),1,0))</f>
        <v/>
      </c>
      <c r="V365" s="295" t="str">
        <f>IF(赛后数据!AK366="","",IF(ISERROR(MATCH(赛后数据!AK366,(各类选项!J:J),0)),1,0))</f>
        <v/>
      </c>
    </row>
    <row r="366" spans="1:22">
      <c r="A366" s="295">
        <f t="shared" si="10"/>
        <v>0</v>
      </c>
      <c r="B366" s="295">
        <f t="shared" si="11"/>
        <v>0</v>
      </c>
      <c r="C366" s="295" t="str">
        <f>IF(原始数据!K367="","",IF(ISERROR(MATCH(原始数据!K367,原始数据!E367:F367,0)),1,0)-IF(原始数据!K367="",1,0))</f>
        <v/>
      </c>
      <c r="D366" s="295" t="str">
        <f>IF(原始数据!L367="","",IF(ISERROR(MATCH(原始数据!L367,各类选项!L:L,0)),1,0)-IF(原始数据!L367="",1,0))</f>
        <v/>
      </c>
      <c r="E366" s="295" t="str">
        <f>IF(原始数据!W367="","",IF(ISERROR(MATCH(原始数据!W367,各类选项!G:G,0)),1,0))</f>
        <v/>
      </c>
      <c r="F366" s="295" t="str">
        <f>IF(原始数据!Y367="","",IF(ISERROR(MATCH(原始数据!Y367,各类选项!G:G,0)),1,0))</f>
        <v/>
      </c>
      <c r="G366" s="295" t="str">
        <f>IF(原始数据!AO367="","",IF(ISERROR(MATCH(原始数据!AO367,各类选项!$E:$E,0)),1,0))</f>
        <v/>
      </c>
      <c r="H366" s="295" t="str">
        <f>IF(原始数据!AP367="","",IF(ISERROR(MATCH(原始数据!AP367,各类选项!$E:$E,0)),1,0))</f>
        <v/>
      </c>
      <c r="I366" s="295" t="str">
        <f>IF(原始数据!AV367="","",IF(ISERROR(MATCH(原始数据!AV367,各类选项!$E:$E,0)),1,0))</f>
        <v/>
      </c>
      <c r="J366" s="295" t="str">
        <f>IF(原始数据!AX367="","",IF(ISERROR(MATCH(原始数据!AX367,各类选项!$E:$E,0)),1,0))</f>
        <v/>
      </c>
      <c r="K366" s="295" t="str">
        <f>IF(原始数据!AQ367="","",IF(ISERROR(MATCH(原始数据!AQ367,各类选项!$C:$C,0)),1,0))</f>
        <v/>
      </c>
      <c r="L366" s="295" t="str">
        <f>IF(原始数据!AR367="","",IF(ISERROR(MATCH(原始数据!AR367,各类选项!$C:$C,0)),1,0))</f>
        <v/>
      </c>
      <c r="M366" s="295" t="str">
        <f>IF(原始数据!AS367="","",IF(ISERROR(MATCH(原始数据!AS367,各类选项!$C:$C,0)),1,0))</f>
        <v/>
      </c>
      <c r="N366" s="295" t="str">
        <f>IF(原始数据!AT367="","",IF(ISERROR(MATCH(原始数据!AT367,各类选项!$E:$E,0)),1,0))</f>
        <v/>
      </c>
      <c r="O366" s="295" t="str">
        <f>IF(原始数据!AU367="","",IF(ISERROR(MATCH(原始数据!AU367,各类选项!$E:$E,0)),1,0))</f>
        <v/>
      </c>
      <c r="P366" s="295" t="str">
        <f>IF(原始数据!AW367="","",IF(ISERROR(MATCH(原始数据!AW367,各类选项!$E:$E,0)),1,0))</f>
        <v/>
      </c>
      <c r="Q366" s="295" t="str">
        <f>IF(原始数据!AY367="","",IF(ISERROR(MATCH(原始数据!AY367,各类选项!$E:$E,0)),1,0))</f>
        <v/>
      </c>
      <c r="R366" s="295" t="str">
        <f>IF(原始数据!AZ367="","",IF(ISERROR(MATCH(原始数据!AZ367,各类选项!$C:$C,0)),1,0))</f>
        <v/>
      </c>
      <c r="S366" s="295" t="str">
        <f>IF(赛后数据!M367="","",IF(ISERROR(MATCH(赛后数据!M367,(各类选项!J:J),0)),1,0))</f>
        <v/>
      </c>
      <c r="T366" s="295" t="str">
        <f>IF(赛后数据!U367="","",IF(ISERROR(MATCH(赛后数据!U367,(各类选项!J:J),0)),1,0))</f>
        <v/>
      </c>
      <c r="U366" s="295" t="str">
        <f>IF(赛后数据!AC367="","",IF(ISERROR(MATCH(赛后数据!AC367,(各类选项!J:J),0)),1,0))</f>
        <v/>
      </c>
      <c r="V366" s="295" t="str">
        <f>IF(赛后数据!AK367="","",IF(ISERROR(MATCH(赛后数据!AK367,(各类选项!J:J),0)),1,0))</f>
        <v/>
      </c>
    </row>
    <row r="367" spans="1:22">
      <c r="A367" s="295">
        <f t="shared" si="10"/>
        <v>0</v>
      </c>
      <c r="B367" s="295">
        <f t="shared" si="11"/>
        <v>0</v>
      </c>
      <c r="C367" s="295" t="str">
        <f>IF(原始数据!K368="","",IF(ISERROR(MATCH(原始数据!K368,原始数据!E368:F368,0)),1,0)-IF(原始数据!K368="",1,0))</f>
        <v/>
      </c>
      <c r="D367" s="295" t="str">
        <f>IF(原始数据!L368="","",IF(ISERROR(MATCH(原始数据!L368,各类选项!L:L,0)),1,0)-IF(原始数据!L368="",1,0))</f>
        <v/>
      </c>
      <c r="E367" s="295" t="str">
        <f>IF(原始数据!W368="","",IF(ISERROR(MATCH(原始数据!W368,各类选项!G:G,0)),1,0))</f>
        <v/>
      </c>
      <c r="F367" s="295" t="str">
        <f>IF(原始数据!Y368="","",IF(ISERROR(MATCH(原始数据!Y368,各类选项!G:G,0)),1,0))</f>
        <v/>
      </c>
      <c r="G367" s="295" t="str">
        <f>IF(原始数据!AO368="","",IF(ISERROR(MATCH(原始数据!AO368,各类选项!$E:$E,0)),1,0))</f>
        <v/>
      </c>
      <c r="H367" s="295" t="str">
        <f>IF(原始数据!AP368="","",IF(ISERROR(MATCH(原始数据!AP368,各类选项!$E:$E,0)),1,0))</f>
        <v/>
      </c>
      <c r="I367" s="295" t="str">
        <f>IF(原始数据!AV368="","",IF(ISERROR(MATCH(原始数据!AV368,各类选项!$E:$E,0)),1,0))</f>
        <v/>
      </c>
      <c r="J367" s="295" t="str">
        <f>IF(原始数据!AX368="","",IF(ISERROR(MATCH(原始数据!AX368,各类选项!$E:$E,0)),1,0))</f>
        <v/>
      </c>
      <c r="K367" s="295" t="str">
        <f>IF(原始数据!AQ368="","",IF(ISERROR(MATCH(原始数据!AQ368,各类选项!$C:$C,0)),1,0))</f>
        <v/>
      </c>
      <c r="L367" s="295" t="str">
        <f>IF(原始数据!AR368="","",IF(ISERROR(MATCH(原始数据!AR368,各类选项!$C:$C,0)),1,0))</f>
        <v/>
      </c>
      <c r="M367" s="295" t="str">
        <f>IF(原始数据!AS368="","",IF(ISERROR(MATCH(原始数据!AS368,各类选项!$C:$C,0)),1,0))</f>
        <v/>
      </c>
      <c r="N367" s="295" t="str">
        <f>IF(原始数据!AT368="","",IF(ISERROR(MATCH(原始数据!AT368,各类选项!$E:$E,0)),1,0))</f>
        <v/>
      </c>
      <c r="O367" s="295" t="str">
        <f>IF(原始数据!AU368="","",IF(ISERROR(MATCH(原始数据!AU368,各类选项!$E:$E,0)),1,0))</f>
        <v/>
      </c>
      <c r="P367" s="295" t="str">
        <f>IF(原始数据!AW368="","",IF(ISERROR(MATCH(原始数据!AW368,各类选项!$E:$E,0)),1,0))</f>
        <v/>
      </c>
      <c r="Q367" s="295" t="str">
        <f>IF(原始数据!AY368="","",IF(ISERROR(MATCH(原始数据!AY368,各类选项!$E:$E,0)),1,0))</f>
        <v/>
      </c>
      <c r="R367" s="295" t="str">
        <f>IF(原始数据!AZ368="","",IF(ISERROR(MATCH(原始数据!AZ368,各类选项!$C:$C,0)),1,0))</f>
        <v/>
      </c>
      <c r="S367" s="295" t="str">
        <f>IF(赛后数据!M368="","",IF(ISERROR(MATCH(赛后数据!M368,(各类选项!J:J),0)),1,0))</f>
        <v/>
      </c>
      <c r="T367" s="295" t="str">
        <f>IF(赛后数据!U368="","",IF(ISERROR(MATCH(赛后数据!U368,(各类选项!J:J),0)),1,0))</f>
        <v/>
      </c>
      <c r="U367" s="295" t="str">
        <f>IF(赛后数据!AC368="","",IF(ISERROR(MATCH(赛后数据!AC368,(各类选项!J:J),0)),1,0))</f>
        <v/>
      </c>
      <c r="V367" s="295" t="str">
        <f>IF(赛后数据!AK368="","",IF(ISERROR(MATCH(赛后数据!AK368,(各类选项!J:J),0)),1,0))</f>
        <v/>
      </c>
    </row>
    <row r="368" spans="1:22">
      <c r="A368" s="295">
        <f t="shared" si="10"/>
        <v>0</v>
      </c>
      <c r="B368" s="295">
        <f t="shared" si="11"/>
        <v>0</v>
      </c>
      <c r="C368" s="295" t="str">
        <f>IF(原始数据!K369="","",IF(ISERROR(MATCH(原始数据!K369,原始数据!E369:F369,0)),1,0)-IF(原始数据!K369="",1,0))</f>
        <v/>
      </c>
      <c r="D368" s="295" t="str">
        <f>IF(原始数据!L369="","",IF(ISERROR(MATCH(原始数据!L369,各类选项!L:L,0)),1,0)-IF(原始数据!L369="",1,0))</f>
        <v/>
      </c>
      <c r="E368" s="295" t="str">
        <f>IF(原始数据!W369="","",IF(ISERROR(MATCH(原始数据!W369,各类选项!G:G,0)),1,0))</f>
        <v/>
      </c>
      <c r="F368" s="295" t="str">
        <f>IF(原始数据!Y369="","",IF(ISERROR(MATCH(原始数据!Y369,各类选项!G:G,0)),1,0))</f>
        <v/>
      </c>
      <c r="G368" s="295" t="str">
        <f>IF(原始数据!AO369="","",IF(ISERROR(MATCH(原始数据!AO369,各类选项!$E:$E,0)),1,0))</f>
        <v/>
      </c>
      <c r="H368" s="295" t="str">
        <f>IF(原始数据!AP369="","",IF(ISERROR(MATCH(原始数据!AP369,各类选项!$E:$E,0)),1,0))</f>
        <v/>
      </c>
      <c r="I368" s="295" t="str">
        <f>IF(原始数据!AV369="","",IF(ISERROR(MATCH(原始数据!AV369,各类选项!$E:$E,0)),1,0))</f>
        <v/>
      </c>
      <c r="J368" s="295" t="str">
        <f>IF(原始数据!AX369="","",IF(ISERROR(MATCH(原始数据!AX369,各类选项!$E:$E,0)),1,0))</f>
        <v/>
      </c>
      <c r="K368" s="295" t="str">
        <f>IF(原始数据!AQ369="","",IF(ISERROR(MATCH(原始数据!AQ369,各类选项!$C:$C,0)),1,0))</f>
        <v/>
      </c>
      <c r="L368" s="295" t="str">
        <f>IF(原始数据!AR369="","",IF(ISERROR(MATCH(原始数据!AR369,各类选项!$C:$C,0)),1,0))</f>
        <v/>
      </c>
      <c r="M368" s="295" t="str">
        <f>IF(原始数据!AS369="","",IF(ISERROR(MATCH(原始数据!AS369,各类选项!$C:$C,0)),1,0))</f>
        <v/>
      </c>
      <c r="N368" s="295" t="str">
        <f>IF(原始数据!AT369="","",IF(ISERROR(MATCH(原始数据!AT369,各类选项!$E:$E,0)),1,0))</f>
        <v/>
      </c>
      <c r="O368" s="295" t="str">
        <f>IF(原始数据!AU369="","",IF(ISERROR(MATCH(原始数据!AU369,各类选项!$E:$E,0)),1,0))</f>
        <v/>
      </c>
      <c r="P368" s="295" t="str">
        <f>IF(原始数据!AW369="","",IF(ISERROR(MATCH(原始数据!AW369,各类选项!$E:$E,0)),1,0))</f>
        <v/>
      </c>
      <c r="Q368" s="295" t="str">
        <f>IF(原始数据!AY369="","",IF(ISERROR(MATCH(原始数据!AY369,各类选项!$E:$E,0)),1,0))</f>
        <v/>
      </c>
      <c r="R368" s="295" t="str">
        <f>IF(原始数据!AZ369="","",IF(ISERROR(MATCH(原始数据!AZ369,各类选项!$C:$C,0)),1,0))</f>
        <v/>
      </c>
      <c r="S368" s="295" t="str">
        <f>IF(赛后数据!M369="","",IF(ISERROR(MATCH(赛后数据!M369,(各类选项!J:J),0)),1,0))</f>
        <v/>
      </c>
      <c r="T368" s="295" t="str">
        <f>IF(赛后数据!U369="","",IF(ISERROR(MATCH(赛后数据!U369,(各类选项!J:J),0)),1,0))</f>
        <v/>
      </c>
      <c r="U368" s="295" t="str">
        <f>IF(赛后数据!AC369="","",IF(ISERROR(MATCH(赛后数据!AC369,(各类选项!J:J),0)),1,0))</f>
        <v/>
      </c>
      <c r="V368" s="295" t="str">
        <f>IF(赛后数据!AK369="","",IF(ISERROR(MATCH(赛后数据!AK369,(各类选项!J:J),0)),1,0))</f>
        <v/>
      </c>
    </row>
    <row r="369" spans="1:22">
      <c r="A369" s="295">
        <f t="shared" si="10"/>
        <v>0</v>
      </c>
      <c r="B369" s="295">
        <f t="shared" si="11"/>
        <v>0</v>
      </c>
      <c r="C369" s="295" t="str">
        <f>IF(原始数据!K370="","",IF(ISERROR(MATCH(原始数据!K370,原始数据!E370:F370,0)),1,0)-IF(原始数据!K370="",1,0))</f>
        <v/>
      </c>
      <c r="D369" s="295" t="str">
        <f>IF(原始数据!L370="","",IF(ISERROR(MATCH(原始数据!L370,各类选项!L:L,0)),1,0)-IF(原始数据!L370="",1,0))</f>
        <v/>
      </c>
      <c r="E369" s="295" t="str">
        <f>IF(原始数据!W370="","",IF(ISERROR(MATCH(原始数据!W370,各类选项!G:G,0)),1,0))</f>
        <v/>
      </c>
      <c r="F369" s="295" t="str">
        <f>IF(原始数据!Y370="","",IF(ISERROR(MATCH(原始数据!Y370,各类选项!G:G,0)),1,0))</f>
        <v/>
      </c>
      <c r="G369" s="295" t="str">
        <f>IF(原始数据!AO370="","",IF(ISERROR(MATCH(原始数据!AO370,各类选项!$E:$E,0)),1,0))</f>
        <v/>
      </c>
      <c r="H369" s="295" t="str">
        <f>IF(原始数据!AP370="","",IF(ISERROR(MATCH(原始数据!AP370,各类选项!$E:$E,0)),1,0))</f>
        <v/>
      </c>
      <c r="I369" s="295" t="str">
        <f>IF(原始数据!AV370="","",IF(ISERROR(MATCH(原始数据!AV370,各类选项!$E:$E,0)),1,0))</f>
        <v/>
      </c>
      <c r="J369" s="295" t="str">
        <f>IF(原始数据!AX370="","",IF(ISERROR(MATCH(原始数据!AX370,各类选项!$E:$E,0)),1,0))</f>
        <v/>
      </c>
      <c r="K369" s="295" t="str">
        <f>IF(原始数据!AQ370="","",IF(ISERROR(MATCH(原始数据!AQ370,各类选项!$C:$C,0)),1,0))</f>
        <v/>
      </c>
      <c r="L369" s="295" t="str">
        <f>IF(原始数据!AR370="","",IF(ISERROR(MATCH(原始数据!AR370,各类选项!$C:$C,0)),1,0))</f>
        <v/>
      </c>
      <c r="M369" s="295" t="str">
        <f>IF(原始数据!AS370="","",IF(ISERROR(MATCH(原始数据!AS370,各类选项!$C:$C,0)),1,0))</f>
        <v/>
      </c>
      <c r="N369" s="295" t="str">
        <f>IF(原始数据!AT370="","",IF(ISERROR(MATCH(原始数据!AT370,各类选项!$E:$E,0)),1,0))</f>
        <v/>
      </c>
      <c r="O369" s="295" t="str">
        <f>IF(原始数据!AU370="","",IF(ISERROR(MATCH(原始数据!AU370,各类选项!$E:$E,0)),1,0))</f>
        <v/>
      </c>
      <c r="P369" s="295" t="str">
        <f>IF(原始数据!AW370="","",IF(ISERROR(MATCH(原始数据!AW370,各类选项!$E:$E,0)),1,0))</f>
        <v/>
      </c>
      <c r="Q369" s="295" t="str">
        <f>IF(原始数据!AY370="","",IF(ISERROR(MATCH(原始数据!AY370,各类选项!$E:$E,0)),1,0))</f>
        <v/>
      </c>
      <c r="R369" s="295" t="str">
        <f>IF(原始数据!AZ370="","",IF(ISERROR(MATCH(原始数据!AZ370,各类选项!$C:$C,0)),1,0))</f>
        <v/>
      </c>
      <c r="S369" s="295" t="str">
        <f>IF(赛后数据!M370="","",IF(ISERROR(MATCH(赛后数据!M370,(各类选项!J:J),0)),1,0))</f>
        <v/>
      </c>
      <c r="T369" s="295" t="str">
        <f>IF(赛后数据!U370="","",IF(ISERROR(MATCH(赛后数据!U370,(各类选项!J:J),0)),1,0))</f>
        <v/>
      </c>
      <c r="U369" s="295" t="str">
        <f>IF(赛后数据!AC370="","",IF(ISERROR(MATCH(赛后数据!AC370,(各类选项!J:J),0)),1,0))</f>
        <v/>
      </c>
      <c r="V369" s="295" t="str">
        <f>IF(赛后数据!AK370="","",IF(ISERROR(MATCH(赛后数据!AK370,(各类选项!J:J),0)),1,0))</f>
        <v/>
      </c>
    </row>
    <row r="370" spans="1:22">
      <c r="A370" s="295">
        <f t="shared" si="10"/>
        <v>0</v>
      </c>
      <c r="B370" s="295">
        <f t="shared" si="11"/>
        <v>0</v>
      </c>
      <c r="C370" s="295" t="str">
        <f>IF(原始数据!K371="","",IF(ISERROR(MATCH(原始数据!K371,原始数据!E371:F371,0)),1,0)-IF(原始数据!K371="",1,0))</f>
        <v/>
      </c>
      <c r="D370" s="295" t="str">
        <f>IF(原始数据!L371="","",IF(ISERROR(MATCH(原始数据!L371,各类选项!L:L,0)),1,0)-IF(原始数据!L371="",1,0))</f>
        <v/>
      </c>
      <c r="E370" s="295" t="str">
        <f>IF(原始数据!W371="","",IF(ISERROR(MATCH(原始数据!W371,各类选项!G:G,0)),1,0))</f>
        <v/>
      </c>
      <c r="F370" s="295" t="str">
        <f>IF(原始数据!Y371="","",IF(ISERROR(MATCH(原始数据!Y371,各类选项!G:G,0)),1,0))</f>
        <v/>
      </c>
      <c r="G370" s="295" t="str">
        <f>IF(原始数据!AO371="","",IF(ISERROR(MATCH(原始数据!AO371,各类选项!$E:$E,0)),1,0))</f>
        <v/>
      </c>
      <c r="H370" s="295" t="str">
        <f>IF(原始数据!AP371="","",IF(ISERROR(MATCH(原始数据!AP371,各类选项!$E:$E,0)),1,0))</f>
        <v/>
      </c>
      <c r="I370" s="295" t="str">
        <f>IF(原始数据!AV371="","",IF(ISERROR(MATCH(原始数据!AV371,各类选项!$E:$E,0)),1,0))</f>
        <v/>
      </c>
      <c r="J370" s="295" t="str">
        <f>IF(原始数据!AX371="","",IF(ISERROR(MATCH(原始数据!AX371,各类选项!$E:$E,0)),1,0))</f>
        <v/>
      </c>
      <c r="K370" s="295" t="str">
        <f>IF(原始数据!AQ371="","",IF(ISERROR(MATCH(原始数据!AQ371,各类选项!$C:$C,0)),1,0))</f>
        <v/>
      </c>
      <c r="L370" s="295" t="str">
        <f>IF(原始数据!AR371="","",IF(ISERROR(MATCH(原始数据!AR371,各类选项!$C:$C,0)),1,0))</f>
        <v/>
      </c>
      <c r="M370" s="295" t="str">
        <f>IF(原始数据!AS371="","",IF(ISERROR(MATCH(原始数据!AS371,各类选项!$C:$C,0)),1,0))</f>
        <v/>
      </c>
      <c r="N370" s="295" t="str">
        <f>IF(原始数据!AT371="","",IF(ISERROR(MATCH(原始数据!AT371,各类选项!$E:$E,0)),1,0))</f>
        <v/>
      </c>
      <c r="O370" s="295" t="str">
        <f>IF(原始数据!AU371="","",IF(ISERROR(MATCH(原始数据!AU371,各类选项!$E:$E,0)),1,0))</f>
        <v/>
      </c>
      <c r="P370" s="295" t="str">
        <f>IF(原始数据!AW371="","",IF(ISERROR(MATCH(原始数据!AW371,各类选项!$E:$E,0)),1,0))</f>
        <v/>
      </c>
      <c r="Q370" s="295" t="str">
        <f>IF(原始数据!AY371="","",IF(ISERROR(MATCH(原始数据!AY371,各类选项!$E:$E,0)),1,0))</f>
        <v/>
      </c>
      <c r="R370" s="295" t="str">
        <f>IF(原始数据!AZ371="","",IF(ISERROR(MATCH(原始数据!AZ371,各类选项!$C:$C,0)),1,0))</f>
        <v/>
      </c>
      <c r="S370" s="295" t="str">
        <f>IF(赛后数据!M371="","",IF(ISERROR(MATCH(赛后数据!M371,(各类选项!J:J),0)),1,0))</f>
        <v/>
      </c>
      <c r="T370" s="295" t="str">
        <f>IF(赛后数据!U371="","",IF(ISERROR(MATCH(赛后数据!U371,(各类选项!J:J),0)),1,0))</f>
        <v/>
      </c>
      <c r="U370" s="295" t="str">
        <f>IF(赛后数据!AC371="","",IF(ISERROR(MATCH(赛后数据!AC371,(各类选项!J:J),0)),1,0))</f>
        <v/>
      </c>
      <c r="V370" s="295" t="str">
        <f>IF(赛后数据!AK371="","",IF(ISERROR(MATCH(赛后数据!AK371,(各类选项!J:J),0)),1,0))</f>
        <v/>
      </c>
    </row>
    <row r="371" spans="1:22">
      <c r="A371" s="295">
        <f t="shared" si="10"/>
        <v>0</v>
      </c>
      <c r="B371" s="295">
        <f t="shared" si="11"/>
        <v>0</v>
      </c>
      <c r="C371" s="295" t="str">
        <f>IF(原始数据!K372="","",IF(ISERROR(MATCH(原始数据!K372,原始数据!E372:F372,0)),1,0)-IF(原始数据!K372="",1,0))</f>
        <v/>
      </c>
      <c r="D371" s="295" t="str">
        <f>IF(原始数据!L372="","",IF(ISERROR(MATCH(原始数据!L372,各类选项!L:L,0)),1,0)-IF(原始数据!L372="",1,0))</f>
        <v/>
      </c>
      <c r="E371" s="295" t="str">
        <f>IF(原始数据!W372="","",IF(ISERROR(MATCH(原始数据!W372,各类选项!G:G,0)),1,0))</f>
        <v/>
      </c>
      <c r="F371" s="295" t="str">
        <f>IF(原始数据!Y372="","",IF(ISERROR(MATCH(原始数据!Y372,各类选项!G:G,0)),1,0))</f>
        <v/>
      </c>
      <c r="G371" s="295" t="str">
        <f>IF(原始数据!AO372="","",IF(ISERROR(MATCH(原始数据!AO372,各类选项!$E:$E,0)),1,0))</f>
        <v/>
      </c>
      <c r="H371" s="295" t="str">
        <f>IF(原始数据!AP372="","",IF(ISERROR(MATCH(原始数据!AP372,各类选项!$E:$E,0)),1,0))</f>
        <v/>
      </c>
      <c r="I371" s="295" t="str">
        <f>IF(原始数据!AV372="","",IF(ISERROR(MATCH(原始数据!AV372,各类选项!$E:$E,0)),1,0))</f>
        <v/>
      </c>
      <c r="J371" s="295" t="str">
        <f>IF(原始数据!AX372="","",IF(ISERROR(MATCH(原始数据!AX372,各类选项!$E:$E,0)),1,0))</f>
        <v/>
      </c>
      <c r="K371" s="295" t="str">
        <f>IF(原始数据!AQ372="","",IF(ISERROR(MATCH(原始数据!AQ372,各类选项!$C:$C,0)),1,0))</f>
        <v/>
      </c>
      <c r="L371" s="295" t="str">
        <f>IF(原始数据!AR372="","",IF(ISERROR(MATCH(原始数据!AR372,各类选项!$C:$C,0)),1,0))</f>
        <v/>
      </c>
      <c r="M371" s="295" t="str">
        <f>IF(原始数据!AS372="","",IF(ISERROR(MATCH(原始数据!AS372,各类选项!$C:$C,0)),1,0))</f>
        <v/>
      </c>
      <c r="N371" s="295" t="str">
        <f>IF(原始数据!AT372="","",IF(ISERROR(MATCH(原始数据!AT372,各类选项!$E:$E,0)),1,0))</f>
        <v/>
      </c>
      <c r="O371" s="295" t="str">
        <f>IF(原始数据!AU372="","",IF(ISERROR(MATCH(原始数据!AU372,各类选项!$E:$E,0)),1,0))</f>
        <v/>
      </c>
      <c r="P371" s="295" t="str">
        <f>IF(原始数据!AW372="","",IF(ISERROR(MATCH(原始数据!AW372,各类选项!$E:$E,0)),1,0))</f>
        <v/>
      </c>
      <c r="Q371" s="295" t="str">
        <f>IF(原始数据!AY372="","",IF(ISERROR(MATCH(原始数据!AY372,各类选项!$E:$E,0)),1,0))</f>
        <v/>
      </c>
      <c r="R371" s="295" t="str">
        <f>IF(原始数据!AZ372="","",IF(ISERROR(MATCH(原始数据!AZ372,各类选项!$C:$C,0)),1,0))</f>
        <v/>
      </c>
      <c r="S371" s="295" t="str">
        <f>IF(赛后数据!M372="","",IF(ISERROR(MATCH(赛后数据!M372,(各类选项!J:J),0)),1,0))</f>
        <v/>
      </c>
      <c r="T371" s="295" t="str">
        <f>IF(赛后数据!U372="","",IF(ISERROR(MATCH(赛后数据!U372,(各类选项!J:J),0)),1,0))</f>
        <v/>
      </c>
      <c r="U371" s="295" t="str">
        <f>IF(赛后数据!AC372="","",IF(ISERROR(MATCH(赛后数据!AC372,(各类选项!J:J),0)),1,0))</f>
        <v/>
      </c>
      <c r="V371" s="295" t="str">
        <f>IF(赛后数据!AK372="","",IF(ISERROR(MATCH(赛后数据!AK372,(各类选项!J:J),0)),1,0))</f>
        <v/>
      </c>
    </row>
    <row r="372" spans="1:22">
      <c r="A372" s="295">
        <f t="shared" si="10"/>
        <v>0</v>
      </c>
      <c r="B372" s="295">
        <f t="shared" si="11"/>
        <v>0</v>
      </c>
      <c r="C372" s="295" t="str">
        <f>IF(原始数据!K373="","",IF(ISERROR(MATCH(原始数据!K373,原始数据!E373:F373,0)),1,0)-IF(原始数据!K373="",1,0))</f>
        <v/>
      </c>
      <c r="D372" s="295" t="str">
        <f>IF(原始数据!L373="","",IF(ISERROR(MATCH(原始数据!L373,各类选项!L:L,0)),1,0)-IF(原始数据!L373="",1,0))</f>
        <v/>
      </c>
      <c r="E372" s="295" t="str">
        <f>IF(原始数据!W373="","",IF(ISERROR(MATCH(原始数据!W373,各类选项!G:G,0)),1,0))</f>
        <v/>
      </c>
      <c r="F372" s="295" t="str">
        <f>IF(原始数据!Y373="","",IF(ISERROR(MATCH(原始数据!Y373,各类选项!G:G,0)),1,0))</f>
        <v/>
      </c>
      <c r="G372" s="295" t="str">
        <f>IF(原始数据!AO373="","",IF(ISERROR(MATCH(原始数据!AO373,各类选项!$E:$E,0)),1,0))</f>
        <v/>
      </c>
      <c r="H372" s="295" t="str">
        <f>IF(原始数据!AP373="","",IF(ISERROR(MATCH(原始数据!AP373,各类选项!$E:$E,0)),1,0))</f>
        <v/>
      </c>
      <c r="I372" s="295" t="str">
        <f>IF(原始数据!AV373="","",IF(ISERROR(MATCH(原始数据!AV373,各类选项!$E:$E,0)),1,0))</f>
        <v/>
      </c>
      <c r="J372" s="295" t="str">
        <f>IF(原始数据!AX373="","",IF(ISERROR(MATCH(原始数据!AX373,各类选项!$E:$E,0)),1,0))</f>
        <v/>
      </c>
      <c r="K372" s="295" t="str">
        <f>IF(原始数据!AQ373="","",IF(ISERROR(MATCH(原始数据!AQ373,各类选项!$C:$C,0)),1,0))</f>
        <v/>
      </c>
      <c r="L372" s="295" t="str">
        <f>IF(原始数据!AR373="","",IF(ISERROR(MATCH(原始数据!AR373,各类选项!$C:$C,0)),1,0))</f>
        <v/>
      </c>
      <c r="M372" s="295" t="str">
        <f>IF(原始数据!AS373="","",IF(ISERROR(MATCH(原始数据!AS373,各类选项!$C:$C,0)),1,0))</f>
        <v/>
      </c>
      <c r="N372" s="295" t="str">
        <f>IF(原始数据!AT373="","",IF(ISERROR(MATCH(原始数据!AT373,各类选项!$E:$E,0)),1,0))</f>
        <v/>
      </c>
      <c r="O372" s="295" t="str">
        <f>IF(原始数据!AU373="","",IF(ISERROR(MATCH(原始数据!AU373,各类选项!$E:$E,0)),1,0))</f>
        <v/>
      </c>
      <c r="P372" s="295" t="str">
        <f>IF(原始数据!AW373="","",IF(ISERROR(MATCH(原始数据!AW373,各类选项!$E:$E,0)),1,0))</f>
        <v/>
      </c>
      <c r="Q372" s="295" t="str">
        <f>IF(原始数据!AY373="","",IF(ISERROR(MATCH(原始数据!AY373,各类选项!$E:$E,0)),1,0))</f>
        <v/>
      </c>
      <c r="R372" s="295" t="str">
        <f>IF(原始数据!AZ373="","",IF(ISERROR(MATCH(原始数据!AZ373,各类选项!$C:$C,0)),1,0))</f>
        <v/>
      </c>
      <c r="S372" s="295" t="str">
        <f>IF(赛后数据!M373="","",IF(ISERROR(MATCH(赛后数据!M373,(各类选项!J:J),0)),1,0))</f>
        <v/>
      </c>
      <c r="T372" s="295" t="str">
        <f>IF(赛后数据!U373="","",IF(ISERROR(MATCH(赛后数据!U373,(各类选项!J:J),0)),1,0))</f>
        <v/>
      </c>
      <c r="U372" s="295" t="str">
        <f>IF(赛后数据!AC373="","",IF(ISERROR(MATCH(赛后数据!AC373,(各类选项!J:J),0)),1,0))</f>
        <v/>
      </c>
      <c r="V372" s="295" t="str">
        <f>IF(赛后数据!AK373="","",IF(ISERROR(MATCH(赛后数据!AK373,(各类选项!J:J),0)),1,0))</f>
        <v/>
      </c>
    </row>
    <row r="373" spans="1:22">
      <c r="A373" s="295">
        <f t="shared" si="10"/>
        <v>0</v>
      </c>
      <c r="B373" s="295">
        <f t="shared" si="11"/>
        <v>0</v>
      </c>
      <c r="C373" s="295" t="str">
        <f>IF(原始数据!K374="","",IF(ISERROR(MATCH(原始数据!K374,原始数据!E374:F374,0)),1,0)-IF(原始数据!K374="",1,0))</f>
        <v/>
      </c>
      <c r="D373" s="295" t="str">
        <f>IF(原始数据!L374="","",IF(ISERROR(MATCH(原始数据!L374,各类选项!L:L,0)),1,0)-IF(原始数据!L374="",1,0))</f>
        <v/>
      </c>
      <c r="E373" s="295" t="str">
        <f>IF(原始数据!W374="","",IF(ISERROR(MATCH(原始数据!W374,各类选项!G:G,0)),1,0))</f>
        <v/>
      </c>
      <c r="F373" s="295" t="str">
        <f>IF(原始数据!Y374="","",IF(ISERROR(MATCH(原始数据!Y374,各类选项!G:G,0)),1,0))</f>
        <v/>
      </c>
      <c r="G373" s="295" t="str">
        <f>IF(原始数据!AO374="","",IF(ISERROR(MATCH(原始数据!AO374,各类选项!$E:$E,0)),1,0))</f>
        <v/>
      </c>
      <c r="H373" s="295" t="str">
        <f>IF(原始数据!AP374="","",IF(ISERROR(MATCH(原始数据!AP374,各类选项!$E:$E,0)),1,0))</f>
        <v/>
      </c>
      <c r="I373" s="295" t="str">
        <f>IF(原始数据!AV374="","",IF(ISERROR(MATCH(原始数据!AV374,各类选项!$E:$E,0)),1,0))</f>
        <v/>
      </c>
      <c r="J373" s="295" t="str">
        <f>IF(原始数据!AX374="","",IF(ISERROR(MATCH(原始数据!AX374,各类选项!$E:$E,0)),1,0))</f>
        <v/>
      </c>
      <c r="K373" s="295" t="str">
        <f>IF(原始数据!AQ374="","",IF(ISERROR(MATCH(原始数据!AQ374,各类选项!$C:$C,0)),1,0))</f>
        <v/>
      </c>
      <c r="L373" s="295" t="str">
        <f>IF(原始数据!AR374="","",IF(ISERROR(MATCH(原始数据!AR374,各类选项!$C:$C,0)),1,0))</f>
        <v/>
      </c>
      <c r="M373" s="295" t="str">
        <f>IF(原始数据!AS374="","",IF(ISERROR(MATCH(原始数据!AS374,各类选项!$C:$C,0)),1,0))</f>
        <v/>
      </c>
      <c r="N373" s="295" t="str">
        <f>IF(原始数据!AT374="","",IF(ISERROR(MATCH(原始数据!AT374,各类选项!$E:$E,0)),1,0))</f>
        <v/>
      </c>
      <c r="O373" s="295" t="str">
        <f>IF(原始数据!AU374="","",IF(ISERROR(MATCH(原始数据!AU374,各类选项!$E:$E,0)),1,0))</f>
        <v/>
      </c>
      <c r="P373" s="295" t="str">
        <f>IF(原始数据!AW374="","",IF(ISERROR(MATCH(原始数据!AW374,各类选项!$E:$E,0)),1,0))</f>
        <v/>
      </c>
      <c r="Q373" s="295" t="str">
        <f>IF(原始数据!AY374="","",IF(ISERROR(MATCH(原始数据!AY374,各类选项!$E:$E,0)),1,0))</f>
        <v/>
      </c>
      <c r="R373" s="295" t="str">
        <f>IF(原始数据!AZ374="","",IF(ISERROR(MATCH(原始数据!AZ374,各类选项!$C:$C,0)),1,0))</f>
        <v/>
      </c>
      <c r="S373" s="295" t="str">
        <f>IF(赛后数据!M374="","",IF(ISERROR(MATCH(赛后数据!M374,(各类选项!J:J),0)),1,0))</f>
        <v/>
      </c>
      <c r="T373" s="295" t="str">
        <f>IF(赛后数据!U374="","",IF(ISERROR(MATCH(赛后数据!U374,(各类选项!J:J),0)),1,0))</f>
        <v/>
      </c>
      <c r="U373" s="295" t="str">
        <f>IF(赛后数据!AC374="","",IF(ISERROR(MATCH(赛后数据!AC374,(各类选项!J:J),0)),1,0))</f>
        <v/>
      </c>
      <c r="V373" s="295" t="str">
        <f>IF(赛后数据!AK374="","",IF(ISERROR(MATCH(赛后数据!AK374,(各类选项!J:J),0)),1,0))</f>
        <v/>
      </c>
    </row>
    <row r="374" spans="1:22">
      <c r="A374" s="295">
        <f t="shared" si="10"/>
        <v>0</v>
      </c>
      <c r="B374" s="295">
        <f t="shared" si="11"/>
        <v>0</v>
      </c>
      <c r="C374" s="295" t="str">
        <f>IF(原始数据!K375="","",IF(ISERROR(MATCH(原始数据!K375,原始数据!E375:F375,0)),1,0)-IF(原始数据!K375="",1,0))</f>
        <v/>
      </c>
      <c r="D374" s="295" t="str">
        <f>IF(原始数据!L375="","",IF(ISERROR(MATCH(原始数据!L375,各类选项!L:L,0)),1,0)-IF(原始数据!L375="",1,0))</f>
        <v/>
      </c>
      <c r="E374" s="295" t="str">
        <f>IF(原始数据!W375="","",IF(ISERROR(MATCH(原始数据!W375,各类选项!G:G,0)),1,0))</f>
        <v/>
      </c>
      <c r="F374" s="295" t="str">
        <f>IF(原始数据!Y375="","",IF(ISERROR(MATCH(原始数据!Y375,各类选项!G:G,0)),1,0))</f>
        <v/>
      </c>
      <c r="G374" s="295" t="str">
        <f>IF(原始数据!AO375="","",IF(ISERROR(MATCH(原始数据!AO375,各类选项!$E:$E,0)),1,0))</f>
        <v/>
      </c>
      <c r="H374" s="295" t="str">
        <f>IF(原始数据!AP375="","",IF(ISERROR(MATCH(原始数据!AP375,各类选项!$E:$E,0)),1,0))</f>
        <v/>
      </c>
      <c r="I374" s="295" t="str">
        <f>IF(原始数据!AV375="","",IF(ISERROR(MATCH(原始数据!AV375,各类选项!$E:$E,0)),1,0))</f>
        <v/>
      </c>
      <c r="J374" s="295" t="str">
        <f>IF(原始数据!AX375="","",IF(ISERROR(MATCH(原始数据!AX375,各类选项!$E:$E,0)),1,0))</f>
        <v/>
      </c>
      <c r="K374" s="295" t="str">
        <f>IF(原始数据!AQ375="","",IF(ISERROR(MATCH(原始数据!AQ375,各类选项!$C:$C,0)),1,0))</f>
        <v/>
      </c>
      <c r="L374" s="295" t="str">
        <f>IF(原始数据!AR375="","",IF(ISERROR(MATCH(原始数据!AR375,各类选项!$C:$C,0)),1,0))</f>
        <v/>
      </c>
      <c r="M374" s="295" t="str">
        <f>IF(原始数据!AS375="","",IF(ISERROR(MATCH(原始数据!AS375,各类选项!$C:$C,0)),1,0))</f>
        <v/>
      </c>
      <c r="N374" s="295" t="str">
        <f>IF(原始数据!AT375="","",IF(ISERROR(MATCH(原始数据!AT375,各类选项!$E:$E,0)),1,0))</f>
        <v/>
      </c>
      <c r="O374" s="295" t="str">
        <f>IF(原始数据!AU375="","",IF(ISERROR(MATCH(原始数据!AU375,各类选项!$E:$E,0)),1,0))</f>
        <v/>
      </c>
      <c r="P374" s="295" t="str">
        <f>IF(原始数据!AW375="","",IF(ISERROR(MATCH(原始数据!AW375,各类选项!$E:$E,0)),1,0))</f>
        <v/>
      </c>
      <c r="Q374" s="295" t="str">
        <f>IF(原始数据!AY375="","",IF(ISERROR(MATCH(原始数据!AY375,各类选项!$E:$E,0)),1,0))</f>
        <v/>
      </c>
      <c r="R374" s="295" t="str">
        <f>IF(原始数据!AZ375="","",IF(ISERROR(MATCH(原始数据!AZ375,各类选项!$C:$C,0)),1,0))</f>
        <v/>
      </c>
      <c r="S374" s="295" t="str">
        <f>IF(赛后数据!M375="","",IF(ISERROR(MATCH(赛后数据!M375,(各类选项!J:J),0)),1,0))</f>
        <v/>
      </c>
      <c r="T374" s="295" t="str">
        <f>IF(赛后数据!U375="","",IF(ISERROR(MATCH(赛后数据!U375,(各类选项!J:J),0)),1,0))</f>
        <v/>
      </c>
      <c r="U374" s="295" t="str">
        <f>IF(赛后数据!AC375="","",IF(ISERROR(MATCH(赛后数据!AC375,(各类选项!J:J),0)),1,0))</f>
        <v/>
      </c>
      <c r="V374" s="295" t="str">
        <f>IF(赛后数据!AK375="","",IF(ISERROR(MATCH(赛后数据!AK375,(各类选项!J:J),0)),1,0))</f>
        <v/>
      </c>
    </row>
    <row r="375" spans="1:22">
      <c r="A375" s="295">
        <f t="shared" si="10"/>
        <v>0</v>
      </c>
      <c r="B375" s="295">
        <f t="shared" si="11"/>
        <v>0</v>
      </c>
      <c r="C375" s="295" t="str">
        <f>IF(原始数据!K376="","",IF(ISERROR(MATCH(原始数据!K376,原始数据!E376:F376,0)),1,0)-IF(原始数据!K376="",1,0))</f>
        <v/>
      </c>
      <c r="D375" s="295" t="str">
        <f>IF(原始数据!L376="","",IF(ISERROR(MATCH(原始数据!L376,各类选项!L:L,0)),1,0)-IF(原始数据!L376="",1,0))</f>
        <v/>
      </c>
      <c r="E375" s="295" t="str">
        <f>IF(原始数据!W376="","",IF(ISERROR(MATCH(原始数据!W376,各类选项!G:G,0)),1,0))</f>
        <v/>
      </c>
      <c r="F375" s="295" t="str">
        <f>IF(原始数据!Y376="","",IF(ISERROR(MATCH(原始数据!Y376,各类选项!G:G,0)),1,0))</f>
        <v/>
      </c>
      <c r="G375" s="295" t="str">
        <f>IF(原始数据!AO376="","",IF(ISERROR(MATCH(原始数据!AO376,各类选项!$E:$E,0)),1,0))</f>
        <v/>
      </c>
      <c r="H375" s="295" t="str">
        <f>IF(原始数据!AP376="","",IF(ISERROR(MATCH(原始数据!AP376,各类选项!$E:$E,0)),1,0))</f>
        <v/>
      </c>
      <c r="I375" s="295" t="str">
        <f>IF(原始数据!AV376="","",IF(ISERROR(MATCH(原始数据!AV376,各类选项!$E:$E,0)),1,0))</f>
        <v/>
      </c>
      <c r="J375" s="295" t="str">
        <f>IF(原始数据!AX376="","",IF(ISERROR(MATCH(原始数据!AX376,各类选项!$E:$E,0)),1,0))</f>
        <v/>
      </c>
      <c r="K375" s="295" t="str">
        <f>IF(原始数据!AQ376="","",IF(ISERROR(MATCH(原始数据!AQ376,各类选项!$C:$C,0)),1,0))</f>
        <v/>
      </c>
      <c r="L375" s="295" t="str">
        <f>IF(原始数据!AR376="","",IF(ISERROR(MATCH(原始数据!AR376,各类选项!$C:$C,0)),1,0))</f>
        <v/>
      </c>
      <c r="M375" s="295" t="str">
        <f>IF(原始数据!AS376="","",IF(ISERROR(MATCH(原始数据!AS376,各类选项!$C:$C,0)),1,0))</f>
        <v/>
      </c>
      <c r="N375" s="295" t="str">
        <f>IF(原始数据!AT376="","",IF(ISERROR(MATCH(原始数据!AT376,各类选项!$E:$E,0)),1,0))</f>
        <v/>
      </c>
      <c r="O375" s="295" t="str">
        <f>IF(原始数据!AU376="","",IF(ISERROR(MATCH(原始数据!AU376,各类选项!$E:$E,0)),1,0))</f>
        <v/>
      </c>
      <c r="P375" s="295" t="str">
        <f>IF(原始数据!AW376="","",IF(ISERROR(MATCH(原始数据!AW376,各类选项!$E:$E,0)),1,0))</f>
        <v/>
      </c>
      <c r="Q375" s="295" t="str">
        <f>IF(原始数据!AY376="","",IF(ISERROR(MATCH(原始数据!AY376,各类选项!$E:$E,0)),1,0))</f>
        <v/>
      </c>
      <c r="R375" s="295" t="str">
        <f>IF(原始数据!AZ376="","",IF(ISERROR(MATCH(原始数据!AZ376,各类选项!$C:$C,0)),1,0))</f>
        <v/>
      </c>
      <c r="S375" s="295" t="str">
        <f>IF(赛后数据!M376="","",IF(ISERROR(MATCH(赛后数据!M376,(各类选项!J:J),0)),1,0))</f>
        <v/>
      </c>
      <c r="T375" s="295" t="str">
        <f>IF(赛后数据!U376="","",IF(ISERROR(MATCH(赛后数据!U376,(各类选项!J:J),0)),1,0))</f>
        <v/>
      </c>
      <c r="U375" s="295" t="str">
        <f>IF(赛后数据!AC376="","",IF(ISERROR(MATCH(赛后数据!AC376,(各类选项!J:J),0)),1,0))</f>
        <v/>
      </c>
      <c r="V375" s="295" t="str">
        <f>IF(赛后数据!AK376="","",IF(ISERROR(MATCH(赛后数据!AK376,(各类选项!J:J),0)),1,0))</f>
        <v/>
      </c>
    </row>
    <row r="376" spans="1:22">
      <c r="A376" s="295">
        <f t="shared" si="10"/>
        <v>0</v>
      </c>
      <c r="B376" s="295">
        <f t="shared" si="11"/>
        <v>0</v>
      </c>
      <c r="C376" s="295" t="str">
        <f>IF(原始数据!K377="","",IF(ISERROR(MATCH(原始数据!K377,原始数据!E377:F377,0)),1,0)-IF(原始数据!K377="",1,0))</f>
        <v/>
      </c>
      <c r="D376" s="295" t="str">
        <f>IF(原始数据!L377="","",IF(ISERROR(MATCH(原始数据!L377,各类选项!L:L,0)),1,0)-IF(原始数据!L377="",1,0))</f>
        <v/>
      </c>
      <c r="E376" s="295" t="str">
        <f>IF(原始数据!W377="","",IF(ISERROR(MATCH(原始数据!W377,各类选项!G:G,0)),1,0))</f>
        <v/>
      </c>
      <c r="F376" s="295" t="str">
        <f>IF(原始数据!Y377="","",IF(ISERROR(MATCH(原始数据!Y377,各类选项!G:G,0)),1,0))</f>
        <v/>
      </c>
      <c r="G376" s="295" t="str">
        <f>IF(原始数据!AO377="","",IF(ISERROR(MATCH(原始数据!AO377,各类选项!$E:$E,0)),1,0))</f>
        <v/>
      </c>
      <c r="H376" s="295" t="str">
        <f>IF(原始数据!AP377="","",IF(ISERROR(MATCH(原始数据!AP377,各类选项!$E:$E,0)),1,0))</f>
        <v/>
      </c>
      <c r="I376" s="295" t="str">
        <f>IF(原始数据!AV377="","",IF(ISERROR(MATCH(原始数据!AV377,各类选项!$E:$E,0)),1,0))</f>
        <v/>
      </c>
      <c r="J376" s="295" t="str">
        <f>IF(原始数据!AX377="","",IF(ISERROR(MATCH(原始数据!AX377,各类选项!$E:$E,0)),1,0))</f>
        <v/>
      </c>
      <c r="K376" s="295" t="str">
        <f>IF(原始数据!AQ377="","",IF(ISERROR(MATCH(原始数据!AQ377,各类选项!$C:$C,0)),1,0))</f>
        <v/>
      </c>
      <c r="L376" s="295" t="str">
        <f>IF(原始数据!AR377="","",IF(ISERROR(MATCH(原始数据!AR377,各类选项!$C:$C,0)),1,0))</f>
        <v/>
      </c>
      <c r="M376" s="295" t="str">
        <f>IF(原始数据!AS377="","",IF(ISERROR(MATCH(原始数据!AS377,各类选项!$C:$C,0)),1,0))</f>
        <v/>
      </c>
      <c r="N376" s="295" t="str">
        <f>IF(原始数据!AT377="","",IF(ISERROR(MATCH(原始数据!AT377,各类选项!$E:$E,0)),1,0))</f>
        <v/>
      </c>
      <c r="O376" s="295" t="str">
        <f>IF(原始数据!AU377="","",IF(ISERROR(MATCH(原始数据!AU377,各类选项!$E:$E,0)),1,0))</f>
        <v/>
      </c>
      <c r="P376" s="295" t="str">
        <f>IF(原始数据!AW377="","",IF(ISERROR(MATCH(原始数据!AW377,各类选项!$E:$E,0)),1,0))</f>
        <v/>
      </c>
      <c r="Q376" s="295" t="str">
        <f>IF(原始数据!AY377="","",IF(ISERROR(MATCH(原始数据!AY377,各类选项!$E:$E,0)),1,0))</f>
        <v/>
      </c>
      <c r="R376" s="295" t="str">
        <f>IF(原始数据!AZ377="","",IF(ISERROR(MATCH(原始数据!AZ377,各类选项!$C:$C,0)),1,0))</f>
        <v/>
      </c>
      <c r="S376" s="295" t="str">
        <f>IF(赛后数据!M377="","",IF(ISERROR(MATCH(赛后数据!M377,(各类选项!J:J),0)),1,0))</f>
        <v/>
      </c>
      <c r="T376" s="295" t="str">
        <f>IF(赛后数据!U377="","",IF(ISERROR(MATCH(赛后数据!U377,(各类选项!J:J),0)),1,0))</f>
        <v/>
      </c>
      <c r="U376" s="295" t="str">
        <f>IF(赛后数据!AC377="","",IF(ISERROR(MATCH(赛后数据!AC377,(各类选项!J:J),0)),1,0))</f>
        <v/>
      </c>
      <c r="V376" s="295" t="str">
        <f>IF(赛后数据!AK377="","",IF(ISERROR(MATCH(赛后数据!AK377,(各类选项!J:J),0)),1,0))</f>
        <v/>
      </c>
    </row>
    <row r="377" spans="1:22">
      <c r="A377" s="295">
        <f t="shared" si="10"/>
        <v>0</v>
      </c>
      <c r="B377" s="295">
        <f t="shared" si="11"/>
        <v>0</v>
      </c>
      <c r="C377" s="295" t="str">
        <f>IF(原始数据!K378="","",IF(ISERROR(MATCH(原始数据!K378,原始数据!E378:F378,0)),1,0)-IF(原始数据!K378="",1,0))</f>
        <v/>
      </c>
      <c r="D377" s="295" t="str">
        <f>IF(原始数据!L378="","",IF(ISERROR(MATCH(原始数据!L378,各类选项!L:L,0)),1,0)-IF(原始数据!L378="",1,0))</f>
        <v/>
      </c>
      <c r="E377" s="295" t="str">
        <f>IF(原始数据!W378="","",IF(ISERROR(MATCH(原始数据!W378,各类选项!G:G,0)),1,0))</f>
        <v/>
      </c>
      <c r="F377" s="295" t="str">
        <f>IF(原始数据!Y378="","",IF(ISERROR(MATCH(原始数据!Y378,各类选项!G:G,0)),1,0))</f>
        <v/>
      </c>
      <c r="G377" s="295" t="str">
        <f>IF(原始数据!AO378="","",IF(ISERROR(MATCH(原始数据!AO378,各类选项!$E:$E,0)),1,0))</f>
        <v/>
      </c>
      <c r="H377" s="295" t="str">
        <f>IF(原始数据!AP378="","",IF(ISERROR(MATCH(原始数据!AP378,各类选项!$E:$E,0)),1,0))</f>
        <v/>
      </c>
      <c r="I377" s="295" t="str">
        <f>IF(原始数据!AV378="","",IF(ISERROR(MATCH(原始数据!AV378,各类选项!$E:$E,0)),1,0))</f>
        <v/>
      </c>
      <c r="J377" s="295" t="str">
        <f>IF(原始数据!AX378="","",IF(ISERROR(MATCH(原始数据!AX378,各类选项!$E:$E,0)),1,0))</f>
        <v/>
      </c>
      <c r="K377" s="295" t="str">
        <f>IF(原始数据!AQ378="","",IF(ISERROR(MATCH(原始数据!AQ378,各类选项!$C:$C,0)),1,0))</f>
        <v/>
      </c>
      <c r="L377" s="295" t="str">
        <f>IF(原始数据!AR378="","",IF(ISERROR(MATCH(原始数据!AR378,各类选项!$C:$C,0)),1,0))</f>
        <v/>
      </c>
      <c r="M377" s="295" t="str">
        <f>IF(原始数据!AS378="","",IF(ISERROR(MATCH(原始数据!AS378,各类选项!$C:$C,0)),1,0))</f>
        <v/>
      </c>
      <c r="N377" s="295" t="str">
        <f>IF(原始数据!AT378="","",IF(ISERROR(MATCH(原始数据!AT378,各类选项!$E:$E,0)),1,0))</f>
        <v/>
      </c>
      <c r="O377" s="295" t="str">
        <f>IF(原始数据!AU378="","",IF(ISERROR(MATCH(原始数据!AU378,各类选项!$E:$E,0)),1,0))</f>
        <v/>
      </c>
      <c r="P377" s="295" t="str">
        <f>IF(原始数据!AW378="","",IF(ISERROR(MATCH(原始数据!AW378,各类选项!$E:$E,0)),1,0))</f>
        <v/>
      </c>
      <c r="Q377" s="295" t="str">
        <f>IF(原始数据!AY378="","",IF(ISERROR(MATCH(原始数据!AY378,各类选项!$E:$E,0)),1,0))</f>
        <v/>
      </c>
      <c r="R377" s="295" t="str">
        <f>IF(原始数据!AZ378="","",IF(ISERROR(MATCH(原始数据!AZ378,各类选项!$C:$C,0)),1,0))</f>
        <v/>
      </c>
      <c r="S377" s="295" t="str">
        <f>IF(赛后数据!M378="","",IF(ISERROR(MATCH(赛后数据!M378,(各类选项!J:J),0)),1,0))</f>
        <v/>
      </c>
      <c r="T377" s="295" t="str">
        <f>IF(赛后数据!U378="","",IF(ISERROR(MATCH(赛后数据!U378,(各类选项!J:J),0)),1,0))</f>
        <v/>
      </c>
      <c r="U377" s="295" t="str">
        <f>IF(赛后数据!AC378="","",IF(ISERROR(MATCH(赛后数据!AC378,(各类选项!J:J),0)),1,0))</f>
        <v/>
      </c>
      <c r="V377" s="295" t="str">
        <f>IF(赛后数据!AK378="","",IF(ISERROR(MATCH(赛后数据!AK378,(各类选项!J:J),0)),1,0))</f>
        <v/>
      </c>
    </row>
    <row r="378" spans="1:22">
      <c r="A378" s="295">
        <f t="shared" si="10"/>
        <v>0</v>
      </c>
      <c r="B378" s="295">
        <f t="shared" si="11"/>
        <v>0</v>
      </c>
      <c r="C378" s="295" t="str">
        <f>IF(原始数据!K379="","",IF(ISERROR(MATCH(原始数据!K379,原始数据!E379:F379,0)),1,0)-IF(原始数据!K379="",1,0))</f>
        <v/>
      </c>
      <c r="D378" s="295" t="str">
        <f>IF(原始数据!L379="","",IF(ISERROR(MATCH(原始数据!L379,各类选项!L:L,0)),1,0)-IF(原始数据!L379="",1,0))</f>
        <v/>
      </c>
      <c r="E378" s="295" t="str">
        <f>IF(原始数据!W379="","",IF(ISERROR(MATCH(原始数据!W379,各类选项!G:G,0)),1,0))</f>
        <v/>
      </c>
      <c r="F378" s="295" t="str">
        <f>IF(原始数据!Y379="","",IF(ISERROR(MATCH(原始数据!Y379,各类选项!G:G,0)),1,0))</f>
        <v/>
      </c>
      <c r="G378" s="295" t="str">
        <f>IF(原始数据!AO379="","",IF(ISERROR(MATCH(原始数据!AO379,各类选项!$E:$E,0)),1,0))</f>
        <v/>
      </c>
      <c r="H378" s="295" t="str">
        <f>IF(原始数据!AP379="","",IF(ISERROR(MATCH(原始数据!AP379,各类选项!$E:$E,0)),1,0))</f>
        <v/>
      </c>
      <c r="I378" s="295" t="str">
        <f>IF(原始数据!AV379="","",IF(ISERROR(MATCH(原始数据!AV379,各类选项!$E:$E,0)),1,0))</f>
        <v/>
      </c>
      <c r="J378" s="295" t="str">
        <f>IF(原始数据!AX379="","",IF(ISERROR(MATCH(原始数据!AX379,各类选项!$E:$E,0)),1,0))</f>
        <v/>
      </c>
      <c r="K378" s="295" t="str">
        <f>IF(原始数据!AQ379="","",IF(ISERROR(MATCH(原始数据!AQ379,各类选项!$C:$C,0)),1,0))</f>
        <v/>
      </c>
      <c r="L378" s="295" t="str">
        <f>IF(原始数据!AR379="","",IF(ISERROR(MATCH(原始数据!AR379,各类选项!$C:$C,0)),1,0))</f>
        <v/>
      </c>
      <c r="M378" s="295" t="str">
        <f>IF(原始数据!AS379="","",IF(ISERROR(MATCH(原始数据!AS379,各类选项!$C:$C,0)),1,0))</f>
        <v/>
      </c>
      <c r="N378" s="295" t="str">
        <f>IF(原始数据!AT379="","",IF(ISERROR(MATCH(原始数据!AT379,各类选项!$E:$E,0)),1,0))</f>
        <v/>
      </c>
      <c r="O378" s="295" t="str">
        <f>IF(原始数据!AU379="","",IF(ISERROR(MATCH(原始数据!AU379,各类选项!$E:$E,0)),1,0))</f>
        <v/>
      </c>
      <c r="P378" s="295" t="str">
        <f>IF(原始数据!AW379="","",IF(ISERROR(MATCH(原始数据!AW379,各类选项!$E:$E,0)),1,0))</f>
        <v/>
      </c>
      <c r="Q378" s="295" t="str">
        <f>IF(原始数据!AY379="","",IF(ISERROR(MATCH(原始数据!AY379,各类选项!$E:$E,0)),1,0))</f>
        <v/>
      </c>
      <c r="R378" s="295" t="str">
        <f>IF(原始数据!AZ379="","",IF(ISERROR(MATCH(原始数据!AZ379,各类选项!$C:$C,0)),1,0))</f>
        <v/>
      </c>
      <c r="S378" s="295" t="str">
        <f>IF(赛后数据!M379="","",IF(ISERROR(MATCH(赛后数据!M379,(各类选项!J:J),0)),1,0))</f>
        <v/>
      </c>
      <c r="T378" s="295" t="str">
        <f>IF(赛后数据!U379="","",IF(ISERROR(MATCH(赛后数据!U379,(各类选项!J:J),0)),1,0))</f>
        <v/>
      </c>
      <c r="U378" s="295" t="str">
        <f>IF(赛后数据!AC379="","",IF(ISERROR(MATCH(赛后数据!AC379,(各类选项!J:J),0)),1,0))</f>
        <v/>
      </c>
      <c r="V378" s="295" t="str">
        <f>IF(赛后数据!AK379="","",IF(ISERROR(MATCH(赛后数据!AK379,(各类选项!J:J),0)),1,0))</f>
        <v/>
      </c>
    </row>
    <row r="379" spans="1:22">
      <c r="A379" s="295">
        <f t="shared" si="10"/>
        <v>0</v>
      </c>
      <c r="B379" s="295">
        <f t="shared" si="11"/>
        <v>0</v>
      </c>
      <c r="C379" s="295" t="str">
        <f>IF(原始数据!K380="","",IF(ISERROR(MATCH(原始数据!K380,原始数据!E380:F380,0)),1,0)-IF(原始数据!K380="",1,0))</f>
        <v/>
      </c>
      <c r="D379" s="295" t="str">
        <f>IF(原始数据!L380="","",IF(ISERROR(MATCH(原始数据!L380,各类选项!L:L,0)),1,0)-IF(原始数据!L380="",1,0))</f>
        <v/>
      </c>
      <c r="E379" s="295" t="str">
        <f>IF(原始数据!W380="","",IF(ISERROR(MATCH(原始数据!W380,各类选项!G:G,0)),1,0))</f>
        <v/>
      </c>
      <c r="F379" s="295" t="str">
        <f>IF(原始数据!Y380="","",IF(ISERROR(MATCH(原始数据!Y380,各类选项!G:G,0)),1,0))</f>
        <v/>
      </c>
      <c r="G379" s="295" t="str">
        <f>IF(原始数据!AO380="","",IF(ISERROR(MATCH(原始数据!AO380,各类选项!$E:$E,0)),1,0))</f>
        <v/>
      </c>
      <c r="H379" s="295" t="str">
        <f>IF(原始数据!AP380="","",IF(ISERROR(MATCH(原始数据!AP380,各类选项!$E:$E,0)),1,0))</f>
        <v/>
      </c>
      <c r="I379" s="295" t="str">
        <f>IF(原始数据!AV380="","",IF(ISERROR(MATCH(原始数据!AV380,各类选项!$E:$E,0)),1,0))</f>
        <v/>
      </c>
      <c r="J379" s="295" t="str">
        <f>IF(原始数据!AX380="","",IF(ISERROR(MATCH(原始数据!AX380,各类选项!$E:$E,0)),1,0))</f>
        <v/>
      </c>
      <c r="K379" s="295" t="str">
        <f>IF(原始数据!AQ380="","",IF(ISERROR(MATCH(原始数据!AQ380,各类选项!$C:$C,0)),1,0))</f>
        <v/>
      </c>
      <c r="L379" s="295" t="str">
        <f>IF(原始数据!AR380="","",IF(ISERROR(MATCH(原始数据!AR380,各类选项!$C:$C,0)),1,0))</f>
        <v/>
      </c>
      <c r="M379" s="295" t="str">
        <f>IF(原始数据!AS380="","",IF(ISERROR(MATCH(原始数据!AS380,各类选项!$C:$C,0)),1,0))</f>
        <v/>
      </c>
      <c r="N379" s="295" t="str">
        <f>IF(原始数据!AT380="","",IF(ISERROR(MATCH(原始数据!AT380,各类选项!$E:$E,0)),1,0))</f>
        <v/>
      </c>
      <c r="O379" s="295" t="str">
        <f>IF(原始数据!AU380="","",IF(ISERROR(MATCH(原始数据!AU380,各类选项!$E:$E,0)),1,0))</f>
        <v/>
      </c>
      <c r="P379" s="295" t="str">
        <f>IF(原始数据!AW380="","",IF(ISERROR(MATCH(原始数据!AW380,各类选项!$E:$E,0)),1,0))</f>
        <v/>
      </c>
      <c r="Q379" s="295" t="str">
        <f>IF(原始数据!AY380="","",IF(ISERROR(MATCH(原始数据!AY380,各类选项!$E:$E,0)),1,0))</f>
        <v/>
      </c>
      <c r="R379" s="295" t="str">
        <f>IF(原始数据!AZ380="","",IF(ISERROR(MATCH(原始数据!AZ380,各类选项!$C:$C,0)),1,0))</f>
        <v/>
      </c>
      <c r="S379" s="295" t="str">
        <f>IF(赛后数据!M380="","",IF(ISERROR(MATCH(赛后数据!M380,(各类选项!J:J),0)),1,0))</f>
        <v/>
      </c>
      <c r="T379" s="295" t="str">
        <f>IF(赛后数据!U380="","",IF(ISERROR(MATCH(赛后数据!U380,(各类选项!J:J),0)),1,0))</f>
        <v/>
      </c>
      <c r="U379" s="295" t="str">
        <f>IF(赛后数据!AC380="","",IF(ISERROR(MATCH(赛后数据!AC380,(各类选项!J:J),0)),1,0))</f>
        <v/>
      </c>
      <c r="V379" s="295" t="str">
        <f>IF(赛后数据!AK380="","",IF(ISERROR(MATCH(赛后数据!AK380,(各类选项!J:J),0)),1,0))</f>
        <v/>
      </c>
    </row>
    <row r="380" spans="1:22">
      <c r="A380" s="295">
        <f t="shared" si="10"/>
        <v>0</v>
      </c>
      <c r="B380" s="295">
        <f t="shared" si="11"/>
        <v>0</v>
      </c>
      <c r="C380" s="295" t="str">
        <f>IF(原始数据!K381="","",IF(ISERROR(MATCH(原始数据!K381,原始数据!E381:F381,0)),1,0)-IF(原始数据!K381="",1,0))</f>
        <v/>
      </c>
      <c r="D380" s="295" t="str">
        <f>IF(原始数据!L381="","",IF(ISERROR(MATCH(原始数据!L381,各类选项!L:L,0)),1,0)-IF(原始数据!L381="",1,0))</f>
        <v/>
      </c>
      <c r="E380" s="295" t="str">
        <f>IF(原始数据!W381="","",IF(ISERROR(MATCH(原始数据!W381,各类选项!G:G,0)),1,0))</f>
        <v/>
      </c>
      <c r="F380" s="295" t="str">
        <f>IF(原始数据!Y381="","",IF(ISERROR(MATCH(原始数据!Y381,各类选项!G:G,0)),1,0))</f>
        <v/>
      </c>
      <c r="G380" s="295" t="str">
        <f>IF(原始数据!AO381="","",IF(ISERROR(MATCH(原始数据!AO381,各类选项!$E:$E,0)),1,0))</f>
        <v/>
      </c>
      <c r="H380" s="295" t="str">
        <f>IF(原始数据!AP381="","",IF(ISERROR(MATCH(原始数据!AP381,各类选项!$E:$E,0)),1,0))</f>
        <v/>
      </c>
      <c r="I380" s="295" t="str">
        <f>IF(原始数据!AV381="","",IF(ISERROR(MATCH(原始数据!AV381,各类选项!$E:$E,0)),1,0))</f>
        <v/>
      </c>
      <c r="J380" s="295" t="str">
        <f>IF(原始数据!AX381="","",IF(ISERROR(MATCH(原始数据!AX381,各类选项!$E:$E,0)),1,0))</f>
        <v/>
      </c>
      <c r="K380" s="295" t="str">
        <f>IF(原始数据!AQ381="","",IF(ISERROR(MATCH(原始数据!AQ381,各类选项!$C:$C,0)),1,0))</f>
        <v/>
      </c>
      <c r="L380" s="295" t="str">
        <f>IF(原始数据!AR381="","",IF(ISERROR(MATCH(原始数据!AR381,各类选项!$C:$C,0)),1,0))</f>
        <v/>
      </c>
      <c r="M380" s="295" t="str">
        <f>IF(原始数据!AS381="","",IF(ISERROR(MATCH(原始数据!AS381,各类选项!$C:$C,0)),1,0))</f>
        <v/>
      </c>
      <c r="N380" s="295" t="str">
        <f>IF(原始数据!AT381="","",IF(ISERROR(MATCH(原始数据!AT381,各类选项!$E:$E,0)),1,0))</f>
        <v/>
      </c>
      <c r="O380" s="295" t="str">
        <f>IF(原始数据!AU381="","",IF(ISERROR(MATCH(原始数据!AU381,各类选项!$E:$E,0)),1,0))</f>
        <v/>
      </c>
      <c r="P380" s="295" t="str">
        <f>IF(原始数据!AW381="","",IF(ISERROR(MATCH(原始数据!AW381,各类选项!$E:$E,0)),1,0))</f>
        <v/>
      </c>
      <c r="Q380" s="295" t="str">
        <f>IF(原始数据!AY381="","",IF(ISERROR(MATCH(原始数据!AY381,各类选项!$E:$E,0)),1,0))</f>
        <v/>
      </c>
      <c r="R380" s="295" t="str">
        <f>IF(原始数据!AZ381="","",IF(ISERROR(MATCH(原始数据!AZ381,各类选项!$C:$C,0)),1,0))</f>
        <v/>
      </c>
      <c r="S380" s="295" t="str">
        <f>IF(赛后数据!M381="","",IF(ISERROR(MATCH(赛后数据!M381,(各类选项!J:J),0)),1,0))</f>
        <v/>
      </c>
      <c r="T380" s="295" t="str">
        <f>IF(赛后数据!U381="","",IF(ISERROR(MATCH(赛后数据!U381,(各类选项!J:J),0)),1,0))</f>
        <v/>
      </c>
      <c r="U380" s="295" t="str">
        <f>IF(赛后数据!AC381="","",IF(ISERROR(MATCH(赛后数据!AC381,(各类选项!J:J),0)),1,0))</f>
        <v/>
      </c>
      <c r="V380" s="295" t="str">
        <f>IF(赛后数据!AK381="","",IF(ISERROR(MATCH(赛后数据!AK381,(各类选项!J:J),0)),1,0))</f>
        <v/>
      </c>
    </row>
    <row r="381" spans="1:22">
      <c r="A381" s="295">
        <f t="shared" si="10"/>
        <v>0</v>
      </c>
      <c r="B381" s="295">
        <f t="shared" si="11"/>
        <v>0</v>
      </c>
      <c r="C381" s="295" t="str">
        <f>IF(原始数据!K382="","",IF(ISERROR(MATCH(原始数据!K382,原始数据!E382:F382,0)),1,0)-IF(原始数据!K382="",1,0))</f>
        <v/>
      </c>
      <c r="D381" s="295" t="str">
        <f>IF(原始数据!L382="","",IF(ISERROR(MATCH(原始数据!L382,各类选项!L:L,0)),1,0)-IF(原始数据!L382="",1,0))</f>
        <v/>
      </c>
      <c r="E381" s="295" t="str">
        <f>IF(原始数据!W382="","",IF(ISERROR(MATCH(原始数据!W382,各类选项!G:G,0)),1,0))</f>
        <v/>
      </c>
      <c r="F381" s="295" t="str">
        <f>IF(原始数据!Y382="","",IF(ISERROR(MATCH(原始数据!Y382,各类选项!G:G,0)),1,0))</f>
        <v/>
      </c>
      <c r="G381" s="295" t="str">
        <f>IF(原始数据!AO382="","",IF(ISERROR(MATCH(原始数据!AO382,各类选项!$E:$E,0)),1,0))</f>
        <v/>
      </c>
      <c r="H381" s="295" t="str">
        <f>IF(原始数据!AP382="","",IF(ISERROR(MATCH(原始数据!AP382,各类选项!$E:$E,0)),1,0))</f>
        <v/>
      </c>
      <c r="I381" s="295" t="str">
        <f>IF(原始数据!AV382="","",IF(ISERROR(MATCH(原始数据!AV382,各类选项!$E:$E,0)),1,0))</f>
        <v/>
      </c>
      <c r="J381" s="295" t="str">
        <f>IF(原始数据!AX382="","",IF(ISERROR(MATCH(原始数据!AX382,各类选项!$E:$E,0)),1,0))</f>
        <v/>
      </c>
      <c r="K381" s="295" t="str">
        <f>IF(原始数据!AQ382="","",IF(ISERROR(MATCH(原始数据!AQ382,各类选项!$C:$C,0)),1,0))</f>
        <v/>
      </c>
      <c r="L381" s="295" t="str">
        <f>IF(原始数据!AR382="","",IF(ISERROR(MATCH(原始数据!AR382,各类选项!$C:$C,0)),1,0))</f>
        <v/>
      </c>
      <c r="M381" s="295" t="str">
        <f>IF(原始数据!AS382="","",IF(ISERROR(MATCH(原始数据!AS382,各类选项!$C:$C,0)),1,0))</f>
        <v/>
      </c>
      <c r="N381" s="295" t="str">
        <f>IF(原始数据!AT382="","",IF(ISERROR(MATCH(原始数据!AT382,各类选项!$E:$E,0)),1,0))</f>
        <v/>
      </c>
      <c r="O381" s="295" t="str">
        <f>IF(原始数据!AU382="","",IF(ISERROR(MATCH(原始数据!AU382,各类选项!$E:$E,0)),1,0))</f>
        <v/>
      </c>
      <c r="P381" s="295" t="str">
        <f>IF(原始数据!AW382="","",IF(ISERROR(MATCH(原始数据!AW382,各类选项!$E:$E,0)),1,0))</f>
        <v/>
      </c>
      <c r="Q381" s="295" t="str">
        <f>IF(原始数据!AY382="","",IF(ISERROR(MATCH(原始数据!AY382,各类选项!$E:$E,0)),1,0))</f>
        <v/>
      </c>
      <c r="R381" s="295" t="str">
        <f>IF(原始数据!AZ382="","",IF(ISERROR(MATCH(原始数据!AZ382,各类选项!$C:$C,0)),1,0))</f>
        <v/>
      </c>
      <c r="S381" s="295" t="str">
        <f>IF(赛后数据!M382="","",IF(ISERROR(MATCH(赛后数据!M382,(各类选项!J:J),0)),1,0))</f>
        <v/>
      </c>
      <c r="T381" s="295" t="str">
        <f>IF(赛后数据!U382="","",IF(ISERROR(MATCH(赛后数据!U382,(各类选项!J:J),0)),1,0))</f>
        <v/>
      </c>
      <c r="U381" s="295" t="str">
        <f>IF(赛后数据!AC382="","",IF(ISERROR(MATCH(赛后数据!AC382,(各类选项!J:J),0)),1,0))</f>
        <v/>
      </c>
      <c r="V381" s="295" t="str">
        <f>IF(赛后数据!AK382="","",IF(ISERROR(MATCH(赛后数据!AK382,(各类选项!J:J),0)),1,0))</f>
        <v/>
      </c>
    </row>
    <row r="382" spans="1:22">
      <c r="A382" s="295">
        <f t="shared" si="10"/>
        <v>0</v>
      </c>
      <c r="B382" s="295">
        <f t="shared" si="11"/>
        <v>0</v>
      </c>
      <c r="C382" s="295" t="str">
        <f>IF(原始数据!K383="","",IF(ISERROR(MATCH(原始数据!K383,原始数据!E383:F383,0)),1,0)-IF(原始数据!K383="",1,0))</f>
        <v/>
      </c>
      <c r="D382" s="295" t="str">
        <f>IF(原始数据!L383="","",IF(ISERROR(MATCH(原始数据!L383,各类选项!L:L,0)),1,0)-IF(原始数据!L383="",1,0))</f>
        <v/>
      </c>
      <c r="E382" s="295" t="str">
        <f>IF(原始数据!W383="","",IF(ISERROR(MATCH(原始数据!W383,各类选项!G:G,0)),1,0))</f>
        <v/>
      </c>
      <c r="F382" s="295" t="str">
        <f>IF(原始数据!Y383="","",IF(ISERROR(MATCH(原始数据!Y383,各类选项!G:G,0)),1,0))</f>
        <v/>
      </c>
      <c r="G382" s="295" t="str">
        <f>IF(原始数据!AO383="","",IF(ISERROR(MATCH(原始数据!AO383,各类选项!$E:$E,0)),1,0))</f>
        <v/>
      </c>
      <c r="H382" s="295" t="str">
        <f>IF(原始数据!AP383="","",IF(ISERROR(MATCH(原始数据!AP383,各类选项!$E:$E,0)),1,0))</f>
        <v/>
      </c>
      <c r="I382" s="295" t="str">
        <f>IF(原始数据!AV383="","",IF(ISERROR(MATCH(原始数据!AV383,各类选项!$E:$E,0)),1,0))</f>
        <v/>
      </c>
      <c r="J382" s="295" t="str">
        <f>IF(原始数据!AX383="","",IF(ISERROR(MATCH(原始数据!AX383,各类选项!$E:$E,0)),1,0))</f>
        <v/>
      </c>
      <c r="K382" s="295" t="str">
        <f>IF(原始数据!AQ383="","",IF(ISERROR(MATCH(原始数据!AQ383,各类选项!$C:$C,0)),1,0))</f>
        <v/>
      </c>
      <c r="L382" s="295" t="str">
        <f>IF(原始数据!AR383="","",IF(ISERROR(MATCH(原始数据!AR383,各类选项!$C:$C,0)),1,0))</f>
        <v/>
      </c>
      <c r="M382" s="295" t="str">
        <f>IF(原始数据!AS383="","",IF(ISERROR(MATCH(原始数据!AS383,各类选项!$C:$C,0)),1,0))</f>
        <v/>
      </c>
      <c r="N382" s="295" t="str">
        <f>IF(原始数据!AT383="","",IF(ISERROR(MATCH(原始数据!AT383,各类选项!$E:$E,0)),1,0))</f>
        <v/>
      </c>
      <c r="O382" s="295" t="str">
        <f>IF(原始数据!AU383="","",IF(ISERROR(MATCH(原始数据!AU383,各类选项!$E:$E,0)),1,0))</f>
        <v/>
      </c>
      <c r="P382" s="295" t="str">
        <f>IF(原始数据!AW383="","",IF(ISERROR(MATCH(原始数据!AW383,各类选项!$E:$E,0)),1,0))</f>
        <v/>
      </c>
      <c r="Q382" s="295" t="str">
        <f>IF(原始数据!AY383="","",IF(ISERROR(MATCH(原始数据!AY383,各类选项!$E:$E,0)),1,0))</f>
        <v/>
      </c>
      <c r="R382" s="295" t="str">
        <f>IF(原始数据!AZ383="","",IF(ISERROR(MATCH(原始数据!AZ383,各类选项!$C:$C,0)),1,0))</f>
        <v/>
      </c>
      <c r="S382" s="295" t="str">
        <f>IF(赛后数据!M383="","",IF(ISERROR(MATCH(赛后数据!M383,(各类选项!J:J),0)),1,0))</f>
        <v/>
      </c>
      <c r="T382" s="295" t="str">
        <f>IF(赛后数据!U383="","",IF(ISERROR(MATCH(赛后数据!U383,(各类选项!J:J),0)),1,0))</f>
        <v/>
      </c>
      <c r="U382" s="295" t="str">
        <f>IF(赛后数据!AC383="","",IF(ISERROR(MATCH(赛后数据!AC383,(各类选项!J:J),0)),1,0))</f>
        <v/>
      </c>
      <c r="V382" s="295" t="str">
        <f>IF(赛后数据!AK383="","",IF(ISERROR(MATCH(赛后数据!AK383,(各类选项!J:J),0)),1,0))</f>
        <v/>
      </c>
    </row>
    <row r="383" spans="1:22">
      <c r="A383" s="295">
        <f t="shared" si="10"/>
        <v>0</v>
      </c>
      <c r="B383" s="295">
        <f t="shared" si="11"/>
        <v>0</v>
      </c>
      <c r="C383" s="295" t="str">
        <f>IF(原始数据!K384="","",IF(ISERROR(MATCH(原始数据!K384,原始数据!E384:F384,0)),1,0)-IF(原始数据!K384="",1,0))</f>
        <v/>
      </c>
      <c r="D383" s="295" t="str">
        <f>IF(原始数据!L384="","",IF(ISERROR(MATCH(原始数据!L384,各类选项!L:L,0)),1,0)-IF(原始数据!L384="",1,0))</f>
        <v/>
      </c>
      <c r="E383" s="295" t="str">
        <f>IF(原始数据!W384="","",IF(ISERROR(MATCH(原始数据!W384,各类选项!G:G,0)),1,0))</f>
        <v/>
      </c>
      <c r="F383" s="295" t="str">
        <f>IF(原始数据!Y384="","",IF(ISERROR(MATCH(原始数据!Y384,各类选项!G:G,0)),1,0))</f>
        <v/>
      </c>
      <c r="G383" s="295" t="str">
        <f>IF(原始数据!AO384="","",IF(ISERROR(MATCH(原始数据!AO384,各类选项!$E:$E,0)),1,0))</f>
        <v/>
      </c>
      <c r="H383" s="295" t="str">
        <f>IF(原始数据!AP384="","",IF(ISERROR(MATCH(原始数据!AP384,各类选项!$E:$E,0)),1,0))</f>
        <v/>
      </c>
      <c r="I383" s="295" t="str">
        <f>IF(原始数据!AV384="","",IF(ISERROR(MATCH(原始数据!AV384,各类选项!$E:$E,0)),1,0))</f>
        <v/>
      </c>
      <c r="J383" s="295" t="str">
        <f>IF(原始数据!AX384="","",IF(ISERROR(MATCH(原始数据!AX384,各类选项!$E:$E,0)),1,0))</f>
        <v/>
      </c>
      <c r="K383" s="295" t="str">
        <f>IF(原始数据!AQ384="","",IF(ISERROR(MATCH(原始数据!AQ384,各类选项!$C:$C,0)),1,0))</f>
        <v/>
      </c>
      <c r="L383" s="295" t="str">
        <f>IF(原始数据!AR384="","",IF(ISERROR(MATCH(原始数据!AR384,各类选项!$C:$C,0)),1,0))</f>
        <v/>
      </c>
      <c r="M383" s="295" t="str">
        <f>IF(原始数据!AS384="","",IF(ISERROR(MATCH(原始数据!AS384,各类选项!$C:$C,0)),1,0))</f>
        <v/>
      </c>
      <c r="N383" s="295" t="str">
        <f>IF(原始数据!AT384="","",IF(ISERROR(MATCH(原始数据!AT384,各类选项!$E:$E,0)),1,0))</f>
        <v/>
      </c>
      <c r="O383" s="295" t="str">
        <f>IF(原始数据!AU384="","",IF(ISERROR(MATCH(原始数据!AU384,各类选项!$E:$E,0)),1,0))</f>
        <v/>
      </c>
      <c r="P383" s="295" t="str">
        <f>IF(原始数据!AW384="","",IF(ISERROR(MATCH(原始数据!AW384,各类选项!$E:$E,0)),1,0))</f>
        <v/>
      </c>
      <c r="Q383" s="295" t="str">
        <f>IF(原始数据!AY384="","",IF(ISERROR(MATCH(原始数据!AY384,各类选项!$E:$E,0)),1,0))</f>
        <v/>
      </c>
      <c r="R383" s="295" t="str">
        <f>IF(原始数据!AZ384="","",IF(ISERROR(MATCH(原始数据!AZ384,各类选项!$C:$C,0)),1,0))</f>
        <v/>
      </c>
      <c r="S383" s="295" t="str">
        <f>IF(赛后数据!M384="","",IF(ISERROR(MATCH(赛后数据!M384,(各类选项!J:J),0)),1,0))</f>
        <v/>
      </c>
      <c r="T383" s="295" t="str">
        <f>IF(赛后数据!U384="","",IF(ISERROR(MATCH(赛后数据!U384,(各类选项!J:J),0)),1,0))</f>
        <v/>
      </c>
      <c r="U383" s="295" t="str">
        <f>IF(赛后数据!AC384="","",IF(ISERROR(MATCH(赛后数据!AC384,(各类选项!J:J),0)),1,0))</f>
        <v/>
      </c>
      <c r="V383" s="295" t="str">
        <f>IF(赛后数据!AK384="","",IF(ISERROR(MATCH(赛后数据!AK384,(各类选项!J:J),0)),1,0))</f>
        <v/>
      </c>
    </row>
    <row r="384" spans="1:22">
      <c r="A384" s="295">
        <f t="shared" si="10"/>
        <v>0</v>
      </c>
      <c r="B384" s="295">
        <f t="shared" si="11"/>
        <v>0</v>
      </c>
      <c r="C384" s="295" t="str">
        <f>IF(原始数据!K385="","",IF(ISERROR(MATCH(原始数据!K385,原始数据!E385:F385,0)),1,0)-IF(原始数据!K385="",1,0))</f>
        <v/>
      </c>
      <c r="D384" s="295" t="str">
        <f>IF(原始数据!L385="","",IF(ISERROR(MATCH(原始数据!L385,各类选项!L:L,0)),1,0)-IF(原始数据!L385="",1,0))</f>
        <v/>
      </c>
      <c r="E384" s="295" t="str">
        <f>IF(原始数据!W385="","",IF(ISERROR(MATCH(原始数据!W385,各类选项!G:G,0)),1,0))</f>
        <v/>
      </c>
      <c r="F384" s="295" t="str">
        <f>IF(原始数据!Y385="","",IF(ISERROR(MATCH(原始数据!Y385,各类选项!G:G,0)),1,0))</f>
        <v/>
      </c>
      <c r="G384" s="295" t="str">
        <f>IF(原始数据!AO385="","",IF(ISERROR(MATCH(原始数据!AO385,各类选项!$E:$E,0)),1,0))</f>
        <v/>
      </c>
      <c r="H384" s="295" t="str">
        <f>IF(原始数据!AP385="","",IF(ISERROR(MATCH(原始数据!AP385,各类选项!$E:$E,0)),1,0))</f>
        <v/>
      </c>
      <c r="I384" s="295" t="str">
        <f>IF(原始数据!AV385="","",IF(ISERROR(MATCH(原始数据!AV385,各类选项!$E:$E,0)),1,0))</f>
        <v/>
      </c>
      <c r="J384" s="295" t="str">
        <f>IF(原始数据!AX385="","",IF(ISERROR(MATCH(原始数据!AX385,各类选项!$E:$E,0)),1,0))</f>
        <v/>
      </c>
      <c r="K384" s="295" t="str">
        <f>IF(原始数据!AQ385="","",IF(ISERROR(MATCH(原始数据!AQ385,各类选项!$C:$C,0)),1,0))</f>
        <v/>
      </c>
      <c r="L384" s="295" t="str">
        <f>IF(原始数据!AR385="","",IF(ISERROR(MATCH(原始数据!AR385,各类选项!$C:$C,0)),1,0))</f>
        <v/>
      </c>
      <c r="M384" s="295" t="str">
        <f>IF(原始数据!AS385="","",IF(ISERROR(MATCH(原始数据!AS385,各类选项!$C:$C,0)),1,0))</f>
        <v/>
      </c>
      <c r="N384" s="295" t="str">
        <f>IF(原始数据!AT385="","",IF(ISERROR(MATCH(原始数据!AT385,各类选项!$E:$E,0)),1,0))</f>
        <v/>
      </c>
      <c r="O384" s="295" t="str">
        <f>IF(原始数据!AU385="","",IF(ISERROR(MATCH(原始数据!AU385,各类选项!$E:$E,0)),1,0))</f>
        <v/>
      </c>
      <c r="P384" s="295" t="str">
        <f>IF(原始数据!AW385="","",IF(ISERROR(MATCH(原始数据!AW385,各类选项!$E:$E,0)),1,0))</f>
        <v/>
      </c>
      <c r="Q384" s="295" t="str">
        <f>IF(原始数据!AY385="","",IF(ISERROR(MATCH(原始数据!AY385,各类选项!$E:$E,0)),1,0))</f>
        <v/>
      </c>
      <c r="R384" s="295" t="str">
        <f>IF(原始数据!AZ385="","",IF(ISERROR(MATCH(原始数据!AZ385,各类选项!$C:$C,0)),1,0))</f>
        <v/>
      </c>
      <c r="S384" s="295" t="str">
        <f>IF(赛后数据!M385="","",IF(ISERROR(MATCH(赛后数据!M385,(各类选项!J:J),0)),1,0))</f>
        <v/>
      </c>
      <c r="T384" s="295" t="str">
        <f>IF(赛后数据!U385="","",IF(ISERROR(MATCH(赛后数据!U385,(各类选项!J:J),0)),1,0))</f>
        <v/>
      </c>
      <c r="U384" s="295" t="str">
        <f>IF(赛后数据!AC385="","",IF(ISERROR(MATCH(赛后数据!AC385,(各类选项!J:J),0)),1,0))</f>
        <v/>
      </c>
      <c r="V384" s="295" t="str">
        <f>IF(赛后数据!AK385="","",IF(ISERROR(MATCH(赛后数据!AK385,(各类选项!J:J),0)),1,0))</f>
        <v/>
      </c>
    </row>
    <row r="385" spans="1:22">
      <c r="A385" s="295">
        <f t="shared" si="10"/>
        <v>0</v>
      </c>
      <c r="B385" s="295">
        <f t="shared" si="11"/>
        <v>0</v>
      </c>
      <c r="C385" s="295" t="str">
        <f>IF(原始数据!K386="","",IF(ISERROR(MATCH(原始数据!K386,原始数据!E386:F386,0)),1,0)-IF(原始数据!K386="",1,0))</f>
        <v/>
      </c>
      <c r="D385" s="295" t="str">
        <f>IF(原始数据!L386="","",IF(ISERROR(MATCH(原始数据!L386,各类选项!L:L,0)),1,0)-IF(原始数据!L386="",1,0))</f>
        <v/>
      </c>
      <c r="E385" s="295" t="str">
        <f>IF(原始数据!W386="","",IF(ISERROR(MATCH(原始数据!W386,各类选项!G:G,0)),1,0))</f>
        <v/>
      </c>
      <c r="F385" s="295" t="str">
        <f>IF(原始数据!Y386="","",IF(ISERROR(MATCH(原始数据!Y386,各类选项!G:G,0)),1,0))</f>
        <v/>
      </c>
      <c r="G385" s="295" t="str">
        <f>IF(原始数据!AO386="","",IF(ISERROR(MATCH(原始数据!AO386,各类选项!$E:$E,0)),1,0))</f>
        <v/>
      </c>
      <c r="H385" s="295" t="str">
        <f>IF(原始数据!AP386="","",IF(ISERROR(MATCH(原始数据!AP386,各类选项!$E:$E,0)),1,0))</f>
        <v/>
      </c>
      <c r="I385" s="295" t="str">
        <f>IF(原始数据!AV386="","",IF(ISERROR(MATCH(原始数据!AV386,各类选项!$E:$E,0)),1,0))</f>
        <v/>
      </c>
      <c r="J385" s="295" t="str">
        <f>IF(原始数据!AX386="","",IF(ISERROR(MATCH(原始数据!AX386,各类选项!$E:$E,0)),1,0))</f>
        <v/>
      </c>
      <c r="K385" s="295" t="str">
        <f>IF(原始数据!AQ386="","",IF(ISERROR(MATCH(原始数据!AQ386,各类选项!$C:$C,0)),1,0))</f>
        <v/>
      </c>
      <c r="L385" s="295" t="str">
        <f>IF(原始数据!AR386="","",IF(ISERROR(MATCH(原始数据!AR386,各类选项!$C:$C,0)),1,0))</f>
        <v/>
      </c>
      <c r="M385" s="295" t="str">
        <f>IF(原始数据!AS386="","",IF(ISERROR(MATCH(原始数据!AS386,各类选项!$C:$C,0)),1,0))</f>
        <v/>
      </c>
      <c r="N385" s="295" t="str">
        <f>IF(原始数据!AT386="","",IF(ISERROR(MATCH(原始数据!AT386,各类选项!$E:$E,0)),1,0))</f>
        <v/>
      </c>
      <c r="O385" s="295" t="str">
        <f>IF(原始数据!AU386="","",IF(ISERROR(MATCH(原始数据!AU386,各类选项!$E:$E,0)),1,0))</f>
        <v/>
      </c>
      <c r="P385" s="295" t="str">
        <f>IF(原始数据!AW386="","",IF(ISERROR(MATCH(原始数据!AW386,各类选项!$E:$E,0)),1,0))</f>
        <v/>
      </c>
      <c r="Q385" s="295" t="str">
        <f>IF(原始数据!AY386="","",IF(ISERROR(MATCH(原始数据!AY386,各类选项!$E:$E,0)),1,0))</f>
        <v/>
      </c>
      <c r="R385" s="295" t="str">
        <f>IF(原始数据!AZ386="","",IF(ISERROR(MATCH(原始数据!AZ386,各类选项!$C:$C,0)),1,0))</f>
        <v/>
      </c>
      <c r="S385" s="295" t="str">
        <f>IF(赛后数据!M386="","",IF(ISERROR(MATCH(赛后数据!M386,(各类选项!J:J),0)),1,0))</f>
        <v/>
      </c>
      <c r="T385" s="295" t="str">
        <f>IF(赛后数据!U386="","",IF(ISERROR(MATCH(赛后数据!U386,(各类选项!J:J),0)),1,0))</f>
        <v/>
      </c>
      <c r="U385" s="295" t="str">
        <f>IF(赛后数据!AC386="","",IF(ISERROR(MATCH(赛后数据!AC386,(各类选项!J:J),0)),1,0))</f>
        <v/>
      </c>
      <c r="V385" s="295" t="str">
        <f>IF(赛后数据!AK386="","",IF(ISERROR(MATCH(赛后数据!AK386,(各类选项!J:J),0)),1,0))</f>
        <v/>
      </c>
    </row>
    <row r="386" spans="1:22">
      <c r="A386" s="295">
        <f t="shared" si="10"/>
        <v>0</v>
      </c>
      <c r="B386" s="295">
        <f t="shared" si="11"/>
        <v>0</v>
      </c>
      <c r="C386" s="295" t="str">
        <f>IF(原始数据!K387="","",IF(ISERROR(MATCH(原始数据!K387,原始数据!E387:F387,0)),1,0)-IF(原始数据!K387="",1,0))</f>
        <v/>
      </c>
      <c r="D386" s="295" t="str">
        <f>IF(原始数据!L387="","",IF(ISERROR(MATCH(原始数据!L387,各类选项!L:L,0)),1,0)-IF(原始数据!L387="",1,0))</f>
        <v/>
      </c>
      <c r="E386" s="295" t="str">
        <f>IF(原始数据!W387="","",IF(ISERROR(MATCH(原始数据!W387,各类选项!G:G,0)),1,0))</f>
        <v/>
      </c>
      <c r="F386" s="295" t="str">
        <f>IF(原始数据!Y387="","",IF(ISERROR(MATCH(原始数据!Y387,各类选项!G:G,0)),1,0))</f>
        <v/>
      </c>
      <c r="G386" s="295" t="str">
        <f>IF(原始数据!AO387="","",IF(ISERROR(MATCH(原始数据!AO387,各类选项!$E:$E,0)),1,0))</f>
        <v/>
      </c>
      <c r="H386" s="295" t="str">
        <f>IF(原始数据!AP387="","",IF(ISERROR(MATCH(原始数据!AP387,各类选项!$E:$E,0)),1,0))</f>
        <v/>
      </c>
      <c r="I386" s="295" t="str">
        <f>IF(原始数据!AV387="","",IF(ISERROR(MATCH(原始数据!AV387,各类选项!$E:$E,0)),1,0))</f>
        <v/>
      </c>
      <c r="J386" s="295" t="str">
        <f>IF(原始数据!AX387="","",IF(ISERROR(MATCH(原始数据!AX387,各类选项!$E:$E,0)),1,0))</f>
        <v/>
      </c>
      <c r="K386" s="295" t="str">
        <f>IF(原始数据!AQ387="","",IF(ISERROR(MATCH(原始数据!AQ387,各类选项!$C:$C,0)),1,0))</f>
        <v/>
      </c>
      <c r="L386" s="295" t="str">
        <f>IF(原始数据!AR387="","",IF(ISERROR(MATCH(原始数据!AR387,各类选项!$C:$C,0)),1,0))</f>
        <v/>
      </c>
      <c r="M386" s="295" t="str">
        <f>IF(原始数据!AS387="","",IF(ISERROR(MATCH(原始数据!AS387,各类选项!$C:$C,0)),1,0))</f>
        <v/>
      </c>
      <c r="N386" s="295" t="str">
        <f>IF(原始数据!AT387="","",IF(ISERROR(MATCH(原始数据!AT387,各类选项!$E:$E,0)),1,0))</f>
        <v/>
      </c>
      <c r="O386" s="295" t="str">
        <f>IF(原始数据!AU387="","",IF(ISERROR(MATCH(原始数据!AU387,各类选项!$E:$E,0)),1,0))</f>
        <v/>
      </c>
      <c r="P386" s="295" t="str">
        <f>IF(原始数据!AW387="","",IF(ISERROR(MATCH(原始数据!AW387,各类选项!$E:$E,0)),1,0))</f>
        <v/>
      </c>
      <c r="Q386" s="295" t="str">
        <f>IF(原始数据!AY387="","",IF(ISERROR(MATCH(原始数据!AY387,各类选项!$E:$E,0)),1,0))</f>
        <v/>
      </c>
      <c r="R386" s="295" t="str">
        <f>IF(原始数据!AZ387="","",IF(ISERROR(MATCH(原始数据!AZ387,各类选项!$C:$C,0)),1,0))</f>
        <v/>
      </c>
      <c r="S386" s="295" t="str">
        <f>IF(赛后数据!M387="","",IF(ISERROR(MATCH(赛后数据!M387,(各类选项!J:J),0)),1,0))</f>
        <v/>
      </c>
      <c r="T386" s="295" t="str">
        <f>IF(赛后数据!U387="","",IF(ISERROR(MATCH(赛后数据!U387,(各类选项!J:J),0)),1,0))</f>
        <v/>
      </c>
      <c r="U386" s="295" t="str">
        <f>IF(赛后数据!AC387="","",IF(ISERROR(MATCH(赛后数据!AC387,(各类选项!J:J),0)),1,0))</f>
        <v/>
      </c>
      <c r="V386" s="295" t="str">
        <f>IF(赛后数据!AK387="","",IF(ISERROR(MATCH(赛后数据!AK387,(各类选项!J:J),0)),1,0))</f>
        <v/>
      </c>
    </row>
    <row r="387" spans="1:22">
      <c r="A387" s="295">
        <f t="shared" ref="A387:A450" si="12">COUNTIF(C387:R387,"&gt;0")</f>
        <v>0</v>
      </c>
      <c r="B387" s="295">
        <f t="shared" ref="B387:B450" si="13">COUNTIF(S387:V387,"&gt;0")</f>
        <v>0</v>
      </c>
      <c r="C387" s="295" t="str">
        <f>IF(原始数据!K388="","",IF(ISERROR(MATCH(原始数据!K388,原始数据!E388:F388,0)),1,0)-IF(原始数据!K388="",1,0))</f>
        <v/>
      </c>
      <c r="D387" s="295" t="str">
        <f>IF(原始数据!L388="","",IF(ISERROR(MATCH(原始数据!L388,各类选项!L:L,0)),1,0)-IF(原始数据!L388="",1,0))</f>
        <v/>
      </c>
      <c r="E387" s="295" t="str">
        <f>IF(原始数据!W388="","",IF(ISERROR(MATCH(原始数据!W388,各类选项!G:G,0)),1,0))</f>
        <v/>
      </c>
      <c r="F387" s="295" t="str">
        <f>IF(原始数据!Y388="","",IF(ISERROR(MATCH(原始数据!Y388,各类选项!G:G,0)),1,0))</f>
        <v/>
      </c>
      <c r="G387" s="295" t="str">
        <f>IF(原始数据!AO388="","",IF(ISERROR(MATCH(原始数据!AO388,各类选项!$E:$E,0)),1,0))</f>
        <v/>
      </c>
      <c r="H387" s="295" t="str">
        <f>IF(原始数据!AP388="","",IF(ISERROR(MATCH(原始数据!AP388,各类选项!$E:$E,0)),1,0))</f>
        <v/>
      </c>
      <c r="I387" s="295" t="str">
        <f>IF(原始数据!AV388="","",IF(ISERROR(MATCH(原始数据!AV388,各类选项!$E:$E,0)),1,0))</f>
        <v/>
      </c>
      <c r="J387" s="295" t="str">
        <f>IF(原始数据!AX388="","",IF(ISERROR(MATCH(原始数据!AX388,各类选项!$E:$E,0)),1,0))</f>
        <v/>
      </c>
      <c r="K387" s="295" t="str">
        <f>IF(原始数据!AQ388="","",IF(ISERROR(MATCH(原始数据!AQ388,各类选项!$C:$C,0)),1,0))</f>
        <v/>
      </c>
      <c r="L387" s="295" t="str">
        <f>IF(原始数据!AR388="","",IF(ISERROR(MATCH(原始数据!AR388,各类选项!$C:$C,0)),1,0))</f>
        <v/>
      </c>
      <c r="M387" s="295" t="str">
        <f>IF(原始数据!AS388="","",IF(ISERROR(MATCH(原始数据!AS388,各类选项!$C:$C,0)),1,0))</f>
        <v/>
      </c>
      <c r="N387" s="295" t="str">
        <f>IF(原始数据!AT388="","",IF(ISERROR(MATCH(原始数据!AT388,各类选项!$E:$E,0)),1,0))</f>
        <v/>
      </c>
      <c r="O387" s="295" t="str">
        <f>IF(原始数据!AU388="","",IF(ISERROR(MATCH(原始数据!AU388,各类选项!$E:$E,0)),1,0))</f>
        <v/>
      </c>
      <c r="P387" s="295" t="str">
        <f>IF(原始数据!AW388="","",IF(ISERROR(MATCH(原始数据!AW388,各类选项!$E:$E,0)),1,0))</f>
        <v/>
      </c>
      <c r="Q387" s="295" t="str">
        <f>IF(原始数据!AY388="","",IF(ISERROR(MATCH(原始数据!AY388,各类选项!$E:$E,0)),1,0))</f>
        <v/>
      </c>
      <c r="R387" s="295" t="str">
        <f>IF(原始数据!AZ388="","",IF(ISERROR(MATCH(原始数据!AZ388,各类选项!$C:$C,0)),1,0))</f>
        <v/>
      </c>
      <c r="S387" s="295" t="str">
        <f>IF(赛后数据!M388="","",IF(ISERROR(MATCH(赛后数据!M388,(各类选项!J:J),0)),1,0))</f>
        <v/>
      </c>
      <c r="T387" s="295" t="str">
        <f>IF(赛后数据!U388="","",IF(ISERROR(MATCH(赛后数据!U388,(各类选项!J:J),0)),1,0))</f>
        <v/>
      </c>
      <c r="U387" s="295" t="str">
        <f>IF(赛后数据!AC388="","",IF(ISERROR(MATCH(赛后数据!AC388,(各类选项!J:J),0)),1,0))</f>
        <v/>
      </c>
      <c r="V387" s="295" t="str">
        <f>IF(赛后数据!AK388="","",IF(ISERROR(MATCH(赛后数据!AK388,(各类选项!J:J),0)),1,0))</f>
        <v/>
      </c>
    </row>
    <row r="388" spans="1:22">
      <c r="A388" s="295">
        <f t="shared" si="12"/>
        <v>0</v>
      </c>
      <c r="B388" s="295">
        <f t="shared" si="13"/>
        <v>0</v>
      </c>
      <c r="C388" s="295" t="str">
        <f>IF(原始数据!K389="","",IF(ISERROR(MATCH(原始数据!K389,原始数据!E389:F389,0)),1,0)-IF(原始数据!K389="",1,0))</f>
        <v/>
      </c>
      <c r="D388" s="295" t="str">
        <f>IF(原始数据!L389="","",IF(ISERROR(MATCH(原始数据!L389,各类选项!L:L,0)),1,0)-IF(原始数据!L389="",1,0))</f>
        <v/>
      </c>
      <c r="E388" s="295" t="str">
        <f>IF(原始数据!W389="","",IF(ISERROR(MATCH(原始数据!W389,各类选项!G:G,0)),1,0))</f>
        <v/>
      </c>
      <c r="F388" s="295" t="str">
        <f>IF(原始数据!Y389="","",IF(ISERROR(MATCH(原始数据!Y389,各类选项!G:G,0)),1,0))</f>
        <v/>
      </c>
      <c r="G388" s="295" t="str">
        <f>IF(原始数据!AO389="","",IF(ISERROR(MATCH(原始数据!AO389,各类选项!$E:$E,0)),1,0))</f>
        <v/>
      </c>
      <c r="H388" s="295" t="str">
        <f>IF(原始数据!AP389="","",IF(ISERROR(MATCH(原始数据!AP389,各类选项!$E:$E,0)),1,0))</f>
        <v/>
      </c>
      <c r="I388" s="295" t="str">
        <f>IF(原始数据!AV389="","",IF(ISERROR(MATCH(原始数据!AV389,各类选项!$E:$E,0)),1,0))</f>
        <v/>
      </c>
      <c r="J388" s="295" t="str">
        <f>IF(原始数据!AX389="","",IF(ISERROR(MATCH(原始数据!AX389,各类选项!$E:$E,0)),1,0))</f>
        <v/>
      </c>
      <c r="K388" s="295" t="str">
        <f>IF(原始数据!AQ389="","",IF(ISERROR(MATCH(原始数据!AQ389,各类选项!$C:$C,0)),1,0))</f>
        <v/>
      </c>
      <c r="L388" s="295" t="str">
        <f>IF(原始数据!AR389="","",IF(ISERROR(MATCH(原始数据!AR389,各类选项!$C:$C,0)),1,0))</f>
        <v/>
      </c>
      <c r="M388" s="295" t="str">
        <f>IF(原始数据!AS389="","",IF(ISERROR(MATCH(原始数据!AS389,各类选项!$C:$C,0)),1,0))</f>
        <v/>
      </c>
      <c r="N388" s="295" t="str">
        <f>IF(原始数据!AT389="","",IF(ISERROR(MATCH(原始数据!AT389,各类选项!$E:$E,0)),1,0))</f>
        <v/>
      </c>
      <c r="O388" s="295" t="str">
        <f>IF(原始数据!AU389="","",IF(ISERROR(MATCH(原始数据!AU389,各类选项!$E:$E,0)),1,0))</f>
        <v/>
      </c>
      <c r="P388" s="295" t="str">
        <f>IF(原始数据!AW389="","",IF(ISERROR(MATCH(原始数据!AW389,各类选项!$E:$E,0)),1,0))</f>
        <v/>
      </c>
      <c r="Q388" s="295" t="str">
        <f>IF(原始数据!AY389="","",IF(ISERROR(MATCH(原始数据!AY389,各类选项!$E:$E,0)),1,0))</f>
        <v/>
      </c>
      <c r="R388" s="295" t="str">
        <f>IF(原始数据!AZ389="","",IF(ISERROR(MATCH(原始数据!AZ389,各类选项!$C:$C,0)),1,0))</f>
        <v/>
      </c>
      <c r="S388" s="295" t="str">
        <f>IF(赛后数据!M389="","",IF(ISERROR(MATCH(赛后数据!M389,(各类选项!J:J),0)),1,0))</f>
        <v/>
      </c>
      <c r="T388" s="295" t="str">
        <f>IF(赛后数据!U389="","",IF(ISERROR(MATCH(赛后数据!U389,(各类选项!J:J),0)),1,0))</f>
        <v/>
      </c>
      <c r="U388" s="295" t="str">
        <f>IF(赛后数据!AC389="","",IF(ISERROR(MATCH(赛后数据!AC389,(各类选项!J:J),0)),1,0))</f>
        <v/>
      </c>
      <c r="V388" s="295" t="str">
        <f>IF(赛后数据!AK389="","",IF(ISERROR(MATCH(赛后数据!AK389,(各类选项!J:J),0)),1,0))</f>
        <v/>
      </c>
    </row>
    <row r="389" spans="1:22">
      <c r="A389" s="295">
        <f t="shared" si="12"/>
        <v>0</v>
      </c>
      <c r="B389" s="295">
        <f t="shared" si="13"/>
        <v>0</v>
      </c>
      <c r="C389" s="295" t="str">
        <f>IF(原始数据!K390="","",IF(ISERROR(MATCH(原始数据!K390,原始数据!E390:F390,0)),1,0)-IF(原始数据!K390="",1,0))</f>
        <v/>
      </c>
      <c r="D389" s="295" t="str">
        <f>IF(原始数据!L390="","",IF(ISERROR(MATCH(原始数据!L390,各类选项!L:L,0)),1,0)-IF(原始数据!L390="",1,0))</f>
        <v/>
      </c>
      <c r="E389" s="295" t="str">
        <f>IF(原始数据!W390="","",IF(ISERROR(MATCH(原始数据!W390,各类选项!G:G,0)),1,0))</f>
        <v/>
      </c>
      <c r="F389" s="295" t="str">
        <f>IF(原始数据!Y390="","",IF(ISERROR(MATCH(原始数据!Y390,各类选项!G:G,0)),1,0))</f>
        <v/>
      </c>
      <c r="G389" s="295" t="str">
        <f>IF(原始数据!AO390="","",IF(ISERROR(MATCH(原始数据!AO390,各类选项!$E:$E,0)),1,0))</f>
        <v/>
      </c>
      <c r="H389" s="295" t="str">
        <f>IF(原始数据!AP390="","",IF(ISERROR(MATCH(原始数据!AP390,各类选项!$E:$E,0)),1,0))</f>
        <v/>
      </c>
      <c r="I389" s="295" t="str">
        <f>IF(原始数据!AV390="","",IF(ISERROR(MATCH(原始数据!AV390,各类选项!$E:$E,0)),1,0))</f>
        <v/>
      </c>
      <c r="J389" s="295" t="str">
        <f>IF(原始数据!AX390="","",IF(ISERROR(MATCH(原始数据!AX390,各类选项!$E:$E,0)),1,0))</f>
        <v/>
      </c>
      <c r="K389" s="295" t="str">
        <f>IF(原始数据!AQ390="","",IF(ISERROR(MATCH(原始数据!AQ390,各类选项!$C:$C,0)),1,0))</f>
        <v/>
      </c>
      <c r="L389" s="295" t="str">
        <f>IF(原始数据!AR390="","",IF(ISERROR(MATCH(原始数据!AR390,各类选项!$C:$C,0)),1,0))</f>
        <v/>
      </c>
      <c r="M389" s="295" t="str">
        <f>IF(原始数据!AS390="","",IF(ISERROR(MATCH(原始数据!AS390,各类选项!$C:$C,0)),1,0))</f>
        <v/>
      </c>
      <c r="N389" s="295" t="str">
        <f>IF(原始数据!AT390="","",IF(ISERROR(MATCH(原始数据!AT390,各类选项!$E:$E,0)),1,0))</f>
        <v/>
      </c>
      <c r="O389" s="295" t="str">
        <f>IF(原始数据!AU390="","",IF(ISERROR(MATCH(原始数据!AU390,各类选项!$E:$E,0)),1,0))</f>
        <v/>
      </c>
      <c r="P389" s="295" t="str">
        <f>IF(原始数据!AW390="","",IF(ISERROR(MATCH(原始数据!AW390,各类选项!$E:$E,0)),1,0))</f>
        <v/>
      </c>
      <c r="Q389" s="295" t="str">
        <f>IF(原始数据!AY390="","",IF(ISERROR(MATCH(原始数据!AY390,各类选项!$E:$E,0)),1,0))</f>
        <v/>
      </c>
      <c r="R389" s="295" t="str">
        <f>IF(原始数据!AZ390="","",IF(ISERROR(MATCH(原始数据!AZ390,各类选项!$C:$C,0)),1,0))</f>
        <v/>
      </c>
      <c r="S389" s="295" t="str">
        <f>IF(赛后数据!M390="","",IF(ISERROR(MATCH(赛后数据!M390,(各类选项!J:J),0)),1,0))</f>
        <v/>
      </c>
      <c r="T389" s="295" t="str">
        <f>IF(赛后数据!U390="","",IF(ISERROR(MATCH(赛后数据!U390,(各类选项!J:J),0)),1,0))</f>
        <v/>
      </c>
      <c r="U389" s="295" t="str">
        <f>IF(赛后数据!AC390="","",IF(ISERROR(MATCH(赛后数据!AC390,(各类选项!J:J),0)),1,0))</f>
        <v/>
      </c>
      <c r="V389" s="295" t="str">
        <f>IF(赛后数据!AK390="","",IF(ISERROR(MATCH(赛后数据!AK390,(各类选项!J:J),0)),1,0))</f>
        <v/>
      </c>
    </row>
    <row r="390" spans="1:22">
      <c r="A390" s="295">
        <f t="shared" si="12"/>
        <v>0</v>
      </c>
      <c r="B390" s="295">
        <f t="shared" si="13"/>
        <v>0</v>
      </c>
      <c r="C390" s="295" t="str">
        <f>IF(原始数据!K391="","",IF(ISERROR(MATCH(原始数据!K391,原始数据!E391:F391,0)),1,0)-IF(原始数据!K391="",1,0))</f>
        <v/>
      </c>
      <c r="D390" s="295" t="str">
        <f>IF(原始数据!L391="","",IF(ISERROR(MATCH(原始数据!L391,各类选项!L:L,0)),1,0)-IF(原始数据!L391="",1,0))</f>
        <v/>
      </c>
      <c r="E390" s="295" t="str">
        <f>IF(原始数据!W391="","",IF(ISERROR(MATCH(原始数据!W391,各类选项!G:G,0)),1,0))</f>
        <v/>
      </c>
      <c r="F390" s="295" t="str">
        <f>IF(原始数据!Y391="","",IF(ISERROR(MATCH(原始数据!Y391,各类选项!G:G,0)),1,0))</f>
        <v/>
      </c>
      <c r="G390" s="295" t="str">
        <f>IF(原始数据!AO391="","",IF(ISERROR(MATCH(原始数据!AO391,各类选项!$E:$E,0)),1,0))</f>
        <v/>
      </c>
      <c r="H390" s="295" t="str">
        <f>IF(原始数据!AP391="","",IF(ISERROR(MATCH(原始数据!AP391,各类选项!$E:$E,0)),1,0))</f>
        <v/>
      </c>
      <c r="I390" s="295" t="str">
        <f>IF(原始数据!AV391="","",IF(ISERROR(MATCH(原始数据!AV391,各类选项!$E:$E,0)),1,0))</f>
        <v/>
      </c>
      <c r="J390" s="295" t="str">
        <f>IF(原始数据!AX391="","",IF(ISERROR(MATCH(原始数据!AX391,各类选项!$E:$E,0)),1,0))</f>
        <v/>
      </c>
      <c r="K390" s="295" t="str">
        <f>IF(原始数据!AQ391="","",IF(ISERROR(MATCH(原始数据!AQ391,各类选项!$C:$C,0)),1,0))</f>
        <v/>
      </c>
      <c r="L390" s="295" t="str">
        <f>IF(原始数据!AR391="","",IF(ISERROR(MATCH(原始数据!AR391,各类选项!$C:$C,0)),1,0))</f>
        <v/>
      </c>
      <c r="M390" s="295" t="str">
        <f>IF(原始数据!AS391="","",IF(ISERROR(MATCH(原始数据!AS391,各类选项!$C:$C,0)),1,0))</f>
        <v/>
      </c>
      <c r="N390" s="295" t="str">
        <f>IF(原始数据!AT391="","",IF(ISERROR(MATCH(原始数据!AT391,各类选项!$E:$E,0)),1,0))</f>
        <v/>
      </c>
      <c r="O390" s="295" t="str">
        <f>IF(原始数据!AU391="","",IF(ISERROR(MATCH(原始数据!AU391,各类选项!$E:$E,0)),1,0))</f>
        <v/>
      </c>
      <c r="P390" s="295" t="str">
        <f>IF(原始数据!AW391="","",IF(ISERROR(MATCH(原始数据!AW391,各类选项!$E:$E,0)),1,0))</f>
        <v/>
      </c>
      <c r="Q390" s="295" t="str">
        <f>IF(原始数据!AY391="","",IF(ISERROR(MATCH(原始数据!AY391,各类选项!$E:$E,0)),1,0))</f>
        <v/>
      </c>
      <c r="R390" s="295" t="str">
        <f>IF(原始数据!AZ391="","",IF(ISERROR(MATCH(原始数据!AZ391,各类选项!$C:$C,0)),1,0))</f>
        <v/>
      </c>
      <c r="S390" s="295" t="str">
        <f>IF(赛后数据!M391="","",IF(ISERROR(MATCH(赛后数据!M391,(各类选项!J:J),0)),1,0))</f>
        <v/>
      </c>
      <c r="T390" s="295" t="str">
        <f>IF(赛后数据!U391="","",IF(ISERROR(MATCH(赛后数据!U391,(各类选项!J:J),0)),1,0))</f>
        <v/>
      </c>
      <c r="U390" s="295" t="str">
        <f>IF(赛后数据!AC391="","",IF(ISERROR(MATCH(赛后数据!AC391,(各类选项!J:J),0)),1,0))</f>
        <v/>
      </c>
      <c r="V390" s="295" t="str">
        <f>IF(赛后数据!AK391="","",IF(ISERROR(MATCH(赛后数据!AK391,(各类选项!J:J),0)),1,0))</f>
        <v/>
      </c>
    </row>
    <row r="391" spans="1:22">
      <c r="A391" s="295">
        <f t="shared" si="12"/>
        <v>0</v>
      </c>
      <c r="B391" s="295">
        <f t="shared" si="13"/>
        <v>0</v>
      </c>
      <c r="C391" s="295" t="str">
        <f>IF(原始数据!K392="","",IF(ISERROR(MATCH(原始数据!K392,原始数据!E392:F392,0)),1,0)-IF(原始数据!K392="",1,0))</f>
        <v/>
      </c>
      <c r="D391" s="295" t="str">
        <f>IF(原始数据!L392="","",IF(ISERROR(MATCH(原始数据!L392,各类选项!L:L,0)),1,0)-IF(原始数据!L392="",1,0))</f>
        <v/>
      </c>
      <c r="E391" s="295" t="str">
        <f>IF(原始数据!W392="","",IF(ISERROR(MATCH(原始数据!W392,各类选项!G:G,0)),1,0))</f>
        <v/>
      </c>
      <c r="F391" s="295" t="str">
        <f>IF(原始数据!Y392="","",IF(ISERROR(MATCH(原始数据!Y392,各类选项!G:G,0)),1,0))</f>
        <v/>
      </c>
      <c r="G391" s="295" t="str">
        <f>IF(原始数据!AO392="","",IF(ISERROR(MATCH(原始数据!AO392,各类选项!$E:$E,0)),1,0))</f>
        <v/>
      </c>
      <c r="H391" s="295" t="str">
        <f>IF(原始数据!AP392="","",IF(ISERROR(MATCH(原始数据!AP392,各类选项!$E:$E,0)),1,0))</f>
        <v/>
      </c>
      <c r="I391" s="295" t="str">
        <f>IF(原始数据!AV392="","",IF(ISERROR(MATCH(原始数据!AV392,各类选项!$E:$E,0)),1,0))</f>
        <v/>
      </c>
      <c r="J391" s="295" t="str">
        <f>IF(原始数据!AX392="","",IF(ISERROR(MATCH(原始数据!AX392,各类选项!$E:$E,0)),1,0))</f>
        <v/>
      </c>
      <c r="K391" s="295" t="str">
        <f>IF(原始数据!AQ392="","",IF(ISERROR(MATCH(原始数据!AQ392,各类选项!$C:$C,0)),1,0))</f>
        <v/>
      </c>
      <c r="L391" s="295" t="str">
        <f>IF(原始数据!AR392="","",IF(ISERROR(MATCH(原始数据!AR392,各类选项!$C:$C,0)),1,0))</f>
        <v/>
      </c>
      <c r="M391" s="295" t="str">
        <f>IF(原始数据!AS392="","",IF(ISERROR(MATCH(原始数据!AS392,各类选项!$C:$C,0)),1,0))</f>
        <v/>
      </c>
      <c r="N391" s="295" t="str">
        <f>IF(原始数据!AT392="","",IF(ISERROR(MATCH(原始数据!AT392,各类选项!$E:$E,0)),1,0))</f>
        <v/>
      </c>
      <c r="O391" s="295" t="str">
        <f>IF(原始数据!AU392="","",IF(ISERROR(MATCH(原始数据!AU392,各类选项!$E:$E,0)),1,0))</f>
        <v/>
      </c>
      <c r="P391" s="295" t="str">
        <f>IF(原始数据!AW392="","",IF(ISERROR(MATCH(原始数据!AW392,各类选项!$E:$E,0)),1,0))</f>
        <v/>
      </c>
      <c r="Q391" s="295" t="str">
        <f>IF(原始数据!AY392="","",IF(ISERROR(MATCH(原始数据!AY392,各类选项!$E:$E,0)),1,0))</f>
        <v/>
      </c>
      <c r="R391" s="295" t="str">
        <f>IF(原始数据!AZ392="","",IF(ISERROR(MATCH(原始数据!AZ392,各类选项!$C:$C,0)),1,0))</f>
        <v/>
      </c>
      <c r="S391" s="295" t="str">
        <f>IF(赛后数据!M392="","",IF(ISERROR(MATCH(赛后数据!M392,(各类选项!J:J),0)),1,0))</f>
        <v/>
      </c>
      <c r="T391" s="295" t="str">
        <f>IF(赛后数据!U392="","",IF(ISERROR(MATCH(赛后数据!U392,(各类选项!J:J),0)),1,0))</f>
        <v/>
      </c>
      <c r="U391" s="295" t="str">
        <f>IF(赛后数据!AC392="","",IF(ISERROR(MATCH(赛后数据!AC392,(各类选项!J:J),0)),1,0))</f>
        <v/>
      </c>
      <c r="V391" s="295" t="str">
        <f>IF(赛后数据!AK392="","",IF(ISERROR(MATCH(赛后数据!AK392,(各类选项!J:J),0)),1,0))</f>
        <v/>
      </c>
    </row>
    <row r="392" spans="1:22">
      <c r="A392" s="295">
        <f t="shared" si="12"/>
        <v>0</v>
      </c>
      <c r="B392" s="295">
        <f t="shared" si="13"/>
        <v>0</v>
      </c>
      <c r="C392" s="295" t="str">
        <f>IF(原始数据!K393="","",IF(ISERROR(MATCH(原始数据!K393,原始数据!E393:F393,0)),1,0)-IF(原始数据!K393="",1,0))</f>
        <v/>
      </c>
      <c r="D392" s="295" t="str">
        <f>IF(原始数据!L393="","",IF(ISERROR(MATCH(原始数据!L393,各类选项!L:L,0)),1,0)-IF(原始数据!L393="",1,0))</f>
        <v/>
      </c>
      <c r="E392" s="295" t="str">
        <f>IF(原始数据!W393="","",IF(ISERROR(MATCH(原始数据!W393,各类选项!G:G,0)),1,0))</f>
        <v/>
      </c>
      <c r="F392" s="295" t="str">
        <f>IF(原始数据!Y393="","",IF(ISERROR(MATCH(原始数据!Y393,各类选项!G:G,0)),1,0))</f>
        <v/>
      </c>
      <c r="G392" s="295" t="str">
        <f>IF(原始数据!AO393="","",IF(ISERROR(MATCH(原始数据!AO393,各类选项!$E:$E,0)),1,0))</f>
        <v/>
      </c>
      <c r="H392" s="295" t="str">
        <f>IF(原始数据!AP393="","",IF(ISERROR(MATCH(原始数据!AP393,各类选项!$E:$E,0)),1,0))</f>
        <v/>
      </c>
      <c r="I392" s="295" t="str">
        <f>IF(原始数据!AV393="","",IF(ISERROR(MATCH(原始数据!AV393,各类选项!$E:$E,0)),1,0))</f>
        <v/>
      </c>
      <c r="J392" s="295" t="str">
        <f>IF(原始数据!AX393="","",IF(ISERROR(MATCH(原始数据!AX393,各类选项!$E:$E,0)),1,0))</f>
        <v/>
      </c>
      <c r="K392" s="295" t="str">
        <f>IF(原始数据!AQ393="","",IF(ISERROR(MATCH(原始数据!AQ393,各类选项!$C:$C,0)),1,0))</f>
        <v/>
      </c>
      <c r="L392" s="295" t="str">
        <f>IF(原始数据!AR393="","",IF(ISERROR(MATCH(原始数据!AR393,各类选项!$C:$C,0)),1,0))</f>
        <v/>
      </c>
      <c r="M392" s="295" t="str">
        <f>IF(原始数据!AS393="","",IF(ISERROR(MATCH(原始数据!AS393,各类选项!$C:$C,0)),1,0))</f>
        <v/>
      </c>
      <c r="N392" s="295" t="str">
        <f>IF(原始数据!AT393="","",IF(ISERROR(MATCH(原始数据!AT393,各类选项!$E:$E,0)),1,0))</f>
        <v/>
      </c>
      <c r="O392" s="295" t="str">
        <f>IF(原始数据!AU393="","",IF(ISERROR(MATCH(原始数据!AU393,各类选项!$E:$E,0)),1,0))</f>
        <v/>
      </c>
      <c r="P392" s="295" t="str">
        <f>IF(原始数据!AW393="","",IF(ISERROR(MATCH(原始数据!AW393,各类选项!$E:$E,0)),1,0))</f>
        <v/>
      </c>
      <c r="Q392" s="295" t="str">
        <f>IF(原始数据!AY393="","",IF(ISERROR(MATCH(原始数据!AY393,各类选项!$E:$E,0)),1,0))</f>
        <v/>
      </c>
      <c r="R392" s="295" t="str">
        <f>IF(原始数据!AZ393="","",IF(ISERROR(MATCH(原始数据!AZ393,各类选项!$C:$C,0)),1,0))</f>
        <v/>
      </c>
      <c r="S392" s="295" t="str">
        <f>IF(赛后数据!M393="","",IF(ISERROR(MATCH(赛后数据!M393,(各类选项!J:J),0)),1,0))</f>
        <v/>
      </c>
      <c r="T392" s="295" t="str">
        <f>IF(赛后数据!U393="","",IF(ISERROR(MATCH(赛后数据!U393,(各类选项!J:J),0)),1,0))</f>
        <v/>
      </c>
      <c r="U392" s="295" t="str">
        <f>IF(赛后数据!AC393="","",IF(ISERROR(MATCH(赛后数据!AC393,(各类选项!J:J),0)),1,0))</f>
        <v/>
      </c>
      <c r="V392" s="295" t="str">
        <f>IF(赛后数据!AK393="","",IF(ISERROR(MATCH(赛后数据!AK393,(各类选项!J:J),0)),1,0))</f>
        <v/>
      </c>
    </row>
    <row r="393" spans="1:22">
      <c r="A393" s="295">
        <f t="shared" si="12"/>
        <v>0</v>
      </c>
      <c r="B393" s="295">
        <f t="shared" si="13"/>
        <v>0</v>
      </c>
      <c r="C393" s="295" t="str">
        <f>IF(原始数据!K394="","",IF(ISERROR(MATCH(原始数据!K394,原始数据!E394:F394,0)),1,0)-IF(原始数据!K394="",1,0))</f>
        <v/>
      </c>
      <c r="D393" s="295" t="str">
        <f>IF(原始数据!L394="","",IF(ISERROR(MATCH(原始数据!L394,各类选项!L:L,0)),1,0)-IF(原始数据!L394="",1,0))</f>
        <v/>
      </c>
      <c r="E393" s="295" t="str">
        <f>IF(原始数据!W394="","",IF(ISERROR(MATCH(原始数据!W394,各类选项!G:G,0)),1,0))</f>
        <v/>
      </c>
      <c r="F393" s="295" t="str">
        <f>IF(原始数据!Y394="","",IF(ISERROR(MATCH(原始数据!Y394,各类选项!G:G,0)),1,0))</f>
        <v/>
      </c>
      <c r="G393" s="295" t="str">
        <f>IF(原始数据!AO394="","",IF(ISERROR(MATCH(原始数据!AO394,各类选项!$E:$E,0)),1,0))</f>
        <v/>
      </c>
      <c r="H393" s="295" t="str">
        <f>IF(原始数据!AP394="","",IF(ISERROR(MATCH(原始数据!AP394,各类选项!$E:$E,0)),1,0))</f>
        <v/>
      </c>
      <c r="I393" s="295" t="str">
        <f>IF(原始数据!AV394="","",IF(ISERROR(MATCH(原始数据!AV394,各类选项!$E:$E,0)),1,0))</f>
        <v/>
      </c>
      <c r="J393" s="295" t="str">
        <f>IF(原始数据!AX394="","",IF(ISERROR(MATCH(原始数据!AX394,各类选项!$E:$E,0)),1,0))</f>
        <v/>
      </c>
      <c r="K393" s="295" t="str">
        <f>IF(原始数据!AQ394="","",IF(ISERROR(MATCH(原始数据!AQ394,各类选项!$C:$C,0)),1,0))</f>
        <v/>
      </c>
      <c r="L393" s="295" t="str">
        <f>IF(原始数据!AR394="","",IF(ISERROR(MATCH(原始数据!AR394,各类选项!$C:$C,0)),1,0))</f>
        <v/>
      </c>
      <c r="M393" s="295" t="str">
        <f>IF(原始数据!AS394="","",IF(ISERROR(MATCH(原始数据!AS394,各类选项!$C:$C,0)),1,0))</f>
        <v/>
      </c>
      <c r="N393" s="295" t="str">
        <f>IF(原始数据!AT394="","",IF(ISERROR(MATCH(原始数据!AT394,各类选项!$E:$E,0)),1,0))</f>
        <v/>
      </c>
      <c r="O393" s="295" t="str">
        <f>IF(原始数据!AU394="","",IF(ISERROR(MATCH(原始数据!AU394,各类选项!$E:$E,0)),1,0))</f>
        <v/>
      </c>
      <c r="P393" s="295" t="str">
        <f>IF(原始数据!AW394="","",IF(ISERROR(MATCH(原始数据!AW394,各类选项!$E:$E,0)),1,0))</f>
        <v/>
      </c>
      <c r="Q393" s="295" t="str">
        <f>IF(原始数据!AY394="","",IF(ISERROR(MATCH(原始数据!AY394,各类选项!$E:$E,0)),1,0))</f>
        <v/>
      </c>
      <c r="R393" s="295" t="str">
        <f>IF(原始数据!AZ394="","",IF(ISERROR(MATCH(原始数据!AZ394,各类选项!$C:$C,0)),1,0))</f>
        <v/>
      </c>
      <c r="S393" s="295" t="str">
        <f>IF(赛后数据!M394="","",IF(ISERROR(MATCH(赛后数据!M394,(各类选项!J:J),0)),1,0))</f>
        <v/>
      </c>
      <c r="T393" s="295" t="str">
        <f>IF(赛后数据!U394="","",IF(ISERROR(MATCH(赛后数据!U394,(各类选项!J:J),0)),1,0))</f>
        <v/>
      </c>
      <c r="U393" s="295" t="str">
        <f>IF(赛后数据!AC394="","",IF(ISERROR(MATCH(赛后数据!AC394,(各类选项!J:J),0)),1,0))</f>
        <v/>
      </c>
      <c r="V393" s="295" t="str">
        <f>IF(赛后数据!AK394="","",IF(ISERROR(MATCH(赛后数据!AK394,(各类选项!J:J),0)),1,0))</f>
        <v/>
      </c>
    </row>
    <row r="394" spans="1:22">
      <c r="A394" s="295">
        <f t="shared" si="12"/>
        <v>0</v>
      </c>
      <c r="B394" s="295">
        <f t="shared" si="13"/>
        <v>0</v>
      </c>
      <c r="C394" s="295" t="str">
        <f>IF(原始数据!K395="","",IF(ISERROR(MATCH(原始数据!K395,原始数据!E395:F395,0)),1,0)-IF(原始数据!K395="",1,0))</f>
        <v/>
      </c>
      <c r="D394" s="295" t="str">
        <f>IF(原始数据!L395="","",IF(ISERROR(MATCH(原始数据!L395,各类选项!L:L,0)),1,0)-IF(原始数据!L395="",1,0))</f>
        <v/>
      </c>
      <c r="E394" s="295" t="str">
        <f>IF(原始数据!W395="","",IF(ISERROR(MATCH(原始数据!W395,各类选项!G:G,0)),1,0))</f>
        <v/>
      </c>
      <c r="F394" s="295" t="str">
        <f>IF(原始数据!Y395="","",IF(ISERROR(MATCH(原始数据!Y395,各类选项!G:G,0)),1,0))</f>
        <v/>
      </c>
      <c r="G394" s="295" t="str">
        <f>IF(原始数据!AO395="","",IF(ISERROR(MATCH(原始数据!AO395,各类选项!$E:$E,0)),1,0))</f>
        <v/>
      </c>
      <c r="H394" s="295" t="str">
        <f>IF(原始数据!AP395="","",IF(ISERROR(MATCH(原始数据!AP395,各类选项!$E:$E,0)),1,0))</f>
        <v/>
      </c>
      <c r="I394" s="295" t="str">
        <f>IF(原始数据!AV395="","",IF(ISERROR(MATCH(原始数据!AV395,各类选项!$E:$E,0)),1,0))</f>
        <v/>
      </c>
      <c r="J394" s="295" t="str">
        <f>IF(原始数据!AX395="","",IF(ISERROR(MATCH(原始数据!AX395,各类选项!$E:$E,0)),1,0))</f>
        <v/>
      </c>
      <c r="K394" s="295" t="str">
        <f>IF(原始数据!AQ395="","",IF(ISERROR(MATCH(原始数据!AQ395,各类选项!$C:$C,0)),1,0))</f>
        <v/>
      </c>
      <c r="L394" s="295" t="str">
        <f>IF(原始数据!AR395="","",IF(ISERROR(MATCH(原始数据!AR395,各类选项!$C:$C,0)),1,0))</f>
        <v/>
      </c>
      <c r="M394" s="295" t="str">
        <f>IF(原始数据!AS395="","",IF(ISERROR(MATCH(原始数据!AS395,各类选项!$C:$C,0)),1,0))</f>
        <v/>
      </c>
      <c r="N394" s="295" t="str">
        <f>IF(原始数据!AT395="","",IF(ISERROR(MATCH(原始数据!AT395,各类选项!$E:$E,0)),1,0))</f>
        <v/>
      </c>
      <c r="O394" s="295" t="str">
        <f>IF(原始数据!AU395="","",IF(ISERROR(MATCH(原始数据!AU395,各类选项!$E:$E,0)),1,0))</f>
        <v/>
      </c>
      <c r="P394" s="295" t="str">
        <f>IF(原始数据!AW395="","",IF(ISERROR(MATCH(原始数据!AW395,各类选项!$E:$E,0)),1,0))</f>
        <v/>
      </c>
      <c r="Q394" s="295" t="str">
        <f>IF(原始数据!AY395="","",IF(ISERROR(MATCH(原始数据!AY395,各类选项!$E:$E,0)),1,0))</f>
        <v/>
      </c>
      <c r="R394" s="295" t="str">
        <f>IF(原始数据!AZ395="","",IF(ISERROR(MATCH(原始数据!AZ395,各类选项!$C:$C,0)),1,0))</f>
        <v/>
      </c>
      <c r="S394" s="295" t="str">
        <f>IF(赛后数据!M395="","",IF(ISERROR(MATCH(赛后数据!M395,(各类选项!J:J),0)),1,0))</f>
        <v/>
      </c>
      <c r="T394" s="295" t="str">
        <f>IF(赛后数据!U395="","",IF(ISERROR(MATCH(赛后数据!U395,(各类选项!J:J),0)),1,0))</f>
        <v/>
      </c>
      <c r="U394" s="295" t="str">
        <f>IF(赛后数据!AC395="","",IF(ISERROR(MATCH(赛后数据!AC395,(各类选项!J:J),0)),1,0))</f>
        <v/>
      </c>
      <c r="V394" s="295" t="str">
        <f>IF(赛后数据!AK395="","",IF(ISERROR(MATCH(赛后数据!AK395,(各类选项!J:J),0)),1,0))</f>
        <v/>
      </c>
    </row>
    <row r="395" spans="1:22">
      <c r="A395" s="295">
        <f t="shared" si="12"/>
        <v>0</v>
      </c>
      <c r="B395" s="295">
        <f t="shared" si="13"/>
        <v>0</v>
      </c>
      <c r="C395" s="295" t="str">
        <f>IF(原始数据!K396="","",IF(ISERROR(MATCH(原始数据!K396,原始数据!E396:F396,0)),1,0)-IF(原始数据!K396="",1,0))</f>
        <v/>
      </c>
      <c r="D395" s="295" t="str">
        <f>IF(原始数据!L396="","",IF(ISERROR(MATCH(原始数据!L396,各类选项!L:L,0)),1,0)-IF(原始数据!L396="",1,0))</f>
        <v/>
      </c>
      <c r="E395" s="295" t="str">
        <f>IF(原始数据!W396="","",IF(ISERROR(MATCH(原始数据!W396,各类选项!G:G,0)),1,0))</f>
        <v/>
      </c>
      <c r="F395" s="295" t="str">
        <f>IF(原始数据!Y396="","",IF(ISERROR(MATCH(原始数据!Y396,各类选项!G:G,0)),1,0))</f>
        <v/>
      </c>
      <c r="G395" s="295" t="str">
        <f>IF(原始数据!AO396="","",IF(ISERROR(MATCH(原始数据!AO396,各类选项!$E:$E,0)),1,0))</f>
        <v/>
      </c>
      <c r="H395" s="295" t="str">
        <f>IF(原始数据!AP396="","",IF(ISERROR(MATCH(原始数据!AP396,各类选项!$E:$E,0)),1,0))</f>
        <v/>
      </c>
      <c r="I395" s="295" t="str">
        <f>IF(原始数据!AV396="","",IF(ISERROR(MATCH(原始数据!AV396,各类选项!$E:$E,0)),1,0))</f>
        <v/>
      </c>
      <c r="J395" s="295" t="str">
        <f>IF(原始数据!AX396="","",IF(ISERROR(MATCH(原始数据!AX396,各类选项!$E:$E,0)),1,0))</f>
        <v/>
      </c>
      <c r="K395" s="295" t="str">
        <f>IF(原始数据!AQ396="","",IF(ISERROR(MATCH(原始数据!AQ396,各类选项!$C:$C,0)),1,0))</f>
        <v/>
      </c>
      <c r="L395" s="295" t="str">
        <f>IF(原始数据!AR396="","",IF(ISERROR(MATCH(原始数据!AR396,各类选项!$C:$C,0)),1,0))</f>
        <v/>
      </c>
      <c r="M395" s="295" t="str">
        <f>IF(原始数据!AS396="","",IF(ISERROR(MATCH(原始数据!AS396,各类选项!$C:$C,0)),1,0))</f>
        <v/>
      </c>
      <c r="N395" s="295" t="str">
        <f>IF(原始数据!AT396="","",IF(ISERROR(MATCH(原始数据!AT396,各类选项!$E:$E,0)),1,0))</f>
        <v/>
      </c>
      <c r="O395" s="295" t="str">
        <f>IF(原始数据!AU396="","",IF(ISERROR(MATCH(原始数据!AU396,各类选项!$E:$E,0)),1,0))</f>
        <v/>
      </c>
      <c r="P395" s="295" t="str">
        <f>IF(原始数据!AW396="","",IF(ISERROR(MATCH(原始数据!AW396,各类选项!$E:$E,0)),1,0))</f>
        <v/>
      </c>
      <c r="Q395" s="295" t="str">
        <f>IF(原始数据!AY396="","",IF(ISERROR(MATCH(原始数据!AY396,各类选项!$E:$E,0)),1,0))</f>
        <v/>
      </c>
      <c r="R395" s="295" t="str">
        <f>IF(原始数据!AZ396="","",IF(ISERROR(MATCH(原始数据!AZ396,各类选项!$C:$C,0)),1,0))</f>
        <v/>
      </c>
      <c r="S395" s="295" t="str">
        <f>IF(赛后数据!M396="","",IF(ISERROR(MATCH(赛后数据!M396,(各类选项!J:J),0)),1,0))</f>
        <v/>
      </c>
      <c r="T395" s="295" t="str">
        <f>IF(赛后数据!U396="","",IF(ISERROR(MATCH(赛后数据!U396,(各类选项!J:J),0)),1,0))</f>
        <v/>
      </c>
      <c r="U395" s="295" t="str">
        <f>IF(赛后数据!AC396="","",IF(ISERROR(MATCH(赛后数据!AC396,(各类选项!J:J),0)),1,0))</f>
        <v/>
      </c>
      <c r="V395" s="295" t="str">
        <f>IF(赛后数据!AK396="","",IF(ISERROR(MATCH(赛后数据!AK396,(各类选项!J:J),0)),1,0))</f>
        <v/>
      </c>
    </row>
    <row r="396" spans="1:22">
      <c r="A396" s="295">
        <f t="shared" si="12"/>
        <v>0</v>
      </c>
      <c r="B396" s="295">
        <f t="shared" si="13"/>
        <v>0</v>
      </c>
      <c r="C396" s="295" t="str">
        <f>IF(原始数据!K397="","",IF(ISERROR(MATCH(原始数据!K397,原始数据!E397:F397,0)),1,0)-IF(原始数据!K397="",1,0))</f>
        <v/>
      </c>
      <c r="D396" s="295" t="str">
        <f>IF(原始数据!L397="","",IF(ISERROR(MATCH(原始数据!L397,各类选项!L:L,0)),1,0)-IF(原始数据!L397="",1,0))</f>
        <v/>
      </c>
      <c r="E396" s="295" t="str">
        <f>IF(原始数据!W397="","",IF(ISERROR(MATCH(原始数据!W397,各类选项!G:G,0)),1,0))</f>
        <v/>
      </c>
      <c r="F396" s="295" t="str">
        <f>IF(原始数据!Y397="","",IF(ISERROR(MATCH(原始数据!Y397,各类选项!G:G,0)),1,0))</f>
        <v/>
      </c>
      <c r="G396" s="295" t="str">
        <f>IF(原始数据!AO397="","",IF(ISERROR(MATCH(原始数据!AO397,各类选项!$E:$E,0)),1,0))</f>
        <v/>
      </c>
      <c r="H396" s="295" t="str">
        <f>IF(原始数据!AP397="","",IF(ISERROR(MATCH(原始数据!AP397,各类选项!$E:$E,0)),1,0))</f>
        <v/>
      </c>
      <c r="I396" s="295" t="str">
        <f>IF(原始数据!AV397="","",IF(ISERROR(MATCH(原始数据!AV397,各类选项!$E:$E,0)),1,0))</f>
        <v/>
      </c>
      <c r="J396" s="295" t="str">
        <f>IF(原始数据!AX397="","",IF(ISERROR(MATCH(原始数据!AX397,各类选项!$E:$E,0)),1,0))</f>
        <v/>
      </c>
      <c r="K396" s="295" t="str">
        <f>IF(原始数据!AQ397="","",IF(ISERROR(MATCH(原始数据!AQ397,各类选项!$C:$C,0)),1,0))</f>
        <v/>
      </c>
      <c r="L396" s="295" t="str">
        <f>IF(原始数据!AR397="","",IF(ISERROR(MATCH(原始数据!AR397,各类选项!$C:$C,0)),1,0))</f>
        <v/>
      </c>
      <c r="M396" s="295" t="str">
        <f>IF(原始数据!AS397="","",IF(ISERROR(MATCH(原始数据!AS397,各类选项!$C:$C,0)),1,0))</f>
        <v/>
      </c>
      <c r="N396" s="295" t="str">
        <f>IF(原始数据!AT397="","",IF(ISERROR(MATCH(原始数据!AT397,各类选项!$E:$E,0)),1,0))</f>
        <v/>
      </c>
      <c r="O396" s="295" t="str">
        <f>IF(原始数据!AU397="","",IF(ISERROR(MATCH(原始数据!AU397,各类选项!$E:$E,0)),1,0))</f>
        <v/>
      </c>
      <c r="P396" s="295" t="str">
        <f>IF(原始数据!AW397="","",IF(ISERROR(MATCH(原始数据!AW397,各类选项!$E:$E,0)),1,0))</f>
        <v/>
      </c>
      <c r="Q396" s="295" t="str">
        <f>IF(原始数据!AY397="","",IF(ISERROR(MATCH(原始数据!AY397,各类选项!$E:$E,0)),1,0))</f>
        <v/>
      </c>
      <c r="R396" s="295" t="str">
        <f>IF(原始数据!AZ397="","",IF(ISERROR(MATCH(原始数据!AZ397,各类选项!$C:$C,0)),1,0))</f>
        <v/>
      </c>
      <c r="S396" s="295" t="str">
        <f>IF(赛后数据!M397="","",IF(ISERROR(MATCH(赛后数据!M397,(各类选项!J:J),0)),1,0))</f>
        <v/>
      </c>
      <c r="T396" s="295" t="str">
        <f>IF(赛后数据!U397="","",IF(ISERROR(MATCH(赛后数据!U397,(各类选项!J:J),0)),1,0))</f>
        <v/>
      </c>
      <c r="U396" s="295" t="str">
        <f>IF(赛后数据!AC397="","",IF(ISERROR(MATCH(赛后数据!AC397,(各类选项!J:J),0)),1,0))</f>
        <v/>
      </c>
      <c r="V396" s="295" t="str">
        <f>IF(赛后数据!AK397="","",IF(ISERROR(MATCH(赛后数据!AK397,(各类选项!J:J),0)),1,0))</f>
        <v/>
      </c>
    </row>
    <row r="397" spans="1:22">
      <c r="A397" s="295">
        <f t="shared" si="12"/>
        <v>0</v>
      </c>
      <c r="B397" s="295">
        <f t="shared" si="13"/>
        <v>0</v>
      </c>
      <c r="C397" s="295" t="str">
        <f>IF(原始数据!K398="","",IF(ISERROR(MATCH(原始数据!K398,原始数据!E398:F398,0)),1,0)-IF(原始数据!K398="",1,0))</f>
        <v/>
      </c>
      <c r="D397" s="295" t="str">
        <f>IF(原始数据!L398="","",IF(ISERROR(MATCH(原始数据!L398,各类选项!L:L,0)),1,0)-IF(原始数据!L398="",1,0))</f>
        <v/>
      </c>
      <c r="E397" s="295" t="str">
        <f>IF(原始数据!W398="","",IF(ISERROR(MATCH(原始数据!W398,各类选项!G:G,0)),1,0))</f>
        <v/>
      </c>
      <c r="F397" s="295" t="str">
        <f>IF(原始数据!Y398="","",IF(ISERROR(MATCH(原始数据!Y398,各类选项!G:G,0)),1,0))</f>
        <v/>
      </c>
      <c r="G397" s="295" t="str">
        <f>IF(原始数据!AO398="","",IF(ISERROR(MATCH(原始数据!AO398,各类选项!$E:$E,0)),1,0))</f>
        <v/>
      </c>
      <c r="H397" s="295" t="str">
        <f>IF(原始数据!AP398="","",IF(ISERROR(MATCH(原始数据!AP398,各类选项!$E:$E,0)),1,0))</f>
        <v/>
      </c>
      <c r="I397" s="295" t="str">
        <f>IF(原始数据!AV398="","",IF(ISERROR(MATCH(原始数据!AV398,各类选项!$E:$E,0)),1,0))</f>
        <v/>
      </c>
      <c r="J397" s="295" t="str">
        <f>IF(原始数据!AX398="","",IF(ISERROR(MATCH(原始数据!AX398,各类选项!$E:$E,0)),1,0))</f>
        <v/>
      </c>
      <c r="K397" s="295" t="str">
        <f>IF(原始数据!AQ398="","",IF(ISERROR(MATCH(原始数据!AQ398,各类选项!$C:$C,0)),1,0))</f>
        <v/>
      </c>
      <c r="L397" s="295" t="str">
        <f>IF(原始数据!AR398="","",IF(ISERROR(MATCH(原始数据!AR398,各类选项!$C:$C,0)),1,0))</f>
        <v/>
      </c>
      <c r="M397" s="295" t="str">
        <f>IF(原始数据!AS398="","",IF(ISERROR(MATCH(原始数据!AS398,各类选项!$C:$C,0)),1,0))</f>
        <v/>
      </c>
      <c r="N397" s="295" t="str">
        <f>IF(原始数据!AT398="","",IF(ISERROR(MATCH(原始数据!AT398,各类选项!$E:$E,0)),1,0))</f>
        <v/>
      </c>
      <c r="O397" s="295" t="str">
        <f>IF(原始数据!AU398="","",IF(ISERROR(MATCH(原始数据!AU398,各类选项!$E:$E,0)),1,0))</f>
        <v/>
      </c>
      <c r="P397" s="295" t="str">
        <f>IF(原始数据!AW398="","",IF(ISERROR(MATCH(原始数据!AW398,各类选项!$E:$E,0)),1,0))</f>
        <v/>
      </c>
      <c r="Q397" s="295" t="str">
        <f>IF(原始数据!AY398="","",IF(ISERROR(MATCH(原始数据!AY398,各类选项!$E:$E,0)),1,0))</f>
        <v/>
      </c>
      <c r="R397" s="295" t="str">
        <f>IF(原始数据!AZ398="","",IF(ISERROR(MATCH(原始数据!AZ398,各类选项!$C:$C,0)),1,0))</f>
        <v/>
      </c>
      <c r="S397" s="295" t="str">
        <f>IF(赛后数据!M398="","",IF(ISERROR(MATCH(赛后数据!M398,(各类选项!J:J),0)),1,0))</f>
        <v/>
      </c>
      <c r="T397" s="295" t="str">
        <f>IF(赛后数据!U398="","",IF(ISERROR(MATCH(赛后数据!U398,(各类选项!J:J),0)),1,0))</f>
        <v/>
      </c>
      <c r="U397" s="295" t="str">
        <f>IF(赛后数据!AC398="","",IF(ISERROR(MATCH(赛后数据!AC398,(各类选项!J:J),0)),1,0))</f>
        <v/>
      </c>
      <c r="V397" s="295" t="str">
        <f>IF(赛后数据!AK398="","",IF(ISERROR(MATCH(赛后数据!AK398,(各类选项!J:J),0)),1,0))</f>
        <v/>
      </c>
    </row>
    <row r="398" spans="1:22">
      <c r="A398" s="295">
        <f t="shared" si="12"/>
        <v>0</v>
      </c>
      <c r="B398" s="295">
        <f t="shared" si="13"/>
        <v>0</v>
      </c>
      <c r="C398" s="295" t="str">
        <f>IF(原始数据!K399="","",IF(ISERROR(MATCH(原始数据!K399,原始数据!E399:F399,0)),1,0)-IF(原始数据!K399="",1,0))</f>
        <v/>
      </c>
      <c r="D398" s="295" t="str">
        <f>IF(原始数据!L399="","",IF(ISERROR(MATCH(原始数据!L399,各类选项!L:L,0)),1,0)-IF(原始数据!L399="",1,0))</f>
        <v/>
      </c>
      <c r="E398" s="295" t="str">
        <f>IF(原始数据!W399="","",IF(ISERROR(MATCH(原始数据!W399,各类选项!G:G,0)),1,0))</f>
        <v/>
      </c>
      <c r="F398" s="295" t="str">
        <f>IF(原始数据!Y399="","",IF(ISERROR(MATCH(原始数据!Y399,各类选项!G:G,0)),1,0))</f>
        <v/>
      </c>
      <c r="G398" s="295" t="str">
        <f>IF(原始数据!AO399="","",IF(ISERROR(MATCH(原始数据!AO399,各类选项!$E:$E,0)),1,0))</f>
        <v/>
      </c>
      <c r="H398" s="295" t="str">
        <f>IF(原始数据!AP399="","",IF(ISERROR(MATCH(原始数据!AP399,各类选项!$E:$E,0)),1,0))</f>
        <v/>
      </c>
      <c r="I398" s="295" t="str">
        <f>IF(原始数据!AV399="","",IF(ISERROR(MATCH(原始数据!AV399,各类选项!$E:$E,0)),1,0))</f>
        <v/>
      </c>
      <c r="J398" s="295" t="str">
        <f>IF(原始数据!AX399="","",IF(ISERROR(MATCH(原始数据!AX399,各类选项!$E:$E,0)),1,0))</f>
        <v/>
      </c>
      <c r="K398" s="295" t="str">
        <f>IF(原始数据!AQ399="","",IF(ISERROR(MATCH(原始数据!AQ399,各类选项!$C:$C,0)),1,0))</f>
        <v/>
      </c>
      <c r="L398" s="295" t="str">
        <f>IF(原始数据!AR399="","",IF(ISERROR(MATCH(原始数据!AR399,各类选项!$C:$C,0)),1,0))</f>
        <v/>
      </c>
      <c r="M398" s="295" t="str">
        <f>IF(原始数据!AS399="","",IF(ISERROR(MATCH(原始数据!AS399,各类选项!$C:$C,0)),1,0))</f>
        <v/>
      </c>
      <c r="N398" s="295" t="str">
        <f>IF(原始数据!AT399="","",IF(ISERROR(MATCH(原始数据!AT399,各类选项!$E:$E,0)),1,0))</f>
        <v/>
      </c>
      <c r="O398" s="295" t="str">
        <f>IF(原始数据!AU399="","",IF(ISERROR(MATCH(原始数据!AU399,各类选项!$E:$E,0)),1,0))</f>
        <v/>
      </c>
      <c r="P398" s="295" t="str">
        <f>IF(原始数据!AW399="","",IF(ISERROR(MATCH(原始数据!AW399,各类选项!$E:$E,0)),1,0))</f>
        <v/>
      </c>
      <c r="Q398" s="295" t="str">
        <f>IF(原始数据!AY399="","",IF(ISERROR(MATCH(原始数据!AY399,各类选项!$E:$E,0)),1,0))</f>
        <v/>
      </c>
      <c r="R398" s="295" t="str">
        <f>IF(原始数据!AZ399="","",IF(ISERROR(MATCH(原始数据!AZ399,各类选项!$C:$C,0)),1,0))</f>
        <v/>
      </c>
      <c r="S398" s="295" t="str">
        <f>IF(赛后数据!M399="","",IF(ISERROR(MATCH(赛后数据!M399,(各类选项!J:J),0)),1,0))</f>
        <v/>
      </c>
      <c r="T398" s="295" t="str">
        <f>IF(赛后数据!U399="","",IF(ISERROR(MATCH(赛后数据!U399,(各类选项!J:J),0)),1,0))</f>
        <v/>
      </c>
      <c r="U398" s="295" t="str">
        <f>IF(赛后数据!AC399="","",IF(ISERROR(MATCH(赛后数据!AC399,(各类选项!J:J),0)),1,0))</f>
        <v/>
      </c>
      <c r="V398" s="295" t="str">
        <f>IF(赛后数据!AK399="","",IF(ISERROR(MATCH(赛后数据!AK399,(各类选项!J:J),0)),1,0))</f>
        <v/>
      </c>
    </row>
    <row r="399" spans="1:22">
      <c r="A399" s="295">
        <f t="shared" si="12"/>
        <v>0</v>
      </c>
      <c r="B399" s="295">
        <f t="shared" si="13"/>
        <v>0</v>
      </c>
      <c r="C399" s="295" t="str">
        <f>IF(原始数据!K400="","",IF(ISERROR(MATCH(原始数据!K400,原始数据!E400:F400,0)),1,0)-IF(原始数据!K400="",1,0))</f>
        <v/>
      </c>
      <c r="D399" s="295" t="str">
        <f>IF(原始数据!L400="","",IF(ISERROR(MATCH(原始数据!L400,各类选项!L:L,0)),1,0)-IF(原始数据!L400="",1,0))</f>
        <v/>
      </c>
      <c r="E399" s="295" t="str">
        <f>IF(原始数据!W400="","",IF(ISERROR(MATCH(原始数据!W400,各类选项!G:G,0)),1,0))</f>
        <v/>
      </c>
      <c r="F399" s="295" t="str">
        <f>IF(原始数据!Y400="","",IF(ISERROR(MATCH(原始数据!Y400,各类选项!G:G,0)),1,0))</f>
        <v/>
      </c>
      <c r="G399" s="295" t="str">
        <f>IF(原始数据!AO400="","",IF(ISERROR(MATCH(原始数据!AO400,各类选项!$E:$E,0)),1,0))</f>
        <v/>
      </c>
      <c r="H399" s="295" t="str">
        <f>IF(原始数据!AP400="","",IF(ISERROR(MATCH(原始数据!AP400,各类选项!$E:$E,0)),1,0))</f>
        <v/>
      </c>
      <c r="I399" s="295" t="str">
        <f>IF(原始数据!AV400="","",IF(ISERROR(MATCH(原始数据!AV400,各类选项!$E:$E,0)),1,0))</f>
        <v/>
      </c>
      <c r="J399" s="295" t="str">
        <f>IF(原始数据!AX400="","",IF(ISERROR(MATCH(原始数据!AX400,各类选项!$E:$E,0)),1,0))</f>
        <v/>
      </c>
      <c r="K399" s="295" t="str">
        <f>IF(原始数据!AQ400="","",IF(ISERROR(MATCH(原始数据!AQ400,各类选项!$C:$C,0)),1,0))</f>
        <v/>
      </c>
      <c r="L399" s="295" t="str">
        <f>IF(原始数据!AR400="","",IF(ISERROR(MATCH(原始数据!AR400,各类选项!$C:$C,0)),1,0))</f>
        <v/>
      </c>
      <c r="M399" s="295" t="str">
        <f>IF(原始数据!AS400="","",IF(ISERROR(MATCH(原始数据!AS400,各类选项!$C:$C,0)),1,0))</f>
        <v/>
      </c>
      <c r="N399" s="295" t="str">
        <f>IF(原始数据!AT400="","",IF(ISERROR(MATCH(原始数据!AT400,各类选项!$E:$E,0)),1,0))</f>
        <v/>
      </c>
      <c r="O399" s="295" t="str">
        <f>IF(原始数据!AU400="","",IF(ISERROR(MATCH(原始数据!AU400,各类选项!$E:$E,0)),1,0))</f>
        <v/>
      </c>
      <c r="P399" s="295" t="str">
        <f>IF(原始数据!AW400="","",IF(ISERROR(MATCH(原始数据!AW400,各类选项!$E:$E,0)),1,0))</f>
        <v/>
      </c>
      <c r="Q399" s="295" t="str">
        <f>IF(原始数据!AY400="","",IF(ISERROR(MATCH(原始数据!AY400,各类选项!$E:$E,0)),1,0))</f>
        <v/>
      </c>
      <c r="R399" s="295" t="str">
        <f>IF(原始数据!AZ400="","",IF(ISERROR(MATCH(原始数据!AZ400,各类选项!$C:$C,0)),1,0))</f>
        <v/>
      </c>
      <c r="S399" s="295" t="str">
        <f>IF(赛后数据!M400="","",IF(ISERROR(MATCH(赛后数据!M400,(各类选项!J:J),0)),1,0))</f>
        <v/>
      </c>
      <c r="T399" s="295" t="str">
        <f>IF(赛后数据!U400="","",IF(ISERROR(MATCH(赛后数据!U400,(各类选项!J:J),0)),1,0))</f>
        <v/>
      </c>
      <c r="U399" s="295" t="str">
        <f>IF(赛后数据!AC400="","",IF(ISERROR(MATCH(赛后数据!AC400,(各类选项!J:J),0)),1,0))</f>
        <v/>
      </c>
      <c r="V399" s="295" t="str">
        <f>IF(赛后数据!AK400="","",IF(ISERROR(MATCH(赛后数据!AK400,(各类选项!J:J),0)),1,0))</f>
        <v/>
      </c>
    </row>
    <row r="400" spans="1:22">
      <c r="A400" s="295">
        <f t="shared" si="12"/>
        <v>0</v>
      </c>
      <c r="B400" s="295">
        <f t="shared" si="13"/>
        <v>0</v>
      </c>
      <c r="C400" s="295" t="str">
        <f>IF(原始数据!K401="","",IF(ISERROR(MATCH(原始数据!K401,原始数据!E401:F401,0)),1,0)-IF(原始数据!K401="",1,0))</f>
        <v/>
      </c>
      <c r="D400" s="295" t="str">
        <f>IF(原始数据!L401="","",IF(ISERROR(MATCH(原始数据!L401,各类选项!L:L,0)),1,0)-IF(原始数据!L401="",1,0))</f>
        <v/>
      </c>
      <c r="E400" s="295" t="str">
        <f>IF(原始数据!W401="","",IF(ISERROR(MATCH(原始数据!W401,各类选项!G:G,0)),1,0))</f>
        <v/>
      </c>
      <c r="F400" s="295" t="str">
        <f>IF(原始数据!Y401="","",IF(ISERROR(MATCH(原始数据!Y401,各类选项!G:G,0)),1,0))</f>
        <v/>
      </c>
      <c r="G400" s="295" t="str">
        <f>IF(原始数据!AO401="","",IF(ISERROR(MATCH(原始数据!AO401,各类选项!$E:$E,0)),1,0))</f>
        <v/>
      </c>
      <c r="H400" s="295" t="str">
        <f>IF(原始数据!AP401="","",IF(ISERROR(MATCH(原始数据!AP401,各类选项!$E:$E,0)),1,0))</f>
        <v/>
      </c>
      <c r="I400" s="295" t="str">
        <f>IF(原始数据!AV401="","",IF(ISERROR(MATCH(原始数据!AV401,各类选项!$E:$E,0)),1,0))</f>
        <v/>
      </c>
      <c r="J400" s="295" t="str">
        <f>IF(原始数据!AX401="","",IF(ISERROR(MATCH(原始数据!AX401,各类选项!$E:$E,0)),1,0))</f>
        <v/>
      </c>
      <c r="K400" s="295" t="str">
        <f>IF(原始数据!AQ401="","",IF(ISERROR(MATCH(原始数据!AQ401,各类选项!$C:$C,0)),1,0))</f>
        <v/>
      </c>
      <c r="L400" s="295" t="str">
        <f>IF(原始数据!AR401="","",IF(ISERROR(MATCH(原始数据!AR401,各类选项!$C:$C,0)),1,0))</f>
        <v/>
      </c>
      <c r="M400" s="295" t="str">
        <f>IF(原始数据!AS401="","",IF(ISERROR(MATCH(原始数据!AS401,各类选项!$C:$C,0)),1,0))</f>
        <v/>
      </c>
      <c r="N400" s="295" t="str">
        <f>IF(原始数据!AT401="","",IF(ISERROR(MATCH(原始数据!AT401,各类选项!$E:$E,0)),1,0))</f>
        <v/>
      </c>
      <c r="O400" s="295" t="str">
        <f>IF(原始数据!AU401="","",IF(ISERROR(MATCH(原始数据!AU401,各类选项!$E:$E,0)),1,0))</f>
        <v/>
      </c>
      <c r="P400" s="295" t="str">
        <f>IF(原始数据!AW401="","",IF(ISERROR(MATCH(原始数据!AW401,各类选项!$E:$E,0)),1,0))</f>
        <v/>
      </c>
      <c r="Q400" s="295" t="str">
        <f>IF(原始数据!AY401="","",IF(ISERROR(MATCH(原始数据!AY401,各类选项!$E:$E,0)),1,0))</f>
        <v/>
      </c>
      <c r="R400" s="295" t="str">
        <f>IF(原始数据!AZ401="","",IF(ISERROR(MATCH(原始数据!AZ401,各类选项!$C:$C,0)),1,0))</f>
        <v/>
      </c>
      <c r="S400" s="295" t="str">
        <f>IF(赛后数据!M401="","",IF(ISERROR(MATCH(赛后数据!M401,(各类选项!J:J),0)),1,0))</f>
        <v/>
      </c>
      <c r="T400" s="295" t="str">
        <f>IF(赛后数据!U401="","",IF(ISERROR(MATCH(赛后数据!U401,(各类选项!J:J),0)),1,0))</f>
        <v/>
      </c>
      <c r="U400" s="295" t="str">
        <f>IF(赛后数据!AC401="","",IF(ISERROR(MATCH(赛后数据!AC401,(各类选项!J:J),0)),1,0))</f>
        <v/>
      </c>
      <c r="V400" s="295" t="str">
        <f>IF(赛后数据!AK401="","",IF(ISERROR(MATCH(赛后数据!AK401,(各类选项!J:J),0)),1,0))</f>
        <v/>
      </c>
    </row>
    <row r="401" spans="1:22">
      <c r="A401" s="295">
        <f t="shared" si="12"/>
        <v>0</v>
      </c>
      <c r="B401" s="295">
        <f t="shared" si="13"/>
        <v>0</v>
      </c>
      <c r="C401" s="295" t="str">
        <f>IF(原始数据!K402="","",IF(ISERROR(MATCH(原始数据!K402,原始数据!E402:F402,0)),1,0)-IF(原始数据!K402="",1,0))</f>
        <v/>
      </c>
      <c r="D401" s="295" t="str">
        <f>IF(原始数据!L402="","",IF(ISERROR(MATCH(原始数据!L402,各类选项!L:L,0)),1,0)-IF(原始数据!L402="",1,0))</f>
        <v/>
      </c>
      <c r="E401" s="295" t="str">
        <f>IF(原始数据!W402="","",IF(ISERROR(MATCH(原始数据!W402,各类选项!G:G,0)),1,0))</f>
        <v/>
      </c>
      <c r="F401" s="295" t="str">
        <f>IF(原始数据!Y402="","",IF(ISERROR(MATCH(原始数据!Y402,各类选项!G:G,0)),1,0))</f>
        <v/>
      </c>
      <c r="G401" s="295" t="str">
        <f>IF(原始数据!AO402="","",IF(ISERROR(MATCH(原始数据!AO402,各类选项!$E:$E,0)),1,0))</f>
        <v/>
      </c>
      <c r="H401" s="295" t="str">
        <f>IF(原始数据!AP402="","",IF(ISERROR(MATCH(原始数据!AP402,各类选项!$E:$E,0)),1,0))</f>
        <v/>
      </c>
      <c r="I401" s="295" t="str">
        <f>IF(原始数据!AV402="","",IF(ISERROR(MATCH(原始数据!AV402,各类选项!$E:$E,0)),1,0))</f>
        <v/>
      </c>
      <c r="J401" s="295" t="str">
        <f>IF(原始数据!AX402="","",IF(ISERROR(MATCH(原始数据!AX402,各类选项!$E:$E,0)),1,0))</f>
        <v/>
      </c>
      <c r="K401" s="295" t="str">
        <f>IF(原始数据!AQ402="","",IF(ISERROR(MATCH(原始数据!AQ402,各类选项!$C:$C,0)),1,0))</f>
        <v/>
      </c>
      <c r="L401" s="295" t="str">
        <f>IF(原始数据!AR402="","",IF(ISERROR(MATCH(原始数据!AR402,各类选项!$C:$C,0)),1,0))</f>
        <v/>
      </c>
      <c r="M401" s="295" t="str">
        <f>IF(原始数据!AS402="","",IF(ISERROR(MATCH(原始数据!AS402,各类选项!$C:$C,0)),1,0))</f>
        <v/>
      </c>
      <c r="N401" s="295" t="str">
        <f>IF(原始数据!AT402="","",IF(ISERROR(MATCH(原始数据!AT402,各类选项!$E:$E,0)),1,0))</f>
        <v/>
      </c>
      <c r="O401" s="295" t="str">
        <f>IF(原始数据!AU402="","",IF(ISERROR(MATCH(原始数据!AU402,各类选项!$E:$E,0)),1,0))</f>
        <v/>
      </c>
      <c r="P401" s="295" t="str">
        <f>IF(原始数据!AW402="","",IF(ISERROR(MATCH(原始数据!AW402,各类选项!$E:$E,0)),1,0))</f>
        <v/>
      </c>
      <c r="Q401" s="295" t="str">
        <f>IF(原始数据!AY402="","",IF(ISERROR(MATCH(原始数据!AY402,各类选项!$E:$E,0)),1,0))</f>
        <v/>
      </c>
      <c r="R401" s="295" t="str">
        <f>IF(原始数据!AZ402="","",IF(ISERROR(MATCH(原始数据!AZ402,各类选项!$C:$C,0)),1,0))</f>
        <v/>
      </c>
      <c r="S401" s="295" t="str">
        <f>IF(赛后数据!M402="","",IF(ISERROR(MATCH(赛后数据!M402,(各类选项!J:J),0)),1,0))</f>
        <v/>
      </c>
      <c r="T401" s="295" t="str">
        <f>IF(赛后数据!U402="","",IF(ISERROR(MATCH(赛后数据!U402,(各类选项!J:J),0)),1,0))</f>
        <v/>
      </c>
      <c r="U401" s="295" t="str">
        <f>IF(赛后数据!AC402="","",IF(ISERROR(MATCH(赛后数据!AC402,(各类选项!J:J),0)),1,0))</f>
        <v/>
      </c>
      <c r="V401" s="295" t="str">
        <f>IF(赛后数据!AK402="","",IF(ISERROR(MATCH(赛后数据!AK402,(各类选项!J:J),0)),1,0))</f>
        <v/>
      </c>
    </row>
    <row r="402" spans="1:22">
      <c r="A402" s="295">
        <f t="shared" si="12"/>
        <v>0</v>
      </c>
      <c r="B402" s="295">
        <f t="shared" si="13"/>
        <v>0</v>
      </c>
      <c r="C402" s="295" t="str">
        <f>IF(原始数据!K403="","",IF(ISERROR(MATCH(原始数据!K403,原始数据!E403:F403,0)),1,0)-IF(原始数据!K403="",1,0))</f>
        <v/>
      </c>
      <c r="D402" s="295" t="str">
        <f>IF(原始数据!L403="","",IF(ISERROR(MATCH(原始数据!L403,各类选项!L:L,0)),1,0)-IF(原始数据!L403="",1,0))</f>
        <v/>
      </c>
      <c r="E402" s="295" t="str">
        <f>IF(原始数据!W403="","",IF(ISERROR(MATCH(原始数据!W403,各类选项!G:G,0)),1,0))</f>
        <v/>
      </c>
      <c r="F402" s="295" t="str">
        <f>IF(原始数据!Y403="","",IF(ISERROR(MATCH(原始数据!Y403,各类选项!G:G,0)),1,0))</f>
        <v/>
      </c>
      <c r="G402" s="295" t="str">
        <f>IF(原始数据!AO403="","",IF(ISERROR(MATCH(原始数据!AO403,各类选项!$E:$E,0)),1,0))</f>
        <v/>
      </c>
      <c r="H402" s="295" t="str">
        <f>IF(原始数据!AP403="","",IF(ISERROR(MATCH(原始数据!AP403,各类选项!$E:$E,0)),1,0))</f>
        <v/>
      </c>
      <c r="I402" s="295" t="str">
        <f>IF(原始数据!AV403="","",IF(ISERROR(MATCH(原始数据!AV403,各类选项!$E:$E,0)),1,0))</f>
        <v/>
      </c>
      <c r="J402" s="295" t="str">
        <f>IF(原始数据!AX403="","",IF(ISERROR(MATCH(原始数据!AX403,各类选项!$E:$E,0)),1,0))</f>
        <v/>
      </c>
      <c r="K402" s="295" t="str">
        <f>IF(原始数据!AQ403="","",IF(ISERROR(MATCH(原始数据!AQ403,各类选项!$C:$C,0)),1,0))</f>
        <v/>
      </c>
      <c r="L402" s="295" t="str">
        <f>IF(原始数据!AR403="","",IF(ISERROR(MATCH(原始数据!AR403,各类选项!$C:$C,0)),1,0))</f>
        <v/>
      </c>
      <c r="M402" s="295" t="str">
        <f>IF(原始数据!AS403="","",IF(ISERROR(MATCH(原始数据!AS403,各类选项!$C:$C,0)),1,0))</f>
        <v/>
      </c>
      <c r="N402" s="295" t="str">
        <f>IF(原始数据!AT403="","",IF(ISERROR(MATCH(原始数据!AT403,各类选项!$E:$E,0)),1,0))</f>
        <v/>
      </c>
      <c r="O402" s="295" t="str">
        <f>IF(原始数据!AU403="","",IF(ISERROR(MATCH(原始数据!AU403,各类选项!$E:$E,0)),1,0))</f>
        <v/>
      </c>
      <c r="P402" s="295" t="str">
        <f>IF(原始数据!AW403="","",IF(ISERROR(MATCH(原始数据!AW403,各类选项!$E:$E,0)),1,0))</f>
        <v/>
      </c>
      <c r="Q402" s="295" t="str">
        <f>IF(原始数据!AY403="","",IF(ISERROR(MATCH(原始数据!AY403,各类选项!$E:$E,0)),1,0))</f>
        <v/>
      </c>
      <c r="R402" s="295" t="str">
        <f>IF(原始数据!AZ403="","",IF(ISERROR(MATCH(原始数据!AZ403,各类选项!$C:$C,0)),1,0))</f>
        <v/>
      </c>
      <c r="S402" s="295" t="str">
        <f>IF(赛后数据!M403="","",IF(ISERROR(MATCH(赛后数据!M403,(各类选项!J:J),0)),1,0))</f>
        <v/>
      </c>
      <c r="T402" s="295" t="str">
        <f>IF(赛后数据!U403="","",IF(ISERROR(MATCH(赛后数据!U403,(各类选项!J:J),0)),1,0))</f>
        <v/>
      </c>
      <c r="U402" s="295" t="str">
        <f>IF(赛后数据!AC403="","",IF(ISERROR(MATCH(赛后数据!AC403,(各类选项!J:J),0)),1,0))</f>
        <v/>
      </c>
      <c r="V402" s="295" t="str">
        <f>IF(赛后数据!AK403="","",IF(ISERROR(MATCH(赛后数据!AK403,(各类选项!J:J),0)),1,0))</f>
        <v/>
      </c>
    </row>
    <row r="403" spans="1:22">
      <c r="A403" s="295">
        <f t="shared" si="12"/>
        <v>0</v>
      </c>
      <c r="B403" s="295">
        <f t="shared" si="13"/>
        <v>0</v>
      </c>
      <c r="C403" s="295" t="str">
        <f>IF(原始数据!K404="","",IF(ISERROR(MATCH(原始数据!K404,原始数据!E404:F404,0)),1,0)-IF(原始数据!K404="",1,0))</f>
        <v/>
      </c>
      <c r="D403" s="295" t="str">
        <f>IF(原始数据!L404="","",IF(ISERROR(MATCH(原始数据!L404,各类选项!L:L,0)),1,0)-IF(原始数据!L404="",1,0))</f>
        <v/>
      </c>
      <c r="E403" s="295" t="str">
        <f>IF(原始数据!W404="","",IF(ISERROR(MATCH(原始数据!W404,各类选项!G:G,0)),1,0))</f>
        <v/>
      </c>
      <c r="F403" s="295" t="str">
        <f>IF(原始数据!Y404="","",IF(ISERROR(MATCH(原始数据!Y404,各类选项!G:G,0)),1,0))</f>
        <v/>
      </c>
      <c r="G403" s="295" t="str">
        <f>IF(原始数据!AO404="","",IF(ISERROR(MATCH(原始数据!AO404,各类选项!$E:$E,0)),1,0))</f>
        <v/>
      </c>
      <c r="H403" s="295" t="str">
        <f>IF(原始数据!AP404="","",IF(ISERROR(MATCH(原始数据!AP404,各类选项!$E:$E,0)),1,0))</f>
        <v/>
      </c>
      <c r="I403" s="295" t="str">
        <f>IF(原始数据!AV404="","",IF(ISERROR(MATCH(原始数据!AV404,各类选项!$E:$E,0)),1,0))</f>
        <v/>
      </c>
      <c r="J403" s="295" t="str">
        <f>IF(原始数据!AX404="","",IF(ISERROR(MATCH(原始数据!AX404,各类选项!$E:$E,0)),1,0))</f>
        <v/>
      </c>
      <c r="K403" s="295" t="str">
        <f>IF(原始数据!AQ404="","",IF(ISERROR(MATCH(原始数据!AQ404,各类选项!$C:$C,0)),1,0))</f>
        <v/>
      </c>
      <c r="L403" s="295" t="str">
        <f>IF(原始数据!AR404="","",IF(ISERROR(MATCH(原始数据!AR404,各类选项!$C:$C,0)),1,0))</f>
        <v/>
      </c>
      <c r="M403" s="295" t="str">
        <f>IF(原始数据!AS404="","",IF(ISERROR(MATCH(原始数据!AS404,各类选项!$C:$C,0)),1,0))</f>
        <v/>
      </c>
      <c r="N403" s="295" t="str">
        <f>IF(原始数据!AT404="","",IF(ISERROR(MATCH(原始数据!AT404,各类选项!$E:$E,0)),1,0))</f>
        <v/>
      </c>
      <c r="O403" s="295" t="str">
        <f>IF(原始数据!AU404="","",IF(ISERROR(MATCH(原始数据!AU404,各类选项!$E:$E,0)),1,0))</f>
        <v/>
      </c>
      <c r="P403" s="295" t="str">
        <f>IF(原始数据!AW404="","",IF(ISERROR(MATCH(原始数据!AW404,各类选项!$E:$E,0)),1,0))</f>
        <v/>
      </c>
      <c r="Q403" s="295" t="str">
        <f>IF(原始数据!AY404="","",IF(ISERROR(MATCH(原始数据!AY404,各类选项!$E:$E,0)),1,0))</f>
        <v/>
      </c>
      <c r="R403" s="295" t="str">
        <f>IF(原始数据!AZ404="","",IF(ISERROR(MATCH(原始数据!AZ404,各类选项!$C:$C,0)),1,0))</f>
        <v/>
      </c>
      <c r="S403" s="295" t="str">
        <f>IF(赛后数据!M404="","",IF(ISERROR(MATCH(赛后数据!M404,(各类选项!J:J),0)),1,0))</f>
        <v/>
      </c>
      <c r="T403" s="295" t="str">
        <f>IF(赛后数据!U404="","",IF(ISERROR(MATCH(赛后数据!U404,(各类选项!J:J),0)),1,0))</f>
        <v/>
      </c>
      <c r="U403" s="295" t="str">
        <f>IF(赛后数据!AC404="","",IF(ISERROR(MATCH(赛后数据!AC404,(各类选项!J:J),0)),1,0))</f>
        <v/>
      </c>
      <c r="V403" s="295" t="str">
        <f>IF(赛后数据!AK404="","",IF(ISERROR(MATCH(赛后数据!AK404,(各类选项!J:J),0)),1,0))</f>
        <v/>
      </c>
    </row>
    <row r="404" spans="1:22">
      <c r="A404" s="295">
        <f t="shared" si="12"/>
        <v>0</v>
      </c>
      <c r="B404" s="295">
        <f t="shared" si="13"/>
        <v>0</v>
      </c>
      <c r="C404" s="295" t="str">
        <f>IF(原始数据!K405="","",IF(ISERROR(MATCH(原始数据!K405,原始数据!E405:F405,0)),1,0)-IF(原始数据!K405="",1,0))</f>
        <v/>
      </c>
      <c r="D404" s="295" t="str">
        <f>IF(原始数据!L405="","",IF(ISERROR(MATCH(原始数据!L405,各类选项!L:L,0)),1,0)-IF(原始数据!L405="",1,0))</f>
        <v/>
      </c>
      <c r="E404" s="295" t="str">
        <f>IF(原始数据!W405="","",IF(ISERROR(MATCH(原始数据!W405,各类选项!G:G,0)),1,0))</f>
        <v/>
      </c>
      <c r="F404" s="295" t="str">
        <f>IF(原始数据!Y405="","",IF(ISERROR(MATCH(原始数据!Y405,各类选项!G:G,0)),1,0))</f>
        <v/>
      </c>
      <c r="G404" s="295" t="str">
        <f>IF(原始数据!AO405="","",IF(ISERROR(MATCH(原始数据!AO405,各类选项!$E:$E,0)),1,0))</f>
        <v/>
      </c>
      <c r="H404" s="295" t="str">
        <f>IF(原始数据!AP405="","",IF(ISERROR(MATCH(原始数据!AP405,各类选项!$E:$E,0)),1,0))</f>
        <v/>
      </c>
      <c r="I404" s="295" t="str">
        <f>IF(原始数据!AV405="","",IF(ISERROR(MATCH(原始数据!AV405,各类选项!$E:$E,0)),1,0))</f>
        <v/>
      </c>
      <c r="J404" s="295" t="str">
        <f>IF(原始数据!AX405="","",IF(ISERROR(MATCH(原始数据!AX405,各类选项!$E:$E,0)),1,0))</f>
        <v/>
      </c>
      <c r="K404" s="295" t="str">
        <f>IF(原始数据!AQ405="","",IF(ISERROR(MATCH(原始数据!AQ405,各类选项!$C:$C,0)),1,0))</f>
        <v/>
      </c>
      <c r="L404" s="295" t="str">
        <f>IF(原始数据!AR405="","",IF(ISERROR(MATCH(原始数据!AR405,各类选项!$C:$C,0)),1,0))</f>
        <v/>
      </c>
      <c r="M404" s="295" t="str">
        <f>IF(原始数据!AS405="","",IF(ISERROR(MATCH(原始数据!AS405,各类选项!$C:$C,0)),1,0))</f>
        <v/>
      </c>
      <c r="N404" s="295" t="str">
        <f>IF(原始数据!AT405="","",IF(ISERROR(MATCH(原始数据!AT405,各类选项!$E:$E,0)),1,0))</f>
        <v/>
      </c>
      <c r="O404" s="295" t="str">
        <f>IF(原始数据!AU405="","",IF(ISERROR(MATCH(原始数据!AU405,各类选项!$E:$E,0)),1,0))</f>
        <v/>
      </c>
      <c r="P404" s="295" t="str">
        <f>IF(原始数据!AW405="","",IF(ISERROR(MATCH(原始数据!AW405,各类选项!$E:$E,0)),1,0))</f>
        <v/>
      </c>
      <c r="Q404" s="295" t="str">
        <f>IF(原始数据!AY405="","",IF(ISERROR(MATCH(原始数据!AY405,各类选项!$E:$E,0)),1,0))</f>
        <v/>
      </c>
      <c r="R404" s="295" t="str">
        <f>IF(原始数据!AZ405="","",IF(ISERROR(MATCH(原始数据!AZ405,各类选项!$C:$C,0)),1,0))</f>
        <v/>
      </c>
      <c r="S404" s="295" t="str">
        <f>IF(赛后数据!M405="","",IF(ISERROR(MATCH(赛后数据!M405,(各类选项!J:J),0)),1,0))</f>
        <v/>
      </c>
      <c r="T404" s="295" t="str">
        <f>IF(赛后数据!U405="","",IF(ISERROR(MATCH(赛后数据!U405,(各类选项!J:J),0)),1,0))</f>
        <v/>
      </c>
      <c r="U404" s="295" t="str">
        <f>IF(赛后数据!AC405="","",IF(ISERROR(MATCH(赛后数据!AC405,(各类选项!J:J),0)),1,0))</f>
        <v/>
      </c>
      <c r="V404" s="295" t="str">
        <f>IF(赛后数据!AK405="","",IF(ISERROR(MATCH(赛后数据!AK405,(各类选项!J:J),0)),1,0))</f>
        <v/>
      </c>
    </row>
    <row r="405" spans="1:22">
      <c r="A405" s="295">
        <f t="shared" si="12"/>
        <v>0</v>
      </c>
      <c r="B405" s="295">
        <f t="shared" si="13"/>
        <v>0</v>
      </c>
      <c r="C405" s="295" t="str">
        <f>IF(原始数据!K406="","",IF(ISERROR(MATCH(原始数据!K406,原始数据!E406:F406,0)),1,0)-IF(原始数据!K406="",1,0))</f>
        <v/>
      </c>
      <c r="D405" s="295" t="str">
        <f>IF(原始数据!L406="","",IF(ISERROR(MATCH(原始数据!L406,各类选项!L:L,0)),1,0)-IF(原始数据!L406="",1,0))</f>
        <v/>
      </c>
      <c r="E405" s="295" t="str">
        <f>IF(原始数据!W406="","",IF(ISERROR(MATCH(原始数据!W406,各类选项!G:G,0)),1,0))</f>
        <v/>
      </c>
      <c r="F405" s="295" t="str">
        <f>IF(原始数据!Y406="","",IF(ISERROR(MATCH(原始数据!Y406,各类选项!G:G,0)),1,0))</f>
        <v/>
      </c>
      <c r="G405" s="295" t="str">
        <f>IF(原始数据!AO406="","",IF(ISERROR(MATCH(原始数据!AO406,各类选项!$E:$E,0)),1,0))</f>
        <v/>
      </c>
      <c r="H405" s="295" t="str">
        <f>IF(原始数据!AP406="","",IF(ISERROR(MATCH(原始数据!AP406,各类选项!$E:$E,0)),1,0))</f>
        <v/>
      </c>
      <c r="I405" s="295" t="str">
        <f>IF(原始数据!AV406="","",IF(ISERROR(MATCH(原始数据!AV406,各类选项!$E:$E,0)),1,0))</f>
        <v/>
      </c>
      <c r="J405" s="295" t="str">
        <f>IF(原始数据!AX406="","",IF(ISERROR(MATCH(原始数据!AX406,各类选项!$E:$E,0)),1,0))</f>
        <v/>
      </c>
      <c r="K405" s="295" t="str">
        <f>IF(原始数据!AQ406="","",IF(ISERROR(MATCH(原始数据!AQ406,各类选项!$C:$C,0)),1,0))</f>
        <v/>
      </c>
      <c r="L405" s="295" t="str">
        <f>IF(原始数据!AR406="","",IF(ISERROR(MATCH(原始数据!AR406,各类选项!$C:$C,0)),1,0))</f>
        <v/>
      </c>
      <c r="M405" s="295" t="str">
        <f>IF(原始数据!AS406="","",IF(ISERROR(MATCH(原始数据!AS406,各类选项!$C:$C,0)),1,0))</f>
        <v/>
      </c>
      <c r="N405" s="295" t="str">
        <f>IF(原始数据!AT406="","",IF(ISERROR(MATCH(原始数据!AT406,各类选项!$E:$E,0)),1,0))</f>
        <v/>
      </c>
      <c r="O405" s="295" t="str">
        <f>IF(原始数据!AU406="","",IF(ISERROR(MATCH(原始数据!AU406,各类选项!$E:$E,0)),1,0))</f>
        <v/>
      </c>
      <c r="P405" s="295" t="str">
        <f>IF(原始数据!AW406="","",IF(ISERROR(MATCH(原始数据!AW406,各类选项!$E:$E,0)),1,0))</f>
        <v/>
      </c>
      <c r="Q405" s="295" t="str">
        <f>IF(原始数据!AY406="","",IF(ISERROR(MATCH(原始数据!AY406,各类选项!$E:$E,0)),1,0))</f>
        <v/>
      </c>
      <c r="R405" s="295" t="str">
        <f>IF(原始数据!AZ406="","",IF(ISERROR(MATCH(原始数据!AZ406,各类选项!$C:$C,0)),1,0))</f>
        <v/>
      </c>
      <c r="S405" s="295" t="str">
        <f>IF(赛后数据!M406="","",IF(ISERROR(MATCH(赛后数据!M406,(各类选项!J:J),0)),1,0))</f>
        <v/>
      </c>
      <c r="T405" s="295" t="str">
        <f>IF(赛后数据!U406="","",IF(ISERROR(MATCH(赛后数据!U406,(各类选项!J:J),0)),1,0))</f>
        <v/>
      </c>
      <c r="U405" s="295" t="str">
        <f>IF(赛后数据!AC406="","",IF(ISERROR(MATCH(赛后数据!AC406,(各类选项!J:J),0)),1,0))</f>
        <v/>
      </c>
      <c r="V405" s="295" t="str">
        <f>IF(赛后数据!AK406="","",IF(ISERROR(MATCH(赛后数据!AK406,(各类选项!J:J),0)),1,0))</f>
        <v/>
      </c>
    </row>
    <row r="406" spans="1:22">
      <c r="A406" s="295">
        <f t="shared" si="12"/>
        <v>0</v>
      </c>
      <c r="B406" s="295">
        <f t="shared" si="13"/>
        <v>0</v>
      </c>
      <c r="C406" s="295" t="str">
        <f>IF(原始数据!K407="","",IF(ISERROR(MATCH(原始数据!K407,原始数据!E407:F407,0)),1,0)-IF(原始数据!K407="",1,0))</f>
        <v/>
      </c>
      <c r="D406" s="295" t="str">
        <f>IF(原始数据!L407="","",IF(ISERROR(MATCH(原始数据!L407,各类选项!L:L,0)),1,0)-IF(原始数据!L407="",1,0))</f>
        <v/>
      </c>
      <c r="E406" s="295" t="str">
        <f>IF(原始数据!W407="","",IF(ISERROR(MATCH(原始数据!W407,各类选项!G:G,0)),1,0))</f>
        <v/>
      </c>
      <c r="F406" s="295" t="str">
        <f>IF(原始数据!Y407="","",IF(ISERROR(MATCH(原始数据!Y407,各类选项!G:G,0)),1,0))</f>
        <v/>
      </c>
      <c r="G406" s="295" t="str">
        <f>IF(原始数据!AO407="","",IF(ISERROR(MATCH(原始数据!AO407,各类选项!$E:$E,0)),1,0))</f>
        <v/>
      </c>
      <c r="H406" s="295" t="str">
        <f>IF(原始数据!AP407="","",IF(ISERROR(MATCH(原始数据!AP407,各类选项!$E:$E,0)),1,0))</f>
        <v/>
      </c>
      <c r="I406" s="295" t="str">
        <f>IF(原始数据!AV407="","",IF(ISERROR(MATCH(原始数据!AV407,各类选项!$E:$E,0)),1,0))</f>
        <v/>
      </c>
      <c r="J406" s="295" t="str">
        <f>IF(原始数据!AX407="","",IF(ISERROR(MATCH(原始数据!AX407,各类选项!$E:$E,0)),1,0))</f>
        <v/>
      </c>
      <c r="K406" s="295" t="str">
        <f>IF(原始数据!AQ407="","",IF(ISERROR(MATCH(原始数据!AQ407,各类选项!$C:$C,0)),1,0))</f>
        <v/>
      </c>
      <c r="L406" s="295" t="str">
        <f>IF(原始数据!AR407="","",IF(ISERROR(MATCH(原始数据!AR407,各类选项!$C:$C,0)),1,0))</f>
        <v/>
      </c>
      <c r="M406" s="295" t="str">
        <f>IF(原始数据!AS407="","",IF(ISERROR(MATCH(原始数据!AS407,各类选项!$C:$C,0)),1,0))</f>
        <v/>
      </c>
      <c r="N406" s="295" t="str">
        <f>IF(原始数据!AT407="","",IF(ISERROR(MATCH(原始数据!AT407,各类选项!$E:$E,0)),1,0))</f>
        <v/>
      </c>
      <c r="O406" s="295" t="str">
        <f>IF(原始数据!AU407="","",IF(ISERROR(MATCH(原始数据!AU407,各类选项!$E:$E,0)),1,0))</f>
        <v/>
      </c>
      <c r="P406" s="295" t="str">
        <f>IF(原始数据!AW407="","",IF(ISERROR(MATCH(原始数据!AW407,各类选项!$E:$E,0)),1,0))</f>
        <v/>
      </c>
      <c r="Q406" s="295" t="str">
        <f>IF(原始数据!AY407="","",IF(ISERROR(MATCH(原始数据!AY407,各类选项!$E:$E,0)),1,0))</f>
        <v/>
      </c>
      <c r="R406" s="295" t="str">
        <f>IF(原始数据!AZ407="","",IF(ISERROR(MATCH(原始数据!AZ407,各类选项!$C:$C,0)),1,0))</f>
        <v/>
      </c>
      <c r="S406" s="295" t="str">
        <f>IF(赛后数据!M407="","",IF(ISERROR(MATCH(赛后数据!M407,(各类选项!J:J),0)),1,0))</f>
        <v/>
      </c>
      <c r="T406" s="295" t="str">
        <f>IF(赛后数据!U407="","",IF(ISERROR(MATCH(赛后数据!U407,(各类选项!J:J),0)),1,0))</f>
        <v/>
      </c>
      <c r="U406" s="295" t="str">
        <f>IF(赛后数据!AC407="","",IF(ISERROR(MATCH(赛后数据!AC407,(各类选项!J:J),0)),1,0))</f>
        <v/>
      </c>
      <c r="V406" s="295" t="str">
        <f>IF(赛后数据!AK407="","",IF(ISERROR(MATCH(赛后数据!AK407,(各类选项!J:J),0)),1,0))</f>
        <v/>
      </c>
    </row>
    <row r="407" spans="1:22">
      <c r="A407" s="295">
        <f t="shared" si="12"/>
        <v>0</v>
      </c>
      <c r="B407" s="295">
        <f t="shared" si="13"/>
        <v>0</v>
      </c>
      <c r="C407" s="295" t="str">
        <f>IF(原始数据!K408="","",IF(ISERROR(MATCH(原始数据!K408,原始数据!E408:F408,0)),1,0)-IF(原始数据!K408="",1,0))</f>
        <v/>
      </c>
      <c r="D407" s="295" t="str">
        <f>IF(原始数据!L408="","",IF(ISERROR(MATCH(原始数据!L408,各类选项!L:L,0)),1,0)-IF(原始数据!L408="",1,0))</f>
        <v/>
      </c>
      <c r="E407" s="295" t="str">
        <f>IF(原始数据!W408="","",IF(ISERROR(MATCH(原始数据!W408,各类选项!G:G,0)),1,0))</f>
        <v/>
      </c>
      <c r="F407" s="295" t="str">
        <f>IF(原始数据!Y408="","",IF(ISERROR(MATCH(原始数据!Y408,各类选项!G:G,0)),1,0))</f>
        <v/>
      </c>
      <c r="G407" s="295" t="str">
        <f>IF(原始数据!AO408="","",IF(ISERROR(MATCH(原始数据!AO408,各类选项!$E:$E,0)),1,0))</f>
        <v/>
      </c>
      <c r="H407" s="295" t="str">
        <f>IF(原始数据!AP408="","",IF(ISERROR(MATCH(原始数据!AP408,各类选项!$E:$E,0)),1,0))</f>
        <v/>
      </c>
      <c r="I407" s="295" t="str">
        <f>IF(原始数据!AV408="","",IF(ISERROR(MATCH(原始数据!AV408,各类选项!$E:$E,0)),1,0))</f>
        <v/>
      </c>
      <c r="J407" s="295" t="str">
        <f>IF(原始数据!AX408="","",IF(ISERROR(MATCH(原始数据!AX408,各类选项!$E:$E,0)),1,0))</f>
        <v/>
      </c>
      <c r="K407" s="295" t="str">
        <f>IF(原始数据!AQ408="","",IF(ISERROR(MATCH(原始数据!AQ408,各类选项!$C:$C,0)),1,0))</f>
        <v/>
      </c>
      <c r="L407" s="295" t="str">
        <f>IF(原始数据!AR408="","",IF(ISERROR(MATCH(原始数据!AR408,各类选项!$C:$C,0)),1,0))</f>
        <v/>
      </c>
      <c r="M407" s="295" t="str">
        <f>IF(原始数据!AS408="","",IF(ISERROR(MATCH(原始数据!AS408,各类选项!$C:$C,0)),1,0))</f>
        <v/>
      </c>
      <c r="N407" s="295" t="str">
        <f>IF(原始数据!AT408="","",IF(ISERROR(MATCH(原始数据!AT408,各类选项!$E:$E,0)),1,0))</f>
        <v/>
      </c>
      <c r="O407" s="295" t="str">
        <f>IF(原始数据!AU408="","",IF(ISERROR(MATCH(原始数据!AU408,各类选项!$E:$E,0)),1,0))</f>
        <v/>
      </c>
      <c r="P407" s="295" t="str">
        <f>IF(原始数据!AW408="","",IF(ISERROR(MATCH(原始数据!AW408,各类选项!$E:$E,0)),1,0))</f>
        <v/>
      </c>
      <c r="Q407" s="295" t="str">
        <f>IF(原始数据!AY408="","",IF(ISERROR(MATCH(原始数据!AY408,各类选项!$E:$E,0)),1,0))</f>
        <v/>
      </c>
      <c r="R407" s="295" t="str">
        <f>IF(原始数据!AZ408="","",IF(ISERROR(MATCH(原始数据!AZ408,各类选项!$C:$C,0)),1,0))</f>
        <v/>
      </c>
      <c r="S407" s="295" t="str">
        <f>IF(赛后数据!M408="","",IF(ISERROR(MATCH(赛后数据!M408,(各类选项!J:J),0)),1,0))</f>
        <v/>
      </c>
      <c r="T407" s="295" t="str">
        <f>IF(赛后数据!U408="","",IF(ISERROR(MATCH(赛后数据!U408,(各类选项!J:J),0)),1,0))</f>
        <v/>
      </c>
      <c r="U407" s="295" t="str">
        <f>IF(赛后数据!AC408="","",IF(ISERROR(MATCH(赛后数据!AC408,(各类选项!J:J),0)),1,0))</f>
        <v/>
      </c>
      <c r="V407" s="295" t="str">
        <f>IF(赛后数据!AK408="","",IF(ISERROR(MATCH(赛后数据!AK408,(各类选项!J:J),0)),1,0))</f>
        <v/>
      </c>
    </row>
    <row r="408" spans="1:22">
      <c r="A408" s="295">
        <f t="shared" si="12"/>
        <v>0</v>
      </c>
      <c r="B408" s="295">
        <f t="shared" si="13"/>
        <v>0</v>
      </c>
      <c r="C408" s="295" t="str">
        <f>IF(原始数据!K409="","",IF(ISERROR(MATCH(原始数据!K409,原始数据!E409:F409,0)),1,0)-IF(原始数据!K409="",1,0))</f>
        <v/>
      </c>
      <c r="D408" s="295" t="str">
        <f>IF(原始数据!L409="","",IF(ISERROR(MATCH(原始数据!L409,各类选项!L:L,0)),1,0)-IF(原始数据!L409="",1,0))</f>
        <v/>
      </c>
      <c r="E408" s="295" t="str">
        <f>IF(原始数据!W409="","",IF(ISERROR(MATCH(原始数据!W409,各类选项!G:G,0)),1,0))</f>
        <v/>
      </c>
      <c r="F408" s="295" t="str">
        <f>IF(原始数据!Y409="","",IF(ISERROR(MATCH(原始数据!Y409,各类选项!G:G,0)),1,0))</f>
        <v/>
      </c>
      <c r="G408" s="295" t="str">
        <f>IF(原始数据!AO409="","",IF(ISERROR(MATCH(原始数据!AO409,各类选项!$E:$E,0)),1,0))</f>
        <v/>
      </c>
      <c r="H408" s="295" t="str">
        <f>IF(原始数据!AP409="","",IF(ISERROR(MATCH(原始数据!AP409,各类选项!$E:$E,0)),1,0))</f>
        <v/>
      </c>
      <c r="I408" s="295" t="str">
        <f>IF(原始数据!AV409="","",IF(ISERROR(MATCH(原始数据!AV409,各类选项!$E:$E,0)),1,0))</f>
        <v/>
      </c>
      <c r="J408" s="295" t="str">
        <f>IF(原始数据!AX409="","",IF(ISERROR(MATCH(原始数据!AX409,各类选项!$E:$E,0)),1,0))</f>
        <v/>
      </c>
      <c r="K408" s="295" t="str">
        <f>IF(原始数据!AQ409="","",IF(ISERROR(MATCH(原始数据!AQ409,各类选项!$C:$C,0)),1,0))</f>
        <v/>
      </c>
      <c r="L408" s="295" t="str">
        <f>IF(原始数据!AR409="","",IF(ISERROR(MATCH(原始数据!AR409,各类选项!$C:$C,0)),1,0))</f>
        <v/>
      </c>
      <c r="M408" s="295" t="str">
        <f>IF(原始数据!AS409="","",IF(ISERROR(MATCH(原始数据!AS409,各类选项!$C:$C,0)),1,0))</f>
        <v/>
      </c>
      <c r="N408" s="295" t="str">
        <f>IF(原始数据!AT409="","",IF(ISERROR(MATCH(原始数据!AT409,各类选项!$E:$E,0)),1,0))</f>
        <v/>
      </c>
      <c r="O408" s="295" t="str">
        <f>IF(原始数据!AU409="","",IF(ISERROR(MATCH(原始数据!AU409,各类选项!$E:$E,0)),1,0))</f>
        <v/>
      </c>
      <c r="P408" s="295" t="str">
        <f>IF(原始数据!AW409="","",IF(ISERROR(MATCH(原始数据!AW409,各类选项!$E:$E,0)),1,0))</f>
        <v/>
      </c>
      <c r="Q408" s="295" t="str">
        <f>IF(原始数据!AY409="","",IF(ISERROR(MATCH(原始数据!AY409,各类选项!$E:$E,0)),1,0))</f>
        <v/>
      </c>
      <c r="R408" s="295" t="str">
        <f>IF(原始数据!AZ409="","",IF(ISERROR(MATCH(原始数据!AZ409,各类选项!$C:$C,0)),1,0))</f>
        <v/>
      </c>
      <c r="S408" s="295" t="str">
        <f>IF(赛后数据!M409="","",IF(ISERROR(MATCH(赛后数据!M409,(各类选项!J:J),0)),1,0))</f>
        <v/>
      </c>
      <c r="T408" s="295" t="str">
        <f>IF(赛后数据!U409="","",IF(ISERROR(MATCH(赛后数据!U409,(各类选项!J:J),0)),1,0))</f>
        <v/>
      </c>
      <c r="U408" s="295" t="str">
        <f>IF(赛后数据!AC409="","",IF(ISERROR(MATCH(赛后数据!AC409,(各类选项!J:J),0)),1,0))</f>
        <v/>
      </c>
      <c r="V408" s="295" t="str">
        <f>IF(赛后数据!AK409="","",IF(ISERROR(MATCH(赛后数据!AK409,(各类选项!J:J),0)),1,0))</f>
        <v/>
      </c>
    </row>
    <row r="409" spans="1:22">
      <c r="A409" s="295">
        <f t="shared" si="12"/>
        <v>0</v>
      </c>
      <c r="B409" s="295">
        <f t="shared" si="13"/>
        <v>0</v>
      </c>
      <c r="C409" s="295" t="str">
        <f>IF(原始数据!K410="","",IF(ISERROR(MATCH(原始数据!K410,原始数据!E410:F410,0)),1,0)-IF(原始数据!K410="",1,0))</f>
        <v/>
      </c>
      <c r="D409" s="295" t="str">
        <f>IF(原始数据!L410="","",IF(ISERROR(MATCH(原始数据!L410,各类选项!L:L,0)),1,0)-IF(原始数据!L410="",1,0))</f>
        <v/>
      </c>
      <c r="E409" s="295" t="str">
        <f>IF(原始数据!W410="","",IF(ISERROR(MATCH(原始数据!W410,各类选项!G:G,0)),1,0))</f>
        <v/>
      </c>
      <c r="F409" s="295" t="str">
        <f>IF(原始数据!Y410="","",IF(ISERROR(MATCH(原始数据!Y410,各类选项!G:G,0)),1,0))</f>
        <v/>
      </c>
      <c r="G409" s="295" t="str">
        <f>IF(原始数据!AO410="","",IF(ISERROR(MATCH(原始数据!AO410,各类选项!$E:$E,0)),1,0))</f>
        <v/>
      </c>
      <c r="H409" s="295" t="str">
        <f>IF(原始数据!AP410="","",IF(ISERROR(MATCH(原始数据!AP410,各类选项!$E:$E,0)),1,0))</f>
        <v/>
      </c>
      <c r="I409" s="295" t="str">
        <f>IF(原始数据!AV410="","",IF(ISERROR(MATCH(原始数据!AV410,各类选项!$E:$E,0)),1,0))</f>
        <v/>
      </c>
      <c r="J409" s="295" t="str">
        <f>IF(原始数据!AX410="","",IF(ISERROR(MATCH(原始数据!AX410,各类选项!$E:$E,0)),1,0))</f>
        <v/>
      </c>
      <c r="K409" s="295" t="str">
        <f>IF(原始数据!AQ410="","",IF(ISERROR(MATCH(原始数据!AQ410,各类选项!$C:$C,0)),1,0))</f>
        <v/>
      </c>
      <c r="L409" s="295" t="str">
        <f>IF(原始数据!AR410="","",IF(ISERROR(MATCH(原始数据!AR410,各类选项!$C:$C,0)),1,0))</f>
        <v/>
      </c>
      <c r="M409" s="295" t="str">
        <f>IF(原始数据!AS410="","",IF(ISERROR(MATCH(原始数据!AS410,各类选项!$C:$C,0)),1,0))</f>
        <v/>
      </c>
      <c r="N409" s="295" t="str">
        <f>IF(原始数据!AT410="","",IF(ISERROR(MATCH(原始数据!AT410,各类选项!$E:$E,0)),1,0))</f>
        <v/>
      </c>
      <c r="O409" s="295" t="str">
        <f>IF(原始数据!AU410="","",IF(ISERROR(MATCH(原始数据!AU410,各类选项!$E:$E,0)),1,0))</f>
        <v/>
      </c>
      <c r="P409" s="295" t="str">
        <f>IF(原始数据!AW410="","",IF(ISERROR(MATCH(原始数据!AW410,各类选项!$E:$E,0)),1,0))</f>
        <v/>
      </c>
      <c r="Q409" s="295" t="str">
        <f>IF(原始数据!AY410="","",IF(ISERROR(MATCH(原始数据!AY410,各类选项!$E:$E,0)),1,0))</f>
        <v/>
      </c>
      <c r="R409" s="295" t="str">
        <f>IF(原始数据!AZ410="","",IF(ISERROR(MATCH(原始数据!AZ410,各类选项!$C:$C,0)),1,0))</f>
        <v/>
      </c>
      <c r="S409" s="295" t="str">
        <f>IF(赛后数据!M410="","",IF(ISERROR(MATCH(赛后数据!M410,(各类选项!J:J),0)),1,0))</f>
        <v/>
      </c>
      <c r="T409" s="295" t="str">
        <f>IF(赛后数据!U410="","",IF(ISERROR(MATCH(赛后数据!U410,(各类选项!J:J),0)),1,0))</f>
        <v/>
      </c>
      <c r="U409" s="295" t="str">
        <f>IF(赛后数据!AC410="","",IF(ISERROR(MATCH(赛后数据!AC410,(各类选项!J:J),0)),1,0))</f>
        <v/>
      </c>
      <c r="V409" s="295" t="str">
        <f>IF(赛后数据!AK410="","",IF(ISERROR(MATCH(赛后数据!AK410,(各类选项!J:J),0)),1,0))</f>
        <v/>
      </c>
    </row>
    <row r="410" spans="1:22">
      <c r="A410" s="295">
        <f t="shared" si="12"/>
        <v>0</v>
      </c>
      <c r="B410" s="295">
        <f t="shared" si="13"/>
        <v>0</v>
      </c>
      <c r="C410" s="295" t="str">
        <f>IF(原始数据!K411="","",IF(ISERROR(MATCH(原始数据!K411,原始数据!E411:F411,0)),1,0)-IF(原始数据!K411="",1,0))</f>
        <v/>
      </c>
      <c r="D410" s="295" t="str">
        <f>IF(原始数据!L411="","",IF(ISERROR(MATCH(原始数据!L411,各类选项!L:L,0)),1,0)-IF(原始数据!L411="",1,0))</f>
        <v/>
      </c>
      <c r="E410" s="295" t="str">
        <f>IF(原始数据!W411="","",IF(ISERROR(MATCH(原始数据!W411,各类选项!G:G,0)),1,0))</f>
        <v/>
      </c>
      <c r="F410" s="295" t="str">
        <f>IF(原始数据!Y411="","",IF(ISERROR(MATCH(原始数据!Y411,各类选项!G:G,0)),1,0))</f>
        <v/>
      </c>
      <c r="G410" s="295" t="str">
        <f>IF(原始数据!AO411="","",IF(ISERROR(MATCH(原始数据!AO411,各类选项!$E:$E,0)),1,0))</f>
        <v/>
      </c>
      <c r="H410" s="295" t="str">
        <f>IF(原始数据!AP411="","",IF(ISERROR(MATCH(原始数据!AP411,各类选项!$E:$E,0)),1,0))</f>
        <v/>
      </c>
      <c r="I410" s="295" t="str">
        <f>IF(原始数据!AV411="","",IF(ISERROR(MATCH(原始数据!AV411,各类选项!$E:$E,0)),1,0))</f>
        <v/>
      </c>
      <c r="J410" s="295" t="str">
        <f>IF(原始数据!AX411="","",IF(ISERROR(MATCH(原始数据!AX411,各类选项!$E:$E,0)),1,0))</f>
        <v/>
      </c>
      <c r="K410" s="295" t="str">
        <f>IF(原始数据!AQ411="","",IF(ISERROR(MATCH(原始数据!AQ411,各类选项!$C:$C,0)),1,0))</f>
        <v/>
      </c>
      <c r="L410" s="295" t="str">
        <f>IF(原始数据!AR411="","",IF(ISERROR(MATCH(原始数据!AR411,各类选项!$C:$C,0)),1,0))</f>
        <v/>
      </c>
      <c r="M410" s="295" t="str">
        <f>IF(原始数据!AS411="","",IF(ISERROR(MATCH(原始数据!AS411,各类选项!$C:$C,0)),1,0))</f>
        <v/>
      </c>
      <c r="N410" s="295" t="str">
        <f>IF(原始数据!AT411="","",IF(ISERROR(MATCH(原始数据!AT411,各类选项!$E:$E,0)),1,0))</f>
        <v/>
      </c>
      <c r="O410" s="295" t="str">
        <f>IF(原始数据!AU411="","",IF(ISERROR(MATCH(原始数据!AU411,各类选项!$E:$E,0)),1,0))</f>
        <v/>
      </c>
      <c r="P410" s="295" t="str">
        <f>IF(原始数据!AW411="","",IF(ISERROR(MATCH(原始数据!AW411,各类选项!$E:$E,0)),1,0))</f>
        <v/>
      </c>
      <c r="Q410" s="295" t="str">
        <f>IF(原始数据!AY411="","",IF(ISERROR(MATCH(原始数据!AY411,各类选项!$E:$E,0)),1,0))</f>
        <v/>
      </c>
      <c r="R410" s="295" t="str">
        <f>IF(原始数据!AZ411="","",IF(ISERROR(MATCH(原始数据!AZ411,各类选项!$C:$C,0)),1,0))</f>
        <v/>
      </c>
      <c r="S410" s="295" t="str">
        <f>IF(赛后数据!M411="","",IF(ISERROR(MATCH(赛后数据!M411,(各类选项!J:J),0)),1,0))</f>
        <v/>
      </c>
      <c r="T410" s="295" t="str">
        <f>IF(赛后数据!U411="","",IF(ISERROR(MATCH(赛后数据!U411,(各类选项!J:J),0)),1,0))</f>
        <v/>
      </c>
      <c r="U410" s="295" t="str">
        <f>IF(赛后数据!AC411="","",IF(ISERROR(MATCH(赛后数据!AC411,(各类选项!J:J),0)),1,0))</f>
        <v/>
      </c>
      <c r="V410" s="295" t="str">
        <f>IF(赛后数据!AK411="","",IF(ISERROR(MATCH(赛后数据!AK411,(各类选项!J:J),0)),1,0))</f>
        <v/>
      </c>
    </row>
    <row r="411" spans="1:22">
      <c r="A411" s="295">
        <f t="shared" si="12"/>
        <v>0</v>
      </c>
      <c r="B411" s="295">
        <f t="shared" si="13"/>
        <v>0</v>
      </c>
      <c r="C411" s="295" t="str">
        <f>IF(原始数据!K412="","",IF(ISERROR(MATCH(原始数据!K412,原始数据!E412:F412,0)),1,0)-IF(原始数据!K412="",1,0))</f>
        <v/>
      </c>
      <c r="D411" s="295" t="str">
        <f>IF(原始数据!L412="","",IF(ISERROR(MATCH(原始数据!L412,各类选项!L:L,0)),1,0)-IF(原始数据!L412="",1,0))</f>
        <v/>
      </c>
      <c r="E411" s="295" t="str">
        <f>IF(原始数据!W412="","",IF(ISERROR(MATCH(原始数据!W412,各类选项!G:G,0)),1,0))</f>
        <v/>
      </c>
      <c r="F411" s="295" t="str">
        <f>IF(原始数据!Y412="","",IF(ISERROR(MATCH(原始数据!Y412,各类选项!G:G,0)),1,0))</f>
        <v/>
      </c>
      <c r="G411" s="295" t="str">
        <f>IF(原始数据!AO412="","",IF(ISERROR(MATCH(原始数据!AO412,各类选项!$E:$E,0)),1,0))</f>
        <v/>
      </c>
      <c r="H411" s="295" t="str">
        <f>IF(原始数据!AP412="","",IF(ISERROR(MATCH(原始数据!AP412,各类选项!$E:$E,0)),1,0))</f>
        <v/>
      </c>
      <c r="I411" s="295" t="str">
        <f>IF(原始数据!AV412="","",IF(ISERROR(MATCH(原始数据!AV412,各类选项!$E:$E,0)),1,0))</f>
        <v/>
      </c>
      <c r="J411" s="295" t="str">
        <f>IF(原始数据!AX412="","",IF(ISERROR(MATCH(原始数据!AX412,各类选项!$E:$E,0)),1,0))</f>
        <v/>
      </c>
      <c r="K411" s="295" t="str">
        <f>IF(原始数据!AQ412="","",IF(ISERROR(MATCH(原始数据!AQ412,各类选项!$C:$C,0)),1,0))</f>
        <v/>
      </c>
      <c r="L411" s="295" t="str">
        <f>IF(原始数据!AR412="","",IF(ISERROR(MATCH(原始数据!AR412,各类选项!$C:$C,0)),1,0))</f>
        <v/>
      </c>
      <c r="M411" s="295" t="str">
        <f>IF(原始数据!AS412="","",IF(ISERROR(MATCH(原始数据!AS412,各类选项!$C:$C,0)),1,0))</f>
        <v/>
      </c>
      <c r="N411" s="295" t="str">
        <f>IF(原始数据!AT412="","",IF(ISERROR(MATCH(原始数据!AT412,各类选项!$E:$E,0)),1,0))</f>
        <v/>
      </c>
      <c r="O411" s="295" t="str">
        <f>IF(原始数据!AU412="","",IF(ISERROR(MATCH(原始数据!AU412,各类选项!$E:$E,0)),1,0))</f>
        <v/>
      </c>
      <c r="P411" s="295" t="str">
        <f>IF(原始数据!AW412="","",IF(ISERROR(MATCH(原始数据!AW412,各类选项!$E:$E,0)),1,0))</f>
        <v/>
      </c>
      <c r="Q411" s="295" t="str">
        <f>IF(原始数据!AY412="","",IF(ISERROR(MATCH(原始数据!AY412,各类选项!$E:$E,0)),1,0))</f>
        <v/>
      </c>
      <c r="R411" s="295" t="str">
        <f>IF(原始数据!AZ412="","",IF(ISERROR(MATCH(原始数据!AZ412,各类选项!$C:$C,0)),1,0))</f>
        <v/>
      </c>
      <c r="S411" s="295" t="str">
        <f>IF(赛后数据!M412="","",IF(ISERROR(MATCH(赛后数据!M412,(各类选项!J:J),0)),1,0))</f>
        <v/>
      </c>
      <c r="T411" s="295" t="str">
        <f>IF(赛后数据!U412="","",IF(ISERROR(MATCH(赛后数据!U412,(各类选项!J:J),0)),1,0))</f>
        <v/>
      </c>
      <c r="U411" s="295" t="str">
        <f>IF(赛后数据!AC412="","",IF(ISERROR(MATCH(赛后数据!AC412,(各类选项!J:J),0)),1,0))</f>
        <v/>
      </c>
      <c r="V411" s="295" t="str">
        <f>IF(赛后数据!AK412="","",IF(ISERROR(MATCH(赛后数据!AK412,(各类选项!J:J),0)),1,0))</f>
        <v/>
      </c>
    </row>
    <row r="412" spans="1:22">
      <c r="A412" s="295">
        <f t="shared" si="12"/>
        <v>0</v>
      </c>
      <c r="B412" s="295">
        <f t="shared" si="13"/>
        <v>0</v>
      </c>
      <c r="C412" s="295" t="str">
        <f>IF(原始数据!K413="","",IF(ISERROR(MATCH(原始数据!K413,原始数据!E413:F413,0)),1,0)-IF(原始数据!K413="",1,0))</f>
        <v/>
      </c>
      <c r="D412" s="295" t="str">
        <f>IF(原始数据!L413="","",IF(ISERROR(MATCH(原始数据!L413,各类选项!L:L,0)),1,0)-IF(原始数据!L413="",1,0))</f>
        <v/>
      </c>
      <c r="E412" s="295" t="str">
        <f>IF(原始数据!W413="","",IF(ISERROR(MATCH(原始数据!W413,各类选项!G:G,0)),1,0))</f>
        <v/>
      </c>
      <c r="F412" s="295" t="str">
        <f>IF(原始数据!Y413="","",IF(ISERROR(MATCH(原始数据!Y413,各类选项!G:G,0)),1,0))</f>
        <v/>
      </c>
      <c r="G412" s="295" t="str">
        <f>IF(原始数据!AO413="","",IF(ISERROR(MATCH(原始数据!AO413,各类选项!$E:$E,0)),1,0))</f>
        <v/>
      </c>
      <c r="H412" s="295" t="str">
        <f>IF(原始数据!AP413="","",IF(ISERROR(MATCH(原始数据!AP413,各类选项!$E:$E,0)),1,0))</f>
        <v/>
      </c>
      <c r="I412" s="295" t="str">
        <f>IF(原始数据!AV413="","",IF(ISERROR(MATCH(原始数据!AV413,各类选项!$E:$E,0)),1,0))</f>
        <v/>
      </c>
      <c r="J412" s="295" t="str">
        <f>IF(原始数据!AX413="","",IF(ISERROR(MATCH(原始数据!AX413,各类选项!$E:$E,0)),1,0))</f>
        <v/>
      </c>
      <c r="K412" s="295" t="str">
        <f>IF(原始数据!AQ413="","",IF(ISERROR(MATCH(原始数据!AQ413,各类选项!$C:$C,0)),1,0))</f>
        <v/>
      </c>
      <c r="L412" s="295" t="str">
        <f>IF(原始数据!AR413="","",IF(ISERROR(MATCH(原始数据!AR413,各类选项!$C:$C,0)),1,0))</f>
        <v/>
      </c>
      <c r="M412" s="295" t="str">
        <f>IF(原始数据!AS413="","",IF(ISERROR(MATCH(原始数据!AS413,各类选项!$C:$C,0)),1,0))</f>
        <v/>
      </c>
      <c r="N412" s="295" t="str">
        <f>IF(原始数据!AT413="","",IF(ISERROR(MATCH(原始数据!AT413,各类选项!$E:$E,0)),1,0))</f>
        <v/>
      </c>
      <c r="O412" s="295" t="str">
        <f>IF(原始数据!AU413="","",IF(ISERROR(MATCH(原始数据!AU413,各类选项!$E:$E,0)),1,0))</f>
        <v/>
      </c>
      <c r="P412" s="295" t="str">
        <f>IF(原始数据!AW413="","",IF(ISERROR(MATCH(原始数据!AW413,各类选项!$E:$E,0)),1,0))</f>
        <v/>
      </c>
      <c r="Q412" s="295" t="str">
        <f>IF(原始数据!AY413="","",IF(ISERROR(MATCH(原始数据!AY413,各类选项!$E:$E,0)),1,0))</f>
        <v/>
      </c>
      <c r="R412" s="295" t="str">
        <f>IF(原始数据!AZ413="","",IF(ISERROR(MATCH(原始数据!AZ413,各类选项!$C:$C,0)),1,0))</f>
        <v/>
      </c>
      <c r="S412" s="295" t="str">
        <f>IF(赛后数据!M413="","",IF(ISERROR(MATCH(赛后数据!M413,(各类选项!J:J),0)),1,0))</f>
        <v/>
      </c>
      <c r="T412" s="295" t="str">
        <f>IF(赛后数据!U413="","",IF(ISERROR(MATCH(赛后数据!U413,(各类选项!J:J),0)),1,0))</f>
        <v/>
      </c>
      <c r="U412" s="295" t="str">
        <f>IF(赛后数据!AC413="","",IF(ISERROR(MATCH(赛后数据!AC413,(各类选项!J:J),0)),1,0))</f>
        <v/>
      </c>
      <c r="V412" s="295" t="str">
        <f>IF(赛后数据!AK413="","",IF(ISERROR(MATCH(赛后数据!AK413,(各类选项!J:J),0)),1,0))</f>
        <v/>
      </c>
    </row>
    <row r="413" spans="1:22">
      <c r="A413" s="295">
        <f t="shared" si="12"/>
        <v>0</v>
      </c>
      <c r="B413" s="295">
        <f t="shared" si="13"/>
        <v>0</v>
      </c>
      <c r="C413" s="295" t="str">
        <f>IF(原始数据!K414="","",IF(ISERROR(MATCH(原始数据!K414,原始数据!E414:F414,0)),1,0)-IF(原始数据!K414="",1,0))</f>
        <v/>
      </c>
      <c r="D413" s="295" t="str">
        <f>IF(原始数据!L414="","",IF(ISERROR(MATCH(原始数据!L414,各类选项!L:L,0)),1,0)-IF(原始数据!L414="",1,0))</f>
        <v/>
      </c>
      <c r="E413" s="295" t="str">
        <f>IF(原始数据!W414="","",IF(ISERROR(MATCH(原始数据!W414,各类选项!G:G,0)),1,0))</f>
        <v/>
      </c>
      <c r="F413" s="295" t="str">
        <f>IF(原始数据!Y414="","",IF(ISERROR(MATCH(原始数据!Y414,各类选项!G:G,0)),1,0))</f>
        <v/>
      </c>
      <c r="G413" s="295" t="str">
        <f>IF(原始数据!AO414="","",IF(ISERROR(MATCH(原始数据!AO414,各类选项!$E:$E,0)),1,0))</f>
        <v/>
      </c>
      <c r="H413" s="295" t="str">
        <f>IF(原始数据!AP414="","",IF(ISERROR(MATCH(原始数据!AP414,各类选项!$E:$E,0)),1,0))</f>
        <v/>
      </c>
      <c r="I413" s="295" t="str">
        <f>IF(原始数据!AV414="","",IF(ISERROR(MATCH(原始数据!AV414,各类选项!$E:$E,0)),1,0))</f>
        <v/>
      </c>
      <c r="J413" s="295" t="str">
        <f>IF(原始数据!AX414="","",IF(ISERROR(MATCH(原始数据!AX414,各类选项!$E:$E,0)),1,0))</f>
        <v/>
      </c>
      <c r="K413" s="295" t="str">
        <f>IF(原始数据!AQ414="","",IF(ISERROR(MATCH(原始数据!AQ414,各类选项!$C:$C,0)),1,0))</f>
        <v/>
      </c>
      <c r="L413" s="295" t="str">
        <f>IF(原始数据!AR414="","",IF(ISERROR(MATCH(原始数据!AR414,各类选项!$C:$C,0)),1,0))</f>
        <v/>
      </c>
      <c r="M413" s="295" t="str">
        <f>IF(原始数据!AS414="","",IF(ISERROR(MATCH(原始数据!AS414,各类选项!$C:$C,0)),1,0))</f>
        <v/>
      </c>
      <c r="N413" s="295" t="str">
        <f>IF(原始数据!AT414="","",IF(ISERROR(MATCH(原始数据!AT414,各类选项!$E:$E,0)),1,0))</f>
        <v/>
      </c>
      <c r="O413" s="295" t="str">
        <f>IF(原始数据!AU414="","",IF(ISERROR(MATCH(原始数据!AU414,各类选项!$E:$E,0)),1,0))</f>
        <v/>
      </c>
      <c r="P413" s="295" t="str">
        <f>IF(原始数据!AW414="","",IF(ISERROR(MATCH(原始数据!AW414,各类选项!$E:$E,0)),1,0))</f>
        <v/>
      </c>
      <c r="Q413" s="295" t="str">
        <f>IF(原始数据!AY414="","",IF(ISERROR(MATCH(原始数据!AY414,各类选项!$E:$E,0)),1,0))</f>
        <v/>
      </c>
      <c r="R413" s="295" t="str">
        <f>IF(原始数据!AZ414="","",IF(ISERROR(MATCH(原始数据!AZ414,各类选项!$C:$C,0)),1,0))</f>
        <v/>
      </c>
      <c r="S413" s="295" t="str">
        <f>IF(赛后数据!M414="","",IF(ISERROR(MATCH(赛后数据!M414,(各类选项!J:J),0)),1,0))</f>
        <v/>
      </c>
      <c r="T413" s="295" t="str">
        <f>IF(赛后数据!U414="","",IF(ISERROR(MATCH(赛后数据!U414,(各类选项!J:J),0)),1,0))</f>
        <v/>
      </c>
      <c r="U413" s="295" t="str">
        <f>IF(赛后数据!AC414="","",IF(ISERROR(MATCH(赛后数据!AC414,(各类选项!J:J),0)),1,0))</f>
        <v/>
      </c>
      <c r="V413" s="295" t="str">
        <f>IF(赛后数据!AK414="","",IF(ISERROR(MATCH(赛后数据!AK414,(各类选项!J:J),0)),1,0))</f>
        <v/>
      </c>
    </row>
    <row r="414" spans="1:22">
      <c r="A414" s="295">
        <f t="shared" si="12"/>
        <v>0</v>
      </c>
      <c r="B414" s="295">
        <f t="shared" si="13"/>
        <v>0</v>
      </c>
      <c r="C414" s="295" t="str">
        <f>IF(原始数据!K415="","",IF(ISERROR(MATCH(原始数据!K415,原始数据!E415:F415,0)),1,0)-IF(原始数据!K415="",1,0))</f>
        <v/>
      </c>
      <c r="D414" s="295" t="str">
        <f>IF(原始数据!L415="","",IF(ISERROR(MATCH(原始数据!L415,各类选项!L:L,0)),1,0)-IF(原始数据!L415="",1,0))</f>
        <v/>
      </c>
      <c r="E414" s="295" t="str">
        <f>IF(原始数据!W415="","",IF(ISERROR(MATCH(原始数据!W415,各类选项!G:G,0)),1,0))</f>
        <v/>
      </c>
      <c r="F414" s="295" t="str">
        <f>IF(原始数据!Y415="","",IF(ISERROR(MATCH(原始数据!Y415,各类选项!G:G,0)),1,0))</f>
        <v/>
      </c>
      <c r="G414" s="295" t="str">
        <f>IF(原始数据!AO415="","",IF(ISERROR(MATCH(原始数据!AO415,各类选项!$E:$E,0)),1,0))</f>
        <v/>
      </c>
      <c r="H414" s="295" t="str">
        <f>IF(原始数据!AP415="","",IF(ISERROR(MATCH(原始数据!AP415,各类选项!$E:$E,0)),1,0))</f>
        <v/>
      </c>
      <c r="I414" s="295" t="str">
        <f>IF(原始数据!AV415="","",IF(ISERROR(MATCH(原始数据!AV415,各类选项!$E:$E,0)),1,0))</f>
        <v/>
      </c>
      <c r="J414" s="295" t="str">
        <f>IF(原始数据!AX415="","",IF(ISERROR(MATCH(原始数据!AX415,各类选项!$E:$E,0)),1,0))</f>
        <v/>
      </c>
      <c r="K414" s="295" t="str">
        <f>IF(原始数据!AQ415="","",IF(ISERROR(MATCH(原始数据!AQ415,各类选项!$C:$C,0)),1,0))</f>
        <v/>
      </c>
      <c r="L414" s="295" t="str">
        <f>IF(原始数据!AR415="","",IF(ISERROR(MATCH(原始数据!AR415,各类选项!$C:$C,0)),1,0))</f>
        <v/>
      </c>
      <c r="M414" s="295" t="str">
        <f>IF(原始数据!AS415="","",IF(ISERROR(MATCH(原始数据!AS415,各类选项!$C:$C,0)),1,0))</f>
        <v/>
      </c>
      <c r="N414" s="295" t="str">
        <f>IF(原始数据!AT415="","",IF(ISERROR(MATCH(原始数据!AT415,各类选项!$E:$E,0)),1,0))</f>
        <v/>
      </c>
      <c r="O414" s="295" t="str">
        <f>IF(原始数据!AU415="","",IF(ISERROR(MATCH(原始数据!AU415,各类选项!$E:$E,0)),1,0))</f>
        <v/>
      </c>
      <c r="P414" s="295" t="str">
        <f>IF(原始数据!AW415="","",IF(ISERROR(MATCH(原始数据!AW415,各类选项!$E:$E,0)),1,0))</f>
        <v/>
      </c>
      <c r="Q414" s="295" t="str">
        <f>IF(原始数据!AY415="","",IF(ISERROR(MATCH(原始数据!AY415,各类选项!$E:$E,0)),1,0))</f>
        <v/>
      </c>
      <c r="R414" s="295" t="str">
        <f>IF(原始数据!AZ415="","",IF(ISERROR(MATCH(原始数据!AZ415,各类选项!$C:$C,0)),1,0))</f>
        <v/>
      </c>
      <c r="S414" s="295" t="str">
        <f>IF(赛后数据!M415="","",IF(ISERROR(MATCH(赛后数据!M415,(各类选项!J:J),0)),1,0))</f>
        <v/>
      </c>
      <c r="T414" s="295" t="str">
        <f>IF(赛后数据!U415="","",IF(ISERROR(MATCH(赛后数据!U415,(各类选项!J:J),0)),1,0))</f>
        <v/>
      </c>
      <c r="U414" s="295" t="str">
        <f>IF(赛后数据!AC415="","",IF(ISERROR(MATCH(赛后数据!AC415,(各类选项!J:J),0)),1,0))</f>
        <v/>
      </c>
      <c r="V414" s="295" t="str">
        <f>IF(赛后数据!AK415="","",IF(ISERROR(MATCH(赛后数据!AK415,(各类选项!J:J),0)),1,0))</f>
        <v/>
      </c>
    </row>
    <row r="415" spans="1:22">
      <c r="A415" s="295">
        <f t="shared" si="12"/>
        <v>0</v>
      </c>
      <c r="B415" s="295">
        <f t="shared" si="13"/>
        <v>0</v>
      </c>
      <c r="C415" s="295" t="str">
        <f>IF(原始数据!K416="","",IF(ISERROR(MATCH(原始数据!K416,原始数据!E416:F416,0)),1,0)-IF(原始数据!K416="",1,0))</f>
        <v/>
      </c>
      <c r="D415" s="295" t="str">
        <f>IF(原始数据!L416="","",IF(ISERROR(MATCH(原始数据!L416,各类选项!L:L,0)),1,0)-IF(原始数据!L416="",1,0))</f>
        <v/>
      </c>
      <c r="E415" s="295" t="str">
        <f>IF(原始数据!W416="","",IF(ISERROR(MATCH(原始数据!W416,各类选项!G:G,0)),1,0))</f>
        <v/>
      </c>
      <c r="F415" s="295" t="str">
        <f>IF(原始数据!Y416="","",IF(ISERROR(MATCH(原始数据!Y416,各类选项!G:G,0)),1,0))</f>
        <v/>
      </c>
      <c r="G415" s="295" t="str">
        <f>IF(原始数据!AO416="","",IF(ISERROR(MATCH(原始数据!AO416,各类选项!$E:$E,0)),1,0))</f>
        <v/>
      </c>
      <c r="H415" s="295" t="str">
        <f>IF(原始数据!AP416="","",IF(ISERROR(MATCH(原始数据!AP416,各类选项!$E:$E,0)),1,0))</f>
        <v/>
      </c>
      <c r="I415" s="295" t="str">
        <f>IF(原始数据!AV416="","",IF(ISERROR(MATCH(原始数据!AV416,各类选项!$E:$E,0)),1,0))</f>
        <v/>
      </c>
      <c r="J415" s="295" t="str">
        <f>IF(原始数据!AX416="","",IF(ISERROR(MATCH(原始数据!AX416,各类选项!$E:$E,0)),1,0))</f>
        <v/>
      </c>
      <c r="K415" s="295" t="str">
        <f>IF(原始数据!AQ416="","",IF(ISERROR(MATCH(原始数据!AQ416,各类选项!$C:$C,0)),1,0))</f>
        <v/>
      </c>
      <c r="L415" s="295" t="str">
        <f>IF(原始数据!AR416="","",IF(ISERROR(MATCH(原始数据!AR416,各类选项!$C:$C,0)),1,0))</f>
        <v/>
      </c>
      <c r="M415" s="295" t="str">
        <f>IF(原始数据!AS416="","",IF(ISERROR(MATCH(原始数据!AS416,各类选项!$C:$C,0)),1,0))</f>
        <v/>
      </c>
      <c r="N415" s="295" t="str">
        <f>IF(原始数据!AT416="","",IF(ISERROR(MATCH(原始数据!AT416,各类选项!$E:$E,0)),1,0))</f>
        <v/>
      </c>
      <c r="O415" s="295" t="str">
        <f>IF(原始数据!AU416="","",IF(ISERROR(MATCH(原始数据!AU416,各类选项!$E:$E,0)),1,0))</f>
        <v/>
      </c>
      <c r="P415" s="295" t="str">
        <f>IF(原始数据!AW416="","",IF(ISERROR(MATCH(原始数据!AW416,各类选项!$E:$E,0)),1,0))</f>
        <v/>
      </c>
      <c r="Q415" s="295" t="str">
        <f>IF(原始数据!AY416="","",IF(ISERROR(MATCH(原始数据!AY416,各类选项!$E:$E,0)),1,0))</f>
        <v/>
      </c>
      <c r="R415" s="295" t="str">
        <f>IF(原始数据!AZ416="","",IF(ISERROR(MATCH(原始数据!AZ416,各类选项!$C:$C,0)),1,0))</f>
        <v/>
      </c>
      <c r="S415" s="295" t="str">
        <f>IF(赛后数据!M416="","",IF(ISERROR(MATCH(赛后数据!M416,(各类选项!J:J),0)),1,0))</f>
        <v/>
      </c>
      <c r="T415" s="295" t="str">
        <f>IF(赛后数据!U416="","",IF(ISERROR(MATCH(赛后数据!U416,(各类选项!J:J),0)),1,0))</f>
        <v/>
      </c>
      <c r="U415" s="295" t="str">
        <f>IF(赛后数据!AC416="","",IF(ISERROR(MATCH(赛后数据!AC416,(各类选项!J:J),0)),1,0))</f>
        <v/>
      </c>
      <c r="V415" s="295" t="str">
        <f>IF(赛后数据!AK416="","",IF(ISERROR(MATCH(赛后数据!AK416,(各类选项!J:J),0)),1,0))</f>
        <v/>
      </c>
    </row>
    <row r="416" spans="1:22">
      <c r="A416" s="295">
        <f t="shared" si="12"/>
        <v>0</v>
      </c>
      <c r="B416" s="295">
        <f t="shared" si="13"/>
        <v>0</v>
      </c>
      <c r="C416" s="295" t="str">
        <f>IF(原始数据!K417="","",IF(ISERROR(MATCH(原始数据!K417,原始数据!E417:F417,0)),1,0)-IF(原始数据!K417="",1,0))</f>
        <v/>
      </c>
      <c r="D416" s="295" t="str">
        <f>IF(原始数据!L417="","",IF(ISERROR(MATCH(原始数据!L417,各类选项!L:L,0)),1,0)-IF(原始数据!L417="",1,0))</f>
        <v/>
      </c>
      <c r="E416" s="295" t="str">
        <f>IF(原始数据!W417="","",IF(ISERROR(MATCH(原始数据!W417,各类选项!G:G,0)),1,0))</f>
        <v/>
      </c>
      <c r="F416" s="295" t="str">
        <f>IF(原始数据!Y417="","",IF(ISERROR(MATCH(原始数据!Y417,各类选项!G:G,0)),1,0))</f>
        <v/>
      </c>
      <c r="G416" s="295" t="str">
        <f>IF(原始数据!AO417="","",IF(ISERROR(MATCH(原始数据!AO417,各类选项!$E:$E,0)),1,0))</f>
        <v/>
      </c>
      <c r="H416" s="295" t="str">
        <f>IF(原始数据!AP417="","",IF(ISERROR(MATCH(原始数据!AP417,各类选项!$E:$E,0)),1,0))</f>
        <v/>
      </c>
      <c r="I416" s="295" t="str">
        <f>IF(原始数据!AV417="","",IF(ISERROR(MATCH(原始数据!AV417,各类选项!$E:$E,0)),1,0))</f>
        <v/>
      </c>
      <c r="J416" s="295" t="str">
        <f>IF(原始数据!AX417="","",IF(ISERROR(MATCH(原始数据!AX417,各类选项!$E:$E,0)),1,0))</f>
        <v/>
      </c>
      <c r="K416" s="295" t="str">
        <f>IF(原始数据!AQ417="","",IF(ISERROR(MATCH(原始数据!AQ417,各类选项!$C:$C,0)),1,0))</f>
        <v/>
      </c>
      <c r="L416" s="295" t="str">
        <f>IF(原始数据!AR417="","",IF(ISERROR(MATCH(原始数据!AR417,各类选项!$C:$C,0)),1,0))</f>
        <v/>
      </c>
      <c r="M416" s="295" t="str">
        <f>IF(原始数据!AS417="","",IF(ISERROR(MATCH(原始数据!AS417,各类选项!$C:$C,0)),1,0))</f>
        <v/>
      </c>
      <c r="N416" s="295" t="str">
        <f>IF(原始数据!AT417="","",IF(ISERROR(MATCH(原始数据!AT417,各类选项!$E:$E,0)),1,0))</f>
        <v/>
      </c>
      <c r="O416" s="295" t="str">
        <f>IF(原始数据!AU417="","",IF(ISERROR(MATCH(原始数据!AU417,各类选项!$E:$E,0)),1,0))</f>
        <v/>
      </c>
      <c r="P416" s="295" t="str">
        <f>IF(原始数据!AW417="","",IF(ISERROR(MATCH(原始数据!AW417,各类选项!$E:$E,0)),1,0))</f>
        <v/>
      </c>
      <c r="Q416" s="295" t="str">
        <f>IF(原始数据!AY417="","",IF(ISERROR(MATCH(原始数据!AY417,各类选项!$E:$E,0)),1,0))</f>
        <v/>
      </c>
      <c r="R416" s="295" t="str">
        <f>IF(原始数据!AZ417="","",IF(ISERROR(MATCH(原始数据!AZ417,各类选项!$C:$C,0)),1,0))</f>
        <v/>
      </c>
      <c r="S416" s="295" t="str">
        <f>IF(赛后数据!M417="","",IF(ISERROR(MATCH(赛后数据!M417,(各类选项!J:J),0)),1,0))</f>
        <v/>
      </c>
      <c r="T416" s="295" t="str">
        <f>IF(赛后数据!U417="","",IF(ISERROR(MATCH(赛后数据!U417,(各类选项!J:J),0)),1,0))</f>
        <v/>
      </c>
      <c r="U416" s="295" t="str">
        <f>IF(赛后数据!AC417="","",IF(ISERROR(MATCH(赛后数据!AC417,(各类选项!J:J),0)),1,0))</f>
        <v/>
      </c>
      <c r="V416" s="295" t="str">
        <f>IF(赛后数据!AK417="","",IF(ISERROR(MATCH(赛后数据!AK417,(各类选项!J:J),0)),1,0))</f>
        <v/>
      </c>
    </row>
    <row r="417" spans="1:22">
      <c r="A417" s="295">
        <f t="shared" si="12"/>
        <v>0</v>
      </c>
      <c r="B417" s="295">
        <f t="shared" si="13"/>
        <v>0</v>
      </c>
      <c r="C417" s="295" t="str">
        <f>IF(原始数据!K418="","",IF(ISERROR(MATCH(原始数据!K418,原始数据!E418:F418,0)),1,0)-IF(原始数据!K418="",1,0))</f>
        <v/>
      </c>
      <c r="D417" s="295" t="str">
        <f>IF(原始数据!L418="","",IF(ISERROR(MATCH(原始数据!L418,各类选项!L:L,0)),1,0)-IF(原始数据!L418="",1,0))</f>
        <v/>
      </c>
      <c r="E417" s="295" t="str">
        <f>IF(原始数据!W418="","",IF(ISERROR(MATCH(原始数据!W418,各类选项!G:G,0)),1,0))</f>
        <v/>
      </c>
      <c r="F417" s="295" t="str">
        <f>IF(原始数据!Y418="","",IF(ISERROR(MATCH(原始数据!Y418,各类选项!G:G,0)),1,0))</f>
        <v/>
      </c>
      <c r="G417" s="295" t="str">
        <f>IF(原始数据!AO418="","",IF(ISERROR(MATCH(原始数据!AO418,各类选项!$E:$E,0)),1,0))</f>
        <v/>
      </c>
      <c r="H417" s="295" t="str">
        <f>IF(原始数据!AP418="","",IF(ISERROR(MATCH(原始数据!AP418,各类选项!$E:$E,0)),1,0))</f>
        <v/>
      </c>
      <c r="I417" s="295" t="str">
        <f>IF(原始数据!AV418="","",IF(ISERROR(MATCH(原始数据!AV418,各类选项!$E:$E,0)),1,0))</f>
        <v/>
      </c>
      <c r="J417" s="295" t="str">
        <f>IF(原始数据!AX418="","",IF(ISERROR(MATCH(原始数据!AX418,各类选项!$E:$E,0)),1,0))</f>
        <v/>
      </c>
      <c r="K417" s="295" t="str">
        <f>IF(原始数据!AQ418="","",IF(ISERROR(MATCH(原始数据!AQ418,各类选项!$C:$C,0)),1,0))</f>
        <v/>
      </c>
      <c r="L417" s="295" t="str">
        <f>IF(原始数据!AR418="","",IF(ISERROR(MATCH(原始数据!AR418,各类选项!$C:$C,0)),1,0))</f>
        <v/>
      </c>
      <c r="M417" s="295" t="str">
        <f>IF(原始数据!AS418="","",IF(ISERROR(MATCH(原始数据!AS418,各类选项!$C:$C,0)),1,0))</f>
        <v/>
      </c>
      <c r="N417" s="295" t="str">
        <f>IF(原始数据!AT418="","",IF(ISERROR(MATCH(原始数据!AT418,各类选项!$E:$E,0)),1,0))</f>
        <v/>
      </c>
      <c r="O417" s="295" t="str">
        <f>IF(原始数据!AU418="","",IF(ISERROR(MATCH(原始数据!AU418,各类选项!$E:$E,0)),1,0))</f>
        <v/>
      </c>
      <c r="P417" s="295" t="str">
        <f>IF(原始数据!AW418="","",IF(ISERROR(MATCH(原始数据!AW418,各类选项!$E:$E,0)),1,0))</f>
        <v/>
      </c>
      <c r="Q417" s="295" t="str">
        <f>IF(原始数据!AY418="","",IF(ISERROR(MATCH(原始数据!AY418,各类选项!$E:$E,0)),1,0))</f>
        <v/>
      </c>
      <c r="R417" s="295" t="str">
        <f>IF(原始数据!AZ418="","",IF(ISERROR(MATCH(原始数据!AZ418,各类选项!$C:$C,0)),1,0))</f>
        <v/>
      </c>
      <c r="S417" s="295" t="str">
        <f>IF(赛后数据!M418="","",IF(ISERROR(MATCH(赛后数据!M418,(各类选项!J:J),0)),1,0))</f>
        <v/>
      </c>
      <c r="T417" s="295" t="str">
        <f>IF(赛后数据!U418="","",IF(ISERROR(MATCH(赛后数据!U418,(各类选项!J:J),0)),1,0))</f>
        <v/>
      </c>
      <c r="U417" s="295" t="str">
        <f>IF(赛后数据!AC418="","",IF(ISERROR(MATCH(赛后数据!AC418,(各类选项!J:J),0)),1,0))</f>
        <v/>
      </c>
      <c r="V417" s="295" t="str">
        <f>IF(赛后数据!AK418="","",IF(ISERROR(MATCH(赛后数据!AK418,(各类选项!J:J),0)),1,0))</f>
        <v/>
      </c>
    </row>
    <row r="418" spans="1:22">
      <c r="A418" s="295">
        <f t="shared" si="12"/>
        <v>0</v>
      </c>
      <c r="B418" s="295">
        <f t="shared" si="13"/>
        <v>0</v>
      </c>
      <c r="C418" s="295" t="str">
        <f>IF(原始数据!K419="","",IF(ISERROR(MATCH(原始数据!K419,原始数据!E419:F419,0)),1,0)-IF(原始数据!K419="",1,0))</f>
        <v/>
      </c>
      <c r="D418" s="295" t="str">
        <f>IF(原始数据!L419="","",IF(ISERROR(MATCH(原始数据!L419,各类选项!L:L,0)),1,0)-IF(原始数据!L419="",1,0))</f>
        <v/>
      </c>
      <c r="E418" s="295" t="str">
        <f>IF(原始数据!W419="","",IF(ISERROR(MATCH(原始数据!W419,各类选项!G:G,0)),1,0))</f>
        <v/>
      </c>
      <c r="F418" s="295" t="str">
        <f>IF(原始数据!Y419="","",IF(ISERROR(MATCH(原始数据!Y419,各类选项!G:G,0)),1,0))</f>
        <v/>
      </c>
      <c r="G418" s="295" t="str">
        <f>IF(原始数据!AO419="","",IF(ISERROR(MATCH(原始数据!AO419,各类选项!$E:$E,0)),1,0))</f>
        <v/>
      </c>
      <c r="H418" s="295" t="str">
        <f>IF(原始数据!AP419="","",IF(ISERROR(MATCH(原始数据!AP419,各类选项!$E:$E,0)),1,0))</f>
        <v/>
      </c>
      <c r="I418" s="295" t="str">
        <f>IF(原始数据!AV419="","",IF(ISERROR(MATCH(原始数据!AV419,各类选项!$E:$E,0)),1,0))</f>
        <v/>
      </c>
      <c r="J418" s="295" t="str">
        <f>IF(原始数据!AX419="","",IF(ISERROR(MATCH(原始数据!AX419,各类选项!$E:$E,0)),1,0))</f>
        <v/>
      </c>
      <c r="K418" s="295" t="str">
        <f>IF(原始数据!AQ419="","",IF(ISERROR(MATCH(原始数据!AQ419,各类选项!$C:$C,0)),1,0))</f>
        <v/>
      </c>
      <c r="L418" s="295" t="str">
        <f>IF(原始数据!AR419="","",IF(ISERROR(MATCH(原始数据!AR419,各类选项!$C:$C,0)),1,0))</f>
        <v/>
      </c>
      <c r="M418" s="295" t="str">
        <f>IF(原始数据!AS419="","",IF(ISERROR(MATCH(原始数据!AS419,各类选项!$C:$C,0)),1,0))</f>
        <v/>
      </c>
      <c r="N418" s="295" t="str">
        <f>IF(原始数据!AT419="","",IF(ISERROR(MATCH(原始数据!AT419,各类选项!$E:$E,0)),1,0))</f>
        <v/>
      </c>
      <c r="O418" s="295" t="str">
        <f>IF(原始数据!AU419="","",IF(ISERROR(MATCH(原始数据!AU419,各类选项!$E:$E,0)),1,0))</f>
        <v/>
      </c>
      <c r="P418" s="295" t="str">
        <f>IF(原始数据!AW419="","",IF(ISERROR(MATCH(原始数据!AW419,各类选项!$E:$E,0)),1,0))</f>
        <v/>
      </c>
      <c r="Q418" s="295" t="str">
        <f>IF(原始数据!AY419="","",IF(ISERROR(MATCH(原始数据!AY419,各类选项!$E:$E,0)),1,0))</f>
        <v/>
      </c>
      <c r="R418" s="295" t="str">
        <f>IF(原始数据!AZ419="","",IF(ISERROR(MATCH(原始数据!AZ419,各类选项!$C:$C,0)),1,0))</f>
        <v/>
      </c>
      <c r="S418" s="295" t="str">
        <f>IF(赛后数据!M419="","",IF(ISERROR(MATCH(赛后数据!M419,(各类选项!J:J),0)),1,0))</f>
        <v/>
      </c>
      <c r="T418" s="295" t="str">
        <f>IF(赛后数据!U419="","",IF(ISERROR(MATCH(赛后数据!U419,(各类选项!J:J),0)),1,0))</f>
        <v/>
      </c>
      <c r="U418" s="295" t="str">
        <f>IF(赛后数据!AC419="","",IF(ISERROR(MATCH(赛后数据!AC419,(各类选项!J:J),0)),1,0))</f>
        <v/>
      </c>
      <c r="V418" s="295" t="str">
        <f>IF(赛后数据!AK419="","",IF(ISERROR(MATCH(赛后数据!AK419,(各类选项!J:J),0)),1,0))</f>
        <v/>
      </c>
    </row>
    <row r="419" spans="1:22">
      <c r="A419" s="295">
        <f t="shared" si="12"/>
        <v>0</v>
      </c>
      <c r="B419" s="295">
        <f t="shared" si="13"/>
        <v>0</v>
      </c>
      <c r="C419" s="295" t="str">
        <f>IF(原始数据!K420="","",IF(ISERROR(MATCH(原始数据!K420,原始数据!E420:F420,0)),1,0)-IF(原始数据!K420="",1,0))</f>
        <v/>
      </c>
      <c r="D419" s="295" t="str">
        <f>IF(原始数据!L420="","",IF(ISERROR(MATCH(原始数据!L420,各类选项!L:L,0)),1,0)-IF(原始数据!L420="",1,0))</f>
        <v/>
      </c>
      <c r="E419" s="295" t="str">
        <f>IF(原始数据!W420="","",IF(ISERROR(MATCH(原始数据!W420,各类选项!G:G,0)),1,0))</f>
        <v/>
      </c>
      <c r="F419" s="295" t="str">
        <f>IF(原始数据!Y420="","",IF(ISERROR(MATCH(原始数据!Y420,各类选项!G:G,0)),1,0))</f>
        <v/>
      </c>
      <c r="G419" s="295" t="str">
        <f>IF(原始数据!AO420="","",IF(ISERROR(MATCH(原始数据!AO420,各类选项!$E:$E,0)),1,0))</f>
        <v/>
      </c>
      <c r="H419" s="295" t="str">
        <f>IF(原始数据!AP420="","",IF(ISERROR(MATCH(原始数据!AP420,各类选项!$E:$E,0)),1,0))</f>
        <v/>
      </c>
      <c r="I419" s="295" t="str">
        <f>IF(原始数据!AV420="","",IF(ISERROR(MATCH(原始数据!AV420,各类选项!$E:$E,0)),1,0))</f>
        <v/>
      </c>
      <c r="J419" s="295" t="str">
        <f>IF(原始数据!AX420="","",IF(ISERROR(MATCH(原始数据!AX420,各类选项!$E:$E,0)),1,0))</f>
        <v/>
      </c>
      <c r="K419" s="295" t="str">
        <f>IF(原始数据!AQ420="","",IF(ISERROR(MATCH(原始数据!AQ420,各类选项!$C:$C,0)),1,0))</f>
        <v/>
      </c>
      <c r="L419" s="295" t="str">
        <f>IF(原始数据!AR420="","",IF(ISERROR(MATCH(原始数据!AR420,各类选项!$C:$C,0)),1,0))</f>
        <v/>
      </c>
      <c r="M419" s="295" t="str">
        <f>IF(原始数据!AS420="","",IF(ISERROR(MATCH(原始数据!AS420,各类选项!$C:$C,0)),1,0))</f>
        <v/>
      </c>
      <c r="N419" s="295" t="str">
        <f>IF(原始数据!AT420="","",IF(ISERROR(MATCH(原始数据!AT420,各类选项!$E:$E,0)),1,0))</f>
        <v/>
      </c>
      <c r="O419" s="295" t="str">
        <f>IF(原始数据!AU420="","",IF(ISERROR(MATCH(原始数据!AU420,各类选项!$E:$E,0)),1,0))</f>
        <v/>
      </c>
      <c r="P419" s="295" t="str">
        <f>IF(原始数据!AW420="","",IF(ISERROR(MATCH(原始数据!AW420,各类选项!$E:$E,0)),1,0))</f>
        <v/>
      </c>
      <c r="Q419" s="295" t="str">
        <f>IF(原始数据!AY420="","",IF(ISERROR(MATCH(原始数据!AY420,各类选项!$E:$E,0)),1,0))</f>
        <v/>
      </c>
      <c r="R419" s="295" t="str">
        <f>IF(原始数据!AZ420="","",IF(ISERROR(MATCH(原始数据!AZ420,各类选项!$C:$C,0)),1,0))</f>
        <v/>
      </c>
      <c r="S419" s="295" t="str">
        <f>IF(赛后数据!M420="","",IF(ISERROR(MATCH(赛后数据!M420,(各类选项!J:J),0)),1,0))</f>
        <v/>
      </c>
      <c r="T419" s="295" t="str">
        <f>IF(赛后数据!U420="","",IF(ISERROR(MATCH(赛后数据!U420,(各类选项!J:J),0)),1,0))</f>
        <v/>
      </c>
      <c r="U419" s="295" t="str">
        <f>IF(赛后数据!AC420="","",IF(ISERROR(MATCH(赛后数据!AC420,(各类选项!J:J),0)),1,0))</f>
        <v/>
      </c>
      <c r="V419" s="295" t="str">
        <f>IF(赛后数据!AK420="","",IF(ISERROR(MATCH(赛后数据!AK420,(各类选项!J:J),0)),1,0))</f>
        <v/>
      </c>
    </row>
    <row r="420" spans="1:22">
      <c r="A420" s="295">
        <f t="shared" si="12"/>
        <v>0</v>
      </c>
      <c r="B420" s="295">
        <f t="shared" si="13"/>
        <v>0</v>
      </c>
      <c r="C420" s="295" t="str">
        <f>IF(原始数据!K421="","",IF(ISERROR(MATCH(原始数据!K421,原始数据!E421:F421,0)),1,0)-IF(原始数据!K421="",1,0))</f>
        <v/>
      </c>
      <c r="D420" s="295" t="str">
        <f>IF(原始数据!L421="","",IF(ISERROR(MATCH(原始数据!L421,各类选项!L:L,0)),1,0)-IF(原始数据!L421="",1,0))</f>
        <v/>
      </c>
      <c r="E420" s="295" t="str">
        <f>IF(原始数据!W421="","",IF(ISERROR(MATCH(原始数据!W421,各类选项!G:G,0)),1,0))</f>
        <v/>
      </c>
      <c r="F420" s="295" t="str">
        <f>IF(原始数据!Y421="","",IF(ISERROR(MATCH(原始数据!Y421,各类选项!G:G,0)),1,0))</f>
        <v/>
      </c>
      <c r="G420" s="295" t="str">
        <f>IF(原始数据!AO421="","",IF(ISERROR(MATCH(原始数据!AO421,各类选项!$E:$E,0)),1,0))</f>
        <v/>
      </c>
      <c r="H420" s="295" t="str">
        <f>IF(原始数据!AP421="","",IF(ISERROR(MATCH(原始数据!AP421,各类选项!$E:$E,0)),1,0))</f>
        <v/>
      </c>
      <c r="I420" s="295" t="str">
        <f>IF(原始数据!AV421="","",IF(ISERROR(MATCH(原始数据!AV421,各类选项!$E:$E,0)),1,0))</f>
        <v/>
      </c>
      <c r="J420" s="295" t="str">
        <f>IF(原始数据!AX421="","",IF(ISERROR(MATCH(原始数据!AX421,各类选项!$E:$E,0)),1,0))</f>
        <v/>
      </c>
      <c r="K420" s="295" t="str">
        <f>IF(原始数据!AQ421="","",IF(ISERROR(MATCH(原始数据!AQ421,各类选项!$C:$C,0)),1,0))</f>
        <v/>
      </c>
      <c r="L420" s="295" t="str">
        <f>IF(原始数据!AR421="","",IF(ISERROR(MATCH(原始数据!AR421,各类选项!$C:$C,0)),1,0))</f>
        <v/>
      </c>
      <c r="M420" s="295" t="str">
        <f>IF(原始数据!AS421="","",IF(ISERROR(MATCH(原始数据!AS421,各类选项!$C:$C,0)),1,0))</f>
        <v/>
      </c>
      <c r="N420" s="295" t="str">
        <f>IF(原始数据!AT421="","",IF(ISERROR(MATCH(原始数据!AT421,各类选项!$E:$E,0)),1,0))</f>
        <v/>
      </c>
      <c r="O420" s="295" t="str">
        <f>IF(原始数据!AU421="","",IF(ISERROR(MATCH(原始数据!AU421,各类选项!$E:$E,0)),1,0))</f>
        <v/>
      </c>
      <c r="P420" s="295" t="str">
        <f>IF(原始数据!AW421="","",IF(ISERROR(MATCH(原始数据!AW421,各类选项!$E:$E,0)),1,0))</f>
        <v/>
      </c>
      <c r="Q420" s="295" t="str">
        <f>IF(原始数据!AY421="","",IF(ISERROR(MATCH(原始数据!AY421,各类选项!$E:$E,0)),1,0))</f>
        <v/>
      </c>
      <c r="R420" s="295" t="str">
        <f>IF(原始数据!AZ421="","",IF(ISERROR(MATCH(原始数据!AZ421,各类选项!$C:$C,0)),1,0))</f>
        <v/>
      </c>
      <c r="S420" s="295" t="str">
        <f>IF(赛后数据!M421="","",IF(ISERROR(MATCH(赛后数据!M421,(各类选项!J:J),0)),1,0))</f>
        <v/>
      </c>
      <c r="T420" s="295" t="str">
        <f>IF(赛后数据!U421="","",IF(ISERROR(MATCH(赛后数据!U421,(各类选项!J:J),0)),1,0))</f>
        <v/>
      </c>
      <c r="U420" s="295" t="str">
        <f>IF(赛后数据!AC421="","",IF(ISERROR(MATCH(赛后数据!AC421,(各类选项!J:J),0)),1,0))</f>
        <v/>
      </c>
      <c r="V420" s="295" t="str">
        <f>IF(赛后数据!AK421="","",IF(ISERROR(MATCH(赛后数据!AK421,(各类选项!J:J),0)),1,0))</f>
        <v/>
      </c>
    </row>
    <row r="421" spans="1:22">
      <c r="A421" s="295">
        <f t="shared" si="12"/>
        <v>0</v>
      </c>
      <c r="B421" s="295">
        <f t="shared" si="13"/>
        <v>0</v>
      </c>
      <c r="C421" s="295" t="str">
        <f>IF(原始数据!K422="","",IF(ISERROR(MATCH(原始数据!K422,原始数据!E422:F422,0)),1,0)-IF(原始数据!K422="",1,0))</f>
        <v/>
      </c>
      <c r="D421" s="295" t="str">
        <f>IF(原始数据!L422="","",IF(ISERROR(MATCH(原始数据!L422,各类选项!L:L,0)),1,0)-IF(原始数据!L422="",1,0))</f>
        <v/>
      </c>
      <c r="E421" s="295" t="str">
        <f>IF(原始数据!W422="","",IF(ISERROR(MATCH(原始数据!W422,各类选项!G:G,0)),1,0))</f>
        <v/>
      </c>
      <c r="F421" s="295" t="str">
        <f>IF(原始数据!Y422="","",IF(ISERROR(MATCH(原始数据!Y422,各类选项!G:G,0)),1,0))</f>
        <v/>
      </c>
      <c r="G421" s="295" t="str">
        <f>IF(原始数据!AO422="","",IF(ISERROR(MATCH(原始数据!AO422,各类选项!$E:$E,0)),1,0))</f>
        <v/>
      </c>
      <c r="H421" s="295" t="str">
        <f>IF(原始数据!AP422="","",IF(ISERROR(MATCH(原始数据!AP422,各类选项!$E:$E,0)),1,0))</f>
        <v/>
      </c>
      <c r="I421" s="295" t="str">
        <f>IF(原始数据!AV422="","",IF(ISERROR(MATCH(原始数据!AV422,各类选项!$E:$E,0)),1,0))</f>
        <v/>
      </c>
      <c r="J421" s="295" t="str">
        <f>IF(原始数据!AX422="","",IF(ISERROR(MATCH(原始数据!AX422,各类选项!$E:$E,0)),1,0))</f>
        <v/>
      </c>
      <c r="K421" s="295" t="str">
        <f>IF(原始数据!AQ422="","",IF(ISERROR(MATCH(原始数据!AQ422,各类选项!$C:$C,0)),1,0))</f>
        <v/>
      </c>
      <c r="L421" s="295" t="str">
        <f>IF(原始数据!AR422="","",IF(ISERROR(MATCH(原始数据!AR422,各类选项!$C:$C,0)),1,0))</f>
        <v/>
      </c>
      <c r="M421" s="295" t="str">
        <f>IF(原始数据!AS422="","",IF(ISERROR(MATCH(原始数据!AS422,各类选项!$C:$C,0)),1,0))</f>
        <v/>
      </c>
      <c r="N421" s="295" t="str">
        <f>IF(原始数据!AT422="","",IF(ISERROR(MATCH(原始数据!AT422,各类选项!$E:$E,0)),1,0))</f>
        <v/>
      </c>
      <c r="O421" s="295" t="str">
        <f>IF(原始数据!AU422="","",IF(ISERROR(MATCH(原始数据!AU422,各类选项!$E:$E,0)),1,0))</f>
        <v/>
      </c>
      <c r="P421" s="295" t="str">
        <f>IF(原始数据!AW422="","",IF(ISERROR(MATCH(原始数据!AW422,各类选项!$E:$E,0)),1,0))</f>
        <v/>
      </c>
      <c r="Q421" s="295" t="str">
        <f>IF(原始数据!AY422="","",IF(ISERROR(MATCH(原始数据!AY422,各类选项!$E:$E,0)),1,0))</f>
        <v/>
      </c>
      <c r="R421" s="295" t="str">
        <f>IF(原始数据!AZ422="","",IF(ISERROR(MATCH(原始数据!AZ422,各类选项!$C:$C,0)),1,0))</f>
        <v/>
      </c>
      <c r="S421" s="295" t="str">
        <f>IF(赛后数据!M422="","",IF(ISERROR(MATCH(赛后数据!M422,(各类选项!J:J),0)),1,0))</f>
        <v/>
      </c>
      <c r="T421" s="295" t="str">
        <f>IF(赛后数据!U422="","",IF(ISERROR(MATCH(赛后数据!U422,(各类选项!J:J),0)),1,0))</f>
        <v/>
      </c>
      <c r="U421" s="295" t="str">
        <f>IF(赛后数据!AC422="","",IF(ISERROR(MATCH(赛后数据!AC422,(各类选项!J:J),0)),1,0))</f>
        <v/>
      </c>
      <c r="V421" s="295" t="str">
        <f>IF(赛后数据!AK422="","",IF(ISERROR(MATCH(赛后数据!AK422,(各类选项!J:J),0)),1,0))</f>
        <v/>
      </c>
    </row>
    <row r="422" spans="1:22">
      <c r="A422" s="295">
        <f t="shared" si="12"/>
        <v>0</v>
      </c>
      <c r="B422" s="295">
        <f t="shared" si="13"/>
        <v>0</v>
      </c>
      <c r="C422" s="295" t="str">
        <f>IF(原始数据!K423="","",IF(ISERROR(MATCH(原始数据!K423,原始数据!E423:F423,0)),1,0)-IF(原始数据!K423="",1,0))</f>
        <v/>
      </c>
      <c r="D422" s="295" t="str">
        <f>IF(原始数据!L423="","",IF(ISERROR(MATCH(原始数据!L423,各类选项!L:L,0)),1,0)-IF(原始数据!L423="",1,0))</f>
        <v/>
      </c>
      <c r="E422" s="295" t="str">
        <f>IF(原始数据!W423="","",IF(ISERROR(MATCH(原始数据!W423,各类选项!G:G,0)),1,0))</f>
        <v/>
      </c>
      <c r="F422" s="295" t="str">
        <f>IF(原始数据!Y423="","",IF(ISERROR(MATCH(原始数据!Y423,各类选项!G:G,0)),1,0))</f>
        <v/>
      </c>
      <c r="G422" s="295" t="str">
        <f>IF(原始数据!AO423="","",IF(ISERROR(MATCH(原始数据!AO423,各类选项!$E:$E,0)),1,0))</f>
        <v/>
      </c>
      <c r="H422" s="295" t="str">
        <f>IF(原始数据!AP423="","",IF(ISERROR(MATCH(原始数据!AP423,各类选项!$E:$E,0)),1,0))</f>
        <v/>
      </c>
      <c r="I422" s="295" t="str">
        <f>IF(原始数据!AV423="","",IF(ISERROR(MATCH(原始数据!AV423,各类选项!$E:$E,0)),1,0))</f>
        <v/>
      </c>
      <c r="J422" s="295" t="str">
        <f>IF(原始数据!AX423="","",IF(ISERROR(MATCH(原始数据!AX423,各类选项!$E:$E,0)),1,0))</f>
        <v/>
      </c>
      <c r="K422" s="295" t="str">
        <f>IF(原始数据!AQ423="","",IF(ISERROR(MATCH(原始数据!AQ423,各类选项!$C:$C,0)),1,0))</f>
        <v/>
      </c>
      <c r="L422" s="295" t="str">
        <f>IF(原始数据!AR423="","",IF(ISERROR(MATCH(原始数据!AR423,各类选项!$C:$C,0)),1,0))</f>
        <v/>
      </c>
      <c r="M422" s="295" t="str">
        <f>IF(原始数据!AS423="","",IF(ISERROR(MATCH(原始数据!AS423,各类选项!$C:$C,0)),1,0))</f>
        <v/>
      </c>
      <c r="N422" s="295" t="str">
        <f>IF(原始数据!AT423="","",IF(ISERROR(MATCH(原始数据!AT423,各类选项!$E:$E,0)),1,0))</f>
        <v/>
      </c>
      <c r="O422" s="295" t="str">
        <f>IF(原始数据!AU423="","",IF(ISERROR(MATCH(原始数据!AU423,各类选项!$E:$E,0)),1,0))</f>
        <v/>
      </c>
      <c r="P422" s="295" t="str">
        <f>IF(原始数据!AW423="","",IF(ISERROR(MATCH(原始数据!AW423,各类选项!$E:$E,0)),1,0))</f>
        <v/>
      </c>
      <c r="Q422" s="295" t="str">
        <f>IF(原始数据!AY423="","",IF(ISERROR(MATCH(原始数据!AY423,各类选项!$E:$E,0)),1,0))</f>
        <v/>
      </c>
      <c r="R422" s="295" t="str">
        <f>IF(原始数据!AZ423="","",IF(ISERROR(MATCH(原始数据!AZ423,各类选项!$C:$C,0)),1,0))</f>
        <v/>
      </c>
      <c r="S422" s="295" t="str">
        <f>IF(赛后数据!M423="","",IF(ISERROR(MATCH(赛后数据!M423,(各类选项!J:J),0)),1,0))</f>
        <v/>
      </c>
      <c r="T422" s="295" t="str">
        <f>IF(赛后数据!U423="","",IF(ISERROR(MATCH(赛后数据!U423,(各类选项!J:J),0)),1,0))</f>
        <v/>
      </c>
      <c r="U422" s="295" t="str">
        <f>IF(赛后数据!AC423="","",IF(ISERROR(MATCH(赛后数据!AC423,(各类选项!J:J),0)),1,0))</f>
        <v/>
      </c>
      <c r="V422" s="295" t="str">
        <f>IF(赛后数据!AK423="","",IF(ISERROR(MATCH(赛后数据!AK423,(各类选项!J:J),0)),1,0))</f>
        <v/>
      </c>
    </row>
    <row r="423" spans="1:22">
      <c r="A423" s="295">
        <f t="shared" si="12"/>
        <v>0</v>
      </c>
      <c r="B423" s="295">
        <f t="shared" si="13"/>
        <v>0</v>
      </c>
      <c r="C423" s="295" t="str">
        <f>IF(原始数据!K424="","",IF(ISERROR(MATCH(原始数据!K424,原始数据!E424:F424,0)),1,0)-IF(原始数据!K424="",1,0))</f>
        <v/>
      </c>
      <c r="D423" s="295" t="str">
        <f>IF(原始数据!L424="","",IF(ISERROR(MATCH(原始数据!L424,各类选项!L:L,0)),1,0)-IF(原始数据!L424="",1,0))</f>
        <v/>
      </c>
      <c r="E423" s="295" t="str">
        <f>IF(原始数据!W424="","",IF(ISERROR(MATCH(原始数据!W424,各类选项!G:G,0)),1,0))</f>
        <v/>
      </c>
      <c r="F423" s="295" t="str">
        <f>IF(原始数据!Y424="","",IF(ISERROR(MATCH(原始数据!Y424,各类选项!G:G,0)),1,0))</f>
        <v/>
      </c>
      <c r="G423" s="295" t="str">
        <f>IF(原始数据!AO424="","",IF(ISERROR(MATCH(原始数据!AO424,各类选项!$E:$E,0)),1,0))</f>
        <v/>
      </c>
      <c r="H423" s="295" t="str">
        <f>IF(原始数据!AP424="","",IF(ISERROR(MATCH(原始数据!AP424,各类选项!$E:$E,0)),1,0))</f>
        <v/>
      </c>
      <c r="I423" s="295" t="str">
        <f>IF(原始数据!AV424="","",IF(ISERROR(MATCH(原始数据!AV424,各类选项!$E:$E,0)),1,0))</f>
        <v/>
      </c>
      <c r="J423" s="295" t="str">
        <f>IF(原始数据!AX424="","",IF(ISERROR(MATCH(原始数据!AX424,各类选项!$E:$E,0)),1,0))</f>
        <v/>
      </c>
      <c r="K423" s="295" t="str">
        <f>IF(原始数据!AQ424="","",IF(ISERROR(MATCH(原始数据!AQ424,各类选项!$C:$C,0)),1,0))</f>
        <v/>
      </c>
      <c r="L423" s="295" t="str">
        <f>IF(原始数据!AR424="","",IF(ISERROR(MATCH(原始数据!AR424,各类选项!$C:$C,0)),1,0))</f>
        <v/>
      </c>
      <c r="M423" s="295" t="str">
        <f>IF(原始数据!AS424="","",IF(ISERROR(MATCH(原始数据!AS424,各类选项!$C:$C,0)),1,0))</f>
        <v/>
      </c>
      <c r="N423" s="295" t="str">
        <f>IF(原始数据!AT424="","",IF(ISERROR(MATCH(原始数据!AT424,各类选项!$E:$E,0)),1,0))</f>
        <v/>
      </c>
      <c r="O423" s="295" t="str">
        <f>IF(原始数据!AU424="","",IF(ISERROR(MATCH(原始数据!AU424,各类选项!$E:$E,0)),1,0))</f>
        <v/>
      </c>
      <c r="P423" s="295" t="str">
        <f>IF(原始数据!AW424="","",IF(ISERROR(MATCH(原始数据!AW424,各类选项!$E:$E,0)),1,0))</f>
        <v/>
      </c>
      <c r="Q423" s="295" t="str">
        <f>IF(原始数据!AY424="","",IF(ISERROR(MATCH(原始数据!AY424,各类选项!$E:$E,0)),1,0))</f>
        <v/>
      </c>
      <c r="R423" s="295" t="str">
        <f>IF(原始数据!AZ424="","",IF(ISERROR(MATCH(原始数据!AZ424,各类选项!$C:$C,0)),1,0))</f>
        <v/>
      </c>
      <c r="S423" s="295" t="str">
        <f>IF(赛后数据!M424="","",IF(ISERROR(MATCH(赛后数据!M424,(各类选项!J:J),0)),1,0))</f>
        <v/>
      </c>
      <c r="T423" s="295" t="str">
        <f>IF(赛后数据!U424="","",IF(ISERROR(MATCH(赛后数据!U424,(各类选项!J:J),0)),1,0))</f>
        <v/>
      </c>
      <c r="U423" s="295" t="str">
        <f>IF(赛后数据!AC424="","",IF(ISERROR(MATCH(赛后数据!AC424,(各类选项!J:J),0)),1,0))</f>
        <v/>
      </c>
      <c r="V423" s="295" t="str">
        <f>IF(赛后数据!AK424="","",IF(ISERROR(MATCH(赛后数据!AK424,(各类选项!J:J),0)),1,0))</f>
        <v/>
      </c>
    </row>
    <row r="424" spans="1:22">
      <c r="A424" s="295">
        <f t="shared" si="12"/>
        <v>0</v>
      </c>
      <c r="B424" s="295">
        <f t="shared" si="13"/>
        <v>0</v>
      </c>
      <c r="C424" s="295" t="str">
        <f>IF(原始数据!K425="","",IF(ISERROR(MATCH(原始数据!K425,原始数据!E425:F425,0)),1,0)-IF(原始数据!K425="",1,0))</f>
        <v/>
      </c>
      <c r="D424" s="295" t="str">
        <f>IF(原始数据!L425="","",IF(ISERROR(MATCH(原始数据!L425,各类选项!L:L,0)),1,0)-IF(原始数据!L425="",1,0))</f>
        <v/>
      </c>
      <c r="E424" s="295" t="str">
        <f>IF(原始数据!W425="","",IF(ISERROR(MATCH(原始数据!W425,各类选项!G:G,0)),1,0))</f>
        <v/>
      </c>
      <c r="F424" s="295" t="str">
        <f>IF(原始数据!Y425="","",IF(ISERROR(MATCH(原始数据!Y425,各类选项!G:G,0)),1,0))</f>
        <v/>
      </c>
      <c r="G424" s="295" t="str">
        <f>IF(原始数据!AO425="","",IF(ISERROR(MATCH(原始数据!AO425,各类选项!$E:$E,0)),1,0))</f>
        <v/>
      </c>
      <c r="H424" s="295" t="str">
        <f>IF(原始数据!AP425="","",IF(ISERROR(MATCH(原始数据!AP425,各类选项!$E:$E,0)),1,0))</f>
        <v/>
      </c>
      <c r="I424" s="295" t="str">
        <f>IF(原始数据!AV425="","",IF(ISERROR(MATCH(原始数据!AV425,各类选项!$E:$E,0)),1,0))</f>
        <v/>
      </c>
      <c r="J424" s="295" t="str">
        <f>IF(原始数据!AX425="","",IF(ISERROR(MATCH(原始数据!AX425,各类选项!$E:$E,0)),1,0))</f>
        <v/>
      </c>
      <c r="K424" s="295" t="str">
        <f>IF(原始数据!AQ425="","",IF(ISERROR(MATCH(原始数据!AQ425,各类选项!$C:$C,0)),1,0))</f>
        <v/>
      </c>
      <c r="L424" s="295" t="str">
        <f>IF(原始数据!AR425="","",IF(ISERROR(MATCH(原始数据!AR425,各类选项!$C:$C,0)),1,0))</f>
        <v/>
      </c>
      <c r="M424" s="295" t="str">
        <f>IF(原始数据!AS425="","",IF(ISERROR(MATCH(原始数据!AS425,各类选项!$C:$C,0)),1,0))</f>
        <v/>
      </c>
      <c r="N424" s="295" t="str">
        <f>IF(原始数据!AT425="","",IF(ISERROR(MATCH(原始数据!AT425,各类选项!$E:$E,0)),1,0))</f>
        <v/>
      </c>
      <c r="O424" s="295" t="str">
        <f>IF(原始数据!AU425="","",IF(ISERROR(MATCH(原始数据!AU425,各类选项!$E:$E,0)),1,0))</f>
        <v/>
      </c>
      <c r="P424" s="295" t="str">
        <f>IF(原始数据!AW425="","",IF(ISERROR(MATCH(原始数据!AW425,各类选项!$E:$E,0)),1,0))</f>
        <v/>
      </c>
      <c r="Q424" s="295" t="str">
        <f>IF(原始数据!AY425="","",IF(ISERROR(MATCH(原始数据!AY425,各类选项!$E:$E,0)),1,0))</f>
        <v/>
      </c>
      <c r="R424" s="295" t="str">
        <f>IF(原始数据!AZ425="","",IF(ISERROR(MATCH(原始数据!AZ425,各类选项!$C:$C,0)),1,0))</f>
        <v/>
      </c>
      <c r="S424" s="295" t="str">
        <f>IF(赛后数据!M425="","",IF(ISERROR(MATCH(赛后数据!M425,(各类选项!J:J),0)),1,0))</f>
        <v/>
      </c>
      <c r="T424" s="295" t="str">
        <f>IF(赛后数据!U425="","",IF(ISERROR(MATCH(赛后数据!U425,(各类选项!J:J),0)),1,0))</f>
        <v/>
      </c>
      <c r="U424" s="295" t="str">
        <f>IF(赛后数据!AC425="","",IF(ISERROR(MATCH(赛后数据!AC425,(各类选项!J:J),0)),1,0))</f>
        <v/>
      </c>
      <c r="V424" s="295" t="str">
        <f>IF(赛后数据!AK425="","",IF(ISERROR(MATCH(赛后数据!AK425,(各类选项!J:J),0)),1,0))</f>
        <v/>
      </c>
    </row>
    <row r="425" spans="1:22">
      <c r="A425" s="295">
        <f t="shared" si="12"/>
        <v>0</v>
      </c>
      <c r="B425" s="295">
        <f t="shared" si="13"/>
        <v>0</v>
      </c>
      <c r="C425" s="295" t="str">
        <f>IF(原始数据!K426="","",IF(ISERROR(MATCH(原始数据!K426,原始数据!E426:F426,0)),1,0)-IF(原始数据!K426="",1,0))</f>
        <v/>
      </c>
      <c r="D425" s="295" t="str">
        <f>IF(原始数据!L426="","",IF(ISERROR(MATCH(原始数据!L426,各类选项!L:L,0)),1,0)-IF(原始数据!L426="",1,0))</f>
        <v/>
      </c>
      <c r="E425" s="295" t="str">
        <f>IF(原始数据!W426="","",IF(ISERROR(MATCH(原始数据!W426,各类选项!G:G,0)),1,0))</f>
        <v/>
      </c>
      <c r="F425" s="295" t="str">
        <f>IF(原始数据!Y426="","",IF(ISERROR(MATCH(原始数据!Y426,各类选项!G:G,0)),1,0))</f>
        <v/>
      </c>
      <c r="G425" s="295" t="str">
        <f>IF(原始数据!AO426="","",IF(ISERROR(MATCH(原始数据!AO426,各类选项!$E:$E,0)),1,0))</f>
        <v/>
      </c>
      <c r="H425" s="295" t="str">
        <f>IF(原始数据!AP426="","",IF(ISERROR(MATCH(原始数据!AP426,各类选项!$E:$E,0)),1,0))</f>
        <v/>
      </c>
      <c r="I425" s="295" t="str">
        <f>IF(原始数据!AV426="","",IF(ISERROR(MATCH(原始数据!AV426,各类选项!$E:$E,0)),1,0))</f>
        <v/>
      </c>
      <c r="J425" s="295" t="str">
        <f>IF(原始数据!AX426="","",IF(ISERROR(MATCH(原始数据!AX426,各类选项!$E:$E,0)),1,0))</f>
        <v/>
      </c>
      <c r="K425" s="295" t="str">
        <f>IF(原始数据!AQ426="","",IF(ISERROR(MATCH(原始数据!AQ426,各类选项!$C:$C,0)),1,0))</f>
        <v/>
      </c>
      <c r="L425" s="295" t="str">
        <f>IF(原始数据!AR426="","",IF(ISERROR(MATCH(原始数据!AR426,各类选项!$C:$C,0)),1,0))</f>
        <v/>
      </c>
      <c r="M425" s="295" t="str">
        <f>IF(原始数据!AS426="","",IF(ISERROR(MATCH(原始数据!AS426,各类选项!$C:$C,0)),1,0))</f>
        <v/>
      </c>
      <c r="N425" s="295" t="str">
        <f>IF(原始数据!AT426="","",IF(ISERROR(MATCH(原始数据!AT426,各类选项!$E:$E,0)),1,0))</f>
        <v/>
      </c>
      <c r="O425" s="295" t="str">
        <f>IF(原始数据!AU426="","",IF(ISERROR(MATCH(原始数据!AU426,各类选项!$E:$E,0)),1,0))</f>
        <v/>
      </c>
      <c r="P425" s="295" t="str">
        <f>IF(原始数据!AW426="","",IF(ISERROR(MATCH(原始数据!AW426,各类选项!$E:$E,0)),1,0))</f>
        <v/>
      </c>
      <c r="Q425" s="295" t="str">
        <f>IF(原始数据!AY426="","",IF(ISERROR(MATCH(原始数据!AY426,各类选项!$E:$E,0)),1,0))</f>
        <v/>
      </c>
      <c r="R425" s="295" t="str">
        <f>IF(原始数据!AZ426="","",IF(ISERROR(MATCH(原始数据!AZ426,各类选项!$C:$C,0)),1,0))</f>
        <v/>
      </c>
      <c r="S425" s="295" t="str">
        <f>IF(赛后数据!M426="","",IF(ISERROR(MATCH(赛后数据!M426,(各类选项!J:J),0)),1,0))</f>
        <v/>
      </c>
      <c r="T425" s="295" t="str">
        <f>IF(赛后数据!U426="","",IF(ISERROR(MATCH(赛后数据!U426,(各类选项!J:J),0)),1,0))</f>
        <v/>
      </c>
      <c r="U425" s="295" t="str">
        <f>IF(赛后数据!AC426="","",IF(ISERROR(MATCH(赛后数据!AC426,(各类选项!J:J),0)),1,0))</f>
        <v/>
      </c>
      <c r="V425" s="295" t="str">
        <f>IF(赛后数据!AK426="","",IF(ISERROR(MATCH(赛后数据!AK426,(各类选项!J:J),0)),1,0))</f>
        <v/>
      </c>
    </row>
    <row r="426" spans="1:22">
      <c r="A426" s="295">
        <f t="shared" si="12"/>
        <v>0</v>
      </c>
      <c r="B426" s="295">
        <f t="shared" si="13"/>
        <v>0</v>
      </c>
      <c r="C426" s="295" t="str">
        <f>IF(原始数据!K427="","",IF(ISERROR(MATCH(原始数据!K427,原始数据!E427:F427,0)),1,0)-IF(原始数据!K427="",1,0))</f>
        <v/>
      </c>
      <c r="D426" s="295" t="str">
        <f>IF(原始数据!L427="","",IF(ISERROR(MATCH(原始数据!L427,各类选项!L:L,0)),1,0)-IF(原始数据!L427="",1,0))</f>
        <v/>
      </c>
      <c r="E426" s="295" t="str">
        <f>IF(原始数据!W427="","",IF(ISERROR(MATCH(原始数据!W427,各类选项!G:G,0)),1,0))</f>
        <v/>
      </c>
      <c r="F426" s="295" t="str">
        <f>IF(原始数据!Y427="","",IF(ISERROR(MATCH(原始数据!Y427,各类选项!G:G,0)),1,0))</f>
        <v/>
      </c>
      <c r="G426" s="295" t="str">
        <f>IF(原始数据!AO427="","",IF(ISERROR(MATCH(原始数据!AO427,各类选项!$E:$E,0)),1,0))</f>
        <v/>
      </c>
      <c r="H426" s="295" t="str">
        <f>IF(原始数据!AP427="","",IF(ISERROR(MATCH(原始数据!AP427,各类选项!$E:$E,0)),1,0))</f>
        <v/>
      </c>
      <c r="I426" s="295" t="str">
        <f>IF(原始数据!AV427="","",IF(ISERROR(MATCH(原始数据!AV427,各类选项!$E:$E,0)),1,0))</f>
        <v/>
      </c>
      <c r="J426" s="295" t="str">
        <f>IF(原始数据!AX427="","",IF(ISERROR(MATCH(原始数据!AX427,各类选项!$E:$E,0)),1,0))</f>
        <v/>
      </c>
      <c r="K426" s="295" t="str">
        <f>IF(原始数据!AQ427="","",IF(ISERROR(MATCH(原始数据!AQ427,各类选项!$C:$C,0)),1,0))</f>
        <v/>
      </c>
      <c r="L426" s="295" t="str">
        <f>IF(原始数据!AR427="","",IF(ISERROR(MATCH(原始数据!AR427,各类选项!$C:$C,0)),1,0))</f>
        <v/>
      </c>
      <c r="M426" s="295" t="str">
        <f>IF(原始数据!AS427="","",IF(ISERROR(MATCH(原始数据!AS427,各类选项!$C:$C,0)),1,0))</f>
        <v/>
      </c>
      <c r="N426" s="295" t="str">
        <f>IF(原始数据!AT427="","",IF(ISERROR(MATCH(原始数据!AT427,各类选项!$E:$E,0)),1,0))</f>
        <v/>
      </c>
      <c r="O426" s="295" t="str">
        <f>IF(原始数据!AU427="","",IF(ISERROR(MATCH(原始数据!AU427,各类选项!$E:$E,0)),1,0))</f>
        <v/>
      </c>
      <c r="P426" s="295" t="str">
        <f>IF(原始数据!AW427="","",IF(ISERROR(MATCH(原始数据!AW427,各类选项!$E:$E,0)),1,0))</f>
        <v/>
      </c>
      <c r="Q426" s="295" t="str">
        <f>IF(原始数据!AY427="","",IF(ISERROR(MATCH(原始数据!AY427,各类选项!$E:$E,0)),1,0))</f>
        <v/>
      </c>
      <c r="R426" s="295" t="str">
        <f>IF(原始数据!AZ427="","",IF(ISERROR(MATCH(原始数据!AZ427,各类选项!$C:$C,0)),1,0))</f>
        <v/>
      </c>
      <c r="S426" s="295" t="str">
        <f>IF(赛后数据!M427="","",IF(ISERROR(MATCH(赛后数据!M427,(各类选项!J:J),0)),1,0))</f>
        <v/>
      </c>
      <c r="T426" s="295" t="str">
        <f>IF(赛后数据!U427="","",IF(ISERROR(MATCH(赛后数据!U427,(各类选项!J:J),0)),1,0))</f>
        <v/>
      </c>
      <c r="U426" s="295" t="str">
        <f>IF(赛后数据!AC427="","",IF(ISERROR(MATCH(赛后数据!AC427,(各类选项!J:J),0)),1,0))</f>
        <v/>
      </c>
      <c r="V426" s="295" t="str">
        <f>IF(赛后数据!AK427="","",IF(ISERROR(MATCH(赛后数据!AK427,(各类选项!J:J),0)),1,0))</f>
        <v/>
      </c>
    </row>
    <row r="427" spans="1:22">
      <c r="A427" s="295">
        <f t="shared" si="12"/>
        <v>0</v>
      </c>
      <c r="B427" s="295">
        <f t="shared" si="13"/>
        <v>0</v>
      </c>
      <c r="C427" s="295" t="str">
        <f>IF(原始数据!K428="","",IF(ISERROR(MATCH(原始数据!K428,原始数据!E428:F428,0)),1,0)-IF(原始数据!K428="",1,0))</f>
        <v/>
      </c>
      <c r="D427" s="295" t="str">
        <f>IF(原始数据!L428="","",IF(ISERROR(MATCH(原始数据!L428,各类选项!L:L,0)),1,0)-IF(原始数据!L428="",1,0))</f>
        <v/>
      </c>
      <c r="E427" s="295" t="str">
        <f>IF(原始数据!W428="","",IF(ISERROR(MATCH(原始数据!W428,各类选项!G:G,0)),1,0))</f>
        <v/>
      </c>
      <c r="F427" s="295" t="str">
        <f>IF(原始数据!Y428="","",IF(ISERROR(MATCH(原始数据!Y428,各类选项!G:G,0)),1,0))</f>
        <v/>
      </c>
      <c r="G427" s="295" t="str">
        <f>IF(原始数据!AO428="","",IF(ISERROR(MATCH(原始数据!AO428,各类选项!$E:$E,0)),1,0))</f>
        <v/>
      </c>
      <c r="H427" s="295" t="str">
        <f>IF(原始数据!AP428="","",IF(ISERROR(MATCH(原始数据!AP428,各类选项!$E:$E,0)),1,0))</f>
        <v/>
      </c>
      <c r="I427" s="295" t="str">
        <f>IF(原始数据!AV428="","",IF(ISERROR(MATCH(原始数据!AV428,各类选项!$E:$E,0)),1,0))</f>
        <v/>
      </c>
      <c r="J427" s="295" t="str">
        <f>IF(原始数据!AX428="","",IF(ISERROR(MATCH(原始数据!AX428,各类选项!$E:$E,0)),1,0))</f>
        <v/>
      </c>
      <c r="K427" s="295" t="str">
        <f>IF(原始数据!AQ428="","",IF(ISERROR(MATCH(原始数据!AQ428,各类选项!$C:$C,0)),1,0))</f>
        <v/>
      </c>
      <c r="L427" s="295" t="str">
        <f>IF(原始数据!AR428="","",IF(ISERROR(MATCH(原始数据!AR428,各类选项!$C:$C,0)),1,0))</f>
        <v/>
      </c>
      <c r="M427" s="295" t="str">
        <f>IF(原始数据!AS428="","",IF(ISERROR(MATCH(原始数据!AS428,各类选项!$C:$C,0)),1,0))</f>
        <v/>
      </c>
      <c r="N427" s="295" t="str">
        <f>IF(原始数据!AT428="","",IF(ISERROR(MATCH(原始数据!AT428,各类选项!$E:$E,0)),1,0))</f>
        <v/>
      </c>
      <c r="O427" s="295" t="str">
        <f>IF(原始数据!AU428="","",IF(ISERROR(MATCH(原始数据!AU428,各类选项!$E:$E,0)),1,0))</f>
        <v/>
      </c>
      <c r="P427" s="295" t="str">
        <f>IF(原始数据!AW428="","",IF(ISERROR(MATCH(原始数据!AW428,各类选项!$E:$E,0)),1,0))</f>
        <v/>
      </c>
      <c r="Q427" s="295" t="str">
        <f>IF(原始数据!AY428="","",IF(ISERROR(MATCH(原始数据!AY428,各类选项!$E:$E,0)),1,0))</f>
        <v/>
      </c>
      <c r="R427" s="295" t="str">
        <f>IF(原始数据!AZ428="","",IF(ISERROR(MATCH(原始数据!AZ428,各类选项!$C:$C,0)),1,0))</f>
        <v/>
      </c>
      <c r="S427" s="295" t="str">
        <f>IF(赛后数据!M428="","",IF(ISERROR(MATCH(赛后数据!M428,(各类选项!J:J),0)),1,0))</f>
        <v/>
      </c>
      <c r="T427" s="295" t="str">
        <f>IF(赛后数据!U428="","",IF(ISERROR(MATCH(赛后数据!U428,(各类选项!J:J),0)),1,0))</f>
        <v/>
      </c>
      <c r="U427" s="295" t="str">
        <f>IF(赛后数据!AC428="","",IF(ISERROR(MATCH(赛后数据!AC428,(各类选项!J:J),0)),1,0))</f>
        <v/>
      </c>
      <c r="V427" s="295" t="str">
        <f>IF(赛后数据!AK428="","",IF(ISERROR(MATCH(赛后数据!AK428,(各类选项!J:J),0)),1,0))</f>
        <v/>
      </c>
    </row>
    <row r="428" spans="1:22">
      <c r="A428" s="295">
        <f t="shared" si="12"/>
        <v>0</v>
      </c>
      <c r="B428" s="295">
        <f t="shared" si="13"/>
        <v>0</v>
      </c>
      <c r="C428" s="295" t="str">
        <f>IF(原始数据!K429="","",IF(ISERROR(MATCH(原始数据!K429,原始数据!E429:F429,0)),1,0)-IF(原始数据!K429="",1,0))</f>
        <v/>
      </c>
      <c r="D428" s="295" t="str">
        <f>IF(原始数据!L429="","",IF(ISERROR(MATCH(原始数据!L429,各类选项!L:L,0)),1,0)-IF(原始数据!L429="",1,0))</f>
        <v/>
      </c>
      <c r="E428" s="295" t="str">
        <f>IF(原始数据!W429="","",IF(ISERROR(MATCH(原始数据!W429,各类选项!G:G,0)),1,0))</f>
        <v/>
      </c>
      <c r="F428" s="295" t="str">
        <f>IF(原始数据!Y429="","",IF(ISERROR(MATCH(原始数据!Y429,各类选项!G:G,0)),1,0))</f>
        <v/>
      </c>
      <c r="G428" s="295" t="str">
        <f>IF(原始数据!AO429="","",IF(ISERROR(MATCH(原始数据!AO429,各类选项!$E:$E,0)),1,0))</f>
        <v/>
      </c>
      <c r="H428" s="295" t="str">
        <f>IF(原始数据!AP429="","",IF(ISERROR(MATCH(原始数据!AP429,各类选项!$E:$E,0)),1,0))</f>
        <v/>
      </c>
      <c r="I428" s="295" t="str">
        <f>IF(原始数据!AV429="","",IF(ISERROR(MATCH(原始数据!AV429,各类选项!$E:$E,0)),1,0))</f>
        <v/>
      </c>
      <c r="J428" s="295" t="str">
        <f>IF(原始数据!AX429="","",IF(ISERROR(MATCH(原始数据!AX429,各类选项!$E:$E,0)),1,0))</f>
        <v/>
      </c>
      <c r="K428" s="295" t="str">
        <f>IF(原始数据!AQ429="","",IF(ISERROR(MATCH(原始数据!AQ429,各类选项!$C:$C,0)),1,0))</f>
        <v/>
      </c>
      <c r="L428" s="295" t="str">
        <f>IF(原始数据!AR429="","",IF(ISERROR(MATCH(原始数据!AR429,各类选项!$C:$C,0)),1,0))</f>
        <v/>
      </c>
      <c r="M428" s="295" t="str">
        <f>IF(原始数据!AS429="","",IF(ISERROR(MATCH(原始数据!AS429,各类选项!$C:$C,0)),1,0))</f>
        <v/>
      </c>
      <c r="N428" s="295" t="str">
        <f>IF(原始数据!AT429="","",IF(ISERROR(MATCH(原始数据!AT429,各类选项!$E:$E,0)),1,0))</f>
        <v/>
      </c>
      <c r="O428" s="295" t="str">
        <f>IF(原始数据!AU429="","",IF(ISERROR(MATCH(原始数据!AU429,各类选项!$E:$E,0)),1,0))</f>
        <v/>
      </c>
      <c r="P428" s="295" t="str">
        <f>IF(原始数据!AW429="","",IF(ISERROR(MATCH(原始数据!AW429,各类选项!$E:$E,0)),1,0))</f>
        <v/>
      </c>
      <c r="Q428" s="295" t="str">
        <f>IF(原始数据!AY429="","",IF(ISERROR(MATCH(原始数据!AY429,各类选项!$E:$E,0)),1,0))</f>
        <v/>
      </c>
      <c r="R428" s="295" t="str">
        <f>IF(原始数据!AZ429="","",IF(ISERROR(MATCH(原始数据!AZ429,各类选项!$C:$C,0)),1,0))</f>
        <v/>
      </c>
      <c r="S428" s="295" t="str">
        <f>IF(赛后数据!M429="","",IF(ISERROR(MATCH(赛后数据!M429,(各类选项!J:J),0)),1,0))</f>
        <v/>
      </c>
      <c r="T428" s="295" t="str">
        <f>IF(赛后数据!U429="","",IF(ISERROR(MATCH(赛后数据!U429,(各类选项!J:J),0)),1,0))</f>
        <v/>
      </c>
      <c r="U428" s="295" t="str">
        <f>IF(赛后数据!AC429="","",IF(ISERROR(MATCH(赛后数据!AC429,(各类选项!J:J),0)),1,0))</f>
        <v/>
      </c>
      <c r="V428" s="295" t="str">
        <f>IF(赛后数据!AK429="","",IF(ISERROR(MATCH(赛后数据!AK429,(各类选项!J:J),0)),1,0))</f>
        <v/>
      </c>
    </row>
    <row r="429" spans="1:22">
      <c r="A429" s="295">
        <f t="shared" si="12"/>
        <v>0</v>
      </c>
      <c r="B429" s="295">
        <f t="shared" si="13"/>
        <v>0</v>
      </c>
      <c r="C429" s="295" t="str">
        <f>IF(原始数据!K430="","",IF(ISERROR(MATCH(原始数据!K430,原始数据!E430:F430,0)),1,0)-IF(原始数据!K430="",1,0))</f>
        <v/>
      </c>
      <c r="D429" s="295" t="str">
        <f>IF(原始数据!L430="","",IF(ISERROR(MATCH(原始数据!L430,各类选项!L:L,0)),1,0)-IF(原始数据!L430="",1,0))</f>
        <v/>
      </c>
      <c r="E429" s="295" t="str">
        <f>IF(原始数据!W430="","",IF(ISERROR(MATCH(原始数据!W430,各类选项!G:G,0)),1,0))</f>
        <v/>
      </c>
      <c r="F429" s="295" t="str">
        <f>IF(原始数据!Y430="","",IF(ISERROR(MATCH(原始数据!Y430,各类选项!G:G,0)),1,0))</f>
        <v/>
      </c>
      <c r="G429" s="295" t="str">
        <f>IF(原始数据!AO430="","",IF(ISERROR(MATCH(原始数据!AO430,各类选项!$E:$E,0)),1,0))</f>
        <v/>
      </c>
      <c r="H429" s="295" t="str">
        <f>IF(原始数据!AP430="","",IF(ISERROR(MATCH(原始数据!AP430,各类选项!$E:$E,0)),1,0))</f>
        <v/>
      </c>
      <c r="I429" s="295" t="str">
        <f>IF(原始数据!AV430="","",IF(ISERROR(MATCH(原始数据!AV430,各类选项!$E:$E,0)),1,0))</f>
        <v/>
      </c>
      <c r="J429" s="295" t="str">
        <f>IF(原始数据!AX430="","",IF(ISERROR(MATCH(原始数据!AX430,各类选项!$E:$E,0)),1,0))</f>
        <v/>
      </c>
      <c r="K429" s="295" t="str">
        <f>IF(原始数据!AQ430="","",IF(ISERROR(MATCH(原始数据!AQ430,各类选项!$C:$C,0)),1,0))</f>
        <v/>
      </c>
      <c r="L429" s="295" t="str">
        <f>IF(原始数据!AR430="","",IF(ISERROR(MATCH(原始数据!AR430,各类选项!$C:$C,0)),1,0))</f>
        <v/>
      </c>
      <c r="M429" s="295" t="str">
        <f>IF(原始数据!AS430="","",IF(ISERROR(MATCH(原始数据!AS430,各类选项!$C:$C,0)),1,0))</f>
        <v/>
      </c>
      <c r="N429" s="295" t="str">
        <f>IF(原始数据!AT430="","",IF(ISERROR(MATCH(原始数据!AT430,各类选项!$E:$E,0)),1,0))</f>
        <v/>
      </c>
      <c r="O429" s="295" t="str">
        <f>IF(原始数据!AU430="","",IF(ISERROR(MATCH(原始数据!AU430,各类选项!$E:$E,0)),1,0))</f>
        <v/>
      </c>
      <c r="P429" s="295" t="str">
        <f>IF(原始数据!AW430="","",IF(ISERROR(MATCH(原始数据!AW430,各类选项!$E:$E,0)),1,0))</f>
        <v/>
      </c>
      <c r="Q429" s="295" t="str">
        <f>IF(原始数据!AY430="","",IF(ISERROR(MATCH(原始数据!AY430,各类选项!$E:$E,0)),1,0))</f>
        <v/>
      </c>
      <c r="R429" s="295" t="str">
        <f>IF(原始数据!AZ430="","",IF(ISERROR(MATCH(原始数据!AZ430,各类选项!$C:$C,0)),1,0))</f>
        <v/>
      </c>
      <c r="S429" s="295" t="str">
        <f>IF(赛后数据!M430="","",IF(ISERROR(MATCH(赛后数据!M430,(各类选项!J:J),0)),1,0))</f>
        <v/>
      </c>
      <c r="T429" s="295" t="str">
        <f>IF(赛后数据!U430="","",IF(ISERROR(MATCH(赛后数据!U430,(各类选项!J:J),0)),1,0))</f>
        <v/>
      </c>
      <c r="U429" s="295" t="str">
        <f>IF(赛后数据!AC430="","",IF(ISERROR(MATCH(赛后数据!AC430,(各类选项!J:J),0)),1,0))</f>
        <v/>
      </c>
      <c r="V429" s="295" t="str">
        <f>IF(赛后数据!AK430="","",IF(ISERROR(MATCH(赛后数据!AK430,(各类选项!J:J),0)),1,0))</f>
        <v/>
      </c>
    </row>
    <row r="430" spans="1:22">
      <c r="A430" s="295">
        <f t="shared" si="12"/>
        <v>0</v>
      </c>
      <c r="B430" s="295">
        <f t="shared" si="13"/>
        <v>0</v>
      </c>
      <c r="C430" s="295" t="str">
        <f>IF(原始数据!K431="","",IF(ISERROR(MATCH(原始数据!K431,原始数据!E431:F431,0)),1,0)-IF(原始数据!K431="",1,0))</f>
        <v/>
      </c>
      <c r="D430" s="295" t="str">
        <f>IF(原始数据!L431="","",IF(ISERROR(MATCH(原始数据!L431,各类选项!L:L,0)),1,0)-IF(原始数据!L431="",1,0))</f>
        <v/>
      </c>
      <c r="E430" s="295" t="str">
        <f>IF(原始数据!W431="","",IF(ISERROR(MATCH(原始数据!W431,各类选项!G:G,0)),1,0))</f>
        <v/>
      </c>
      <c r="F430" s="295" t="str">
        <f>IF(原始数据!Y431="","",IF(ISERROR(MATCH(原始数据!Y431,各类选项!G:G,0)),1,0))</f>
        <v/>
      </c>
      <c r="G430" s="295" t="str">
        <f>IF(原始数据!AO431="","",IF(ISERROR(MATCH(原始数据!AO431,各类选项!$E:$E,0)),1,0))</f>
        <v/>
      </c>
      <c r="H430" s="295" t="str">
        <f>IF(原始数据!AP431="","",IF(ISERROR(MATCH(原始数据!AP431,各类选项!$E:$E,0)),1,0))</f>
        <v/>
      </c>
      <c r="I430" s="295" t="str">
        <f>IF(原始数据!AV431="","",IF(ISERROR(MATCH(原始数据!AV431,各类选项!$E:$E,0)),1,0))</f>
        <v/>
      </c>
      <c r="J430" s="295" t="str">
        <f>IF(原始数据!AX431="","",IF(ISERROR(MATCH(原始数据!AX431,各类选项!$E:$E,0)),1,0))</f>
        <v/>
      </c>
      <c r="K430" s="295" t="str">
        <f>IF(原始数据!AQ431="","",IF(ISERROR(MATCH(原始数据!AQ431,各类选项!$C:$C,0)),1,0))</f>
        <v/>
      </c>
      <c r="L430" s="295" t="str">
        <f>IF(原始数据!AR431="","",IF(ISERROR(MATCH(原始数据!AR431,各类选项!$C:$C,0)),1,0))</f>
        <v/>
      </c>
      <c r="M430" s="295" t="str">
        <f>IF(原始数据!AS431="","",IF(ISERROR(MATCH(原始数据!AS431,各类选项!$C:$C,0)),1,0))</f>
        <v/>
      </c>
      <c r="N430" s="295" t="str">
        <f>IF(原始数据!AT431="","",IF(ISERROR(MATCH(原始数据!AT431,各类选项!$E:$E,0)),1,0))</f>
        <v/>
      </c>
      <c r="O430" s="295" t="str">
        <f>IF(原始数据!AU431="","",IF(ISERROR(MATCH(原始数据!AU431,各类选项!$E:$E,0)),1,0))</f>
        <v/>
      </c>
      <c r="P430" s="295" t="str">
        <f>IF(原始数据!AW431="","",IF(ISERROR(MATCH(原始数据!AW431,各类选项!$E:$E,0)),1,0))</f>
        <v/>
      </c>
      <c r="Q430" s="295" t="str">
        <f>IF(原始数据!AY431="","",IF(ISERROR(MATCH(原始数据!AY431,各类选项!$E:$E,0)),1,0))</f>
        <v/>
      </c>
      <c r="R430" s="295" t="str">
        <f>IF(原始数据!AZ431="","",IF(ISERROR(MATCH(原始数据!AZ431,各类选项!$C:$C,0)),1,0))</f>
        <v/>
      </c>
      <c r="S430" s="295" t="str">
        <f>IF(赛后数据!M431="","",IF(ISERROR(MATCH(赛后数据!M431,(各类选项!J:J),0)),1,0))</f>
        <v/>
      </c>
      <c r="T430" s="295" t="str">
        <f>IF(赛后数据!U431="","",IF(ISERROR(MATCH(赛后数据!U431,(各类选项!J:J),0)),1,0))</f>
        <v/>
      </c>
      <c r="U430" s="295" t="str">
        <f>IF(赛后数据!AC431="","",IF(ISERROR(MATCH(赛后数据!AC431,(各类选项!J:J),0)),1,0))</f>
        <v/>
      </c>
      <c r="V430" s="295" t="str">
        <f>IF(赛后数据!AK431="","",IF(ISERROR(MATCH(赛后数据!AK431,(各类选项!J:J),0)),1,0))</f>
        <v/>
      </c>
    </row>
    <row r="431" spans="1:22">
      <c r="A431" s="295">
        <f t="shared" si="12"/>
        <v>0</v>
      </c>
      <c r="B431" s="295">
        <f t="shared" si="13"/>
        <v>0</v>
      </c>
      <c r="C431" s="295" t="str">
        <f>IF(原始数据!K432="","",IF(ISERROR(MATCH(原始数据!K432,原始数据!E432:F432,0)),1,0)-IF(原始数据!K432="",1,0))</f>
        <v/>
      </c>
      <c r="D431" s="295" t="str">
        <f>IF(原始数据!L432="","",IF(ISERROR(MATCH(原始数据!L432,各类选项!L:L,0)),1,0)-IF(原始数据!L432="",1,0))</f>
        <v/>
      </c>
      <c r="E431" s="295" t="str">
        <f>IF(原始数据!W432="","",IF(ISERROR(MATCH(原始数据!W432,各类选项!G:G,0)),1,0))</f>
        <v/>
      </c>
      <c r="F431" s="295" t="str">
        <f>IF(原始数据!Y432="","",IF(ISERROR(MATCH(原始数据!Y432,各类选项!G:G,0)),1,0))</f>
        <v/>
      </c>
      <c r="G431" s="295" t="str">
        <f>IF(原始数据!AO432="","",IF(ISERROR(MATCH(原始数据!AO432,各类选项!$E:$E,0)),1,0))</f>
        <v/>
      </c>
      <c r="H431" s="295" t="str">
        <f>IF(原始数据!AP432="","",IF(ISERROR(MATCH(原始数据!AP432,各类选项!$E:$E,0)),1,0))</f>
        <v/>
      </c>
      <c r="I431" s="295" t="str">
        <f>IF(原始数据!AV432="","",IF(ISERROR(MATCH(原始数据!AV432,各类选项!$E:$E,0)),1,0))</f>
        <v/>
      </c>
      <c r="J431" s="295" t="str">
        <f>IF(原始数据!AX432="","",IF(ISERROR(MATCH(原始数据!AX432,各类选项!$E:$E,0)),1,0))</f>
        <v/>
      </c>
      <c r="K431" s="295" t="str">
        <f>IF(原始数据!AQ432="","",IF(ISERROR(MATCH(原始数据!AQ432,各类选项!$C:$C,0)),1,0))</f>
        <v/>
      </c>
      <c r="L431" s="295" t="str">
        <f>IF(原始数据!AR432="","",IF(ISERROR(MATCH(原始数据!AR432,各类选项!$C:$C,0)),1,0))</f>
        <v/>
      </c>
      <c r="M431" s="295" t="str">
        <f>IF(原始数据!AS432="","",IF(ISERROR(MATCH(原始数据!AS432,各类选项!$C:$C,0)),1,0))</f>
        <v/>
      </c>
      <c r="N431" s="295" t="str">
        <f>IF(原始数据!AT432="","",IF(ISERROR(MATCH(原始数据!AT432,各类选项!$E:$E,0)),1,0))</f>
        <v/>
      </c>
      <c r="O431" s="295" t="str">
        <f>IF(原始数据!AU432="","",IF(ISERROR(MATCH(原始数据!AU432,各类选项!$E:$E,0)),1,0))</f>
        <v/>
      </c>
      <c r="P431" s="295" t="str">
        <f>IF(原始数据!AW432="","",IF(ISERROR(MATCH(原始数据!AW432,各类选项!$E:$E,0)),1,0))</f>
        <v/>
      </c>
      <c r="Q431" s="295" t="str">
        <f>IF(原始数据!AY432="","",IF(ISERROR(MATCH(原始数据!AY432,各类选项!$E:$E,0)),1,0))</f>
        <v/>
      </c>
      <c r="R431" s="295" t="str">
        <f>IF(原始数据!AZ432="","",IF(ISERROR(MATCH(原始数据!AZ432,各类选项!$C:$C,0)),1,0))</f>
        <v/>
      </c>
      <c r="S431" s="295" t="str">
        <f>IF(赛后数据!M432="","",IF(ISERROR(MATCH(赛后数据!M432,(各类选项!J:J),0)),1,0))</f>
        <v/>
      </c>
      <c r="T431" s="295" t="str">
        <f>IF(赛后数据!U432="","",IF(ISERROR(MATCH(赛后数据!U432,(各类选项!J:J),0)),1,0))</f>
        <v/>
      </c>
      <c r="U431" s="295" t="str">
        <f>IF(赛后数据!AC432="","",IF(ISERROR(MATCH(赛后数据!AC432,(各类选项!J:J),0)),1,0))</f>
        <v/>
      </c>
      <c r="V431" s="295" t="str">
        <f>IF(赛后数据!AK432="","",IF(ISERROR(MATCH(赛后数据!AK432,(各类选项!J:J),0)),1,0))</f>
        <v/>
      </c>
    </row>
    <row r="432" spans="1:22">
      <c r="A432" s="295">
        <f t="shared" si="12"/>
        <v>0</v>
      </c>
      <c r="B432" s="295">
        <f t="shared" si="13"/>
        <v>0</v>
      </c>
      <c r="C432" s="295" t="str">
        <f>IF(原始数据!K433="","",IF(ISERROR(MATCH(原始数据!K433,原始数据!E433:F433,0)),1,0)-IF(原始数据!K433="",1,0))</f>
        <v/>
      </c>
      <c r="D432" s="295" t="str">
        <f>IF(原始数据!L433="","",IF(ISERROR(MATCH(原始数据!L433,各类选项!L:L,0)),1,0)-IF(原始数据!L433="",1,0))</f>
        <v/>
      </c>
      <c r="E432" s="295" t="str">
        <f>IF(原始数据!W433="","",IF(ISERROR(MATCH(原始数据!W433,各类选项!G:G,0)),1,0))</f>
        <v/>
      </c>
      <c r="F432" s="295" t="str">
        <f>IF(原始数据!Y433="","",IF(ISERROR(MATCH(原始数据!Y433,各类选项!G:G,0)),1,0))</f>
        <v/>
      </c>
      <c r="G432" s="295" t="str">
        <f>IF(原始数据!AO433="","",IF(ISERROR(MATCH(原始数据!AO433,各类选项!$E:$E,0)),1,0))</f>
        <v/>
      </c>
      <c r="H432" s="295" t="str">
        <f>IF(原始数据!AP433="","",IF(ISERROR(MATCH(原始数据!AP433,各类选项!$E:$E,0)),1,0))</f>
        <v/>
      </c>
      <c r="I432" s="295" t="str">
        <f>IF(原始数据!AV433="","",IF(ISERROR(MATCH(原始数据!AV433,各类选项!$E:$E,0)),1,0))</f>
        <v/>
      </c>
      <c r="J432" s="295" t="str">
        <f>IF(原始数据!AX433="","",IF(ISERROR(MATCH(原始数据!AX433,各类选项!$E:$E,0)),1,0))</f>
        <v/>
      </c>
      <c r="K432" s="295" t="str">
        <f>IF(原始数据!AQ433="","",IF(ISERROR(MATCH(原始数据!AQ433,各类选项!$C:$C,0)),1,0))</f>
        <v/>
      </c>
      <c r="L432" s="295" t="str">
        <f>IF(原始数据!AR433="","",IF(ISERROR(MATCH(原始数据!AR433,各类选项!$C:$C,0)),1,0))</f>
        <v/>
      </c>
      <c r="M432" s="295" t="str">
        <f>IF(原始数据!AS433="","",IF(ISERROR(MATCH(原始数据!AS433,各类选项!$C:$C,0)),1,0))</f>
        <v/>
      </c>
      <c r="N432" s="295" t="str">
        <f>IF(原始数据!AT433="","",IF(ISERROR(MATCH(原始数据!AT433,各类选项!$E:$E,0)),1,0))</f>
        <v/>
      </c>
      <c r="O432" s="295" t="str">
        <f>IF(原始数据!AU433="","",IF(ISERROR(MATCH(原始数据!AU433,各类选项!$E:$E,0)),1,0))</f>
        <v/>
      </c>
      <c r="P432" s="295" t="str">
        <f>IF(原始数据!AW433="","",IF(ISERROR(MATCH(原始数据!AW433,各类选项!$E:$E,0)),1,0))</f>
        <v/>
      </c>
      <c r="Q432" s="295" t="str">
        <f>IF(原始数据!AY433="","",IF(ISERROR(MATCH(原始数据!AY433,各类选项!$E:$E,0)),1,0))</f>
        <v/>
      </c>
      <c r="R432" s="295" t="str">
        <f>IF(原始数据!AZ433="","",IF(ISERROR(MATCH(原始数据!AZ433,各类选项!$C:$C,0)),1,0))</f>
        <v/>
      </c>
      <c r="S432" s="295" t="str">
        <f>IF(赛后数据!M433="","",IF(ISERROR(MATCH(赛后数据!M433,(各类选项!J:J),0)),1,0))</f>
        <v/>
      </c>
      <c r="T432" s="295" t="str">
        <f>IF(赛后数据!U433="","",IF(ISERROR(MATCH(赛后数据!U433,(各类选项!J:J),0)),1,0))</f>
        <v/>
      </c>
      <c r="U432" s="295" t="str">
        <f>IF(赛后数据!AC433="","",IF(ISERROR(MATCH(赛后数据!AC433,(各类选项!J:J),0)),1,0))</f>
        <v/>
      </c>
      <c r="V432" s="295" t="str">
        <f>IF(赛后数据!AK433="","",IF(ISERROR(MATCH(赛后数据!AK433,(各类选项!J:J),0)),1,0))</f>
        <v/>
      </c>
    </row>
    <row r="433" spans="1:22">
      <c r="A433" s="295">
        <f t="shared" si="12"/>
        <v>0</v>
      </c>
      <c r="B433" s="295">
        <f t="shared" si="13"/>
        <v>0</v>
      </c>
      <c r="C433" s="295" t="str">
        <f>IF(原始数据!K434="","",IF(ISERROR(MATCH(原始数据!K434,原始数据!E434:F434,0)),1,0)-IF(原始数据!K434="",1,0))</f>
        <v/>
      </c>
      <c r="D433" s="295" t="str">
        <f>IF(原始数据!L434="","",IF(ISERROR(MATCH(原始数据!L434,各类选项!L:L,0)),1,0)-IF(原始数据!L434="",1,0))</f>
        <v/>
      </c>
      <c r="E433" s="295" t="str">
        <f>IF(原始数据!W434="","",IF(ISERROR(MATCH(原始数据!W434,各类选项!G:G,0)),1,0))</f>
        <v/>
      </c>
      <c r="F433" s="295" t="str">
        <f>IF(原始数据!Y434="","",IF(ISERROR(MATCH(原始数据!Y434,各类选项!G:G,0)),1,0))</f>
        <v/>
      </c>
      <c r="G433" s="295" t="str">
        <f>IF(原始数据!AO434="","",IF(ISERROR(MATCH(原始数据!AO434,各类选项!$E:$E,0)),1,0))</f>
        <v/>
      </c>
      <c r="H433" s="295" t="str">
        <f>IF(原始数据!AP434="","",IF(ISERROR(MATCH(原始数据!AP434,各类选项!$E:$E,0)),1,0))</f>
        <v/>
      </c>
      <c r="I433" s="295" t="str">
        <f>IF(原始数据!AV434="","",IF(ISERROR(MATCH(原始数据!AV434,各类选项!$E:$E,0)),1,0))</f>
        <v/>
      </c>
      <c r="J433" s="295" t="str">
        <f>IF(原始数据!AX434="","",IF(ISERROR(MATCH(原始数据!AX434,各类选项!$E:$E,0)),1,0))</f>
        <v/>
      </c>
      <c r="K433" s="295" t="str">
        <f>IF(原始数据!AQ434="","",IF(ISERROR(MATCH(原始数据!AQ434,各类选项!$C:$C,0)),1,0))</f>
        <v/>
      </c>
      <c r="L433" s="295" t="str">
        <f>IF(原始数据!AR434="","",IF(ISERROR(MATCH(原始数据!AR434,各类选项!$C:$C,0)),1,0))</f>
        <v/>
      </c>
      <c r="M433" s="295" t="str">
        <f>IF(原始数据!AS434="","",IF(ISERROR(MATCH(原始数据!AS434,各类选项!$C:$C,0)),1,0))</f>
        <v/>
      </c>
      <c r="N433" s="295" t="str">
        <f>IF(原始数据!AT434="","",IF(ISERROR(MATCH(原始数据!AT434,各类选项!$E:$E,0)),1,0))</f>
        <v/>
      </c>
      <c r="O433" s="295" t="str">
        <f>IF(原始数据!AU434="","",IF(ISERROR(MATCH(原始数据!AU434,各类选项!$E:$E,0)),1,0))</f>
        <v/>
      </c>
      <c r="P433" s="295" t="str">
        <f>IF(原始数据!AW434="","",IF(ISERROR(MATCH(原始数据!AW434,各类选项!$E:$E,0)),1,0))</f>
        <v/>
      </c>
      <c r="Q433" s="295" t="str">
        <f>IF(原始数据!AY434="","",IF(ISERROR(MATCH(原始数据!AY434,各类选项!$E:$E,0)),1,0))</f>
        <v/>
      </c>
      <c r="R433" s="295" t="str">
        <f>IF(原始数据!AZ434="","",IF(ISERROR(MATCH(原始数据!AZ434,各类选项!$C:$C,0)),1,0))</f>
        <v/>
      </c>
      <c r="S433" s="295" t="str">
        <f>IF(赛后数据!M434="","",IF(ISERROR(MATCH(赛后数据!M434,(各类选项!J:J),0)),1,0))</f>
        <v/>
      </c>
      <c r="T433" s="295" t="str">
        <f>IF(赛后数据!U434="","",IF(ISERROR(MATCH(赛后数据!U434,(各类选项!J:J),0)),1,0))</f>
        <v/>
      </c>
      <c r="U433" s="295" t="str">
        <f>IF(赛后数据!AC434="","",IF(ISERROR(MATCH(赛后数据!AC434,(各类选项!J:J),0)),1,0))</f>
        <v/>
      </c>
      <c r="V433" s="295" t="str">
        <f>IF(赛后数据!AK434="","",IF(ISERROR(MATCH(赛后数据!AK434,(各类选项!J:J),0)),1,0))</f>
        <v/>
      </c>
    </row>
    <row r="434" spans="1:22">
      <c r="A434" s="295">
        <f t="shared" si="12"/>
        <v>0</v>
      </c>
      <c r="B434" s="295">
        <f t="shared" si="13"/>
        <v>0</v>
      </c>
      <c r="C434" s="295" t="str">
        <f>IF(原始数据!K435="","",IF(ISERROR(MATCH(原始数据!K435,原始数据!E435:F435,0)),1,0)-IF(原始数据!K435="",1,0))</f>
        <v/>
      </c>
      <c r="D434" s="295" t="str">
        <f>IF(原始数据!L435="","",IF(ISERROR(MATCH(原始数据!L435,各类选项!L:L,0)),1,0)-IF(原始数据!L435="",1,0))</f>
        <v/>
      </c>
      <c r="E434" s="295" t="str">
        <f>IF(原始数据!W435="","",IF(ISERROR(MATCH(原始数据!W435,各类选项!G:G,0)),1,0))</f>
        <v/>
      </c>
      <c r="F434" s="295" t="str">
        <f>IF(原始数据!Y435="","",IF(ISERROR(MATCH(原始数据!Y435,各类选项!G:G,0)),1,0))</f>
        <v/>
      </c>
      <c r="G434" s="295" t="str">
        <f>IF(原始数据!AO435="","",IF(ISERROR(MATCH(原始数据!AO435,各类选项!$E:$E,0)),1,0))</f>
        <v/>
      </c>
      <c r="H434" s="295" t="str">
        <f>IF(原始数据!AP435="","",IF(ISERROR(MATCH(原始数据!AP435,各类选项!$E:$E,0)),1,0))</f>
        <v/>
      </c>
      <c r="I434" s="295" t="str">
        <f>IF(原始数据!AV435="","",IF(ISERROR(MATCH(原始数据!AV435,各类选项!$E:$E,0)),1,0))</f>
        <v/>
      </c>
      <c r="J434" s="295" t="str">
        <f>IF(原始数据!AX435="","",IF(ISERROR(MATCH(原始数据!AX435,各类选项!$E:$E,0)),1,0))</f>
        <v/>
      </c>
      <c r="K434" s="295" t="str">
        <f>IF(原始数据!AQ435="","",IF(ISERROR(MATCH(原始数据!AQ435,各类选项!$C:$C,0)),1,0))</f>
        <v/>
      </c>
      <c r="L434" s="295" t="str">
        <f>IF(原始数据!AR435="","",IF(ISERROR(MATCH(原始数据!AR435,各类选项!$C:$C,0)),1,0))</f>
        <v/>
      </c>
      <c r="M434" s="295" t="str">
        <f>IF(原始数据!AS435="","",IF(ISERROR(MATCH(原始数据!AS435,各类选项!$C:$C,0)),1,0))</f>
        <v/>
      </c>
      <c r="N434" s="295" t="str">
        <f>IF(原始数据!AT435="","",IF(ISERROR(MATCH(原始数据!AT435,各类选项!$E:$E,0)),1,0))</f>
        <v/>
      </c>
      <c r="O434" s="295" t="str">
        <f>IF(原始数据!AU435="","",IF(ISERROR(MATCH(原始数据!AU435,各类选项!$E:$E,0)),1,0))</f>
        <v/>
      </c>
      <c r="P434" s="295" t="str">
        <f>IF(原始数据!AW435="","",IF(ISERROR(MATCH(原始数据!AW435,各类选项!$E:$E,0)),1,0))</f>
        <v/>
      </c>
      <c r="Q434" s="295" t="str">
        <f>IF(原始数据!AY435="","",IF(ISERROR(MATCH(原始数据!AY435,各类选项!$E:$E,0)),1,0))</f>
        <v/>
      </c>
      <c r="R434" s="295" t="str">
        <f>IF(原始数据!AZ435="","",IF(ISERROR(MATCH(原始数据!AZ435,各类选项!$C:$C,0)),1,0))</f>
        <v/>
      </c>
      <c r="S434" s="295" t="str">
        <f>IF(赛后数据!M435="","",IF(ISERROR(MATCH(赛后数据!M435,(各类选项!J:J),0)),1,0))</f>
        <v/>
      </c>
      <c r="T434" s="295" t="str">
        <f>IF(赛后数据!U435="","",IF(ISERROR(MATCH(赛后数据!U435,(各类选项!J:J),0)),1,0))</f>
        <v/>
      </c>
      <c r="U434" s="295" t="str">
        <f>IF(赛后数据!AC435="","",IF(ISERROR(MATCH(赛后数据!AC435,(各类选项!J:J),0)),1,0))</f>
        <v/>
      </c>
      <c r="V434" s="295" t="str">
        <f>IF(赛后数据!AK435="","",IF(ISERROR(MATCH(赛后数据!AK435,(各类选项!J:J),0)),1,0))</f>
        <v/>
      </c>
    </row>
    <row r="435" spans="1:22">
      <c r="A435" s="295">
        <f t="shared" si="12"/>
        <v>0</v>
      </c>
      <c r="B435" s="295">
        <f t="shared" si="13"/>
        <v>0</v>
      </c>
      <c r="C435" s="295" t="str">
        <f>IF(原始数据!K436="","",IF(ISERROR(MATCH(原始数据!K436,原始数据!E436:F436,0)),1,0)-IF(原始数据!K436="",1,0))</f>
        <v/>
      </c>
      <c r="D435" s="295" t="str">
        <f>IF(原始数据!L436="","",IF(ISERROR(MATCH(原始数据!L436,各类选项!L:L,0)),1,0)-IF(原始数据!L436="",1,0))</f>
        <v/>
      </c>
      <c r="E435" s="295" t="str">
        <f>IF(原始数据!W436="","",IF(ISERROR(MATCH(原始数据!W436,各类选项!G:G,0)),1,0))</f>
        <v/>
      </c>
      <c r="F435" s="295" t="str">
        <f>IF(原始数据!Y436="","",IF(ISERROR(MATCH(原始数据!Y436,各类选项!G:G,0)),1,0))</f>
        <v/>
      </c>
      <c r="G435" s="295" t="str">
        <f>IF(原始数据!AO436="","",IF(ISERROR(MATCH(原始数据!AO436,各类选项!$E:$E,0)),1,0))</f>
        <v/>
      </c>
      <c r="H435" s="295" t="str">
        <f>IF(原始数据!AP436="","",IF(ISERROR(MATCH(原始数据!AP436,各类选项!$E:$E,0)),1,0))</f>
        <v/>
      </c>
      <c r="I435" s="295" t="str">
        <f>IF(原始数据!AV436="","",IF(ISERROR(MATCH(原始数据!AV436,各类选项!$E:$E,0)),1,0))</f>
        <v/>
      </c>
      <c r="J435" s="295" t="str">
        <f>IF(原始数据!AX436="","",IF(ISERROR(MATCH(原始数据!AX436,各类选项!$E:$E,0)),1,0))</f>
        <v/>
      </c>
      <c r="K435" s="295" t="str">
        <f>IF(原始数据!AQ436="","",IF(ISERROR(MATCH(原始数据!AQ436,各类选项!$C:$C,0)),1,0))</f>
        <v/>
      </c>
      <c r="L435" s="295" t="str">
        <f>IF(原始数据!AR436="","",IF(ISERROR(MATCH(原始数据!AR436,各类选项!$C:$C,0)),1,0))</f>
        <v/>
      </c>
      <c r="M435" s="295" t="str">
        <f>IF(原始数据!AS436="","",IF(ISERROR(MATCH(原始数据!AS436,各类选项!$C:$C,0)),1,0))</f>
        <v/>
      </c>
      <c r="N435" s="295" t="str">
        <f>IF(原始数据!AT436="","",IF(ISERROR(MATCH(原始数据!AT436,各类选项!$E:$E,0)),1,0))</f>
        <v/>
      </c>
      <c r="O435" s="295" t="str">
        <f>IF(原始数据!AU436="","",IF(ISERROR(MATCH(原始数据!AU436,各类选项!$E:$E,0)),1,0))</f>
        <v/>
      </c>
      <c r="P435" s="295" t="str">
        <f>IF(原始数据!AW436="","",IF(ISERROR(MATCH(原始数据!AW436,各类选项!$E:$E,0)),1,0))</f>
        <v/>
      </c>
      <c r="Q435" s="295" t="str">
        <f>IF(原始数据!AY436="","",IF(ISERROR(MATCH(原始数据!AY436,各类选项!$E:$E,0)),1,0))</f>
        <v/>
      </c>
      <c r="R435" s="295" t="str">
        <f>IF(原始数据!AZ436="","",IF(ISERROR(MATCH(原始数据!AZ436,各类选项!$C:$C,0)),1,0))</f>
        <v/>
      </c>
      <c r="S435" s="295" t="str">
        <f>IF(赛后数据!M436="","",IF(ISERROR(MATCH(赛后数据!M436,(各类选项!J:J),0)),1,0))</f>
        <v/>
      </c>
      <c r="T435" s="295" t="str">
        <f>IF(赛后数据!U436="","",IF(ISERROR(MATCH(赛后数据!U436,(各类选项!J:J),0)),1,0))</f>
        <v/>
      </c>
      <c r="U435" s="295" t="str">
        <f>IF(赛后数据!AC436="","",IF(ISERROR(MATCH(赛后数据!AC436,(各类选项!J:J),0)),1,0))</f>
        <v/>
      </c>
      <c r="V435" s="295" t="str">
        <f>IF(赛后数据!AK436="","",IF(ISERROR(MATCH(赛后数据!AK436,(各类选项!J:J),0)),1,0))</f>
        <v/>
      </c>
    </row>
    <row r="436" spans="1:22">
      <c r="A436" s="295">
        <f t="shared" si="12"/>
        <v>0</v>
      </c>
      <c r="B436" s="295">
        <f t="shared" si="13"/>
        <v>0</v>
      </c>
      <c r="C436" s="295" t="str">
        <f>IF(原始数据!K437="","",IF(ISERROR(MATCH(原始数据!K437,原始数据!E437:F437,0)),1,0)-IF(原始数据!K437="",1,0))</f>
        <v/>
      </c>
      <c r="D436" s="295" t="str">
        <f>IF(原始数据!L437="","",IF(ISERROR(MATCH(原始数据!L437,各类选项!L:L,0)),1,0)-IF(原始数据!L437="",1,0))</f>
        <v/>
      </c>
      <c r="E436" s="295" t="str">
        <f>IF(原始数据!W437="","",IF(ISERROR(MATCH(原始数据!W437,各类选项!G:G,0)),1,0))</f>
        <v/>
      </c>
      <c r="F436" s="295" t="str">
        <f>IF(原始数据!Y437="","",IF(ISERROR(MATCH(原始数据!Y437,各类选项!G:G,0)),1,0))</f>
        <v/>
      </c>
      <c r="G436" s="295" t="str">
        <f>IF(原始数据!AO437="","",IF(ISERROR(MATCH(原始数据!AO437,各类选项!$E:$E,0)),1,0))</f>
        <v/>
      </c>
      <c r="H436" s="295" t="str">
        <f>IF(原始数据!AP437="","",IF(ISERROR(MATCH(原始数据!AP437,各类选项!$E:$E,0)),1,0))</f>
        <v/>
      </c>
      <c r="I436" s="295" t="str">
        <f>IF(原始数据!AV437="","",IF(ISERROR(MATCH(原始数据!AV437,各类选项!$E:$E,0)),1,0))</f>
        <v/>
      </c>
      <c r="J436" s="295" t="str">
        <f>IF(原始数据!AX437="","",IF(ISERROR(MATCH(原始数据!AX437,各类选项!$E:$E,0)),1,0))</f>
        <v/>
      </c>
      <c r="K436" s="295" t="str">
        <f>IF(原始数据!AQ437="","",IF(ISERROR(MATCH(原始数据!AQ437,各类选项!$C:$C,0)),1,0))</f>
        <v/>
      </c>
      <c r="L436" s="295" t="str">
        <f>IF(原始数据!AR437="","",IF(ISERROR(MATCH(原始数据!AR437,各类选项!$C:$C,0)),1,0))</f>
        <v/>
      </c>
      <c r="M436" s="295" t="str">
        <f>IF(原始数据!AS437="","",IF(ISERROR(MATCH(原始数据!AS437,各类选项!$C:$C,0)),1,0))</f>
        <v/>
      </c>
      <c r="N436" s="295" t="str">
        <f>IF(原始数据!AT437="","",IF(ISERROR(MATCH(原始数据!AT437,各类选项!$E:$E,0)),1,0))</f>
        <v/>
      </c>
      <c r="O436" s="295" t="str">
        <f>IF(原始数据!AU437="","",IF(ISERROR(MATCH(原始数据!AU437,各类选项!$E:$E,0)),1,0))</f>
        <v/>
      </c>
      <c r="P436" s="295" t="str">
        <f>IF(原始数据!AW437="","",IF(ISERROR(MATCH(原始数据!AW437,各类选项!$E:$E,0)),1,0))</f>
        <v/>
      </c>
      <c r="Q436" s="295" t="str">
        <f>IF(原始数据!AY437="","",IF(ISERROR(MATCH(原始数据!AY437,各类选项!$E:$E,0)),1,0))</f>
        <v/>
      </c>
      <c r="R436" s="295" t="str">
        <f>IF(原始数据!AZ437="","",IF(ISERROR(MATCH(原始数据!AZ437,各类选项!$C:$C,0)),1,0))</f>
        <v/>
      </c>
      <c r="S436" s="295" t="str">
        <f>IF(赛后数据!M437="","",IF(ISERROR(MATCH(赛后数据!M437,(各类选项!J:J),0)),1,0))</f>
        <v/>
      </c>
      <c r="T436" s="295" t="str">
        <f>IF(赛后数据!U437="","",IF(ISERROR(MATCH(赛后数据!U437,(各类选项!J:J),0)),1,0))</f>
        <v/>
      </c>
      <c r="U436" s="295" t="str">
        <f>IF(赛后数据!AC437="","",IF(ISERROR(MATCH(赛后数据!AC437,(各类选项!J:J),0)),1,0))</f>
        <v/>
      </c>
      <c r="V436" s="295" t="str">
        <f>IF(赛后数据!AK437="","",IF(ISERROR(MATCH(赛后数据!AK437,(各类选项!J:J),0)),1,0))</f>
        <v/>
      </c>
    </row>
    <row r="437" spans="1:22">
      <c r="A437" s="295">
        <f t="shared" si="12"/>
        <v>0</v>
      </c>
      <c r="B437" s="295">
        <f t="shared" si="13"/>
        <v>0</v>
      </c>
      <c r="C437" s="295" t="str">
        <f>IF(原始数据!K438="","",IF(ISERROR(MATCH(原始数据!K438,原始数据!E438:F438,0)),1,0)-IF(原始数据!K438="",1,0))</f>
        <v/>
      </c>
      <c r="D437" s="295" t="str">
        <f>IF(原始数据!L438="","",IF(ISERROR(MATCH(原始数据!L438,各类选项!L:L,0)),1,0)-IF(原始数据!L438="",1,0))</f>
        <v/>
      </c>
      <c r="E437" s="295" t="str">
        <f>IF(原始数据!W438="","",IF(ISERROR(MATCH(原始数据!W438,各类选项!G:G,0)),1,0))</f>
        <v/>
      </c>
      <c r="F437" s="295" t="str">
        <f>IF(原始数据!Y438="","",IF(ISERROR(MATCH(原始数据!Y438,各类选项!G:G,0)),1,0))</f>
        <v/>
      </c>
      <c r="G437" s="295" t="str">
        <f>IF(原始数据!AO438="","",IF(ISERROR(MATCH(原始数据!AO438,各类选项!$E:$E,0)),1,0))</f>
        <v/>
      </c>
      <c r="H437" s="295" t="str">
        <f>IF(原始数据!AP438="","",IF(ISERROR(MATCH(原始数据!AP438,各类选项!$E:$E,0)),1,0))</f>
        <v/>
      </c>
      <c r="I437" s="295" t="str">
        <f>IF(原始数据!AV438="","",IF(ISERROR(MATCH(原始数据!AV438,各类选项!$E:$E,0)),1,0))</f>
        <v/>
      </c>
      <c r="J437" s="295" t="str">
        <f>IF(原始数据!AX438="","",IF(ISERROR(MATCH(原始数据!AX438,各类选项!$E:$E,0)),1,0))</f>
        <v/>
      </c>
      <c r="K437" s="295" t="str">
        <f>IF(原始数据!AQ438="","",IF(ISERROR(MATCH(原始数据!AQ438,各类选项!$C:$C,0)),1,0))</f>
        <v/>
      </c>
      <c r="L437" s="295" t="str">
        <f>IF(原始数据!AR438="","",IF(ISERROR(MATCH(原始数据!AR438,各类选项!$C:$C,0)),1,0))</f>
        <v/>
      </c>
      <c r="M437" s="295" t="str">
        <f>IF(原始数据!AS438="","",IF(ISERROR(MATCH(原始数据!AS438,各类选项!$C:$C,0)),1,0))</f>
        <v/>
      </c>
      <c r="N437" s="295" t="str">
        <f>IF(原始数据!AT438="","",IF(ISERROR(MATCH(原始数据!AT438,各类选项!$E:$E,0)),1,0))</f>
        <v/>
      </c>
      <c r="O437" s="295" t="str">
        <f>IF(原始数据!AU438="","",IF(ISERROR(MATCH(原始数据!AU438,各类选项!$E:$E,0)),1,0))</f>
        <v/>
      </c>
      <c r="P437" s="295" t="str">
        <f>IF(原始数据!AW438="","",IF(ISERROR(MATCH(原始数据!AW438,各类选项!$E:$E,0)),1,0))</f>
        <v/>
      </c>
      <c r="Q437" s="295" t="str">
        <f>IF(原始数据!AY438="","",IF(ISERROR(MATCH(原始数据!AY438,各类选项!$E:$E,0)),1,0))</f>
        <v/>
      </c>
      <c r="R437" s="295" t="str">
        <f>IF(原始数据!AZ438="","",IF(ISERROR(MATCH(原始数据!AZ438,各类选项!$C:$C,0)),1,0))</f>
        <v/>
      </c>
      <c r="S437" s="295" t="str">
        <f>IF(赛后数据!M438="","",IF(ISERROR(MATCH(赛后数据!M438,(各类选项!J:J),0)),1,0))</f>
        <v/>
      </c>
      <c r="T437" s="295" t="str">
        <f>IF(赛后数据!U438="","",IF(ISERROR(MATCH(赛后数据!U438,(各类选项!J:J),0)),1,0))</f>
        <v/>
      </c>
      <c r="U437" s="295" t="str">
        <f>IF(赛后数据!AC438="","",IF(ISERROR(MATCH(赛后数据!AC438,(各类选项!J:J),0)),1,0))</f>
        <v/>
      </c>
      <c r="V437" s="295" t="str">
        <f>IF(赛后数据!AK438="","",IF(ISERROR(MATCH(赛后数据!AK438,(各类选项!J:J),0)),1,0))</f>
        <v/>
      </c>
    </row>
    <row r="438" spans="1:22">
      <c r="A438" s="295">
        <f t="shared" si="12"/>
        <v>0</v>
      </c>
      <c r="B438" s="295">
        <f t="shared" si="13"/>
        <v>0</v>
      </c>
      <c r="C438" s="295" t="str">
        <f>IF(原始数据!K439="","",IF(ISERROR(MATCH(原始数据!K439,原始数据!E439:F439,0)),1,0)-IF(原始数据!K439="",1,0))</f>
        <v/>
      </c>
      <c r="D438" s="295" t="str">
        <f>IF(原始数据!L439="","",IF(ISERROR(MATCH(原始数据!L439,各类选项!L:L,0)),1,0)-IF(原始数据!L439="",1,0))</f>
        <v/>
      </c>
      <c r="E438" s="295" t="str">
        <f>IF(原始数据!W439="","",IF(ISERROR(MATCH(原始数据!W439,各类选项!G:G,0)),1,0))</f>
        <v/>
      </c>
      <c r="F438" s="295" t="str">
        <f>IF(原始数据!Y439="","",IF(ISERROR(MATCH(原始数据!Y439,各类选项!G:G,0)),1,0))</f>
        <v/>
      </c>
      <c r="G438" s="295" t="str">
        <f>IF(原始数据!AO439="","",IF(ISERROR(MATCH(原始数据!AO439,各类选项!$E:$E,0)),1,0))</f>
        <v/>
      </c>
      <c r="H438" s="295" t="str">
        <f>IF(原始数据!AP439="","",IF(ISERROR(MATCH(原始数据!AP439,各类选项!$E:$E,0)),1,0))</f>
        <v/>
      </c>
      <c r="I438" s="295" t="str">
        <f>IF(原始数据!AV439="","",IF(ISERROR(MATCH(原始数据!AV439,各类选项!$E:$E,0)),1,0))</f>
        <v/>
      </c>
      <c r="J438" s="295" t="str">
        <f>IF(原始数据!AX439="","",IF(ISERROR(MATCH(原始数据!AX439,各类选项!$E:$E,0)),1,0))</f>
        <v/>
      </c>
      <c r="K438" s="295" t="str">
        <f>IF(原始数据!AQ439="","",IF(ISERROR(MATCH(原始数据!AQ439,各类选项!$C:$C,0)),1,0))</f>
        <v/>
      </c>
      <c r="L438" s="295" t="str">
        <f>IF(原始数据!AR439="","",IF(ISERROR(MATCH(原始数据!AR439,各类选项!$C:$C,0)),1,0))</f>
        <v/>
      </c>
      <c r="M438" s="295" t="str">
        <f>IF(原始数据!AS439="","",IF(ISERROR(MATCH(原始数据!AS439,各类选项!$C:$C,0)),1,0))</f>
        <v/>
      </c>
      <c r="N438" s="295" t="str">
        <f>IF(原始数据!AT439="","",IF(ISERROR(MATCH(原始数据!AT439,各类选项!$E:$E,0)),1,0))</f>
        <v/>
      </c>
      <c r="O438" s="295" t="str">
        <f>IF(原始数据!AU439="","",IF(ISERROR(MATCH(原始数据!AU439,各类选项!$E:$E,0)),1,0))</f>
        <v/>
      </c>
      <c r="P438" s="295" t="str">
        <f>IF(原始数据!AW439="","",IF(ISERROR(MATCH(原始数据!AW439,各类选项!$E:$E,0)),1,0))</f>
        <v/>
      </c>
      <c r="Q438" s="295" t="str">
        <f>IF(原始数据!AY439="","",IF(ISERROR(MATCH(原始数据!AY439,各类选项!$E:$E,0)),1,0))</f>
        <v/>
      </c>
      <c r="R438" s="295" t="str">
        <f>IF(原始数据!AZ439="","",IF(ISERROR(MATCH(原始数据!AZ439,各类选项!$C:$C,0)),1,0))</f>
        <v/>
      </c>
      <c r="S438" s="295" t="str">
        <f>IF(赛后数据!M439="","",IF(ISERROR(MATCH(赛后数据!M439,(各类选项!J:J),0)),1,0))</f>
        <v/>
      </c>
      <c r="T438" s="295" t="str">
        <f>IF(赛后数据!U439="","",IF(ISERROR(MATCH(赛后数据!U439,(各类选项!J:J),0)),1,0))</f>
        <v/>
      </c>
      <c r="U438" s="295" t="str">
        <f>IF(赛后数据!AC439="","",IF(ISERROR(MATCH(赛后数据!AC439,(各类选项!J:J),0)),1,0))</f>
        <v/>
      </c>
      <c r="V438" s="295" t="str">
        <f>IF(赛后数据!AK439="","",IF(ISERROR(MATCH(赛后数据!AK439,(各类选项!J:J),0)),1,0))</f>
        <v/>
      </c>
    </row>
    <row r="439" spans="1:22">
      <c r="A439" s="295">
        <f t="shared" si="12"/>
        <v>0</v>
      </c>
      <c r="B439" s="295">
        <f t="shared" si="13"/>
        <v>0</v>
      </c>
      <c r="C439" s="295" t="str">
        <f>IF(原始数据!K440="","",IF(ISERROR(MATCH(原始数据!K440,原始数据!E440:F440,0)),1,0)-IF(原始数据!K440="",1,0))</f>
        <v/>
      </c>
      <c r="D439" s="295" t="str">
        <f>IF(原始数据!L440="","",IF(ISERROR(MATCH(原始数据!L440,各类选项!L:L,0)),1,0)-IF(原始数据!L440="",1,0))</f>
        <v/>
      </c>
      <c r="E439" s="295" t="str">
        <f>IF(原始数据!W440="","",IF(ISERROR(MATCH(原始数据!W440,各类选项!G:G,0)),1,0))</f>
        <v/>
      </c>
      <c r="F439" s="295" t="str">
        <f>IF(原始数据!Y440="","",IF(ISERROR(MATCH(原始数据!Y440,各类选项!G:G,0)),1,0))</f>
        <v/>
      </c>
      <c r="G439" s="295" t="str">
        <f>IF(原始数据!AO440="","",IF(ISERROR(MATCH(原始数据!AO440,各类选项!$E:$E,0)),1,0))</f>
        <v/>
      </c>
      <c r="H439" s="295" t="str">
        <f>IF(原始数据!AP440="","",IF(ISERROR(MATCH(原始数据!AP440,各类选项!$E:$E,0)),1,0))</f>
        <v/>
      </c>
      <c r="I439" s="295" t="str">
        <f>IF(原始数据!AV440="","",IF(ISERROR(MATCH(原始数据!AV440,各类选项!$E:$E,0)),1,0))</f>
        <v/>
      </c>
      <c r="J439" s="295" t="str">
        <f>IF(原始数据!AX440="","",IF(ISERROR(MATCH(原始数据!AX440,各类选项!$E:$E,0)),1,0))</f>
        <v/>
      </c>
      <c r="K439" s="295" t="str">
        <f>IF(原始数据!AQ440="","",IF(ISERROR(MATCH(原始数据!AQ440,各类选项!$C:$C,0)),1,0))</f>
        <v/>
      </c>
      <c r="L439" s="295" t="str">
        <f>IF(原始数据!AR440="","",IF(ISERROR(MATCH(原始数据!AR440,各类选项!$C:$C,0)),1,0))</f>
        <v/>
      </c>
      <c r="M439" s="295" t="str">
        <f>IF(原始数据!AS440="","",IF(ISERROR(MATCH(原始数据!AS440,各类选项!$C:$C,0)),1,0))</f>
        <v/>
      </c>
      <c r="N439" s="295" t="str">
        <f>IF(原始数据!AT440="","",IF(ISERROR(MATCH(原始数据!AT440,各类选项!$E:$E,0)),1,0))</f>
        <v/>
      </c>
      <c r="O439" s="295" t="str">
        <f>IF(原始数据!AU440="","",IF(ISERROR(MATCH(原始数据!AU440,各类选项!$E:$E,0)),1,0))</f>
        <v/>
      </c>
      <c r="P439" s="295" t="str">
        <f>IF(原始数据!AW440="","",IF(ISERROR(MATCH(原始数据!AW440,各类选项!$E:$E,0)),1,0))</f>
        <v/>
      </c>
      <c r="Q439" s="295" t="str">
        <f>IF(原始数据!AY440="","",IF(ISERROR(MATCH(原始数据!AY440,各类选项!$E:$E,0)),1,0))</f>
        <v/>
      </c>
      <c r="R439" s="295" t="str">
        <f>IF(原始数据!AZ440="","",IF(ISERROR(MATCH(原始数据!AZ440,各类选项!$C:$C,0)),1,0))</f>
        <v/>
      </c>
      <c r="S439" s="295" t="str">
        <f>IF(赛后数据!M440="","",IF(ISERROR(MATCH(赛后数据!M440,(各类选项!J:J),0)),1,0))</f>
        <v/>
      </c>
      <c r="T439" s="295" t="str">
        <f>IF(赛后数据!U440="","",IF(ISERROR(MATCH(赛后数据!U440,(各类选项!J:J),0)),1,0))</f>
        <v/>
      </c>
      <c r="U439" s="295" t="str">
        <f>IF(赛后数据!AC440="","",IF(ISERROR(MATCH(赛后数据!AC440,(各类选项!J:J),0)),1,0))</f>
        <v/>
      </c>
      <c r="V439" s="295" t="str">
        <f>IF(赛后数据!AK440="","",IF(ISERROR(MATCH(赛后数据!AK440,(各类选项!J:J),0)),1,0))</f>
        <v/>
      </c>
    </row>
    <row r="440" spans="1:22">
      <c r="A440" s="295">
        <f t="shared" si="12"/>
        <v>0</v>
      </c>
      <c r="B440" s="295">
        <f t="shared" si="13"/>
        <v>0</v>
      </c>
      <c r="C440" s="295" t="str">
        <f>IF(原始数据!K441="","",IF(ISERROR(MATCH(原始数据!K441,原始数据!E441:F441,0)),1,0)-IF(原始数据!K441="",1,0))</f>
        <v/>
      </c>
      <c r="D440" s="295" t="str">
        <f>IF(原始数据!L441="","",IF(ISERROR(MATCH(原始数据!L441,各类选项!L:L,0)),1,0)-IF(原始数据!L441="",1,0))</f>
        <v/>
      </c>
      <c r="E440" s="295" t="str">
        <f>IF(原始数据!W441="","",IF(ISERROR(MATCH(原始数据!W441,各类选项!G:G,0)),1,0))</f>
        <v/>
      </c>
      <c r="F440" s="295" t="str">
        <f>IF(原始数据!Y441="","",IF(ISERROR(MATCH(原始数据!Y441,各类选项!G:G,0)),1,0))</f>
        <v/>
      </c>
      <c r="G440" s="295" t="str">
        <f>IF(原始数据!AO441="","",IF(ISERROR(MATCH(原始数据!AO441,各类选项!$E:$E,0)),1,0))</f>
        <v/>
      </c>
      <c r="H440" s="295" t="str">
        <f>IF(原始数据!AP441="","",IF(ISERROR(MATCH(原始数据!AP441,各类选项!$E:$E,0)),1,0))</f>
        <v/>
      </c>
      <c r="I440" s="295" t="str">
        <f>IF(原始数据!AV441="","",IF(ISERROR(MATCH(原始数据!AV441,各类选项!$E:$E,0)),1,0))</f>
        <v/>
      </c>
      <c r="J440" s="295" t="str">
        <f>IF(原始数据!AX441="","",IF(ISERROR(MATCH(原始数据!AX441,各类选项!$E:$E,0)),1,0))</f>
        <v/>
      </c>
      <c r="K440" s="295" t="str">
        <f>IF(原始数据!AQ441="","",IF(ISERROR(MATCH(原始数据!AQ441,各类选项!$C:$C,0)),1,0))</f>
        <v/>
      </c>
      <c r="L440" s="295" t="str">
        <f>IF(原始数据!AR441="","",IF(ISERROR(MATCH(原始数据!AR441,各类选项!$C:$C,0)),1,0))</f>
        <v/>
      </c>
      <c r="M440" s="295" t="str">
        <f>IF(原始数据!AS441="","",IF(ISERROR(MATCH(原始数据!AS441,各类选项!$C:$C,0)),1,0))</f>
        <v/>
      </c>
      <c r="N440" s="295" t="str">
        <f>IF(原始数据!AT441="","",IF(ISERROR(MATCH(原始数据!AT441,各类选项!$E:$E,0)),1,0))</f>
        <v/>
      </c>
      <c r="O440" s="295" t="str">
        <f>IF(原始数据!AU441="","",IF(ISERROR(MATCH(原始数据!AU441,各类选项!$E:$E,0)),1,0))</f>
        <v/>
      </c>
      <c r="P440" s="295" t="str">
        <f>IF(原始数据!AW441="","",IF(ISERROR(MATCH(原始数据!AW441,各类选项!$E:$E,0)),1,0))</f>
        <v/>
      </c>
      <c r="Q440" s="295" t="str">
        <f>IF(原始数据!AY441="","",IF(ISERROR(MATCH(原始数据!AY441,各类选项!$E:$E,0)),1,0))</f>
        <v/>
      </c>
      <c r="R440" s="295" t="str">
        <f>IF(原始数据!AZ441="","",IF(ISERROR(MATCH(原始数据!AZ441,各类选项!$C:$C,0)),1,0))</f>
        <v/>
      </c>
      <c r="S440" s="295" t="str">
        <f>IF(赛后数据!M441="","",IF(ISERROR(MATCH(赛后数据!M441,(各类选项!J:J),0)),1,0))</f>
        <v/>
      </c>
      <c r="T440" s="295" t="str">
        <f>IF(赛后数据!U441="","",IF(ISERROR(MATCH(赛后数据!U441,(各类选项!J:J),0)),1,0))</f>
        <v/>
      </c>
      <c r="U440" s="295" t="str">
        <f>IF(赛后数据!AC441="","",IF(ISERROR(MATCH(赛后数据!AC441,(各类选项!J:J),0)),1,0))</f>
        <v/>
      </c>
      <c r="V440" s="295" t="str">
        <f>IF(赛后数据!AK441="","",IF(ISERROR(MATCH(赛后数据!AK441,(各类选项!J:J),0)),1,0))</f>
        <v/>
      </c>
    </row>
    <row r="441" spans="1:22">
      <c r="A441" s="295">
        <f t="shared" si="12"/>
        <v>0</v>
      </c>
      <c r="B441" s="295">
        <f t="shared" si="13"/>
        <v>0</v>
      </c>
      <c r="C441" s="295" t="str">
        <f>IF(原始数据!K442="","",IF(ISERROR(MATCH(原始数据!K442,原始数据!E442:F442,0)),1,0)-IF(原始数据!K442="",1,0))</f>
        <v/>
      </c>
      <c r="D441" s="295" t="str">
        <f>IF(原始数据!L442="","",IF(ISERROR(MATCH(原始数据!L442,各类选项!L:L,0)),1,0)-IF(原始数据!L442="",1,0))</f>
        <v/>
      </c>
      <c r="E441" s="295" t="str">
        <f>IF(原始数据!W442="","",IF(ISERROR(MATCH(原始数据!W442,各类选项!G:G,0)),1,0))</f>
        <v/>
      </c>
      <c r="F441" s="295" t="str">
        <f>IF(原始数据!Y442="","",IF(ISERROR(MATCH(原始数据!Y442,各类选项!G:G,0)),1,0))</f>
        <v/>
      </c>
      <c r="G441" s="295" t="str">
        <f>IF(原始数据!AO442="","",IF(ISERROR(MATCH(原始数据!AO442,各类选项!$E:$E,0)),1,0))</f>
        <v/>
      </c>
      <c r="H441" s="295" t="str">
        <f>IF(原始数据!AP442="","",IF(ISERROR(MATCH(原始数据!AP442,各类选项!$E:$E,0)),1,0))</f>
        <v/>
      </c>
      <c r="I441" s="295" t="str">
        <f>IF(原始数据!AV442="","",IF(ISERROR(MATCH(原始数据!AV442,各类选项!$E:$E,0)),1,0))</f>
        <v/>
      </c>
      <c r="J441" s="295" t="str">
        <f>IF(原始数据!AX442="","",IF(ISERROR(MATCH(原始数据!AX442,各类选项!$E:$E,0)),1,0))</f>
        <v/>
      </c>
      <c r="K441" s="295" t="str">
        <f>IF(原始数据!AQ442="","",IF(ISERROR(MATCH(原始数据!AQ442,各类选项!$C:$C,0)),1,0))</f>
        <v/>
      </c>
      <c r="L441" s="295" t="str">
        <f>IF(原始数据!AR442="","",IF(ISERROR(MATCH(原始数据!AR442,各类选项!$C:$C,0)),1,0))</f>
        <v/>
      </c>
      <c r="M441" s="295" t="str">
        <f>IF(原始数据!AS442="","",IF(ISERROR(MATCH(原始数据!AS442,各类选项!$C:$C,0)),1,0))</f>
        <v/>
      </c>
      <c r="N441" s="295" t="str">
        <f>IF(原始数据!AT442="","",IF(ISERROR(MATCH(原始数据!AT442,各类选项!$E:$E,0)),1,0))</f>
        <v/>
      </c>
      <c r="O441" s="295" t="str">
        <f>IF(原始数据!AU442="","",IF(ISERROR(MATCH(原始数据!AU442,各类选项!$E:$E,0)),1,0))</f>
        <v/>
      </c>
      <c r="P441" s="295" t="str">
        <f>IF(原始数据!AW442="","",IF(ISERROR(MATCH(原始数据!AW442,各类选项!$E:$E,0)),1,0))</f>
        <v/>
      </c>
      <c r="Q441" s="295" t="str">
        <f>IF(原始数据!AY442="","",IF(ISERROR(MATCH(原始数据!AY442,各类选项!$E:$E,0)),1,0))</f>
        <v/>
      </c>
      <c r="R441" s="295" t="str">
        <f>IF(原始数据!AZ442="","",IF(ISERROR(MATCH(原始数据!AZ442,各类选项!$C:$C,0)),1,0))</f>
        <v/>
      </c>
      <c r="S441" s="295" t="str">
        <f>IF(赛后数据!M442="","",IF(ISERROR(MATCH(赛后数据!M442,(各类选项!J:J),0)),1,0))</f>
        <v/>
      </c>
      <c r="T441" s="295" t="str">
        <f>IF(赛后数据!U442="","",IF(ISERROR(MATCH(赛后数据!U442,(各类选项!J:J),0)),1,0))</f>
        <v/>
      </c>
      <c r="U441" s="295" t="str">
        <f>IF(赛后数据!AC442="","",IF(ISERROR(MATCH(赛后数据!AC442,(各类选项!J:J),0)),1,0))</f>
        <v/>
      </c>
      <c r="V441" s="295" t="str">
        <f>IF(赛后数据!AK442="","",IF(ISERROR(MATCH(赛后数据!AK442,(各类选项!J:J),0)),1,0))</f>
        <v/>
      </c>
    </row>
    <row r="442" spans="1:22">
      <c r="A442" s="295">
        <f t="shared" si="12"/>
        <v>0</v>
      </c>
      <c r="B442" s="295">
        <f t="shared" si="13"/>
        <v>0</v>
      </c>
      <c r="C442" s="295" t="str">
        <f>IF(原始数据!K443="","",IF(ISERROR(MATCH(原始数据!K443,原始数据!E443:F443,0)),1,0)-IF(原始数据!K443="",1,0))</f>
        <v/>
      </c>
      <c r="D442" s="295" t="str">
        <f>IF(原始数据!L443="","",IF(ISERROR(MATCH(原始数据!L443,各类选项!L:L,0)),1,0)-IF(原始数据!L443="",1,0))</f>
        <v/>
      </c>
      <c r="E442" s="295" t="str">
        <f>IF(原始数据!W443="","",IF(ISERROR(MATCH(原始数据!W443,各类选项!G:G,0)),1,0))</f>
        <v/>
      </c>
      <c r="F442" s="295" t="str">
        <f>IF(原始数据!Y443="","",IF(ISERROR(MATCH(原始数据!Y443,各类选项!G:G,0)),1,0))</f>
        <v/>
      </c>
      <c r="G442" s="295" t="str">
        <f>IF(原始数据!AO443="","",IF(ISERROR(MATCH(原始数据!AO443,各类选项!$E:$E,0)),1,0))</f>
        <v/>
      </c>
      <c r="H442" s="295" t="str">
        <f>IF(原始数据!AP443="","",IF(ISERROR(MATCH(原始数据!AP443,各类选项!$E:$E,0)),1,0))</f>
        <v/>
      </c>
      <c r="I442" s="295" t="str">
        <f>IF(原始数据!AV443="","",IF(ISERROR(MATCH(原始数据!AV443,各类选项!$E:$E,0)),1,0))</f>
        <v/>
      </c>
      <c r="J442" s="295" t="str">
        <f>IF(原始数据!AX443="","",IF(ISERROR(MATCH(原始数据!AX443,各类选项!$E:$E,0)),1,0))</f>
        <v/>
      </c>
      <c r="K442" s="295" t="str">
        <f>IF(原始数据!AQ443="","",IF(ISERROR(MATCH(原始数据!AQ443,各类选项!$C:$C,0)),1,0))</f>
        <v/>
      </c>
      <c r="L442" s="295" t="str">
        <f>IF(原始数据!AR443="","",IF(ISERROR(MATCH(原始数据!AR443,各类选项!$C:$C,0)),1,0))</f>
        <v/>
      </c>
      <c r="M442" s="295" t="str">
        <f>IF(原始数据!AS443="","",IF(ISERROR(MATCH(原始数据!AS443,各类选项!$C:$C,0)),1,0))</f>
        <v/>
      </c>
      <c r="N442" s="295" t="str">
        <f>IF(原始数据!AT443="","",IF(ISERROR(MATCH(原始数据!AT443,各类选项!$E:$E,0)),1,0))</f>
        <v/>
      </c>
      <c r="O442" s="295" t="str">
        <f>IF(原始数据!AU443="","",IF(ISERROR(MATCH(原始数据!AU443,各类选项!$E:$E,0)),1,0))</f>
        <v/>
      </c>
      <c r="P442" s="295" t="str">
        <f>IF(原始数据!AW443="","",IF(ISERROR(MATCH(原始数据!AW443,各类选项!$E:$E,0)),1,0))</f>
        <v/>
      </c>
      <c r="Q442" s="295" t="str">
        <f>IF(原始数据!AY443="","",IF(ISERROR(MATCH(原始数据!AY443,各类选项!$E:$E,0)),1,0))</f>
        <v/>
      </c>
      <c r="R442" s="295" t="str">
        <f>IF(原始数据!AZ443="","",IF(ISERROR(MATCH(原始数据!AZ443,各类选项!$C:$C,0)),1,0))</f>
        <v/>
      </c>
      <c r="S442" s="295" t="str">
        <f>IF(赛后数据!M443="","",IF(ISERROR(MATCH(赛后数据!M443,(各类选项!J:J),0)),1,0))</f>
        <v/>
      </c>
      <c r="T442" s="295" t="str">
        <f>IF(赛后数据!U443="","",IF(ISERROR(MATCH(赛后数据!U443,(各类选项!J:J),0)),1,0))</f>
        <v/>
      </c>
      <c r="U442" s="295" t="str">
        <f>IF(赛后数据!AC443="","",IF(ISERROR(MATCH(赛后数据!AC443,(各类选项!J:J),0)),1,0))</f>
        <v/>
      </c>
      <c r="V442" s="295" t="str">
        <f>IF(赛后数据!AK443="","",IF(ISERROR(MATCH(赛后数据!AK443,(各类选项!J:J),0)),1,0))</f>
        <v/>
      </c>
    </row>
    <row r="443" spans="1:22">
      <c r="A443" s="295">
        <f t="shared" si="12"/>
        <v>0</v>
      </c>
      <c r="B443" s="295">
        <f t="shared" si="13"/>
        <v>0</v>
      </c>
      <c r="C443" s="295" t="str">
        <f>IF(原始数据!K444="","",IF(ISERROR(MATCH(原始数据!K444,原始数据!E444:F444,0)),1,0)-IF(原始数据!K444="",1,0))</f>
        <v/>
      </c>
      <c r="D443" s="295" t="str">
        <f>IF(原始数据!L444="","",IF(ISERROR(MATCH(原始数据!L444,各类选项!L:L,0)),1,0)-IF(原始数据!L444="",1,0))</f>
        <v/>
      </c>
      <c r="E443" s="295" t="str">
        <f>IF(原始数据!W444="","",IF(ISERROR(MATCH(原始数据!W444,各类选项!G:G,0)),1,0))</f>
        <v/>
      </c>
      <c r="F443" s="295" t="str">
        <f>IF(原始数据!Y444="","",IF(ISERROR(MATCH(原始数据!Y444,各类选项!G:G,0)),1,0))</f>
        <v/>
      </c>
      <c r="G443" s="295" t="str">
        <f>IF(原始数据!AO444="","",IF(ISERROR(MATCH(原始数据!AO444,各类选项!$E:$E,0)),1,0))</f>
        <v/>
      </c>
      <c r="H443" s="295" t="str">
        <f>IF(原始数据!AP444="","",IF(ISERROR(MATCH(原始数据!AP444,各类选项!$E:$E,0)),1,0))</f>
        <v/>
      </c>
      <c r="I443" s="295" t="str">
        <f>IF(原始数据!AV444="","",IF(ISERROR(MATCH(原始数据!AV444,各类选项!$E:$E,0)),1,0))</f>
        <v/>
      </c>
      <c r="J443" s="295" t="str">
        <f>IF(原始数据!AX444="","",IF(ISERROR(MATCH(原始数据!AX444,各类选项!$E:$E,0)),1,0))</f>
        <v/>
      </c>
      <c r="K443" s="295" t="str">
        <f>IF(原始数据!AQ444="","",IF(ISERROR(MATCH(原始数据!AQ444,各类选项!$C:$C,0)),1,0))</f>
        <v/>
      </c>
      <c r="L443" s="295" t="str">
        <f>IF(原始数据!AR444="","",IF(ISERROR(MATCH(原始数据!AR444,各类选项!$C:$C,0)),1,0))</f>
        <v/>
      </c>
      <c r="M443" s="295" t="str">
        <f>IF(原始数据!AS444="","",IF(ISERROR(MATCH(原始数据!AS444,各类选项!$C:$C,0)),1,0))</f>
        <v/>
      </c>
      <c r="N443" s="295" t="str">
        <f>IF(原始数据!AT444="","",IF(ISERROR(MATCH(原始数据!AT444,各类选项!$E:$E,0)),1,0))</f>
        <v/>
      </c>
      <c r="O443" s="295" t="str">
        <f>IF(原始数据!AU444="","",IF(ISERROR(MATCH(原始数据!AU444,各类选项!$E:$E,0)),1,0))</f>
        <v/>
      </c>
      <c r="P443" s="295" t="str">
        <f>IF(原始数据!AW444="","",IF(ISERROR(MATCH(原始数据!AW444,各类选项!$E:$E,0)),1,0))</f>
        <v/>
      </c>
      <c r="Q443" s="295" t="str">
        <f>IF(原始数据!AY444="","",IF(ISERROR(MATCH(原始数据!AY444,各类选项!$E:$E,0)),1,0))</f>
        <v/>
      </c>
      <c r="R443" s="295" t="str">
        <f>IF(原始数据!AZ444="","",IF(ISERROR(MATCH(原始数据!AZ444,各类选项!$C:$C,0)),1,0))</f>
        <v/>
      </c>
      <c r="S443" s="295" t="str">
        <f>IF(赛后数据!M444="","",IF(ISERROR(MATCH(赛后数据!M444,(各类选项!J:J),0)),1,0))</f>
        <v/>
      </c>
      <c r="T443" s="295" t="str">
        <f>IF(赛后数据!U444="","",IF(ISERROR(MATCH(赛后数据!U444,(各类选项!J:J),0)),1,0))</f>
        <v/>
      </c>
      <c r="U443" s="295" t="str">
        <f>IF(赛后数据!AC444="","",IF(ISERROR(MATCH(赛后数据!AC444,(各类选项!J:J),0)),1,0))</f>
        <v/>
      </c>
      <c r="V443" s="295" t="str">
        <f>IF(赛后数据!AK444="","",IF(ISERROR(MATCH(赛后数据!AK444,(各类选项!J:J),0)),1,0))</f>
        <v/>
      </c>
    </row>
    <row r="444" spans="1:22">
      <c r="A444" s="295">
        <f t="shared" si="12"/>
        <v>0</v>
      </c>
      <c r="B444" s="295">
        <f t="shared" si="13"/>
        <v>0</v>
      </c>
      <c r="C444" s="295" t="str">
        <f>IF(原始数据!K445="","",IF(ISERROR(MATCH(原始数据!K445,原始数据!E445:F445,0)),1,0)-IF(原始数据!K445="",1,0))</f>
        <v/>
      </c>
      <c r="D444" s="295" t="str">
        <f>IF(原始数据!L445="","",IF(ISERROR(MATCH(原始数据!L445,各类选项!L:L,0)),1,0)-IF(原始数据!L445="",1,0))</f>
        <v/>
      </c>
      <c r="E444" s="295" t="str">
        <f>IF(原始数据!W445="","",IF(ISERROR(MATCH(原始数据!W445,各类选项!G:G,0)),1,0))</f>
        <v/>
      </c>
      <c r="F444" s="295" t="str">
        <f>IF(原始数据!Y445="","",IF(ISERROR(MATCH(原始数据!Y445,各类选项!G:G,0)),1,0))</f>
        <v/>
      </c>
      <c r="G444" s="295" t="str">
        <f>IF(原始数据!AO445="","",IF(ISERROR(MATCH(原始数据!AO445,各类选项!$E:$E,0)),1,0))</f>
        <v/>
      </c>
      <c r="H444" s="295" t="str">
        <f>IF(原始数据!AP445="","",IF(ISERROR(MATCH(原始数据!AP445,各类选项!$E:$E,0)),1,0))</f>
        <v/>
      </c>
      <c r="I444" s="295" t="str">
        <f>IF(原始数据!AV445="","",IF(ISERROR(MATCH(原始数据!AV445,各类选项!$E:$E,0)),1,0))</f>
        <v/>
      </c>
      <c r="J444" s="295" t="str">
        <f>IF(原始数据!AX445="","",IF(ISERROR(MATCH(原始数据!AX445,各类选项!$E:$E,0)),1,0))</f>
        <v/>
      </c>
      <c r="K444" s="295" t="str">
        <f>IF(原始数据!AQ445="","",IF(ISERROR(MATCH(原始数据!AQ445,各类选项!$C:$C,0)),1,0))</f>
        <v/>
      </c>
      <c r="L444" s="295" t="str">
        <f>IF(原始数据!AR445="","",IF(ISERROR(MATCH(原始数据!AR445,各类选项!$C:$C,0)),1,0))</f>
        <v/>
      </c>
      <c r="M444" s="295" t="str">
        <f>IF(原始数据!AS445="","",IF(ISERROR(MATCH(原始数据!AS445,各类选项!$C:$C,0)),1,0))</f>
        <v/>
      </c>
      <c r="N444" s="295" t="str">
        <f>IF(原始数据!AT445="","",IF(ISERROR(MATCH(原始数据!AT445,各类选项!$E:$E,0)),1,0))</f>
        <v/>
      </c>
      <c r="O444" s="295" t="str">
        <f>IF(原始数据!AU445="","",IF(ISERROR(MATCH(原始数据!AU445,各类选项!$E:$E,0)),1,0))</f>
        <v/>
      </c>
      <c r="P444" s="295" t="str">
        <f>IF(原始数据!AW445="","",IF(ISERROR(MATCH(原始数据!AW445,各类选项!$E:$E,0)),1,0))</f>
        <v/>
      </c>
      <c r="Q444" s="295" t="str">
        <f>IF(原始数据!AY445="","",IF(ISERROR(MATCH(原始数据!AY445,各类选项!$E:$E,0)),1,0))</f>
        <v/>
      </c>
      <c r="R444" s="295" t="str">
        <f>IF(原始数据!AZ445="","",IF(ISERROR(MATCH(原始数据!AZ445,各类选项!$C:$C,0)),1,0))</f>
        <v/>
      </c>
      <c r="S444" s="295" t="str">
        <f>IF(赛后数据!M445="","",IF(ISERROR(MATCH(赛后数据!M445,(各类选项!J:J),0)),1,0))</f>
        <v/>
      </c>
      <c r="T444" s="295" t="str">
        <f>IF(赛后数据!U445="","",IF(ISERROR(MATCH(赛后数据!U445,(各类选项!J:J),0)),1,0))</f>
        <v/>
      </c>
      <c r="U444" s="295" t="str">
        <f>IF(赛后数据!AC445="","",IF(ISERROR(MATCH(赛后数据!AC445,(各类选项!J:J),0)),1,0))</f>
        <v/>
      </c>
      <c r="V444" s="295" t="str">
        <f>IF(赛后数据!AK445="","",IF(ISERROR(MATCH(赛后数据!AK445,(各类选项!J:J),0)),1,0))</f>
        <v/>
      </c>
    </row>
    <row r="445" spans="1:22">
      <c r="A445" s="295">
        <f t="shared" si="12"/>
        <v>0</v>
      </c>
      <c r="B445" s="295">
        <f t="shared" si="13"/>
        <v>0</v>
      </c>
      <c r="C445" s="295" t="str">
        <f>IF(原始数据!K446="","",IF(ISERROR(MATCH(原始数据!K446,原始数据!E446:F446,0)),1,0)-IF(原始数据!K446="",1,0))</f>
        <v/>
      </c>
      <c r="D445" s="295" t="str">
        <f>IF(原始数据!L446="","",IF(ISERROR(MATCH(原始数据!L446,各类选项!L:L,0)),1,0)-IF(原始数据!L446="",1,0))</f>
        <v/>
      </c>
      <c r="E445" s="295" t="str">
        <f>IF(原始数据!W446="","",IF(ISERROR(MATCH(原始数据!W446,各类选项!G:G,0)),1,0))</f>
        <v/>
      </c>
      <c r="F445" s="295" t="str">
        <f>IF(原始数据!Y446="","",IF(ISERROR(MATCH(原始数据!Y446,各类选项!G:G,0)),1,0))</f>
        <v/>
      </c>
      <c r="G445" s="295" t="str">
        <f>IF(原始数据!AO446="","",IF(ISERROR(MATCH(原始数据!AO446,各类选项!$E:$E,0)),1,0))</f>
        <v/>
      </c>
      <c r="H445" s="295" t="str">
        <f>IF(原始数据!AP446="","",IF(ISERROR(MATCH(原始数据!AP446,各类选项!$E:$E,0)),1,0))</f>
        <v/>
      </c>
      <c r="I445" s="295" t="str">
        <f>IF(原始数据!AV446="","",IF(ISERROR(MATCH(原始数据!AV446,各类选项!$E:$E,0)),1,0))</f>
        <v/>
      </c>
      <c r="J445" s="295" t="str">
        <f>IF(原始数据!AX446="","",IF(ISERROR(MATCH(原始数据!AX446,各类选项!$E:$E,0)),1,0))</f>
        <v/>
      </c>
      <c r="K445" s="295" t="str">
        <f>IF(原始数据!AQ446="","",IF(ISERROR(MATCH(原始数据!AQ446,各类选项!$C:$C,0)),1,0))</f>
        <v/>
      </c>
      <c r="L445" s="295" t="str">
        <f>IF(原始数据!AR446="","",IF(ISERROR(MATCH(原始数据!AR446,各类选项!$C:$C,0)),1,0))</f>
        <v/>
      </c>
      <c r="M445" s="295" t="str">
        <f>IF(原始数据!AS446="","",IF(ISERROR(MATCH(原始数据!AS446,各类选项!$C:$C,0)),1,0))</f>
        <v/>
      </c>
      <c r="N445" s="295" t="str">
        <f>IF(原始数据!AT446="","",IF(ISERROR(MATCH(原始数据!AT446,各类选项!$E:$E,0)),1,0))</f>
        <v/>
      </c>
      <c r="O445" s="295" t="str">
        <f>IF(原始数据!AU446="","",IF(ISERROR(MATCH(原始数据!AU446,各类选项!$E:$E,0)),1,0))</f>
        <v/>
      </c>
      <c r="P445" s="295" t="str">
        <f>IF(原始数据!AW446="","",IF(ISERROR(MATCH(原始数据!AW446,各类选项!$E:$E,0)),1,0))</f>
        <v/>
      </c>
      <c r="Q445" s="295" t="str">
        <f>IF(原始数据!AY446="","",IF(ISERROR(MATCH(原始数据!AY446,各类选项!$E:$E,0)),1,0))</f>
        <v/>
      </c>
      <c r="R445" s="295" t="str">
        <f>IF(原始数据!AZ446="","",IF(ISERROR(MATCH(原始数据!AZ446,各类选项!$C:$C,0)),1,0))</f>
        <v/>
      </c>
      <c r="S445" s="295" t="str">
        <f>IF(赛后数据!M446="","",IF(ISERROR(MATCH(赛后数据!M446,(各类选项!J:J),0)),1,0))</f>
        <v/>
      </c>
      <c r="T445" s="295" t="str">
        <f>IF(赛后数据!U446="","",IF(ISERROR(MATCH(赛后数据!U446,(各类选项!J:J),0)),1,0))</f>
        <v/>
      </c>
      <c r="U445" s="295" t="str">
        <f>IF(赛后数据!AC446="","",IF(ISERROR(MATCH(赛后数据!AC446,(各类选项!J:J),0)),1,0))</f>
        <v/>
      </c>
      <c r="V445" s="295" t="str">
        <f>IF(赛后数据!AK446="","",IF(ISERROR(MATCH(赛后数据!AK446,(各类选项!J:J),0)),1,0))</f>
        <v/>
      </c>
    </row>
    <row r="446" spans="1:22">
      <c r="A446" s="295">
        <f t="shared" si="12"/>
        <v>0</v>
      </c>
      <c r="B446" s="295">
        <f t="shared" si="13"/>
        <v>0</v>
      </c>
      <c r="C446" s="295" t="str">
        <f>IF(原始数据!K447="","",IF(ISERROR(MATCH(原始数据!K447,原始数据!E447:F447,0)),1,0)-IF(原始数据!K447="",1,0))</f>
        <v/>
      </c>
      <c r="D446" s="295" t="str">
        <f>IF(原始数据!L447="","",IF(ISERROR(MATCH(原始数据!L447,各类选项!L:L,0)),1,0)-IF(原始数据!L447="",1,0))</f>
        <v/>
      </c>
      <c r="E446" s="295" t="str">
        <f>IF(原始数据!W447="","",IF(ISERROR(MATCH(原始数据!W447,各类选项!G:G,0)),1,0))</f>
        <v/>
      </c>
      <c r="F446" s="295" t="str">
        <f>IF(原始数据!Y447="","",IF(ISERROR(MATCH(原始数据!Y447,各类选项!G:G,0)),1,0))</f>
        <v/>
      </c>
      <c r="G446" s="295" t="str">
        <f>IF(原始数据!AO447="","",IF(ISERROR(MATCH(原始数据!AO447,各类选项!$E:$E,0)),1,0))</f>
        <v/>
      </c>
      <c r="H446" s="295" t="str">
        <f>IF(原始数据!AP447="","",IF(ISERROR(MATCH(原始数据!AP447,各类选项!$E:$E,0)),1,0))</f>
        <v/>
      </c>
      <c r="I446" s="295" t="str">
        <f>IF(原始数据!AV447="","",IF(ISERROR(MATCH(原始数据!AV447,各类选项!$E:$E,0)),1,0))</f>
        <v/>
      </c>
      <c r="J446" s="295" t="str">
        <f>IF(原始数据!AX447="","",IF(ISERROR(MATCH(原始数据!AX447,各类选项!$E:$E,0)),1,0))</f>
        <v/>
      </c>
      <c r="K446" s="295" t="str">
        <f>IF(原始数据!AQ447="","",IF(ISERROR(MATCH(原始数据!AQ447,各类选项!$C:$C,0)),1,0))</f>
        <v/>
      </c>
      <c r="L446" s="295" t="str">
        <f>IF(原始数据!AR447="","",IF(ISERROR(MATCH(原始数据!AR447,各类选项!$C:$C,0)),1,0))</f>
        <v/>
      </c>
      <c r="M446" s="295" t="str">
        <f>IF(原始数据!AS447="","",IF(ISERROR(MATCH(原始数据!AS447,各类选项!$C:$C,0)),1,0))</f>
        <v/>
      </c>
      <c r="N446" s="295" t="str">
        <f>IF(原始数据!AT447="","",IF(ISERROR(MATCH(原始数据!AT447,各类选项!$E:$E,0)),1,0))</f>
        <v/>
      </c>
      <c r="O446" s="295" t="str">
        <f>IF(原始数据!AU447="","",IF(ISERROR(MATCH(原始数据!AU447,各类选项!$E:$E,0)),1,0))</f>
        <v/>
      </c>
      <c r="P446" s="295" t="str">
        <f>IF(原始数据!AW447="","",IF(ISERROR(MATCH(原始数据!AW447,各类选项!$E:$E,0)),1,0))</f>
        <v/>
      </c>
      <c r="Q446" s="295" t="str">
        <f>IF(原始数据!AY447="","",IF(ISERROR(MATCH(原始数据!AY447,各类选项!$E:$E,0)),1,0))</f>
        <v/>
      </c>
      <c r="R446" s="295" t="str">
        <f>IF(原始数据!AZ447="","",IF(ISERROR(MATCH(原始数据!AZ447,各类选项!$C:$C,0)),1,0))</f>
        <v/>
      </c>
      <c r="S446" s="295" t="str">
        <f>IF(赛后数据!M447="","",IF(ISERROR(MATCH(赛后数据!M447,(各类选项!J:J),0)),1,0))</f>
        <v/>
      </c>
      <c r="T446" s="295" t="str">
        <f>IF(赛后数据!U447="","",IF(ISERROR(MATCH(赛后数据!U447,(各类选项!J:J),0)),1,0))</f>
        <v/>
      </c>
      <c r="U446" s="295" t="str">
        <f>IF(赛后数据!AC447="","",IF(ISERROR(MATCH(赛后数据!AC447,(各类选项!J:J),0)),1,0))</f>
        <v/>
      </c>
      <c r="V446" s="295" t="str">
        <f>IF(赛后数据!AK447="","",IF(ISERROR(MATCH(赛后数据!AK447,(各类选项!J:J),0)),1,0))</f>
        <v/>
      </c>
    </row>
    <row r="447" spans="1:22">
      <c r="A447" s="295">
        <f t="shared" si="12"/>
        <v>0</v>
      </c>
      <c r="B447" s="295">
        <f t="shared" si="13"/>
        <v>0</v>
      </c>
      <c r="C447" s="295" t="str">
        <f>IF(原始数据!K448="","",IF(ISERROR(MATCH(原始数据!K448,原始数据!E448:F448,0)),1,0)-IF(原始数据!K448="",1,0))</f>
        <v/>
      </c>
      <c r="D447" s="295" t="str">
        <f>IF(原始数据!L448="","",IF(ISERROR(MATCH(原始数据!L448,各类选项!L:L,0)),1,0)-IF(原始数据!L448="",1,0))</f>
        <v/>
      </c>
      <c r="E447" s="295" t="str">
        <f>IF(原始数据!W448="","",IF(ISERROR(MATCH(原始数据!W448,各类选项!G:G,0)),1,0))</f>
        <v/>
      </c>
      <c r="F447" s="295" t="str">
        <f>IF(原始数据!Y448="","",IF(ISERROR(MATCH(原始数据!Y448,各类选项!G:G,0)),1,0))</f>
        <v/>
      </c>
      <c r="G447" s="295" t="str">
        <f>IF(原始数据!AO448="","",IF(ISERROR(MATCH(原始数据!AO448,各类选项!$E:$E,0)),1,0))</f>
        <v/>
      </c>
      <c r="H447" s="295" t="str">
        <f>IF(原始数据!AP448="","",IF(ISERROR(MATCH(原始数据!AP448,各类选项!$E:$E,0)),1,0))</f>
        <v/>
      </c>
      <c r="I447" s="295" t="str">
        <f>IF(原始数据!AV448="","",IF(ISERROR(MATCH(原始数据!AV448,各类选项!$E:$E,0)),1,0))</f>
        <v/>
      </c>
      <c r="J447" s="295" t="str">
        <f>IF(原始数据!AX448="","",IF(ISERROR(MATCH(原始数据!AX448,各类选项!$E:$E,0)),1,0))</f>
        <v/>
      </c>
      <c r="K447" s="295" t="str">
        <f>IF(原始数据!AQ448="","",IF(ISERROR(MATCH(原始数据!AQ448,各类选项!$C:$C,0)),1,0))</f>
        <v/>
      </c>
      <c r="L447" s="295" t="str">
        <f>IF(原始数据!AR448="","",IF(ISERROR(MATCH(原始数据!AR448,各类选项!$C:$C,0)),1,0))</f>
        <v/>
      </c>
      <c r="M447" s="295" t="str">
        <f>IF(原始数据!AS448="","",IF(ISERROR(MATCH(原始数据!AS448,各类选项!$C:$C,0)),1,0))</f>
        <v/>
      </c>
      <c r="N447" s="295" t="str">
        <f>IF(原始数据!AT448="","",IF(ISERROR(MATCH(原始数据!AT448,各类选项!$E:$E,0)),1,0))</f>
        <v/>
      </c>
      <c r="O447" s="295" t="str">
        <f>IF(原始数据!AU448="","",IF(ISERROR(MATCH(原始数据!AU448,各类选项!$E:$E,0)),1,0))</f>
        <v/>
      </c>
      <c r="P447" s="295" t="str">
        <f>IF(原始数据!AW448="","",IF(ISERROR(MATCH(原始数据!AW448,各类选项!$E:$E,0)),1,0))</f>
        <v/>
      </c>
      <c r="Q447" s="295" t="str">
        <f>IF(原始数据!AY448="","",IF(ISERROR(MATCH(原始数据!AY448,各类选项!$E:$E,0)),1,0))</f>
        <v/>
      </c>
      <c r="R447" s="295" t="str">
        <f>IF(原始数据!AZ448="","",IF(ISERROR(MATCH(原始数据!AZ448,各类选项!$C:$C,0)),1,0))</f>
        <v/>
      </c>
      <c r="S447" s="295" t="str">
        <f>IF(赛后数据!M448="","",IF(ISERROR(MATCH(赛后数据!M448,(各类选项!J:J),0)),1,0))</f>
        <v/>
      </c>
      <c r="T447" s="295" t="str">
        <f>IF(赛后数据!U448="","",IF(ISERROR(MATCH(赛后数据!U448,(各类选项!J:J),0)),1,0))</f>
        <v/>
      </c>
      <c r="U447" s="295" t="str">
        <f>IF(赛后数据!AC448="","",IF(ISERROR(MATCH(赛后数据!AC448,(各类选项!J:J),0)),1,0))</f>
        <v/>
      </c>
      <c r="V447" s="295" t="str">
        <f>IF(赛后数据!AK448="","",IF(ISERROR(MATCH(赛后数据!AK448,(各类选项!J:J),0)),1,0))</f>
        <v/>
      </c>
    </row>
    <row r="448" spans="1:22">
      <c r="A448" s="295">
        <f t="shared" si="12"/>
        <v>0</v>
      </c>
      <c r="B448" s="295">
        <f t="shared" si="13"/>
        <v>0</v>
      </c>
      <c r="C448" s="295" t="str">
        <f>IF(原始数据!K449="","",IF(ISERROR(MATCH(原始数据!K449,原始数据!E449:F449,0)),1,0)-IF(原始数据!K449="",1,0))</f>
        <v/>
      </c>
      <c r="D448" s="295" t="str">
        <f>IF(原始数据!L449="","",IF(ISERROR(MATCH(原始数据!L449,各类选项!L:L,0)),1,0)-IF(原始数据!L449="",1,0))</f>
        <v/>
      </c>
      <c r="E448" s="295" t="str">
        <f>IF(原始数据!W449="","",IF(ISERROR(MATCH(原始数据!W449,各类选项!G:G,0)),1,0))</f>
        <v/>
      </c>
      <c r="F448" s="295" t="str">
        <f>IF(原始数据!Y449="","",IF(ISERROR(MATCH(原始数据!Y449,各类选项!G:G,0)),1,0))</f>
        <v/>
      </c>
      <c r="G448" s="295" t="str">
        <f>IF(原始数据!AO449="","",IF(ISERROR(MATCH(原始数据!AO449,各类选项!$E:$E,0)),1,0))</f>
        <v/>
      </c>
      <c r="H448" s="295" t="str">
        <f>IF(原始数据!AP449="","",IF(ISERROR(MATCH(原始数据!AP449,各类选项!$E:$E,0)),1,0))</f>
        <v/>
      </c>
      <c r="I448" s="295" t="str">
        <f>IF(原始数据!AV449="","",IF(ISERROR(MATCH(原始数据!AV449,各类选项!$E:$E,0)),1,0))</f>
        <v/>
      </c>
      <c r="J448" s="295" t="str">
        <f>IF(原始数据!AX449="","",IF(ISERROR(MATCH(原始数据!AX449,各类选项!$E:$E,0)),1,0))</f>
        <v/>
      </c>
      <c r="K448" s="295" t="str">
        <f>IF(原始数据!AQ449="","",IF(ISERROR(MATCH(原始数据!AQ449,各类选项!$C:$C,0)),1,0))</f>
        <v/>
      </c>
      <c r="L448" s="295" t="str">
        <f>IF(原始数据!AR449="","",IF(ISERROR(MATCH(原始数据!AR449,各类选项!$C:$C,0)),1,0))</f>
        <v/>
      </c>
      <c r="M448" s="295" t="str">
        <f>IF(原始数据!AS449="","",IF(ISERROR(MATCH(原始数据!AS449,各类选项!$C:$C,0)),1,0))</f>
        <v/>
      </c>
      <c r="N448" s="295" t="str">
        <f>IF(原始数据!AT449="","",IF(ISERROR(MATCH(原始数据!AT449,各类选项!$E:$E,0)),1,0))</f>
        <v/>
      </c>
      <c r="O448" s="295" t="str">
        <f>IF(原始数据!AU449="","",IF(ISERROR(MATCH(原始数据!AU449,各类选项!$E:$E,0)),1,0))</f>
        <v/>
      </c>
      <c r="P448" s="295" t="str">
        <f>IF(原始数据!AW449="","",IF(ISERROR(MATCH(原始数据!AW449,各类选项!$E:$E,0)),1,0))</f>
        <v/>
      </c>
      <c r="Q448" s="295" t="str">
        <f>IF(原始数据!AY449="","",IF(ISERROR(MATCH(原始数据!AY449,各类选项!$E:$E,0)),1,0))</f>
        <v/>
      </c>
      <c r="R448" s="295" t="str">
        <f>IF(原始数据!AZ449="","",IF(ISERROR(MATCH(原始数据!AZ449,各类选项!$C:$C,0)),1,0))</f>
        <v/>
      </c>
      <c r="S448" s="295" t="str">
        <f>IF(赛后数据!M449="","",IF(ISERROR(MATCH(赛后数据!M449,(各类选项!J:J),0)),1,0))</f>
        <v/>
      </c>
      <c r="T448" s="295" t="str">
        <f>IF(赛后数据!U449="","",IF(ISERROR(MATCH(赛后数据!U449,(各类选项!J:J),0)),1,0))</f>
        <v/>
      </c>
      <c r="U448" s="295" t="str">
        <f>IF(赛后数据!AC449="","",IF(ISERROR(MATCH(赛后数据!AC449,(各类选项!J:J),0)),1,0))</f>
        <v/>
      </c>
      <c r="V448" s="295" t="str">
        <f>IF(赛后数据!AK449="","",IF(ISERROR(MATCH(赛后数据!AK449,(各类选项!J:J),0)),1,0))</f>
        <v/>
      </c>
    </row>
    <row r="449" spans="1:22">
      <c r="A449" s="295">
        <f t="shared" si="12"/>
        <v>0</v>
      </c>
      <c r="B449" s="295">
        <f t="shared" si="13"/>
        <v>0</v>
      </c>
      <c r="C449" s="295" t="str">
        <f>IF(原始数据!K450="","",IF(ISERROR(MATCH(原始数据!K450,原始数据!E450:F450,0)),1,0)-IF(原始数据!K450="",1,0))</f>
        <v/>
      </c>
      <c r="D449" s="295" t="str">
        <f>IF(原始数据!L450="","",IF(ISERROR(MATCH(原始数据!L450,各类选项!L:L,0)),1,0)-IF(原始数据!L450="",1,0))</f>
        <v/>
      </c>
      <c r="E449" s="295" t="str">
        <f>IF(原始数据!W450="","",IF(ISERROR(MATCH(原始数据!W450,各类选项!G:G,0)),1,0))</f>
        <v/>
      </c>
      <c r="F449" s="295" t="str">
        <f>IF(原始数据!Y450="","",IF(ISERROR(MATCH(原始数据!Y450,各类选项!G:G,0)),1,0))</f>
        <v/>
      </c>
      <c r="G449" s="295" t="str">
        <f>IF(原始数据!AO450="","",IF(ISERROR(MATCH(原始数据!AO450,各类选项!$E:$E,0)),1,0))</f>
        <v/>
      </c>
      <c r="H449" s="295" t="str">
        <f>IF(原始数据!AP450="","",IF(ISERROR(MATCH(原始数据!AP450,各类选项!$E:$E,0)),1,0))</f>
        <v/>
      </c>
      <c r="I449" s="295" t="str">
        <f>IF(原始数据!AV450="","",IF(ISERROR(MATCH(原始数据!AV450,各类选项!$E:$E,0)),1,0))</f>
        <v/>
      </c>
      <c r="J449" s="295" t="str">
        <f>IF(原始数据!AX450="","",IF(ISERROR(MATCH(原始数据!AX450,各类选项!$E:$E,0)),1,0))</f>
        <v/>
      </c>
      <c r="K449" s="295" t="str">
        <f>IF(原始数据!AQ450="","",IF(ISERROR(MATCH(原始数据!AQ450,各类选项!$C:$C,0)),1,0))</f>
        <v/>
      </c>
      <c r="L449" s="295" t="str">
        <f>IF(原始数据!AR450="","",IF(ISERROR(MATCH(原始数据!AR450,各类选项!$C:$C,0)),1,0))</f>
        <v/>
      </c>
      <c r="M449" s="295" t="str">
        <f>IF(原始数据!AS450="","",IF(ISERROR(MATCH(原始数据!AS450,各类选项!$C:$C,0)),1,0))</f>
        <v/>
      </c>
      <c r="N449" s="295" t="str">
        <f>IF(原始数据!AT450="","",IF(ISERROR(MATCH(原始数据!AT450,各类选项!$E:$E,0)),1,0))</f>
        <v/>
      </c>
      <c r="O449" s="295" t="str">
        <f>IF(原始数据!AU450="","",IF(ISERROR(MATCH(原始数据!AU450,各类选项!$E:$E,0)),1,0))</f>
        <v/>
      </c>
      <c r="P449" s="295" t="str">
        <f>IF(原始数据!AW450="","",IF(ISERROR(MATCH(原始数据!AW450,各类选项!$E:$E,0)),1,0))</f>
        <v/>
      </c>
      <c r="Q449" s="295" t="str">
        <f>IF(原始数据!AY450="","",IF(ISERROR(MATCH(原始数据!AY450,各类选项!$E:$E,0)),1,0))</f>
        <v/>
      </c>
      <c r="R449" s="295" t="str">
        <f>IF(原始数据!AZ450="","",IF(ISERROR(MATCH(原始数据!AZ450,各类选项!$C:$C,0)),1,0))</f>
        <v/>
      </c>
      <c r="S449" s="295" t="str">
        <f>IF(赛后数据!M450="","",IF(ISERROR(MATCH(赛后数据!M450,(各类选项!J:J),0)),1,0))</f>
        <v/>
      </c>
      <c r="T449" s="295" t="str">
        <f>IF(赛后数据!U450="","",IF(ISERROR(MATCH(赛后数据!U450,(各类选项!J:J),0)),1,0))</f>
        <v/>
      </c>
      <c r="U449" s="295" t="str">
        <f>IF(赛后数据!AC450="","",IF(ISERROR(MATCH(赛后数据!AC450,(各类选项!J:J),0)),1,0))</f>
        <v/>
      </c>
      <c r="V449" s="295" t="str">
        <f>IF(赛后数据!AK450="","",IF(ISERROR(MATCH(赛后数据!AK450,(各类选项!J:J),0)),1,0))</f>
        <v/>
      </c>
    </row>
    <row r="450" spans="1:22">
      <c r="A450" s="295">
        <f t="shared" si="12"/>
        <v>0</v>
      </c>
      <c r="B450" s="295">
        <f t="shared" si="13"/>
        <v>0</v>
      </c>
      <c r="C450" s="295" t="str">
        <f>IF(原始数据!K451="","",IF(ISERROR(MATCH(原始数据!K451,原始数据!E451:F451,0)),1,0)-IF(原始数据!K451="",1,0))</f>
        <v/>
      </c>
      <c r="D450" s="295" t="str">
        <f>IF(原始数据!L451="","",IF(ISERROR(MATCH(原始数据!L451,各类选项!L:L,0)),1,0)-IF(原始数据!L451="",1,0))</f>
        <v/>
      </c>
      <c r="E450" s="295" t="str">
        <f>IF(原始数据!W451="","",IF(ISERROR(MATCH(原始数据!W451,各类选项!G:G,0)),1,0))</f>
        <v/>
      </c>
      <c r="F450" s="295" t="str">
        <f>IF(原始数据!Y451="","",IF(ISERROR(MATCH(原始数据!Y451,各类选项!G:G,0)),1,0))</f>
        <v/>
      </c>
      <c r="G450" s="295" t="str">
        <f>IF(原始数据!AO451="","",IF(ISERROR(MATCH(原始数据!AO451,各类选项!$E:$E,0)),1,0))</f>
        <v/>
      </c>
      <c r="H450" s="295" t="str">
        <f>IF(原始数据!AP451="","",IF(ISERROR(MATCH(原始数据!AP451,各类选项!$E:$E,0)),1,0))</f>
        <v/>
      </c>
      <c r="I450" s="295" t="str">
        <f>IF(原始数据!AV451="","",IF(ISERROR(MATCH(原始数据!AV451,各类选项!$E:$E,0)),1,0))</f>
        <v/>
      </c>
      <c r="J450" s="295" t="str">
        <f>IF(原始数据!AX451="","",IF(ISERROR(MATCH(原始数据!AX451,各类选项!$E:$E,0)),1,0))</f>
        <v/>
      </c>
      <c r="K450" s="295" t="str">
        <f>IF(原始数据!AQ451="","",IF(ISERROR(MATCH(原始数据!AQ451,各类选项!$C:$C,0)),1,0))</f>
        <v/>
      </c>
      <c r="L450" s="295" t="str">
        <f>IF(原始数据!AR451="","",IF(ISERROR(MATCH(原始数据!AR451,各类选项!$C:$C,0)),1,0))</f>
        <v/>
      </c>
      <c r="M450" s="295" t="str">
        <f>IF(原始数据!AS451="","",IF(ISERROR(MATCH(原始数据!AS451,各类选项!$C:$C,0)),1,0))</f>
        <v/>
      </c>
      <c r="N450" s="295" t="str">
        <f>IF(原始数据!AT451="","",IF(ISERROR(MATCH(原始数据!AT451,各类选项!$E:$E,0)),1,0))</f>
        <v/>
      </c>
      <c r="O450" s="295" t="str">
        <f>IF(原始数据!AU451="","",IF(ISERROR(MATCH(原始数据!AU451,各类选项!$E:$E,0)),1,0))</f>
        <v/>
      </c>
      <c r="P450" s="295" t="str">
        <f>IF(原始数据!AW451="","",IF(ISERROR(MATCH(原始数据!AW451,各类选项!$E:$E,0)),1,0))</f>
        <v/>
      </c>
      <c r="Q450" s="295" t="str">
        <f>IF(原始数据!AY451="","",IF(ISERROR(MATCH(原始数据!AY451,各类选项!$E:$E,0)),1,0))</f>
        <v/>
      </c>
      <c r="R450" s="295" t="str">
        <f>IF(原始数据!AZ451="","",IF(ISERROR(MATCH(原始数据!AZ451,各类选项!$C:$C,0)),1,0))</f>
        <v/>
      </c>
      <c r="S450" s="295" t="str">
        <f>IF(赛后数据!M451="","",IF(ISERROR(MATCH(赛后数据!M451,(各类选项!J:J),0)),1,0))</f>
        <v/>
      </c>
      <c r="T450" s="295" t="str">
        <f>IF(赛后数据!U451="","",IF(ISERROR(MATCH(赛后数据!U451,(各类选项!J:J),0)),1,0))</f>
        <v/>
      </c>
      <c r="U450" s="295" t="str">
        <f>IF(赛后数据!AC451="","",IF(ISERROR(MATCH(赛后数据!AC451,(各类选项!J:J),0)),1,0))</f>
        <v/>
      </c>
      <c r="V450" s="295" t="str">
        <f>IF(赛后数据!AK451="","",IF(ISERROR(MATCH(赛后数据!AK451,(各类选项!J:J),0)),1,0))</f>
        <v/>
      </c>
    </row>
    <row r="451" spans="1:22">
      <c r="A451" s="295">
        <f t="shared" ref="A451:A514" si="14">COUNTIF(C451:R451,"&gt;0")</f>
        <v>0</v>
      </c>
      <c r="B451" s="295">
        <f t="shared" ref="B451:B514" si="15">COUNTIF(S451:V451,"&gt;0")</f>
        <v>0</v>
      </c>
      <c r="C451" s="295" t="str">
        <f>IF(原始数据!K452="","",IF(ISERROR(MATCH(原始数据!K452,原始数据!E452:F452,0)),1,0)-IF(原始数据!K452="",1,0))</f>
        <v/>
      </c>
      <c r="D451" s="295" t="str">
        <f>IF(原始数据!L452="","",IF(ISERROR(MATCH(原始数据!L452,各类选项!L:L,0)),1,0)-IF(原始数据!L452="",1,0))</f>
        <v/>
      </c>
      <c r="E451" s="295" t="str">
        <f>IF(原始数据!W452="","",IF(ISERROR(MATCH(原始数据!W452,各类选项!G:G,0)),1,0))</f>
        <v/>
      </c>
      <c r="F451" s="295" t="str">
        <f>IF(原始数据!Y452="","",IF(ISERROR(MATCH(原始数据!Y452,各类选项!G:G,0)),1,0))</f>
        <v/>
      </c>
      <c r="G451" s="295" t="str">
        <f>IF(原始数据!AO452="","",IF(ISERROR(MATCH(原始数据!AO452,各类选项!$E:$E,0)),1,0))</f>
        <v/>
      </c>
      <c r="H451" s="295" t="str">
        <f>IF(原始数据!AP452="","",IF(ISERROR(MATCH(原始数据!AP452,各类选项!$E:$E,0)),1,0))</f>
        <v/>
      </c>
      <c r="I451" s="295" t="str">
        <f>IF(原始数据!AV452="","",IF(ISERROR(MATCH(原始数据!AV452,各类选项!$E:$E,0)),1,0))</f>
        <v/>
      </c>
      <c r="J451" s="295" t="str">
        <f>IF(原始数据!AX452="","",IF(ISERROR(MATCH(原始数据!AX452,各类选项!$E:$E,0)),1,0))</f>
        <v/>
      </c>
      <c r="K451" s="295" t="str">
        <f>IF(原始数据!AQ452="","",IF(ISERROR(MATCH(原始数据!AQ452,各类选项!$C:$C,0)),1,0))</f>
        <v/>
      </c>
      <c r="L451" s="295" t="str">
        <f>IF(原始数据!AR452="","",IF(ISERROR(MATCH(原始数据!AR452,各类选项!$C:$C,0)),1,0))</f>
        <v/>
      </c>
      <c r="M451" s="295" t="str">
        <f>IF(原始数据!AS452="","",IF(ISERROR(MATCH(原始数据!AS452,各类选项!$C:$C,0)),1,0))</f>
        <v/>
      </c>
      <c r="N451" s="295" t="str">
        <f>IF(原始数据!AT452="","",IF(ISERROR(MATCH(原始数据!AT452,各类选项!$E:$E,0)),1,0))</f>
        <v/>
      </c>
      <c r="O451" s="295" t="str">
        <f>IF(原始数据!AU452="","",IF(ISERROR(MATCH(原始数据!AU452,各类选项!$E:$E,0)),1,0))</f>
        <v/>
      </c>
      <c r="P451" s="295" t="str">
        <f>IF(原始数据!AW452="","",IF(ISERROR(MATCH(原始数据!AW452,各类选项!$E:$E,0)),1,0))</f>
        <v/>
      </c>
      <c r="Q451" s="295" t="str">
        <f>IF(原始数据!AY452="","",IF(ISERROR(MATCH(原始数据!AY452,各类选项!$E:$E,0)),1,0))</f>
        <v/>
      </c>
      <c r="R451" s="295" t="str">
        <f>IF(原始数据!AZ452="","",IF(ISERROR(MATCH(原始数据!AZ452,各类选项!$C:$C,0)),1,0))</f>
        <v/>
      </c>
      <c r="S451" s="295" t="str">
        <f>IF(赛后数据!M452="","",IF(ISERROR(MATCH(赛后数据!M452,(各类选项!J:J),0)),1,0))</f>
        <v/>
      </c>
      <c r="T451" s="295" t="str">
        <f>IF(赛后数据!U452="","",IF(ISERROR(MATCH(赛后数据!U452,(各类选项!J:J),0)),1,0))</f>
        <v/>
      </c>
      <c r="U451" s="295" t="str">
        <f>IF(赛后数据!AC452="","",IF(ISERROR(MATCH(赛后数据!AC452,(各类选项!J:J),0)),1,0))</f>
        <v/>
      </c>
      <c r="V451" s="295" t="str">
        <f>IF(赛后数据!AK452="","",IF(ISERROR(MATCH(赛后数据!AK452,(各类选项!J:J),0)),1,0))</f>
        <v/>
      </c>
    </row>
    <row r="452" spans="1:22">
      <c r="A452" s="295">
        <f t="shared" si="14"/>
        <v>0</v>
      </c>
      <c r="B452" s="295">
        <f t="shared" si="15"/>
        <v>0</v>
      </c>
      <c r="C452" s="295" t="str">
        <f>IF(原始数据!K453="","",IF(ISERROR(MATCH(原始数据!K453,原始数据!E453:F453,0)),1,0)-IF(原始数据!K453="",1,0))</f>
        <v/>
      </c>
      <c r="D452" s="295" t="str">
        <f>IF(原始数据!L453="","",IF(ISERROR(MATCH(原始数据!L453,各类选项!L:L,0)),1,0)-IF(原始数据!L453="",1,0))</f>
        <v/>
      </c>
      <c r="E452" s="295" t="str">
        <f>IF(原始数据!W453="","",IF(ISERROR(MATCH(原始数据!W453,各类选项!G:G,0)),1,0))</f>
        <v/>
      </c>
      <c r="F452" s="295" t="str">
        <f>IF(原始数据!Y453="","",IF(ISERROR(MATCH(原始数据!Y453,各类选项!G:G,0)),1,0))</f>
        <v/>
      </c>
      <c r="G452" s="295" t="str">
        <f>IF(原始数据!AO453="","",IF(ISERROR(MATCH(原始数据!AO453,各类选项!$E:$E,0)),1,0))</f>
        <v/>
      </c>
      <c r="H452" s="295" t="str">
        <f>IF(原始数据!AP453="","",IF(ISERROR(MATCH(原始数据!AP453,各类选项!$E:$E,0)),1,0))</f>
        <v/>
      </c>
      <c r="I452" s="295" t="str">
        <f>IF(原始数据!AV453="","",IF(ISERROR(MATCH(原始数据!AV453,各类选项!$E:$E,0)),1,0))</f>
        <v/>
      </c>
      <c r="J452" s="295" t="str">
        <f>IF(原始数据!AX453="","",IF(ISERROR(MATCH(原始数据!AX453,各类选项!$E:$E,0)),1,0))</f>
        <v/>
      </c>
      <c r="K452" s="295" t="str">
        <f>IF(原始数据!AQ453="","",IF(ISERROR(MATCH(原始数据!AQ453,各类选项!$C:$C,0)),1,0))</f>
        <v/>
      </c>
      <c r="L452" s="295" t="str">
        <f>IF(原始数据!AR453="","",IF(ISERROR(MATCH(原始数据!AR453,各类选项!$C:$C,0)),1,0))</f>
        <v/>
      </c>
      <c r="M452" s="295" t="str">
        <f>IF(原始数据!AS453="","",IF(ISERROR(MATCH(原始数据!AS453,各类选项!$C:$C,0)),1,0))</f>
        <v/>
      </c>
      <c r="N452" s="295" t="str">
        <f>IF(原始数据!AT453="","",IF(ISERROR(MATCH(原始数据!AT453,各类选项!$E:$E,0)),1,0))</f>
        <v/>
      </c>
      <c r="O452" s="295" t="str">
        <f>IF(原始数据!AU453="","",IF(ISERROR(MATCH(原始数据!AU453,各类选项!$E:$E,0)),1,0))</f>
        <v/>
      </c>
      <c r="P452" s="295" t="str">
        <f>IF(原始数据!AW453="","",IF(ISERROR(MATCH(原始数据!AW453,各类选项!$E:$E,0)),1,0))</f>
        <v/>
      </c>
      <c r="Q452" s="295" t="str">
        <f>IF(原始数据!AY453="","",IF(ISERROR(MATCH(原始数据!AY453,各类选项!$E:$E,0)),1,0))</f>
        <v/>
      </c>
      <c r="R452" s="295" t="str">
        <f>IF(原始数据!AZ453="","",IF(ISERROR(MATCH(原始数据!AZ453,各类选项!$C:$C,0)),1,0))</f>
        <v/>
      </c>
      <c r="S452" s="295" t="str">
        <f>IF(赛后数据!M453="","",IF(ISERROR(MATCH(赛后数据!M453,(各类选项!J:J),0)),1,0))</f>
        <v/>
      </c>
      <c r="T452" s="295" t="str">
        <f>IF(赛后数据!U453="","",IF(ISERROR(MATCH(赛后数据!U453,(各类选项!J:J),0)),1,0))</f>
        <v/>
      </c>
      <c r="U452" s="295" t="str">
        <f>IF(赛后数据!AC453="","",IF(ISERROR(MATCH(赛后数据!AC453,(各类选项!J:J),0)),1,0))</f>
        <v/>
      </c>
      <c r="V452" s="295" t="str">
        <f>IF(赛后数据!AK453="","",IF(ISERROR(MATCH(赛后数据!AK453,(各类选项!J:J),0)),1,0))</f>
        <v/>
      </c>
    </row>
    <row r="453" spans="1:22">
      <c r="A453" s="295">
        <f t="shared" si="14"/>
        <v>0</v>
      </c>
      <c r="B453" s="295">
        <f t="shared" si="15"/>
        <v>0</v>
      </c>
      <c r="C453" s="295" t="str">
        <f>IF(原始数据!K454="","",IF(ISERROR(MATCH(原始数据!K454,原始数据!E454:F454,0)),1,0)-IF(原始数据!K454="",1,0))</f>
        <v/>
      </c>
      <c r="D453" s="295" t="str">
        <f>IF(原始数据!L454="","",IF(ISERROR(MATCH(原始数据!L454,各类选项!L:L,0)),1,0)-IF(原始数据!L454="",1,0))</f>
        <v/>
      </c>
      <c r="E453" s="295" t="str">
        <f>IF(原始数据!W454="","",IF(ISERROR(MATCH(原始数据!W454,各类选项!G:G,0)),1,0))</f>
        <v/>
      </c>
      <c r="F453" s="295" t="str">
        <f>IF(原始数据!Y454="","",IF(ISERROR(MATCH(原始数据!Y454,各类选项!G:G,0)),1,0))</f>
        <v/>
      </c>
      <c r="G453" s="295" t="str">
        <f>IF(原始数据!AO454="","",IF(ISERROR(MATCH(原始数据!AO454,各类选项!$E:$E,0)),1,0))</f>
        <v/>
      </c>
      <c r="H453" s="295" t="str">
        <f>IF(原始数据!AP454="","",IF(ISERROR(MATCH(原始数据!AP454,各类选项!$E:$E,0)),1,0))</f>
        <v/>
      </c>
      <c r="I453" s="295" t="str">
        <f>IF(原始数据!AV454="","",IF(ISERROR(MATCH(原始数据!AV454,各类选项!$E:$E,0)),1,0))</f>
        <v/>
      </c>
      <c r="J453" s="295" t="str">
        <f>IF(原始数据!AX454="","",IF(ISERROR(MATCH(原始数据!AX454,各类选项!$E:$E,0)),1,0))</f>
        <v/>
      </c>
      <c r="K453" s="295" t="str">
        <f>IF(原始数据!AQ454="","",IF(ISERROR(MATCH(原始数据!AQ454,各类选项!$C:$C,0)),1,0))</f>
        <v/>
      </c>
      <c r="L453" s="295" t="str">
        <f>IF(原始数据!AR454="","",IF(ISERROR(MATCH(原始数据!AR454,各类选项!$C:$C,0)),1,0))</f>
        <v/>
      </c>
      <c r="M453" s="295" t="str">
        <f>IF(原始数据!AS454="","",IF(ISERROR(MATCH(原始数据!AS454,各类选项!$C:$C,0)),1,0))</f>
        <v/>
      </c>
      <c r="N453" s="295" t="str">
        <f>IF(原始数据!AT454="","",IF(ISERROR(MATCH(原始数据!AT454,各类选项!$E:$E,0)),1,0))</f>
        <v/>
      </c>
      <c r="O453" s="295" t="str">
        <f>IF(原始数据!AU454="","",IF(ISERROR(MATCH(原始数据!AU454,各类选项!$E:$E,0)),1,0))</f>
        <v/>
      </c>
      <c r="P453" s="295" t="str">
        <f>IF(原始数据!AW454="","",IF(ISERROR(MATCH(原始数据!AW454,各类选项!$E:$E,0)),1,0))</f>
        <v/>
      </c>
      <c r="Q453" s="295" t="str">
        <f>IF(原始数据!AY454="","",IF(ISERROR(MATCH(原始数据!AY454,各类选项!$E:$E,0)),1,0))</f>
        <v/>
      </c>
      <c r="R453" s="295" t="str">
        <f>IF(原始数据!AZ454="","",IF(ISERROR(MATCH(原始数据!AZ454,各类选项!$C:$C,0)),1,0))</f>
        <v/>
      </c>
      <c r="S453" s="295" t="str">
        <f>IF(赛后数据!M454="","",IF(ISERROR(MATCH(赛后数据!M454,(各类选项!J:J),0)),1,0))</f>
        <v/>
      </c>
      <c r="T453" s="295" t="str">
        <f>IF(赛后数据!U454="","",IF(ISERROR(MATCH(赛后数据!U454,(各类选项!J:J),0)),1,0))</f>
        <v/>
      </c>
      <c r="U453" s="295" t="str">
        <f>IF(赛后数据!AC454="","",IF(ISERROR(MATCH(赛后数据!AC454,(各类选项!J:J),0)),1,0))</f>
        <v/>
      </c>
      <c r="V453" s="295" t="str">
        <f>IF(赛后数据!AK454="","",IF(ISERROR(MATCH(赛后数据!AK454,(各类选项!J:J),0)),1,0))</f>
        <v/>
      </c>
    </row>
    <row r="454" spans="1:22">
      <c r="A454" s="295">
        <f t="shared" si="14"/>
        <v>0</v>
      </c>
      <c r="B454" s="295">
        <f t="shared" si="15"/>
        <v>0</v>
      </c>
      <c r="C454" s="295" t="str">
        <f>IF(原始数据!K455="","",IF(ISERROR(MATCH(原始数据!K455,原始数据!E455:F455,0)),1,0)-IF(原始数据!K455="",1,0))</f>
        <v/>
      </c>
      <c r="D454" s="295" t="str">
        <f>IF(原始数据!L455="","",IF(ISERROR(MATCH(原始数据!L455,各类选项!L:L,0)),1,0)-IF(原始数据!L455="",1,0))</f>
        <v/>
      </c>
      <c r="E454" s="295" t="str">
        <f>IF(原始数据!W455="","",IF(ISERROR(MATCH(原始数据!W455,各类选项!G:G,0)),1,0))</f>
        <v/>
      </c>
      <c r="F454" s="295" t="str">
        <f>IF(原始数据!Y455="","",IF(ISERROR(MATCH(原始数据!Y455,各类选项!G:G,0)),1,0))</f>
        <v/>
      </c>
      <c r="G454" s="295" t="str">
        <f>IF(原始数据!AO455="","",IF(ISERROR(MATCH(原始数据!AO455,各类选项!$E:$E,0)),1,0))</f>
        <v/>
      </c>
      <c r="H454" s="295" t="str">
        <f>IF(原始数据!AP455="","",IF(ISERROR(MATCH(原始数据!AP455,各类选项!$E:$E,0)),1,0))</f>
        <v/>
      </c>
      <c r="I454" s="295" t="str">
        <f>IF(原始数据!AV455="","",IF(ISERROR(MATCH(原始数据!AV455,各类选项!$E:$E,0)),1,0))</f>
        <v/>
      </c>
      <c r="J454" s="295" t="str">
        <f>IF(原始数据!AX455="","",IF(ISERROR(MATCH(原始数据!AX455,各类选项!$E:$E,0)),1,0))</f>
        <v/>
      </c>
      <c r="K454" s="295" t="str">
        <f>IF(原始数据!AQ455="","",IF(ISERROR(MATCH(原始数据!AQ455,各类选项!$C:$C,0)),1,0))</f>
        <v/>
      </c>
      <c r="L454" s="295" t="str">
        <f>IF(原始数据!AR455="","",IF(ISERROR(MATCH(原始数据!AR455,各类选项!$C:$C,0)),1,0))</f>
        <v/>
      </c>
      <c r="M454" s="295" t="str">
        <f>IF(原始数据!AS455="","",IF(ISERROR(MATCH(原始数据!AS455,各类选项!$C:$C,0)),1,0))</f>
        <v/>
      </c>
      <c r="N454" s="295" t="str">
        <f>IF(原始数据!AT455="","",IF(ISERROR(MATCH(原始数据!AT455,各类选项!$E:$E,0)),1,0))</f>
        <v/>
      </c>
      <c r="O454" s="295" t="str">
        <f>IF(原始数据!AU455="","",IF(ISERROR(MATCH(原始数据!AU455,各类选项!$E:$E,0)),1,0))</f>
        <v/>
      </c>
      <c r="P454" s="295" t="str">
        <f>IF(原始数据!AW455="","",IF(ISERROR(MATCH(原始数据!AW455,各类选项!$E:$E,0)),1,0))</f>
        <v/>
      </c>
      <c r="Q454" s="295" t="str">
        <f>IF(原始数据!AY455="","",IF(ISERROR(MATCH(原始数据!AY455,各类选项!$E:$E,0)),1,0))</f>
        <v/>
      </c>
      <c r="R454" s="295" t="str">
        <f>IF(原始数据!AZ455="","",IF(ISERROR(MATCH(原始数据!AZ455,各类选项!$C:$C,0)),1,0))</f>
        <v/>
      </c>
      <c r="S454" s="295" t="str">
        <f>IF(赛后数据!M455="","",IF(ISERROR(MATCH(赛后数据!M455,(各类选项!J:J),0)),1,0))</f>
        <v/>
      </c>
      <c r="T454" s="295" t="str">
        <f>IF(赛后数据!U455="","",IF(ISERROR(MATCH(赛后数据!U455,(各类选项!J:J),0)),1,0))</f>
        <v/>
      </c>
      <c r="U454" s="295" t="str">
        <f>IF(赛后数据!AC455="","",IF(ISERROR(MATCH(赛后数据!AC455,(各类选项!J:J),0)),1,0))</f>
        <v/>
      </c>
      <c r="V454" s="295" t="str">
        <f>IF(赛后数据!AK455="","",IF(ISERROR(MATCH(赛后数据!AK455,(各类选项!J:J),0)),1,0))</f>
        <v/>
      </c>
    </row>
    <row r="455" spans="1:22">
      <c r="A455" s="295">
        <f t="shared" si="14"/>
        <v>0</v>
      </c>
      <c r="B455" s="295">
        <f t="shared" si="15"/>
        <v>0</v>
      </c>
      <c r="C455" s="295" t="str">
        <f>IF(原始数据!K456="","",IF(ISERROR(MATCH(原始数据!K456,原始数据!E456:F456,0)),1,0)-IF(原始数据!K456="",1,0))</f>
        <v/>
      </c>
      <c r="D455" s="295" t="str">
        <f>IF(原始数据!L456="","",IF(ISERROR(MATCH(原始数据!L456,各类选项!L:L,0)),1,0)-IF(原始数据!L456="",1,0))</f>
        <v/>
      </c>
      <c r="E455" s="295" t="str">
        <f>IF(原始数据!W456="","",IF(ISERROR(MATCH(原始数据!W456,各类选项!G:G,0)),1,0))</f>
        <v/>
      </c>
      <c r="F455" s="295" t="str">
        <f>IF(原始数据!Y456="","",IF(ISERROR(MATCH(原始数据!Y456,各类选项!G:G,0)),1,0))</f>
        <v/>
      </c>
      <c r="G455" s="295" t="str">
        <f>IF(原始数据!AO456="","",IF(ISERROR(MATCH(原始数据!AO456,各类选项!$E:$E,0)),1,0))</f>
        <v/>
      </c>
      <c r="H455" s="295" t="str">
        <f>IF(原始数据!AP456="","",IF(ISERROR(MATCH(原始数据!AP456,各类选项!$E:$E,0)),1,0))</f>
        <v/>
      </c>
      <c r="I455" s="295" t="str">
        <f>IF(原始数据!AV456="","",IF(ISERROR(MATCH(原始数据!AV456,各类选项!$E:$E,0)),1,0))</f>
        <v/>
      </c>
      <c r="J455" s="295" t="str">
        <f>IF(原始数据!AX456="","",IF(ISERROR(MATCH(原始数据!AX456,各类选项!$E:$E,0)),1,0))</f>
        <v/>
      </c>
      <c r="K455" s="295" t="str">
        <f>IF(原始数据!AQ456="","",IF(ISERROR(MATCH(原始数据!AQ456,各类选项!$C:$C,0)),1,0))</f>
        <v/>
      </c>
      <c r="L455" s="295" t="str">
        <f>IF(原始数据!AR456="","",IF(ISERROR(MATCH(原始数据!AR456,各类选项!$C:$C,0)),1,0))</f>
        <v/>
      </c>
      <c r="M455" s="295" t="str">
        <f>IF(原始数据!AS456="","",IF(ISERROR(MATCH(原始数据!AS456,各类选项!$C:$C,0)),1,0))</f>
        <v/>
      </c>
      <c r="N455" s="295" t="str">
        <f>IF(原始数据!AT456="","",IF(ISERROR(MATCH(原始数据!AT456,各类选项!$E:$E,0)),1,0))</f>
        <v/>
      </c>
      <c r="O455" s="295" t="str">
        <f>IF(原始数据!AU456="","",IF(ISERROR(MATCH(原始数据!AU456,各类选项!$E:$E,0)),1,0))</f>
        <v/>
      </c>
      <c r="P455" s="295" t="str">
        <f>IF(原始数据!AW456="","",IF(ISERROR(MATCH(原始数据!AW456,各类选项!$E:$E,0)),1,0))</f>
        <v/>
      </c>
      <c r="Q455" s="295" t="str">
        <f>IF(原始数据!AY456="","",IF(ISERROR(MATCH(原始数据!AY456,各类选项!$E:$E,0)),1,0))</f>
        <v/>
      </c>
      <c r="R455" s="295" t="str">
        <f>IF(原始数据!AZ456="","",IF(ISERROR(MATCH(原始数据!AZ456,各类选项!$C:$C,0)),1,0))</f>
        <v/>
      </c>
      <c r="S455" s="295" t="str">
        <f>IF(赛后数据!M456="","",IF(ISERROR(MATCH(赛后数据!M456,(各类选项!J:J),0)),1,0))</f>
        <v/>
      </c>
      <c r="T455" s="295" t="str">
        <f>IF(赛后数据!U456="","",IF(ISERROR(MATCH(赛后数据!U456,(各类选项!J:J),0)),1,0))</f>
        <v/>
      </c>
      <c r="U455" s="295" t="str">
        <f>IF(赛后数据!AC456="","",IF(ISERROR(MATCH(赛后数据!AC456,(各类选项!J:J),0)),1,0))</f>
        <v/>
      </c>
      <c r="V455" s="295" t="str">
        <f>IF(赛后数据!AK456="","",IF(ISERROR(MATCH(赛后数据!AK456,(各类选项!J:J),0)),1,0))</f>
        <v/>
      </c>
    </row>
    <row r="456" spans="1:22">
      <c r="A456" s="295">
        <f t="shared" si="14"/>
        <v>0</v>
      </c>
      <c r="B456" s="295">
        <f t="shared" si="15"/>
        <v>0</v>
      </c>
      <c r="C456" s="295" t="str">
        <f>IF(原始数据!K457="","",IF(ISERROR(MATCH(原始数据!K457,原始数据!E457:F457,0)),1,0)-IF(原始数据!K457="",1,0))</f>
        <v/>
      </c>
      <c r="D456" s="295" t="str">
        <f>IF(原始数据!L457="","",IF(ISERROR(MATCH(原始数据!L457,各类选项!L:L,0)),1,0)-IF(原始数据!L457="",1,0))</f>
        <v/>
      </c>
      <c r="E456" s="295" t="str">
        <f>IF(原始数据!W457="","",IF(ISERROR(MATCH(原始数据!W457,各类选项!G:G,0)),1,0))</f>
        <v/>
      </c>
      <c r="F456" s="295" t="str">
        <f>IF(原始数据!Y457="","",IF(ISERROR(MATCH(原始数据!Y457,各类选项!G:G,0)),1,0))</f>
        <v/>
      </c>
      <c r="G456" s="295" t="str">
        <f>IF(原始数据!AO457="","",IF(ISERROR(MATCH(原始数据!AO457,各类选项!$E:$E,0)),1,0))</f>
        <v/>
      </c>
      <c r="H456" s="295" t="str">
        <f>IF(原始数据!AP457="","",IF(ISERROR(MATCH(原始数据!AP457,各类选项!$E:$E,0)),1,0))</f>
        <v/>
      </c>
      <c r="I456" s="295" t="str">
        <f>IF(原始数据!AV457="","",IF(ISERROR(MATCH(原始数据!AV457,各类选项!$E:$E,0)),1,0))</f>
        <v/>
      </c>
      <c r="J456" s="295" t="str">
        <f>IF(原始数据!AX457="","",IF(ISERROR(MATCH(原始数据!AX457,各类选项!$E:$E,0)),1,0))</f>
        <v/>
      </c>
      <c r="K456" s="295" t="str">
        <f>IF(原始数据!AQ457="","",IF(ISERROR(MATCH(原始数据!AQ457,各类选项!$C:$C,0)),1,0))</f>
        <v/>
      </c>
      <c r="L456" s="295" t="str">
        <f>IF(原始数据!AR457="","",IF(ISERROR(MATCH(原始数据!AR457,各类选项!$C:$C,0)),1,0))</f>
        <v/>
      </c>
      <c r="M456" s="295" t="str">
        <f>IF(原始数据!AS457="","",IF(ISERROR(MATCH(原始数据!AS457,各类选项!$C:$C,0)),1,0))</f>
        <v/>
      </c>
      <c r="N456" s="295" t="str">
        <f>IF(原始数据!AT457="","",IF(ISERROR(MATCH(原始数据!AT457,各类选项!$E:$E,0)),1,0))</f>
        <v/>
      </c>
      <c r="O456" s="295" t="str">
        <f>IF(原始数据!AU457="","",IF(ISERROR(MATCH(原始数据!AU457,各类选项!$E:$E,0)),1,0))</f>
        <v/>
      </c>
      <c r="P456" s="295" t="str">
        <f>IF(原始数据!AW457="","",IF(ISERROR(MATCH(原始数据!AW457,各类选项!$E:$E,0)),1,0))</f>
        <v/>
      </c>
      <c r="Q456" s="295" t="str">
        <f>IF(原始数据!AY457="","",IF(ISERROR(MATCH(原始数据!AY457,各类选项!$E:$E,0)),1,0))</f>
        <v/>
      </c>
      <c r="R456" s="295" t="str">
        <f>IF(原始数据!AZ457="","",IF(ISERROR(MATCH(原始数据!AZ457,各类选项!$C:$C,0)),1,0))</f>
        <v/>
      </c>
      <c r="S456" s="295" t="str">
        <f>IF(赛后数据!M457="","",IF(ISERROR(MATCH(赛后数据!M457,(各类选项!J:J),0)),1,0))</f>
        <v/>
      </c>
      <c r="T456" s="295" t="str">
        <f>IF(赛后数据!U457="","",IF(ISERROR(MATCH(赛后数据!U457,(各类选项!J:J),0)),1,0))</f>
        <v/>
      </c>
      <c r="U456" s="295" t="str">
        <f>IF(赛后数据!AC457="","",IF(ISERROR(MATCH(赛后数据!AC457,(各类选项!J:J),0)),1,0))</f>
        <v/>
      </c>
      <c r="V456" s="295" t="str">
        <f>IF(赛后数据!AK457="","",IF(ISERROR(MATCH(赛后数据!AK457,(各类选项!J:J),0)),1,0))</f>
        <v/>
      </c>
    </row>
    <row r="457" spans="1:22">
      <c r="A457" s="295">
        <f t="shared" si="14"/>
        <v>0</v>
      </c>
      <c r="B457" s="295">
        <f t="shared" si="15"/>
        <v>0</v>
      </c>
      <c r="C457" s="295" t="str">
        <f>IF(原始数据!K458="","",IF(ISERROR(MATCH(原始数据!K458,原始数据!E458:F458,0)),1,0)-IF(原始数据!K458="",1,0))</f>
        <v/>
      </c>
      <c r="D457" s="295" t="str">
        <f>IF(原始数据!L458="","",IF(ISERROR(MATCH(原始数据!L458,各类选项!L:L,0)),1,0)-IF(原始数据!L458="",1,0))</f>
        <v/>
      </c>
      <c r="E457" s="295" t="str">
        <f>IF(原始数据!W458="","",IF(ISERROR(MATCH(原始数据!W458,各类选项!G:G,0)),1,0))</f>
        <v/>
      </c>
      <c r="F457" s="295" t="str">
        <f>IF(原始数据!Y458="","",IF(ISERROR(MATCH(原始数据!Y458,各类选项!G:G,0)),1,0))</f>
        <v/>
      </c>
      <c r="G457" s="295" t="str">
        <f>IF(原始数据!AO458="","",IF(ISERROR(MATCH(原始数据!AO458,各类选项!$E:$E,0)),1,0))</f>
        <v/>
      </c>
      <c r="H457" s="295" t="str">
        <f>IF(原始数据!AP458="","",IF(ISERROR(MATCH(原始数据!AP458,各类选项!$E:$E,0)),1,0))</f>
        <v/>
      </c>
      <c r="I457" s="295" t="str">
        <f>IF(原始数据!AV458="","",IF(ISERROR(MATCH(原始数据!AV458,各类选项!$E:$E,0)),1,0))</f>
        <v/>
      </c>
      <c r="J457" s="295" t="str">
        <f>IF(原始数据!AX458="","",IF(ISERROR(MATCH(原始数据!AX458,各类选项!$E:$E,0)),1,0))</f>
        <v/>
      </c>
      <c r="K457" s="295" t="str">
        <f>IF(原始数据!AQ458="","",IF(ISERROR(MATCH(原始数据!AQ458,各类选项!$C:$C,0)),1,0))</f>
        <v/>
      </c>
      <c r="L457" s="295" t="str">
        <f>IF(原始数据!AR458="","",IF(ISERROR(MATCH(原始数据!AR458,各类选项!$C:$C,0)),1,0))</f>
        <v/>
      </c>
      <c r="M457" s="295" t="str">
        <f>IF(原始数据!AS458="","",IF(ISERROR(MATCH(原始数据!AS458,各类选项!$C:$C,0)),1,0))</f>
        <v/>
      </c>
      <c r="N457" s="295" t="str">
        <f>IF(原始数据!AT458="","",IF(ISERROR(MATCH(原始数据!AT458,各类选项!$E:$E,0)),1,0))</f>
        <v/>
      </c>
      <c r="O457" s="295" t="str">
        <f>IF(原始数据!AU458="","",IF(ISERROR(MATCH(原始数据!AU458,各类选项!$E:$E,0)),1,0))</f>
        <v/>
      </c>
      <c r="P457" s="295" t="str">
        <f>IF(原始数据!AW458="","",IF(ISERROR(MATCH(原始数据!AW458,各类选项!$E:$E,0)),1,0))</f>
        <v/>
      </c>
      <c r="Q457" s="295" t="str">
        <f>IF(原始数据!AY458="","",IF(ISERROR(MATCH(原始数据!AY458,各类选项!$E:$E,0)),1,0))</f>
        <v/>
      </c>
      <c r="R457" s="295" t="str">
        <f>IF(原始数据!AZ458="","",IF(ISERROR(MATCH(原始数据!AZ458,各类选项!$C:$C,0)),1,0))</f>
        <v/>
      </c>
      <c r="S457" s="295" t="str">
        <f>IF(赛后数据!M458="","",IF(ISERROR(MATCH(赛后数据!M458,(各类选项!J:J),0)),1,0))</f>
        <v/>
      </c>
      <c r="T457" s="295" t="str">
        <f>IF(赛后数据!U458="","",IF(ISERROR(MATCH(赛后数据!U458,(各类选项!J:J),0)),1,0))</f>
        <v/>
      </c>
      <c r="U457" s="295" t="str">
        <f>IF(赛后数据!AC458="","",IF(ISERROR(MATCH(赛后数据!AC458,(各类选项!J:J),0)),1,0))</f>
        <v/>
      </c>
      <c r="V457" s="295" t="str">
        <f>IF(赛后数据!AK458="","",IF(ISERROR(MATCH(赛后数据!AK458,(各类选项!J:J),0)),1,0))</f>
        <v/>
      </c>
    </row>
    <row r="458" spans="1:22">
      <c r="A458" s="295">
        <f t="shared" si="14"/>
        <v>0</v>
      </c>
      <c r="B458" s="295">
        <f t="shared" si="15"/>
        <v>0</v>
      </c>
      <c r="C458" s="295" t="str">
        <f>IF(原始数据!K459="","",IF(ISERROR(MATCH(原始数据!K459,原始数据!E459:F459,0)),1,0)-IF(原始数据!K459="",1,0))</f>
        <v/>
      </c>
      <c r="D458" s="295" t="str">
        <f>IF(原始数据!L459="","",IF(ISERROR(MATCH(原始数据!L459,各类选项!L:L,0)),1,0)-IF(原始数据!L459="",1,0))</f>
        <v/>
      </c>
      <c r="E458" s="295" t="str">
        <f>IF(原始数据!W459="","",IF(ISERROR(MATCH(原始数据!W459,各类选项!G:G,0)),1,0))</f>
        <v/>
      </c>
      <c r="F458" s="295" t="str">
        <f>IF(原始数据!Y459="","",IF(ISERROR(MATCH(原始数据!Y459,各类选项!G:G,0)),1,0))</f>
        <v/>
      </c>
      <c r="G458" s="295" t="str">
        <f>IF(原始数据!AO459="","",IF(ISERROR(MATCH(原始数据!AO459,各类选项!$E:$E,0)),1,0))</f>
        <v/>
      </c>
      <c r="H458" s="295" t="str">
        <f>IF(原始数据!AP459="","",IF(ISERROR(MATCH(原始数据!AP459,各类选项!$E:$E,0)),1,0))</f>
        <v/>
      </c>
      <c r="I458" s="295" t="str">
        <f>IF(原始数据!AV459="","",IF(ISERROR(MATCH(原始数据!AV459,各类选项!$E:$E,0)),1,0))</f>
        <v/>
      </c>
      <c r="J458" s="295" t="str">
        <f>IF(原始数据!AX459="","",IF(ISERROR(MATCH(原始数据!AX459,各类选项!$E:$E,0)),1,0))</f>
        <v/>
      </c>
      <c r="K458" s="295" t="str">
        <f>IF(原始数据!AQ459="","",IF(ISERROR(MATCH(原始数据!AQ459,各类选项!$C:$C,0)),1,0))</f>
        <v/>
      </c>
      <c r="L458" s="295" t="str">
        <f>IF(原始数据!AR459="","",IF(ISERROR(MATCH(原始数据!AR459,各类选项!$C:$C,0)),1,0))</f>
        <v/>
      </c>
      <c r="M458" s="295" t="str">
        <f>IF(原始数据!AS459="","",IF(ISERROR(MATCH(原始数据!AS459,各类选项!$C:$C,0)),1,0))</f>
        <v/>
      </c>
      <c r="N458" s="295" t="str">
        <f>IF(原始数据!AT459="","",IF(ISERROR(MATCH(原始数据!AT459,各类选项!$E:$E,0)),1,0))</f>
        <v/>
      </c>
      <c r="O458" s="295" t="str">
        <f>IF(原始数据!AU459="","",IF(ISERROR(MATCH(原始数据!AU459,各类选项!$E:$E,0)),1,0))</f>
        <v/>
      </c>
      <c r="P458" s="295" t="str">
        <f>IF(原始数据!AW459="","",IF(ISERROR(MATCH(原始数据!AW459,各类选项!$E:$E,0)),1,0))</f>
        <v/>
      </c>
      <c r="Q458" s="295" t="str">
        <f>IF(原始数据!AY459="","",IF(ISERROR(MATCH(原始数据!AY459,各类选项!$E:$E,0)),1,0))</f>
        <v/>
      </c>
      <c r="R458" s="295" t="str">
        <f>IF(原始数据!AZ459="","",IF(ISERROR(MATCH(原始数据!AZ459,各类选项!$C:$C,0)),1,0))</f>
        <v/>
      </c>
      <c r="S458" s="295" t="str">
        <f>IF(赛后数据!M459="","",IF(ISERROR(MATCH(赛后数据!M459,(各类选项!J:J),0)),1,0))</f>
        <v/>
      </c>
      <c r="T458" s="295" t="str">
        <f>IF(赛后数据!U459="","",IF(ISERROR(MATCH(赛后数据!U459,(各类选项!J:J),0)),1,0))</f>
        <v/>
      </c>
      <c r="U458" s="295" t="str">
        <f>IF(赛后数据!AC459="","",IF(ISERROR(MATCH(赛后数据!AC459,(各类选项!J:J),0)),1,0))</f>
        <v/>
      </c>
      <c r="V458" s="295" t="str">
        <f>IF(赛后数据!AK459="","",IF(ISERROR(MATCH(赛后数据!AK459,(各类选项!J:J),0)),1,0))</f>
        <v/>
      </c>
    </row>
    <row r="459" spans="1:22">
      <c r="A459" s="295">
        <f t="shared" si="14"/>
        <v>0</v>
      </c>
      <c r="B459" s="295">
        <f t="shared" si="15"/>
        <v>0</v>
      </c>
      <c r="C459" s="295" t="str">
        <f>IF(原始数据!K460="","",IF(ISERROR(MATCH(原始数据!K460,原始数据!E460:F460,0)),1,0)-IF(原始数据!K460="",1,0))</f>
        <v/>
      </c>
      <c r="D459" s="295" t="str">
        <f>IF(原始数据!L460="","",IF(ISERROR(MATCH(原始数据!L460,各类选项!L:L,0)),1,0)-IF(原始数据!L460="",1,0))</f>
        <v/>
      </c>
      <c r="E459" s="295" t="str">
        <f>IF(原始数据!W460="","",IF(ISERROR(MATCH(原始数据!W460,各类选项!G:G,0)),1,0))</f>
        <v/>
      </c>
      <c r="F459" s="295" t="str">
        <f>IF(原始数据!Y460="","",IF(ISERROR(MATCH(原始数据!Y460,各类选项!G:G,0)),1,0))</f>
        <v/>
      </c>
      <c r="G459" s="295" t="str">
        <f>IF(原始数据!AO460="","",IF(ISERROR(MATCH(原始数据!AO460,各类选项!$E:$E,0)),1,0))</f>
        <v/>
      </c>
      <c r="H459" s="295" t="str">
        <f>IF(原始数据!AP460="","",IF(ISERROR(MATCH(原始数据!AP460,各类选项!$E:$E,0)),1,0))</f>
        <v/>
      </c>
      <c r="I459" s="295" t="str">
        <f>IF(原始数据!AV460="","",IF(ISERROR(MATCH(原始数据!AV460,各类选项!$E:$E,0)),1,0))</f>
        <v/>
      </c>
      <c r="J459" s="295" t="str">
        <f>IF(原始数据!AX460="","",IF(ISERROR(MATCH(原始数据!AX460,各类选项!$E:$E,0)),1,0))</f>
        <v/>
      </c>
      <c r="K459" s="295" t="str">
        <f>IF(原始数据!AQ460="","",IF(ISERROR(MATCH(原始数据!AQ460,各类选项!$C:$C,0)),1,0))</f>
        <v/>
      </c>
      <c r="L459" s="295" t="str">
        <f>IF(原始数据!AR460="","",IF(ISERROR(MATCH(原始数据!AR460,各类选项!$C:$C,0)),1,0))</f>
        <v/>
      </c>
      <c r="M459" s="295" t="str">
        <f>IF(原始数据!AS460="","",IF(ISERROR(MATCH(原始数据!AS460,各类选项!$C:$C,0)),1,0))</f>
        <v/>
      </c>
      <c r="N459" s="295" t="str">
        <f>IF(原始数据!AT460="","",IF(ISERROR(MATCH(原始数据!AT460,各类选项!$E:$E,0)),1,0))</f>
        <v/>
      </c>
      <c r="O459" s="295" t="str">
        <f>IF(原始数据!AU460="","",IF(ISERROR(MATCH(原始数据!AU460,各类选项!$E:$E,0)),1,0))</f>
        <v/>
      </c>
      <c r="P459" s="295" t="str">
        <f>IF(原始数据!AW460="","",IF(ISERROR(MATCH(原始数据!AW460,各类选项!$E:$E,0)),1,0))</f>
        <v/>
      </c>
      <c r="Q459" s="295" t="str">
        <f>IF(原始数据!AY460="","",IF(ISERROR(MATCH(原始数据!AY460,各类选项!$E:$E,0)),1,0))</f>
        <v/>
      </c>
      <c r="R459" s="295" t="str">
        <f>IF(原始数据!AZ460="","",IF(ISERROR(MATCH(原始数据!AZ460,各类选项!$C:$C,0)),1,0))</f>
        <v/>
      </c>
      <c r="S459" s="295" t="str">
        <f>IF(赛后数据!M460="","",IF(ISERROR(MATCH(赛后数据!M460,(各类选项!J:J),0)),1,0))</f>
        <v/>
      </c>
      <c r="T459" s="295" t="str">
        <f>IF(赛后数据!U460="","",IF(ISERROR(MATCH(赛后数据!U460,(各类选项!J:J),0)),1,0))</f>
        <v/>
      </c>
      <c r="U459" s="295" t="str">
        <f>IF(赛后数据!AC460="","",IF(ISERROR(MATCH(赛后数据!AC460,(各类选项!J:J),0)),1,0))</f>
        <v/>
      </c>
      <c r="V459" s="295" t="str">
        <f>IF(赛后数据!AK460="","",IF(ISERROR(MATCH(赛后数据!AK460,(各类选项!J:J),0)),1,0))</f>
        <v/>
      </c>
    </row>
    <row r="460" spans="1:22">
      <c r="A460" s="295">
        <f t="shared" si="14"/>
        <v>0</v>
      </c>
      <c r="B460" s="295">
        <f t="shared" si="15"/>
        <v>0</v>
      </c>
      <c r="C460" s="295" t="str">
        <f>IF(原始数据!K461="","",IF(ISERROR(MATCH(原始数据!K461,原始数据!E461:F461,0)),1,0)-IF(原始数据!K461="",1,0))</f>
        <v/>
      </c>
      <c r="D460" s="295" t="str">
        <f>IF(原始数据!L461="","",IF(ISERROR(MATCH(原始数据!L461,各类选项!L:L,0)),1,0)-IF(原始数据!L461="",1,0))</f>
        <v/>
      </c>
      <c r="E460" s="295" t="str">
        <f>IF(原始数据!W461="","",IF(ISERROR(MATCH(原始数据!W461,各类选项!G:G,0)),1,0))</f>
        <v/>
      </c>
      <c r="F460" s="295" t="str">
        <f>IF(原始数据!Y461="","",IF(ISERROR(MATCH(原始数据!Y461,各类选项!G:G,0)),1,0))</f>
        <v/>
      </c>
      <c r="G460" s="295" t="str">
        <f>IF(原始数据!AO461="","",IF(ISERROR(MATCH(原始数据!AO461,各类选项!$E:$E,0)),1,0))</f>
        <v/>
      </c>
      <c r="H460" s="295" t="str">
        <f>IF(原始数据!AP461="","",IF(ISERROR(MATCH(原始数据!AP461,各类选项!$E:$E,0)),1,0))</f>
        <v/>
      </c>
      <c r="I460" s="295" t="str">
        <f>IF(原始数据!AV461="","",IF(ISERROR(MATCH(原始数据!AV461,各类选项!$E:$E,0)),1,0))</f>
        <v/>
      </c>
      <c r="J460" s="295" t="str">
        <f>IF(原始数据!AX461="","",IF(ISERROR(MATCH(原始数据!AX461,各类选项!$E:$E,0)),1,0))</f>
        <v/>
      </c>
      <c r="K460" s="295" t="str">
        <f>IF(原始数据!AQ461="","",IF(ISERROR(MATCH(原始数据!AQ461,各类选项!$C:$C,0)),1,0))</f>
        <v/>
      </c>
      <c r="L460" s="295" t="str">
        <f>IF(原始数据!AR461="","",IF(ISERROR(MATCH(原始数据!AR461,各类选项!$C:$C,0)),1,0))</f>
        <v/>
      </c>
      <c r="M460" s="295" t="str">
        <f>IF(原始数据!AS461="","",IF(ISERROR(MATCH(原始数据!AS461,各类选项!$C:$C,0)),1,0))</f>
        <v/>
      </c>
      <c r="N460" s="295" t="str">
        <f>IF(原始数据!AT461="","",IF(ISERROR(MATCH(原始数据!AT461,各类选项!$E:$E,0)),1,0))</f>
        <v/>
      </c>
      <c r="O460" s="295" t="str">
        <f>IF(原始数据!AU461="","",IF(ISERROR(MATCH(原始数据!AU461,各类选项!$E:$E,0)),1,0))</f>
        <v/>
      </c>
      <c r="P460" s="295" t="str">
        <f>IF(原始数据!AW461="","",IF(ISERROR(MATCH(原始数据!AW461,各类选项!$E:$E,0)),1,0))</f>
        <v/>
      </c>
      <c r="Q460" s="295" t="str">
        <f>IF(原始数据!AY461="","",IF(ISERROR(MATCH(原始数据!AY461,各类选项!$E:$E,0)),1,0))</f>
        <v/>
      </c>
      <c r="R460" s="295" t="str">
        <f>IF(原始数据!AZ461="","",IF(ISERROR(MATCH(原始数据!AZ461,各类选项!$C:$C,0)),1,0))</f>
        <v/>
      </c>
      <c r="S460" s="295" t="str">
        <f>IF(赛后数据!M461="","",IF(ISERROR(MATCH(赛后数据!M461,(各类选项!J:J),0)),1,0))</f>
        <v/>
      </c>
      <c r="T460" s="295" t="str">
        <f>IF(赛后数据!U461="","",IF(ISERROR(MATCH(赛后数据!U461,(各类选项!J:J),0)),1,0))</f>
        <v/>
      </c>
      <c r="U460" s="295" t="str">
        <f>IF(赛后数据!AC461="","",IF(ISERROR(MATCH(赛后数据!AC461,(各类选项!J:J),0)),1,0))</f>
        <v/>
      </c>
      <c r="V460" s="295" t="str">
        <f>IF(赛后数据!AK461="","",IF(ISERROR(MATCH(赛后数据!AK461,(各类选项!J:J),0)),1,0))</f>
        <v/>
      </c>
    </row>
    <row r="461" spans="1:22">
      <c r="A461" s="295">
        <f t="shared" si="14"/>
        <v>0</v>
      </c>
      <c r="B461" s="295">
        <f t="shared" si="15"/>
        <v>0</v>
      </c>
      <c r="C461" s="295" t="str">
        <f>IF(原始数据!K462="","",IF(ISERROR(MATCH(原始数据!K462,原始数据!E462:F462,0)),1,0)-IF(原始数据!K462="",1,0))</f>
        <v/>
      </c>
      <c r="D461" s="295" t="str">
        <f>IF(原始数据!L462="","",IF(ISERROR(MATCH(原始数据!L462,各类选项!L:L,0)),1,0)-IF(原始数据!L462="",1,0))</f>
        <v/>
      </c>
      <c r="E461" s="295" t="str">
        <f>IF(原始数据!W462="","",IF(ISERROR(MATCH(原始数据!W462,各类选项!G:G,0)),1,0))</f>
        <v/>
      </c>
      <c r="F461" s="295" t="str">
        <f>IF(原始数据!Y462="","",IF(ISERROR(MATCH(原始数据!Y462,各类选项!G:G,0)),1,0))</f>
        <v/>
      </c>
      <c r="G461" s="295" t="str">
        <f>IF(原始数据!AO462="","",IF(ISERROR(MATCH(原始数据!AO462,各类选项!$E:$E,0)),1,0))</f>
        <v/>
      </c>
      <c r="H461" s="295" t="str">
        <f>IF(原始数据!AP462="","",IF(ISERROR(MATCH(原始数据!AP462,各类选项!$E:$E,0)),1,0))</f>
        <v/>
      </c>
      <c r="I461" s="295" t="str">
        <f>IF(原始数据!AV462="","",IF(ISERROR(MATCH(原始数据!AV462,各类选项!$E:$E,0)),1,0))</f>
        <v/>
      </c>
      <c r="J461" s="295" t="str">
        <f>IF(原始数据!AX462="","",IF(ISERROR(MATCH(原始数据!AX462,各类选项!$E:$E,0)),1,0))</f>
        <v/>
      </c>
      <c r="K461" s="295" t="str">
        <f>IF(原始数据!AQ462="","",IF(ISERROR(MATCH(原始数据!AQ462,各类选项!$C:$C,0)),1,0))</f>
        <v/>
      </c>
      <c r="L461" s="295" t="str">
        <f>IF(原始数据!AR462="","",IF(ISERROR(MATCH(原始数据!AR462,各类选项!$C:$C,0)),1,0))</f>
        <v/>
      </c>
      <c r="M461" s="295" t="str">
        <f>IF(原始数据!AS462="","",IF(ISERROR(MATCH(原始数据!AS462,各类选项!$C:$C,0)),1,0))</f>
        <v/>
      </c>
      <c r="N461" s="295" t="str">
        <f>IF(原始数据!AT462="","",IF(ISERROR(MATCH(原始数据!AT462,各类选项!$E:$E,0)),1,0))</f>
        <v/>
      </c>
      <c r="O461" s="295" t="str">
        <f>IF(原始数据!AU462="","",IF(ISERROR(MATCH(原始数据!AU462,各类选项!$E:$E,0)),1,0))</f>
        <v/>
      </c>
      <c r="P461" s="295" t="str">
        <f>IF(原始数据!AW462="","",IF(ISERROR(MATCH(原始数据!AW462,各类选项!$E:$E,0)),1,0))</f>
        <v/>
      </c>
      <c r="Q461" s="295" t="str">
        <f>IF(原始数据!AY462="","",IF(ISERROR(MATCH(原始数据!AY462,各类选项!$E:$E,0)),1,0))</f>
        <v/>
      </c>
      <c r="R461" s="295" t="str">
        <f>IF(原始数据!AZ462="","",IF(ISERROR(MATCH(原始数据!AZ462,各类选项!$C:$C,0)),1,0))</f>
        <v/>
      </c>
      <c r="S461" s="295" t="str">
        <f>IF(赛后数据!M462="","",IF(ISERROR(MATCH(赛后数据!M462,(各类选项!J:J),0)),1,0))</f>
        <v/>
      </c>
      <c r="T461" s="295" t="str">
        <f>IF(赛后数据!U462="","",IF(ISERROR(MATCH(赛后数据!U462,(各类选项!J:J),0)),1,0))</f>
        <v/>
      </c>
      <c r="U461" s="295" t="str">
        <f>IF(赛后数据!AC462="","",IF(ISERROR(MATCH(赛后数据!AC462,(各类选项!J:J),0)),1,0))</f>
        <v/>
      </c>
      <c r="V461" s="295" t="str">
        <f>IF(赛后数据!AK462="","",IF(ISERROR(MATCH(赛后数据!AK462,(各类选项!J:J),0)),1,0))</f>
        <v/>
      </c>
    </row>
    <row r="462" spans="1:22">
      <c r="A462" s="295">
        <f t="shared" si="14"/>
        <v>0</v>
      </c>
      <c r="B462" s="295">
        <f t="shared" si="15"/>
        <v>0</v>
      </c>
      <c r="C462" s="295" t="str">
        <f>IF(原始数据!K463="","",IF(ISERROR(MATCH(原始数据!K463,原始数据!E463:F463,0)),1,0)-IF(原始数据!K463="",1,0))</f>
        <v/>
      </c>
      <c r="D462" s="295" t="str">
        <f>IF(原始数据!L463="","",IF(ISERROR(MATCH(原始数据!L463,各类选项!L:L,0)),1,0)-IF(原始数据!L463="",1,0))</f>
        <v/>
      </c>
      <c r="E462" s="295" t="str">
        <f>IF(原始数据!W463="","",IF(ISERROR(MATCH(原始数据!W463,各类选项!G:G,0)),1,0))</f>
        <v/>
      </c>
      <c r="F462" s="295" t="str">
        <f>IF(原始数据!Y463="","",IF(ISERROR(MATCH(原始数据!Y463,各类选项!G:G,0)),1,0))</f>
        <v/>
      </c>
      <c r="G462" s="295" t="str">
        <f>IF(原始数据!AO463="","",IF(ISERROR(MATCH(原始数据!AO463,各类选项!$E:$E,0)),1,0))</f>
        <v/>
      </c>
      <c r="H462" s="295" t="str">
        <f>IF(原始数据!AP463="","",IF(ISERROR(MATCH(原始数据!AP463,各类选项!$E:$E,0)),1,0))</f>
        <v/>
      </c>
      <c r="I462" s="295" t="str">
        <f>IF(原始数据!AV463="","",IF(ISERROR(MATCH(原始数据!AV463,各类选项!$E:$E,0)),1,0))</f>
        <v/>
      </c>
      <c r="J462" s="295" t="str">
        <f>IF(原始数据!AX463="","",IF(ISERROR(MATCH(原始数据!AX463,各类选项!$E:$E,0)),1,0))</f>
        <v/>
      </c>
      <c r="K462" s="295" t="str">
        <f>IF(原始数据!AQ463="","",IF(ISERROR(MATCH(原始数据!AQ463,各类选项!$C:$C,0)),1,0))</f>
        <v/>
      </c>
      <c r="L462" s="295" t="str">
        <f>IF(原始数据!AR463="","",IF(ISERROR(MATCH(原始数据!AR463,各类选项!$C:$C,0)),1,0))</f>
        <v/>
      </c>
      <c r="M462" s="295" t="str">
        <f>IF(原始数据!AS463="","",IF(ISERROR(MATCH(原始数据!AS463,各类选项!$C:$C,0)),1,0))</f>
        <v/>
      </c>
      <c r="N462" s="295" t="str">
        <f>IF(原始数据!AT463="","",IF(ISERROR(MATCH(原始数据!AT463,各类选项!$E:$E,0)),1,0))</f>
        <v/>
      </c>
      <c r="O462" s="295" t="str">
        <f>IF(原始数据!AU463="","",IF(ISERROR(MATCH(原始数据!AU463,各类选项!$E:$E,0)),1,0))</f>
        <v/>
      </c>
      <c r="P462" s="295" t="str">
        <f>IF(原始数据!AW463="","",IF(ISERROR(MATCH(原始数据!AW463,各类选项!$E:$E,0)),1,0))</f>
        <v/>
      </c>
      <c r="Q462" s="295" t="str">
        <f>IF(原始数据!AY463="","",IF(ISERROR(MATCH(原始数据!AY463,各类选项!$E:$E,0)),1,0))</f>
        <v/>
      </c>
      <c r="R462" s="295" t="str">
        <f>IF(原始数据!AZ463="","",IF(ISERROR(MATCH(原始数据!AZ463,各类选项!$C:$C,0)),1,0))</f>
        <v/>
      </c>
      <c r="S462" s="295" t="str">
        <f>IF(赛后数据!M463="","",IF(ISERROR(MATCH(赛后数据!M463,(各类选项!J:J),0)),1,0))</f>
        <v/>
      </c>
      <c r="T462" s="295" t="str">
        <f>IF(赛后数据!U463="","",IF(ISERROR(MATCH(赛后数据!U463,(各类选项!J:J),0)),1,0))</f>
        <v/>
      </c>
      <c r="U462" s="295" t="str">
        <f>IF(赛后数据!AC463="","",IF(ISERROR(MATCH(赛后数据!AC463,(各类选项!J:J),0)),1,0))</f>
        <v/>
      </c>
      <c r="V462" s="295" t="str">
        <f>IF(赛后数据!AK463="","",IF(ISERROR(MATCH(赛后数据!AK463,(各类选项!J:J),0)),1,0))</f>
        <v/>
      </c>
    </row>
    <row r="463" spans="1:22">
      <c r="A463" s="295">
        <f t="shared" si="14"/>
        <v>0</v>
      </c>
      <c r="B463" s="295">
        <f t="shared" si="15"/>
        <v>0</v>
      </c>
      <c r="C463" s="295" t="str">
        <f>IF(原始数据!K464="","",IF(ISERROR(MATCH(原始数据!K464,原始数据!E464:F464,0)),1,0)-IF(原始数据!K464="",1,0))</f>
        <v/>
      </c>
      <c r="D463" s="295" t="str">
        <f>IF(原始数据!L464="","",IF(ISERROR(MATCH(原始数据!L464,各类选项!L:L,0)),1,0)-IF(原始数据!L464="",1,0))</f>
        <v/>
      </c>
      <c r="E463" s="295" t="str">
        <f>IF(原始数据!W464="","",IF(ISERROR(MATCH(原始数据!W464,各类选项!G:G,0)),1,0))</f>
        <v/>
      </c>
      <c r="F463" s="295" t="str">
        <f>IF(原始数据!Y464="","",IF(ISERROR(MATCH(原始数据!Y464,各类选项!G:G,0)),1,0))</f>
        <v/>
      </c>
      <c r="G463" s="295" t="str">
        <f>IF(原始数据!AO464="","",IF(ISERROR(MATCH(原始数据!AO464,各类选项!$E:$E,0)),1,0))</f>
        <v/>
      </c>
      <c r="H463" s="295" t="str">
        <f>IF(原始数据!AP464="","",IF(ISERROR(MATCH(原始数据!AP464,各类选项!$E:$E,0)),1,0))</f>
        <v/>
      </c>
      <c r="I463" s="295" t="str">
        <f>IF(原始数据!AV464="","",IF(ISERROR(MATCH(原始数据!AV464,各类选项!$E:$E,0)),1,0))</f>
        <v/>
      </c>
      <c r="J463" s="295" t="str">
        <f>IF(原始数据!AX464="","",IF(ISERROR(MATCH(原始数据!AX464,各类选项!$E:$E,0)),1,0))</f>
        <v/>
      </c>
      <c r="K463" s="295" t="str">
        <f>IF(原始数据!AQ464="","",IF(ISERROR(MATCH(原始数据!AQ464,各类选项!$C:$C,0)),1,0))</f>
        <v/>
      </c>
      <c r="L463" s="295" t="str">
        <f>IF(原始数据!AR464="","",IF(ISERROR(MATCH(原始数据!AR464,各类选项!$C:$C,0)),1,0))</f>
        <v/>
      </c>
      <c r="M463" s="295" t="str">
        <f>IF(原始数据!AS464="","",IF(ISERROR(MATCH(原始数据!AS464,各类选项!$C:$C,0)),1,0))</f>
        <v/>
      </c>
      <c r="N463" s="295" t="str">
        <f>IF(原始数据!AT464="","",IF(ISERROR(MATCH(原始数据!AT464,各类选项!$E:$E,0)),1,0))</f>
        <v/>
      </c>
      <c r="O463" s="295" t="str">
        <f>IF(原始数据!AU464="","",IF(ISERROR(MATCH(原始数据!AU464,各类选项!$E:$E,0)),1,0))</f>
        <v/>
      </c>
      <c r="P463" s="295" t="str">
        <f>IF(原始数据!AW464="","",IF(ISERROR(MATCH(原始数据!AW464,各类选项!$E:$E,0)),1,0))</f>
        <v/>
      </c>
      <c r="Q463" s="295" t="str">
        <f>IF(原始数据!AY464="","",IF(ISERROR(MATCH(原始数据!AY464,各类选项!$E:$E,0)),1,0))</f>
        <v/>
      </c>
      <c r="R463" s="295" t="str">
        <f>IF(原始数据!AZ464="","",IF(ISERROR(MATCH(原始数据!AZ464,各类选项!$C:$C,0)),1,0))</f>
        <v/>
      </c>
      <c r="S463" s="295" t="str">
        <f>IF(赛后数据!M464="","",IF(ISERROR(MATCH(赛后数据!M464,(各类选项!J:J),0)),1,0))</f>
        <v/>
      </c>
      <c r="T463" s="295" t="str">
        <f>IF(赛后数据!U464="","",IF(ISERROR(MATCH(赛后数据!U464,(各类选项!J:J),0)),1,0))</f>
        <v/>
      </c>
      <c r="U463" s="295" t="str">
        <f>IF(赛后数据!AC464="","",IF(ISERROR(MATCH(赛后数据!AC464,(各类选项!J:J),0)),1,0))</f>
        <v/>
      </c>
      <c r="V463" s="295" t="str">
        <f>IF(赛后数据!AK464="","",IF(ISERROR(MATCH(赛后数据!AK464,(各类选项!J:J),0)),1,0))</f>
        <v/>
      </c>
    </row>
    <row r="464" spans="1:22">
      <c r="A464" s="295">
        <f t="shared" si="14"/>
        <v>0</v>
      </c>
      <c r="B464" s="295">
        <f t="shared" si="15"/>
        <v>0</v>
      </c>
      <c r="C464" s="295" t="str">
        <f>IF(原始数据!K465="","",IF(ISERROR(MATCH(原始数据!K465,原始数据!E465:F465,0)),1,0)-IF(原始数据!K465="",1,0))</f>
        <v/>
      </c>
      <c r="D464" s="295" t="str">
        <f>IF(原始数据!L465="","",IF(ISERROR(MATCH(原始数据!L465,各类选项!L:L,0)),1,0)-IF(原始数据!L465="",1,0))</f>
        <v/>
      </c>
      <c r="E464" s="295" t="str">
        <f>IF(原始数据!W465="","",IF(ISERROR(MATCH(原始数据!W465,各类选项!G:G,0)),1,0))</f>
        <v/>
      </c>
      <c r="F464" s="295" t="str">
        <f>IF(原始数据!Y465="","",IF(ISERROR(MATCH(原始数据!Y465,各类选项!G:G,0)),1,0))</f>
        <v/>
      </c>
      <c r="G464" s="295" t="str">
        <f>IF(原始数据!AO465="","",IF(ISERROR(MATCH(原始数据!AO465,各类选项!$E:$E,0)),1,0))</f>
        <v/>
      </c>
      <c r="H464" s="295" t="str">
        <f>IF(原始数据!AP465="","",IF(ISERROR(MATCH(原始数据!AP465,各类选项!$E:$E,0)),1,0))</f>
        <v/>
      </c>
      <c r="I464" s="295" t="str">
        <f>IF(原始数据!AV465="","",IF(ISERROR(MATCH(原始数据!AV465,各类选项!$E:$E,0)),1,0))</f>
        <v/>
      </c>
      <c r="J464" s="295" t="str">
        <f>IF(原始数据!AX465="","",IF(ISERROR(MATCH(原始数据!AX465,各类选项!$E:$E,0)),1,0))</f>
        <v/>
      </c>
      <c r="K464" s="295" t="str">
        <f>IF(原始数据!AQ465="","",IF(ISERROR(MATCH(原始数据!AQ465,各类选项!$C:$C,0)),1,0))</f>
        <v/>
      </c>
      <c r="L464" s="295" t="str">
        <f>IF(原始数据!AR465="","",IF(ISERROR(MATCH(原始数据!AR465,各类选项!$C:$C,0)),1,0))</f>
        <v/>
      </c>
      <c r="M464" s="295" t="str">
        <f>IF(原始数据!AS465="","",IF(ISERROR(MATCH(原始数据!AS465,各类选项!$C:$C,0)),1,0))</f>
        <v/>
      </c>
      <c r="N464" s="295" t="str">
        <f>IF(原始数据!AT465="","",IF(ISERROR(MATCH(原始数据!AT465,各类选项!$E:$E,0)),1,0))</f>
        <v/>
      </c>
      <c r="O464" s="295" t="str">
        <f>IF(原始数据!AU465="","",IF(ISERROR(MATCH(原始数据!AU465,各类选项!$E:$E,0)),1,0))</f>
        <v/>
      </c>
      <c r="P464" s="295" t="str">
        <f>IF(原始数据!AW465="","",IF(ISERROR(MATCH(原始数据!AW465,各类选项!$E:$E,0)),1,0))</f>
        <v/>
      </c>
      <c r="Q464" s="295" t="str">
        <f>IF(原始数据!AY465="","",IF(ISERROR(MATCH(原始数据!AY465,各类选项!$E:$E,0)),1,0))</f>
        <v/>
      </c>
      <c r="R464" s="295" t="str">
        <f>IF(原始数据!AZ465="","",IF(ISERROR(MATCH(原始数据!AZ465,各类选项!$C:$C,0)),1,0))</f>
        <v/>
      </c>
      <c r="S464" s="295" t="str">
        <f>IF(赛后数据!M465="","",IF(ISERROR(MATCH(赛后数据!M465,(各类选项!J:J),0)),1,0))</f>
        <v/>
      </c>
      <c r="T464" s="295" t="str">
        <f>IF(赛后数据!U465="","",IF(ISERROR(MATCH(赛后数据!U465,(各类选项!J:J),0)),1,0))</f>
        <v/>
      </c>
      <c r="U464" s="295" t="str">
        <f>IF(赛后数据!AC465="","",IF(ISERROR(MATCH(赛后数据!AC465,(各类选项!J:J),0)),1,0))</f>
        <v/>
      </c>
      <c r="V464" s="295" t="str">
        <f>IF(赛后数据!AK465="","",IF(ISERROR(MATCH(赛后数据!AK465,(各类选项!J:J),0)),1,0))</f>
        <v/>
      </c>
    </row>
    <row r="465" spans="1:22">
      <c r="A465" s="295">
        <f t="shared" si="14"/>
        <v>0</v>
      </c>
      <c r="B465" s="295">
        <f t="shared" si="15"/>
        <v>0</v>
      </c>
      <c r="C465" s="295" t="str">
        <f>IF(原始数据!K466="","",IF(ISERROR(MATCH(原始数据!K466,原始数据!E466:F466,0)),1,0)-IF(原始数据!K466="",1,0))</f>
        <v/>
      </c>
      <c r="D465" s="295" t="str">
        <f>IF(原始数据!L466="","",IF(ISERROR(MATCH(原始数据!L466,各类选项!L:L,0)),1,0)-IF(原始数据!L466="",1,0))</f>
        <v/>
      </c>
      <c r="E465" s="295" t="str">
        <f>IF(原始数据!W466="","",IF(ISERROR(MATCH(原始数据!W466,各类选项!G:G,0)),1,0))</f>
        <v/>
      </c>
      <c r="F465" s="295" t="str">
        <f>IF(原始数据!Y466="","",IF(ISERROR(MATCH(原始数据!Y466,各类选项!G:G,0)),1,0))</f>
        <v/>
      </c>
      <c r="G465" s="295" t="str">
        <f>IF(原始数据!AO466="","",IF(ISERROR(MATCH(原始数据!AO466,各类选项!$E:$E,0)),1,0))</f>
        <v/>
      </c>
      <c r="H465" s="295" t="str">
        <f>IF(原始数据!AP466="","",IF(ISERROR(MATCH(原始数据!AP466,各类选项!$E:$E,0)),1,0))</f>
        <v/>
      </c>
      <c r="I465" s="295" t="str">
        <f>IF(原始数据!AV466="","",IF(ISERROR(MATCH(原始数据!AV466,各类选项!$E:$E,0)),1,0))</f>
        <v/>
      </c>
      <c r="J465" s="295" t="str">
        <f>IF(原始数据!AX466="","",IF(ISERROR(MATCH(原始数据!AX466,各类选项!$E:$E,0)),1,0))</f>
        <v/>
      </c>
      <c r="K465" s="295" t="str">
        <f>IF(原始数据!AQ466="","",IF(ISERROR(MATCH(原始数据!AQ466,各类选项!$C:$C,0)),1,0))</f>
        <v/>
      </c>
      <c r="L465" s="295" t="str">
        <f>IF(原始数据!AR466="","",IF(ISERROR(MATCH(原始数据!AR466,各类选项!$C:$C,0)),1,0))</f>
        <v/>
      </c>
      <c r="M465" s="295" t="str">
        <f>IF(原始数据!AS466="","",IF(ISERROR(MATCH(原始数据!AS466,各类选项!$C:$C,0)),1,0))</f>
        <v/>
      </c>
      <c r="N465" s="295" t="str">
        <f>IF(原始数据!AT466="","",IF(ISERROR(MATCH(原始数据!AT466,各类选项!$E:$E,0)),1,0))</f>
        <v/>
      </c>
      <c r="O465" s="295" t="str">
        <f>IF(原始数据!AU466="","",IF(ISERROR(MATCH(原始数据!AU466,各类选项!$E:$E,0)),1,0))</f>
        <v/>
      </c>
      <c r="P465" s="295" t="str">
        <f>IF(原始数据!AW466="","",IF(ISERROR(MATCH(原始数据!AW466,各类选项!$E:$E,0)),1,0))</f>
        <v/>
      </c>
      <c r="Q465" s="295" t="str">
        <f>IF(原始数据!AY466="","",IF(ISERROR(MATCH(原始数据!AY466,各类选项!$E:$E,0)),1,0))</f>
        <v/>
      </c>
      <c r="R465" s="295" t="str">
        <f>IF(原始数据!AZ466="","",IF(ISERROR(MATCH(原始数据!AZ466,各类选项!$C:$C,0)),1,0))</f>
        <v/>
      </c>
      <c r="S465" s="295" t="str">
        <f>IF(赛后数据!M466="","",IF(ISERROR(MATCH(赛后数据!M466,(各类选项!J:J),0)),1,0))</f>
        <v/>
      </c>
      <c r="T465" s="295" t="str">
        <f>IF(赛后数据!U466="","",IF(ISERROR(MATCH(赛后数据!U466,(各类选项!J:J),0)),1,0))</f>
        <v/>
      </c>
      <c r="U465" s="295" t="str">
        <f>IF(赛后数据!AC466="","",IF(ISERROR(MATCH(赛后数据!AC466,(各类选项!J:J),0)),1,0))</f>
        <v/>
      </c>
      <c r="V465" s="295" t="str">
        <f>IF(赛后数据!AK466="","",IF(ISERROR(MATCH(赛后数据!AK466,(各类选项!J:J),0)),1,0))</f>
        <v/>
      </c>
    </row>
    <row r="466" spans="1:22">
      <c r="A466" s="295">
        <f t="shared" si="14"/>
        <v>0</v>
      </c>
      <c r="B466" s="295">
        <f t="shared" si="15"/>
        <v>0</v>
      </c>
      <c r="C466" s="295" t="str">
        <f>IF(原始数据!K467="","",IF(ISERROR(MATCH(原始数据!K467,原始数据!E467:F467,0)),1,0)-IF(原始数据!K467="",1,0))</f>
        <v/>
      </c>
      <c r="D466" s="295" t="str">
        <f>IF(原始数据!L467="","",IF(ISERROR(MATCH(原始数据!L467,各类选项!L:L,0)),1,0)-IF(原始数据!L467="",1,0))</f>
        <v/>
      </c>
      <c r="E466" s="295" t="str">
        <f>IF(原始数据!W467="","",IF(ISERROR(MATCH(原始数据!W467,各类选项!G:G,0)),1,0))</f>
        <v/>
      </c>
      <c r="F466" s="295" t="str">
        <f>IF(原始数据!Y467="","",IF(ISERROR(MATCH(原始数据!Y467,各类选项!G:G,0)),1,0))</f>
        <v/>
      </c>
      <c r="G466" s="295" t="str">
        <f>IF(原始数据!AO467="","",IF(ISERROR(MATCH(原始数据!AO467,各类选项!$E:$E,0)),1,0))</f>
        <v/>
      </c>
      <c r="H466" s="295" t="str">
        <f>IF(原始数据!AP467="","",IF(ISERROR(MATCH(原始数据!AP467,各类选项!$E:$E,0)),1,0))</f>
        <v/>
      </c>
      <c r="I466" s="295" t="str">
        <f>IF(原始数据!AV467="","",IF(ISERROR(MATCH(原始数据!AV467,各类选项!$E:$E,0)),1,0))</f>
        <v/>
      </c>
      <c r="J466" s="295" t="str">
        <f>IF(原始数据!AX467="","",IF(ISERROR(MATCH(原始数据!AX467,各类选项!$E:$E,0)),1,0))</f>
        <v/>
      </c>
      <c r="K466" s="295" t="str">
        <f>IF(原始数据!AQ467="","",IF(ISERROR(MATCH(原始数据!AQ467,各类选项!$C:$C,0)),1,0))</f>
        <v/>
      </c>
      <c r="L466" s="295" t="str">
        <f>IF(原始数据!AR467="","",IF(ISERROR(MATCH(原始数据!AR467,各类选项!$C:$C,0)),1,0))</f>
        <v/>
      </c>
      <c r="M466" s="295" t="str">
        <f>IF(原始数据!AS467="","",IF(ISERROR(MATCH(原始数据!AS467,各类选项!$C:$C,0)),1,0))</f>
        <v/>
      </c>
      <c r="N466" s="295" t="str">
        <f>IF(原始数据!AT467="","",IF(ISERROR(MATCH(原始数据!AT467,各类选项!$E:$E,0)),1,0))</f>
        <v/>
      </c>
      <c r="O466" s="295" t="str">
        <f>IF(原始数据!AU467="","",IF(ISERROR(MATCH(原始数据!AU467,各类选项!$E:$E,0)),1,0))</f>
        <v/>
      </c>
      <c r="P466" s="295" t="str">
        <f>IF(原始数据!AW467="","",IF(ISERROR(MATCH(原始数据!AW467,各类选项!$E:$E,0)),1,0))</f>
        <v/>
      </c>
      <c r="Q466" s="295" t="str">
        <f>IF(原始数据!AY467="","",IF(ISERROR(MATCH(原始数据!AY467,各类选项!$E:$E,0)),1,0))</f>
        <v/>
      </c>
      <c r="R466" s="295" t="str">
        <f>IF(原始数据!AZ467="","",IF(ISERROR(MATCH(原始数据!AZ467,各类选项!$C:$C,0)),1,0))</f>
        <v/>
      </c>
      <c r="S466" s="295" t="str">
        <f>IF(赛后数据!M467="","",IF(ISERROR(MATCH(赛后数据!M467,(各类选项!J:J),0)),1,0))</f>
        <v/>
      </c>
      <c r="T466" s="295" t="str">
        <f>IF(赛后数据!U467="","",IF(ISERROR(MATCH(赛后数据!U467,(各类选项!J:J),0)),1,0))</f>
        <v/>
      </c>
      <c r="U466" s="295" t="str">
        <f>IF(赛后数据!AC467="","",IF(ISERROR(MATCH(赛后数据!AC467,(各类选项!J:J),0)),1,0))</f>
        <v/>
      </c>
      <c r="V466" s="295" t="str">
        <f>IF(赛后数据!AK467="","",IF(ISERROR(MATCH(赛后数据!AK467,(各类选项!J:J),0)),1,0))</f>
        <v/>
      </c>
    </row>
    <row r="467" spans="1:22">
      <c r="A467" s="295">
        <f t="shared" si="14"/>
        <v>0</v>
      </c>
      <c r="B467" s="295">
        <f t="shared" si="15"/>
        <v>0</v>
      </c>
      <c r="C467" s="295" t="str">
        <f>IF(原始数据!K468="","",IF(ISERROR(MATCH(原始数据!K468,原始数据!E468:F468,0)),1,0)-IF(原始数据!K468="",1,0))</f>
        <v/>
      </c>
      <c r="D467" s="295" t="str">
        <f>IF(原始数据!L468="","",IF(ISERROR(MATCH(原始数据!L468,各类选项!L:L,0)),1,0)-IF(原始数据!L468="",1,0))</f>
        <v/>
      </c>
      <c r="E467" s="295" t="str">
        <f>IF(原始数据!W468="","",IF(ISERROR(MATCH(原始数据!W468,各类选项!G:G,0)),1,0))</f>
        <v/>
      </c>
      <c r="F467" s="295" t="str">
        <f>IF(原始数据!Y468="","",IF(ISERROR(MATCH(原始数据!Y468,各类选项!G:G,0)),1,0))</f>
        <v/>
      </c>
      <c r="G467" s="295" t="str">
        <f>IF(原始数据!AO468="","",IF(ISERROR(MATCH(原始数据!AO468,各类选项!$E:$E,0)),1,0))</f>
        <v/>
      </c>
      <c r="H467" s="295" t="str">
        <f>IF(原始数据!AP468="","",IF(ISERROR(MATCH(原始数据!AP468,各类选项!$E:$E,0)),1,0))</f>
        <v/>
      </c>
      <c r="I467" s="295" t="str">
        <f>IF(原始数据!AV468="","",IF(ISERROR(MATCH(原始数据!AV468,各类选项!$E:$E,0)),1,0))</f>
        <v/>
      </c>
      <c r="J467" s="295" t="str">
        <f>IF(原始数据!AX468="","",IF(ISERROR(MATCH(原始数据!AX468,各类选项!$E:$E,0)),1,0))</f>
        <v/>
      </c>
      <c r="K467" s="295" t="str">
        <f>IF(原始数据!AQ468="","",IF(ISERROR(MATCH(原始数据!AQ468,各类选项!$C:$C,0)),1,0))</f>
        <v/>
      </c>
      <c r="L467" s="295" t="str">
        <f>IF(原始数据!AR468="","",IF(ISERROR(MATCH(原始数据!AR468,各类选项!$C:$C,0)),1,0))</f>
        <v/>
      </c>
      <c r="M467" s="295" t="str">
        <f>IF(原始数据!AS468="","",IF(ISERROR(MATCH(原始数据!AS468,各类选项!$C:$C,0)),1,0))</f>
        <v/>
      </c>
      <c r="N467" s="295" t="str">
        <f>IF(原始数据!AT468="","",IF(ISERROR(MATCH(原始数据!AT468,各类选项!$E:$E,0)),1,0))</f>
        <v/>
      </c>
      <c r="O467" s="295" t="str">
        <f>IF(原始数据!AU468="","",IF(ISERROR(MATCH(原始数据!AU468,各类选项!$E:$E,0)),1,0))</f>
        <v/>
      </c>
      <c r="P467" s="295" t="str">
        <f>IF(原始数据!AW468="","",IF(ISERROR(MATCH(原始数据!AW468,各类选项!$E:$E,0)),1,0))</f>
        <v/>
      </c>
      <c r="Q467" s="295" t="str">
        <f>IF(原始数据!AY468="","",IF(ISERROR(MATCH(原始数据!AY468,各类选项!$E:$E,0)),1,0))</f>
        <v/>
      </c>
      <c r="R467" s="295" t="str">
        <f>IF(原始数据!AZ468="","",IF(ISERROR(MATCH(原始数据!AZ468,各类选项!$C:$C,0)),1,0))</f>
        <v/>
      </c>
      <c r="S467" s="295" t="str">
        <f>IF(赛后数据!M468="","",IF(ISERROR(MATCH(赛后数据!M468,(各类选项!J:J),0)),1,0))</f>
        <v/>
      </c>
      <c r="T467" s="295" t="str">
        <f>IF(赛后数据!U468="","",IF(ISERROR(MATCH(赛后数据!U468,(各类选项!J:J),0)),1,0))</f>
        <v/>
      </c>
      <c r="U467" s="295" t="str">
        <f>IF(赛后数据!AC468="","",IF(ISERROR(MATCH(赛后数据!AC468,(各类选项!J:J),0)),1,0))</f>
        <v/>
      </c>
      <c r="V467" s="295" t="str">
        <f>IF(赛后数据!AK468="","",IF(ISERROR(MATCH(赛后数据!AK468,(各类选项!J:J),0)),1,0))</f>
        <v/>
      </c>
    </row>
    <row r="468" spans="1:22">
      <c r="A468" s="295">
        <f t="shared" si="14"/>
        <v>0</v>
      </c>
      <c r="B468" s="295">
        <f t="shared" si="15"/>
        <v>0</v>
      </c>
      <c r="C468" s="295" t="str">
        <f>IF(原始数据!K469="","",IF(ISERROR(MATCH(原始数据!K469,原始数据!E469:F469,0)),1,0)-IF(原始数据!K469="",1,0))</f>
        <v/>
      </c>
      <c r="D468" s="295" t="str">
        <f>IF(原始数据!L469="","",IF(ISERROR(MATCH(原始数据!L469,各类选项!L:L,0)),1,0)-IF(原始数据!L469="",1,0))</f>
        <v/>
      </c>
      <c r="E468" s="295" t="str">
        <f>IF(原始数据!W469="","",IF(ISERROR(MATCH(原始数据!W469,各类选项!G:G,0)),1,0))</f>
        <v/>
      </c>
      <c r="F468" s="295" t="str">
        <f>IF(原始数据!Y469="","",IF(ISERROR(MATCH(原始数据!Y469,各类选项!G:G,0)),1,0))</f>
        <v/>
      </c>
      <c r="G468" s="295" t="str">
        <f>IF(原始数据!AO469="","",IF(ISERROR(MATCH(原始数据!AO469,各类选项!$E:$E,0)),1,0))</f>
        <v/>
      </c>
      <c r="H468" s="295" t="str">
        <f>IF(原始数据!AP469="","",IF(ISERROR(MATCH(原始数据!AP469,各类选项!$E:$E,0)),1,0))</f>
        <v/>
      </c>
      <c r="I468" s="295" t="str">
        <f>IF(原始数据!AV469="","",IF(ISERROR(MATCH(原始数据!AV469,各类选项!$E:$E,0)),1,0))</f>
        <v/>
      </c>
      <c r="J468" s="295" t="str">
        <f>IF(原始数据!AX469="","",IF(ISERROR(MATCH(原始数据!AX469,各类选项!$E:$E,0)),1,0))</f>
        <v/>
      </c>
      <c r="K468" s="295" t="str">
        <f>IF(原始数据!AQ469="","",IF(ISERROR(MATCH(原始数据!AQ469,各类选项!$C:$C,0)),1,0))</f>
        <v/>
      </c>
      <c r="L468" s="295" t="str">
        <f>IF(原始数据!AR469="","",IF(ISERROR(MATCH(原始数据!AR469,各类选项!$C:$C,0)),1,0))</f>
        <v/>
      </c>
      <c r="M468" s="295" t="str">
        <f>IF(原始数据!AS469="","",IF(ISERROR(MATCH(原始数据!AS469,各类选项!$C:$C,0)),1,0))</f>
        <v/>
      </c>
      <c r="N468" s="295" t="str">
        <f>IF(原始数据!AT469="","",IF(ISERROR(MATCH(原始数据!AT469,各类选项!$E:$E,0)),1,0))</f>
        <v/>
      </c>
      <c r="O468" s="295" t="str">
        <f>IF(原始数据!AU469="","",IF(ISERROR(MATCH(原始数据!AU469,各类选项!$E:$E,0)),1,0))</f>
        <v/>
      </c>
      <c r="P468" s="295" t="str">
        <f>IF(原始数据!AW469="","",IF(ISERROR(MATCH(原始数据!AW469,各类选项!$E:$E,0)),1,0))</f>
        <v/>
      </c>
      <c r="Q468" s="295" t="str">
        <f>IF(原始数据!AY469="","",IF(ISERROR(MATCH(原始数据!AY469,各类选项!$E:$E,0)),1,0))</f>
        <v/>
      </c>
      <c r="R468" s="295" t="str">
        <f>IF(原始数据!AZ469="","",IF(ISERROR(MATCH(原始数据!AZ469,各类选项!$C:$C,0)),1,0))</f>
        <v/>
      </c>
      <c r="S468" s="295" t="str">
        <f>IF(赛后数据!M469="","",IF(ISERROR(MATCH(赛后数据!M469,(各类选项!J:J),0)),1,0))</f>
        <v/>
      </c>
      <c r="T468" s="295" t="str">
        <f>IF(赛后数据!U469="","",IF(ISERROR(MATCH(赛后数据!U469,(各类选项!J:J),0)),1,0))</f>
        <v/>
      </c>
      <c r="U468" s="295" t="str">
        <f>IF(赛后数据!AC469="","",IF(ISERROR(MATCH(赛后数据!AC469,(各类选项!J:J),0)),1,0))</f>
        <v/>
      </c>
      <c r="V468" s="295" t="str">
        <f>IF(赛后数据!AK469="","",IF(ISERROR(MATCH(赛后数据!AK469,(各类选项!J:J),0)),1,0))</f>
        <v/>
      </c>
    </row>
    <row r="469" spans="1:22">
      <c r="A469" s="295">
        <f t="shared" si="14"/>
        <v>0</v>
      </c>
      <c r="B469" s="295">
        <f t="shared" si="15"/>
        <v>0</v>
      </c>
      <c r="C469" s="295" t="str">
        <f>IF(原始数据!K470="","",IF(ISERROR(MATCH(原始数据!K470,原始数据!E470:F470,0)),1,0)-IF(原始数据!K470="",1,0))</f>
        <v/>
      </c>
      <c r="D469" s="295" t="str">
        <f>IF(原始数据!L470="","",IF(ISERROR(MATCH(原始数据!L470,各类选项!L:L,0)),1,0)-IF(原始数据!L470="",1,0))</f>
        <v/>
      </c>
      <c r="E469" s="295" t="str">
        <f>IF(原始数据!W470="","",IF(ISERROR(MATCH(原始数据!W470,各类选项!G:G,0)),1,0))</f>
        <v/>
      </c>
      <c r="F469" s="295" t="str">
        <f>IF(原始数据!Y470="","",IF(ISERROR(MATCH(原始数据!Y470,各类选项!G:G,0)),1,0))</f>
        <v/>
      </c>
      <c r="G469" s="295" t="str">
        <f>IF(原始数据!AO470="","",IF(ISERROR(MATCH(原始数据!AO470,各类选项!$E:$E,0)),1,0))</f>
        <v/>
      </c>
      <c r="H469" s="295" t="str">
        <f>IF(原始数据!AP470="","",IF(ISERROR(MATCH(原始数据!AP470,各类选项!$E:$E,0)),1,0))</f>
        <v/>
      </c>
      <c r="I469" s="295" t="str">
        <f>IF(原始数据!AV470="","",IF(ISERROR(MATCH(原始数据!AV470,各类选项!$E:$E,0)),1,0))</f>
        <v/>
      </c>
      <c r="J469" s="295" t="str">
        <f>IF(原始数据!AX470="","",IF(ISERROR(MATCH(原始数据!AX470,各类选项!$E:$E,0)),1,0))</f>
        <v/>
      </c>
      <c r="K469" s="295" t="str">
        <f>IF(原始数据!AQ470="","",IF(ISERROR(MATCH(原始数据!AQ470,各类选项!$C:$C,0)),1,0))</f>
        <v/>
      </c>
      <c r="L469" s="295" t="str">
        <f>IF(原始数据!AR470="","",IF(ISERROR(MATCH(原始数据!AR470,各类选项!$C:$C,0)),1,0))</f>
        <v/>
      </c>
      <c r="M469" s="295" t="str">
        <f>IF(原始数据!AS470="","",IF(ISERROR(MATCH(原始数据!AS470,各类选项!$C:$C,0)),1,0))</f>
        <v/>
      </c>
      <c r="N469" s="295" t="str">
        <f>IF(原始数据!AT470="","",IF(ISERROR(MATCH(原始数据!AT470,各类选项!$E:$E,0)),1,0))</f>
        <v/>
      </c>
      <c r="O469" s="295" t="str">
        <f>IF(原始数据!AU470="","",IF(ISERROR(MATCH(原始数据!AU470,各类选项!$E:$E,0)),1,0))</f>
        <v/>
      </c>
      <c r="P469" s="295" t="str">
        <f>IF(原始数据!AW470="","",IF(ISERROR(MATCH(原始数据!AW470,各类选项!$E:$E,0)),1,0))</f>
        <v/>
      </c>
      <c r="Q469" s="295" t="str">
        <f>IF(原始数据!AY470="","",IF(ISERROR(MATCH(原始数据!AY470,各类选项!$E:$E,0)),1,0))</f>
        <v/>
      </c>
      <c r="R469" s="295" t="str">
        <f>IF(原始数据!AZ470="","",IF(ISERROR(MATCH(原始数据!AZ470,各类选项!$C:$C,0)),1,0))</f>
        <v/>
      </c>
      <c r="S469" s="295" t="str">
        <f>IF(赛后数据!M470="","",IF(ISERROR(MATCH(赛后数据!M470,(各类选项!J:J),0)),1,0))</f>
        <v/>
      </c>
      <c r="T469" s="295" t="str">
        <f>IF(赛后数据!U470="","",IF(ISERROR(MATCH(赛后数据!U470,(各类选项!J:J),0)),1,0))</f>
        <v/>
      </c>
      <c r="U469" s="295" t="str">
        <f>IF(赛后数据!AC470="","",IF(ISERROR(MATCH(赛后数据!AC470,(各类选项!J:J),0)),1,0))</f>
        <v/>
      </c>
      <c r="V469" s="295" t="str">
        <f>IF(赛后数据!AK470="","",IF(ISERROR(MATCH(赛后数据!AK470,(各类选项!J:J),0)),1,0))</f>
        <v/>
      </c>
    </row>
    <row r="470" spans="1:22">
      <c r="A470" s="295">
        <f t="shared" si="14"/>
        <v>0</v>
      </c>
      <c r="B470" s="295">
        <f t="shared" si="15"/>
        <v>0</v>
      </c>
      <c r="C470" s="295" t="str">
        <f>IF(原始数据!K471="","",IF(ISERROR(MATCH(原始数据!K471,原始数据!E471:F471,0)),1,0)-IF(原始数据!K471="",1,0))</f>
        <v/>
      </c>
      <c r="D470" s="295" t="str">
        <f>IF(原始数据!L471="","",IF(ISERROR(MATCH(原始数据!L471,各类选项!L:L,0)),1,0)-IF(原始数据!L471="",1,0))</f>
        <v/>
      </c>
      <c r="E470" s="295" t="str">
        <f>IF(原始数据!W471="","",IF(ISERROR(MATCH(原始数据!W471,各类选项!G:G,0)),1,0))</f>
        <v/>
      </c>
      <c r="F470" s="295" t="str">
        <f>IF(原始数据!Y471="","",IF(ISERROR(MATCH(原始数据!Y471,各类选项!G:G,0)),1,0))</f>
        <v/>
      </c>
      <c r="G470" s="295" t="str">
        <f>IF(原始数据!AO471="","",IF(ISERROR(MATCH(原始数据!AO471,各类选项!$E:$E,0)),1,0))</f>
        <v/>
      </c>
      <c r="H470" s="295" t="str">
        <f>IF(原始数据!AP471="","",IF(ISERROR(MATCH(原始数据!AP471,各类选项!$E:$E,0)),1,0))</f>
        <v/>
      </c>
      <c r="I470" s="295" t="str">
        <f>IF(原始数据!AV471="","",IF(ISERROR(MATCH(原始数据!AV471,各类选项!$E:$E,0)),1,0))</f>
        <v/>
      </c>
      <c r="J470" s="295" t="str">
        <f>IF(原始数据!AX471="","",IF(ISERROR(MATCH(原始数据!AX471,各类选项!$E:$E,0)),1,0))</f>
        <v/>
      </c>
      <c r="K470" s="295" t="str">
        <f>IF(原始数据!AQ471="","",IF(ISERROR(MATCH(原始数据!AQ471,各类选项!$C:$C,0)),1,0))</f>
        <v/>
      </c>
      <c r="L470" s="295" t="str">
        <f>IF(原始数据!AR471="","",IF(ISERROR(MATCH(原始数据!AR471,各类选项!$C:$C,0)),1,0))</f>
        <v/>
      </c>
      <c r="M470" s="295" t="str">
        <f>IF(原始数据!AS471="","",IF(ISERROR(MATCH(原始数据!AS471,各类选项!$C:$C,0)),1,0))</f>
        <v/>
      </c>
      <c r="N470" s="295" t="str">
        <f>IF(原始数据!AT471="","",IF(ISERROR(MATCH(原始数据!AT471,各类选项!$E:$E,0)),1,0))</f>
        <v/>
      </c>
      <c r="O470" s="295" t="str">
        <f>IF(原始数据!AU471="","",IF(ISERROR(MATCH(原始数据!AU471,各类选项!$E:$E,0)),1,0))</f>
        <v/>
      </c>
      <c r="P470" s="295" t="str">
        <f>IF(原始数据!AW471="","",IF(ISERROR(MATCH(原始数据!AW471,各类选项!$E:$E,0)),1,0))</f>
        <v/>
      </c>
      <c r="Q470" s="295" t="str">
        <f>IF(原始数据!AY471="","",IF(ISERROR(MATCH(原始数据!AY471,各类选项!$E:$E,0)),1,0))</f>
        <v/>
      </c>
      <c r="R470" s="295" t="str">
        <f>IF(原始数据!AZ471="","",IF(ISERROR(MATCH(原始数据!AZ471,各类选项!$C:$C,0)),1,0))</f>
        <v/>
      </c>
      <c r="S470" s="295" t="str">
        <f>IF(赛后数据!M471="","",IF(ISERROR(MATCH(赛后数据!M471,(各类选项!J:J),0)),1,0))</f>
        <v/>
      </c>
      <c r="T470" s="295" t="str">
        <f>IF(赛后数据!U471="","",IF(ISERROR(MATCH(赛后数据!U471,(各类选项!J:J),0)),1,0))</f>
        <v/>
      </c>
      <c r="U470" s="295" t="str">
        <f>IF(赛后数据!AC471="","",IF(ISERROR(MATCH(赛后数据!AC471,(各类选项!J:J),0)),1,0))</f>
        <v/>
      </c>
      <c r="V470" s="295" t="str">
        <f>IF(赛后数据!AK471="","",IF(ISERROR(MATCH(赛后数据!AK471,(各类选项!J:J),0)),1,0))</f>
        <v/>
      </c>
    </row>
    <row r="471" spans="1:22">
      <c r="A471" s="295">
        <f t="shared" si="14"/>
        <v>0</v>
      </c>
      <c r="B471" s="295">
        <f t="shared" si="15"/>
        <v>0</v>
      </c>
      <c r="C471" s="295" t="str">
        <f>IF(原始数据!K472="","",IF(ISERROR(MATCH(原始数据!K472,原始数据!E472:F472,0)),1,0)-IF(原始数据!K472="",1,0))</f>
        <v/>
      </c>
      <c r="D471" s="295" t="str">
        <f>IF(原始数据!L472="","",IF(ISERROR(MATCH(原始数据!L472,各类选项!L:L,0)),1,0)-IF(原始数据!L472="",1,0))</f>
        <v/>
      </c>
      <c r="E471" s="295" t="str">
        <f>IF(原始数据!W472="","",IF(ISERROR(MATCH(原始数据!W472,各类选项!G:G,0)),1,0))</f>
        <v/>
      </c>
      <c r="F471" s="295" t="str">
        <f>IF(原始数据!Y472="","",IF(ISERROR(MATCH(原始数据!Y472,各类选项!G:G,0)),1,0))</f>
        <v/>
      </c>
      <c r="G471" s="295" t="str">
        <f>IF(原始数据!AO472="","",IF(ISERROR(MATCH(原始数据!AO472,各类选项!$E:$E,0)),1,0))</f>
        <v/>
      </c>
      <c r="H471" s="295" t="str">
        <f>IF(原始数据!AP472="","",IF(ISERROR(MATCH(原始数据!AP472,各类选项!$E:$E,0)),1,0))</f>
        <v/>
      </c>
      <c r="I471" s="295" t="str">
        <f>IF(原始数据!AV472="","",IF(ISERROR(MATCH(原始数据!AV472,各类选项!$E:$E,0)),1,0))</f>
        <v/>
      </c>
      <c r="J471" s="295" t="str">
        <f>IF(原始数据!AX472="","",IF(ISERROR(MATCH(原始数据!AX472,各类选项!$E:$E,0)),1,0))</f>
        <v/>
      </c>
      <c r="K471" s="295" t="str">
        <f>IF(原始数据!AQ472="","",IF(ISERROR(MATCH(原始数据!AQ472,各类选项!$C:$C,0)),1,0))</f>
        <v/>
      </c>
      <c r="L471" s="295" t="str">
        <f>IF(原始数据!AR472="","",IF(ISERROR(MATCH(原始数据!AR472,各类选项!$C:$C,0)),1,0))</f>
        <v/>
      </c>
      <c r="M471" s="295" t="str">
        <f>IF(原始数据!AS472="","",IF(ISERROR(MATCH(原始数据!AS472,各类选项!$C:$C,0)),1,0))</f>
        <v/>
      </c>
      <c r="N471" s="295" t="str">
        <f>IF(原始数据!AT472="","",IF(ISERROR(MATCH(原始数据!AT472,各类选项!$E:$E,0)),1,0))</f>
        <v/>
      </c>
      <c r="O471" s="295" t="str">
        <f>IF(原始数据!AU472="","",IF(ISERROR(MATCH(原始数据!AU472,各类选项!$E:$E,0)),1,0))</f>
        <v/>
      </c>
      <c r="P471" s="295" t="str">
        <f>IF(原始数据!AW472="","",IF(ISERROR(MATCH(原始数据!AW472,各类选项!$E:$E,0)),1,0))</f>
        <v/>
      </c>
      <c r="Q471" s="295" t="str">
        <f>IF(原始数据!AY472="","",IF(ISERROR(MATCH(原始数据!AY472,各类选项!$E:$E,0)),1,0))</f>
        <v/>
      </c>
      <c r="R471" s="295" t="str">
        <f>IF(原始数据!AZ472="","",IF(ISERROR(MATCH(原始数据!AZ472,各类选项!$C:$C,0)),1,0))</f>
        <v/>
      </c>
      <c r="S471" s="295" t="str">
        <f>IF(赛后数据!M472="","",IF(ISERROR(MATCH(赛后数据!M472,(各类选项!J:J),0)),1,0))</f>
        <v/>
      </c>
      <c r="T471" s="295" t="str">
        <f>IF(赛后数据!U472="","",IF(ISERROR(MATCH(赛后数据!U472,(各类选项!J:J),0)),1,0))</f>
        <v/>
      </c>
      <c r="U471" s="295" t="str">
        <f>IF(赛后数据!AC472="","",IF(ISERROR(MATCH(赛后数据!AC472,(各类选项!J:J),0)),1,0))</f>
        <v/>
      </c>
      <c r="V471" s="295" t="str">
        <f>IF(赛后数据!AK472="","",IF(ISERROR(MATCH(赛后数据!AK472,(各类选项!J:J),0)),1,0))</f>
        <v/>
      </c>
    </row>
    <row r="472" spans="1:22">
      <c r="A472" s="295">
        <f t="shared" si="14"/>
        <v>0</v>
      </c>
      <c r="B472" s="295">
        <f t="shared" si="15"/>
        <v>0</v>
      </c>
      <c r="C472" s="295" t="str">
        <f>IF(原始数据!K473="","",IF(ISERROR(MATCH(原始数据!K473,原始数据!E473:F473,0)),1,0)-IF(原始数据!K473="",1,0))</f>
        <v/>
      </c>
      <c r="D472" s="295" t="str">
        <f>IF(原始数据!L473="","",IF(ISERROR(MATCH(原始数据!L473,各类选项!L:L,0)),1,0)-IF(原始数据!L473="",1,0))</f>
        <v/>
      </c>
      <c r="E472" s="295" t="str">
        <f>IF(原始数据!W473="","",IF(ISERROR(MATCH(原始数据!W473,各类选项!G:G,0)),1,0))</f>
        <v/>
      </c>
      <c r="F472" s="295" t="str">
        <f>IF(原始数据!Y473="","",IF(ISERROR(MATCH(原始数据!Y473,各类选项!G:G,0)),1,0))</f>
        <v/>
      </c>
      <c r="G472" s="295" t="str">
        <f>IF(原始数据!AO473="","",IF(ISERROR(MATCH(原始数据!AO473,各类选项!$E:$E,0)),1,0))</f>
        <v/>
      </c>
      <c r="H472" s="295" t="str">
        <f>IF(原始数据!AP473="","",IF(ISERROR(MATCH(原始数据!AP473,各类选项!$E:$E,0)),1,0))</f>
        <v/>
      </c>
      <c r="I472" s="295" t="str">
        <f>IF(原始数据!AV473="","",IF(ISERROR(MATCH(原始数据!AV473,各类选项!$E:$E,0)),1,0))</f>
        <v/>
      </c>
      <c r="J472" s="295" t="str">
        <f>IF(原始数据!AX473="","",IF(ISERROR(MATCH(原始数据!AX473,各类选项!$E:$E,0)),1,0))</f>
        <v/>
      </c>
      <c r="K472" s="295" t="str">
        <f>IF(原始数据!AQ473="","",IF(ISERROR(MATCH(原始数据!AQ473,各类选项!$C:$C,0)),1,0))</f>
        <v/>
      </c>
      <c r="L472" s="295" t="str">
        <f>IF(原始数据!AR473="","",IF(ISERROR(MATCH(原始数据!AR473,各类选项!$C:$C,0)),1,0))</f>
        <v/>
      </c>
      <c r="M472" s="295" t="str">
        <f>IF(原始数据!AS473="","",IF(ISERROR(MATCH(原始数据!AS473,各类选项!$C:$C,0)),1,0))</f>
        <v/>
      </c>
      <c r="N472" s="295" t="str">
        <f>IF(原始数据!AT473="","",IF(ISERROR(MATCH(原始数据!AT473,各类选项!$E:$E,0)),1,0))</f>
        <v/>
      </c>
      <c r="O472" s="295" t="str">
        <f>IF(原始数据!AU473="","",IF(ISERROR(MATCH(原始数据!AU473,各类选项!$E:$E,0)),1,0))</f>
        <v/>
      </c>
      <c r="P472" s="295" t="str">
        <f>IF(原始数据!AW473="","",IF(ISERROR(MATCH(原始数据!AW473,各类选项!$E:$E,0)),1,0))</f>
        <v/>
      </c>
      <c r="Q472" s="295" t="str">
        <f>IF(原始数据!AY473="","",IF(ISERROR(MATCH(原始数据!AY473,各类选项!$E:$E,0)),1,0))</f>
        <v/>
      </c>
      <c r="R472" s="295" t="str">
        <f>IF(原始数据!AZ473="","",IF(ISERROR(MATCH(原始数据!AZ473,各类选项!$C:$C,0)),1,0))</f>
        <v/>
      </c>
      <c r="S472" s="295" t="str">
        <f>IF(赛后数据!M473="","",IF(ISERROR(MATCH(赛后数据!M473,(各类选项!J:J),0)),1,0))</f>
        <v/>
      </c>
      <c r="T472" s="295" t="str">
        <f>IF(赛后数据!U473="","",IF(ISERROR(MATCH(赛后数据!U473,(各类选项!J:J),0)),1,0))</f>
        <v/>
      </c>
      <c r="U472" s="295" t="str">
        <f>IF(赛后数据!AC473="","",IF(ISERROR(MATCH(赛后数据!AC473,(各类选项!J:J),0)),1,0))</f>
        <v/>
      </c>
      <c r="V472" s="295" t="str">
        <f>IF(赛后数据!AK473="","",IF(ISERROR(MATCH(赛后数据!AK473,(各类选项!J:J),0)),1,0))</f>
        <v/>
      </c>
    </row>
    <row r="473" spans="1:22">
      <c r="A473" s="295">
        <f t="shared" si="14"/>
        <v>0</v>
      </c>
      <c r="B473" s="295">
        <f t="shared" si="15"/>
        <v>0</v>
      </c>
      <c r="C473" s="295" t="str">
        <f>IF(原始数据!K474="","",IF(ISERROR(MATCH(原始数据!K474,原始数据!E474:F474,0)),1,0)-IF(原始数据!K474="",1,0))</f>
        <v/>
      </c>
      <c r="D473" s="295" t="str">
        <f>IF(原始数据!L474="","",IF(ISERROR(MATCH(原始数据!L474,各类选项!L:L,0)),1,0)-IF(原始数据!L474="",1,0))</f>
        <v/>
      </c>
      <c r="E473" s="295" t="str">
        <f>IF(原始数据!W474="","",IF(ISERROR(MATCH(原始数据!W474,各类选项!G:G,0)),1,0))</f>
        <v/>
      </c>
      <c r="F473" s="295" t="str">
        <f>IF(原始数据!Y474="","",IF(ISERROR(MATCH(原始数据!Y474,各类选项!G:G,0)),1,0))</f>
        <v/>
      </c>
      <c r="G473" s="295" t="str">
        <f>IF(原始数据!AO474="","",IF(ISERROR(MATCH(原始数据!AO474,各类选项!$E:$E,0)),1,0))</f>
        <v/>
      </c>
      <c r="H473" s="295" t="str">
        <f>IF(原始数据!AP474="","",IF(ISERROR(MATCH(原始数据!AP474,各类选项!$E:$E,0)),1,0))</f>
        <v/>
      </c>
      <c r="I473" s="295" t="str">
        <f>IF(原始数据!AV474="","",IF(ISERROR(MATCH(原始数据!AV474,各类选项!$E:$E,0)),1,0))</f>
        <v/>
      </c>
      <c r="J473" s="295" t="str">
        <f>IF(原始数据!AX474="","",IF(ISERROR(MATCH(原始数据!AX474,各类选项!$E:$E,0)),1,0))</f>
        <v/>
      </c>
      <c r="K473" s="295" t="str">
        <f>IF(原始数据!AQ474="","",IF(ISERROR(MATCH(原始数据!AQ474,各类选项!$C:$C,0)),1,0))</f>
        <v/>
      </c>
      <c r="L473" s="295" t="str">
        <f>IF(原始数据!AR474="","",IF(ISERROR(MATCH(原始数据!AR474,各类选项!$C:$C,0)),1,0))</f>
        <v/>
      </c>
      <c r="M473" s="295" t="str">
        <f>IF(原始数据!AS474="","",IF(ISERROR(MATCH(原始数据!AS474,各类选项!$C:$C,0)),1,0))</f>
        <v/>
      </c>
      <c r="N473" s="295" t="str">
        <f>IF(原始数据!AT474="","",IF(ISERROR(MATCH(原始数据!AT474,各类选项!$E:$E,0)),1,0))</f>
        <v/>
      </c>
      <c r="O473" s="295" t="str">
        <f>IF(原始数据!AU474="","",IF(ISERROR(MATCH(原始数据!AU474,各类选项!$E:$E,0)),1,0))</f>
        <v/>
      </c>
      <c r="P473" s="295" t="str">
        <f>IF(原始数据!AW474="","",IF(ISERROR(MATCH(原始数据!AW474,各类选项!$E:$E,0)),1,0))</f>
        <v/>
      </c>
      <c r="Q473" s="295" t="str">
        <f>IF(原始数据!AY474="","",IF(ISERROR(MATCH(原始数据!AY474,各类选项!$E:$E,0)),1,0))</f>
        <v/>
      </c>
      <c r="R473" s="295" t="str">
        <f>IF(原始数据!AZ474="","",IF(ISERROR(MATCH(原始数据!AZ474,各类选项!$C:$C,0)),1,0))</f>
        <v/>
      </c>
      <c r="S473" s="295" t="str">
        <f>IF(赛后数据!M474="","",IF(ISERROR(MATCH(赛后数据!M474,(各类选项!J:J),0)),1,0))</f>
        <v/>
      </c>
      <c r="T473" s="295" t="str">
        <f>IF(赛后数据!U474="","",IF(ISERROR(MATCH(赛后数据!U474,(各类选项!J:J),0)),1,0))</f>
        <v/>
      </c>
      <c r="U473" s="295" t="str">
        <f>IF(赛后数据!AC474="","",IF(ISERROR(MATCH(赛后数据!AC474,(各类选项!J:J),0)),1,0))</f>
        <v/>
      </c>
      <c r="V473" s="295" t="str">
        <f>IF(赛后数据!AK474="","",IF(ISERROR(MATCH(赛后数据!AK474,(各类选项!J:J),0)),1,0))</f>
        <v/>
      </c>
    </row>
    <row r="474" spans="1:22">
      <c r="A474" s="295">
        <f t="shared" si="14"/>
        <v>0</v>
      </c>
      <c r="B474" s="295">
        <f t="shared" si="15"/>
        <v>0</v>
      </c>
      <c r="C474" s="295" t="str">
        <f>IF(原始数据!K475="","",IF(ISERROR(MATCH(原始数据!K475,原始数据!E475:F475,0)),1,0)-IF(原始数据!K475="",1,0))</f>
        <v/>
      </c>
      <c r="D474" s="295" t="str">
        <f>IF(原始数据!L475="","",IF(ISERROR(MATCH(原始数据!L475,各类选项!L:L,0)),1,0)-IF(原始数据!L475="",1,0))</f>
        <v/>
      </c>
      <c r="E474" s="295" t="str">
        <f>IF(原始数据!W475="","",IF(ISERROR(MATCH(原始数据!W475,各类选项!G:G,0)),1,0))</f>
        <v/>
      </c>
      <c r="F474" s="295" t="str">
        <f>IF(原始数据!Y475="","",IF(ISERROR(MATCH(原始数据!Y475,各类选项!G:G,0)),1,0))</f>
        <v/>
      </c>
      <c r="G474" s="295" t="str">
        <f>IF(原始数据!AO475="","",IF(ISERROR(MATCH(原始数据!AO475,各类选项!$E:$E,0)),1,0))</f>
        <v/>
      </c>
      <c r="H474" s="295" t="str">
        <f>IF(原始数据!AP475="","",IF(ISERROR(MATCH(原始数据!AP475,各类选项!$E:$E,0)),1,0))</f>
        <v/>
      </c>
      <c r="I474" s="295" t="str">
        <f>IF(原始数据!AV475="","",IF(ISERROR(MATCH(原始数据!AV475,各类选项!$E:$E,0)),1,0))</f>
        <v/>
      </c>
      <c r="J474" s="295" t="str">
        <f>IF(原始数据!AX475="","",IF(ISERROR(MATCH(原始数据!AX475,各类选项!$E:$E,0)),1,0))</f>
        <v/>
      </c>
      <c r="K474" s="295" t="str">
        <f>IF(原始数据!AQ475="","",IF(ISERROR(MATCH(原始数据!AQ475,各类选项!$C:$C,0)),1,0))</f>
        <v/>
      </c>
      <c r="L474" s="295" t="str">
        <f>IF(原始数据!AR475="","",IF(ISERROR(MATCH(原始数据!AR475,各类选项!$C:$C,0)),1,0))</f>
        <v/>
      </c>
      <c r="M474" s="295" t="str">
        <f>IF(原始数据!AS475="","",IF(ISERROR(MATCH(原始数据!AS475,各类选项!$C:$C,0)),1,0))</f>
        <v/>
      </c>
      <c r="N474" s="295" t="str">
        <f>IF(原始数据!AT475="","",IF(ISERROR(MATCH(原始数据!AT475,各类选项!$E:$E,0)),1,0))</f>
        <v/>
      </c>
      <c r="O474" s="295" t="str">
        <f>IF(原始数据!AU475="","",IF(ISERROR(MATCH(原始数据!AU475,各类选项!$E:$E,0)),1,0))</f>
        <v/>
      </c>
      <c r="P474" s="295" t="str">
        <f>IF(原始数据!AW475="","",IF(ISERROR(MATCH(原始数据!AW475,各类选项!$E:$E,0)),1,0))</f>
        <v/>
      </c>
      <c r="Q474" s="295" t="str">
        <f>IF(原始数据!AY475="","",IF(ISERROR(MATCH(原始数据!AY475,各类选项!$E:$E,0)),1,0))</f>
        <v/>
      </c>
      <c r="R474" s="295" t="str">
        <f>IF(原始数据!AZ475="","",IF(ISERROR(MATCH(原始数据!AZ475,各类选项!$C:$C,0)),1,0))</f>
        <v/>
      </c>
      <c r="S474" s="295" t="str">
        <f>IF(赛后数据!M475="","",IF(ISERROR(MATCH(赛后数据!M475,(各类选项!J:J),0)),1,0))</f>
        <v/>
      </c>
      <c r="T474" s="295" t="str">
        <f>IF(赛后数据!U475="","",IF(ISERROR(MATCH(赛后数据!U475,(各类选项!J:J),0)),1,0))</f>
        <v/>
      </c>
      <c r="U474" s="295" t="str">
        <f>IF(赛后数据!AC475="","",IF(ISERROR(MATCH(赛后数据!AC475,(各类选项!J:J),0)),1,0))</f>
        <v/>
      </c>
      <c r="V474" s="295" t="str">
        <f>IF(赛后数据!AK475="","",IF(ISERROR(MATCH(赛后数据!AK475,(各类选项!J:J),0)),1,0))</f>
        <v/>
      </c>
    </row>
    <row r="475" spans="1:22">
      <c r="A475" s="295">
        <f t="shared" si="14"/>
        <v>0</v>
      </c>
      <c r="B475" s="295">
        <f t="shared" si="15"/>
        <v>0</v>
      </c>
      <c r="C475" s="295" t="str">
        <f>IF(原始数据!K476="","",IF(ISERROR(MATCH(原始数据!K476,原始数据!E476:F476,0)),1,0)-IF(原始数据!K476="",1,0))</f>
        <v/>
      </c>
      <c r="D475" s="295" t="str">
        <f>IF(原始数据!L476="","",IF(ISERROR(MATCH(原始数据!L476,各类选项!L:L,0)),1,0)-IF(原始数据!L476="",1,0))</f>
        <v/>
      </c>
      <c r="E475" s="295" t="str">
        <f>IF(原始数据!W476="","",IF(ISERROR(MATCH(原始数据!W476,各类选项!G:G,0)),1,0))</f>
        <v/>
      </c>
      <c r="F475" s="295" t="str">
        <f>IF(原始数据!Y476="","",IF(ISERROR(MATCH(原始数据!Y476,各类选项!G:G,0)),1,0))</f>
        <v/>
      </c>
      <c r="G475" s="295" t="str">
        <f>IF(原始数据!AO476="","",IF(ISERROR(MATCH(原始数据!AO476,各类选项!$E:$E,0)),1,0))</f>
        <v/>
      </c>
      <c r="H475" s="295" t="str">
        <f>IF(原始数据!AP476="","",IF(ISERROR(MATCH(原始数据!AP476,各类选项!$E:$E,0)),1,0))</f>
        <v/>
      </c>
      <c r="I475" s="295" t="str">
        <f>IF(原始数据!AV476="","",IF(ISERROR(MATCH(原始数据!AV476,各类选项!$E:$E,0)),1,0))</f>
        <v/>
      </c>
      <c r="J475" s="295" t="str">
        <f>IF(原始数据!AX476="","",IF(ISERROR(MATCH(原始数据!AX476,各类选项!$E:$E,0)),1,0))</f>
        <v/>
      </c>
      <c r="K475" s="295" t="str">
        <f>IF(原始数据!AQ476="","",IF(ISERROR(MATCH(原始数据!AQ476,各类选项!$C:$C,0)),1,0))</f>
        <v/>
      </c>
      <c r="L475" s="295" t="str">
        <f>IF(原始数据!AR476="","",IF(ISERROR(MATCH(原始数据!AR476,各类选项!$C:$C,0)),1,0))</f>
        <v/>
      </c>
      <c r="M475" s="295" t="str">
        <f>IF(原始数据!AS476="","",IF(ISERROR(MATCH(原始数据!AS476,各类选项!$C:$C,0)),1,0))</f>
        <v/>
      </c>
      <c r="N475" s="295" t="str">
        <f>IF(原始数据!AT476="","",IF(ISERROR(MATCH(原始数据!AT476,各类选项!$E:$E,0)),1,0))</f>
        <v/>
      </c>
      <c r="O475" s="295" t="str">
        <f>IF(原始数据!AU476="","",IF(ISERROR(MATCH(原始数据!AU476,各类选项!$E:$E,0)),1,0))</f>
        <v/>
      </c>
      <c r="P475" s="295" t="str">
        <f>IF(原始数据!AW476="","",IF(ISERROR(MATCH(原始数据!AW476,各类选项!$E:$E,0)),1,0))</f>
        <v/>
      </c>
      <c r="Q475" s="295" t="str">
        <f>IF(原始数据!AY476="","",IF(ISERROR(MATCH(原始数据!AY476,各类选项!$E:$E,0)),1,0))</f>
        <v/>
      </c>
      <c r="R475" s="295" t="str">
        <f>IF(原始数据!AZ476="","",IF(ISERROR(MATCH(原始数据!AZ476,各类选项!$C:$C,0)),1,0))</f>
        <v/>
      </c>
      <c r="S475" s="295" t="str">
        <f>IF(赛后数据!M476="","",IF(ISERROR(MATCH(赛后数据!M476,(各类选项!J:J),0)),1,0))</f>
        <v/>
      </c>
      <c r="T475" s="295" t="str">
        <f>IF(赛后数据!U476="","",IF(ISERROR(MATCH(赛后数据!U476,(各类选项!J:J),0)),1,0))</f>
        <v/>
      </c>
      <c r="U475" s="295" t="str">
        <f>IF(赛后数据!AC476="","",IF(ISERROR(MATCH(赛后数据!AC476,(各类选项!J:J),0)),1,0))</f>
        <v/>
      </c>
      <c r="V475" s="295" t="str">
        <f>IF(赛后数据!AK476="","",IF(ISERROR(MATCH(赛后数据!AK476,(各类选项!J:J),0)),1,0))</f>
        <v/>
      </c>
    </row>
    <row r="476" spans="1:22">
      <c r="A476" s="295">
        <f t="shared" si="14"/>
        <v>0</v>
      </c>
      <c r="B476" s="295">
        <f t="shared" si="15"/>
        <v>0</v>
      </c>
      <c r="C476" s="295" t="str">
        <f>IF(原始数据!K477="","",IF(ISERROR(MATCH(原始数据!K477,原始数据!E477:F477,0)),1,0)-IF(原始数据!K477="",1,0))</f>
        <v/>
      </c>
      <c r="D476" s="295" t="str">
        <f>IF(原始数据!L477="","",IF(ISERROR(MATCH(原始数据!L477,各类选项!L:L,0)),1,0)-IF(原始数据!L477="",1,0))</f>
        <v/>
      </c>
      <c r="E476" s="295" t="str">
        <f>IF(原始数据!W477="","",IF(ISERROR(MATCH(原始数据!W477,各类选项!G:G,0)),1,0))</f>
        <v/>
      </c>
      <c r="F476" s="295" t="str">
        <f>IF(原始数据!Y477="","",IF(ISERROR(MATCH(原始数据!Y477,各类选项!G:G,0)),1,0))</f>
        <v/>
      </c>
      <c r="G476" s="295" t="str">
        <f>IF(原始数据!AO477="","",IF(ISERROR(MATCH(原始数据!AO477,各类选项!$E:$E,0)),1,0))</f>
        <v/>
      </c>
      <c r="H476" s="295" t="str">
        <f>IF(原始数据!AP477="","",IF(ISERROR(MATCH(原始数据!AP477,各类选项!$E:$E,0)),1,0))</f>
        <v/>
      </c>
      <c r="I476" s="295" t="str">
        <f>IF(原始数据!AV477="","",IF(ISERROR(MATCH(原始数据!AV477,各类选项!$E:$E,0)),1,0))</f>
        <v/>
      </c>
      <c r="J476" s="295" t="str">
        <f>IF(原始数据!AX477="","",IF(ISERROR(MATCH(原始数据!AX477,各类选项!$E:$E,0)),1,0))</f>
        <v/>
      </c>
      <c r="K476" s="295" t="str">
        <f>IF(原始数据!AQ477="","",IF(ISERROR(MATCH(原始数据!AQ477,各类选项!$C:$C,0)),1,0))</f>
        <v/>
      </c>
      <c r="L476" s="295" t="str">
        <f>IF(原始数据!AR477="","",IF(ISERROR(MATCH(原始数据!AR477,各类选项!$C:$C,0)),1,0))</f>
        <v/>
      </c>
      <c r="M476" s="295" t="str">
        <f>IF(原始数据!AS477="","",IF(ISERROR(MATCH(原始数据!AS477,各类选项!$C:$C,0)),1,0))</f>
        <v/>
      </c>
      <c r="N476" s="295" t="str">
        <f>IF(原始数据!AT477="","",IF(ISERROR(MATCH(原始数据!AT477,各类选项!$E:$E,0)),1,0))</f>
        <v/>
      </c>
      <c r="O476" s="295" t="str">
        <f>IF(原始数据!AU477="","",IF(ISERROR(MATCH(原始数据!AU477,各类选项!$E:$E,0)),1,0))</f>
        <v/>
      </c>
      <c r="P476" s="295" t="str">
        <f>IF(原始数据!AW477="","",IF(ISERROR(MATCH(原始数据!AW477,各类选项!$E:$E,0)),1,0))</f>
        <v/>
      </c>
      <c r="Q476" s="295" t="str">
        <f>IF(原始数据!AY477="","",IF(ISERROR(MATCH(原始数据!AY477,各类选项!$E:$E,0)),1,0))</f>
        <v/>
      </c>
      <c r="R476" s="295" t="str">
        <f>IF(原始数据!AZ477="","",IF(ISERROR(MATCH(原始数据!AZ477,各类选项!$C:$C,0)),1,0))</f>
        <v/>
      </c>
      <c r="S476" s="295" t="str">
        <f>IF(赛后数据!M477="","",IF(ISERROR(MATCH(赛后数据!M477,(各类选项!J:J),0)),1,0))</f>
        <v/>
      </c>
      <c r="T476" s="295" t="str">
        <f>IF(赛后数据!U477="","",IF(ISERROR(MATCH(赛后数据!U477,(各类选项!J:J),0)),1,0))</f>
        <v/>
      </c>
      <c r="U476" s="295" t="str">
        <f>IF(赛后数据!AC477="","",IF(ISERROR(MATCH(赛后数据!AC477,(各类选项!J:J),0)),1,0))</f>
        <v/>
      </c>
      <c r="V476" s="295" t="str">
        <f>IF(赛后数据!AK477="","",IF(ISERROR(MATCH(赛后数据!AK477,(各类选项!J:J),0)),1,0))</f>
        <v/>
      </c>
    </row>
    <row r="477" spans="1:22">
      <c r="A477" s="295">
        <f t="shared" si="14"/>
        <v>0</v>
      </c>
      <c r="B477" s="295">
        <f t="shared" si="15"/>
        <v>0</v>
      </c>
      <c r="C477" s="295" t="str">
        <f>IF(原始数据!K478="","",IF(ISERROR(MATCH(原始数据!K478,原始数据!E478:F478,0)),1,0)-IF(原始数据!K478="",1,0))</f>
        <v/>
      </c>
      <c r="D477" s="295" t="str">
        <f>IF(原始数据!L478="","",IF(ISERROR(MATCH(原始数据!L478,各类选项!L:L,0)),1,0)-IF(原始数据!L478="",1,0))</f>
        <v/>
      </c>
      <c r="E477" s="295" t="str">
        <f>IF(原始数据!W478="","",IF(ISERROR(MATCH(原始数据!W478,各类选项!G:G,0)),1,0))</f>
        <v/>
      </c>
      <c r="F477" s="295" t="str">
        <f>IF(原始数据!Y478="","",IF(ISERROR(MATCH(原始数据!Y478,各类选项!G:G,0)),1,0))</f>
        <v/>
      </c>
      <c r="G477" s="295" t="str">
        <f>IF(原始数据!AO478="","",IF(ISERROR(MATCH(原始数据!AO478,各类选项!$E:$E,0)),1,0))</f>
        <v/>
      </c>
      <c r="H477" s="295" t="str">
        <f>IF(原始数据!AP478="","",IF(ISERROR(MATCH(原始数据!AP478,各类选项!$E:$E,0)),1,0))</f>
        <v/>
      </c>
      <c r="I477" s="295" t="str">
        <f>IF(原始数据!AV478="","",IF(ISERROR(MATCH(原始数据!AV478,各类选项!$E:$E,0)),1,0))</f>
        <v/>
      </c>
      <c r="J477" s="295" t="str">
        <f>IF(原始数据!AX478="","",IF(ISERROR(MATCH(原始数据!AX478,各类选项!$E:$E,0)),1,0))</f>
        <v/>
      </c>
      <c r="K477" s="295" t="str">
        <f>IF(原始数据!AQ478="","",IF(ISERROR(MATCH(原始数据!AQ478,各类选项!$C:$C,0)),1,0))</f>
        <v/>
      </c>
      <c r="L477" s="295" t="str">
        <f>IF(原始数据!AR478="","",IF(ISERROR(MATCH(原始数据!AR478,各类选项!$C:$C,0)),1,0))</f>
        <v/>
      </c>
      <c r="M477" s="295" t="str">
        <f>IF(原始数据!AS478="","",IF(ISERROR(MATCH(原始数据!AS478,各类选项!$C:$C,0)),1,0))</f>
        <v/>
      </c>
      <c r="N477" s="295" t="str">
        <f>IF(原始数据!AT478="","",IF(ISERROR(MATCH(原始数据!AT478,各类选项!$E:$E,0)),1,0))</f>
        <v/>
      </c>
      <c r="O477" s="295" t="str">
        <f>IF(原始数据!AU478="","",IF(ISERROR(MATCH(原始数据!AU478,各类选项!$E:$E,0)),1,0))</f>
        <v/>
      </c>
      <c r="P477" s="295" t="str">
        <f>IF(原始数据!AW478="","",IF(ISERROR(MATCH(原始数据!AW478,各类选项!$E:$E,0)),1,0))</f>
        <v/>
      </c>
      <c r="Q477" s="295" t="str">
        <f>IF(原始数据!AY478="","",IF(ISERROR(MATCH(原始数据!AY478,各类选项!$E:$E,0)),1,0))</f>
        <v/>
      </c>
      <c r="R477" s="295" t="str">
        <f>IF(原始数据!AZ478="","",IF(ISERROR(MATCH(原始数据!AZ478,各类选项!$C:$C,0)),1,0))</f>
        <v/>
      </c>
      <c r="S477" s="295" t="str">
        <f>IF(赛后数据!M478="","",IF(ISERROR(MATCH(赛后数据!M478,(各类选项!J:J),0)),1,0))</f>
        <v/>
      </c>
      <c r="T477" s="295" t="str">
        <f>IF(赛后数据!U478="","",IF(ISERROR(MATCH(赛后数据!U478,(各类选项!J:J),0)),1,0))</f>
        <v/>
      </c>
      <c r="U477" s="295" t="str">
        <f>IF(赛后数据!AC478="","",IF(ISERROR(MATCH(赛后数据!AC478,(各类选项!J:J),0)),1,0))</f>
        <v/>
      </c>
      <c r="V477" s="295" t="str">
        <f>IF(赛后数据!AK478="","",IF(ISERROR(MATCH(赛后数据!AK478,(各类选项!J:J),0)),1,0))</f>
        <v/>
      </c>
    </row>
    <row r="478" spans="1:22">
      <c r="A478" s="295">
        <f t="shared" si="14"/>
        <v>0</v>
      </c>
      <c r="B478" s="295">
        <f t="shared" si="15"/>
        <v>0</v>
      </c>
      <c r="C478" s="295" t="str">
        <f>IF(原始数据!K479="","",IF(ISERROR(MATCH(原始数据!K479,原始数据!E479:F479,0)),1,0)-IF(原始数据!K479="",1,0))</f>
        <v/>
      </c>
      <c r="D478" s="295" t="str">
        <f>IF(原始数据!L479="","",IF(ISERROR(MATCH(原始数据!L479,各类选项!L:L,0)),1,0)-IF(原始数据!L479="",1,0))</f>
        <v/>
      </c>
      <c r="E478" s="295" t="str">
        <f>IF(原始数据!W479="","",IF(ISERROR(MATCH(原始数据!W479,各类选项!G:G,0)),1,0))</f>
        <v/>
      </c>
      <c r="F478" s="295" t="str">
        <f>IF(原始数据!Y479="","",IF(ISERROR(MATCH(原始数据!Y479,各类选项!G:G,0)),1,0))</f>
        <v/>
      </c>
      <c r="G478" s="295" t="str">
        <f>IF(原始数据!AO479="","",IF(ISERROR(MATCH(原始数据!AO479,各类选项!$E:$E,0)),1,0))</f>
        <v/>
      </c>
      <c r="H478" s="295" t="str">
        <f>IF(原始数据!AP479="","",IF(ISERROR(MATCH(原始数据!AP479,各类选项!$E:$E,0)),1,0))</f>
        <v/>
      </c>
      <c r="I478" s="295" t="str">
        <f>IF(原始数据!AV479="","",IF(ISERROR(MATCH(原始数据!AV479,各类选项!$E:$E,0)),1,0))</f>
        <v/>
      </c>
      <c r="J478" s="295" t="str">
        <f>IF(原始数据!AX479="","",IF(ISERROR(MATCH(原始数据!AX479,各类选项!$E:$E,0)),1,0))</f>
        <v/>
      </c>
      <c r="K478" s="295" t="str">
        <f>IF(原始数据!AQ479="","",IF(ISERROR(MATCH(原始数据!AQ479,各类选项!$C:$C,0)),1,0))</f>
        <v/>
      </c>
      <c r="L478" s="295" t="str">
        <f>IF(原始数据!AR479="","",IF(ISERROR(MATCH(原始数据!AR479,各类选项!$C:$C,0)),1,0))</f>
        <v/>
      </c>
      <c r="M478" s="295" t="str">
        <f>IF(原始数据!AS479="","",IF(ISERROR(MATCH(原始数据!AS479,各类选项!$C:$C,0)),1,0))</f>
        <v/>
      </c>
      <c r="N478" s="295" t="str">
        <f>IF(原始数据!AT479="","",IF(ISERROR(MATCH(原始数据!AT479,各类选项!$E:$E,0)),1,0))</f>
        <v/>
      </c>
      <c r="O478" s="295" t="str">
        <f>IF(原始数据!AU479="","",IF(ISERROR(MATCH(原始数据!AU479,各类选项!$E:$E,0)),1,0))</f>
        <v/>
      </c>
      <c r="P478" s="295" t="str">
        <f>IF(原始数据!AW479="","",IF(ISERROR(MATCH(原始数据!AW479,各类选项!$E:$E,0)),1,0))</f>
        <v/>
      </c>
      <c r="Q478" s="295" t="str">
        <f>IF(原始数据!AY479="","",IF(ISERROR(MATCH(原始数据!AY479,各类选项!$E:$E,0)),1,0))</f>
        <v/>
      </c>
      <c r="R478" s="295" t="str">
        <f>IF(原始数据!AZ479="","",IF(ISERROR(MATCH(原始数据!AZ479,各类选项!$C:$C,0)),1,0))</f>
        <v/>
      </c>
      <c r="S478" s="295" t="str">
        <f>IF(赛后数据!M479="","",IF(ISERROR(MATCH(赛后数据!M479,(各类选项!J:J),0)),1,0))</f>
        <v/>
      </c>
      <c r="T478" s="295" t="str">
        <f>IF(赛后数据!U479="","",IF(ISERROR(MATCH(赛后数据!U479,(各类选项!J:J),0)),1,0))</f>
        <v/>
      </c>
      <c r="U478" s="295" t="str">
        <f>IF(赛后数据!AC479="","",IF(ISERROR(MATCH(赛后数据!AC479,(各类选项!J:J),0)),1,0))</f>
        <v/>
      </c>
      <c r="V478" s="295" t="str">
        <f>IF(赛后数据!AK479="","",IF(ISERROR(MATCH(赛后数据!AK479,(各类选项!J:J),0)),1,0))</f>
        <v/>
      </c>
    </row>
    <row r="479" spans="1:22">
      <c r="A479" s="295">
        <f t="shared" si="14"/>
        <v>0</v>
      </c>
      <c r="B479" s="295">
        <f t="shared" si="15"/>
        <v>0</v>
      </c>
      <c r="C479" s="295" t="str">
        <f>IF(原始数据!K480="","",IF(ISERROR(MATCH(原始数据!K480,原始数据!E480:F480,0)),1,0)-IF(原始数据!K480="",1,0))</f>
        <v/>
      </c>
      <c r="D479" s="295" t="str">
        <f>IF(原始数据!L480="","",IF(ISERROR(MATCH(原始数据!L480,各类选项!L:L,0)),1,0)-IF(原始数据!L480="",1,0))</f>
        <v/>
      </c>
      <c r="E479" s="295" t="str">
        <f>IF(原始数据!W480="","",IF(ISERROR(MATCH(原始数据!W480,各类选项!G:G,0)),1,0))</f>
        <v/>
      </c>
      <c r="F479" s="295" t="str">
        <f>IF(原始数据!Y480="","",IF(ISERROR(MATCH(原始数据!Y480,各类选项!G:G,0)),1,0))</f>
        <v/>
      </c>
      <c r="G479" s="295" t="str">
        <f>IF(原始数据!AO480="","",IF(ISERROR(MATCH(原始数据!AO480,各类选项!$E:$E,0)),1,0))</f>
        <v/>
      </c>
      <c r="H479" s="295" t="str">
        <f>IF(原始数据!AP480="","",IF(ISERROR(MATCH(原始数据!AP480,各类选项!$E:$E,0)),1,0))</f>
        <v/>
      </c>
      <c r="I479" s="295" t="str">
        <f>IF(原始数据!AV480="","",IF(ISERROR(MATCH(原始数据!AV480,各类选项!$E:$E,0)),1,0))</f>
        <v/>
      </c>
      <c r="J479" s="295" t="str">
        <f>IF(原始数据!AX480="","",IF(ISERROR(MATCH(原始数据!AX480,各类选项!$E:$E,0)),1,0))</f>
        <v/>
      </c>
      <c r="K479" s="295" t="str">
        <f>IF(原始数据!AQ480="","",IF(ISERROR(MATCH(原始数据!AQ480,各类选项!$C:$C,0)),1,0))</f>
        <v/>
      </c>
      <c r="L479" s="295" t="str">
        <f>IF(原始数据!AR480="","",IF(ISERROR(MATCH(原始数据!AR480,各类选项!$C:$C,0)),1,0))</f>
        <v/>
      </c>
      <c r="M479" s="295" t="str">
        <f>IF(原始数据!AS480="","",IF(ISERROR(MATCH(原始数据!AS480,各类选项!$C:$C,0)),1,0))</f>
        <v/>
      </c>
      <c r="N479" s="295" t="str">
        <f>IF(原始数据!AT480="","",IF(ISERROR(MATCH(原始数据!AT480,各类选项!$E:$E,0)),1,0))</f>
        <v/>
      </c>
      <c r="O479" s="295" t="str">
        <f>IF(原始数据!AU480="","",IF(ISERROR(MATCH(原始数据!AU480,各类选项!$E:$E,0)),1,0))</f>
        <v/>
      </c>
      <c r="P479" s="295" t="str">
        <f>IF(原始数据!AW480="","",IF(ISERROR(MATCH(原始数据!AW480,各类选项!$E:$E,0)),1,0))</f>
        <v/>
      </c>
      <c r="Q479" s="295" t="str">
        <f>IF(原始数据!AY480="","",IF(ISERROR(MATCH(原始数据!AY480,各类选项!$E:$E,0)),1,0))</f>
        <v/>
      </c>
      <c r="R479" s="295" t="str">
        <f>IF(原始数据!AZ480="","",IF(ISERROR(MATCH(原始数据!AZ480,各类选项!$C:$C,0)),1,0))</f>
        <v/>
      </c>
      <c r="S479" s="295" t="str">
        <f>IF(赛后数据!M480="","",IF(ISERROR(MATCH(赛后数据!M480,(各类选项!J:J),0)),1,0))</f>
        <v/>
      </c>
      <c r="T479" s="295" t="str">
        <f>IF(赛后数据!U480="","",IF(ISERROR(MATCH(赛后数据!U480,(各类选项!J:J),0)),1,0))</f>
        <v/>
      </c>
      <c r="U479" s="295" t="str">
        <f>IF(赛后数据!AC480="","",IF(ISERROR(MATCH(赛后数据!AC480,(各类选项!J:J),0)),1,0))</f>
        <v/>
      </c>
      <c r="V479" s="295" t="str">
        <f>IF(赛后数据!AK480="","",IF(ISERROR(MATCH(赛后数据!AK480,(各类选项!J:J),0)),1,0))</f>
        <v/>
      </c>
    </row>
    <row r="480" spans="1:22">
      <c r="A480" s="295">
        <f t="shared" si="14"/>
        <v>0</v>
      </c>
      <c r="B480" s="295">
        <f t="shared" si="15"/>
        <v>0</v>
      </c>
      <c r="C480" s="295" t="str">
        <f>IF(原始数据!K481="","",IF(ISERROR(MATCH(原始数据!K481,原始数据!E481:F481,0)),1,0)-IF(原始数据!K481="",1,0))</f>
        <v/>
      </c>
      <c r="D480" s="295" t="str">
        <f>IF(原始数据!L481="","",IF(ISERROR(MATCH(原始数据!L481,各类选项!L:L,0)),1,0)-IF(原始数据!L481="",1,0))</f>
        <v/>
      </c>
      <c r="E480" s="295" t="str">
        <f>IF(原始数据!W481="","",IF(ISERROR(MATCH(原始数据!W481,各类选项!G:G,0)),1,0))</f>
        <v/>
      </c>
      <c r="F480" s="295" t="str">
        <f>IF(原始数据!Y481="","",IF(ISERROR(MATCH(原始数据!Y481,各类选项!G:G,0)),1,0))</f>
        <v/>
      </c>
      <c r="G480" s="295" t="str">
        <f>IF(原始数据!AO481="","",IF(ISERROR(MATCH(原始数据!AO481,各类选项!$E:$E,0)),1,0))</f>
        <v/>
      </c>
      <c r="H480" s="295" t="str">
        <f>IF(原始数据!AP481="","",IF(ISERROR(MATCH(原始数据!AP481,各类选项!$E:$E,0)),1,0))</f>
        <v/>
      </c>
      <c r="I480" s="295" t="str">
        <f>IF(原始数据!AV481="","",IF(ISERROR(MATCH(原始数据!AV481,各类选项!$E:$E,0)),1,0))</f>
        <v/>
      </c>
      <c r="J480" s="295" t="str">
        <f>IF(原始数据!AX481="","",IF(ISERROR(MATCH(原始数据!AX481,各类选项!$E:$E,0)),1,0))</f>
        <v/>
      </c>
      <c r="K480" s="295" t="str">
        <f>IF(原始数据!AQ481="","",IF(ISERROR(MATCH(原始数据!AQ481,各类选项!$C:$C,0)),1,0))</f>
        <v/>
      </c>
      <c r="L480" s="295" t="str">
        <f>IF(原始数据!AR481="","",IF(ISERROR(MATCH(原始数据!AR481,各类选项!$C:$C,0)),1,0))</f>
        <v/>
      </c>
      <c r="M480" s="295" t="str">
        <f>IF(原始数据!AS481="","",IF(ISERROR(MATCH(原始数据!AS481,各类选项!$C:$C,0)),1,0))</f>
        <v/>
      </c>
      <c r="N480" s="295" t="str">
        <f>IF(原始数据!AT481="","",IF(ISERROR(MATCH(原始数据!AT481,各类选项!$E:$E,0)),1,0))</f>
        <v/>
      </c>
      <c r="O480" s="295" t="str">
        <f>IF(原始数据!AU481="","",IF(ISERROR(MATCH(原始数据!AU481,各类选项!$E:$E,0)),1,0))</f>
        <v/>
      </c>
      <c r="P480" s="295" t="str">
        <f>IF(原始数据!AW481="","",IF(ISERROR(MATCH(原始数据!AW481,各类选项!$E:$E,0)),1,0))</f>
        <v/>
      </c>
      <c r="Q480" s="295" t="str">
        <f>IF(原始数据!AY481="","",IF(ISERROR(MATCH(原始数据!AY481,各类选项!$E:$E,0)),1,0))</f>
        <v/>
      </c>
      <c r="R480" s="295" t="str">
        <f>IF(原始数据!AZ481="","",IF(ISERROR(MATCH(原始数据!AZ481,各类选项!$C:$C,0)),1,0))</f>
        <v/>
      </c>
      <c r="S480" s="295" t="str">
        <f>IF(赛后数据!M481="","",IF(ISERROR(MATCH(赛后数据!M481,(各类选项!J:J),0)),1,0))</f>
        <v/>
      </c>
      <c r="T480" s="295" t="str">
        <f>IF(赛后数据!U481="","",IF(ISERROR(MATCH(赛后数据!U481,(各类选项!J:J),0)),1,0))</f>
        <v/>
      </c>
      <c r="U480" s="295" t="str">
        <f>IF(赛后数据!AC481="","",IF(ISERROR(MATCH(赛后数据!AC481,(各类选项!J:J),0)),1,0))</f>
        <v/>
      </c>
      <c r="V480" s="295" t="str">
        <f>IF(赛后数据!AK481="","",IF(ISERROR(MATCH(赛后数据!AK481,(各类选项!J:J),0)),1,0))</f>
        <v/>
      </c>
    </row>
    <row r="481" spans="1:22">
      <c r="A481" s="295">
        <f t="shared" si="14"/>
        <v>0</v>
      </c>
      <c r="B481" s="295">
        <f t="shared" si="15"/>
        <v>0</v>
      </c>
      <c r="C481" s="295" t="str">
        <f>IF(原始数据!K482="","",IF(ISERROR(MATCH(原始数据!K482,原始数据!E482:F482,0)),1,0)-IF(原始数据!K482="",1,0))</f>
        <v/>
      </c>
      <c r="D481" s="295" t="str">
        <f>IF(原始数据!L482="","",IF(ISERROR(MATCH(原始数据!L482,各类选项!L:L,0)),1,0)-IF(原始数据!L482="",1,0))</f>
        <v/>
      </c>
      <c r="E481" s="295" t="str">
        <f>IF(原始数据!W482="","",IF(ISERROR(MATCH(原始数据!W482,各类选项!G:G,0)),1,0))</f>
        <v/>
      </c>
      <c r="F481" s="295" t="str">
        <f>IF(原始数据!Y482="","",IF(ISERROR(MATCH(原始数据!Y482,各类选项!G:G,0)),1,0))</f>
        <v/>
      </c>
      <c r="G481" s="295" t="str">
        <f>IF(原始数据!AO482="","",IF(ISERROR(MATCH(原始数据!AO482,各类选项!$E:$E,0)),1,0))</f>
        <v/>
      </c>
      <c r="H481" s="295" t="str">
        <f>IF(原始数据!AP482="","",IF(ISERROR(MATCH(原始数据!AP482,各类选项!$E:$E,0)),1,0))</f>
        <v/>
      </c>
      <c r="I481" s="295" t="str">
        <f>IF(原始数据!AV482="","",IF(ISERROR(MATCH(原始数据!AV482,各类选项!$E:$E,0)),1,0))</f>
        <v/>
      </c>
      <c r="J481" s="295" t="str">
        <f>IF(原始数据!AX482="","",IF(ISERROR(MATCH(原始数据!AX482,各类选项!$E:$E,0)),1,0))</f>
        <v/>
      </c>
      <c r="K481" s="295" t="str">
        <f>IF(原始数据!AQ482="","",IF(ISERROR(MATCH(原始数据!AQ482,各类选项!$C:$C,0)),1,0))</f>
        <v/>
      </c>
      <c r="L481" s="295" t="str">
        <f>IF(原始数据!AR482="","",IF(ISERROR(MATCH(原始数据!AR482,各类选项!$C:$C,0)),1,0))</f>
        <v/>
      </c>
      <c r="M481" s="295" t="str">
        <f>IF(原始数据!AS482="","",IF(ISERROR(MATCH(原始数据!AS482,各类选项!$C:$C,0)),1,0))</f>
        <v/>
      </c>
      <c r="N481" s="295" t="str">
        <f>IF(原始数据!AT482="","",IF(ISERROR(MATCH(原始数据!AT482,各类选项!$E:$E,0)),1,0))</f>
        <v/>
      </c>
      <c r="O481" s="295" t="str">
        <f>IF(原始数据!AU482="","",IF(ISERROR(MATCH(原始数据!AU482,各类选项!$E:$E,0)),1,0))</f>
        <v/>
      </c>
      <c r="P481" s="295" t="str">
        <f>IF(原始数据!AW482="","",IF(ISERROR(MATCH(原始数据!AW482,各类选项!$E:$E,0)),1,0))</f>
        <v/>
      </c>
      <c r="Q481" s="295" t="str">
        <f>IF(原始数据!AY482="","",IF(ISERROR(MATCH(原始数据!AY482,各类选项!$E:$E,0)),1,0))</f>
        <v/>
      </c>
      <c r="R481" s="295" t="str">
        <f>IF(原始数据!AZ482="","",IF(ISERROR(MATCH(原始数据!AZ482,各类选项!$C:$C,0)),1,0))</f>
        <v/>
      </c>
      <c r="S481" s="295" t="str">
        <f>IF(赛后数据!M482="","",IF(ISERROR(MATCH(赛后数据!M482,(各类选项!J:J),0)),1,0))</f>
        <v/>
      </c>
      <c r="T481" s="295" t="str">
        <f>IF(赛后数据!U482="","",IF(ISERROR(MATCH(赛后数据!U482,(各类选项!J:J),0)),1,0))</f>
        <v/>
      </c>
      <c r="U481" s="295" t="str">
        <f>IF(赛后数据!AC482="","",IF(ISERROR(MATCH(赛后数据!AC482,(各类选项!J:J),0)),1,0))</f>
        <v/>
      </c>
      <c r="V481" s="295" t="str">
        <f>IF(赛后数据!AK482="","",IF(ISERROR(MATCH(赛后数据!AK482,(各类选项!J:J),0)),1,0))</f>
        <v/>
      </c>
    </row>
    <row r="482" spans="1:22">
      <c r="A482" s="295">
        <f t="shared" si="14"/>
        <v>0</v>
      </c>
      <c r="B482" s="295">
        <f t="shared" si="15"/>
        <v>0</v>
      </c>
      <c r="C482" s="295" t="str">
        <f>IF(原始数据!K483="","",IF(ISERROR(MATCH(原始数据!K483,原始数据!E483:F483,0)),1,0)-IF(原始数据!K483="",1,0))</f>
        <v/>
      </c>
      <c r="D482" s="295" t="str">
        <f>IF(原始数据!L483="","",IF(ISERROR(MATCH(原始数据!L483,各类选项!L:L,0)),1,0)-IF(原始数据!L483="",1,0))</f>
        <v/>
      </c>
      <c r="E482" s="295" t="str">
        <f>IF(原始数据!W483="","",IF(ISERROR(MATCH(原始数据!W483,各类选项!G:G,0)),1,0))</f>
        <v/>
      </c>
      <c r="F482" s="295" t="str">
        <f>IF(原始数据!Y483="","",IF(ISERROR(MATCH(原始数据!Y483,各类选项!G:G,0)),1,0))</f>
        <v/>
      </c>
      <c r="G482" s="295" t="str">
        <f>IF(原始数据!AO483="","",IF(ISERROR(MATCH(原始数据!AO483,各类选项!$E:$E,0)),1,0))</f>
        <v/>
      </c>
      <c r="H482" s="295" t="str">
        <f>IF(原始数据!AP483="","",IF(ISERROR(MATCH(原始数据!AP483,各类选项!$E:$E,0)),1,0))</f>
        <v/>
      </c>
      <c r="I482" s="295" t="str">
        <f>IF(原始数据!AV483="","",IF(ISERROR(MATCH(原始数据!AV483,各类选项!$E:$E,0)),1,0))</f>
        <v/>
      </c>
      <c r="J482" s="295" t="str">
        <f>IF(原始数据!AX483="","",IF(ISERROR(MATCH(原始数据!AX483,各类选项!$E:$E,0)),1,0))</f>
        <v/>
      </c>
      <c r="K482" s="295" t="str">
        <f>IF(原始数据!AQ483="","",IF(ISERROR(MATCH(原始数据!AQ483,各类选项!$C:$C,0)),1,0))</f>
        <v/>
      </c>
      <c r="L482" s="295" t="str">
        <f>IF(原始数据!AR483="","",IF(ISERROR(MATCH(原始数据!AR483,各类选项!$C:$C,0)),1,0))</f>
        <v/>
      </c>
      <c r="M482" s="295" t="str">
        <f>IF(原始数据!AS483="","",IF(ISERROR(MATCH(原始数据!AS483,各类选项!$C:$C,0)),1,0))</f>
        <v/>
      </c>
      <c r="N482" s="295" t="str">
        <f>IF(原始数据!AT483="","",IF(ISERROR(MATCH(原始数据!AT483,各类选项!$E:$E,0)),1,0))</f>
        <v/>
      </c>
      <c r="O482" s="295" t="str">
        <f>IF(原始数据!AU483="","",IF(ISERROR(MATCH(原始数据!AU483,各类选项!$E:$E,0)),1,0))</f>
        <v/>
      </c>
      <c r="P482" s="295" t="str">
        <f>IF(原始数据!AW483="","",IF(ISERROR(MATCH(原始数据!AW483,各类选项!$E:$E,0)),1,0))</f>
        <v/>
      </c>
      <c r="Q482" s="295" t="str">
        <f>IF(原始数据!AY483="","",IF(ISERROR(MATCH(原始数据!AY483,各类选项!$E:$E,0)),1,0))</f>
        <v/>
      </c>
      <c r="R482" s="295" t="str">
        <f>IF(原始数据!AZ483="","",IF(ISERROR(MATCH(原始数据!AZ483,各类选项!$C:$C,0)),1,0))</f>
        <v/>
      </c>
      <c r="S482" s="295" t="str">
        <f>IF(赛后数据!M483="","",IF(ISERROR(MATCH(赛后数据!M483,(各类选项!J:J),0)),1,0))</f>
        <v/>
      </c>
      <c r="T482" s="295" t="str">
        <f>IF(赛后数据!U483="","",IF(ISERROR(MATCH(赛后数据!U483,(各类选项!J:J),0)),1,0))</f>
        <v/>
      </c>
      <c r="U482" s="295" t="str">
        <f>IF(赛后数据!AC483="","",IF(ISERROR(MATCH(赛后数据!AC483,(各类选项!J:J),0)),1,0))</f>
        <v/>
      </c>
      <c r="V482" s="295" t="str">
        <f>IF(赛后数据!AK483="","",IF(ISERROR(MATCH(赛后数据!AK483,(各类选项!J:J),0)),1,0))</f>
        <v/>
      </c>
    </row>
    <row r="483" spans="1:22">
      <c r="A483" s="295">
        <f t="shared" si="14"/>
        <v>0</v>
      </c>
      <c r="B483" s="295">
        <f t="shared" si="15"/>
        <v>0</v>
      </c>
      <c r="C483" s="295" t="str">
        <f>IF(原始数据!K484="","",IF(ISERROR(MATCH(原始数据!K484,原始数据!E484:F484,0)),1,0)-IF(原始数据!K484="",1,0))</f>
        <v/>
      </c>
      <c r="D483" s="295" t="str">
        <f>IF(原始数据!L484="","",IF(ISERROR(MATCH(原始数据!L484,各类选项!L:L,0)),1,0)-IF(原始数据!L484="",1,0))</f>
        <v/>
      </c>
      <c r="E483" s="295" t="str">
        <f>IF(原始数据!W484="","",IF(ISERROR(MATCH(原始数据!W484,各类选项!G:G,0)),1,0))</f>
        <v/>
      </c>
      <c r="F483" s="295" t="str">
        <f>IF(原始数据!Y484="","",IF(ISERROR(MATCH(原始数据!Y484,各类选项!G:G,0)),1,0))</f>
        <v/>
      </c>
      <c r="G483" s="295" t="str">
        <f>IF(原始数据!AO484="","",IF(ISERROR(MATCH(原始数据!AO484,各类选项!$E:$E,0)),1,0))</f>
        <v/>
      </c>
      <c r="H483" s="295" t="str">
        <f>IF(原始数据!AP484="","",IF(ISERROR(MATCH(原始数据!AP484,各类选项!$E:$E,0)),1,0))</f>
        <v/>
      </c>
      <c r="I483" s="295" t="str">
        <f>IF(原始数据!AV484="","",IF(ISERROR(MATCH(原始数据!AV484,各类选项!$E:$E,0)),1,0))</f>
        <v/>
      </c>
      <c r="J483" s="295" t="str">
        <f>IF(原始数据!AX484="","",IF(ISERROR(MATCH(原始数据!AX484,各类选项!$E:$E,0)),1,0))</f>
        <v/>
      </c>
      <c r="K483" s="295" t="str">
        <f>IF(原始数据!AQ484="","",IF(ISERROR(MATCH(原始数据!AQ484,各类选项!$C:$C,0)),1,0))</f>
        <v/>
      </c>
      <c r="L483" s="295" t="str">
        <f>IF(原始数据!AR484="","",IF(ISERROR(MATCH(原始数据!AR484,各类选项!$C:$C,0)),1,0))</f>
        <v/>
      </c>
      <c r="M483" s="295" t="str">
        <f>IF(原始数据!AS484="","",IF(ISERROR(MATCH(原始数据!AS484,各类选项!$C:$C,0)),1,0))</f>
        <v/>
      </c>
      <c r="N483" s="295" t="str">
        <f>IF(原始数据!AT484="","",IF(ISERROR(MATCH(原始数据!AT484,各类选项!$E:$E,0)),1,0))</f>
        <v/>
      </c>
      <c r="O483" s="295" t="str">
        <f>IF(原始数据!AU484="","",IF(ISERROR(MATCH(原始数据!AU484,各类选项!$E:$E,0)),1,0))</f>
        <v/>
      </c>
      <c r="P483" s="295" t="str">
        <f>IF(原始数据!AW484="","",IF(ISERROR(MATCH(原始数据!AW484,各类选项!$E:$E,0)),1,0))</f>
        <v/>
      </c>
      <c r="Q483" s="295" t="str">
        <f>IF(原始数据!AY484="","",IF(ISERROR(MATCH(原始数据!AY484,各类选项!$E:$E,0)),1,0))</f>
        <v/>
      </c>
      <c r="R483" s="295" t="str">
        <f>IF(原始数据!AZ484="","",IF(ISERROR(MATCH(原始数据!AZ484,各类选项!$C:$C,0)),1,0))</f>
        <v/>
      </c>
      <c r="S483" s="295" t="str">
        <f>IF(赛后数据!M484="","",IF(ISERROR(MATCH(赛后数据!M484,(各类选项!J:J),0)),1,0))</f>
        <v/>
      </c>
      <c r="T483" s="295" t="str">
        <f>IF(赛后数据!U484="","",IF(ISERROR(MATCH(赛后数据!U484,(各类选项!J:J),0)),1,0))</f>
        <v/>
      </c>
      <c r="U483" s="295" t="str">
        <f>IF(赛后数据!AC484="","",IF(ISERROR(MATCH(赛后数据!AC484,(各类选项!J:J),0)),1,0))</f>
        <v/>
      </c>
      <c r="V483" s="295" t="str">
        <f>IF(赛后数据!AK484="","",IF(ISERROR(MATCH(赛后数据!AK484,(各类选项!J:J),0)),1,0))</f>
        <v/>
      </c>
    </row>
    <row r="484" spans="1:22">
      <c r="A484" s="295">
        <f t="shared" si="14"/>
        <v>0</v>
      </c>
      <c r="B484" s="295">
        <f t="shared" si="15"/>
        <v>0</v>
      </c>
      <c r="C484" s="295" t="str">
        <f>IF(原始数据!K485="","",IF(ISERROR(MATCH(原始数据!K485,原始数据!E485:F485,0)),1,0)-IF(原始数据!K485="",1,0))</f>
        <v/>
      </c>
      <c r="D484" s="295" t="str">
        <f>IF(原始数据!L485="","",IF(ISERROR(MATCH(原始数据!L485,各类选项!L:L,0)),1,0)-IF(原始数据!L485="",1,0))</f>
        <v/>
      </c>
      <c r="E484" s="295" t="str">
        <f>IF(原始数据!W485="","",IF(ISERROR(MATCH(原始数据!W485,各类选项!G:G,0)),1,0))</f>
        <v/>
      </c>
      <c r="F484" s="295" t="str">
        <f>IF(原始数据!Y485="","",IF(ISERROR(MATCH(原始数据!Y485,各类选项!G:G,0)),1,0))</f>
        <v/>
      </c>
      <c r="G484" s="295" t="str">
        <f>IF(原始数据!AO485="","",IF(ISERROR(MATCH(原始数据!AO485,各类选项!$E:$E,0)),1,0))</f>
        <v/>
      </c>
      <c r="H484" s="295" t="str">
        <f>IF(原始数据!AP485="","",IF(ISERROR(MATCH(原始数据!AP485,各类选项!$E:$E,0)),1,0))</f>
        <v/>
      </c>
      <c r="I484" s="295" t="str">
        <f>IF(原始数据!AV485="","",IF(ISERROR(MATCH(原始数据!AV485,各类选项!$E:$E,0)),1,0))</f>
        <v/>
      </c>
      <c r="J484" s="295" t="str">
        <f>IF(原始数据!AX485="","",IF(ISERROR(MATCH(原始数据!AX485,各类选项!$E:$E,0)),1,0))</f>
        <v/>
      </c>
      <c r="K484" s="295" t="str">
        <f>IF(原始数据!AQ485="","",IF(ISERROR(MATCH(原始数据!AQ485,各类选项!$C:$C,0)),1,0))</f>
        <v/>
      </c>
      <c r="L484" s="295" t="str">
        <f>IF(原始数据!AR485="","",IF(ISERROR(MATCH(原始数据!AR485,各类选项!$C:$C,0)),1,0))</f>
        <v/>
      </c>
      <c r="M484" s="295" t="str">
        <f>IF(原始数据!AS485="","",IF(ISERROR(MATCH(原始数据!AS485,各类选项!$C:$C,0)),1,0))</f>
        <v/>
      </c>
      <c r="N484" s="295" t="str">
        <f>IF(原始数据!AT485="","",IF(ISERROR(MATCH(原始数据!AT485,各类选项!$E:$E,0)),1,0))</f>
        <v/>
      </c>
      <c r="O484" s="295" t="str">
        <f>IF(原始数据!AU485="","",IF(ISERROR(MATCH(原始数据!AU485,各类选项!$E:$E,0)),1,0))</f>
        <v/>
      </c>
      <c r="P484" s="295" t="str">
        <f>IF(原始数据!AW485="","",IF(ISERROR(MATCH(原始数据!AW485,各类选项!$E:$E,0)),1,0))</f>
        <v/>
      </c>
      <c r="Q484" s="295" t="str">
        <f>IF(原始数据!AY485="","",IF(ISERROR(MATCH(原始数据!AY485,各类选项!$E:$E,0)),1,0))</f>
        <v/>
      </c>
      <c r="R484" s="295" t="str">
        <f>IF(原始数据!AZ485="","",IF(ISERROR(MATCH(原始数据!AZ485,各类选项!$C:$C,0)),1,0))</f>
        <v/>
      </c>
      <c r="S484" s="295" t="str">
        <f>IF(赛后数据!M485="","",IF(ISERROR(MATCH(赛后数据!M485,(各类选项!J:J),0)),1,0))</f>
        <v/>
      </c>
      <c r="T484" s="295" t="str">
        <f>IF(赛后数据!U485="","",IF(ISERROR(MATCH(赛后数据!U485,(各类选项!J:J),0)),1,0))</f>
        <v/>
      </c>
      <c r="U484" s="295" t="str">
        <f>IF(赛后数据!AC485="","",IF(ISERROR(MATCH(赛后数据!AC485,(各类选项!J:J),0)),1,0))</f>
        <v/>
      </c>
      <c r="V484" s="295" t="str">
        <f>IF(赛后数据!AK485="","",IF(ISERROR(MATCH(赛后数据!AK485,(各类选项!J:J),0)),1,0))</f>
        <v/>
      </c>
    </row>
    <row r="485" spans="1:22">
      <c r="A485" s="295">
        <f t="shared" si="14"/>
        <v>0</v>
      </c>
      <c r="B485" s="295">
        <f t="shared" si="15"/>
        <v>0</v>
      </c>
      <c r="C485" s="295" t="str">
        <f>IF(原始数据!K486="","",IF(ISERROR(MATCH(原始数据!K486,原始数据!E486:F486,0)),1,0)-IF(原始数据!K486="",1,0))</f>
        <v/>
      </c>
      <c r="D485" s="295" t="str">
        <f>IF(原始数据!L486="","",IF(ISERROR(MATCH(原始数据!L486,各类选项!L:L,0)),1,0)-IF(原始数据!L486="",1,0))</f>
        <v/>
      </c>
      <c r="E485" s="295" t="str">
        <f>IF(原始数据!W486="","",IF(ISERROR(MATCH(原始数据!W486,各类选项!G:G,0)),1,0))</f>
        <v/>
      </c>
      <c r="F485" s="295" t="str">
        <f>IF(原始数据!Y486="","",IF(ISERROR(MATCH(原始数据!Y486,各类选项!G:G,0)),1,0))</f>
        <v/>
      </c>
      <c r="G485" s="295" t="str">
        <f>IF(原始数据!AO486="","",IF(ISERROR(MATCH(原始数据!AO486,各类选项!$E:$E,0)),1,0))</f>
        <v/>
      </c>
      <c r="H485" s="295" t="str">
        <f>IF(原始数据!AP486="","",IF(ISERROR(MATCH(原始数据!AP486,各类选项!$E:$E,0)),1,0))</f>
        <v/>
      </c>
      <c r="I485" s="295" t="str">
        <f>IF(原始数据!AV486="","",IF(ISERROR(MATCH(原始数据!AV486,各类选项!$E:$E,0)),1,0))</f>
        <v/>
      </c>
      <c r="J485" s="295" t="str">
        <f>IF(原始数据!AX486="","",IF(ISERROR(MATCH(原始数据!AX486,各类选项!$E:$E,0)),1,0))</f>
        <v/>
      </c>
      <c r="K485" s="295" t="str">
        <f>IF(原始数据!AQ486="","",IF(ISERROR(MATCH(原始数据!AQ486,各类选项!$C:$C,0)),1,0))</f>
        <v/>
      </c>
      <c r="L485" s="295" t="str">
        <f>IF(原始数据!AR486="","",IF(ISERROR(MATCH(原始数据!AR486,各类选项!$C:$C,0)),1,0))</f>
        <v/>
      </c>
      <c r="M485" s="295" t="str">
        <f>IF(原始数据!AS486="","",IF(ISERROR(MATCH(原始数据!AS486,各类选项!$C:$C,0)),1,0))</f>
        <v/>
      </c>
      <c r="N485" s="295" t="str">
        <f>IF(原始数据!AT486="","",IF(ISERROR(MATCH(原始数据!AT486,各类选项!$E:$E,0)),1,0))</f>
        <v/>
      </c>
      <c r="O485" s="295" t="str">
        <f>IF(原始数据!AU486="","",IF(ISERROR(MATCH(原始数据!AU486,各类选项!$E:$E,0)),1,0))</f>
        <v/>
      </c>
      <c r="P485" s="295" t="str">
        <f>IF(原始数据!AW486="","",IF(ISERROR(MATCH(原始数据!AW486,各类选项!$E:$E,0)),1,0))</f>
        <v/>
      </c>
      <c r="Q485" s="295" t="str">
        <f>IF(原始数据!AY486="","",IF(ISERROR(MATCH(原始数据!AY486,各类选项!$E:$E,0)),1,0))</f>
        <v/>
      </c>
      <c r="R485" s="295" t="str">
        <f>IF(原始数据!AZ486="","",IF(ISERROR(MATCH(原始数据!AZ486,各类选项!$C:$C,0)),1,0))</f>
        <v/>
      </c>
      <c r="S485" s="295" t="str">
        <f>IF(赛后数据!M486="","",IF(ISERROR(MATCH(赛后数据!M486,(各类选项!J:J),0)),1,0))</f>
        <v/>
      </c>
      <c r="T485" s="295" t="str">
        <f>IF(赛后数据!U486="","",IF(ISERROR(MATCH(赛后数据!U486,(各类选项!J:J),0)),1,0))</f>
        <v/>
      </c>
      <c r="U485" s="295" t="str">
        <f>IF(赛后数据!AC486="","",IF(ISERROR(MATCH(赛后数据!AC486,(各类选项!J:J),0)),1,0))</f>
        <v/>
      </c>
      <c r="V485" s="295" t="str">
        <f>IF(赛后数据!AK486="","",IF(ISERROR(MATCH(赛后数据!AK486,(各类选项!J:J),0)),1,0))</f>
        <v/>
      </c>
    </row>
    <row r="486" spans="1:22">
      <c r="A486" s="295">
        <f t="shared" si="14"/>
        <v>0</v>
      </c>
      <c r="B486" s="295">
        <f t="shared" si="15"/>
        <v>0</v>
      </c>
      <c r="C486" s="295" t="str">
        <f>IF(原始数据!K487="","",IF(ISERROR(MATCH(原始数据!K487,原始数据!E487:F487,0)),1,0)-IF(原始数据!K487="",1,0))</f>
        <v/>
      </c>
      <c r="D486" s="295" t="str">
        <f>IF(原始数据!L487="","",IF(ISERROR(MATCH(原始数据!L487,各类选项!L:L,0)),1,0)-IF(原始数据!L487="",1,0))</f>
        <v/>
      </c>
      <c r="E486" s="295" t="str">
        <f>IF(原始数据!W487="","",IF(ISERROR(MATCH(原始数据!W487,各类选项!G:G,0)),1,0))</f>
        <v/>
      </c>
      <c r="F486" s="295" t="str">
        <f>IF(原始数据!Y487="","",IF(ISERROR(MATCH(原始数据!Y487,各类选项!G:G,0)),1,0))</f>
        <v/>
      </c>
      <c r="G486" s="295" t="str">
        <f>IF(原始数据!AO487="","",IF(ISERROR(MATCH(原始数据!AO487,各类选项!$E:$E,0)),1,0))</f>
        <v/>
      </c>
      <c r="H486" s="295" t="str">
        <f>IF(原始数据!AP487="","",IF(ISERROR(MATCH(原始数据!AP487,各类选项!$E:$E,0)),1,0))</f>
        <v/>
      </c>
      <c r="I486" s="295" t="str">
        <f>IF(原始数据!AV487="","",IF(ISERROR(MATCH(原始数据!AV487,各类选项!$E:$E,0)),1,0))</f>
        <v/>
      </c>
      <c r="J486" s="295" t="str">
        <f>IF(原始数据!AX487="","",IF(ISERROR(MATCH(原始数据!AX487,各类选项!$E:$E,0)),1,0))</f>
        <v/>
      </c>
      <c r="K486" s="295" t="str">
        <f>IF(原始数据!AQ487="","",IF(ISERROR(MATCH(原始数据!AQ487,各类选项!$C:$C,0)),1,0))</f>
        <v/>
      </c>
      <c r="L486" s="295" t="str">
        <f>IF(原始数据!AR487="","",IF(ISERROR(MATCH(原始数据!AR487,各类选项!$C:$C,0)),1,0))</f>
        <v/>
      </c>
      <c r="M486" s="295" t="str">
        <f>IF(原始数据!AS487="","",IF(ISERROR(MATCH(原始数据!AS487,各类选项!$C:$C,0)),1,0))</f>
        <v/>
      </c>
      <c r="N486" s="295" t="str">
        <f>IF(原始数据!AT487="","",IF(ISERROR(MATCH(原始数据!AT487,各类选项!$E:$E,0)),1,0))</f>
        <v/>
      </c>
      <c r="O486" s="295" t="str">
        <f>IF(原始数据!AU487="","",IF(ISERROR(MATCH(原始数据!AU487,各类选项!$E:$E,0)),1,0))</f>
        <v/>
      </c>
      <c r="P486" s="295" t="str">
        <f>IF(原始数据!AW487="","",IF(ISERROR(MATCH(原始数据!AW487,各类选项!$E:$E,0)),1,0))</f>
        <v/>
      </c>
      <c r="Q486" s="295" t="str">
        <f>IF(原始数据!AY487="","",IF(ISERROR(MATCH(原始数据!AY487,各类选项!$E:$E,0)),1,0))</f>
        <v/>
      </c>
      <c r="R486" s="295" t="str">
        <f>IF(原始数据!AZ487="","",IF(ISERROR(MATCH(原始数据!AZ487,各类选项!$C:$C,0)),1,0))</f>
        <v/>
      </c>
      <c r="S486" s="295" t="str">
        <f>IF(赛后数据!M487="","",IF(ISERROR(MATCH(赛后数据!M487,(各类选项!J:J),0)),1,0))</f>
        <v/>
      </c>
      <c r="T486" s="295" t="str">
        <f>IF(赛后数据!U487="","",IF(ISERROR(MATCH(赛后数据!U487,(各类选项!J:J),0)),1,0))</f>
        <v/>
      </c>
      <c r="U486" s="295" t="str">
        <f>IF(赛后数据!AC487="","",IF(ISERROR(MATCH(赛后数据!AC487,(各类选项!J:J),0)),1,0))</f>
        <v/>
      </c>
      <c r="V486" s="295" t="str">
        <f>IF(赛后数据!AK487="","",IF(ISERROR(MATCH(赛后数据!AK487,(各类选项!J:J),0)),1,0))</f>
        <v/>
      </c>
    </row>
    <row r="487" spans="1:22">
      <c r="A487" s="295">
        <f t="shared" si="14"/>
        <v>0</v>
      </c>
      <c r="B487" s="295">
        <f t="shared" si="15"/>
        <v>0</v>
      </c>
      <c r="C487" s="295" t="str">
        <f>IF(原始数据!K488="","",IF(ISERROR(MATCH(原始数据!K488,原始数据!E488:F488,0)),1,0)-IF(原始数据!K488="",1,0))</f>
        <v/>
      </c>
      <c r="D487" s="295" t="str">
        <f>IF(原始数据!L488="","",IF(ISERROR(MATCH(原始数据!L488,各类选项!L:L,0)),1,0)-IF(原始数据!L488="",1,0))</f>
        <v/>
      </c>
      <c r="E487" s="295" t="str">
        <f>IF(原始数据!W488="","",IF(ISERROR(MATCH(原始数据!W488,各类选项!G:G,0)),1,0))</f>
        <v/>
      </c>
      <c r="F487" s="295" t="str">
        <f>IF(原始数据!Y488="","",IF(ISERROR(MATCH(原始数据!Y488,各类选项!G:G,0)),1,0))</f>
        <v/>
      </c>
      <c r="G487" s="295" t="str">
        <f>IF(原始数据!AO488="","",IF(ISERROR(MATCH(原始数据!AO488,各类选项!$E:$E,0)),1,0))</f>
        <v/>
      </c>
      <c r="H487" s="295" t="str">
        <f>IF(原始数据!AP488="","",IF(ISERROR(MATCH(原始数据!AP488,各类选项!$E:$E,0)),1,0))</f>
        <v/>
      </c>
      <c r="I487" s="295" t="str">
        <f>IF(原始数据!AV488="","",IF(ISERROR(MATCH(原始数据!AV488,各类选项!$E:$E,0)),1,0))</f>
        <v/>
      </c>
      <c r="J487" s="295" t="str">
        <f>IF(原始数据!AX488="","",IF(ISERROR(MATCH(原始数据!AX488,各类选项!$E:$E,0)),1,0))</f>
        <v/>
      </c>
      <c r="K487" s="295" t="str">
        <f>IF(原始数据!AQ488="","",IF(ISERROR(MATCH(原始数据!AQ488,各类选项!$C:$C,0)),1,0))</f>
        <v/>
      </c>
      <c r="L487" s="295" t="str">
        <f>IF(原始数据!AR488="","",IF(ISERROR(MATCH(原始数据!AR488,各类选项!$C:$C,0)),1,0))</f>
        <v/>
      </c>
      <c r="M487" s="295" t="str">
        <f>IF(原始数据!AS488="","",IF(ISERROR(MATCH(原始数据!AS488,各类选项!$C:$C,0)),1,0))</f>
        <v/>
      </c>
      <c r="N487" s="295" t="str">
        <f>IF(原始数据!AT488="","",IF(ISERROR(MATCH(原始数据!AT488,各类选项!$E:$E,0)),1,0))</f>
        <v/>
      </c>
      <c r="O487" s="295" t="str">
        <f>IF(原始数据!AU488="","",IF(ISERROR(MATCH(原始数据!AU488,各类选项!$E:$E,0)),1,0))</f>
        <v/>
      </c>
      <c r="P487" s="295" t="str">
        <f>IF(原始数据!AW488="","",IF(ISERROR(MATCH(原始数据!AW488,各类选项!$E:$E,0)),1,0))</f>
        <v/>
      </c>
      <c r="Q487" s="295" t="str">
        <f>IF(原始数据!AY488="","",IF(ISERROR(MATCH(原始数据!AY488,各类选项!$E:$E,0)),1,0))</f>
        <v/>
      </c>
      <c r="R487" s="295" t="str">
        <f>IF(原始数据!AZ488="","",IF(ISERROR(MATCH(原始数据!AZ488,各类选项!$C:$C,0)),1,0))</f>
        <v/>
      </c>
      <c r="S487" s="295" t="str">
        <f>IF(赛后数据!M488="","",IF(ISERROR(MATCH(赛后数据!M488,(各类选项!J:J),0)),1,0))</f>
        <v/>
      </c>
      <c r="T487" s="295" t="str">
        <f>IF(赛后数据!U488="","",IF(ISERROR(MATCH(赛后数据!U488,(各类选项!J:J),0)),1,0))</f>
        <v/>
      </c>
      <c r="U487" s="295" t="str">
        <f>IF(赛后数据!AC488="","",IF(ISERROR(MATCH(赛后数据!AC488,(各类选项!J:J),0)),1,0))</f>
        <v/>
      </c>
      <c r="V487" s="295" t="str">
        <f>IF(赛后数据!AK488="","",IF(ISERROR(MATCH(赛后数据!AK488,(各类选项!J:J),0)),1,0))</f>
        <v/>
      </c>
    </row>
    <row r="488" spans="1:22">
      <c r="A488" s="295">
        <f t="shared" si="14"/>
        <v>0</v>
      </c>
      <c r="B488" s="295">
        <f t="shared" si="15"/>
        <v>0</v>
      </c>
      <c r="C488" s="295" t="str">
        <f>IF(原始数据!K489="","",IF(ISERROR(MATCH(原始数据!K489,原始数据!E489:F489,0)),1,0)-IF(原始数据!K489="",1,0))</f>
        <v/>
      </c>
      <c r="D488" s="295" t="str">
        <f>IF(原始数据!L489="","",IF(ISERROR(MATCH(原始数据!L489,各类选项!L:L,0)),1,0)-IF(原始数据!L489="",1,0))</f>
        <v/>
      </c>
      <c r="E488" s="295" t="str">
        <f>IF(原始数据!W489="","",IF(ISERROR(MATCH(原始数据!W489,各类选项!G:G,0)),1,0))</f>
        <v/>
      </c>
      <c r="F488" s="295" t="str">
        <f>IF(原始数据!Y489="","",IF(ISERROR(MATCH(原始数据!Y489,各类选项!G:G,0)),1,0))</f>
        <v/>
      </c>
      <c r="G488" s="295" t="str">
        <f>IF(原始数据!AO489="","",IF(ISERROR(MATCH(原始数据!AO489,各类选项!$E:$E,0)),1,0))</f>
        <v/>
      </c>
      <c r="H488" s="295" t="str">
        <f>IF(原始数据!AP489="","",IF(ISERROR(MATCH(原始数据!AP489,各类选项!$E:$E,0)),1,0))</f>
        <v/>
      </c>
      <c r="I488" s="295" t="str">
        <f>IF(原始数据!AV489="","",IF(ISERROR(MATCH(原始数据!AV489,各类选项!$E:$E,0)),1,0))</f>
        <v/>
      </c>
      <c r="J488" s="295" t="str">
        <f>IF(原始数据!AX489="","",IF(ISERROR(MATCH(原始数据!AX489,各类选项!$E:$E,0)),1,0))</f>
        <v/>
      </c>
      <c r="K488" s="295" t="str">
        <f>IF(原始数据!AQ489="","",IF(ISERROR(MATCH(原始数据!AQ489,各类选项!$C:$C,0)),1,0))</f>
        <v/>
      </c>
      <c r="L488" s="295" t="str">
        <f>IF(原始数据!AR489="","",IF(ISERROR(MATCH(原始数据!AR489,各类选项!$C:$C,0)),1,0))</f>
        <v/>
      </c>
      <c r="M488" s="295" t="str">
        <f>IF(原始数据!AS489="","",IF(ISERROR(MATCH(原始数据!AS489,各类选项!$C:$C,0)),1,0))</f>
        <v/>
      </c>
      <c r="N488" s="295" t="str">
        <f>IF(原始数据!AT489="","",IF(ISERROR(MATCH(原始数据!AT489,各类选项!$E:$E,0)),1,0))</f>
        <v/>
      </c>
      <c r="O488" s="295" t="str">
        <f>IF(原始数据!AU489="","",IF(ISERROR(MATCH(原始数据!AU489,各类选项!$E:$E,0)),1,0))</f>
        <v/>
      </c>
      <c r="P488" s="295" t="str">
        <f>IF(原始数据!AW489="","",IF(ISERROR(MATCH(原始数据!AW489,各类选项!$E:$E,0)),1,0))</f>
        <v/>
      </c>
      <c r="Q488" s="295" t="str">
        <f>IF(原始数据!AY489="","",IF(ISERROR(MATCH(原始数据!AY489,各类选项!$E:$E,0)),1,0))</f>
        <v/>
      </c>
      <c r="R488" s="295" t="str">
        <f>IF(原始数据!AZ489="","",IF(ISERROR(MATCH(原始数据!AZ489,各类选项!$C:$C,0)),1,0))</f>
        <v/>
      </c>
      <c r="S488" s="295" t="str">
        <f>IF(赛后数据!M489="","",IF(ISERROR(MATCH(赛后数据!M489,(各类选项!J:J),0)),1,0))</f>
        <v/>
      </c>
      <c r="T488" s="295" t="str">
        <f>IF(赛后数据!U489="","",IF(ISERROR(MATCH(赛后数据!U489,(各类选项!J:J),0)),1,0))</f>
        <v/>
      </c>
      <c r="U488" s="295" t="str">
        <f>IF(赛后数据!AC489="","",IF(ISERROR(MATCH(赛后数据!AC489,(各类选项!J:J),0)),1,0))</f>
        <v/>
      </c>
      <c r="V488" s="295" t="str">
        <f>IF(赛后数据!AK489="","",IF(ISERROR(MATCH(赛后数据!AK489,(各类选项!J:J),0)),1,0))</f>
        <v/>
      </c>
    </row>
    <row r="489" spans="1:22">
      <c r="A489" s="295">
        <f t="shared" si="14"/>
        <v>0</v>
      </c>
      <c r="B489" s="295">
        <f t="shared" si="15"/>
        <v>0</v>
      </c>
      <c r="C489" s="295" t="str">
        <f>IF(原始数据!K490="","",IF(ISERROR(MATCH(原始数据!K490,原始数据!E490:F490,0)),1,0)-IF(原始数据!K490="",1,0))</f>
        <v/>
      </c>
      <c r="D489" s="295" t="str">
        <f>IF(原始数据!L490="","",IF(ISERROR(MATCH(原始数据!L490,各类选项!L:L,0)),1,0)-IF(原始数据!L490="",1,0))</f>
        <v/>
      </c>
      <c r="E489" s="295" t="str">
        <f>IF(原始数据!W490="","",IF(ISERROR(MATCH(原始数据!W490,各类选项!G:G,0)),1,0))</f>
        <v/>
      </c>
      <c r="F489" s="295" t="str">
        <f>IF(原始数据!Y490="","",IF(ISERROR(MATCH(原始数据!Y490,各类选项!G:G,0)),1,0))</f>
        <v/>
      </c>
      <c r="G489" s="295" t="str">
        <f>IF(原始数据!AO490="","",IF(ISERROR(MATCH(原始数据!AO490,各类选项!$E:$E,0)),1,0))</f>
        <v/>
      </c>
      <c r="H489" s="295" t="str">
        <f>IF(原始数据!AP490="","",IF(ISERROR(MATCH(原始数据!AP490,各类选项!$E:$E,0)),1,0))</f>
        <v/>
      </c>
      <c r="I489" s="295" t="str">
        <f>IF(原始数据!AV490="","",IF(ISERROR(MATCH(原始数据!AV490,各类选项!$E:$E,0)),1,0))</f>
        <v/>
      </c>
      <c r="J489" s="295" t="str">
        <f>IF(原始数据!AX490="","",IF(ISERROR(MATCH(原始数据!AX490,各类选项!$E:$E,0)),1,0))</f>
        <v/>
      </c>
      <c r="K489" s="295" t="str">
        <f>IF(原始数据!AQ490="","",IF(ISERROR(MATCH(原始数据!AQ490,各类选项!$C:$C,0)),1,0))</f>
        <v/>
      </c>
      <c r="L489" s="295" t="str">
        <f>IF(原始数据!AR490="","",IF(ISERROR(MATCH(原始数据!AR490,各类选项!$C:$C,0)),1,0))</f>
        <v/>
      </c>
      <c r="M489" s="295" t="str">
        <f>IF(原始数据!AS490="","",IF(ISERROR(MATCH(原始数据!AS490,各类选项!$C:$C,0)),1,0))</f>
        <v/>
      </c>
      <c r="N489" s="295" t="str">
        <f>IF(原始数据!AT490="","",IF(ISERROR(MATCH(原始数据!AT490,各类选项!$E:$E,0)),1,0))</f>
        <v/>
      </c>
      <c r="O489" s="295" t="str">
        <f>IF(原始数据!AU490="","",IF(ISERROR(MATCH(原始数据!AU490,各类选项!$E:$E,0)),1,0))</f>
        <v/>
      </c>
      <c r="P489" s="295" t="str">
        <f>IF(原始数据!AW490="","",IF(ISERROR(MATCH(原始数据!AW490,各类选项!$E:$E,0)),1,0))</f>
        <v/>
      </c>
      <c r="Q489" s="295" t="str">
        <f>IF(原始数据!AY490="","",IF(ISERROR(MATCH(原始数据!AY490,各类选项!$E:$E,0)),1,0))</f>
        <v/>
      </c>
      <c r="R489" s="295" t="str">
        <f>IF(原始数据!AZ490="","",IF(ISERROR(MATCH(原始数据!AZ490,各类选项!$C:$C,0)),1,0))</f>
        <v/>
      </c>
      <c r="S489" s="295" t="str">
        <f>IF(赛后数据!M490="","",IF(ISERROR(MATCH(赛后数据!M490,(各类选项!J:J),0)),1,0))</f>
        <v/>
      </c>
      <c r="T489" s="295" t="str">
        <f>IF(赛后数据!U490="","",IF(ISERROR(MATCH(赛后数据!U490,(各类选项!J:J),0)),1,0))</f>
        <v/>
      </c>
      <c r="U489" s="295" t="str">
        <f>IF(赛后数据!AC490="","",IF(ISERROR(MATCH(赛后数据!AC490,(各类选项!J:J),0)),1,0))</f>
        <v/>
      </c>
      <c r="V489" s="295" t="str">
        <f>IF(赛后数据!AK490="","",IF(ISERROR(MATCH(赛后数据!AK490,(各类选项!J:J),0)),1,0))</f>
        <v/>
      </c>
    </row>
    <row r="490" spans="1:22">
      <c r="A490" s="295">
        <f t="shared" si="14"/>
        <v>0</v>
      </c>
      <c r="B490" s="295">
        <f t="shared" si="15"/>
        <v>0</v>
      </c>
      <c r="C490" s="295" t="str">
        <f>IF(原始数据!K491="","",IF(ISERROR(MATCH(原始数据!K491,原始数据!E491:F491,0)),1,0)-IF(原始数据!K491="",1,0))</f>
        <v/>
      </c>
      <c r="D490" s="295" t="str">
        <f>IF(原始数据!L491="","",IF(ISERROR(MATCH(原始数据!L491,各类选项!L:L,0)),1,0)-IF(原始数据!L491="",1,0))</f>
        <v/>
      </c>
      <c r="E490" s="295" t="str">
        <f>IF(原始数据!W491="","",IF(ISERROR(MATCH(原始数据!W491,各类选项!G:G,0)),1,0))</f>
        <v/>
      </c>
      <c r="F490" s="295" t="str">
        <f>IF(原始数据!Y491="","",IF(ISERROR(MATCH(原始数据!Y491,各类选项!G:G,0)),1,0))</f>
        <v/>
      </c>
      <c r="G490" s="295" t="str">
        <f>IF(原始数据!AO491="","",IF(ISERROR(MATCH(原始数据!AO491,各类选项!$E:$E,0)),1,0))</f>
        <v/>
      </c>
      <c r="H490" s="295" t="str">
        <f>IF(原始数据!AP491="","",IF(ISERROR(MATCH(原始数据!AP491,各类选项!$E:$E,0)),1,0))</f>
        <v/>
      </c>
      <c r="I490" s="295" t="str">
        <f>IF(原始数据!AV491="","",IF(ISERROR(MATCH(原始数据!AV491,各类选项!$E:$E,0)),1,0))</f>
        <v/>
      </c>
      <c r="J490" s="295" t="str">
        <f>IF(原始数据!AX491="","",IF(ISERROR(MATCH(原始数据!AX491,各类选项!$E:$E,0)),1,0))</f>
        <v/>
      </c>
      <c r="K490" s="295" t="str">
        <f>IF(原始数据!AQ491="","",IF(ISERROR(MATCH(原始数据!AQ491,各类选项!$C:$C,0)),1,0))</f>
        <v/>
      </c>
      <c r="L490" s="295" t="str">
        <f>IF(原始数据!AR491="","",IF(ISERROR(MATCH(原始数据!AR491,各类选项!$C:$C,0)),1,0))</f>
        <v/>
      </c>
      <c r="M490" s="295" t="str">
        <f>IF(原始数据!AS491="","",IF(ISERROR(MATCH(原始数据!AS491,各类选项!$C:$C,0)),1,0))</f>
        <v/>
      </c>
      <c r="N490" s="295" t="str">
        <f>IF(原始数据!AT491="","",IF(ISERROR(MATCH(原始数据!AT491,各类选项!$E:$E,0)),1,0))</f>
        <v/>
      </c>
      <c r="O490" s="295" t="str">
        <f>IF(原始数据!AU491="","",IF(ISERROR(MATCH(原始数据!AU491,各类选项!$E:$E,0)),1,0))</f>
        <v/>
      </c>
      <c r="P490" s="295" t="str">
        <f>IF(原始数据!AW491="","",IF(ISERROR(MATCH(原始数据!AW491,各类选项!$E:$E,0)),1,0))</f>
        <v/>
      </c>
      <c r="Q490" s="295" t="str">
        <f>IF(原始数据!AY491="","",IF(ISERROR(MATCH(原始数据!AY491,各类选项!$E:$E,0)),1,0))</f>
        <v/>
      </c>
      <c r="R490" s="295" t="str">
        <f>IF(原始数据!AZ491="","",IF(ISERROR(MATCH(原始数据!AZ491,各类选项!$C:$C,0)),1,0))</f>
        <v/>
      </c>
      <c r="S490" s="295" t="str">
        <f>IF(赛后数据!M491="","",IF(ISERROR(MATCH(赛后数据!M491,(各类选项!J:J),0)),1,0))</f>
        <v/>
      </c>
      <c r="T490" s="295" t="str">
        <f>IF(赛后数据!U491="","",IF(ISERROR(MATCH(赛后数据!U491,(各类选项!J:J),0)),1,0))</f>
        <v/>
      </c>
      <c r="U490" s="295" t="str">
        <f>IF(赛后数据!AC491="","",IF(ISERROR(MATCH(赛后数据!AC491,(各类选项!J:J),0)),1,0))</f>
        <v/>
      </c>
      <c r="V490" s="295" t="str">
        <f>IF(赛后数据!AK491="","",IF(ISERROR(MATCH(赛后数据!AK491,(各类选项!J:J),0)),1,0))</f>
        <v/>
      </c>
    </row>
    <row r="491" spans="1:22">
      <c r="A491" s="295">
        <f t="shared" si="14"/>
        <v>0</v>
      </c>
      <c r="B491" s="295">
        <f t="shared" si="15"/>
        <v>0</v>
      </c>
      <c r="C491" s="295" t="str">
        <f>IF(原始数据!K492="","",IF(ISERROR(MATCH(原始数据!K492,原始数据!E492:F492,0)),1,0)-IF(原始数据!K492="",1,0))</f>
        <v/>
      </c>
      <c r="D491" s="295" t="str">
        <f>IF(原始数据!L492="","",IF(ISERROR(MATCH(原始数据!L492,各类选项!L:L,0)),1,0)-IF(原始数据!L492="",1,0))</f>
        <v/>
      </c>
      <c r="E491" s="295" t="str">
        <f>IF(原始数据!W492="","",IF(ISERROR(MATCH(原始数据!W492,各类选项!G:G,0)),1,0))</f>
        <v/>
      </c>
      <c r="F491" s="295" t="str">
        <f>IF(原始数据!Y492="","",IF(ISERROR(MATCH(原始数据!Y492,各类选项!G:G,0)),1,0))</f>
        <v/>
      </c>
      <c r="G491" s="295" t="str">
        <f>IF(原始数据!AO492="","",IF(ISERROR(MATCH(原始数据!AO492,各类选项!$E:$E,0)),1,0))</f>
        <v/>
      </c>
      <c r="H491" s="295" t="str">
        <f>IF(原始数据!AP492="","",IF(ISERROR(MATCH(原始数据!AP492,各类选项!$E:$E,0)),1,0))</f>
        <v/>
      </c>
      <c r="I491" s="295" t="str">
        <f>IF(原始数据!AV492="","",IF(ISERROR(MATCH(原始数据!AV492,各类选项!$E:$E,0)),1,0))</f>
        <v/>
      </c>
      <c r="J491" s="295" t="str">
        <f>IF(原始数据!AX492="","",IF(ISERROR(MATCH(原始数据!AX492,各类选项!$E:$E,0)),1,0))</f>
        <v/>
      </c>
      <c r="K491" s="295" t="str">
        <f>IF(原始数据!AQ492="","",IF(ISERROR(MATCH(原始数据!AQ492,各类选项!$C:$C,0)),1,0))</f>
        <v/>
      </c>
      <c r="L491" s="295" t="str">
        <f>IF(原始数据!AR492="","",IF(ISERROR(MATCH(原始数据!AR492,各类选项!$C:$C,0)),1,0))</f>
        <v/>
      </c>
      <c r="M491" s="295" t="str">
        <f>IF(原始数据!AS492="","",IF(ISERROR(MATCH(原始数据!AS492,各类选项!$C:$C,0)),1,0))</f>
        <v/>
      </c>
      <c r="N491" s="295" t="str">
        <f>IF(原始数据!AT492="","",IF(ISERROR(MATCH(原始数据!AT492,各类选项!$E:$E,0)),1,0))</f>
        <v/>
      </c>
      <c r="O491" s="295" t="str">
        <f>IF(原始数据!AU492="","",IF(ISERROR(MATCH(原始数据!AU492,各类选项!$E:$E,0)),1,0))</f>
        <v/>
      </c>
      <c r="P491" s="295" t="str">
        <f>IF(原始数据!AW492="","",IF(ISERROR(MATCH(原始数据!AW492,各类选项!$E:$E,0)),1,0))</f>
        <v/>
      </c>
      <c r="Q491" s="295" t="str">
        <f>IF(原始数据!AY492="","",IF(ISERROR(MATCH(原始数据!AY492,各类选项!$E:$E,0)),1,0))</f>
        <v/>
      </c>
      <c r="R491" s="295" t="str">
        <f>IF(原始数据!AZ492="","",IF(ISERROR(MATCH(原始数据!AZ492,各类选项!$C:$C,0)),1,0))</f>
        <v/>
      </c>
      <c r="S491" s="295" t="str">
        <f>IF(赛后数据!M492="","",IF(ISERROR(MATCH(赛后数据!M492,(各类选项!J:J),0)),1,0))</f>
        <v/>
      </c>
      <c r="T491" s="295" t="str">
        <f>IF(赛后数据!U492="","",IF(ISERROR(MATCH(赛后数据!U492,(各类选项!J:J),0)),1,0))</f>
        <v/>
      </c>
      <c r="U491" s="295" t="str">
        <f>IF(赛后数据!AC492="","",IF(ISERROR(MATCH(赛后数据!AC492,(各类选项!J:J),0)),1,0))</f>
        <v/>
      </c>
      <c r="V491" s="295" t="str">
        <f>IF(赛后数据!AK492="","",IF(ISERROR(MATCH(赛后数据!AK492,(各类选项!J:J),0)),1,0))</f>
        <v/>
      </c>
    </row>
    <row r="492" spans="1:22">
      <c r="A492" s="295">
        <f t="shared" si="14"/>
        <v>0</v>
      </c>
      <c r="B492" s="295">
        <f t="shared" si="15"/>
        <v>0</v>
      </c>
      <c r="C492" s="295" t="str">
        <f>IF(原始数据!K493="","",IF(ISERROR(MATCH(原始数据!K493,原始数据!E493:F493,0)),1,0)-IF(原始数据!K493="",1,0))</f>
        <v/>
      </c>
      <c r="D492" s="295" t="str">
        <f>IF(原始数据!L493="","",IF(ISERROR(MATCH(原始数据!L493,各类选项!L:L,0)),1,0)-IF(原始数据!L493="",1,0))</f>
        <v/>
      </c>
      <c r="E492" s="295" t="str">
        <f>IF(原始数据!W493="","",IF(ISERROR(MATCH(原始数据!W493,各类选项!G:G,0)),1,0))</f>
        <v/>
      </c>
      <c r="F492" s="295" t="str">
        <f>IF(原始数据!Y493="","",IF(ISERROR(MATCH(原始数据!Y493,各类选项!G:G,0)),1,0))</f>
        <v/>
      </c>
      <c r="G492" s="295" t="str">
        <f>IF(原始数据!AO493="","",IF(ISERROR(MATCH(原始数据!AO493,各类选项!$E:$E,0)),1,0))</f>
        <v/>
      </c>
      <c r="H492" s="295" t="str">
        <f>IF(原始数据!AP493="","",IF(ISERROR(MATCH(原始数据!AP493,各类选项!$E:$E,0)),1,0))</f>
        <v/>
      </c>
      <c r="I492" s="295" t="str">
        <f>IF(原始数据!AV493="","",IF(ISERROR(MATCH(原始数据!AV493,各类选项!$E:$E,0)),1,0))</f>
        <v/>
      </c>
      <c r="J492" s="295" t="str">
        <f>IF(原始数据!AX493="","",IF(ISERROR(MATCH(原始数据!AX493,各类选项!$E:$E,0)),1,0))</f>
        <v/>
      </c>
      <c r="K492" s="295" t="str">
        <f>IF(原始数据!AQ493="","",IF(ISERROR(MATCH(原始数据!AQ493,各类选项!$C:$C,0)),1,0))</f>
        <v/>
      </c>
      <c r="L492" s="295" t="str">
        <f>IF(原始数据!AR493="","",IF(ISERROR(MATCH(原始数据!AR493,各类选项!$C:$C,0)),1,0))</f>
        <v/>
      </c>
      <c r="M492" s="295" t="str">
        <f>IF(原始数据!AS493="","",IF(ISERROR(MATCH(原始数据!AS493,各类选项!$C:$C,0)),1,0))</f>
        <v/>
      </c>
      <c r="N492" s="295" t="str">
        <f>IF(原始数据!AT493="","",IF(ISERROR(MATCH(原始数据!AT493,各类选项!$E:$E,0)),1,0))</f>
        <v/>
      </c>
      <c r="O492" s="295" t="str">
        <f>IF(原始数据!AU493="","",IF(ISERROR(MATCH(原始数据!AU493,各类选项!$E:$E,0)),1,0))</f>
        <v/>
      </c>
      <c r="P492" s="295" t="str">
        <f>IF(原始数据!AW493="","",IF(ISERROR(MATCH(原始数据!AW493,各类选项!$E:$E,0)),1,0))</f>
        <v/>
      </c>
      <c r="Q492" s="295" t="str">
        <f>IF(原始数据!AY493="","",IF(ISERROR(MATCH(原始数据!AY493,各类选项!$E:$E,0)),1,0))</f>
        <v/>
      </c>
      <c r="R492" s="295" t="str">
        <f>IF(原始数据!AZ493="","",IF(ISERROR(MATCH(原始数据!AZ493,各类选项!$C:$C,0)),1,0))</f>
        <v/>
      </c>
      <c r="S492" s="295" t="str">
        <f>IF(赛后数据!M493="","",IF(ISERROR(MATCH(赛后数据!M493,(各类选项!J:J),0)),1,0))</f>
        <v/>
      </c>
      <c r="T492" s="295" t="str">
        <f>IF(赛后数据!U493="","",IF(ISERROR(MATCH(赛后数据!U493,(各类选项!J:J),0)),1,0))</f>
        <v/>
      </c>
      <c r="U492" s="295" t="str">
        <f>IF(赛后数据!AC493="","",IF(ISERROR(MATCH(赛后数据!AC493,(各类选项!J:J),0)),1,0))</f>
        <v/>
      </c>
      <c r="V492" s="295" t="str">
        <f>IF(赛后数据!AK493="","",IF(ISERROR(MATCH(赛后数据!AK493,(各类选项!J:J),0)),1,0))</f>
        <v/>
      </c>
    </row>
    <row r="493" spans="1:22">
      <c r="A493" s="295">
        <f t="shared" si="14"/>
        <v>0</v>
      </c>
      <c r="B493" s="295">
        <f t="shared" si="15"/>
        <v>0</v>
      </c>
      <c r="C493" s="295" t="str">
        <f>IF(原始数据!K494="","",IF(ISERROR(MATCH(原始数据!K494,原始数据!E494:F494,0)),1,0)-IF(原始数据!K494="",1,0))</f>
        <v/>
      </c>
      <c r="D493" s="295" t="str">
        <f>IF(原始数据!L494="","",IF(ISERROR(MATCH(原始数据!L494,各类选项!L:L,0)),1,0)-IF(原始数据!L494="",1,0))</f>
        <v/>
      </c>
      <c r="E493" s="295" t="str">
        <f>IF(原始数据!W494="","",IF(ISERROR(MATCH(原始数据!W494,各类选项!G:G,0)),1,0))</f>
        <v/>
      </c>
      <c r="F493" s="295" t="str">
        <f>IF(原始数据!Y494="","",IF(ISERROR(MATCH(原始数据!Y494,各类选项!G:G,0)),1,0))</f>
        <v/>
      </c>
      <c r="G493" s="295" t="str">
        <f>IF(原始数据!AO494="","",IF(ISERROR(MATCH(原始数据!AO494,各类选项!$E:$E,0)),1,0))</f>
        <v/>
      </c>
      <c r="H493" s="295" t="str">
        <f>IF(原始数据!AP494="","",IF(ISERROR(MATCH(原始数据!AP494,各类选项!$E:$E,0)),1,0))</f>
        <v/>
      </c>
      <c r="I493" s="295" t="str">
        <f>IF(原始数据!AV494="","",IF(ISERROR(MATCH(原始数据!AV494,各类选项!$E:$E,0)),1,0))</f>
        <v/>
      </c>
      <c r="J493" s="295" t="str">
        <f>IF(原始数据!AX494="","",IF(ISERROR(MATCH(原始数据!AX494,各类选项!$E:$E,0)),1,0))</f>
        <v/>
      </c>
      <c r="K493" s="295" t="str">
        <f>IF(原始数据!AQ494="","",IF(ISERROR(MATCH(原始数据!AQ494,各类选项!$C:$C,0)),1,0))</f>
        <v/>
      </c>
      <c r="L493" s="295" t="str">
        <f>IF(原始数据!AR494="","",IF(ISERROR(MATCH(原始数据!AR494,各类选项!$C:$C,0)),1,0))</f>
        <v/>
      </c>
      <c r="M493" s="295" t="str">
        <f>IF(原始数据!AS494="","",IF(ISERROR(MATCH(原始数据!AS494,各类选项!$C:$C,0)),1,0))</f>
        <v/>
      </c>
      <c r="N493" s="295" t="str">
        <f>IF(原始数据!AT494="","",IF(ISERROR(MATCH(原始数据!AT494,各类选项!$E:$E,0)),1,0))</f>
        <v/>
      </c>
      <c r="O493" s="295" t="str">
        <f>IF(原始数据!AU494="","",IF(ISERROR(MATCH(原始数据!AU494,各类选项!$E:$E,0)),1,0))</f>
        <v/>
      </c>
      <c r="P493" s="295" t="str">
        <f>IF(原始数据!AW494="","",IF(ISERROR(MATCH(原始数据!AW494,各类选项!$E:$E,0)),1,0))</f>
        <v/>
      </c>
      <c r="Q493" s="295" t="str">
        <f>IF(原始数据!AY494="","",IF(ISERROR(MATCH(原始数据!AY494,各类选项!$E:$E,0)),1,0))</f>
        <v/>
      </c>
      <c r="R493" s="295" t="str">
        <f>IF(原始数据!AZ494="","",IF(ISERROR(MATCH(原始数据!AZ494,各类选项!$C:$C,0)),1,0))</f>
        <v/>
      </c>
      <c r="S493" s="295" t="str">
        <f>IF(赛后数据!M494="","",IF(ISERROR(MATCH(赛后数据!M494,(各类选项!J:J),0)),1,0))</f>
        <v/>
      </c>
      <c r="T493" s="295" t="str">
        <f>IF(赛后数据!U494="","",IF(ISERROR(MATCH(赛后数据!U494,(各类选项!J:J),0)),1,0))</f>
        <v/>
      </c>
      <c r="U493" s="295" t="str">
        <f>IF(赛后数据!AC494="","",IF(ISERROR(MATCH(赛后数据!AC494,(各类选项!J:J),0)),1,0))</f>
        <v/>
      </c>
      <c r="V493" s="295" t="str">
        <f>IF(赛后数据!AK494="","",IF(ISERROR(MATCH(赛后数据!AK494,(各类选项!J:J),0)),1,0))</f>
        <v/>
      </c>
    </row>
    <row r="494" spans="1:22">
      <c r="A494" s="295">
        <f t="shared" si="14"/>
        <v>0</v>
      </c>
      <c r="B494" s="295">
        <f t="shared" si="15"/>
        <v>0</v>
      </c>
      <c r="C494" s="295" t="str">
        <f>IF(原始数据!K495="","",IF(ISERROR(MATCH(原始数据!K495,原始数据!E495:F495,0)),1,0)-IF(原始数据!K495="",1,0))</f>
        <v/>
      </c>
      <c r="D494" s="295" t="str">
        <f>IF(原始数据!L495="","",IF(ISERROR(MATCH(原始数据!L495,各类选项!L:L,0)),1,0)-IF(原始数据!L495="",1,0))</f>
        <v/>
      </c>
      <c r="E494" s="295" t="str">
        <f>IF(原始数据!W495="","",IF(ISERROR(MATCH(原始数据!W495,各类选项!G:G,0)),1,0))</f>
        <v/>
      </c>
      <c r="F494" s="295" t="str">
        <f>IF(原始数据!Y495="","",IF(ISERROR(MATCH(原始数据!Y495,各类选项!G:G,0)),1,0))</f>
        <v/>
      </c>
      <c r="G494" s="295" t="str">
        <f>IF(原始数据!AO495="","",IF(ISERROR(MATCH(原始数据!AO495,各类选项!$E:$E,0)),1,0))</f>
        <v/>
      </c>
      <c r="H494" s="295" t="str">
        <f>IF(原始数据!AP495="","",IF(ISERROR(MATCH(原始数据!AP495,各类选项!$E:$E,0)),1,0))</f>
        <v/>
      </c>
      <c r="I494" s="295" t="str">
        <f>IF(原始数据!AV495="","",IF(ISERROR(MATCH(原始数据!AV495,各类选项!$E:$E,0)),1,0))</f>
        <v/>
      </c>
      <c r="J494" s="295" t="str">
        <f>IF(原始数据!AX495="","",IF(ISERROR(MATCH(原始数据!AX495,各类选项!$E:$E,0)),1,0))</f>
        <v/>
      </c>
      <c r="K494" s="295" t="str">
        <f>IF(原始数据!AQ495="","",IF(ISERROR(MATCH(原始数据!AQ495,各类选项!$C:$C,0)),1,0))</f>
        <v/>
      </c>
      <c r="L494" s="295" t="str">
        <f>IF(原始数据!AR495="","",IF(ISERROR(MATCH(原始数据!AR495,各类选项!$C:$C,0)),1,0))</f>
        <v/>
      </c>
      <c r="M494" s="295" t="str">
        <f>IF(原始数据!AS495="","",IF(ISERROR(MATCH(原始数据!AS495,各类选项!$C:$C,0)),1,0))</f>
        <v/>
      </c>
      <c r="N494" s="295" t="str">
        <f>IF(原始数据!AT495="","",IF(ISERROR(MATCH(原始数据!AT495,各类选项!$E:$E,0)),1,0))</f>
        <v/>
      </c>
      <c r="O494" s="295" t="str">
        <f>IF(原始数据!AU495="","",IF(ISERROR(MATCH(原始数据!AU495,各类选项!$E:$E,0)),1,0))</f>
        <v/>
      </c>
      <c r="P494" s="295" t="str">
        <f>IF(原始数据!AW495="","",IF(ISERROR(MATCH(原始数据!AW495,各类选项!$E:$E,0)),1,0))</f>
        <v/>
      </c>
      <c r="Q494" s="295" t="str">
        <f>IF(原始数据!AY495="","",IF(ISERROR(MATCH(原始数据!AY495,各类选项!$E:$E,0)),1,0))</f>
        <v/>
      </c>
      <c r="R494" s="295" t="str">
        <f>IF(原始数据!AZ495="","",IF(ISERROR(MATCH(原始数据!AZ495,各类选项!$C:$C,0)),1,0))</f>
        <v/>
      </c>
      <c r="S494" s="295" t="str">
        <f>IF(赛后数据!M495="","",IF(ISERROR(MATCH(赛后数据!M495,(各类选项!J:J),0)),1,0))</f>
        <v/>
      </c>
      <c r="T494" s="295" t="str">
        <f>IF(赛后数据!U495="","",IF(ISERROR(MATCH(赛后数据!U495,(各类选项!J:J),0)),1,0))</f>
        <v/>
      </c>
      <c r="U494" s="295" t="str">
        <f>IF(赛后数据!AC495="","",IF(ISERROR(MATCH(赛后数据!AC495,(各类选项!J:J),0)),1,0))</f>
        <v/>
      </c>
      <c r="V494" s="295" t="str">
        <f>IF(赛后数据!AK495="","",IF(ISERROR(MATCH(赛后数据!AK495,(各类选项!J:J),0)),1,0))</f>
        <v/>
      </c>
    </row>
    <row r="495" spans="1:22">
      <c r="A495" s="295">
        <f t="shared" si="14"/>
        <v>0</v>
      </c>
      <c r="B495" s="295">
        <f t="shared" si="15"/>
        <v>0</v>
      </c>
      <c r="C495" s="295" t="str">
        <f>IF(原始数据!K496="","",IF(ISERROR(MATCH(原始数据!K496,原始数据!E496:F496,0)),1,0)-IF(原始数据!K496="",1,0))</f>
        <v/>
      </c>
      <c r="D495" s="295" t="str">
        <f>IF(原始数据!L496="","",IF(ISERROR(MATCH(原始数据!L496,各类选项!L:L,0)),1,0)-IF(原始数据!L496="",1,0))</f>
        <v/>
      </c>
      <c r="E495" s="295" t="str">
        <f>IF(原始数据!W496="","",IF(ISERROR(MATCH(原始数据!W496,各类选项!G:G,0)),1,0))</f>
        <v/>
      </c>
      <c r="F495" s="295" t="str">
        <f>IF(原始数据!Y496="","",IF(ISERROR(MATCH(原始数据!Y496,各类选项!G:G,0)),1,0))</f>
        <v/>
      </c>
      <c r="G495" s="295" t="str">
        <f>IF(原始数据!AO496="","",IF(ISERROR(MATCH(原始数据!AO496,各类选项!$E:$E,0)),1,0))</f>
        <v/>
      </c>
      <c r="H495" s="295" t="str">
        <f>IF(原始数据!AP496="","",IF(ISERROR(MATCH(原始数据!AP496,各类选项!$E:$E,0)),1,0))</f>
        <v/>
      </c>
      <c r="I495" s="295" t="str">
        <f>IF(原始数据!AV496="","",IF(ISERROR(MATCH(原始数据!AV496,各类选项!$E:$E,0)),1,0))</f>
        <v/>
      </c>
      <c r="J495" s="295" t="str">
        <f>IF(原始数据!AX496="","",IF(ISERROR(MATCH(原始数据!AX496,各类选项!$E:$E,0)),1,0))</f>
        <v/>
      </c>
      <c r="K495" s="295" t="str">
        <f>IF(原始数据!AQ496="","",IF(ISERROR(MATCH(原始数据!AQ496,各类选项!$C:$C,0)),1,0))</f>
        <v/>
      </c>
      <c r="L495" s="295" t="str">
        <f>IF(原始数据!AR496="","",IF(ISERROR(MATCH(原始数据!AR496,各类选项!$C:$C,0)),1,0))</f>
        <v/>
      </c>
      <c r="M495" s="295" t="str">
        <f>IF(原始数据!AS496="","",IF(ISERROR(MATCH(原始数据!AS496,各类选项!$C:$C,0)),1,0))</f>
        <v/>
      </c>
      <c r="N495" s="295" t="str">
        <f>IF(原始数据!AT496="","",IF(ISERROR(MATCH(原始数据!AT496,各类选项!$E:$E,0)),1,0))</f>
        <v/>
      </c>
      <c r="O495" s="295" t="str">
        <f>IF(原始数据!AU496="","",IF(ISERROR(MATCH(原始数据!AU496,各类选项!$E:$E,0)),1,0))</f>
        <v/>
      </c>
      <c r="P495" s="295" t="str">
        <f>IF(原始数据!AW496="","",IF(ISERROR(MATCH(原始数据!AW496,各类选项!$E:$E,0)),1,0))</f>
        <v/>
      </c>
      <c r="Q495" s="295" t="str">
        <f>IF(原始数据!AY496="","",IF(ISERROR(MATCH(原始数据!AY496,各类选项!$E:$E,0)),1,0))</f>
        <v/>
      </c>
      <c r="R495" s="295" t="str">
        <f>IF(原始数据!AZ496="","",IF(ISERROR(MATCH(原始数据!AZ496,各类选项!$C:$C,0)),1,0))</f>
        <v/>
      </c>
      <c r="S495" s="295" t="str">
        <f>IF(赛后数据!M496="","",IF(ISERROR(MATCH(赛后数据!M496,(各类选项!J:J),0)),1,0))</f>
        <v/>
      </c>
      <c r="T495" s="295" t="str">
        <f>IF(赛后数据!U496="","",IF(ISERROR(MATCH(赛后数据!U496,(各类选项!J:J),0)),1,0))</f>
        <v/>
      </c>
      <c r="U495" s="295" t="str">
        <f>IF(赛后数据!AC496="","",IF(ISERROR(MATCH(赛后数据!AC496,(各类选项!J:J),0)),1,0))</f>
        <v/>
      </c>
      <c r="V495" s="295" t="str">
        <f>IF(赛后数据!AK496="","",IF(ISERROR(MATCH(赛后数据!AK496,(各类选项!J:J),0)),1,0))</f>
        <v/>
      </c>
    </row>
    <row r="496" spans="1:22">
      <c r="A496" s="295">
        <f t="shared" si="14"/>
        <v>0</v>
      </c>
      <c r="B496" s="295">
        <f t="shared" si="15"/>
        <v>0</v>
      </c>
      <c r="C496" s="295" t="str">
        <f>IF(原始数据!K497="","",IF(ISERROR(MATCH(原始数据!K497,原始数据!E497:F497,0)),1,0)-IF(原始数据!K497="",1,0))</f>
        <v/>
      </c>
      <c r="D496" s="295" t="str">
        <f>IF(原始数据!L497="","",IF(ISERROR(MATCH(原始数据!L497,各类选项!L:L,0)),1,0)-IF(原始数据!L497="",1,0))</f>
        <v/>
      </c>
      <c r="E496" s="295" t="str">
        <f>IF(原始数据!W497="","",IF(ISERROR(MATCH(原始数据!W497,各类选项!G:G,0)),1,0))</f>
        <v/>
      </c>
      <c r="F496" s="295" t="str">
        <f>IF(原始数据!Y497="","",IF(ISERROR(MATCH(原始数据!Y497,各类选项!G:G,0)),1,0))</f>
        <v/>
      </c>
      <c r="G496" s="295" t="str">
        <f>IF(原始数据!AO497="","",IF(ISERROR(MATCH(原始数据!AO497,各类选项!$E:$E,0)),1,0))</f>
        <v/>
      </c>
      <c r="H496" s="295" t="str">
        <f>IF(原始数据!AP497="","",IF(ISERROR(MATCH(原始数据!AP497,各类选项!$E:$E,0)),1,0))</f>
        <v/>
      </c>
      <c r="I496" s="295" t="str">
        <f>IF(原始数据!AV497="","",IF(ISERROR(MATCH(原始数据!AV497,各类选项!$E:$E,0)),1,0))</f>
        <v/>
      </c>
      <c r="J496" s="295" t="str">
        <f>IF(原始数据!AX497="","",IF(ISERROR(MATCH(原始数据!AX497,各类选项!$E:$E,0)),1,0))</f>
        <v/>
      </c>
      <c r="K496" s="295" t="str">
        <f>IF(原始数据!AQ497="","",IF(ISERROR(MATCH(原始数据!AQ497,各类选项!$C:$C,0)),1,0))</f>
        <v/>
      </c>
      <c r="L496" s="295" t="str">
        <f>IF(原始数据!AR497="","",IF(ISERROR(MATCH(原始数据!AR497,各类选项!$C:$C,0)),1,0))</f>
        <v/>
      </c>
      <c r="M496" s="295" t="str">
        <f>IF(原始数据!AS497="","",IF(ISERROR(MATCH(原始数据!AS497,各类选项!$C:$C,0)),1,0))</f>
        <v/>
      </c>
      <c r="N496" s="295" t="str">
        <f>IF(原始数据!AT497="","",IF(ISERROR(MATCH(原始数据!AT497,各类选项!$E:$E,0)),1,0))</f>
        <v/>
      </c>
      <c r="O496" s="295" t="str">
        <f>IF(原始数据!AU497="","",IF(ISERROR(MATCH(原始数据!AU497,各类选项!$E:$E,0)),1,0))</f>
        <v/>
      </c>
      <c r="P496" s="295" t="str">
        <f>IF(原始数据!AW497="","",IF(ISERROR(MATCH(原始数据!AW497,各类选项!$E:$E,0)),1,0))</f>
        <v/>
      </c>
      <c r="Q496" s="295" t="str">
        <f>IF(原始数据!AY497="","",IF(ISERROR(MATCH(原始数据!AY497,各类选项!$E:$E,0)),1,0))</f>
        <v/>
      </c>
      <c r="R496" s="295" t="str">
        <f>IF(原始数据!AZ497="","",IF(ISERROR(MATCH(原始数据!AZ497,各类选项!$C:$C,0)),1,0))</f>
        <v/>
      </c>
      <c r="S496" s="295" t="str">
        <f>IF(赛后数据!M497="","",IF(ISERROR(MATCH(赛后数据!M497,(各类选项!J:J),0)),1,0))</f>
        <v/>
      </c>
      <c r="T496" s="295" t="str">
        <f>IF(赛后数据!U497="","",IF(ISERROR(MATCH(赛后数据!U497,(各类选项!J:J),0)),1,0))</f>
        <v/>
      </c>
      <c r="U496" s="295" t="str">
        <f>IF(赛后数据!AC497="","",IF(ISERROR(MATCH(赛后数据!AC497,(各类选项!J:J),0)),1,0))</f>
        <v/>
      </c>
      <c r="V496" s="295" t="str">
        <f>IF(赛后数据!AK497="","",IF(ISERROR(MATCH(赛后数据!AK497,(各类选项!J:J),0)),1,0))</f>
        <v/>
      </c>
    </row>
    <row r="497" spans="1:22">
      <c r="A497" s="295">
        <f t="shared" si="14"/>
        <v>0</v>
      </c>
      <c r="B497" s="295">
        <f t="shared" si="15"/>
        <v>0</v>
      </c>
      <c r="C497" s="295" t="str">
        <f>IF(原始数据!K498="","",IF(ISERROR(MATCH(原始数据!K498,原始数据!E498:F498,0)),1,0)-IF(原始数据!K498="",1,0))</f>
        <v/>
      </c>
      <c r="D497" s="295" t="str">
        <f>IF(原始数据!L498="","",IF(ISERROR(MATCH(原始数据!L498,各类选项!L:L,0)),1,0)-IF(原始数据!L498="",1,0))</f>
        <v/>
      </c>
      <c r="E497" s="295" t="str">
        <f>IF(原始数据!W498="","",IF(ISERROR(MATCH(原始数据!W498,各类选项!G:G,0)),1,0))</f>
        <v/>
      </c>
      <c r="F497" s="295" t="str">
        <f>IF(原始数据!Y498="","",IF(ISERROR(MATCH(原始数据!Y498,各类选项!G:G,0)),1,0))</f>
        <v/>
      </c>
      <c r="G497" s="295" t="str">
        <f>IF(原始数据!AO498="","",IF(ISERROR(MATCH(原始数据!AO498,各类选项!$E:$E,0)),1,0))</f>
        <v/>
      </c>
      <c r="H497" s="295" t="str">
        <f>IF(原始数据!AP498="","",IF(ISERROR(MATCH(原始数据!AP498,各类选项!$E:$E,0)),1,0))</f>
        <v/>
      </c>
      <c r="I497" s="295" t="str">
        <f>IF(原始数据!AV498="","",IF(ISERROR(MATCH(原始数据!AV498,各类选项!$E:$E,0)),1,0))</f>
        <v/>
      </c>
      <c r="J497" s="295" t="str">
        <f>IF(原始数据!AX498="","",IF(ISERROR(MATCH(原始数据!AX498,各类选项!$E:$E,0)),1,0))</f>
        <v/>
      </c>
      <c r="K497" s="295" t="str">
        <f>IF(原始数据!AQ498="","",IF(ISERROR(MATCH(原始数据!AQ498,各类选项!$C:$C,0)),1,0))</f>
        <v/>
      </c>
      <c r="L497" s="295" t="str">
        <f>IF(原始数据!AR498="","",IF(ISERROR(MATCH(原始数据!AR498,各类选项!$C:$C,0)),1,0))</f>
        <v/>
      </c>
      <c r="M497" s="295" t="str">
        <f>IF(原始数据!AS498="","",IF(ISERROR(MATCH(原始数据!AS498,各类选项!$C:$C,0)),1,0))</f>
        <v/>
      </c>
      <c r="N497" s="295" t="str">
        <f>IF(原始数据!AT498="","",IF(ISERROR(MATCH(原始数据!AT498,各类选项!$E:$E,0)),1,0))</f>
        <v/>
      </c>
      <c r="O497" s="295" t="str">
        <f>IF(原始数据!AU498="","",IF(ISERROR(MATCH(原始数据!AU498,各类选项!$E:$E,0)),1,0))</f>
        <v/>
      </c>
      <c r="P497" s="295" t="str">
        <f>IF(原始数据!AW498="","",IF(ISERROR(MATCH(原始数据!AW498,各类选项!$E:$E,0)),1,0))</f>
        <v/>
      </c>
      <c r="Q497" s="295" t="str">
        <f>IF(原始数据!AY498="","",IF(ISERROR(MATCH(原始数据!AY498,各类选项!$E:$E,0)),1,0))</f>
        <v/>
      </c>
      <c r="R497" s="295" t="str">
        <f>IF(原始数据!AZ498="","",IF(ISERROR(MATCH(原始数据!AZ498,各类选项!$C:$C,0)),1,0))</f>
        <v/>
      </c>
      <c r="S497" s="295" t="str">
        <f>IF(赛后数据!M498="","",IF(ISERROR(MATCH(赛后数据!M498,(各类选项!J:J),0)),1,0))</f>
        <v/>
      </c>
      <c r="T497" s="295" t="str">
        <f>IF(赛后数据!U498="","",IF(ISERROR(MATCH(赛后数据!U498,(各类选项!J:J),0)),1,0))</f>
        <v/>
      </c>
      <c r="U497" s="295" t="str">
        <f>IF(赛后数据!AC498="","",IF(ISERROR(MATCH(赛后数据!AC498,(各类选项!J:J),0)),1,0))</f>
        <v/>
      </c>
      <c r="V497" s="295" t="str">
        <f>IF(赛后数据!AK498="","",IF(ISERROR(MATCH(赛后数据!AK498,(各类选项!J:J),0)),1,0))</f>
        <v/>
      </c>
    </row>
    <row r="498" spans="1:22">
      <c r="A498" s="295">
        <f t="shared" si="14"/>
        <v>0</v>
      </c>
      <c r="B498" s="295">
        <f t="shared" si="15"/>
        <v>0</v>
      </c>
      <c r="C498" s="295" t="str">
        <f>IF(原始数据!K499="","",IF(ISERROR(MATCH(原始数据!K499,原始数据!E499:F499,0)),1,0)-IF(原始数据!K499="",1,0))</f>
        <v/>
      </c>
      <c r="D498" s="295" t="str">
        <f>IF(原始数据!L499="","",IF(ISERROR(MATCH(原始数据!L499,各类选项!L:L,0)),1,0)-IF(原始数据!L499="",1,0))</f>
        <v/>
      </c>
      <c r="E498" s="295" t="str">
        <f>IF(原始数据!W499="","",IF(ISERROR(MATCH(原始数据!W499,各类选项!G:G,0)),1,0))</f>
        <v/>
      </c>
      <c r="F498" s="295" t="str">
        <f>IF(原始数据!Y499="","",IF(ISERROR(MATCH(原始数据!Y499,各类选项!G:G,0)),1,0))</f>
        <v/>
      </c>
      <c r="G498" s="295" t="str">
        <f>IF(原始数据!AO499="","",IF(ISERROR(MATCH(原始数据!AO499,各类选项!$E:$E,0)),1,0))</f>
        <v/>
      </c>
      <c r="H498" s="295" t="str">
        <f>IF(原始数据!AP499="","",IF(ISERROR(MATCH(原始数据!AP499,各类选项!$E:$E,0)),1,0))</f>
        <v/>
      </c>
      <c r="I498" s="295" t="str">
        <f>IF(原始数据!AV499="","",IF(ISERROR(MATCH(原始数据!AV499,各类选项!$E:$E,0)),1,0))</f>
        <v/>
      </c>
      <c r="J498" s="295" t="str">
        <f>IF(原始数据!AX499="","",IF(ISERROR(MATCH(原始数据!AX499,各类选项!$E:$E,0)),1,0))</f>
        <v/>
      </c>
      <c r="K498" s="295" t="str">
        <f>IF(原始数据!AQ499="","",IF(ISERROR(MATCH(原始数据!AQ499,各类选项!$C:$C,0)),1,0))</f>
        <v/>
      </c>
      <c r="L498" s="295" t="str">
        <f>IF(原始数据!AR499="","",IF(ISERROR(MATCH(原始数据!AR499,各类选项!$C:$C,0)),1,0))</f>
        <v/>
      </c>
      <c r="M498" s="295" t="str">
        <f>IF(原始数据!AS499="","",IF(ISERROR(MATCH(原始数据!AS499,各类选项!$C:$C,0)),1,0))</f>
        <v/>
      </c>
      <c r="N498" s="295" t="str">
        <f>IF(原始数据!AT499="","",IF(ISERROR(MATCH(原始数据!AT499,各类选项!$E:$E,0)),1,0))</f>
        <v/>
      </c>
      <c r="O498" s="295" t="str">
        <f>IF(原始数据!AU499="","",IF(ISERROR(MATCH(原始数据!AU499,各类选项!$E:$E,0)),1,0))</f>
        <v/>
      </c>
      <c r="P498" s="295" t="str">
        <f>IF(原始数据!AW499="","",IF(ISERROR(MATCH(原始数据!AW499,各类选项!$E:$E,0)),1,0))</f>
        <v/>
      </c>
      <c r="Q498" s="295" t="str">
        <f>IF(原始数据!AY499="","",IF(ISERROR(MATCH(原始数据!AY499,各类选项!$E:$E,0)),1,0))</f>
        <v/>
      </c>
      <c r="R498" s="295" t="str">
        <f>IF(原始数据!AZ499="","",IF(ISERROR(MATCH(原始数据!AZ499,各类选项!$C:$C,0)),1,0))</f>
        <v/>
      </c>
      <c r="S498" s="295" t="str">
        <f>IF(赛后数据!M499="","",IF(ISERROR(MATCH(赛后数据!M499,(各类选项!J:J),0)),1,0))</f>
        <v/>
      </c>
      <c r="T498" s="295" t="str">
        <f>IF(赛后数据!U499="","",IF(ISERROR(MATCH(赛后数据!U499,(各类选项!J:J),0)),1,0))</f>
        <v/>
      </c>
      <c r="U498" s="295" t="str">
        <f>IF(赛后数据!AC499="","",IF(ISERROR(MATCH(赛后数据!AC499,(各类选项!J:J),0)),1,0))</f>
        <v/>
      </c>
      <c r="V498" s="295" t="str">
        <f>IF(赛后数据!AK499="","",IF(ISERROR(MATCH(赛后数据!AK499,(各类选项!J:J),0)),1,0))</f>
        <v/>
      </c>
    </row>
    <row r="499" spans="1:22">
      <c r="A499" s="295">
        <f t="shared" si="14"/>
        <v>0</v>
      </c>
      <c r="B499" s="295">
        <f t="shared" si="15"/>
        <v>0</v>
      </c>
      <c r="C499" s="295" t="str">
        <f>IF(原始数据!K500="","",IF(ISERROR(MATCH(原始数据!K500,原始数据!E500:F500,0)),1,0)-IF(原始数据!K500="",1,0))</f>
        <v/>
      </c>
      <c r="D499" s="295" t="str">
        <f>IF(原始数据!L500="","",IF(ISERROR(MATCH(原始数据!L500,各类选项!L:L,0)),1,0)-IF(原始数据!L500="",1,0))</f>
        <v/>
      </c>
      <c r="E499" s="295" t="str">
        <f>IF(原始数据!W500="","",IF(ISERROR(MATCH(原始数据!W500,各类选项!G:G,0)),1,0))</f>
        <v/>
      </c>
      <c r="F499" s="295" t="str">
        <f>IF(原始数据!Y500="","",IF(ISERROR(MATCH(原始数据!Y500,各类选项!G:G,0)),1,0))</f>
        <v/>
      </c>
      <c r="G499" s="295" t="str">
        <f>IF(原始数据!AO500="","",IF(ISERROR(MATCH(原始数据!AO500,各类选项!$E:$E,0)),1,0))</f>
        <v/>
      </c>
      <c r="H499" s="295" t="str">
        <f>IF(原始数据!AP500="","",IF(ISERROR(MATCH(原始数据!AP500,各类选项!$E:$E,0)),1,0))</f>
        <v/>
      </c>
      <c r="I499" s="295" t="str">
        <f>IF(原始数据!AV500="","",IF(ISERROR(MATCH(原始数据!AV500,各类选项!$E:$E,0)),1,0))</f>
        <v/>
      </c>
      <c r="J499" s="295" t="str">
        <f>IF(原始数据!AX500="","",IF(ISERROR(MATCH(原始数据!AX500,各类选项!$E:$E,0)),1,0))</f>
        <v/>
      </c>
      <c r="K499" s="295" t="str">
        <f>IF(原始数据!AQ500="","",IF(ISERROR(MATCH(原始数据!AQ500,各类选项!$C:$C,0)),1,0))</f>
        <v/>
      </c>
      <c r="L499" s="295" t="str">
        <f>IF(原始数据!AR500="","",IF(ISERROR(MATCH(原始数据!AR500,各类选项!$C:$C,0)),1,0))</f>
        <v/>
      </c>
      <c r="M499" s="295" t="str">
        <f>IF(原始数据!AS500="","",IF(ISERROR(MATCH(原始数据!AS500,各类选项!$C:$C,0)),1,0))</f>
        <v/>
      </c>
      <c r="N499" s="295" t="str">
        <f>IF(原始数据!AT500="","",IF(ISERROR(MATCH(原始数据!AT500,各类选项!$E:$E,0)),1,0))</f>
        <v/>
      </c>
      <c r="O499" s="295" t="str">
        <f>IF(原始数据!AU500="","",IF(ISERROR(MATCH(原始数据!AU500,各类选项!$E:$E,0)),1,0))</f>
        <v/>
      </c>
      <c r="P499" s="295" t="str">
        <f>IF(原始数据!AW500="","",IF(ISERROR(MATCH(原始数据!AW500,各类选项!$E:$E,0)),1,0))</f>
        <v/>
      </c>
      <c r="Q499" s="295" t="str">
        <f>IF(原始数据!AY500="","",IF(ISERROR(MATCH(原始数据!AY500,各类选项!$E:$E,0)),1,0))</f>
        <v/>
      </c>
      <c r="R499" s="295" t="str">
        <f>IF(原始数据!AZ500="","",IF(ISERROR(MATCH(原始数据!AZ500,各类选项!$C:$C,0)),1,0))</f>
        <v/>
      </c>
      <c r="S499" s="295" t="str">
        <f>IF(赛后数据!M500="","",IF(ISERROR(MATCH(赛后数据!M500,(各类选项!J:J),0)),1,0))</f>
        <v/>
      </c>
      <c r="T499" s="295" t="str">
        <f>IF(赛后数据!U500="","",IF(ISERROR(MATCH(赛后数据!U500,(各类选项!J:J),0)),1,0))</f>
        <v/>
      </c>
      <c r="U499" s="295" t="str">
        <f>IF(赛后数据!AC500="","",IF(ISERROR(MATCH(赛后数据!AC500,(各类选项!J:J),0)),1,0))</f>
        <v/>
      </c>
      <c r="V499" s="295" t="str">
        <f>IF(赛后数据!AK500="","",IF(ISERROR(MATCH(赛后数据!AK500,(各类选项!J:J),0)),1,0))</f>
        <v/>
      </c>
    </row>
    <row r="500" spans="1:22">
      <c r="A500" s="295">
        <f t="shared" si="14"/>
        <v>0</v>
      </c>
      <c r="B500" s="295">
        <f t="shared" si="15"/>
        <v>0</v>
      </c>
      <c r="C500" s="295" t="str">
        <f>IF(原始数据!K501="","",IF(ISERROR(MATCH(原始数据!K501,原始数据!E501:F501,0)),1,0)-IF(原始数据!K501="",1,0))</f>
        <v/>
      </c>
      <c r="D500" s="295" t="str">
        <f>IF(原始数据!L501="","",IF(ISERROR(MATCH(原始数据!L501,各类选项!L:L,0)),1,0)-IF(原始数据!L501="",1,0))</f>
        <v/>
      </c>
      <c r="E500" s="295" t="str">
        <f>IF(原始数据!W501="","",IF(ISERROR(MATCH(原始数据!W501,各类选项!G:G,0)),1,0))</f>
        <v/>
      </c>
      <c r="F500" s="295" t="str">
        <f>IF(原始数据!Y501="","",IF(ISERROR(MATCH(原始数据!Y501,各类选项!G:G,0)),1,0))</f>
        <v/>
      </c>
      <c r="G500" s="295" t="str">
        <f>IF(原始数据!AO501="","",IF(ISERROR(MATCH(原始数据!AO501,各类选项!$E:$E,0)),1,0))</f>
        <v/>
      </c>
      <c r="H500" s="295" t="str">
        <f>IF(原始数据!AP501="","",IF(ISERROR(MATCH(原始数据!AP501,各类选项!$E:$E,0)),1,0))</f>
        <v/>
      </c>
      <c r="I500" s="295" t="str">
        <f>IF(原始数据!AV501="","",IF(ISERROR(MATCH(原始数据!AV501,各类选项!$E:$E,0)),1,0))</f>
        <v/>
      </c>
      <c r="J500" s="295" t="str">
        <f>IF(原始数据!AX501="","",IF(ISERROR(MATCH(原始数据!AX501,各类选项!$E:$E,0)),1,0))</f>
        <v/>
      </c>
      <c r="K500" s="295" t="str">
        <f>IF(原始数据!AQ501="","",IF(ISERROR(MATCH(原始数据!AQ501,各类选项!$C:$C,0)),1,0))</f>
        <v/>
      </c>
      <c r="L500" s="295" t="str">
        <f>IF(原始数据!AR501="","",IF(ISERROR(MATCH(原始数据!AR501,各类选项!$C:$C,0)),1,0))</f>
        <v/>
      </c>
      <c r="M500" s="295" t="str">
        <f>IF(原始数据!AS501="","",IF(ISERROR(MATCH(原始数据!AS501,各类选项!$C:$C,0)),1,0))</f>
        <v/>
      </c>
      <c r="N500" s="295" t="str">
        <f>IF(原始数据!AT501="","",IF(ISERROR(MATCH(原始数据!AT501,各类选项!$E:$E,0)),1,0))</f>
        <v/>
      </c>
      <c r="O500" s="295" t="str">
        <f>IF(原始数据!AU501="","",IF(ISERROR(MATCH(原始数据!AU501,各类选项!$E:$E,0)),1,0))</f>
        <v/>
      </c>
      <c r="P500" s="295" t="str">
        <f>IF(原始数据!AW501="","",IF(ISERROR(MATCH(原始数据!AW501,各类选项!$E:$E,0)),1,0))</f>
        <v/>
      </c>
      <c r="Q500" s="295" t="str">
        <f>IF(原始数据!AY501="","",IF(ISERROR(MATCH(原始数据!AY501,各类选项!$E:$E,0)),1,0))</f>
        <v/>
      </c>
      <c r="R500" s="295" t="str">
        <f>IF(原始数据!AZ501="","",IF(ISERROR(MATCH(原始数据!AZ501,各类选项!$C:$C,0)),1,0))</f>
        <v/>
      </c>
      <c r="S500" s="295" t="str">
        <f>IF(赛后数据!M501="","",IF(ISERROR(MATCH(赛后数据!M501,(各类选项!J:J),0)),1,0))</f>
        <v/>
      </c>
      <c r="T500" s="295" t="str">
        <f>IF(赛后数据!U501="","",IF(ISERROR(MATCH(赛后数据!U501,(各类选项!J:J),0)),1,0))</f>
        <v/>
      </c>
      <c r="U500" s="295" t="str">
        <f>IF(赛后数据!AC501="","",IF(ISERROR(MATCH(赛后数据!AC501,(各类选项!J:J),0)),1,0))</f>
        <v/>
      </c>
      <c r="V500" s="295" t="str">
        <f>IF(赛后数据!AK501="","",IF(ISERROR(MATCH(赛后数据!AK501,(各类选项!J:J),0)),1,0))</f>
        <v/>
      </c>
    </row>
    <row r="501" spans="1:22">
      <c r="A501" s="295">
        <f t="shared" si="14"/>
        <v>0</v>
      </c>
      <c r="B501" s="295">
        <f t="shared" si="15"/>
        <v>0</v>
      </c>
      <c r="C501" s="295" t="str">
        <f>IF(原始数据!K502="","",IF(ISERROR(MATCH(原始数据!K502,原始数据!E502:F502,0)),1,0)-IF(原始数据!K502="",1,0))</f>
        <v/>
      </c>
      <c r="D501" s="295" t="str">
        <f>IF(原始数据!L502="","",IF(ISERROR(MATCH(原始数据!L502,各类选项!L:L,0)),1,0)-IF(原始数据!L502="",1,0))</f>
        <v/>
      </c>
      <c r="E501" s="295" t="str">
        <f>IF(原始数据!W502="","",IF(ISERROR(MATCH(原始数据!W502,各类选项!G:G,0)),1,0))</f>
        <v/>
      </c>
      <c r="F501" s="295" t="str">
        <f>IF(原始数据!Y502="","",IF(ISERROR(MATCH(原始数据!Y502,各类选项!G:G,0)),1,0))</f>
        <v/>
      </c>
      <c r="G501" s="295" t="str">
        <f>IF(原始数据!AO502="","",IF(ISERROR(MATCH(原始数据!AO502,各类选项!$E:$E,0)),1,0))</f>
        <v/>
      </c>
      <c r="H501" s="295" t="str">
        <f>IF(原始数据!AP502="","",IF(ISERROR(MATCH(原始数据!AP502,各类选项!$E:$E,0)),1,0))</f>
        <v/>
      </c>
      <c r="I501" s="295" t="str">
        <f>IF(原始数据!AV502="","",IF(ISERROR(MATCH(原始数据!AV502,各类选项!$E:$E,0)),1,0))</f>
        <v/>
      </c>
      <c r="J501" s="295" t="str">
        <f>IF(原始数据!AX502="","",IF(ISERROR(MATCH(原始数据!AX502,各类选项!$E:$E,0)),1,0))</f>
        <v/>
      </c>
      <c r="K501" s="295" t="str">
        <f>IF(原始数据!AQ502="","",IF(ISERROR(MATCH(原始数据!AQ502,各类选项!$C:$C,0)),1,0))</f>
        <v/>
      </c>
      <c r="L501" s="295" t="str">
        <f>IF(原始数据!AR502="","",IF(ISERROR(MATCH(原始数据!AR502,各类选项!$C:$C,0)),1,0))</f>
        <v/>
      </c>
      <c r="M501" s="295" t="str">
        <f>IF(原始数据!AS502="","",IF(ISERROR(MATCH(原始数据!AS502,各类选项!$C:$C,0)),1,0))</f>
        <v/>
      </c>
      <c r="N501" s="295" t="str">
        <f>IF(原始数据!AT502="","",IF(ISERROR(MATCH(原始数据!AT502,各类选项!$E:$E,0)),1,0))</f>
        <v/>
      </c>
      <c r="O501" s="295" t="str">
        <f>IF(原始数据!AU502="","",IF(ISERROR(MATCH(原始数据!AU502,各类选项!$E:$E,0)),1,0))</f>
        <v/>
      </c>
      <c r="P501" s="295" t="str">
        <f>IF(原始数据!AW502="","",IF(ISERROR(MATCH(原始数据!AW502,各类选项!$E:$E,0)),1,0))</f>
        <v/>
      </c>
      <c r="Q501" s="295" t="str">
        <f>IF(原始数据!AY502="","",IF(ISERROR(MATCH(原始数据!AY502,各类选项!$E:$E,0)),1,0))</f>
        <v/>
      </c>
      <c r="R501" s="295" t="str">
        <f>IF(原始数据!AZ502="","",IF(ISERROR(MATCH(原始数据!AZ502,各类选项!$C:$C,0)),1,0))</f>
        <v/>
      </c>
      <c r="S501" s="295" t="str">
        <f>IF(赛后数据!M502="","",IF(ISERROR(MATCH(赛后数据!M502,(各类选项!J:J),0)),1,0))</f>
        <v/>
      </c>
      <c r="T501" s="295" t="str">
        <f>IF(赛后数据!U502="","",IF(ISERROR(MATCH(赛后数据!U502,(各类选项!J:J),0)),1,0))</f>
        <v/>
      </c>
      <c r="U501" s="295" t="str">
        <f>IF(赛后数据!AC502="","",IF(ISERROR(MATCH(赛后数据!AC502,(各类选项!J:J),0)),1,0))</f>
        <v/>
      </c>
      <c r="V501" s="295" t="str">
        <f>IF(赛后数据!AK502="","",IF(ISERROR(MATCH(赛后数据!AK502,(各类选项!J:J),0)),1,0))</f>
        <v/>
      </c>
    </row>
    <row r="502" spans="1:22">
      <c r="A502" s="295">
        <f t="shared" si="14"/>
        <v>0</v>
      </c>
      <c r="B502" s="295">
        <f t="shared" si="15"/>
        <v>0</v>
      </c>
      <c r="C502" s="295" t="str">
        <f>IF(原始数据!K503="","",IF(ISERROR(MATCH(原始数据!K503,原始数据!E503:F503,0)),1,0)-IF(原始数据!K503="",1,0))</f>
        <v/>
      </c>
      <c r="D502" s="295" t="str">
        <f>IF(原始数据!L503="","",IF(ISERROR(MATCH(原始数据!L503,各类选项!L:L,0)),1,0)-IF(原始数据!L503="",1,0))</f>
        <v/>
      </c>
      <c r="E502" s="295" t="str">
        <f>IF(原始数据!W503="","",IF(ISERROR(MATCH(原始数据!W503,各类选项!G:G,0)),1,0))</f>
        <v/>
      </c>
      <c r="F502" s="295" t="str">
        <f>IF(原始数据!Y503="","",IF(ISERROR(MATCH(原始数据!Y503,各类选项!G:G,0)),1,0))</f>
        <v/>
      </c>
      <c r="G502" s="295" t="str">
        <f>IF(原始数据!AO503="","",IF(ISERROR(MATCH(原始数据!AO503,各类选项!$E:$E,0)),1,0))</f>
        <v/>
      </c>
      <c r="H502" s="295" t="str">
        <f>IF(原始数据!AP503="","",IF(ISERROR(MATCH(原始数据!AP503,各类选项!$E:$E,0)),1,0))</f>
        <v/>
      </c>
      <c r="I502" s="295" t="str">
        <f>IF(原始数据!AV503="","",IF(ISERROR(MATCH(原始数据!AV503,各类选项!$E:$E,0)),1,0))</f>
        <v/>
      </c>
      <c r="J502" s="295" t="str">
        <f>IF(原始数据!AX503="","",IF(ISERROR(MATCH(原始数据!AX503,各类选项!$E:$E,0)),1,0))</f>
        <v/>
      </c>
      <c r="K502" s="295" t="str">
        <f>IF(原始数据!AQ503="","",IF(ISERROR(MATCH(原始数据!AQ503,各类选项!$C:$C,0)),1,0))</f>
        <v/>
      </c>
      <c r="L502" s="295" t="str">
        <f>IF(原始数据!AR503="","",IF(ISERROR(MATCH(原始数据!AR503,各类选项!$C:$C,0)),1,0))</f>
        <v/>
      </c>
      <c r="M502" s="295" t="str">
        <f>IF(原始数据!AS503="","",IF(ISERROR(MATCH(原始数据!AS503,各类选项!$C:$C,0)),1,0))</f>
        <v/>
      </c>
      <c r="N502" s="295" t="str">
        <f>IF(原始数据!AT503="","",IF(ISERROR(MATCH(原始数据!AT503,各类选项!$E:$E,0)),1,0))</f>
        <v/>
      </c>
      <c r="O502" s="295" t="str">
        <f>IF(原始数据!AU503="","",IF(ISERROR(MATCH(原始数据!AU503,各类选项!$E:$E,0)),1,0))</f>
        <v/>
      </c>
      <c r="P502" s="295" t="str">
        <f>IF(原始数据!AW503="","",IF(ISERROR(MATCH(原始数据!AW503,各类选项!$E:$E,0)),1,0))</f>
        <v/>
      </c>
      <c r="Q502" s="295" t="str">
        <f>IF(原始数据!AY503="","",IF(ISERROR(MATCH(原始数据!AY503,各类选项!$E:$E,0)),1,0))</f>
        <v/>
      </c>
      <c r="R502" s="295" t="str">
        <f>IF(原始数据!AZ503="","",IF(ISERROR(MATCH(原始数据!AZ503,各类选项!$C:$C,0)),1,0))</f>
        <v/>
      </c>
      <c r="S502" s="295" t="str">
        <f>IF(赛后数据!M503="","",IF(ISERROR(MATCH(赛后数据!M503,(各类选项!J:J),0)),1,0))</f>
        <v/>
      </c>
      <c r="T502" s="295" t="str">
        <f>IF(赛后数据!U503="","",IF(ISERROR(MATCH(赛后数据!U503,(各类选项!J:J),0)),1,0))</f>
        <v/>
      </c>
      <c r="U502" s="295" t="str">
        <f>IF(赛后数据!AC503="","",IF(ISERROR(MATCH(赛后数据!AC503,(各类选项!J:J),0)),1,0))</f>
        <v/>
      </c>
      <c r="V502" s="295" t="str">
        <f>IF(赛后数据!AK503="","",IF(ISERROR(MATCH(赛后数据!AK503,(各类选项!J:J),0)),1,0))</f>
        <v/>
      </c>
    </row>
    <row r="503" spans="1:22">
      <c r="A503" s="295">
        <f t="shared" si="14"/>
        <v>0</v>
      </c>
      <c r="B503" s="295">
        <f t="shared" si="15"/>
        <v>0</v>
      </c>
      <c r="C503" s="295" t="str">
        <f>IF(原始数据!K504="","",IF(ISERROR(MATCH(原始数据!K504,原始数据!E504:F504,0)),1,0)-IF(原始数据!K504="",1,0))</f>
        <v/>
      </c>
      <c r="D503" s="295" t="str">
        <f>IF(原始数据!L504="","",IF(ISERROR(MATCH(原始数据!L504,各类选项!L:L,0)),1,0)-IF(原始数据!L504="",1,0))</f>
        <v/>
      </c>
      <c r="E503" s="295" t="str">
        <f>IF(原始数据!W504="","",IF(ISERROR(MATCH(原始数据!W504,各类选项!G:G,0)),1,0))</f>
        <v/>
      </c>
      <c r="F503" s="295" t="str">
        <f>IF(原始数据!Y504="","",IF(ISERROR(MATCH(原始数据!Y504,各类选项!G:G,0)),1,0))</f>
        <v/>
      </c>
      <c r="G503" s="295" t="str">
        <f>IF(原始数据!AO504="","",IF(ISERROR(MATCH(原始数据!AO504,各类选项!$E:$E,0)),1,0))</f>
        <v/>
      </c>
      <c r="H503" s="295" t="str">
        <f>IF(原始数据!AP504="","",IF(ISERROR(MATCH(原始数据!AP504,各类选项!$E:$E,0)),1,0))</f>
        <v/>
      </c>
      <c r="I503" s="295" t="str">
        <f>IF(原始数据!AV504="","",IF(ISERROR(MATCH(原始数据!AV504,各类选项!$E:$E,0)),1,0))</f>
        <v/>
      </c>
      <c r="J503" s="295" t="str">
        <f>IF(原始数据!AX504="","",IF(ISERROR(MATCH(原始数据!AX504,各类选项!$E:$E,0)),1,0))</f>
        <v/>
      </c>
      <c r="K503" s="295" t="str">
        <f>IF(原始数据!AQ504="","",IF(ISERROR(MATCH(原始数据!AQ504,各类选项!$C:$C,0)),1,0))</f>
        <v/>
      </c>
      <c r="L503" s="295" t="str">
        <f>IF(原始数据!AR504="","",IF(ISERROR(MATCH(原始数据!AR504,各类选项!$C:$C,0)),1,0))</f>
        <v/>
      </c>
      <c r="M503" s="295" t="str">
        <f>IF(原始数据!AS504="","",IF(ISERROR(MATCH(原始数据!AS504,各类选项!$C:$C,0)),1,0))</f>
        <v/>
      </c>
      <c r="N503" s="295" t="str">
        <f>IF(原始数据!AT504="","",IF(ISERROR(MATCH(原始数据!AT504,各类选项!$E:$E,0)),1,0))</f>
        <v/>
      </c>
      <c r="O503" s="295" t="str">
        <f>IF(原始数据!AU504="","",IF(ISERROR(MATCH(原始数据!AU504,各类选项!$E:$E,0)),1,0))</f>
        <v/>
      </c>
      <c r="P503" s="295" t="str">
        <f>IF(原始数据!AW504="","",IF(ISERROR(MATCH(原始数据!AW504,各类选项!$E:$E,0)),1,0))</f>
        <v/>
      </c>
      <c r="Q503" s="295" t="str">
        <f>IF(原始数据!AY504="","",IF(ISERROR(MATCH(原始数据!AY504,各类选项!$E:$E,0)),1,0))</f>
        <v/>
      </c>
      <c r="R503" s="295" t="str">
        <f>IF(原始数据!AZ504="","",IF(ISERROR(MATCH(原始数据!AZ504,各类选项!$C:$C,0)),1,0))</f>
        <v/>
      </c>
      <c r="S503" s="295" t="str">
        <f>IF(赛后数据!M504="","",IF(ISERROR(MATCH(赛后数据!M504,(各类选项!J:J),0)),1,0))</f>
        <v/>
      </c>
      <c r="T503" s="295" t="str">
        <f>IF(赛后数据!U504="","",IF(ISERROR(MATCH(赛后数据!U504,(各类选项!J:J),0)),1,0))</f>
        <v/>
      </c>
      <c r="U503" s="295" t="str">
        <f>IF(赛后数据!AC504="","",IF(ISERROR(MATCH(赛后数据!AC504,(各类选项!J:J),0)),1,0))</f>
        <v/>
      </c>
      <c r="V503" s="295" t="str">
        <f>IF(赛后数据!AK504="","",IF(ISERROR(MATCH(赛后数据!AK504,(各类选项!J:J),0)),1,0))</f>
        <v/>
      </c>
    </row>
    <row r="504" spans="1:22">
      <c r="A504" s="295">
        <f t="shared" si="14"/>
        <v>0</v>
      </c>
      <c r="B504" s="295">
        <f t="shared" si="15"/>
        <v>0</v>
      </c>
      <c r="C504" s="295" t="str">
        <f>IF(原始数据!K505="","",IF(ISERROR(MATCH(原始数据!K505,原始数据!E505:F505,0)),1,0)-IF(原始数据!K505="",1,0))</f>
        <v/>
      </c>
      <c r="D504" s="295" t="str">
        <f>IF(原始数据!L505="","",IF(ISERROR(MATCH(原始数据!L505,各类选项!L:L,0)),1,0)-IF(原始数据!L505="",1,0))</f>
        <v/>
      </c>
      <c r="E504" s="295" t="str">
        <f>IF(原始数据!W505="","",IF(ISERROR(MATCH(原始数据!W505,各类选项!G:G,0)),1,0))</f>
        <v/>
      </c>
      <c r="F504" s="295" t="str">
        <f>IF(原始数据!Y505="","",IF(ISERROR(MATCH(原始数据!Y505,各类选项!G:G,0)),1,0))</f>
        <v/>
      </c>
      <c r="G504" s="295" t="str">
        <f>IF(原始数据!AO505="","",IF(ISERROR(MATCH(原始数据!AO505,各类选项!$E:$E,0)),1,0))</f>
        <v/>
      </c>
      <c r="H504" s="295" t="str">
        <f>IF(原始数据!AP505="","",IF(ISERROR(MATCH(原始数据!AP505,各类选项!$E:$E,0)),1,0))</f>
        <v/>
      </c>
      <c r="I504" s="295" t="str">
        <f>IF(原始数据!AV505="","",IF(ISERROR(MATCH(原始数据!AV505,各类选项!$E:$E,0)),1,0))</f>
        <v/>
      </c>
      <c r="J504" s="295" t="str">
        <f>IF(原始数据!AX505="","",IF(ISERROR(MATCH(原始数据!AX505,各类选项!$E:$E,0)),1,0))</f>
        <v/>
      </c>
      <c r="K504" s="295" t="str">
        <f>IF(原始数据!AQ505="","",IF(ISERROR(MATCH(原始数据!AQ505,各类选项!$C:$C,0)),1,0))</f>
        <v/>
      </c>
      <c r="L504" s="295" t="str">
        <f>IF(原始数据!AR505="","",IF(ISERROR(MATCH(原始数据!AR505,各类选项!$C:$C,0)),1,0))</f>
        <v/>
      </c>
      <c r="M504" s="295" t="str">
        <f>IF(原始数据!AS505="","",IF(ISERROR(MATCH(原始数据!AS505,各类选项!$C:$C,0)),1,0))</f>
        <v/>
      </c>
      <c r="N504" s="295" t="str">
        <f>IF(原始数据!AT505="","",IF(ISERROR(MATCH(原始数据!AT505,各类选项!$E:$E,0)),1,0))</f>
        <v/>
      </c>
      <c r="O504" s="295" t="str">
        <f>IF(原始数据!AU505="","",IF(ISERROR(MATCH(原始数据!AU505,各类选项!$E:$E,0)),1,0))</f>
        <v/>
      </c>
      <c r="P504" s="295" t="str">
        <f>IF(原始数据!AW505="","",IF(ISERROR(MATCH(原始数据!AW505,各类选项!$E:$E,0)),1,0))</f>
        <v/>
      </c>
      <c r="Q504" s="295" t="str">
        <f>IF(原始数据!AY505="","",IF(ISERROR(MATCH(原始数据!AY505,各类选项!$E:$E,0)),1,0))</f>
        <v/>
      </c>
      <c r="R504" s="295" t="str">
        <f>IF(原始数据!AZ505="","",IF(ISERROR(MATCH(原始数据!AZ505,各类选项!$C:$C,0)),1,0))</f>
        <v/>
      </c>
      <c r="S504" s="295" t="str">
        <f>IF(赛后数据!M505="","",IF(ISERROR(MATCH(赛后数据!M505,(各类选项!J:J),0)),1,0))</f>
        <v/>
      </c>
      <c r="T504" s="295" t="str">
        <f>IF(赛后数据!U505="","",IF(ISERROR(MATCH(赛后数据!U505,(各类选项!J:J),0)),1,0))</f>
        <v/>
      </c>
      <c r="U504" s="295" t="str">
        <f>IF(赛后数据!AC505="","",IF(ISERROR(MATCH(赛后数据!AC505,(各类选项!J:J),0)),1,0))</f>
        <v/>
      </c>
      <c r="V504" s="295" t="str">
        <f>IF(赛后数据!AK505="","",IF(ISERROR(MATCH(赛后数据!AK505,(各类选项!J:J),0)),1,0))</f>
        <v/>
      </c>
    </row>
    <row r="505" spans="1:22">
      <c r="A505" s="295">
        <f t="shared" si="14"/>
        <v>0</v>
      </c>
      <c r="B505" s="295">
        <f t="shared" si="15"/>
        <v>0</v>
      </c>
      <c r="C505" s="295" t="str">
        <f>IF(原始数据!K506="","",IF(ISERROR(MATCH(原始数据!K506,原始数据!E506:F506,0)),1,0)-IF(原始数据!K506="",1,0))</f>
        <v/>
      </c>
      <c r="D505" s="295" t="str">
        <f>IF(原始数据!L506="","",IF(ISERROR(MATCH(原始数据!L506,各类选项!L:L,0)),1,0)-IF(原始数据!L506="",1,0))</f>
        <v/>
      </c>
      <c r="E505" s="295" t="str">
        <f>IF(原始数据!W506="","",IF(ISERROR(MATCH(原始数据!W506,各类选项!G:G,0)),1,0))</f>
        <v/>
      </c>
      <c r="F505" s="295" t="str">
        <f>IF(原始数据!Y506="","",IF(ISERROR(MATCH(原始数据!Y506,各类选项!G:G,0)),1,0))</f>
        <v/>
      </c>
      <c r="G505" s="295" t="str">
        <f>IF(原始数据!AO506="","",IF(ISERROR(MATCH(原始数据!AO506,各类选项!$E:$E,0)),1,0))</f>
        <v/>
      </c>
      <c r="H505" s="295" t="str">
        <f>IF(原始数据!AP506="","",IF(ISERROR(MATCH(原始数据!AP506,各类选项!$E:$E,0)),1,0))</f>
        <v/>
      </c>
      <c r="I505" s="295" t="str">
        <f>IF(原始数据!AV506="","",IF(ISERROR(MATCH(原始数据!AV506,各类选项!$E:$E,0)),1,0))</f>
        <v/>
      </c>
      <c r="J505" s="295" t="str">
        <f>IF(原始数据!AX506="","",IF(ISERROR(MATCH(原始数据!AX506,各类选项!$E:$E,0)),1,0))</f>
        <v/>
      </c>
      <c r="K505" s="295" t="str">
        <f>IF(原始数据!AQ506="","",IF(ISERROR(MATCH(原始数据!AQ506,各类选项!$C:$C,0)),1,0))</f>
        <v/>
      </c>
      <c r="L505" s="295" t="str">
        <f>IF(原始数据!AR506="","",IF(ISERROR(MATCH(原始数据!AR506,各类选项!$C:$C,0)),1,0))</f>
        <v/>
      </c>
      <c r="M505" s="295" t="str">
        <f>IF(原始数据!AS506="","",IF(ISERROR(MATCH(原始数据!AS506,各类选项!$C:$C,0)),1,0))</f>
        <v/>
      </c>
      <c r="N505" s="295" t="str">
        <f>IF(原始数据!AT506="","",IF(ISERROR(MATCH(原始数据!AT506,各类选项!$E:$E,0)),1,0))</f>
        <v/>
      </c>
      <c r="O505" s="295" t="str">
        <f>IF(原始数据!AU506="","",IF(ISERROR(MATCH(原始数据!AU506,各类选项!$E:$E,0)),1,0))</f>
        <v/>
      </c>
      <c r="P505" s="295" t="str">
        <f>IF(原始数据!AW506="","",IF(ISERROR(MATCH(原始数据!AW506,各类选项!$E:$E,0)),1,0))</f>
        <v/>
      </c>
      <c r="Q505" s="295" t="str">
        <f>IF(原始数据!AY506="","",IF(ISERROR(MATCH(原始数据!AY506,各类选项!$E:$E,0)),1,0))</f>
        <v/>
      </c>
      <c r="R505" s="295" t="str">
        <f>IF(原始数据!AZ506="","",IF(ISERROR(MATCH(原始数据!AZ506,各类选项!$C:$C,0)),1,0))</f>
        <v/>
      </c>
      <c r="S505" s="295" t="str">
        <f>IF(赛后数据!M506="","",IF(ISERROR(MATCH(赛后数据!M506,(各类选项!J:J),0)),1,0))</f>
        <v/>
      </c>
      <c r="T505" s="295" t="str">
        <f>IF(赛后数据!U506="","",IF(ISERROR(MATCH(赛后数据!U506,(各类选项!J:J),0)),1,0))</f>
        <v/>
      </c>
      <c r="U505" s="295" t="str">
        <f>IF(赛后数据!AC506="","",IF(ISERROR(MATCH(赛后数据!AC506,(各类选项!J:J),0)),1,0))</f>
        <v/>
      </c>
      <c r="V505" s="295" t="str">
        <f>IF(赛后数据!AK506="","",IF(ISERROR(MATCH(赛后数据!AK506,(各类选项!J:J),0)),1,0))</f>
        <v/>
      </c>
    </row>
    <row r="506" spans="1:22">
      <c r="A506" s="295">
        <f t="shared" si="14"/>
        <v>0</v>
      </c>
      <c r="B506" s="295">
        <f t="shared" si="15"/>
        <v>0</v>
      </c>
      <c r="C506" s="295" t="str">
        <f>IF(原始数据!K507="","",IF(ISERROR(MATCH(原始数据!K507,原始数据!E507:F507,0)),1,0)-IF(原始数据!K507="",1,0))</f>
        <v/>
      </c>
      <c r="D506" s="295" t="str">
        <f>IF(原始数据!L507="","",IF(ISERROR(MATCH(原始数据!L507,各类选项!L:L,0)),1,0)-IF(原始数据!L507="",1,0))</f>
        <v/>
      </c>
      <c r="E506" s="295" t="str">
        <f>IF(原始数据!W507="","",IF(ISERROR(MATCH(原始数据!W507,各类选项!G:G,0)),1,0))</f>
        <v/>
      </c>
      <c r="F506" s="295" t="str">
        <f>IF(原始数据!Y507="","",IF(ISERROR(MATCH(原始数据!Y507,各类选项!G:G,0)),1,0))</f>
        <v/>
      </c>
      <c r="G506" s="295" t="str">
        <f>IF(原始数据!AO507="","",IF(ISERROR(MATCH(原始数据!AO507,各类选项!$E:$E,0)),1,0))</f>
        <v/>
      </c>
      <c r="H506" s="295" t="str">
        <f>IF(原始数据!AP507="","",IF(ISERROR(MATCH(原始数据!AP507,各类选项!$E:$E,0)),1,0))</f>
        <v/>
      </c>
      <c r="I506" s="295" t="str">
        <f>IF(原始数据!AV507="","",IF(ISERROR(MATCH(原始数据!AV507,各类选项!$E:$E,0)),1,0))</f>
        <v/>
      </c>
      <c r="J506" s="295" t="str">
        <f>IF(原始数据!AX507="","",IF(ISERROR(MATCH(原始数据!AX507,各类选项!$E:$E,0)),1,0))</f>
        <v/>
      </c>
      <c r="K506" s="295" t="str">
        <f>IF(原始数据!AQ507="","",IF(ISERROR(MATCH(原始数据!AQ507,各类选项!$C:$C,0)),1,0))</f>
        <v/>
      </c>
      <c r="L506" s="295" t="str">
        <f>IF(原始数据!AR507="","",IF(ISERROR(MATCH(原始数据!AR507,各类选项!$C:$C,0)),1,0))</f>
        <v/>
      </c>
      <c r="M506" s="295" t="str">
        <f>IF(原始数据!AS507="","",IF(ISERROR(MATCH(原始数据!AS507,各类选项!$C:$C,0)),1,0))</f>
        <v/>
      </c>
      <c r="N506" s="295" t="str">
        <f>IF(原始数据!AT507="","",IF(ISERROR(MATCH(原始数据!AT507,各类选项!$E:$E,0)),1,0))</f>
        <v/>
      </c>
      <c r="O506" s="295" t="str">
        <f>IF(原始数据!AU507="","",IF(ISERROR(MATCH(原始数据!AU507,各类选项!$E:$E,0)),1,0))</f>
        <v/>
      </c>
      <c r="P506" s="295" t="str">
        <f>IF(原始数据!AW507="","",IF(ISERROR(MATCH(原始数据!AW507,各类选项!$E:$E,0)),1,0))</f>
        <v/>
      </c>
      <c r="Q506" s="295" t="str">
        <f>IF(原始数据!AY507="","",IF(ISERROR(MATCH(原始数据!AY507,各类选项!$E:$E,0)),1,0))</f>
        <v/>
      </c>
      <c r="R506" s="295" t="str">
        <f>IF(原始数据!AZ507="","",IF(ISERROR(MATCH(原始数据!AZ507,各类选项!$C:$C,0)),1,0))</f>
        <v/>
      </c>
      <c r="S506" s="295" t="str">
        <f>IF(赛后数据!M507="","",IF(ISERROR(MATCH(赛后数据!M507,(各类选项!J:J),0)),1,0))</f>
        <v/>
      </c>
      <c r="T506" s="295" t="str">
        <f>IF(赛后数据!U507="","",IF(ISERROR(MATCH(赛后数据!U507,(各类选项!J:J),0)),1,0))</f>
        <v/>
      </c>
      <c r="U506" s="295" t="str">
        <f>IF(赛后数据!AC507="","",IF(ISERROR(MATCH(赛后数据!AC507,(各类选项!J:J),0)),1,0))</f>
        <v/>
      </c>
      <c r="V506" s="295" t="str">
        <f>IF(赛后数据!AK507="","",IF(ISERROR(MATCH(赛后数据!AK507,(各类选项!J:J),0)),1,0))</f>
        <v/>
      </c>
    </row>
    <row r="507" spans="1:22">
      <c r="A507" s="295">
        <f t="shared" si="14"/>
        <v>0</v>
      </c>
      <c r="B507" s="295">
        <f t="shared" si="15"/>
        <v>0</v>
      </c>
      <c r="C507" s="295" t="str">
        <f>IF(原始数据!K508="","",IF(ISERROR(MATCH(原始数据!K508,原始数据!E508:F508,0)),1,0)-IF(原始数据!K508="",1,0))</f>
        <v/>
      </c>
      <c r="D507" s="295" t="str">
        <f>IF(原始数据!L508="","",IF(ISERROR(MATCH(原始数据!L508,各类选项!L:L,0)),1,0)-IF(原始数据!L508="",1,0))</f>
        <v/>
      </c>
      <c r="E507" s="295" t="str">
        <f>IF(原始数据!W508="","",IF(ISERROR(MATCH(原始数据!W508,各类选项!G:G,0)),1,0))</f>
        <v/>
      </c>
      <c r="F507" s="295" t="str">
        <f>IF(原始数据!Y508="","",IF(ISERROR(MATCH(原始数据!Y508,各类选项!G:G,0)),1,0))</f>
        <v/>
      </c>
      <c r="G507" s="295" t="str">
        <f>IF(原始数据!AO508="","",IF(ISERROR(MATCH(原始数据!AO508,各类选项!$E:$E,0)),1,0))</f>
        <v/>
      </c>
      <c r="H507" s="295" t="str">
        <f>IF(原始数据!AP508="","",IF(ISERROR(MATCH(原始数据!AP508,各类选项!$E:$E,0)),1,0))</f>
        <v/>
      </c>
      <c r="I507" s="295" t="str">
        <f>IF(原始数据!AV508="","",IF(ISERROR(MATCH(原始数据!AV508,各类选项!$E:$E,0)),1,0))</f>
        <v/>
      </c>
      <c r="J507" s="295" t="str">
        <f>IF(原始数据!AX508="","",IF(ISERROR(MATCH(原始数据!AX508,各类选项!$E:$E,0)),1,0))</f>
        <v/>
      </c>
      <c r="K507" s="295" t="str">
        <f>IF(原始数据!AQ508="","",IF(ISERROR(MATCH(原始数据!AQ508,各类选项!$C:$C,0)),1,0))</f>
        <v/>
      </c>
      <c r="L507" s="295" t="str">
        <f>IF(原始数据!AR508="","",IF(ISERROR(MATCH(原始数据!AR508,各类选项!$C:$C,0)),1,0))</f>
        <v/>
      </c>
      <c r="M507" s="295" t="str">
        <f>IF(原始数据!AS508="","",IF(ISERROR(MATCH(原始数据!AS508,各类选项!$C:$C,0)),1,0))</f>
        <v/>
      </c>
      <c r="N507" s="295" t="str">
        <f>IF(原始数据!AT508="","",IF(ISERROR(MATCH(原始数据!AT508,各类选项!$E:$E,0)),1,0))</f>
        <v/>
      </c>
      <c r="O507" s="295" t="str">
        <f>IF(原始数据!AU508="","",IF(ISERROR(MATCH(原始数据!AU508,各类选项!$E:$E,0)),1,0))</f>
        <v/>
      </c>
      <c r="P507" s="295" t="str">
        <f>IF(原始数据!AW508="","",IF(ISERROR(MATCH(原始数据!AW508,各类选项!$E:$E,0)),1,0))</f>
        <v/>
      </c>
      <c r="Q507" s="295" t="str">
        <f>IF(原始数据!AY508="","",IF(ISERROR(MATCH(原始数据!AY508,各类选项!$E:$E,0)),1,0))</f>
        <v/>
      </c>
      <c r="R507" s="295" t="str">
        <f>IF(原始数据!AZ508="","",IF(ISERROR(MATCH(原始数据!AZ508,各类选项!$C:$C,0)),1,0))</f>
        <v/>
      </c>
      <c r="S507" s="295" t="str">
        <f>IF(赛后数据!M508="","",IF(ISERROR(MATCH(赛后数据!M508,(各类选项!J:J),0)),1,0))</f>
        <v/>
      </c>
      <c r="T507" s="295" t="str">
        <f>IF(赛后数据!U508="","",IF(ISERROR(MATCH(赛后数据!U508,(各类选项!J:J),0)),1,0))</f>
        <v/>
      </c>
      <c r="U507" s="295" t="str">
        <f>IF(赛后数据!AC508="","",IF(ISERROR(MATCH(赛后数据!AC508,(各类选项!J:J),0)),1,0))</f>
        <v/>
      </c>
      <c r="V507" s="295" t="str">
        <f>IF(赛后数据!AK508="","",IF(ISERROR(MATCH(赛后数据!AK508,(各类选项!J:J),0)),1,0))</f>
        <v/>
      </c>
    </row>
    <row r="508" spans="1:22">
      <c r="A508" s="295">
        <f t="shared" si="14"/>
        <v>0</v>
      </c>
      <c r="B508" s="295">
        <f t="shared" si="15"/>
        <v>0</v>
      </c>
      <c r="C508" s="295" t="str">
        <f>IF(原始数据!K509="","",IF(ISERROR(MATCH(原始数据!K509,原始数据!E509:F509,0)),1,0)-IF(原始数据!K509="",1,0))</f>
        <v/>
      </c>
      <c r="D508" s="295" t="str">
        <f>IF(原始数据!L509="","",IF(ISERROR(MATCH(原始数据!L509,各类选项!L:L,0)),1,0)-IF(原始数据!L509="",1,0))</f>
        <v/>
      </c>
      <c r="E508" s="295" t="str">
        <f>IF(原始数据!W509="","",IF(ISERROR(MATCH(原始数据!W509,各类选项!G:G,0)),1,0))</f>
        <v/>
      </c>
      <c r="F508" s="295" t="str">
        <f>IF(原始数据!Y509="","",IF(ISERROR(MATCH(原始数据!Y509,各类选项!G:G,0)),1,0))</f>
        <v/>
      </c>
      <c r="G508" s="295" t="str">
        <f>IF(原始数据!AO509="","",IF(ISERROR(MATCH(原始数据!AO509,各类选项!$E:$E,0)),1,0))</f>
        <v/>
      </c>
      <c r="H508" s="295" t="str">
        <f>IF(原始数据!AP509="","",IF(ISERROR(MATCH(原始数据!AP509,各类选项!$E:$E,0)),1,0))</f>
        <v/>
      </c>
      <c r="I508" s="295" t="str">
        <f>IF(原始数据!AV509="","",IF(ISERROR(MATCH(原始数据!AV509,各类选项!$E:$E,0)),1,0))</f>
        <v/>
      </c>
      <c r="J508" s="295" t="str">
        <f>IF(原始数据!AX509="","",IF(ISERROR(MATCH(原始数据!AX509,各类选项!$E:$E,0)),1,0))</f>
        <v/>
      </c>
      <c r="K508" s="295" t="str">
        <f>IF(原始数据!AQ509="","",IF(ISERROR(MATCH(原始数据!AQ509,各类选项!$C:$C,0)),1,0))</f>
        <v/>
      </c>
      <c r="L508" s="295" t="str">
        <f>IF(原始数据!AR509="","",IF(ISERROR(MATCH(原始数据!AR509,各类选项!$C:$C,0)),1,0))</f>
        <v/>
      </c>
      <c r="M508" s="295" t="str">
        <f>IF(原始数据!AS509="","",IF(ISERROR(MATCH(原始数据!AS509,各类选项!$C:$C,0)),1,0))</f>
        <v/>
      </c>
      <c r="N508" s="295" t="str">
        <f>IF(原始数据!AT509="","",IF(ISERROR(MATCH(原始数据!AT509,各类选项!$E:$E,0)),1,0))</f>
        <v/>
      </c>
      <c r="O508" s="295" t="str">
        <f>IF(原始数据!AU509="","",IF(ISERROR(MATCH(原始数据!AU509,各类选项!$E:$E,0)),1,0))</f>
        <v/>
      </c>
      <c r="P508" s="295" t="str">
        <f>IF(原始数据!AW509="","",IF(ISERROR(MATCH(原始数据!AW509,各类选项!$E:$E,0)),1,0))</f>
        <v/>
      </c>
      <c r="Q508" s="295" t="str">
        <f>IF(原始数据!AY509="","",IF(ISERROR(MATCH(原始数据!AY509,各类选项!$E:$E,0)),1,0))</f>
        <v/>
      </c>
      <c r="R508" s="295" t="str">
        <f>IF(原始数据!AZ509="","",IF(ISERROR(MATCH(原始数据!AZ509,各类选项!$C:$C,0)),1,0))</f>
        <v/>
      </c>
      <c r="S508" s="295" t="str">
        <f>IF(赛后数据!M509="","",IF(ISERROR(MATCH(赛后数据!M509,(各类选项!J:J),0)),1,0))</f>
        <v/>
      </c>
      <c r="T508" s="295" t="str">
        <f>IF(赛后数据!U509="","",IF(ISERROR(MATCH(赛后数据!U509,(各类选项!J:J),0)),1,0))</f>
        <v/>
      </c>
      <c r="U508" s="295" t="str">
        <f>IF(赛后数据!AC509="","",IF(ISERROR(MATCH(赛后数据!AC509,(各类选项!J:J),0)),1,0))</f>
        <v/>
      </c>
      <c r="V508" s="295" t="str">
        <f>IF(赛后数据!AK509="","",IF(ISERROR(MATCH(赛后数据!AK509,(各类选项!J:J),0)),1,0))</f>
        <v/>
      </c>
    </row>
    <row r="509" spans="1:22">
      <c r="A509" s="295">
        <f t="shared" si="14"/>
        <v>0</v>
      </c>
      <c r="B509" s="295">
        <f t="shared" si="15"/>
        <v>0</v>
      </c>
      <c r="C509" s="295" t="str">
        <f>IF(原始数据!K510="","",IF(ISERROR(MATCH(原始数据!K510,原始数据!E510:F510,0)),1,0)-IF(原始数据!K510="",1,0))</f>
        <v/>
      </c>
      <c r="D509" s="295" t="str">
        <f>IF(原始数据!L510="","",IF(ISERROR(MATCH(原始数据!L510,各类选项!L:L,0)),1,0)-IF(原始数据!L510="",1,0))</f>
        <v/>
      </c>
      <c r="E509" s="295" t="str">
        <f>IF(原始数据!W510="","",IF(ISERROR(MATCH(原始数据!W510,各类选项!G:G,0)),1,0))</f>
        <v/>
      </c>
      <c r="F509" s="295" t="str">
        <f>IF(原始数据!Y510="","",IF(ISERROR(MATCH(原始数据!Y510,各类选项!G:G,0)),1,0))</f>
        <v/>
      </c>
      <c r="G509" s="295" t="str">
        <f>IF(原始数据!AO510="","",IF(ISERROR(MATCH(原始数据!AO510,各类选项!$E:$E,0)),1,0))</f>
        <v/>
      </c>
      <c r="H509" s="295" t="str">
        <f>IF(原始数据!AP510="","",IF(ISERROR(MATCH(原始数据!AP510,各类选项!$E:$E,0)),1,0))</f>
        <v/>
      </c>
      <c r="I509" s="295" t="str">
        <f>IF(原始数据!AV510="","",IF(ISERROR(MATCH(原始数据!AV510,各类选项!$E:$E,0)),1,0))</f>
        <v/>
      </c>
      <c r="J509" s="295" t="str">
        <f>IF(原始数据!AX510="","",IF(ISERROR(MATCH(原始数据!AX510,各类选项!$E:$E,0)),1,0))</f>
        <v/>
      </c>
      <c r="K509" s="295" t="str">
        <f>IF(原始数据!AQ510="","",IF(ISERROR(MATCH(原始数据!AQ510,各类选项!$C:$C,0)),1,0))</f>
        <v/>
      </c>
      <c r="L509" s="295" t="str">
        <f>IF(原始数据!AR510="","",IF(ISERROR(MATCH(原始数据!AR510,各类选项!$C:$C,0)),1,0))</f>
        <v/>
      </c>
      <c r="M509" s="295" t="str">
        <f>IF(原始数据!AS510="","",IF(ISERROR(MATCH(原始数据!AS510,各类选项!$C:$C,0)),1,0))</f>
        <v/>
      </c>
      <c r="N509" s="295" t="str">
        <f>IF(原始数据!AT510="","",IF(ISERROR(MATCH(原始数据!AT510,各类选项!$E:$E,0)),1,0))</f>
        <v/>
      </c>
      <c r="O509" s="295" t="str">
        <f>IF(原始数据!AU510="","",IF(ISERROR(MATCH(原始数据!AU510,各类选项!$E:$E,0)),1,0))</f>
        <v/>
      </c>
      <c r="P509" s="295" t="str">
        <f>IF(原始数据!AW510="","",IF(ISERROR(MATCH(原始数据!AW510,各类选项!$E:$E,0)),1,0))</f>
        <v/>
      </c>
      <c r="Q509" s="295" t="str">
        <f>IF(原始数据!AY510="","",IF(ISERROR(MATCH(原始数据!AY510,各类选项!$E:$E,0)),1,0))</f>
        <v/>
      </c>
      <c r="R509" s="295" t="str">
        <f>IF(原始数据!AZ510="","",IF(ISERROR(MATCH(原始数据!AZ510,各类选项!$C:$C,0)),1,0))</f>
        <v/>
      </c>
      <c r="S509" s="295" t="str">
        <f>IF(赛后数据!M510="","",IF(ISERROR(MATCH(赛后数据!M510,(各类选项!J:J),0)),1,0))</f>
        <v/>
      </c>
      <c r="T509" s="295" t="str">
        <f>IF(赛后数据!U510="","",IF(ISERROR(MATCH(赛后数据!U510,(各类选项!J:J),0)),1,0))</f>
        <v/>
      </c>
      <c r="U509" s="295" t="str">
        <f>IF(赛后数据!AC510="","",IF(ISERROR(MATCH(赛后数据!AC510,(各类选项!J:J),0)),1,0))</f>
        <v/>
      </c>
      <c r="V509" s="295" t="str">
        <f>IF(赛后数据!AK510="","",IF(ISERROR(MATCH(赛后数据!AK510,(各类选项!J:J),0)),1,0))</f>
        <v/>
      </c>
    </row>
    <row r="510" spans="1:22">
      <c r="A510" s="295">
        <f t="shared" si="14"/>
        <v>0</v>
      </c>
      <c r="B510" s="295">
        <f t="shared" si="15"/>
        <v>0</v>
      </c>
      <c r="C510" s="295" t="str">
        <f>IF(原始数据!K511="","",IF(ISERROR(MATCH(原始数据!K511,原始数据!E511:F511,0)),1,0)-IF(原始数据!K511="",1,0))</f>
        <v/>
      </c>
      <c r="D510" s="295" t="str">
        <f>IF(原始数据!L511="","",IF(ISERROR(MATCH(原始数据!L511,各类选项!L:L,0)),1,0)-IF(原始数据!L511="",1,0))</f>
        <v/>
      </c>
      <c r="E510" s="295" t="str">
        <f>IF(原始数据!W511="","",IF(ISERROR(MATCH(原始数据!W511,各类选项!G:G,0)),1,0))</f>
        <v/>
      </c>
      <c r="F510" s="295" t="str">
        <f>IF(原始数据!Y511="","",IF(ISERROR(MATCH(原始数据!Y511,各类选项!G:G,0)),1,0))</f>
        <v/>
      </c>
      <c r="G510" s="295" t="str">
        <f>IF(原始数据!AO511="","",IF(ISERROR(MATCH(原始数据!AO511,各类选项!$E:$E,0)),1,0))</f>
        <v/>
      </c>
      <c r="H510" s="295" t="str">
        <f>IF(原始数据!AP511="","",IF(ISERROR(MATCH(原始数据!AP511,各类选项!$E:$E,0)),1,0))</f>
        <v/>
      </c>
      <c r="I510" s="295" t="str">
        <f>IF(原始数据!AV511="","",IF(ISERROR(MATCH(原始数据!AV511,各类选项!$E:$E,0)),1,0))</f>
        <v/>
      </c>
      <c r="J510" s="295" t="str">
        <f>IF(原始数据!AX511="","",IF(ISERROR(MATCH(原始数据!AX511,各类选项!$E:$E,0)),1,0))</f>
        <v/>
      </c>
      <c r="K510" s="295" t="str">
        <f>IF(原始数据!AQ511="","",IF(ISERROR(MATCH(原始数据!AQ511,各类选项!$C:$C,0)),1,0))</f>
        <v/>
      </c>
      <c r="L510" s="295" t="str">
        <f>IF(原始数据!AR511="","",IF(ISERROR(MATCH(原始数据!AR511,各类选项!$C:$C,0)),1,0))</f>
        <v/>
      </c>
      <c r="M510" s="295" t="str">
        <f>IF(原始数据!AS511="","",IF(ISERROR(MATCH(原始数据!AS511,各类选项!$C:$C,0)),1,0))</f>
        <v/>
      </c>
      <c r="N510" s="295" t="str">
        <f>IF(原始数据!AT511="","",IF(ISERROR(MATCH(原始数据!AT511,各类选项!$E:$E,0)),1,0))</f>
        <v/>
      </c>
      <c r="O510" s="295" t="str">
        <f>IF(原始数据!AU511="","",IF(ISERROR(MATCH(原始数据!AU511,各类选项!$E:$E,0)),1,0))</f>
        <v/>
      </c>
      <c r="P510" s="295" t="str">
        <f>IF(原始数据!AW511="","",IF(ISERROR(MATCH(原始数据!AW511,各类选项!$E:$E,0)),1,0))</f>
        <v/>
      </c>
      <c r="Q510" s="295" t="str">
        <f>IF(原始数据!AY511="","",IF(ISERROR(MATCH(原始数据!AY511,各类选项!$E:$E,0)),1,0))</f>
        <v/>
      </c>
      <c r="R510" s="295" t="str">
        <f>IF(原始数据!AZ511="","",IF(ISERROR(MATCH(原始数据!AZ511,各类选项!$C:$C,0)),1,0))</f>
        <v/>
      </c>
      <c r="S510" s="295" t="str">
        <f>IF(赛后数据!M511="","",IF(ISERROR(MATCH(赛后数据!M511,(各类选项!J:J),0)),1,0))</f>
        <v/>
      </c>
      <c r="T510" s="295" t="str">
        <f>IF(赛后数据!U511="","",IF(ISERROR(MATCH(赛后数据!U511,(各类选项!J:J),0)),1,0))</f>
        <v/>
      </c>
      <c r="U510" s="295" t="str">
        <f>IF(赛后数据!AC511="","",IF(ISERROR(MATCH(赛后数据!AC511,(各类选项!J:J),0)),1,0))</f>
        <v/>
      </c>
      <c r="V510" s="295" t="str">
        <f>IF(赛后数据!AK511="","",IF(ISERROR(MATCH(赛后数据!AK511,(各类选项!J:J),0)),1,0))</f>
        <v/>
      </c>
    </row>
    <row r="511" spans="1:22">
      <c r="A511" s="295">
        <f t="shared" si="14"/>
        <v>0</v>
      </c>
      <c r="B511" s="295">
        <f t="shared" si="15"/>
        <v>0</v>
      </c>
      <c r="C511" s="295" t="str">
        <f>IF(原始数据!K512="","",IF(ISERROR(MATCH(原始数据!K512,原始数据!E512:F512,0)),1,0)-IF(原始数据!K512="",1,0))</f>
        <v/>
      </c>
      <c r="D511" s="295" t="str">
        <f>IF(原始数据!L512="","",IF(ISERROR(MATCH(原始数据!L512,各类选项!L:L,0)),1,0)-IF(原始数据!L512="",1,0))</f>
        <v/>
      </c>
      <c r="E511" s="295" t="str">
        <f>IF(原始数据!W512="","",IF(ISERROR(MATCH(原始数据!W512,各类选项!G:G,0)),1,0))</f>
        <v/>
      </c>
      <c r="F511" s="295" t="str">
        <f>IF(原始数据!Y512="","",IF(ISERROR(MATCH(原始数据!Y512,各类选项!G:G,0)),1,0))</f>
        <v/>
      </c>
      <c r="G511" s="295" t="str">
        <f>IF(原始数据!AO512="","",IF(ISERROR(MATCH(原始数据!AO512,各类选项!$E:$E,0)),1,0))</f>
        <v/>
      </c>
      <c r="H511" s="295" t="str">
        <f>IF(原始数据!AP512="","",IF(ISERROR(MATCH(原始数据!AP512,各类选项!$E:$E,0)),1,0))</f>
        <v/>
      </c>
      <c r="I511" s="295" t="str">
        <f>IF(原始数据!AV512="","",IF(ISERROR(MATCH(原始数据!AV512,各类选项!$E:$E,0)),1,0))</f>
        <v/>
      </c>
      <c r="J511" s="295" t="str">
        <f>IF(原始数据!AX512="","",IF(ISERROR(MATCH(原始数据!AX512,各类选项!$E:$E,0)),1,0))</f>
        <v/>
      </c>
      <c r="K511" s="295" t="str">
        <f>IF(原始数据!AQ512="","",IF(ISERROR(MATCH(原始数据!AQ512,各类选项!$C:$C,0)),1,0))</f>
        <v/>
      </c>
      <c r="L511" s="295" t="str">
        <f>IF(原始数据!AR512="","",IF(ISERROR(MATCH(原始数据!AR512,各类选项!$C:$C,0)),1,0))</f>
        <v/>
      </c>
      <c r="M511" s="295" t="str">
        <f>IF(原始数据!AS512="","",IF(ISERROR(MATCH(原始数据!AS512,各类选项!$C:$C,0)),1,0))</f>
        <v/>
      </c>
      <c r="N511" s="295" t="str">
        <f>IF(原始数据!AT512="","",IF(ISERROR(MATCH(原始数据!AT512,各类选项!$E:$E,0)),1,0))</f>
        <v/>
      </c>
      <c r="O511" s="295" t="str">
        <f>IF(原始数据!AU512="","",IF(ISERROR(MATCH(原始数据!AU512,各类选项!$E:$E,0)),1,0))</f>
        <v/>
      </c>
      <c r="P511" s="295" t="str">
        <f>IF(原始数据!AW512="","",IF(ISERROR(MATCH(原始数据!AW512,各类选项!$E:$E,0)),1,0))</f>
        <v/>
      </c>
      <c r="Q511" s="295" t="str">
        <f>IF(原始数据!AY512="","",IF(ISERROR(MATCH(原始数据!AY512,各类选项!$E:$E,0)),1,0))</f>
        <v/>
      </c>
      <c r="R511" s="295" t="str">
        <f>IF(原始数据!AZ512="","",IF(ISERROR(MATCH(原始数据!AZ512,各类选项!$C:$C,0)),1,0))</f>
        <v/>
      </c>
      <c r="S511" s="295" t="str">
        <f>IF(赛后数据!M512="","",IF(ISERROR(MATCH(赛后数据!M512,(各类选项!J:J),0)),1,0))</f>
        <v/>
      </c>
      <c r="T511" s="295" t="str">
        <f>IF(赛后数据!U512="","",IF(ISERROR(MATCH(赛后数据!U512,(各类选项!J:J),0)),1,0))</f>
        <v/>
      </c>
      <c r="U511" s="295" t="str">
        <f>IF(赛后数据!AC512="","",IF(ISERROR(MATCH(赛后数据!AC512,(各类选项!J:J),0)),1,0))</f>
        <v/>
      </c>
      <c r="V511" s="295" t="str">
        <f>IF(赛后数据!AK512="","",IF(ISERROR(MATCH(赛后数据!AK512,(各类选项!J:J),0)),1,0))</f>
        <v/>
      </c>
    </row>
    <row r="512" spans="1:22">
      <c r="A512" s="295">
        <f t="shared" si="14"/>
        <v>0</v>
      </c>
      <c r="B512" s="295">
        <f t="shared" si="15"/>
        <v>0</v>
      </c>
      <c r="C512" s="295" t="str">
        <f>IF(原始数据!K513="","",IF(ISERROR(MATCH(原始数据!K513,原始数据!E513:F513,0)),1,0)-IF(原始数据!K513="",1,0))</f>
        <v/>
      </c>
      <c r="D512" s="295" t="str">
        <f>IF(原始数据!L513="","",IF(ISERROR(MATCH(原始数据!L513,各类选项!L:L,0)),1,0)-IF(原始数据!L513="",1,0))</f>
        <v/>
      </c>
      <c r="E512" s="295" t="str">
        <f>IF(原始数据!W513="","",IF(ISERROR(MATCH(原始数据!W513,各类选项!G:G,0)),1,0))</f>
        <v/>
      </c>
      <c r="F512" s="295" t="str">
        <f>IF(原始数据!Y513="","",IF(ISERROR(MATCH(原始数据!Y513,各类选项!G:G,0)),1,0))</f>
        <v/>
      </c>
      <c r="G512" s="295" t="str">
        <f>IF(原始数据!AO513="","",IF(ISERROR(MATCH(原始数据!AO513,各类选项!$E:$E,0)),1,0))</f>
        <v/>
      </c>
      <c r="H512" s="295" t="str">
        <f>IF(原始数据!AP513="","",IF(ISERROR(MATCH(原始数据!AP513,各类选项!$E:$E,0)),1,0))</f>
        <v/>
      </c>
      <c r="I512" s="295" t="str">
        <f>IF(原始数据!AV513="","",IF(ISERROR(MATCH(原始数据!AV513,各类选项!$E:$E,0)),1,0))</f>
        <v/>
      </c>
      <c r="J512" s="295" t="str">
        <f>IF(原始数据!AX513="","",IF(ISERROR(MATCH(原始数据!AX513,各类选项!$E:$E,0)),1,0))</f>
        <v/>
      </c>
      <c r="K512" s="295" t="str">
        <f>IF(原始数据!AQ513="","",IF(ISERROR(MATCH(原始数据!AQ513,各类选项!$C:$C,0)),1,0))</f>
        <v/>
      </c>
      <c r="L512" s="295" t="str">
        <f>IF(原始数据!AR513="","",IF(ISERROR(MATCH(原始数据!AR513,各类选项!$C:$C,0)),1,0))</f>
        <v/>
      </c>
      <c r="M512" s="295" t="str">
        <f>IF(原始数据!AS513="","",IF(ISERROR(MATCH(原始数据!AS513,各类选项!$C:$C,0)),1,0))</f>
        <v/>
      </c>
      <c r="N512" s="295" t="str">
        <f>IF(原始数据!AT513="","",IF(ISERROR(MATCH(原始数据!AT513,各类选项!$E:$E,0)),1,0))</f>
        <v/>
      </c>
      <c r="O512" s="295" t="str">
        <f>IF(原始数据!AU513="","",IF(ISERROR(MATCH(原始数据!AU513,各类选项!$E:$E,0)),1,0))</f>
        <v/>
      </c>
      <c r="P512" s="295" t="str">
        <f>IF(原始数据!AW513="","",IF(ISERROR(MATCH(原始数据!AW513,各类选项!$E:$E,0)),1,0))</f>
        <v/>
      </c>
      <c r="Q512" s="295" t="str">
        <f>IF(原始数据!AY513="","",IF(ISERROR(MATCH(原始数据!AY513,各类选项!$E:$E,0)),1,0))</f>
        <v/>
      </c>
      <c r="R512" s="295" t="str">
        <f>IF(原始数据!AZ513="","",IF(ISERROR(MATCH(原始数据!AZ513,各类选项!$C:$C,0)),1,0))</f>
        <v/>
      </c>
      <c r="S512" s="295" t="str">
        <f>IF(赛后数据!M513="","",IF(ISERROR(MATCH(赛后数据!M513,(各类选项!J:J),0)),1,0))</f>
        <v/>
      </c>
      <c r="T512" s="295" t="str">
        <f>IF(赛后数据!U513="","",IF(ISERROR(MATCH(赛后数据!U513,(各类选项!J:J),0)),1,0))</f>
        <v/>
      </c>
      <c r="U512" s="295" t="str">
        <f>IF(赛后数据!AC513="","",IF(ISERROR(MATCH(赛后数据!AC513,(各类选项!J:J),0)),1,0))</f>
        <v/>
      </c>
      <c r="V512" s="295" t="str">
        <f>IF(赛后数据!AK513="","",IF(ISERROR(MATCH(赛后数据!AK513,(各类选项!J:J),0)),1,0))</f>
        <v/>
      </c>
    </row>
    <row r="513" spans="1:22">
      <c r="A513" s="295">
        <f t="shared" si="14"/>
        <v>0</v>
      </c>
      <c r="B513" s="295">
        <f t="shared" si="15"/>
        <v>0</v>
      </c>
      <c r="C513" s="295" t="str">
        <f>IF(原始数据!K514="","",IF(ISERROR(MATCH(原始数据!K514,原始数据!E514:F514,0)),1,0)-IF(原始数据!K514="",1,0))</f>
        <v/>
      </c>
      <c r="D513" s="295" t="str">
        <f>IF(原始数据!L514="","",IF(ISERROR(MATCH(原始数据!L514,各类选项!L:L,0)),1,0)-IF(原始数据!L514="",1,0))</f>
        <v/>
      </c>
      <c r="E513" s="295" t="str">
        <f>IF(原始数据!W514="","",IF(ISERROR(MATCH(原始数据!W514,各类选项!G:G,0)),1,0))</f>
        <v/>
      </c>
      <c r="F513" s="295" t="str">
        <f>IF(原始数据!Y514="","",IF(ISERROR(MATCH(原始数据!Y514,各类选项!G:G,0)),1,0))</f>
        <v/>
      </c>
      <c r="G513" s="295" t="str">
        <f>IF(原始数据!AO514="","",IF(ISERROR(MATCH(原始数据!AO514,各类选项!$E:$E,0)),1,0))</f>
        <v/>
      </c>
      <c r="H513" s="295" t="str">
        <f>IF(原始数据!AP514="","",IF(ISERROR(MATCH(原始数据!AP514,各类选项!$E:$E,0)),1,0))</f>
        <v/>
      </c>
      <c r="I513" s="295" t="str">
        <f>IF(原始数据!AV514="","",IF(ISERROR(MATCH(原始数据!AV514,各类选项!$E:$E,0)),1,0))</f>
        <v/>
      </c>
      <c r="J513" s="295" t="str">
        <f>IF(原始数据!AX514="","",IF(ISERROR(MATCH(原始数据!AX514,各类选项!$E:$E,0)),1,0))</f>
        <v/>
      </c>
      <c r="K513" s="295" t="str">
        <f>IF(原始数据!AQ514="","",IF(ISERROR(MATCH(原始数据!AQ514,各类选项!$C:$C,0)),1,0))</f>
        <v/>
      </c>
      <c r="L513" s="295" t="str">
        <f>IF(原始数据!AR514="","",IF(ISERROR(MATCH(原始数据!AR514,各类选项!$C:$C,0)),1,0))</f>
        <v/>
      </c>
      <c r="M513" s="295" t="str">
        <f>IF(原始数据!AS514="","",IF(ISERROR(MATCH(原始数据!AS514,各类选项!$C:$C,0)),1,0))</f>
        <v/>
      </c>
      <c r="N513" s="295" t="str">
        <f>IF(原始数据!AT514="","",IF(ISERROR(MATCH(原始数据!AT514,各类选项!$E:$E,0)),1,0))</f>
        <v/>
      </c>
      <c r="O513" s="295" t="str">
        <f>IF(原始数据!AU514="","",IF(ISERROR(MATCH(原始数据!AU514,各类选项!$E:$E,0)),1,0))</f>
        <v/>
      </c>
      <c r="P513" s="295" t="str">
        <f>IF(原始数据!AW514="","",IF(ISERROR(MATCH(原始数据!AW514,各类选项!$E:$E,0)),1,0))</f>
        <v/>
      </c>
      <c r="Q513" s="295" t="str">
        <f>IF(原始数据!AY514="","",IF(ISERROR(MATCH(原始数据!AY514,各类选项!$E:$E,0)),1,0))</f>
        <v/>
      </c>
      <c r="R513" s="295" t="str">
        <f>IF(原始数据!AZ514="","",IF(ISERROR(MATCH(原始数据!AZ514,各类选项!$C:$C,0)),1,0))</f>
        <v/>
      </c>
      <c r="S513" s="295" t="str">
        <f>IF(赛后数据!M514="","",IF(ISERROR(MATCH(赛后数据!M514,(各类选项!J:J),0)),1,0))</f>
        <v/>
      </c>
      <c r="T513" s="295" t="str">
        <f>IF(赛后数据!U514="","",IF(ISERROR(MATCH(赛后数据!U514,(各类选项!J:J),0)),1,0))</f>
        <v/>
      </c>
      <c r="U513" s="295" t="str">
        <f>IF(赛后数据!AC514="","",IF(ISERROR(MATCH(赛后数据!AC514,(各类选项!J:J),0)),1,0))</f>
        <v/>
      </c>
      <c r="V513" s="295" t="str">
        <f>IF(赛后数据!AK514="","",IF(ISERROR(MATCH(赛后数据!AK514,(各类选项!J:J),0)),1,0))</f>
        <v/>
      </c>
    </row>
    <row r="514" spans="1:22">
      <c r="A514" s="295">
        <f t="shared" si="14"/>
        <v>0</v>
      </c>
      <c r="B514" s="295">
        <f t="shared" si="15"/>
        <v>0</v>
      </c>
      <c r="C514" s="295" t="str">
        <f>IF(原始数据!K515="","",IF(ISERROR(MATCH(原始数据!K515,原始数据!E515:F515,0)),1,0)-IF(原始数据!K515="",1,0))</f>
        <v/>
      </c>
      <c r="D514" s="295" t="str">
        <f>IF(原始数据!L515="","",IF(ISERROR(MATCH(原始数据!L515,各类选项!L:L,0)),1,0)-IF(原始数据!L515="",1,0))</f>
        <v/>
      </c>
      <c r="E514" s="295" t="str">
        <f>IF(原始数据!W515="","",IF(ISERROR(MATCH(原始数据!W515,各类选项!G:G,0)),1,0))</f>
        <v/>
      </c>
      <c r="F514" s="295" t="str">
        <f>IF(原始数据!Y515="","",IF(ISERROR(MATCH(原始数据!Y515,各类选项!G:G,0)),1,0))</f>
        <v/>
      </c>
      <c r="G514" s="295" t="str">
        <f>IF(原始数据!AO515="","",IF(ISERROR(MATCH(原始数据!AO515,各类选项!$E:$E,0)),1,0))</f>
        <v/>
      </c>
      <c r="H514" s="295" t="str">
        <f>IF(原始数据!AP515="","",IF(ISERROR(MATCH(原始数据!AP515,各类选项!$E:$E,0)),1,0))</f>
        <v/>
      </c>
      <c r="I514" s="295" t="str">
        <f>IF(原始数据!AV515="","",IF(ISERROR(MATCH(原始数据!AV515,各类选项!$E:$E,0)),1,0))</f>
        <v/>
      </c>
      <c r="J514" s="295" t="str">
        <f>IF(原始数据!AX515="","",IF(ISERROR(MATCH(原始数据!AX515,各类选项!$E:$E,0)),1,0))</f>
        <v/>
      </c>
      <c r="K514" s="295" t="str">
        <f>IF(原始数据!AQ515="","",IF(ISERROR(MATCH(原始数据!AQ515,各类选项!$C:$C,0)),1,0))</f>
        <v/>
      </c>
      <c r="L514" s="295" t="str">
        <f>IF(原始数据!AR515="","",IF(ISERROR(MATCH(原始数据!AR515,各类选项!$C:$C,0)),1,0))</f>
        <v/>
      </c>
      <c r="M514" s="295" t="str">
        <f>IF(原始数据!AS515="","",IF(ISERROR(MATCH(原始数据!AS515,各类选项!$C:$C,0)),1,0))</f>
        <v/>
      </c>
      <c r="N514" s="295" t="str">
        <f>IF(原始数据!AT515="","",IF(ISERROR(MATCH(原始数据!AT515,各类选项!$E:$E,0)),1,0))</f>
        <v/>
      </c>
      <c r="O514" s="295" t="str">
        <f>IF(原始数据!AU515="","",IF(ISERROR(MATCH(原始数据!AU515,各类选项!$E:$E,0)),1,0))</f>
        <v/>
      </c>
      <c r="P514" s="295" t="str">
        <f>IF(原始数据!AW515="","",IF(ISERROR(MATCH(原始数据!AW515,各类选项!$E:$E,0)),1,0))</f>
        <v/>
      </c>
      <c r="Q514" s="295" t="str">
        <f>IF(原始数据!AY515="","",IF(ISERROR(MATCH(原始数据!AY515,各类选项!$E:$E,0)),1,0))</f>
        <v/>
      </c>
      <c r="R514" s="295" t="str">
        <f>IF(原始数据!AZ515="","",IF(ISERROR(MATCH(原始数据!AZ515,各类选项!$C:$C,0)),1,0))</f>
        <v/>
      </c>
      <c r="S514" s="295" t="str">
        <f>IF(赛后数据!M515="","",IF(ISERROR(MATCH(赛后数据!M515,(各类选项!J:J),0)),1,0))</f>
        <v/>
      </c>
      <c r="T514" s="295" t="str">
        <f>IF(赛后数据!U515="","",IF(ISERROR(MATCH(赛后数据!U515,(各类选项!J:J),0)),1,0))</f>
        <v/>
      </c>
      <c r="U514" s="295" t="str">
        <f>IF(赛后数据!AC515="","",IF(ISERROR(MATCH(赛后数据!AC515,(各类选项!J:J),0)),1,0))</f>
        <v/>
      </c>
      <c r="V514" s="295" t="str">
        <f>IF(赛后数据!AK515="","",IF(ISERROR(MATCH(赛后数据!AK515,(各类选项!J:J),0)),1,0))</f>
        <v/>
      </c>
    </row>
    <row r="515" spans="1:22">
      <c r="A515" s="295">
        <f t="shared" ref="A515:A578" si="16">COUNTIF(C515:R515,"&gt;0")</f>
        <v>0</v>
      </c>
      <c r="B515" s="295">
        <f t="shared" ref="B515:B578" si="17">COUNTIF(S515:V515,"&gt;0")</f>
        <v>0</v>
      </c>
      <c r="C515" s="295" t="str">
        <f>IF(原始数据!K516="","",IF(ISERROR(MATCH(原始数据!K516,原始数据!E516:F516,0)),1,0)-IF(原始数据!K516="",1,0))</f>
        <v/>
      </c>
      <c r="D515" s="295" t="str">
        <f>IF(原始数据!L516="","",IF(ISERROR(MATCH(原始数据!L516,各类选项!L:L,0)),1,0)-IF(原始数据!L516="",1,0))</f>
        <v/>
      </c>
      <c r="E515" s="295" t="str">
        <f>IF(原始数据!W516="","",IF(ISERROR(MATCH(原始数据!W516,各类选项!G:G,0)),1,0))</f>
        <v/>
      </c>
      <c r="F515" s="295" t="str">
        <f>IF(原始数据!Y516="","",IF(ISERROR(MATCH(原始数据!Y516,各类选项!G:G,0)),1,0))</f>
        <v/>
      </c>
      <c r="G515" s="295" t="str">
        <f>IF(原始数据!AO516="","",IF(ISERROR(MATCH(原始数据!AO516,各类选项!$E:$E,0)),1,0))</f>
        <v/>
      </c>
      <c r="H515" s="295" t="str">
        <f>IF(原始数据!AP516="","",IF(ISERROR(MATCH(原始数据!AP516,各类选项!$E:$E,0)),1,0))</f>
        <v/>
      </c>
      <c r="I515" s="295" t="str">
        <f>IF(原始数据!AV516="","",IF(ISERROR(MATCH(原始数据!AV516,各类选项!$E:$E,0)),1,0))</f>
        <v/>
      </c>
      <c r="J515" s="295" t="str">
        <f>IF(原始数据!AX516="","",IF(ISERROR(MATCH(原始数据!AX516,各类选项!$E:$E,0)),1,0))</f>
        <v/>
      </c>
      <c r="K515" s="295" t="str">
        <f>IF(原始数据!AQ516="","",IF(ISERROR(MATCH(原始数据!AQ516,各类选项!$C:$C,0)),1,0))</f>
        <v/>
      </c>
      <c r="L515" s="295" t="str">
        <f>IF(原始数据!AR516="","",IF(ISERROR(MATCH(原始数据!AR516,各类选项!$C:$C,0)),1,0))</f>
        <v/>
      </c>
      <c r="M515" s="295" t="str">
        <f>IF(原始数据!AS516="","",IF(ISERROR(MATCH(原始数据!AS516,各类选项!$C:$C,0)),1,0))</f>
        <v/>
      </c>
      <c r="N515" s="295" t="str">
        <f>IF(原始数据!AT516="","",IF(ISERROR(MATCH(原始数据!AT516,各类选项!$E:$E,0)),1,0))</f>
        <v/>
      </c>
      <c r="O515" s="295" t="str">
        <f>IF(原始数据!AU516="","",IF(ISERROR(MATCH(原始数据!AU516,各类选项!$E:$E,0)),1,0))</f>
        <v/>
      </c>
      <c r="P515" s="295" t="str">
        <f>IF(原始数据!AW516="","",IF(ISERROR(MATCH(原始数据!AW516,各类选项!$E:$E,0)),1,0))</f>
        <v/>
      </c>
      <c r="Q515" s="295" t="str">
        <f>IF(原始数据!AY516="","",IF(ISERROR(MATCH(原始数据!AY516,各类选项!$E:$E,0)),1,0))</f>
        <v/>
      </c>
      <c r="R515" s="295" t="str">
        <f>IF(原始数据!AZ516="","",IF(ISERROR(MATCH(原始数据!AZ516,各类选项!$C:$C,0)),1,0))</f>
        <v/>
      </c>
      <c r="S515" s="295" t="str">
        <f>IF(赛后数据!M516="","",IF(ISERROR(MATCH(赛后数据!M516,(各类选项!J:J),0)),1,0))</f>
        <v/>
      </c>
      <c r="T515" s="295" t="str">
        <f>IF(赛后数据!U516="","",IF(ISERROR(MATCH(赛后数据!U516,(各类选项!J:J),0)),1,0))</f>
        <v/>
      </c>
      <c r="U515" s="295" t="str">
        <f>IF(赛后数据!AC516="","",IF(ISERROR(MATCH(赛后数据!AC516,(各类选项!J:J),0)),1,0))</f>
        <v/>
      </c>
      <c r="V515" s="295" t="str">
        <f>IF(赛后数据!AK516="","",IF(ISERROR(MATCH(赛后数据!AK516,(各类选项!J:J),0)),1,0))</f>
        <v/>
      </c>
    </row>
    <row r="516" spans="1:22">
      <c r="A516" s="295">
        <f t="shared" si="16"/>
        <v>0</v>
      </c>
      <c r="B516" s="295">
        <f t="shared" si="17"/>
        <v>0</v>
      </c>
      <c r="C516" s="295" t="str">
        <f>IF(原始数据!K517="","",IF(ISERROR(MATCH(原始数据!K517,原始数据!E517:F517,0)),1,0)-IF(原始数据!K517="",1,0))</f>
        <v/>
      </c>
      <c r="D516" s="295" t="str">
        <f>IF(原始数据!L517="","",IF(ISERROR(MATCH(原始数据!L517,各类选项!L:L,0)),1,0)-IF(原始数据!L517="",1,0))</f>
        <v/>
      </c>
      <c r="E516" s="295" t="str">
        <f>IF(原始数据!W517="","",IF(ISERROR(MATCH(原始数据!W517,各类选项!G:G,0)),1,0))</f>
        <v/>
      </c>
      <c r="F516" s="295" t="str">
        <f>IF(原始数据!Y517="","",IF(ISERROR(MATCH(原始数据!Y517,各类选项!G:G,0)),1,0))</f>
        <v/>
      </c>
      <c r="G516" s="295" t="str">
        <f>IF(原始数据!AO517="","",IF(ISERROR(MATCH(原始数据!AO517,各类选项!$E:$E,0)),1,0))</f>
        <v/>
      </c>
      <c r="H516" s="295" t="str">
        <f>IF(原始数据!AP517="","",IF(ISERROR(MATCH(原始数据!AP517,各类选项!$E:$E,0)),1,0))</f>
        <v/>
      </c>
      <c r="I516" s="295" t="str">
        <f>IF(原始数据!AV517="","",IF(ISERROR(MATCH(原始数据!AV517,各类选项!$E:$E,0)),1,0))</f>
        <v/>
      </c>
      <c r="J516" s="295" t="str">
        <f>IF(原始数据!AX517="","",IF(ISERROR(MATCH(原始数据!AX517,各类选项!$E:$E,0)),1,0))</f>
        <v/>
      </c>
      <c r="K516" s="295" t="str">
        <f>IF(原始数据!AQ517="","",IF(ISERROR(MATCH(原始数据!AQ517,各类选项!$C:$C,0)),1,0))</f>
        <v/>
      </c>
      <c r="L516" s="295" t="str">
        <f>IF(原始数据!AR517="","",IF(ISERROR(MATCH(原始数据!AR517,各类选项!$C:$C,0)),1,0))</f>
        <v/>
      </c>
      <c r="M516" s="295" t="str">
        <f>IF(原始数据!AS517="","",IF(ISERROR(MATCH(原始数据!AS517,各类选项!$C:$C,0)),1,0))</f>
        <v/>
      </c>
      <c r="N516" s="295" t="str">
        <f>IF(原始数据!AT517="","",IF(ISERROR(MATCH(原始数据!AT517,各类选项!$E:$E,0)),1,0))</f>
        <v/>
      </c>
      <c r="O516" s="295" t="str">
        <f>IF(原始数据!AU517="","",IF(ISERROR(MATCH(原始数据!AU517,各类选项!$E:$E,0)),1,0))</f>
        <v/>
      </c>
      <c r="P516" s="295" t="str">
        <f>IF(原始数据!AW517="","",IF(ISERROR(MATCH(原始数据!AW517,各类选项!$E:$E,0)),1,0))</f>
        <v/>
      </c>
      <c r="Q516" s="295" t="str">
        <f>IF(原始数据!AY517="","",IF(ISERROR(MATCH(原始数据!AY517,各类选项!$E:$E,0)),1,0))</f>
        <v/>
      </c>
      <c r="R516" s="295" t="str">
        <f>IF(原始数据!AZ517="","",IF(ISERROR(MATCH(原始数据!AZ517,各类选项!$C:$C,0)),1,0))</f>
        <v/>
      </c>
      <c r="S516" s="295" t="str">
        <f>IF(赛后数据!M517="","",IF(ISERROR(MATCH(赛后数据!M517,(各类选项!J:J),0)),1,0))</f>
        <v/>
      </c>
      <c r="T516" s="295" t="str">
        <f>IF(赛后数据!U517="","",IF(ISERROR(MATCH(赛后数据!U517,(各类选项!J:J),0)),1,0))</f>
        <v/>
      </c>
      <c r="U516" s="295" t="str">
        <f>IF(赛后数据!AC517="","",IF(ISERROR(MATCH(赛后数据!AC517,(各类选项!J:J),0)),1,0))</f>
        <v/>
      </c>
      <c r="V516" s="295" t="str">
        <f>IF(赛后数据!AK517="","",IF(ISERROR(MATCH(赛后数据!AK517,(各类选项!J:J),0)),1,0))</f>
        <v/>
      </c>
    </row>
    <row r="517" spans="1:22">
      <c r="A517" s="295">
        <f t="shared" si="16"/>
        <v>0</v>
      </c>
      <c r="B517" s="295">
        <f t="shared" si="17"/>
        <v>0</v>
      </c>
      <c r="C517" s="295" t="str">
        <f>IF(原始数据!K518="","",IF(ISERROR(MATCH(原始数据!K518,原始数据!E518:F518,0)),1,0)-IF(原始数据!K518="",1,0))</f>
        <v/>
      </c>
      <c r="D517" s="295" t="str">
        <f>IF(原始数据!L518="","",IF(ISERROR(MATCH(原始数据!L518,各类选项!L:L,0)),1,0)-IF(原始数据!L518="",1,0))</f>
        <v/>
      </c>
      <c r="E517" s="295" t="str">
        <f>IF(原始数据!W518="","",IF(ISERROR(MATCH(原始数据!W518,各类选项!G:G,0)),1,0))</f>
        <v/>
      </c>
      <c r="F517" s="295" t="str">
        <f>IF(原始数据!Y518="","",IF(ISERROR(MATCH(原始数据!Y518,各类选项!G:G,0)),1,0))</f>
        <v/>
      </c>
      <c r="G517" s="295" t="str">
        <f>IF(原始数据!AO518="","",IF(ISERROR(MATCH(原始数据!AO518,各类选项!$E:$E,0)),1,0))</f>
        <v/>
      </c>
      <c r="H517" s="295" t="str">
        <f>IF(原始数据!AP518="","",IF(ISERROR(MATCH(原始数据!AP518,各类选项!$E:$E,0)),1,0))</f>
        <v/>
      </c>
      <c r="I517" s="295" t="str">
        <f>IF(原始数据!AV518="","",IF(ISERROR(MATCH(原始数据!AV518,各类选项!$E:$E,0)),1,0))</f>
        <v/>
      </c>
      <c r="J517" s="295" t="str">
        <f>IF(原始数据!AX518="","",IF(ISERROR(MATCH(原始数据!AX518,各类选项!$E:$E,0)),1,0))</f>
        <v/>
      </c>
      <c r="K517" s="295" t="str">
        <f>IF(原始数据!AQ518="","",IF(ISERROR(MATCH(原始数据!AQ518,各类选项!$C:$C,0)),1,0))</f>
        <v/>
      </c>
      <c r="L517" s="295" t="str">
        <f>IF(原始数据!AR518="","",IF(ISERROR(MATCH(原始数据!AR518,各类选项!$C:$C,0)),1,0))</f>
        <v/>
      </c>
      <c r="M517" s="295" t="str">
        <f>IF(原始数据!AS518="","",IF(ISERROR(MATCH(原始数据!AS518,各类选项!$C:$C,0)),1,0))</f>
        <v/>
      </c>
      <c r="N517" s="295" t="str">
        <f>IF(原始数据!AT518="","",IF(ISERROR(MATCH(原始数据!AT518,各类选项!$E:$E,0)),1,0))</f>
        <v/>
      </c>
      <c r="O517" s="295" t="str">
        <f>IF(原始数据!AU518="","",IF(ISERROR(MATCH(原始数据!AU518,各类选项!$E:$E,0)),1,0))</f>
        <v/>
      </c>
      <c r="P517" s="295" t="str">
        <f>IF(原始数据!AW518="","",IF(ISERROR(MATCH(原始数据!AW518,各类选项!$E:$E,0)),1,0))</f>
        <v/>
      </c>
      <c r="Q517" s="295" t="str">
        <f>IF(原始数据!AY518="","",IF(ISERROR(MATCH(原始数据!AY518,各类选项!$E:$E,0)),1,0))</f>
        <v/>
      </c>
      <c r="R517" s="295" t="str">
        <f>IF(原始数据!AZ518="","",IF(ISERROR(MATCH(原始数据!AZ518,各类选项!$C:$C,0)),1,0))</f>
        <v/>
      </c>
      <c r="S517" s="295" t="str">
        <f>IF(赛后数据!M518="","",IF(ISERROR(MATCH(赛后数据!M518,(各类选项!J:J),0)),1,0))</f>
        <v/>
      </c>
      <c r="T517" s="295" t="str">
        <f>IF(赛后数据!U518="","",IF(ISERROR(MATCH(赛后数据!U518,(各类选项!J:J),0)),1,0))</f>
        <v/>
      </c>
      <c r="U517" s="295" t="str">
        <f>IF(赛后数据!AC518="","",IF(ISERROR(MATCH(赛后数据!AC518,(各类选项!J:J),0)),1,0))</f>
        <v/>
      </c>
      <c r="V517" s="295" t="str">
        <f>IF(赛后数据!AK518="","",IF(ISERROR(MATCH(赛后数据!AK518,(各类选项!J:J),0)),1,0))</f>
        <v/>
      </c>
    </row>
    <row r="518" spans="1:22">
      <c r="A518" s="295">
        <f t="shared" si="16"/>
        <v>0</v>
      </c>
      <c r="B518" s="295">
        <f t="shared" si="17"/>
        <v>0</v>
      </c>
      <c r="C518" s="295" t="str">
        <f>IF(原始数据!K519="","",IF(ISERROR(MATCH(原始数据!K519,原始数据!E519:F519,0)),1,0)-IF(原始数据!K519="",1,0))</f>
        <v/>
      </c>
      <c r="D518" s="295" t="str">
        <f>IF(原始数据!L519="","",IF(ISERROR(MATCH(原始数据!L519,各类选项!L:L,0)),1,0)-IF(原始数据!L519="",1,0))</f>
        <v/>
      </c>
      <c r="E518" s="295" t="str">
        <f>IF(原始数据!W519="","",IF(ISERROR(MATCH(原始数据!W519,各类选项!G:G,0)),1,0))</f>
        <v/>
      </c>
      <c r="F518" s="295" t="str">
        <f>IF(原始数据!Y519="","",IF(ISERROR(MATCH(原始数据!Y519,各类选项!G:G,0)),1,0))</f>
        <v/>
      </c>
      <c r="G518" s="295" t="str">
        <f>IF(原始数据!AO519="","",IF(ISERROR(MATCH(原始数据!AO519,各类选项!$E:$E,0)),1,0))</f>
        <v/>
      </c>
      <c r="H518" s="295" t="str">
        <f>IF(原始数据!AP519="","",IF(ISERROR(MATCH(原始数据!AP519,各类选项!$E:$E,0)),1,0))</f>
        <v/>
      </c>
      <c r="I518" s="295" t="str">
        <f>IF(原始数据!AV519="","",IF(ISERROR(MATCH(原始数据!AV519,各类选项!$E:$E,0)),1,0))</f>
        <v/>
      </c>
      <c r="J518" s="295" t="str">
        <f>IF(原始数据!AX519="","",IF(ISERROR(MATCH(原始数据!AX519,各类选项!$E:$E,0)),1,0))</f>
        <v/>
      </c>
      <c r="K518" s="295" t="str">
        <f>IF(原始数据!AQ519="","",IF(ISERROR(MATCH(原始数据!AQ519,各类选项!$C:$C,0)),1,0))</f>
        <v/>
      </c>
      <c r="L518" s="295" t="str">
        <f>IF(原始数据!AR519="","",IF(ISERROR(MATCH(原始数据!AR519,各类选项!$C:$C,0)),1,0))</f>
        <v/>
      </c>
      <c r="M518" s="295" t="str">
        <f>IF(原始数据!AS519="","",IF(ISERROR(MATCH(原始数据!AS519,各类选项!$C:$C,0)),1,0))</f>
        <v/>
      </c>
      <c r="N518" s="295" t="str">
        <f>IF(原始数据!AT519="","",IF(ISERROR(MATCH(原始数据!AT519,各类选项!$E:$E,0)),1,0))</f>
        <v/>
      </c>
      <c r="O518" s="295" t="str">
        <f>IF(原始数据!AU519="","",IF(ISERROR(MATCH(原始数据!AU519,各类选项!$E:$E,0)),1,0))</f>
        <v/>
      </c>
      <c r="P518" s="295" t="str">
        <f>IF(原始数据!AW519="","",IF(ISERROR(MATCH(原始数据!AW519,各类选项!$E:$E,0)),1,0))</f>
        <v/>
      </c>
      <c r="Q518" s="295" t="str">
        <f>IF(原始数据!AY519="","",IF(ISERROR(MATCH(原始数据!AY519,各类选项!$E:$E,0)),1,0))</f>
        <v/>
      </c>
      <c r="R518" s="295" t="str">
        <f>IF(原始数据!AZ519="","",IF(ISERROR(MATCH(原始数据!AZ519,各类选项!$C:$C,0)),1,0))</f>
        <v/>
      </c>
      <c r="S518" s="295" t="str">
        <f>IF(赛后数据!M519="","",IF(ISERROR(MATCH(赛后数据!M519,(各类选项!J:J),0)),1,0))</f>
        <v/>
      </c>
      <c r="T518" s="295" t="str">
        <f>IF(赛后数据!U519="","",IF(ISERROR(MATCH(赛后数据!U519,(各类选项!J:J),0)),1,0))</f>
        <v/>
      </c>
      <c r="U518" s="295" t="str">
        <f>IF(赛后数据!AC519="","",IF(ISERROR(MATCH(赛后数据!AC519,(各类选项!J:J),0)),1,0))</f>
        <v/>
      </c>
      <c r="V518" s="295" t="str">
        <f>IF(赛后数据!AK519="","",IF(ISERROR(MATCH(赛后数据!AK519,(各类选项!J:J),0)),1,0))</f>
        <v/>
      </c>
    </row>
    <row r="519" spans="1:22">
      <c r="A519" s="295">
        <f t="shared" si="16"/>
        <v>0</v>
      </c>
      <c r="B519" s="295">
        <f t="shared" si="17"/>
        <v>0</v>
      </c>
      <c r="C519" s="295" t="str">
        <f>IF(原始数据!K520="","",IF(ISERROR(MATCH(原始数据!K520,原始数据!E520:F520,0)),1,0)-IF(原始数据!K520="",1,0))</f>
        <v/>
      </c>
      <c r="D519" s="295" t="str">
        <f>IF(原始数据!L520="","",IF(ISERROR(MATCH(原始数据!L520,各类选项!L:L,0)),1,0)-IF(原始数据!L520="",1,0))</f>
        <v/>
      </c>
      <c r="E519" s="295" t="str">
        <f>IF(原始数据!W520="","",IF(ISERROR(MATCH(原始数据!W520,各类选项!G:G,0)),1,0))</f>
        <v/>
      </c>
      <c r="F519" s="295" t="str">
        <f>IF(原始数据!Y520="","",IF(ISERROR(MATCH(原始数据!Y520,各类选项!G:G,0)),1,0))</f>
        <v/>
      </c>
      <c r="G519" s="295" t="str">
        <f>IF(原始数据!AO520="","",IF(ISERROR(MATCH(原始数据!AO520,各类选项!$E:$E,0)),1,0))</f>
        <v/>
      </c>
      <c r="H519" s="295" t="str">
        <f>IF(原始数据!AP520="","",IF(ISERROR(MATCH(原始数据!AP520,各类选项!$E:$E,0)),1,0))</f>
        <v/>
      </c>
      <c r="I519" s="295" t="str">
        <f>IF(原始数据!AV520="","",IF(ISERROR(MATCH(原始数据!AV520,各类选项!$E:$E,0)),1,0))</f>
        <v/>
      </c>
      <c r="J519" s="295" t="str">
        <f>IF(原始数据!AX520="","",IF(ISERROR(MATCH(原始数据!AX520,各类选项!$E:$E,0)),1,0))</f>
        <v/>
      </c>
      <c r="K519" s="295" t="str">
        <f>IF(原始数据!AQ520="","",IF(ISERROR(MATCH(原始数据!AQ520,各类选项!$C:$C,0)),1,0))</f>
        <v/>
      </c>
      <c r="L519" s="295" t="str">
        <f>IF(原始数据!AR520="","",IF(ISERROR(MATCH(原始数据!AR520,各类选项!$C:$C,0)),1,0))</f>
        <v/>
      </c>
      <c r="M519" s="295" t="str">
        <f>IF(原始数据!AS520="","",IF(ISERROR(MATCH(原始数据!AS520,各类选项!$C:$C,0)),1,0))</f>
        <v/>
      </c>
      <c r="N519" s="295" t="str">
        <f>IF(原始数据!AT520="","",IF(ISERROR(MATCH(原始数据!AT520,各类选项!$E:$E,0)),1,0))</f>
        <v/>
      </c>
      <c r="O519" s="295" t="str">
        <f>IF(原始数据!AU520="","",IF(ISERROR(MATCH(原始数据!AU520,各类选项!$E:$E,0)),1,0))</f>
        <v/>
      </c>
      <c r="P519" s="295" t="str">
        <f>IF(原始数据!AW520="","",IF(ISERROR(MATCH(原始数据!AW520,各类选项!$E:$E,0)),1,0))</f>
        <v/>
      </c>
      <c r="Q519" s="295" t="str">
        <f>IF(原始数据!AY520="","",IF(ISERROR(MATCH(原始数据!AY520,各类选项!$E:$E,0)),1,0))</f>
        <v/>
      </c>
      <c r="R519" s="295" t="str">
        <f>IF(原始数据!AZ520="","",IF(ISERROR(MATCH(原始数据!AZ520,各类选项!$C:$C,0)),1,0))</f>
        <v/>
      </c>
      <c r="S519" s="295" t="str">
        <f>IF(赛后数据!M520="","",IF(ISERROR(MATCH(赛后数据!M520,(各类选项!J:J),0)),1,0))</f>
        <v/>
      </c>
      <c r="T519" s="295" t="str">
        <f>IF(赛后数据!U520="","",IF(ISERROR(MATCH(赛后数据!U520,(各类选项!J:J),0)),1,0))</f>
        <v/>
      </c>
      <c r="U519" s="295" t="str">
        <f>IF(赛后数据!AC520="","",IF(ISERROR(MATCH(赛后数据!AC520,(各类选项!J:J),0)),1,0))</f>
        <v/>
      </c>
      <c r="V519" s="295" t="str">
        <f>IF(赛后数据!AK520="","",IF(ISERROR(MATCH(赛后数据!AK520,(各类选项!J:J),0)),1,0))</f>
        <v/>
      </c>
    </row>
    <row r="520" spans="1:22">
      <c r="A520" s="295">
        <f t="shared" si="16"/>
        <v>0</v>
      </c>
      <c r="B520" s="295">
        <f t="shared" si="17"/>
        <v>0</v>
      </c>
      <c r="C520" s="295" t="str">
        <f>IF(原始数据!K521="","",IF(ISERROR(MATCH(原始数据!K521,原始数据!E521:F521,0)),1,0)-IF(原始数据!K521="",1,0))</f>
        <v/>
      </c>
      <c r="D520" s="295" t="str">
        <f>IF(原始数据!L521="","",IF(ISERROR(MATCH(原始数据!L521,各类选项!L:L,0)),1,0)-IF(原始数据!L521="",1,0))</f>
        <v/>
      </c>
      <c r="E520" s="295" t="str">
        <f>IF(原始数据!W521="","",IF(ISERROR(MATCH(原始数据!W521,各类选项!G:G,0)),1,0))</f>
        <v/>
      </c>
      <c r="F520" s="295" t="str">
        <f>IF(原始数据!Y521="","",IF(ISERROR(MATCH(原始数据!Y521,各类选项!G:G,0)),1,0))</f>
        <v/>
      </c>
      <c r="G520" s="295" t="str">
        <f>IF(原始数据!AO521="","",IF(ISERROR(MATCH(原始数据!AO521,各类选项!$E:$E,0)),1,0))</f>
        <v/>
      </c>
      <c r="H520" s="295" t="str">
        <f>IF(原始数据!AP521="","",IF(ISERROR(MATCH(原始数据!AP521,各类选项!$E:$E,0)),1,0))</f>
        <v/>
      </c>
      <c r="I520" s="295" t="str">
        <f>IF(原始数据!AV521="","",IF(ISERROR(MATCH(原始数据!AV521,各类选项!$E:$E,0)),1,0))</f>
        <v/>
      </c>
      <c r="J520" s="295" t="str">
        <f>IF(原始数据!AX521="","",IF(ISERROR(MATCH(原始数据!AX521,各类选项!$E:$E,0)),1,0))</f>
        <v/>
      </c>
      <c r="K520" s="295" t="str">
        <f>IF(原始数据!AQ521="","",IF(ISERROR(MATCH(原始数据!AQ521,各类选项!$C:$C,0)),1,0))</f>
        <v/>
      </c>
      <c r="L520" s="295" t="str">
        <f>IF(原始数据!AR521="","",IF(ISERROR(MATCH(原始数据!AR521,各类选项!$C:$C,0)),1,0))</f>
        <v/>
      </c>
      <c r="M520" s="295" t="str">
        <f>IF(原始数据!AS521="","",IF(ISERROR(MATCH(原始数据!AS521,各类选项!$C:$C,0)),1,0))</f>
        <v/>
      </c>
      <c r="N520" s="295" t="str">
        <f>IF(原始数据!AT521="","",IF(ISERROR(MATCH(原始数据!AT521,各类选项!$E:$E,0)),1,0))</f>
        <v/>
      </c>
      <c r="O520" s="295" t="str">
        <f>IF(原始数据!AU521="","",IF(ISERROR(MATCH(原始数据!AU521,各类选项!$E:$E,0)),1,0))</f>
        <v/>
      </c>
      <c r="P520" s="295" t="str">
        <f>IF(原始数据!AW521="","",IF(ISERROR(MATCH(原始数据!AW521,各类选项!$E:$E,0)),1,0))</f>
        <v/>
      </c>
      <c r="Q520" s="295" t="str">
        <f>IF(原始数据!AY521="","",IF(ISERROR(MATCH(原始数据!AY521,各类选项!$E:$E,0)),1,0))</f>
        <v/>
      </c>
      <c r="R520" s="295" t="str">
        <f>IF(原始数据!AZ521="","",IF(ISERROR(MATCH(原始数据!AZ521,各类选项!$C:$C,0)),1,0))</f>
        <v/>
      </c>
      <c r="S520" s="295" t="str">
        <f>IF(赛后数据!M521="","",IF(ISERROR(MATCH(赛后数据!M521,(各类选项!J:J),0)),1,0))</f>
        <v/>
      </c>
      <c r="T520" s="295" t="str">
        <f>IF(赛后数据!U521="","",IF(ISERROR(MATCH(赛后数据!U521,(各类选项!J:J),0)),1,0))</f>
        <v/>
      </c>
      <c r="U520" s="295" t="str">
        <f>IF(赛后数据!AC521="","",IF(ISERROR(MATCH(赛后数据!AC521,(各类选项!J:J),0)),1,0))</f>
        <v/>
      </c>
      <c r="V520" s="295" t="str">
        <f>IF(赛后数据!AK521="","",IF(ISERROR(MATCH(赛后数据!AK521,(各类选项!J:J),0)),1,0))</f>
        <v/>
      </c>
    </row>
    <row r="521" spans="1:22">
      <c r="A521" s="295">
        <f t="shared" si="16"/>
        <v>0</v>
      </c>
      <c r="B521" s="295">
        <f t="shared" si="17"/>
        <v>0</v>
      </c>
      <c r="C521" s="295" t="str">
        <f>IF(原始数据!K522="","",IF(ISERROR(MATCH(原始数据!K522,原始数据!E522:F522,0)),1,0)-IF(原始数据!K522="",1,0))</f>
        <v/>
      </c>
      <c r="D521" s="295" t="str">
        <f>IF(原始数据!L522="","",IF(ISERROR(MATCH(原始数据!L522,各类选项!L:L,0)),1,0)-IF(原始数据!L522="",1,0))</f>
        <v/>
      </c>
      <c r="E521" s="295" t="str">
        <f>IF(原始数据!W522="","",IF(ISERROR(MATCH(原始数据!W522,各类选项!G:G,0)),1,0))</f>
        <v/>
      </c>
      <c r="F521" s="295" t="str">
        <f>IF(原始数据!Y522="","",IF(ISERROR(MATCH(原始数据!Y522,各类选项!G:G,0)),1,0))</f>
        <v/>
      </c>
      <c r="G521" s="295" t="str">
        <f>IF(原始数据!AO522="","",IF(ISERROR(MATCH(原始数据!AO522,各类选项!$E:$E,0)),1,0))</f>
        <v/>
      </c>
      <c r="H521" s="295" t="str">
        <f>IF(原始数据!AP522="","",IF(ISERROR(MATCH(原始数据!AP522,各类选项!$E:$E,0)),1,0))</f>
        <v/>
      </c>
      <c r="I521" s="295" t="str">
        <f>IF(原始数据!AV522="","",IF(ISERROR(MATCH(原始数据!AV522,各类选项!$E:$E,0)),1,0))</f>
        <v/>
      </c>
      <c r="J521" s="295" t="str">
        <f>IF(原始数据!AX522="","",IF(ISERROR(MATCH(原始数据!AX522,各类选项!$E:$E,0)),1,0))</f>
        <v/>
      </c>
      <c r="K521" s="295" t="str">
        <f>IF(原始数据!AQ522="","",IF(ISERROR(MATCH(原始数据!AQ522,各类选项!$C:$C,0)),1,0))</f>
        <v/>
      </c>
      <c r="L521" s="295" t="str">
        <f>IF(原始数据!AR522="","",IF(ISERROR(MATCH(原始数据!AR522,各类选项!$C:$C,0)),1,0))</f>
        <v/>
      </c>
      <c r="M521" s="295" t="str">
        <f>IF(原始数据!AS522="","",IF(ISERROR(MATCH(原始数据!AS522,各类选项!$C:$C,0)),1,0))</f>
        <v/>
      </c>
      <c r="N521" s="295" t="str">
        <f>IF(原始数据!AT522="","",IF(ISERROR(MATCH(原始数据!AT522,各类选项!$E:$E,0)),1,0))</f>
        <v/>
      </c>
      <c r="O521" s="295" t="str">
        <f>IF(原始数据!AU522="","",IF(ISERROR(MATCH(原始数据!AU522,各类选项!$E:$E,0)),1,0))</f>
        <v/>
      </c>
      <c r="P521" s="295" t="str">
        <f>IF(原始数据!AW522="","",IF(ISERROR(MATCH(原始数据!AW522,各类选项!$E:$E,0)),1,0))</f>
        <v/>
      </c>
      <c r="Q521" s="295" t="str">
        <f>IF(原始数据!AY522="","",IF(ISERROR(MATCH(原始数据!AY522,各类选项!$E:$E,0)),1,0))</f>
        <v/>
      </c>
      <c r="R521" s="295" t="str">
        <f>IF(原始数据!AZ522="","",IF(ISERROR(MATCH(原始数据!AZ522,各类选项!$C:$C,0)),1,0))</f>
        <v/>
      </c>
      <c r="S521" s="295" t="str">
        <f>IF(赛后数据!M522="","",IF(ISERROR(MATCH(赛后数据!M522,(各类选项!J:J),0)),1,0))</f>
        <v/>
      </c>
      <c r="T521" s="295" t="str">
        <f>IF(赛后数据!U522="","",IF(ISERROR(MATCH(赛后数据!U522,(各类选项!J:J),0)),1,0))</f>
        <v/>
      </c>
      <c r="U521" s="295" t="str">
        <f>IF(赛后数据!AC522="","",IF(ISERROR(MATCH(赛后数据!AC522,(各类选项!J:J),0)),1,0))</f>
        <v/>
      </c>
      <c r="V521" s="295" t="str">
        <f>IF(赛后数据!AK522="","",IF(ISERROR(MATCH(赛后数据!AK522,(各类选项!J:J),0)),1,0))</f>
        <v/>
      </c>
    </row>
    <row r="522" spans="1:22">
      <c r="A522" s="295">
        <f t="shared" si="16"/>
        <v>0</v>
      </c>
      <c r="B522" s="295">
        <f t="shared" si="17"/>
        <v>0</v>
      </c>
      <c r="C522" s="295" t="str">
        <f>IF(原始数据!K523="","",IF(ISERROR(MATCH(原始数据!K523,原始数据!E523:F523,0)),1,0)-IF(原始数据!K523="",1,0))</f>
        <v/>
      </c>
      <c r="D522" s="295" t="str">
        <f>IF(原始数据!L523="","",IF(ISERROR(MATCH(原始数据!L523,各类选项!L:L,0)),1,0)-IF(原始数据!L523="",1,0))</f>
        <v/>
      </c>
      <c r="E522" s="295" t="str">
        <f>IF(原始数据!W523="","",IF(ISERROR(MATCH(原始数据!W523,各类选项!G:G,0)),1,0))</f>
        <v/>
      </c>
      <c r="F522" s="295" t="str">
        <f>IF(原始数据!Y523="","",IF(ISERROR(MATCH(原始数据!Y523,各类选项!G:G,0)),1,0))</f>
        <v/>
      </c>
      <c r="G522" s="295" t="str">
        <f>IF(原始数据!AO523="","",IF(ISERROR(MATCH(原始数据!AO523,各类选项!$E:$E,0)),1,0))</f>
        <v/>
      </c>
      <c r="H522" s="295" t="str">
        <f>IF(原始数据!AP523="","",IF(ISERROR(MATCH(原始数据!AP523,各类选项!$E:$E,0)),1,0))</f>
        <v/>
      </c>
      <c r="I522" s="295" t="str">
        <f>IF(原始数据!AV523="","",IF(ISERROR(MATCH(原始数据!AV523,各类选项!$E:$E,0)),1,0))</f>
        <v/>
      </c>
      <c r="J522" s="295" t="str">
        <f>IF(原始数据!AX523="","",IF(ISERROR(MATCH(原始数据!AX523,各类选项!$E:$E,0)),1,0))</f>
        <v/>
      </c>
      <c r="K522" s="295" t="str">
        <f>IF(原始数据!AQ523="","",IF(ISERROR(MATCH(原始数据!AQ523,各类选项!$C:$C,0)),1,0))</f>
        <v/>
      </c>
      <c r="L522" s="295" t="str">
        <f>IF(原始数据!AR523="","",IF(ISERROR(MATCH(原始数据!AR523,各类选项!$C:$C,0)),1,0))</f>
        <v/>
      </c>
      <c r="M522" s="295" t="str">
        <f>IF(原始数据!AS523="","",IF(ISERROR(MATCH(原始数据!AS523,各类选项!$C:$C,0)),1,0))</f>
        <v/>
      </c>
      <c r="N522" s="295" t="str">
        <f>IF(原始数据!AT523="","",IF(ISERROR(MATCH(原始数据!AT523,各类选项!$E:$E,0)),1,0))</f>
        <v/>
      </c>
      <c r="O522" s="295" t="str">
        <f>IF(原始数据!AU523="","",IF(ISERROR(MATCH(原始数据!AU523,各类选项!$E:$E,0)),1,0))</f>
        <v/>
      </c>
      <c r="P522" s="295" t="str">
        <f>IF(原始数据!AW523="","",IF(ISERROR(MATCH(原始数据!AW523,各类选项!$E:$E,0)),1,0))</f>
        <v/>
      </c>
      <c r="Q522" s="295" t="str">
        <f>IF(原始数据!AY523="","",IF(ISERROR(MATCH(原始数据!AY523,各类选项!$E:$E,0)),1,0))</f>
        <v/>
      </c>
      <c r="R522" s="295" t="str">
        <f>IF(原始数据!AZ523="","",IF(ISERROR(MATCH(原始数据!AZ523,各类选项!$C:$C,0)),1,0))</f>
        <v/>
      </c>
      <c r="S522" s="295" t="str">
        <f>IF(赛后数据!M523="","",IF(ISERROR(MATCH(赛后数据!M523,(各类选项!J:J),0)),1,0))</f>
        <v/>
      </c>
      <c r="T522" s="295" t="str">
        <f>IF(赛后数据!U523="","",IF(ISERROR(MATCH(赛后数据!U523,(各类选项!J:J),0)),1,0))</f>
        <v/>
      </c>
      <c r="U522" s="295" t="str">
        <f>IF(赛后数据!AC523="","",IF(ISERROR(MATCH(赛后数据!AC523,(各类选项!J:J),0)),1,0))</f>
        <v/>
      </c>
      <c r="V522" s="295" t="str">
        <f>IF(赛后数据!AK523="","",IF(ISERROR(MATCH(赛后数据!AK523,(各类选项!J:J),0)),1,0))</f>
        <v/>
      </c>
    </row>
    <row r="523" spans="1:22">
      <c r="A523" s="295">
        <f t="shared" si="16"/>
        <v>0</v>
      </c>
      <c r="B523" s="295">
        <f t="shared" si="17"/>
        <v>0</v>
      </c>
      <c r="C523" s="295" t="str">
        <f>IF(原始数据!K524="","",IF(ISERROR(MATCH(原始数据!K524,原始数据!E524:F524,0)),1,0)-IF(原始数据!K524="",1,0))</f>
        <v/>
      </c>
      <c r="D523" s="295" t="str">
        <f>IF(原始数据!L524="","",IF(ISERROR(MATCH(原始数据!L524,各类选项!L:L,0)),1,0)-IF(原始数据!L524="",1,0))</f>
        <v/>
      </c>
      <c r="E523" s="295" t="str">
        <f>IF(原始数据!W524="","",IF(ISERROR(MATCH(原始数据!W524,各类选项!G:G,0)),1,0))</f>
        <v/>
      </c>
      <c r="F523" s="295" t="str">
        <f>IF(原始数据!Y524="","",IF(ISERROR(MATCH(原始数据!Y524,各类选项!G:G,0)),1,0))</f>
        <v/>
      </c>
      <c r="G523" s="295" t="str">
        <f>IF(原始数据!AO524="","",IF(ISERROR(MATCH(原始数据!AO524,各类选项!$E:$E,0)),1,0))</f>
        <v/>
      </c>
      <c r="H523" s="295" t="str">
        <f>IF(原始数据!AP524="","",IF(ISERROR(MATCH(原始数据!AP524,各类选项!$E:$E,0)),1,0))</f>
        <v/>
      </c>
      <c r="I523" s="295" t="str">
        <f>IF(原始数据!AV524="","",IF(ISERROR(MATCH(原始数据!AV524,各类选项!$E:$E,0)),1,0))</f>
        <v/>
      </c>
      <c r="J523" s="295" t="str">
        <f>IF(原始数据!AX524="","",IF(ISERROR(MATCH(原始数据!AX524,各类选项!$E:$E,0)),1,0))</f>
        <v/>
      </c>
      <c r="K523" s="295" t="str">
        <f>IF(原始数据!AQ524="","",IF(ISERROR(MATCH(原始数据!AQ524,各类选项!$C:$C,0)),1,0))</f>
        <v/>
      </c>
      <c r="L523" s="295" t="str">
        <f>IF(原始数据!AR524="","",IF(ISERROR(MATCH(原始数据!AR524,各类选项!$C:$C,0)),1,0))</f>
        <v/>
      </c>
      <c r="M523" s="295" t="str">
        <f>IF(原始数据!AS524="","",IF(ISERROR(MATCH(原始数据!AS524,各类选项!$C:$C,0)),1,0))</f>
        <v/>
      </c>
      <c r="N523" s="295" t="str">
        <f>IF(原始数据!AT524="","",IF(ISERROR(MATCH(原始数据!AT524,各类选项!$E:$E,0)),1,0))</f>
        <v/>
      </c>
      <c r="O523" s="295" t="str">
        <f>IF(原始数据!AU524="","",IF(ISERROR(MATCH(原始数据!AU524,各类选项!$E:$E,0)),1,0))</f>
        <v/>
      </c>
      <c r="P523" s="295" t="str">
        <f>IF(原始数据!AW524="","",IF(ISERROR(MATCH(原始数据!AW524,各类选项!$E:$E,0)),1,0))</f>
        <v/>
      </c>
      <c r="Q523" s="295" t="str">
        <f>IF(原始数据!AY524="","",IF(ISERROR(MATCH(原始数据!AY524,各类选项!$E:$E,0)),1,0))</f>
        <v/>
      </c>
      <c r="R523" s="295" t="str">
        <f>IF(原始数据!AZ524="","",IF(ISERROR(MATCH(原始数据!AZ524,各类选项!$C:$C,0)),1,0))</f>
        <v/>
      </c>
      <c r="S523" s="295" t="str">
        <f>IF(赛后数据!M524="","",IF(ISERROR(MATCH(赛后数据!M524,(各类选项!J:J),0)),1,0))</f>
        <v/>
      </c>
      <c r="T523" s="295" t="str">
        <f>IF(赛后数据!U524="","",IF(ISERROR(MATCH(赛后数据!U524,(各类选项!J:J),0)),1,0))</f>
        <v/>
      </c>
      <c r="U523" s="295" t="str">
        <f>IF(赛后数据!AC524="","",IF(ISERROR(MATCH(赛后数据!AC524,(各类选项!J:J),0)),1,0))</f>
        <v/>
      </c>
      <c r="V523" s="295" t="str">
        <f>IF(赛后数据!AK524="","",IF(ISERROR(MATCH(赛后数据!AK524,(各类选项!J:J),0)),1,0))</f>
        <v/>
      </c>
    </row>
    <row r="524" spans="1:22">
      <c r="A524" s="295">
        <f t="shared" si="16"/>
        <v>0</v>
      </c>
      <c r="B524" s="295">
        <f t="shared" si="17"/>
        <v>0</v>
      </c>
      <c r="C524" s="295" t="str">
        <f>IF(原始数据!K525="","",IF(ISERROR(MATCH(原始数据!K525,原始数据!E525:F525,0)),1,0)-IF(原始数据!K525="",1,0))</f>
        <v/>
      </c>
      <c r="D524" s="295" t="str">
        <f>IF(原始数据!L525="","",IF(ISERROR(MATCH(原始数据!L525,各类选项!L:L,0)),1,0)-IF(原始数据!L525="",1,0))</f>
        <v/>
      </c>
      <c r="E524" s="295" t="str">
        <f>IF(原始数据!W525="","",IF(ISERROR(MATCH(原始数据!W525,各类选项!G:G,0)),1,0))</f>
        <v/>
      </c>
      <c r="F524" s="295" t="str">
        <f>IF(原始数据!Y525="","",IF(ISERROR(MATCH(原始数据!Y525,各类选项!G:G,0)),1,0))</f>
        <v/>
      </c>
      <c r="G524" s="295" t="str">
        <f>IF(原始数据!AO525="","",IF(ISERROR(MATCH(原始数据!AO525,各类选项!$E:$E,0)),1,0))</f>
        <v/>
      </c>
      <c r="H524" s="295" t="str">
        <f>IF(原始数据!AP525="","",IF(ISERROR(MATCH(原始数据!AP525,各类选项!$E:$E,0)),1,0))</f>
        <v/>
      </c>
      <c r="I524" s="295" t="str">
        <f>IF(原始数据!AV525="","",IF(ISERROR(MATCH(原始数据!AV525,各类选项!$E:$E,0)),1,0))</f>
        <v/>
      </c>
      <c r="J524" s="295" t="str">
        <f>IF(原始数据!AX525="","",IF(ISERROR(MATCH(原始数据!AX525,各类选项!$E:$E,0)),1,0))</f>
        <v/>
      </c>
      <c r="K524" s="295" t="str">
        <f>IF(原始数据!AQ525="","",IF(ISERROR(MATCH(原始数据!AQ525,各类选项!$C:$C,0)),1,0))</f>
        <v/>
      </c>
      <c r="L524" s="295" t="str">
        <f>IF(原始数据!AR525="","",IF(ISERROR(MATCH(原始数据!AR525,各类选项!$C:$C,0)),1,0))</f>
        <v/>
      </c>
      <c r="M524" s="295" t="str">
        <f>IF(原始数据!AS525="","",IF(ISERROR(MATCH(原始数据!AS525,各类选项!$C:$C,0)),1,0))</f>
        <v/>
      </c>
      <c r="N524" s="295" t="str">
        <f>IF(原始数据!AT525="","",IF(ISERROR(MATCH(原始数据!AT525,各类选项!$E:$E,0)),1,0))</f>
        <v/>
      </c>
      <c r="O524" s="295" t="str">
        <f>IF(原始数据!AU525="","",IF(ISERROR(MATCH(原始数据!AU525,各类选项!$E:$E,0)),1,0))</f>
        <v/>
      </c>
      <c r="P524" s="295" t="str">
        <f>IF(原始数据!AW525="","",IF(ISERROR(MATCH(原始数据!AW525,各类选项!$E:$E,0)),1,0))</f>
        <v/>
      </c>
      <c r="Q524" s="295" t="str">
        <f>IF(原始数据!AY525="","",IF(ISERROR(MATCH(原始数据!AY525,各类选项!$E:$E,0)),1,0))</f>
        <v/>
      </c>
      <c r="R524" s="295" t="str">
        <f>IF(原始数据!AZ525="","",IF(ISERROR(MATCH(原始数据!AZ525,各类选项!$C:$C,0)),1,0))</f>
        <v/>
      </c>
      <c r="S524" s="295" t="str">
        <f>IF(赛后数据!M525="","",IF(ISERROR(MATCH(赛后数据!M525,(各类选项!J:J),0)),1,0))</f>
        <v/>
      </c>
      <c r="T524" s="295" t="str">
        <f>IF(赛后数据!U525="","",IF(ISERROR(MATCH(赛后数据!U525,(各类选项!J:J),0)),1,0))</f>
        <v/>
      </c>
      <c r="U524" s="295" t="str">
        <f>IF(赛后数据!AC525="","",IF(ISERROR(MATCH(赛后数据!AC525,(各类选项!J:J),0)),1,0))</f>
        <v/>
      </c>
      <c r="V524" s="295" t="str">
        <f>IF(赛后数据!AK525="","",IF(ISERROR(MATCH(赛后数据!AK525,(各类选项!J:J),0)),1,0))</f>
        <v/>
      </c>
    </row>
    <row r="525" spans="1:22">
      <c r="A525" s="295">
        <f t="shared" si="16"/>
        <v>0</v>
      </c>
      <c r="B525" s="295">
        <f t="shared" si="17"/>
        <v>0</v>
      </c>
      <c r="C525" s="295" t="str">
        <f>IF(原始数据!K526="","",IF(ISERROR(MATCH(原始数据!K526,原始数据!E526:F526,0)),1,0)-IF(原始数据!K526="",1,0))</f>
        <v/>
      </c>
      <c r="D525" s="295" t="str">
        <f>IF(原始数据!L526="","",IF(ISERROR(MATCH(原始数据!L526,各类选项!L:L,0)),1,0)-IF(原始数据!L526="",1,0))</f>
        <v/>
      </c>
      <c r="E525" s="295" t="str">
        <f>IF(原始数据!W526="","",IF(ISERROR(MATCH(原始数据!W526,各类选项!G:G,0)),1,0))</f>
        <v/>
      </c>
      <c r="F525" s="295" t="str">
        <f>IF(原始数据!Y526="","",IF(ISERROR(MATCH(原始数据!Y526,各类选项!G:G,0)),1,0))</f>
        <v/>
      </c>
      <c r="G525" s="295" t="str">
        <f>IF(原始数据!AO526="","",IF(ISERROR(MATCH(原始数据!AO526,各类选项!$E:$E,0)),1,0))</f>
        <v/>
      </c>
      <c r="H525" s="295" t="str">
        <f>IF(原始数据!AP526="","",IF(ISERROR(MATCH(原始数据!AP526,各类选项!$E:$E,0)),1,0))</f>
        <v/>
      </c>
      <c r="I525" s="295" t="str">
        <f>IF(原始数据!AV526="","",IF(ISERROR(MATCH(原始数据!AV526,各类选项!$E:$E,0)),1,0))</f>
        <v/>
      </c>
      <c r="J525" s="295" t="str">
        <f>IF(原始数据!AX526="","",IF(ISERROR(MATCH(原始数据!AX526,各类选项!$E:$E,0)),1,0))</f>
        <v/>
      </c>
      <c r="K525" s="295" t="str">
        <f>IF(原始数据!AQ526="","",IF(ISERROR(MATCH(原始数据!AQ526,各类选项!$C:$C,0)),1,0))</f>
        <v/>
      </c>
      <c r="L525" s="295" t="str">
        <f>IF(原始数据!AR526="","",IF(ISERROR(MATCH(原始数据!AR526,各类选项!$C:$C,0)),1,0))</f>
        <v/>
      </c>
      <c r="M525" s="295" t="str">
        <f>IF(原始数据!AS526="","",IF(ISERROR(MATCH(原始数据!AS526,各类选项!$C:$C,0)),1,0))</f>
        <v/>
      </c>
      <c r="N525" s="295" t="str">
        <f>IF(原始数据!AT526="","",IF(ISERROR(MATCH(原始数据!AT526,各类选项!$E:$E,0)),1,0))</f>
        <v/>
      </c>
      <c r="O525" s="295" t="str">
        <f>IF(原始数据!AU526="","",IF(ISERROR(MATCH(原始数据!AU526,各类选项!$E:$E,0)),1,0))</f>
        <v/>
      </c>
      <c r="P525" s="295" t="str">
        <f>IF(原始数据!AW526="","",IF(ISERROR(MATCH(原始数据!AW526,各类选项!$E:$E,0)),1,0))</f>
        <v/>
      </c>
      <c r="Q525" s="295" t="str">
        <f>IF(原始数据!AY526="","",IF(ISERROR(MATCH(原始数据!AY526,各类选项!$E:$E,0)),1,0))</f>
        <v/>
      </c>
      <c r="R525" s="295" t="str">
        <f>IF(原始数据!AZ526="","",IF(ISERROR(MATCH(原始数据!AZ526,各类选项!$C:$C,0)),1,0))</f>
        <v/>
      </c>
      <c r="S525" s="295" t="str">
        <f>IF(赛后数据!M526="","",IF(ISERROR(MATCH(赛后数据!M526,(各类选项!J:J),0)),1,0))</f>
        <v/>
      </c>
      <c r="T525" s="295" t="str">
        <f>IF(赛后数据!U526="","",IF(ISERROR(MATCH(赛后数据!U526,(各类选项!J:J),0)),1,0))</f>
        <v/>
      </c>
      <c r="U525" s="295" t="str">
        <f>IF(赛后数据!AC526="","",IF(ISERROR(MATCH(赛后数据!AC526,(各类选项!J:J),0)),1,0))</f>
        <v/>
      </c>
      <c r="V525" s="295" t="str">
        <f>IF(赛后数据!AK526="","",IF(ISERROR(MATCH(赛后数据!AK526,(各类选项!J:J),0)),1,0))</f>
        <v/>
      </c>
    </row>
    <row r="526" spans="1:22">
      <c r="A526" s="295">
        <f t="shared" si="16"/>
        <v>0</v>
      </c>
      <c r="B526" s="295">
        <f t="shared" si="17"/>
        <v>0</v>
      </c>
      <c r="C526" s="295" t="str">
        <f>IF(原始数据!K527="","",IF(ISERROR(MATCH(原始数据!K527,原始数据!E527:F527,0)),1,0)-IF(原始数据!K527="",1,0))</f>
        <v/>
      </c>
      <c r="D526" s="295" t="str">
        <f>IF(原始数据!L527="","",IF(ISERROR(MATCH(原始数据!L527,各类选项!L:L,0)),1,0)-IF(原始数据!L527="",1,0))</f>
        <v/>
      </c>
      <c r="E526" s="295" t="str">
        <f>IF(原始数据!W527="","",IF(ISERROR(MATCH(原始数据!W527,各类选项!G:G,0)),1,0))</f>
        <v/>
      </c>
      <c r="F526" s="295" t="str">
        <f>IF(原始数据!Y527="","",IF(ISERROR(MATCH(原始数据!Y527,各类选项!G:G,0)),1,0))</f>
        <v/>
      </c>
      <c r="G526" s="295" t="str">
        <f>IF(原始数据!AO527="","",IF(ISERROR(MATCH(原始数据!AO527,各类选项!$E:$E,0)),1,0))</f>
        <v/>
      </c>
      <c r="H526" s="295" t="str">
        <f>IF(原始数据!AP527="","",IF(ISERROR(MATCH(原始数据!AP527,各类选项!$E:$E,0)),1,0))</f>
        <v/>
      </c>
      <c r="I526" s="295" t="str">
        <f>IF(原始数据!AV527="","",IF(ISERROR(MATCH(原始数据!AV527,各类选项!$E:$E,0)),1,0))</f>
        <v/>
      </c>
      <c r="J526" s="295" t="str">
        <f>IF(原始数据!AX527="","",IF(ISERROR(MATCH(原始数据!AX527,各类选项!$E:$E,0)),1,0))</f>
        <v/>
      </c>
      <c r="K526" s="295" t="str">
        <f>IF(原始数据!AQ527="","",IF(ISERROR(MATCH(原始数据!AQ527,各类选项!$C:$C,0)),1,0))</f>
        <v/>
      </c>
      <c r="L526" s="295" t="str">
        <f>IF(原始数据!AR527="","",IF(ISERROR(MATCH(原始数据!AR527,各类选项!$C:$C,0)),1,0))</f>
        <v/>
      </c>
      <c r="M526" s="295" t="str">
        <f>IF(原始数据!AS527="","",IF(ISERROR(MATCH(原始数据!AS527,各类选项!$C:$C,0)),1,0))</f>
        <v/>
      </c>
      <c r="N526" s="295" t="str">
        <f>IF(原始数据!AT527="","",IF(ISERROR(MATCH(原始数据!AT527,各类选项!$E:$E,0)),1,0))</f>
        <v/>
      </c>
      <c r="O526" s="295" t="str">
        <f>IF(原始数据!AU527="","",IF(ISERROR(MATCH(原始数据!AU527,各类选项!$E:$E,0)),1,0))</f>
        <v/>
      </c>
      <c r="P526" s="295" t="str">
        <f>IF(原始数据!AW527="","",IF(ISERROR(MATCH(原始数据!AW527,各类选项!$E:$E,0)),1,0))</f>
        <v/>
      </c>
      <c r="Q526" s="295" t="str">
        <f>IF(原始数据!AY527="","",IF(ISERROR(MATCH(原始数据!AY527,各类选项!$E:$E,0)),1,0))</f>
        <v/>
      </c>
      <c r="R526" s="295" t="str">
        <f>IF(原始数据!AZ527="","",IF(ISERROR(MATCH(原始数据!AZ527,各类选项!$C:$C,0)),1,0))</f>
        <v/>
      </c>
      <c r="S526" s="295" t="str">
        <f>IF(赛后数据!M527="","",IF(ISERROR(MATCH(赛后数据!M527,(各类选项!J:J),0)),1,0))</f>
        <v/>
      </c>
      <c r="T526" s="295" t="str">
        <f>IF(赛后数据!U527="","",IF(ISERROR(MATCH(赛后数据!U527,(各类选项!J:J),0)),1,0))</f>
        <v/>
      </c>
      <c r="U526" s="295" t="str">
        <f>IF(赛后数据!AC527="","",IF(ISERROR(MATCH(赛后数据!AC527,(各类选项!J:J),0)),1,0))</f>
        <v/>
      </c>
      <c r="V526" s="295" t="str">
        <f>IF(赛后数据!AK527="","",IF(ISERROR(MATCH(赛后数据!AK527,(各类选项!J:J),0)),1,0))</f>
        <v/>
      </c>
    </row>
    <row r="527" spans="1:22">
      <c r="A527" s="295">
        <f t="shared" si="16"/>
        <v>0</v>
      </c>
      <c r="B527" s="295">
        <f t="shared" si="17"/>
        <v>0</v>
      </c>
      <c r="C527" s="295" t="str">
        <f>IF(原始数据!K528="","",IF(ISERROR(MATCH(原始数据!K528,原始数据!E528:F528,0)),1,0)-IF(原始数据!K528="",1,0))</f>
        <v/>
      </c>
      <c r="D527" s="295" t="str">
        <f>IF(原始数据!L528="","",IF(ISERROR(MATCH(原始数据!L528,各类选项!L:L,0)),1,0)-IF(原始数据!L528="",1,0))</f>
        <v/>
      </c>
      <c r="E527" s="295" t="str">
        <f>IF(原始数据!W528="","",IF(ISERROR(MATCH(原始数据!W528,各类选项!G:G,0)),1,0))</f>
        <v/>
      </c>
      <c r="F527" s="295" t="str">
        <f>IF(原始数据!Y528="","",IF(ISERROR(MATCH(原始数据!Y528,各类选项!G:G,0)),1,0))</f>
        <v/>
      </c>
      <c r="G527" s="295" t="str">
        <f>IF(原始数据!AO528="","",IF(ISERROR(MATCH(原始数据!AO528,各类选项!$E:$E,0)),1,0))</f>
        <v/>
      </c>
      <c r="H527" s="295" t="str">
        <f>IF(原始数据!AP528="","",IF(ISERROR(MATCH(原始数据!AP528,各类选项!$E:$E,0)),1,0))</f>
        <v/>
      </c>
      <c r="I527" s="295" t="str">
        <f>IF(原始数据!AV528="","",IF(ISERROR(MATCH(原始数据!AV528,各类选项!$E:$E,0)),1,0))</f>
        <v/>
      </c>
      <c r="J527" s="295" t="str">
        <f>IF(原始数据!AX528="","",IF(ISERROR(MATCH(原始数据!AX528,各类选项!$E:$E,0)),1,0))</f>
        <v/>
      </c>
      <c r="K527" s="295" t="str">
        <f>IF(原始数据!AQ528="","",IF(ISERROR(MATCH(原始数据!AQ528,各类选项!$C:$C,0)),1,0))</f>
        <v/>
      </c>
      <c r="L527" s="295" t="str">
        <f>IF(原始数据!AR528="","",IF(ISERROR(MATCH(原始数据!AR528,各类选项!$C:$C,0)),1,0))</f>
        <v/>
      </c>
      <c r="M527" s="295" t="str">
        <f>IF(原始数据!AS528="","",IF(ISERROR(MATCH(原始数据!AS528,各类选项!$C:$C,0)),1,0))</f>
        <v/>
      </c>
      <c r="N527" s="295" t="str">
        <f>IF(原始数据!AT528="","",IF(ISERROR(MATCH(原始数据!AT528,各类选项!$E:$E,0)),1,0))</f>
        <v/>
      </c>
      <c r="O527" s="295" t="str">
        <f>IF(原始数据!AU528="","",IF(ISERROR(MATCH(原始数据!AU528,各类选项!$E:$E,0)),1,0))</f>
        <v/>
      </c>
      <c r="P527" s="295" t="str">
        <f>IF(原始数据!AW528="","",IF(ISERROR(MATCH(原始数据!AW528,各类选项!$E:$E,0)),1,0))</f>
        <v/>
      </c>
      <c r="Q527" s="295" t="str">
        <f>IF(原始数据!AY528="","",IF(ISERROR(MATCH(原始数据!AY528,各类选项!$E:$E,0)),1,0))</f>
        <v/>
      </c>
      <c r="R527" s="295" t="str">
        <f>IF(原始数据!AZ528="","",IF(ISERROR(MATCH(原始数据!AZ528,各类选项!$C:$C,0)),1,0))</f>
        <v/>
      </c>
      <c r="S527" s="295" t="str">
        <f>IF(赛后数据!M528="","",IF(ISERROR(MATCH(赛后数据!M528,(各类选项!J:J),0)),1,0))</f>
        <v/>
      </c>
      <c r="T527" s="295" t="str">
        <f>IF(赛后数据!U528="","",IF(ISERROR(MATCH(赛后数据!U528,(各类选项!J:J),0)),1,0))</f>
        <v/>
      </c>
      <c r="U527" s="295" t="str">
        <f>IF(赛后数据!AC528="","",IF(ISERROR(MATCH(赛后数据!AC528,(各类选项!J:J),0)),1,0))</f>
        <v/>
      </c>
      <c r="V527" s="295" t="str">
        <f>IF(赛后数据!AK528="","",IF(ISERROR(MATCH(赛后数据!AK528,(各类选项!J:J),0)),1,0))</f>
        <v/>
      </c>
    </row>
    <row r="528" spans="1:22">
      <c r="A528" s="295">
        <f t="shared" si="16"/>
        <v>0</v>
      </c>
      <c r="B528" s="295">
        <f t="shared" si="17"/>
        <v>0</v>
      </c>
      <c r="C528" s="295" t="str">
        <f>IF(原始数据!K529="","",IF(ISERROR(MATCH(原始数据!K529,原始数据!E529:F529,0)),1,0)-IF(原始数据!K529="",1,0))</f>
        <v/>
      </c>
      <c r="D528" s="295" t="str">
        <f>IF(原始数据!L529="","",IF(ISERROR(MATCH(原始数据!L529,各类选项!L:L,0)),1,0)-IF(原始数据!L529="",1,0))</f>
        <v/>
      </c>
      <c r="E528" s="295" t="str">
        <f>IF(原始数据!W529="","",IF(ISERROR(MATCH(原始数据!W529,各类选项!G:G,0)),1,0))</f>
        <v/>
      </c>
      <c r="F528" s="295" t="str">
        <f>IF(原始数据!Y529="","",IF(ISERROR(MATCH(原始数据!Y529,各类选项!G:G,0)),1,0))</f>
        <v/>
      </c>
      <c r="G528" s="295" t="str">
        <f>IF(原始数据!AO529="","",IF(ISERROR(MATCH(原始数据!AO529,各类选项!$E:$E,0)),1,0))</f>
        <v/>
      </c>
      <c r="H528" s="295" t="str">
        <f>IF(原始数据!AP529="","",IF(ISERROR(MATCH(原始数据!AP529,各类选项!$E:$E,0)),1,0))</f>
        <v/>
      </c>
      <c r="I528" s="295" t="str">
        <f>IF(原始数据!AV529="","",IF(ISERROR(MATCH(原始数据!AV529,各类选项!$E:$E,0)),1,0))</f>
        <v/>
      </c>
      <c r="J528" s="295" t="str">
        <f>IF(原始数据!AX529="","",IF(ISERROR(MATCH(原始数据!AX529,各类选项!$E:$E,0)),1,0))</f>
        <v/>
      </c>
      <c r="K528" s="295" t="str">
        <f>IF(原始数据!AQ529="","",IF(ISERROR(MATCH(原始数据!AQ529,各类选项!$C:$C,0)),1,0))</f>
        <v/>
      </c>
      <c r="L528" s="295" t="str">
        <f>IF(原始数据!AR529="","",IF(ISERROR(MATCH(原始数据!AR529,各类选项!$C:$C,0)),1,0))</f>
        <v/>
      </c>
      <c r="M528" s="295" t="str">
        <f>IF(原始数据!AS529="","",IF(ISERROR(MATCH(原始数据!AS529,各类选项!$C:$C,0)),1,0))</f>
        <v/>
      </c>
      <c r="N528" s="295" t="str">
        <f>IF(原始数据!AT529="","",IF(ISERROR(MATCH(原始数据!AT529,各类选项!$E:$E,0)),1,0))</f>
        <v/>
      </c>
      <c r="O528" s="295" t="str">
        <f>IF(原始数据!AU529="","",IF(ISERROR(MATCH(原始数据!AU529,各类选项!$E:$E,0)),1,0))</f>
        <v/>
      </c>
      <c r="P528" s="295" t="str">
        <f>IF(原始数据!AW529="","",IF(ISERROR(MATCH(原始数据!AW529,各类选项!$E:$E,0)),1,0))</f>
        <v/>
      </c>
      <c r="Q528" s="295" t="str">
        <f>IF(原始数据!AY529="","",IF(ISERROR(MATCH(原始数据!AY529,各类选项!$E:$E,0)),1,0))</f>
        <v/>
      </c>
      <c r="R528" s="295" t="str">
        <f>IF(原始数据!AZ529="","",IF(ISERROR(MATCH(原始数据!AZ529,各类选项!$C:$C,0)),1,0))</f>
        <v/>
      </c>
      <c r="S528" s="295" t="str">
        <f>IF(赛后数据!M529="","",IF(ISERROR(MATCH(赛后数据!M529,(各类选项!J:J),0)),1,0))</f>
        <v/>
      </c>
      <c r="T528" s="295" t="str">
        <f>IF(赛后数据!U529="","",IF(ISERROR(MATCH(赛后数据!U529,(各类选项!J:J),0)),1,0))</f>
        <v/>
      </c>
      <c r="U528" s="295" t="str">
        <f>IF(赛后数据!AC529="","",IF(ISERROR(MATCH(赛后数据!AC529,(各类选项!J:J),0)),1,0))</f>
        <v/>
      </c>
      <c r="V528" s="295" t="str">
        <f>IF(赛后数据!AK529="","",IF(ISERROR(MATCH(赛后数据!AK529,(各类选项!J:J),0)),1,0))</f>
        <v/>
      </c>
    </row>
    <row r="529" spans="1:22">
      <c r="A529" s="295">
        <f t="shared" si="16"/>
        <v>0</v>
      </c>
      <c r="B529" s="295">
        <f t="shared" si="17"/>
        <v>0</v>
      </c>
      <c r="C529" s="295" t="str">
        <f>IF(原始数据!K530="","",IF(ISERROR(MATCH(原始数据!K530,原始数据!E530:F530,0)),1,0)-IF(原始数据!K530="",1,0))</f>
        <v/>
      </c>
      <c r="D529" s="295" t="str">
        <f>IF(原始数据!L530="","",IF(ISERROR(MATCH(原始数据!L530,各类选项!L:L,0)),1,0)-IF(原始数据!L530="",1,0))</f>
        <v/>
      </c>
      <c r="E529" s="295" t="str">
        <f>IF(原始数据!W530="","",IF(ISERROR(MATCH(原始数据!W530,各类选项!G:G,0)),1,0))</f>
        <v/>
      </c>
      <c r="F529" s="295" t="str">
        <f>IF(原始数据!Y530="","",IF(ISERROR(MATCH(原始数据!Y530,各类选项!G:G,0)),1,0))</f>
        <v/>
      </c>
      <c r="G529" s="295" t="str">
        <f>IF(原始数据!AO530="","",IF(ISERROR(MATCH(原始数据!AO530,各类选项!$E:$E,0)),1,0))</f>
        <v/>
      </c>
      <c r="H529" s="295" t="str">
        <f>IF(原始数据!AP530="","",IF(ISERROR(MATCH(原始数据!AP530,各类选项!$E:$E,0)),1,0))</f>
        <v/>
      </c>
      <c r="I529" s="295" t="str">
        <f>IF(原始数据!AV530="","",IF(ISERROR(MATCH(原始数据!AV530,各类选项!$E:$E,0)),1,0))</f>
        <v/>
      </c>
      <c r="J529" s="295" t="str">
        <f>IF(原始数据!AX530="","",IF(ISERROR(MATCH(原始数据!AX530,各类选项!$E:$E,0)),1,0))</f>
        <v/>
      </c>
      <c r="K529" s="295" t="str">
        <f>IF(原始数据!AQ530="","",IF(ISERROR(MATCH(原始数据!AQ530,各类选项!$C:$C,0)),1,0))</f>
        <v/>
      </c>
      <c r="L529" s="295" t="str">
        <f>IF(原始数据!AR530="","",IF(ISERROR(MATCH(原始数据!AR530,各类选项!$C:$C,0)),1,0))</f>
        <v/>
      </c>
      <c r="M529" s="295" t="str">
        <f>IF(原始数据!AS530="","",IF(ISERROR(MATCH(原始数据!AS530,各类选项!$C:$C,0)),1,0))</f>
        <v/>
      </c>
      <c r="N529" s="295" t="str">
        <f>IF(原始数据!AT530="","",IF(ISERROR(MATCH(原始数据!AT530,各类选项!$E:$E,0)),1,0))</f>
        <v/>
      </c>
      <c r="O529" s="295" t="str">
        <f>IF(原始数据!AU530="","",IF(ISERROR(MATCH(原始数据!AU530,各类选项!$E:$E,0)),1,0))</f>
        <v/>
      </c>
      <c r="P529" s="295" t="str">
        <f>IF(原始数据!AW530="","",IF(ISERROR(MATCH(原始数据!AW530,各类选项!$E:$E,0)),1,0))</f>
        <v/>
      </c>
      <c r="Q529" s="295" t="str">
        <f>IF(原始数据!AY530="","",IF(ISERROR(MATCH(原始数据!AY530,各类选项!$E:$E,0)),1,0))</f>
        <v/>
      </c>
      <c r="R529" s="295" t="str">
        <f>IF(原始数据!AZ530="","",IF(ISERROR(MATCH(原始数据!AZ530,各类选项!$C:$C,0)),1,0))</f>
        <v/>
      </c>
      <c r="S529" s="295" t="str">
        <f>IF(赛后数据!M530="","",IF(ISERROR(MATCH(赛后数据!M530,(各类选项!J:J),0)),1,0))</f>
        <v/>
      </c>
      <c r="T529" s="295" t="str">
        <f>IF(赛后数据!U530="","",IF(ISERROR(MATCH(赛后数据!U530,(各类选项!J:J),0)),1,0))</f>
        <v/>
      </c>
      <c r="U529" s="295" t="str">
        <f>IF(赛后数据!AC530="","",IF(ISERROR(MATCH(赛后数据!AC530,(各类选项!J:J),0)),1,0))</f>
        <v/>
      </c>
      <c r="V529" s="295" t="str">
        <f>IF(赛后数据!AK530="","",IF(ISERROR(MATCH(赛后数据!AK530,(各类选项!J:J),0)),1,0))</f>
        <v/>
      </c>
    </row>
    <row r="530" spans="1:22">
      <c r="A530" s="295">
        <f t="shared" si="16"/>
        <v>0</v>
      </c>
      <c r="B530" s="295">
        <f t="shared" si="17"/>
        <v>0</v>
      </c>
      <c r="C530" s="295" t="str">
        <f>IF(原始数据!K531="","",IF(ISERROR(MATCH(原始数据!K531,原始数据!E531:F531,0)),1,0)-IF(原始数据!K531="",1,0))</f>
        <v/>
      </c>
      <c r="D530" s="295" t="str">
        <f>IF(原始数据!L531="","",IF(ISERROR(MATCH(原始数据!L531,各类选项!L:L,0)),1,0)-IF(原始数据!L531="",1,0))</f>
        <v/>
      </c>
      <c r="E530" s="295" t="str">
        <f>IF(原始数据!W531="","",IF(ISERROR(MATCH(原始数据!W531,各类选项!G:G,0)),1,0))</f>
        <v/>
      </c>
      <c r="F530" s="295" t="str">
        <f>IF(原始数据!Y531="","",IF(ISERROR(MATCH(原始数据!Y531,各类选项!G:G,0)),1,0))</f>
        <v/>
      </c>
      <c r="G530" s="295" t="str">
        <f>IF(原始数据!AO531="","",IF(ISERROR(MATCH(原始数据!AO531,各类选项!$E:$E,0)),1,0))</f>
        <v/>
      </c>
      <c r="H530" s="295" t="str">
        <f>IF(原始数据!AP531="","",IF(ISERROR(MATCH(原始数据!AP531,各类选项!$E:$E,0)),1,0))</f>
        <v/>
      </c>
      <c r="I530" s="295" t="str">
        <f>IF(原始数据!AV531="","",IF(ISERROR(MATCH(原始数据!AV531,各类选项!$E:$E,0)),1,0))</f>
        <v/>
      </c>
      <c r="J530" s="295" t="str">
        <f>IF(原始数据!AX531="","",IF(ISERROR(MATCH(原始数据!AX531,各类选项!$E:$E,0)),1,0))</f>
        <v/>
      </c>
      <c r="K530" s="295" t="str">
        <f>IF(原始数据!AQ531="","",IF(ISERROR(MATCH(原始数据!AQ531,各类选项!$C:$C,0)),1,0))</f>
        <v/>
      </c>
      <c r="L530" s="295" t="str">
        <f>IF(原始数据!AR531="","",IF(ISERROR(MATCH(原始数据!AR531,各类选项!$C:$C,0)),1,0))</f>
        <v/>
      </c>
      <c r="M530" s="295" t="str">
        <f>IF(原始数据!AS531="","",IF(ISERROR(MATCH(原始数据!AS531,各类选项!$C:$C,0)),1,0))</f>
        <v/>
      </c>
      <c r="N530" s="295" t="str">
        <f>IF(原始数据!AT531="","",IF(ISERROR(MATCH(原始数据!AT531,各类选项!$E:$E,0)),1,0))</f>
        <v/>
      </c>
      <c r="O530" s="295" t="str">
        <f>IF(原始数据!AU531="","",IF(ISERROR(MATCH(原始数据!AU531,各类选项!$E:$E,0)),1,0))</f>
        <v/>
      </c>
      <c r="P530" s="295" t="str">
        <f>IF(原始数据!AW531="","",IF(ISERROR(MATCH(原始数据!AW531,各类选项!$E:$E,0)),1,0))</f>
        <v/>
      </c>
      <c r="Q530" s="295" t="str">
        <f>IF(原始数据!AY531="","",IF(ISERROR(MATCH(原始数据!AY531,各类选项!$E:$E,0)),1,0))</f>
        <v/>
      </c>
      <c r="R530" s="295" t="str">
        <f>IF(原始数据!AZ531="","",IF(ISERROR(MATCH(原始数据!AZ531,各类选项!$C:$C,0)),1,0))</f>
        <v/>
      </c>
      <c r="S530" s="295" t="str">
        <f>IF(赛后数据!M531="","",IF(ISERROR(MATCH(赛后数据!M531,(各类选项!J:J),0)),1,0))</f>
        <v/>
      </c>
      <c r="T530" s="295" t="str">
        <f>IF(赛后数据!U531="","",IF(ISERROR(MATCH(赛后数据!U531,(各类选项!J:J),0)),1,0))</f>
        <v/>
      </c>
      <c r="U530" s="295" t="str">
        <f>IF(赛后数据!AC531="","",IF(ISERROR(MATCH(赛后数据!AC531,(各类选项!J:J),0)),1,0))</f>
        <v/>
      </c>
      <c r="V530" s="295" t="str">
        <f>IF(赛后数据!AK531="","",IF(ISERROR(MATCH(赛后数据!AK531,(各类选项!J:J),0)),1,0))</f>
        <v/>
      </c>
    </row>
    <row r="531" spans="1:22">
      <c r="A531" s="295">
        <f t="shared" si="16"/>
        <v>0</v>
      </c>
      <c r="B531" s="295">
        <f t="shared" si="17"/>
        <v>0</v>
      </c>
      <c r="C531" s="295" t="str">
        <f>IF(原始数据!K532="","",IF(ISERROR(MATCH(原始数据!K532,原始数据!E532:F532,0)),1,0)-IF(原始数据!K532="",1,0))</f>
        <v/>
      </c>
      <c r="D531" s="295" t="str">
        <f>IF(原始数据!L532="","",IF(ISERROR(MATCH(原始数据!L532,各类选项!L:L,0)),1,0)-IF(原始数据!L532="",1,0))</f>
        <v/>
      </c>
      <c r="E531" s="295" t="str">
        <f>IF(原始数据!W532="","",IF(ISERROR(MATCH(原始数据!W532,各类选项!G:G,0)),1,0))</f>
        <v/>
      </c>
      <c r="F531" s="295" t="str">
        <f>IF(原始数据!Y532="","",IF(ISERROR(MATCH(原始数据!Y532,各类选项!G:G,0)),1,0))</f>
        <v/>
      </c>
      <c r="G531" s="295" t="str">
        <f>IF(原始数据!AO532="","",IF(ISERROR(MATCH(原始数据!AO532,各类选项!$E:$E,0)),1,0))</f>
        <v/>
      </c>
      <c r="H531" s="295" t="str">
        <f>IF(原始数据!AP532="","",IF(ISERROR(MATCH(原始数据!AP532,各类选项!$E:$E,0)),1,0))</f>
        <v/>
      </c>
      <c r="I531" s="295" t="str">
        <f>IF(原始数据!AV532="","",IF(ISERROR(MATCH(原始数据!AV532,各类选项!$E:$E,0)),1,0))</f>
        <v/>
      </c>
      <c r="J531" s="295" t="str">
        <f>IF(原始数据!AX532="","",IF(ISERROR(MATCH(原始数据!AX532,各类选项!$E:$E,0)),1,0))</f>
        <v/>
      </c>
      <c r="K531" s="295" t="str">
        <f>IF(原始数据!AQ532="","",IF(ISERROR(MATCH(原始数据!AQ532,各类选项!$C:$C,0)),1,0))</f>
        <v/>
      </c>
      <c r="L531" s="295" t="str">
        <f>IF(原始数据!AR532="","",IF(ISERROR(MATCH(原始数据!AR532,各类选项!$C:$C,0)),1,0))</f>
        <v/>
      </c>
      <c r="M531" s="295" t="str">
        <f>IF(原始数据!AS532="","",IF(ISERROR(MATCH(原始数据!AS532,各类选项!$C:$C,0)),1,0))</f>
        <v/>
      </c>
      <c r="N531" s="295" t="str">
        <f>IF(原始数据!AT532="","",IF(ISERROR(MATCH(原始数据!AT532,各类选项!$E:$E,0)),1,0))</f>
        <v/>
      </c>
      <c r="O531" s="295" t="str">
        <f>IF(原始数据!AU532="","",IF(ISERROR(MATCH(原始数据!AU532,各类选项!$E:$E,0)),1,0))</f>
        <v/>
      </c>
      <c r="P531" s="295" t="str">
        <f>IF(原始数据!AW532="","",IF(ISERROR(MATCH(原始数据!AW532,各类选项!$E:$E,0)),1,0))</f>
        <v/>
      </c>
      <c r="Q531" s="295" t="str">
        <f>IF(原始数据!AY532="","",IF(ISERROR(MATCH(原始数据!AY532,各类选项!$E:$E,0)),1,0))</f>
        <v/>
      </c>
      <c r="R531" s="295" t="str">
        <f>IF(原始数据!AZ532="","",IF(ISERROR(MATCH(原始数据!AZ532,各类选项!$C:$C,0)),1,0))</f>
        <v/>
      </c>
      <c r="S531" s="295" t="str">
        <f>IF(赛后数据!M532="","",IF(ISERROR(MATCH(赛后数据!M532,(各类选项!J:J),0)),1,0))</f>
        <v/>
      </c>
      <c r="T531" s="295" t="str">
        <f>IF(赛后数据!U532="","",IF(ISERROR(MATCH(赛后数据!U532,(各类选项!J:J),0)),1,0))</f>
        <v/>
      </c>
      <c r="U531" s="295" t="str">
        <f>IF(赛后数据!AC532="","",IF(ISERROR(MATCH(赛后数据!AC532,(各类选项!J:J),0)),1,0))</f>
        <v/>
      </c>
      <c r="V531" s="295" t="str">
        <f>IF(赛后数据!AK532="","",IF(ISERROR(MATCH(赛后数据!AK532,(各类选项!J:J),0)),1,0))</f>
        <v/>
      </c>
    </row>
    <row r="532" spans="1:22">
      <c r="A532" s="295">
        <f t="shared" si="16"/>
        <v>0</v>
      </c>
      <c r="B532" s="295">
        <f t="shared" si="17"/>
        <v>0</v>
      </c>
      <c r="C532" s="295" t="str">
        <f>IF(原始数据!K533="","",IF(ISERROR(MATCH(原始数据!K533,原始数据!E533:F533,0)),1,0)-IF(原始数据!K533="",1,0))</f>
        <v/>
      </c>
      <c r="D532" s="295" t="str">
        <f>IF(原始数据!L533="","",IF(ISERROR(MATCH(原始数据!L533,各类选项!L:L,0)),1,0)-IF(原始数据!L533="",1,0))</f>
        <v/>
      </c>
      <c r="E532" s="295" t="str">
        <f>IF(原始数据!W533="","",IF(ISERROR(MATCH(原始数据!W533,各类选项!G:G,0)),1,0))</f>
        <v/>
      </c>
      <c r="F532" s="295" t="str">
        <f>IF(原始数据!Y533="","",IF(ISERROR(MATCH(原始数据!Y533,各类选项!G:G,0)),1,0))</f>
        <v/>
      </c>
      <c r="G532" s="295" t="str">
        <f>IF(原始数据!AO533="","",IF(ISERROR(MATCH(原始数据!AO533,各类选项!$E:$E,0)),1,0))</f>
        <v/>
      </c>
      <c r="H532" s="295" t="str">
        <f>IF(原始数据!AP533="","",IF(ISERROR(MATCH(原始数据!AP533,各类选项!$E:$E,0)),1,0))</f>
        <v/>
      </c>
      <c r="I532" s="295" t="str">
        <f>IF(原始数据!AV533="","",IF(ISERROR(MATCH(原始数据!AV533,各类选项!$E:$E,0)),1,0))</f>
        <v/>
      </c>
      <c r="J532" s="295" t="str">
        <f>IF(原始数据!AX533="","",IF(ISERROR(MATCH(原始数据!AX533,各类选项!$E:$E,0)),1,0))</f>
        <v/>
      </c>
      <c r="K532" s="295" t="str">
        <f>IF(原始数据!AQ533="","",IF(ISERROR(MATCH(原始数据!AQ533,各类选项!$C:$C,0)),1,0))</f>
        <v/>
      </c>
      <c r="L532" s="295" t="str">
        <f>IF(原始数据!AR533="","",IF(ISERROR(MATCH(原始数据!AR533,各类选项!$C:$C,0)),1,0))</f>
        <v/>
      </c>
      <c r="M532" s="295" t="str">
        <f>IF(原始数据!AS533="","",IF(ISERROR(MATCH(原始数据!AS533,各类选项!$C:$C,0)),1,0))</f>
        <v/>
      </c>
      <c r="N532" s="295" t="str">
        <f>IF(原始数据!AT533="","",IF(ISERROR(MATCH(原始数据!AT533,各类选项!$E:$E,0)),1,0))</f>
        <v/>
      </c>
      <c r="O532" s="295" t="str">
        <f>IF(原始数据!AU533="","",IF(ISERROR(MATCH(原始数据!AU533,各类选项!$E:$E,0)),1,0))</f>
        <v/>
      </c>
      <c r="P532" s="295" t="str">
        <f>IF(原始数据!AW533="","",IF(ISERROR(MATCH(原始数据!AW533,各类选项!$E:$E,0)),1,0))</f>
        <v/>
      </c>
      <c r="Q532" s="295" t="str">
        <f>IF(原始数据!AY533="","",IF(ISERROR(MATCH(原始数据!AY533,各类选项!$E:$E,0)),1,0))</f>
        <v/>
      </c>
      <c r="R532" s="295" t="str">
        <f>IF(原始数据!AZ533="","",IF(ISERROR(MATCH(原始数据!AZ533,各类选项!$C:$C,0)),1,0))</f>
        <v/>
      </c>
      <c r="S532" s="295" t="str">
        <f>IF(赛后数据!M533="","",IF(ISERROR(MATCH(赛后数据!M533,(各类选项!J:J),0)),1,0))</f>
        <v/>
      </c>
      <c r="T532" s="295" t="str">
        <f>IF(赛后数据!U533="","",IF(ISERROR(MATCH(赛后数据!U533,(各类选项!J:J),0)),1,0))</f>
        <v/>
      </c>
      <c r="U532" s="295" t="str">
        <f>IF(赛后数据!AC533="","",IF(ISERROR(MATCH(赛后数据!AC533,(各类选项!J:J),0)),1,0))</f>
        <v/>
      </c>
      <c r="V532" s="295" t="str">
        <f>IF(赛后数据!AK533="","",IF(ISERROR(MATCH(赛后数据!AK533,(各类选项!J:J),0)),1,0))</f>
        <v/>
      </c>
    </row>
    <row r="533" spans="1:22">
      <c r="A533" s="295">
        <f t="shared" si="16"/>
        <v>0</v>
      </c>
      <c r="B533" s="295">
        <f t="shared" si="17"/>
        <v>0</v>
      </c>
      <c r="C533" s="295" t="str">
        <f>IF(原始数据!K534="","",IF(ISERROR(MATCH(原始数据!K534,原始数据!E534:F534,0)),1,0)-IF(原始数据!K534="",1,0))</f>
        <v/>
      </c>
      <c r="D533" s="295" t="str">
        <f>IF(原始数据!L534="","",IF(ISERROR(MATCH(原始数据!L534,各类选项!L:L,0)),1,0)-IF(原始数据!L534="",1,0))</f>
        <v/>
      </c>
      <c r="E533" s="295" t="str">
        <f>IF(原始数据!W534="","",IF(ISERROR(MATCH(原始数据!W534,各类选项!G:G,0)),1,0))</f>
        <v/>
      </c>
      <c r="F533" s="295" t="str">
        <f>IF(原始数据!Y534="","",IF(ISERROR(MATCH(原始数据!Y534,各类选项!G:G,0)),1,0))</f>
        <v/>
      </c>
      <c r="G533" s="295" t="str">
        <f>IF(原始数据!AO534="","",IF(ISERROR(MATCH(原始数据!AO534,各类选项!$E:$E,0)),1,0))</f>
        <v/>
      </c>
      <c r="H533" s="295" t="str">
        <f>IF(原始数据!AP534="","",IF(ISERROR(MATCH(原始数据!AP534,各类选项!$E:$E,0)),1,0))</f>
        <v/>
      </c>
      <c r="I533" s="295" t="str">
        <f>IF(原始数据!AV534="","",IF(ISERROR(MATCH(原始数据!AV534,各类选项!$E:$E,0)),1,0))</f>
        <v/>
      </c>
      <c r="J533" s="295" t="str">
        <f>IF(原始数据!AX534="","",IF(ISERROR(MATCH(原始数据!AX534,各类选项!$E:$E,0)),1,0))</f>
        <v/>
      </c>
      <c r="K533" s="295" t="str">
        <f>IF(原始数据!AQ534="","",IF(ISERROR(MATCH(原始数据!AQ534,各类选项!$C:$C,0)),1,0))</f>
        <v/>
      </c>
      <c r="L533" s="295" t="str">
        <f>IF(原始数据!AR534="","",IF(ISERROR(MATCH(原始数据!AR534,各类选项!$C:$C,0)),1,0))</f>
        <v/>
      </c>
      <c r="M533" s="295" t="str">
        <f>IF(原始数据!AS534="","",IF(ISERROR(MATCH(原始数据!AS534,各类选项!$C:$C,0)),1,0))</f>
        <v/>
      </c>
      <c r="N533" s="295" t="str">
        <f>IF(原始数据!AT534="","",IF(ISERROR(MATCH(原始数据!AT534,各类选项!$E:$E,0)),1,0))</f>
        <v/>
      </c>
      <c r="O533" s="295" t="str">
        <f>IF(原始数据!AU534="","",IF(ISERROR(MATCH(原始数据!AU534,各类选项!$E:$E,0)),1,0))</f>
        <v/>
      </c>
      <c r="P533" s="295" t="str">
        <f>IF(原始数据!AW534="","",IF(ISERROR(MATCH(原始数据!AW534,各类选项!$E:$E,0)),1,0))</f>
        <v/>
      </c>
      <c r="Q533" s="295" t="str">
        <f>IF(原始数据!AY534="","",IF(ISERROR(MATCH(原始数据!AY534,各类选项!$E:$E,0)),1,0))</f>
        <v/>
      </c>
      <c r="R533" s="295" t="str">
        <f>IF(原始数据!AZ534="","",IF(ISERROR(MATCH(原始数据!AZ534,各类选项!$C:$C,0)),1,0))</f>
        <v/>
      </c>
      <c r="S533" s="295" t="str">
        <f>IF(赛后数据!M534="","",IF(ISERROR(MATCH(赛后数据!M534,(各类选项!J:J),0)),1,0))</f>
        <v/>
      </c>
      <c r="T533" s="295" t="str">
        <f>IF(赛后数据!U534="","",IF(ISERROR(MATCH(赛后数据!U534,(各类选项!J:J),0)),1,0))</f>
        <v/>
      </c>
      <c r="U533" s="295" t="str">
        <f>IF(赛后数据!AC534="","",IF(ISERROR(MATCH(赛后数据!AC534,(各类选项!J:J),0)),1,0))</f>
        <v/>
      </c>
      <c r="V533" s="295" t="str">
        <f>IF(赛后数据!AK534="","",IF(ISERROR(MATCH(赛后数据!AK534,(各类选项!J:J),0)),1,0))</f>
        <v/>
      </c>
    </row>
    <row r="534" spans="1:22">
      <c r="A534" s="295">
        <f t="shared" si="16"/>
        <v>0</v>
      </c>
      <c r="B534" s="295">
        <f t="shared" si="17"/>
        <v>0</v>
      </c>
      <c r="C534" s="295" t="str">
        <f>IF(原始数据!K535="","",IF(ISERROR(MATCH(原始数据!K535,原始数据!E535:F535,0)),1,0)-IF(原始数据!K535="",1,0))</f>
        <v/>
      </c>
      <c r="D534" s="295" t="str">
        <f>IF(原始数据!L535="","",IF(ISERROR(MATCH(原始数据!L535,各类选项!L:L,0)),1,0)-IF(原始数据!L535="",1,0))</f>
        <v/>
      </c>
      <c r="E534" s="295" t="str">
        <f>IF(原始数据!W535="","",IF(ISERROR(MATCH(原始数据!W535,各类选项!G:G,0)),1,0))</f>
        <v/>
      </c>
      <c r="F534" s="295" t="str">
        <f>IF(原始数据!Y535="","",IF(ISERROR(MATCH(原始数据!Y535,各类选项!G:G,0)),1,0))</f>
        <v/>
      </c>
      <c r="G534" s="295" t="str">
        <f>IF(原始数据!AO535="","",IF(ISERROR(MATCH(原始数据!AO535,各类选项!$E:$E,0)),1,0))</f>
        <v/>
      </c>
      <c r="H534" s="295" t="str">
        <f>IF(原始数据!AP535="","",IF(ISERROR(MATCH(原始数据!AP535,各类选项!$E:$E,0)),1,0))</f>
        <v/>
      </c>
      <c r="I534" s="295" t="str">
        <f>IF(原始数据!AV535="","",IF(ISERROR(MATCH(原始数据!AV535,各类选项!$E:$E,0)),1,0))</f>
        <v/>
      </c>
      <c r="J534" s="295" t="str">
        <f>IF(原始数据!AX535="","",IF(ISERROR(MATCH(原始数据!AX535,各类选项!$E:$E,0)),1,0))</f>
        <v/>
      </c>
      <c r="K534" s="295" t="str">
        <f>IF(原始数据!AQ535="","",IF(ISERROR(MATCH(原始数据!AQ535,各类选项!$C:$C,0)),1,0))</f>
        <v/>
      </c>
      <c r="L534" s="295" t="str">
        <f>IF(原始数据!AR535="","",IF(ISERROR(MATCH(原始数据!AR535,各类选项!$C:$C,0)),1,0))</f>
        <v/>
      </c>
      <c r="M534" s="295" t="str">
        <f>IF(原始数据!AS535="","",IF(ISERROR(MATCH(原始数据!AS535,各类选项!$C:$C,0)),1,0))</f>
        <v/>
      </c>
      <c r="N534" s="295" t="str">
        <f>IF(原始数据!AT535="","",IF(ISERROR(MATCH(原始数据!AT535,各类选项!$E:$E,0)),1,0))</f>
        <v/>
      </c>
      <c r="O534" s="295" t="str">
        <f>IF(原始数据!AU535="","",IF(ISERROR(MATCH(原始数据!AU535,各类选项!$E:$E,0)),1,0))</f>
        <v/>
      </c>
      <c r="P534" s="295" t="str">
        <f>IF(原始数据!AW535="","",IF(ISERROR(MATCH(原始数据!AW535,各类选项!$E:$E,0)),1,0))</f>
        <v/>
      </c>
      <c r="Q534" s="295" t="str">
        <f>IF(原始数据!AY535="","",IF(ISERROR(MATCH(原始数据!AY535,各类选项!$E:$E,0)),1,0))</f>
        <v/>
      </c>
      <c r="R534" s="295" t="str">
        <f>IF(原始数据!AZ535="","",IF(ISERROR(MATCH(原始数据!AZ535,各类选项!$C:$C,0)),1,0))</f>
        <v/>
      </c>
      <c r="S534" s="295" t="str">
        <f>IF(赛后数据!M535="","",IF(ISERROR(MATCH(赛后数据!M535,(各类选项!J:J),0)),1,0))</f>
        <v/>
      </c>
      <c r="T534" s="295" t="str">
        <f>IF(赛后数据!U535="","",IF(ISERROR(MATCH(赛后数据!U535,(各类选项!J:J),0)),1,0))</f>
        <v/>
      </c>
      <c r="U534" s="295" t="str">
        <f>IF(赛后数据!AC535="","",IF(ISERROR(MATCH(赛后数据!AC535,(各类选项!J:J),0)),1,0))</f>
        <v/>
      </c>
      <c r="V534" s="295" t="str">
        <f>IF(赛后数据!AK535="","",IF(ISERROR(MATCH(赛后数据!AK535,(各类选项!J:J),0)),1,0))</f>
        <v/>
      </c>
    </row>
    <row r="535" spans="1:22">
      <c r="A535" s="295">
        <f t="shared" si="16"/>
        <v>0</v>
      </c>
      <c r="B535" s="295">
        <f t="shared" si="17"/>
        <v>0</v>
      </c>
      <c r="C535" s="295" t="str">
        <f>IF(原始数据!K536="","",IF(ISERROR(MATCH(原始数据!K536,原始数据!E536:F536,0)),1,0)-IF(原始数据!K536="",1,0))</f>
        <v/>
      </c>
      <c r="D535" s="295" t="str">
        <f>IF(原始数据!L536="","",IF(ISERROR(MATCH(原始数据!L536,各类选项!L:L,0)),1,0)-IF(原始数据!L536="",1,0))</f>
        <v/>
      </c>
      <c r="E535" s="295" t="str">
        <f>IF(原始数据!W536="","",IF(ISERROR(MATCH(原始数据!W536,各类选项!G:G,0)),1,0))</f>
        <v/>
      </c>
      <c r="F535" s="295" t="str">
        <f>IF(原始数据!Y536="","",IF(ISERROR(MATCH(原始数据!Y536,各类选项!G:G,0)),1,0))</f>
        <v/>
      </c>
      <c r="G535" s="295" t="str">
        <f>IF(原始数据!AO536="","",IF(ISERROR(MATCH(原始数据!AO536,各类选项!$E:$E,0)),1,0))</f>
        <v/>
      </c>
      <c r="H535" s="295" t="str">
        <f>IF(原始数据!AP536="","",IF(ISERROR(MATCH(原始数据!AP536,各类选项!$E:$E,0)),1,0))</f>
        <v/>
      </c>
      <c r="I535" s="295" t="str">
        <f>IF(原始数据!AV536="","",IF(ISERROR(MATCH(原始数据!AV536,各类选项!$E:$E,0)),1,0))</f>
        <v/>
      </c>
      <c r="J535" s="295" t="str">
        <f>IF(原始数据!AX536="","",IF(ISERROR(MATCH(原始数据!AX536,各类选项!$E:$E,0)),1,0))</f>
        <v/>
      </c>
      <c r="K535" s="295" t="str">
        <f>IF(原始数据!AQ536="","",IF(ISERROR(MATCH(原始数据!AQ536,各类选项!$C:$C,0)),1,0))</f>
        <v/>
      </c>
      <c r="L535" s="295" t="str">
        <f>IF(原始数据!AR536="","",IF(ISERROR(MATCH(原始数据!AR536,各类选项!$C:$C,0)),1,0))</f>
        <v/>
      </c>
      <c r="M535" s="295" t="str">
        <f>IF(原始数据!AS536="","",IF(ISERROR(MATCH(原始数据!AS536,各类选项!$C:$C,0)),1,0))</f>
        <v/>
      </c>
      <c r="N535" s="295" t="str">
        <f>IF(原始数据!AT536="","",IF(ISERROR(MATCH(原始数据!AT536,各类选项!$E:$E,0)),1,0))</f>
        <v/>
      </c>
      <c r="O535" s="295" t="str">
        <f>IF(原始数据!AU536="","",IF(ISERROR(MATCH(原始数据!AU536,各类选项!$E:$E,0)),1,0))</f>
        <v/>
      </c>
      <c r="P535" s="295" t="str">
        <f>IF(原始数据!AW536="","",IF(ISERROR(MATCH(原始数据!AW536,各类选项!$E:$E,0)),1,0))</f>
        <v/>
      </c>
      <c r="Q535" s="295" t="str">
        <f>IF(原始数据!AY536="","",IF(ISERROR(MATCH(原始数据!AY536,各类选项!$E:$E,0)),1,0))</f>
        <v/>
      </c>
      <c r="R535" s="295" t="str">
        <f>IF(原始数据!AZ536="","",IF(ISERROR(MATCH(原始数据!AZ536,各类选项!$C:$C,0)),1,0))</f>
        <v/>
      </c>
      <c r="S535" s="295" t="str">
        <f>IF(赛后数据!M536="","",IF(ISERROR(MATCH(赛后数据!M536,(各类选项!J:J),0)),1,0))</f>
        <v/>
      </c>
      <c r="T535" s="295" t="str">
        <f>IF(赛后数据!U536="","",IF(ISERROR(MATCH(赛后数据!U536,(各类选项!J:J),0)),1,0))</f>
        <v/>
      </c>
      <c r="U535" s="295" t="str">
        <f>IF(赛后数据!AC536="","",IF(ISERROR(MATCH(赛后数据!AC536,(各类选项!J:J),0)),1,0))</f>
        <v/>
      </c>
      <c r="V535" s="295" t="str">
        <f>IF(赛后数据!AK536="","",IF(ISERROR(MATCH(赛后数据!AK536,(各类选项!J:J),0)),1,0))</f>
        <v/>
      </c>
    </row>
    <row r="536" spans="1:22">
      <c r="A536" s="295">
        <f t="shared" si="16"/>
        <v>0</v>
      </c>
      <c r="B536" s="295">
        <f t="shared" si="17"/>
        <v>0</v>
      </c>
      <c r="C536" s="295" t="str">
        <f>IF(原始数据!K537="","",IF(ISERROR(MATCH(原始数据!K537,原始数据!E537:F537,0)),1,0)-IF(原始数据!K537="",1,0))</f>
        <v/>
      </c>
      <c r="D536" s="295" t="str">
        <f>IF(原始数据!L537="","",IF(ISERROR(MATCH(原始数据!L537,各类选项!L:L,0)),1,0)-IF(原始数据!L537="",1,0))</f>
        <v/>
      </c>
      <c r="E536" s="295" t="str">
        <f>IF(原始数据!W537="","",IF(ISERROR(MATCH(原始数据!W537,各类选项!G:G,0)),1,0))</f>
        <v/>
      </c>
      <c r="F536" s="295" t="str">
        <f>IF(原始数据!Y537="","",IF(ISERROR(MATCH(原始数据!Y537,各类选项!G:G,0)),1,0))</f>
        <v/>
      </c>
      <c r="G536" s="295" t="str">
        <f>IF(原始数据!AO537="","",IF(ISERROR(MATCH(原始数据!AO537,各类选项!$E:$E,0)),1,0))</f>
        <v/>
      </c>
      <c r="H536" s="295" t="str">
        <f>IF(原始数据!AP537="","",IF(ISERROR(MATCH(原始数据!AP537,各类选项!$E:$E,0)),1,0))</f>
        <v/>
      </c>
      <c r="I536" s="295" t="str">
        <f>IF(原始数据!AV537="","",IF(ISERROR(MATCH(原始数据!AV537,各类选项!$E:$E,0)),1,0))</f>
        <v/>
      </c>
      <c r="J536" s="295" t="str">
        <f>IF(原始数据!AX537="","",IF(ISERROR(MATCH(原始数据!AX537,各类选项!$E:$E,0)),1,0))</f>
        <v/>
      </c>
      <c r="K536" s="295" t="str">
        <f>IF(原始数据!AQ537="","",IF(ISERROR(MATCH(原始数据!AQ537,各类选项!$C:$C,0)),1,0))</f>
        <v/>
      </c>
      <c r="L536" s="295" t="str">
        <f>IF(原始数据!AR537="","",IF(ISERROR(MATCH(原始数据!AR537,各类选项!$C:$C,0)),1,0))</f>
        <v/>
      </c>
      <c r="M536" s="295" t="str">
        <f>IF(原始数据!AS537="","",IF(ISERROR(MATCH(原始数据!AS537,各类选项!$C:$C,0)),1,0))</f>
        <v/>
      </c>
      <c r="N536" s="295" t="str">
        <f>IF(原始数据!AT537="","",IF(ISERROR(MATCH(原始数据!AT537,各类选项!$E:$E,0)),1,0))</f>
        <v/>
      </c>
      <c r="O536" s="295" t="str">
        <f>IF(原始数据!AU537="","",IF(ISERROR(MATCH(原始数据!AU537,各类选项!$E:$E,0)),1,0))</f>
        <v/>
      </c>
      <c r="P536" s="295" t="str">
        <f>IF(原始数据!AW537="","",IF(ISERROR(MATCH(原始数据!AW537,各类选项!$E:$E,0)),1,0))</f>
        <v/>
      </c>
      <c r="Q536" s="295" t="str">
        <f>IF(原始数据!AY537="","",IF(ISERROR(MATCH(原始数据!AY537,各类选项!$E:$E,0)),1,0))</f>
        <v/>
      </c>
      <c r="R536" s="295" t="str">
        <f>IF(原始数据!AZ537="","",IF(ISERROR(MATCH(原始数据!AZ537,各类选项!$C:$C,0)),1,0))</f>
        <v/>
      </c>
      <c r="S536" s="295" t="str">
        <f>IF(赛后数据!M537="","",IF(ISERROR(MATCH(赛后数据!M537,(各类选项!J:J),0)),1,0))</f>
        <v/>
      </c>
      <c r="T536" s="295" t="str">
        <f>IF(赛后数据!U537="","",IF(ISERROR(MATCH(赛后数据!U537,(各类选项!J:J),0)),1,0))</f>
        <v/>
      </c>
      <c r="U536" s="295" t="str">
        <f>IF(赛后数据!AC537="","",IF(ISERROR(MATCH(赛后数据!AC537,(各类选项!J:J),0)),1,0))</f>
        <v/>
      </c>
      <c r="V536" s="295" t="str">
        <f>IF(赛后数据!AK537="","",IF(ISERROR(MATCH(赛后数据!AK537,(各类选项!J:J),0)),1,0))</f>
        <v/>
      </c>
    </row>
    <row r="537" spans="1:22">
      <c r="A537" s="295">
        <f t="shared" si="16"/>
        <v>0</v>
      </c>
      <c r="B537" s="295">
        <f t="shared" si="17"/>
        <v>0</v>
      </c>
      <c r="C537" s="295" t="str">
        <f>IF(原始数据!K538="","",IF(ISERROR(MATCH(原始数据!K538,原始数据!E538:F538,0)),1,0)-IF(原始数据!K538="",1,0))</f>
        <v/>
      </c>
      <c r="D537" s="295" t="str">
        <f>IF(原始数据!L538="","",IF(ISERROR(MATCH(原始数据!L538,各类选项!L:L,0)),1,0)-IF(原始数据!L538="",1,0))</f>
        <v/>
      </c>
      <c r="E537" s="295" t="str">
        <f>IF(原始数据!W538="","",IF(ISERROR(MATCH(原始数据!W538,各类选项!G:G,0)),1,0))</f>
        <v/>
      </c>
      <c r="F537" s="295" t="str">
        <f>IF(原始数据!Y538="","",IF(ISERROR(MATCH(原始数据!Y538,各类选项!G:G,0)),1,0))</f>
        <v/>
      </c>
      <c r="G537" s="295" t="str">
        <f>IF(原始数据!AO538="","",IF(ISERROR(MATCH(原始数据!AO538,各类选项!$E:$E,0)),1,0))</f>
        <v/>
      </c>
      <c r="H537" s="295" t="str">
        <f>IF(原始数据!AP538="","",IF(ISERROR(MATCH(原始数据!AP538,各类选项!$E:$E,0)),1,0))</f>
        <v/>
      </c>
      <c r="I537" s="295" t="str">
        <f>IF(原始数据!AV538="","",IF(ISERROR(MATCH(原始数据!AV538,各类选项!$E:$E,0)),1,0))</f>
        <v/>
      </c>
      <c r="J537" s="295" t="str">
        <f>IF(原始数据!AX538="","",IF(ISERROR(MATCH(原始数据!AX538,各类选项!$E:$E,0)),1,0))</f>
        <v/>
      </c>
      <c r="K537" s="295" t="str">
        <f>IF(原始数据!AQ538="","",IF(ISERROR(MATCH(原始数据!AQ538,各类选项!$C:$C,0)),1,0))</f>
        <v/>
      </c>
      <c r="L537" s="295" t="str">
        <f>IF(原始数据!AR538="","",IF(ISERROR(MATCH(原始数据!AR538,各类选项!$C:$C,0)),1,0))</f>
        <v/>
      </c>
      <c r="M537" s="295" t="str">
        <f>IF(原始数据!AS538="","",IF(ISERROR(MATCH(原始数据!AS538,各类选项!$C:$C,0)),1,0))</f>
        <v/>
      </c>
      <c r="N537" s="295" t="str">
        <f>IF(原始数据!AT538="","",IF(ISERROR(MATCH(原始数据!AT538,各类选项!$E:$E,0)),1,0))</f>
        <v/>
      </c>
      <c r="O537" s="295" t="str">
        <f>IF(原始数据!AU538="","",IF(ISERROR(MATCH(原始数据!AU538,各类选项!$E:$E,0)),1,0))</f>
        <v/>
      </c>
      <c r="P537" s="295" t="str">
        <f>IF(原始数据!AW538="","",IF(ISERROR(MATCH(原始数据!AW538,各类选项!$E:$E,0)),1,0))</f>
        <v/>
      </c>
      <c r="Q537" s="295" t="str">
        <f>IF(原始数据!AY538="","",IF(ISERROR(MATCH(原始数据!AY538,各类选项!$E:$E,0)),1,0))</f>
        <v/>
      </c>
      <c r="R537" s="295" t="str">
        <f>IF(原始数据!AZ538="","",IF(ISERROR(MATCH(原始数据!AZ538,各类选项!$C:$C,0)),1,0))</f>
        <v/>
      </c>
      <c r="S537" s="295" t="str">
        <f>IF(赛后数据!M538="","",IF(ISERROR(MATCH(赛后数据!M538,(各类选项!J:J),0)),1,0))</f>
        <v/>
      </c>
      <c r="T537" s="295" t="str">
        <f>IF(赛后数据!U538="","",IF(ISERROR(MATCH(赛后数据!U538,(各类选项!J:J),0)),1,0))</f>
        <v/>
      </c>
      <c r="U537" s="295" t="str">
        <f>IF(赛后数据!AC538="","",IF(ISERROR(MATCH(赛后数据!AC538,(各类选项!J:J),0)),1,0))</f>
        <v/>
      </c>
      <c r="V537" s="295" t="str">
        <f>IF(赛后数据!AK538="","",IF(ISERROR(MATCH(赛后数据!AK538,(各类选项!J:J),0)),1,0))</f>
        <v/>
      </c>
    </row>
    <row r="538" spans="1:22">
      <c r="A538" s="295">
        <f t="shared" si="16"/>
        <v>0</v>
      </c>
      <c r="B538" s="295">
        <f t="shared" si="17"/>
        <v>0</v>
      </c>
      <c r="C538" s="295" t="str">
        <f>IF(原始数据!K539="","",IF(ISERROR(MATCH(原始数据!K539,原始数据!E539:F539,0)),1,0)-IF(原始数据!K539="",1,0))</f>
        <v/>
      </c>
      <c r="D538" s="295" t="str">
        <f>IF(原始数据!L539="","",IF(ISERROR(MATCH(原始数据!L539,各类选项!L:L,0)),1,0)-IF(原始数据!L539="",1,0))</f>
        <v/>
      </c>
      <c r="E538" s="295" t="str">
        <f>IF(原始数据!W539="","",IF(ISERROR(MATCH(原始数据!W539,各类选项!G:G,0)),1,0))</f>
        <v/>
      </c>
      <c r="F538" s="295" t="str">
        <f>IF(原始数据!Y539="","",IF(ISERROR(MATCH(原始数据!Y539,各类选项!G:G,0)),1,0))</f>
        <v/>
      </c>
      <c r="G538" s="295" t="str">
        <f>IF(原始数据!AO539="","",IF(ISERROR(MATCH(原始数据!AO539,各类选项!$E:$E,0)),1,0))</f>
        <v/>
      </c>
      <c r="H538" s="295" t="str">
        <f>IF(原始数据!AP539="","",IF(ISERROR(MATCH(原始数据!AP539,各类选项!$E:$E,0)),1,0))</f>
        <v/>
      </c>
      <c r="I538" s="295" t="str">
        <f>IF(原始数据!AV539="","",IF(ISERROR(MATCH(原始数据!AV539,各类选项!$E:$E,0)),1,0))</f>
        <v/>
      </c>
      <c r="J538" s="295" t="str">
        <f>IF(原始数据!AX539="","",IF(ISERROR(MATCH(原始数据!AX539,各类选项!$E:$E,0)),1,0))</f>
        <v/>
      </c>
      <c r="K538" s="295" t="str">
        <f>IF(原始数据!AQ539="","",IF(ISERROR(MATCH(原始数据!AQ539,各类选项!$C:$C,0)),1,0))</f>
        <v/>
      </c>
      <c r="L538" s="295" t="str">
        <f>IF(原始数据!AR539="","",IF(ISERROR(MATCH(原始数据!AR539,各类选项!$C:$C,0)),1,0))</f>
        <v/>
      </c>
      <c r="M538" s="295" t="str">
        <f>IF(原始数据!AS539="","",IF(ISERROR(MATCH(原始数据!AS539,各类选项!$C:$C,0)),1,0))</f>
        <v/>
      </c>
      <c r="N538" s="295" t="str">
        <f>IF(原始数据!AT539="","",IF(ISERROR(MATCH(原始数据!AT539,各类选项!$E:$E,0)),1,0))</f>
        <v/>
      </c>
      <c r="O538" s="295" t="str">
        <f>IF(原始数据!AU539="","",IF(ISERROR(MATCH(原始数据!AU539,各类选项!$E:$E,0)),1,0))</f>
        <v/>
      </c>
      <c r="P538" s="295" t="str">
        <f>IF(原始数据!AW539="","",IF(ISERROR(MATCH(原始数据!AW539,各类选项!$E:$E,0)),1,0))</f>
        <v/>
      </c>
      <c r="Q538" s="295" t="str">
        <f>IF(原始数据!AY539="","",IF(ISERROR(MATCH(原始数据!AY539,各类选项!$E:$E,0)),1,0))</f>
        <v/>
      </c>
      <c r="R538" s="295" t="str">
        <f>IF(原始数据!AZ539="","",IF(ISERROR(MATCH(原始数据!AZ539,各类选项!$C:$C,0)),1,0))</f>
        <v/>
      </c>
      <c r="S538" s="295" t="str">
        <f>IF(赛后数据!M539="","",IF(ISERROR(MATCH(赛后数据!M539,(各类选项!J:J),0)),1,0))</f>
        <v/>
      </c>
      <c r="T538" s="295" t="str">
        <f>IF(赛后数据!U539="","",IF(ISERROR(MATCH(赛后数据!U539,(各类选项!J:J),0)),1,0))</f>
        <v/>
      </c>
      <c r="U538" s="295" t="str">
        <f>IF(赛后数据!AC539="","",IF(ISERROR(MATCH(赛后数据!AC539,(各类选项!J:J),0)),1,0))</f>
        <v/>
      </c>
      <c r="V538" s="295" t="str">
        <f>IF(赛后数据!AK539="","",IF(ISERROR(MATCH(赛后数据!AK539,(各类选项!J:J),0)),1,0))</f>
        <v/>
      </c>
    </row>
    <row r="539" spans="1:22">
      <c r="A539" s="295">
        <f t="shared" si="16"/>
        <v>0</v>
      </c>
      <c r="B539" s="295">
        <f t="shared" si="17"/>
        <v>0</v>
      </c>
      <c r="C539" s="295" t="str">
        <f>IF(原始数据!K540="","",IF(ISERROR(MATCH(原始数据!K540,原始数据!E540:F540,0)),1,0)-IF(原始数据!K540="",1,0))</f>
        <v/>
      </c>
      <c r="D539" s="295" t="str">
        <f>IF(原始数据!L540="","",IF(ISERROR(MATCH(原始数据!L540,各类选项!L:L,0)),1,0)-IF(原始数据!L540="",1,0))</f>
        <v/>
      </c>
      <c r="E539" s="295" t="str">
        <f>IF(原始数据!W540="","",IF(ISERROR(MATCH(原始数据!W540,各类选项!G:G,0)),1,0))</f>
        <v/>
      </c>
      <c r="F539" s="295" t="str">
        <f>IF(原始数据!Y540="","",IF(ISERROR(MATCH(原始数据!Y540,各类选项!G:G,0)),1,0))</f>
        <v/>
      </c>
      <c r="G539" s="295" t="str">
        <f>IF(原始数据!AO540="","",IF(ISERROR(MATCH(原始数据!AO540,各类选项!$E:$E,0)),1,0))</f>
        <v/>
      </c>
      <c r="H539" s="295" t="str">
        <f>IF(原始数据!AP540="","",IF(ISERROR(MATCH(原始数据!AP540,各类选项!$E:$E,0)),1,0))</f>
        <v/>
      </c>
      <c r="I539" s="295" t="str">
        <f>IF(原始数据!AV540="","",IF(ISERROR(MATCH(原始数据!AV540,各类选项!$E:$E,0)),1,0))</f>
        <v/>
      </c>
      <c r="J539" s="295" t="str">
        <f>IF(原始数据!AX540="","",IF(ISERROR(MATCH(原始数据!AX540,各类选项!$E:$E,0)),1,0))</f>
        <v/>
      </c>
      <c r="K539" s="295" t="str">
        <f>IF(原始数据!AQ540="","",IF(ISERROR(MATCH(原始数据!AQ540,各类选项!$C:$C,0)),1,0))</f>
        <v/>
      </c>
      <c r="L539" s="295" t="str">
        <f>IF(原始数据!AR540="","",IF(ISERROR(MATCH(原始数据!AR540,各类选项!$C:$C,0)),1,0))</f>
        <v/>
      </c>
      <c r="M539" s="295" t="str">
        <f>IF(原始数据!AS540="","",IF(ISERROR(MATCH(原始数据!AS540,各类选项!$C:$C,0)),1,0))</f>
        <v/>
      </c>
      <c r="N539" s="295" t="str">
        <f>IF(原始数据!AT540="","",IF(ISERROR(MATCH(原始数据!AT540,各类选项!$E:$E,0)),1,0))</f>
        <v/>
      </c>
      <c r="O539" s="295" t="str">
        <f>IF(原始数据!AU540="","",IF(ISERROR(MATCH(原始数据!AU540,各类选项!$E:$E,0)),1,0))</f>
        <v/>
      </c>
      <c r="P539" s="295" t="str">
        <f>IF(原始数据!AW540="","",IF(ISERROR(MATCH(原始数据!AW540,各类选项!$E:$E,0)),1,0))</f>
        <v/>
      </c>
      <c r="Q539" s="295" t="str">
        <f>IF(原始数据!AY540="","",IF(ISERROR(MATCH(原始数据!AY540,各类选项!$E:$E,0)),1,0))</f>
        <v/>
      </c>
      <c r="R539" s="295" t="str">
        <f>IF(原始数据!AZ540="","",IF(ISERROR(MATCH(原始数据!AZ540,各类选项!$C:$C,0)),1,0))</f>
        <v/>
      </c>
      <c r="S539" s="295" t="str">
        <f>IF(赛后数据!M540="","",IF(ISERROR(MATCH(赛后数据!M540,(各类选项!J:J),0)),1,0))</f>
        <v/>
      </c>
      <c r="T539" s="295" t="str">
        <f>IF(赛后数据!U540="","",IF(ISERROR(MATCH(赛后数据!U540,(各类选项!J:J),0)),1,0))</f>
        <v/>
      </c>
      <c r="U539" s="295" t="str">
        <f>IF(赛后数据!AC540="","",IF(ISERROR(MATCH(赛后数据!AC540,(各类选项!J:J),0)),1,0))</f>
        <v/>
      </c>
      <c r="V539" s="295" t="str">
        <f>IF(赛后数据!AK540="","",IF(ISERROR(MATCH(赛后数据!AK540,(各类选项!J:J),0)),1,0))</f>
        <v/>
      </c>
    </row>
    <row r="540" spans="1:22">
      <c r="A540" s="295">
        <f t="shared" si="16"/>
        <v>0</v>
      </c>
      <c r="B540" s="295">
        <f t="shared" si="17"/>
        <v>0</v>
      </c>
      <c r="C540" s="295" t="str">
        <f>IF(原始数据!K541="","",IF(ISERROR(MATCH(原始数据!K541,原始数据!E541:F541,0)),1,0)-IF(原始数据!K541="",1,0))</f>
        <v/>
      </c>
      <c r="D540" s="295" t="str">
        <f>IF(原始数据!L541="","",IF(ISERROR(MATCH(原始数据!L541,各类选项!L:L,0)),1,0)-IF(原始数据!L541="",1,0))</f>
        <v/>
      </c>
      <c r="E540" s="295" t="str">
        <f>IF(原始数据!W541="","",IF(ISERROR(MATCH(原始数据!W541,各类选项!G:G,0)),1,0))</f>
        <v/>
      </c>
      <c r="F540" s="295" t="str">
        <f>IF(原始数据!Y541="","",IF(ISERROR(MATCH(原始数据!Y541,各类选项!G:G,0)),1,0))</f>
        <v/>
      </c>
      <c r="G540" s="295" t="str">
        <f>IF(原始数据!AO541="","",IF(ISERROR(MATCH(原始数据!AO541,各类选项!$E:$E,0)),1,0))</f>
        <v/>
      </c>
      <c r="H540" s="295" t="str">
        <f>IF(原始数据!AP541="","",IF(ISERROR(MATCH(原始数据!AP541,各类选项!$E:$E,0)),1,0))</f>
        <v/>
      </c>
      <c r="I540" s="295" t="str">
        <f>IF(原始数据!AV541="","",IF(ISERROR(MATCH(原始数据!AV541,各类选项!$E:$E,0)),1,0))</f>
        <v/>
      </c>
      <c r="J540" s="295" t="str">
        <f>IF(原始数据!AX541="","",IF(ISERROR(MATCH(原始数据!AX541,各类选项!$E:$E,0)),1,0))</f>
        <v/>
      </c>
      <c r="K540" s="295" t="str">
        <f>IF(原始数据!AQ541="","",IF(ISERROR(MATCH(原始数据!AQ541,各类选项!$C:$C,0)),1,0))</f>
        <v/>
      </c>
      <c r="L540" s="295" t="str">
        <f>IF(原始数据!AR541="","",IF(ISERROR(MATCH(原始数据!AR541,各类选项!$C:$C,0)),1,0))</f>
        <v/>
      </c>
      <c r="M540" s="295" t="str">
        <f>IF(原始数据!AS541="","",IF(ISERROR(MATCH(原始数据!AS541,各类选项!$C:$C,0)),1,0))</f>
        <v/>
      </c>
      <c r="N540" s="295" t="str">
        <f>IF(原始数据!AT541="","",IF(ISERROR(MATCH(原始数据!AT541,各类选项!$E:$E,0)),1,0))</f>
        <v/>
      </c>
      <c r="O540" s="295" t="str">
        <f>IF(原始数据!AU541="","",IF(ISERROR(MATCH(原始数据!AU541,各类选项!$E:$E,0)),1,0))</f>
        <v/>
      </c>
      <c r="P540" s="295" t="str">
        <f>IF(原始数据!AW541="","",IF(ISERROR(MATCH(原始数据!AW541,各类选项!$E:$E,0)),1,0))</f>
        <v/>
      </c>
      <c r="Q540" s="295" t="str">
        <f>IF(原始数据!AY541="","",IF(ISERROR(MATCH(原始数据!AY541,各类选项!$E:$E,0)),1,0))</f>
        <v/>
      </c>
      <c r="R540" s="295" t="str">
        <f>IF(原始数据!AZ541="","",IF(ISERROR(MATCH(原始数据!AZ541,各类选项!$C:$C,0)),1,0))</f>
        <v/>
      </c>
      <c r="S540" s="295" t="str">
        <f>IF(赛后数据!M541="","",IF(ISERROR(MATCH(赛后数据!M541,(各类选项!J:J),0)),1,0))</f>
        <v/>
      </c>
      <c r="T540" s="295" t="str">
        <f>IF(赛后数据!U541="","",IF(ISERROR(MATCH(赛后数据!U541,(各类选项!J:J),0)),1,0))</f>
        <v/>
      </c>
      <c r="U540" s="295" t="str">
        <f>IF(赛后数据!AC541="","",IF(ISERROR(MATCH(赛后数据!AC541,(各类选项!J:J),0)),1,0))</f>
        <v/>
      </c>
      <c r="V540" s="295" t="str">
        <f>IF(赛后数据!AK541="","",IF(ISERROR(MATCH(赛后数据!AK541,(各类选项!J:J),0)),1,0))</f>
        <v/>
      </c>
    </row>
    <row r="541" spans="1:22">
      <c r="A541" s="295">
        <f t="shared" si="16"/>
        <v>0</v>
      </c>
      <c r="B541" s="295">
        <f t="shared" si="17"/>
        <v>0</v>
      </c>
      <c r="C541" s="295" t="str">
        <f>IF(原始数据!K542="","",IF(ISERROR(MATCH(原始数据!K542,原始数据!E542:F542,0)),1,0)-IF(原始数据!K542="",1,0))</f>
        <v/>
      </c>
      <c r="D541" s="295" t="str">
        <f>IF(原始数据!L542="","",IF(ISERROR(MATCH(原始数据!L542,各类选项!L:L,0)),1,0)-IF(原始数据!L542="",1,0))</f>
        <v/>
      </c>
      <c r="E541" s="295" t="str">
        <f>IF(原始数据!W542="","",IF(ISERROR(MATCH(原始数据!W542,各类选项!G:G,0)),1,0))</f>
        <v/>
      </c>
      <c r="F541" s="295" t="str">
        <f>IF(原始数据!Y542="","",IF(ISERROR(MATCH(原始数据!Y542,各类选项!G:G,0)),1,0))</f>
        <v/>
      </c>
      <c r="G541" s="295" t="str">
        <f>IF(原始数据!AO542="","",IF(ISERROR(MATCH(原始数据!AO542,各类选项!$E:$E,0)),1,0))</f>
        <v/>
      </c>
      <c r="H541" s="295" t="str">
        <f>IF(原始数据!AP542="","",IF(ISERROR(MATCH(原始数据!AP542,各类选项!$E:$E,0)),1,0))</f>
        <v/>
      </c>
      <c r="I541" s="295" t="str">
        <f>IF(原始数据!AV542="","",IF(ISERROR(MATCH(原始数据!AV542,各类选项!$E:$E,0)),1,0))</f>
        <v/>
      </c>
      <c r="J541" s="295" t="str">
        <f>IF(原始数据!AX542="","",IF(ISERROR(MATCH(原始数据!AX542,各类选项!$E:$E,0)),1,0))</f>
        <v/>
      </c>
      <c r="K541" s="295" t="str">
        <f>IF(原始数据!AQ542="","",IF(ISERROR(MATCH(原始数据!AQ542,各类选项!$C:$C,0)),1,0))</f>
        <v/>
      </c>
      <c r="L541" s="295" t="str">
        <f>IF(原始数据!AR542="","",IF(ISERROR(MATCH(原始数据!AR542,各类选项!$C:$C,0)),1,0))</f>
        <v/>
      </c>
      <c r="M541" s="295" t="str">
        <f>IF(原始数据!AS542="","",IF(ISERROR(MATCH(原始数据!AS542,各类选项!$C:$C,0)),1,0))</f>
        <v/>
      </c>
      <c r="N541" s="295" t="str">
        <f>IF(原始数据!AT542="","",IF(ISERROR(MATCH(原始数据!AT542,各类选项!$E:$E,0)),1,0))</f>
        <v/>
      </c>
      <c r="O541" s="295" t="str">
        <f>IF(原始数据!AU542="","",IF(ISERROR(MATCH(原始数据!AU542,各类选项!$E:$E,0)),1,0))</f>
        <v/>
      </c>
      <c r="P541" s="295" t="str">
        <f>IF(原始数据!AW542="","",IF(ISERROR(MATCH(原始数据!AW542,各类选项!$E:$E,0)),1,0))</f>
        <v/>
      </c>
      <c r="Q541" s="295" t="str">
        <f>IF(原始数据!AY542="","",IF(ISERROR(MATCH(原始数据!AY542,各类选项!$E:$E,0)),1,0))</f>
        <v/>
      </c>
      <c r="R541" s="295" t="str">
        <f>IF(原始数据!AZ542="","",IF(ISERROR(MATCH(原始数据!AZ542,各类选项!$C:$C,0)),1,0))</f>
        <v/>
      </c>
      <c r="S541" s="295" t="str">
        <f>IF(赛后数据!M542="","",IF(ISERROR(MATCH(赛后数据!M542,(各类选项!J:J),0)),1,0))</f>
        <v/>
      </c>
      <c r="T541" s="295" t="str">
        <f>IF(赛后数据!U542="","",IF(ISERROR(MATCH(赛后数据!U542,(各类选项!J:J),0)),1,0))</f>
        <v/>
      </c>
      <c r="U541" s="295" t="str">
        <f>IF(赛后数据!AC542="","",IF(ISERROR(MATCH(赛后数据!AC542,(各类选项!J:J),0)),1,0))</f>
        <v/>
      </c>
      <c r="V541" s="295" t="str">
        <f>IF(赛后数据!AK542="","",IF(ISERROR(MATCH(赛后数据!AK542,(各类选项!J:J),0)),1,0))</f>
        <v/>
      </c>
    </row>
    <row r="542" spans="1:22">
      <c r="A542" s="295">
        <f t="shared" si="16"/>
        <v>0</v>
      </c>
      <c r="B542" s="295">
        <f t="shared" si="17"/>
        <v>0</v>
      </c>
      <c r="C542" s="295" t="str">
        <f>IF(原始数据!K543="","",IF(ISERROR(MATCH(原始数据!K543,原始数据!E543:F543,0)),1,0)-IF(原始数据!K543="",1,0))</f>
        <v/>
      </c>
      <c r="D542" s="295" t="str">
        <f>IF(原始数据!L543="","",IF(ISERROR(MATCH(原始数据!L543,各类选项!L:L,0)),1,0)-IF(原始数据!L543="",1,0))</f>
        <v/>
      </c>
      <c r="E542" s="295" t="str">
        <f>IF(原始数据!W543="","",IF(ISERROR(MATCH(原始数据!W543,各类选项!G:G,0)),1,0))</f>
        <v/>
      </c>
      <c r="F542" s="295" t="str">
        <f>IF(原始数据!Y543="","",IF(ISERROR(MATCH(原始数据!Y543,各类选项!G:G,0)),1,0))</f>
        <v/>
      </c>
      <c r="G542" s="295" t="str">
        <f>IF(原始数据!AO543="","",IF(ISERROR(MATCH(原始数据!AO543,各类选项!$E:$E,0)),1,0))</f>
        <v/>
      </c>
      <c r="H542" s="295" t="str">
        <f>IF(原始数据!AP543="","",IF(ISERROR(MATCH(原始数据!AP543,各类选项!$E:$E,0)),1,0))</f>
        <v/>
      </c>
      <c r="I542" s="295" t="str">
        <f>IF(原始数据!AV543="","",IF(ISERROR(MATCH(原始数据!AV543,各类选项!$E:$E,0)),1,0))</f>
        <v/>
      </c>
      <c r="J542" s="295" t="str">
        <f>IF(原始数据!AX543="","",IF(ISERROR(MATCH(原始数据!AX543,各类选项!$E:$E,0)),1,0))</f>
        <v/>
      </c>
      <c r="K542" s="295" t="str">
        <f>IF(原始数据!AQ543="","",IF(ISERROR(MATCH(原始数据!AQ543,各类选项!$C:$C,0)),1,0))</f>
        <v/>
      </c>
      <c r="L542" s="295" t="str">
        <f>IF(原始数据!AR543="","",IF(ISERROR(MATCH(原始数据!AR543,各类选项!$C:$C,0)),1,0))</f>
        <v/>
      </c>
      <c r="M542" s="295" t="str">
        <f>IF(原始数据!AS543="","",IF(ISERROR(MATCH(原始数据!AS543,各类选项!$C:$C,0)),1,0))</f>
        <v/>
      </c>
      <c r="N542" s="295" t="str">
        <f>IF(原始数据!AT543="","",IF(ISERROR(MATCH(原始数据!AT543,各类选项!$E:$E,0)),1,0))</f>
        <v/>
      </c>
      <c r="O542" s="295" t="str">
        <f>IF(原始数据!AU543="","",IF(ISERROR(MATCH(原始数据!AU543,各类选项!$E:$E,0)),1,0))</f>
        <v/>
      </c>
      <c r="P542" s="295" t="str">
        <f>IF(原始数据!AW543="","",IF(ISERROR(MATCH(原始数据!AW543,各类选项!$E:$E,0)),1,0))</f>
        <v/>
      </c>
      <c r="Q542" s="295" t="str">
        <f>IF(原始数据!AY543="","",IF(ISERROR(MATCH(原始数据!AY543,各类选项!$E:$E,0)),1,0))</f>
        <v/>
      </c>
      <c r="R542" s="295" t="str">
        <f>IF(原始数据!AZ543="","",IF(ISERROR(MATCH(原始数据!AZ543,各类选项!$C:$C,0)),1,0))</f>
        <v/>
      </c>
      <c r="S542" s="295" t="str">
        <f>IF(赛后数据!M543="","",IF(ISERROR(MATCH(赛后数据!M543,(各类选项!J:J),0)),1,0))</f>
        <v/>
      </c>
      <c r="T542" s="295" t="str">
        <f>IF(赛后数据!U543="","",IF(ISERROR(MATCH(赛后数据!U543,(各类选项!J:J),0)),1,0))</f>
        <v/>
      </c>
      <c r="U542" s="295" t="str">
        <f>IF(赛后数据!AC543="","",IF(ISERROR(MATCH(赛后数据!AC543,(各类选项!J:J),0)),1,0))</f>
        <v/>
      </c>
      <c r="V542" s="295" t="str">
        <f>IF(赛后数据!AK543="","",IF(ISERROR(MATCH(赛后数据!AK543,(各类选项!J:J),0)),1,0))</f>
        <v/>
      </c>
    </row>
    <row r="543" spans="1:22">
      <c r="A543" s="295">
        <f t="shared" si="16"/>
        <v>0</v>
      </c>
      <c r="B543" s="295">
        <f t="shared" si="17"/>
        <v>0</v>
      </c>
      <c r="C543" s="295" t="str">
        <f>IF(原始数据!K544="","",IF(ISERROR(MATCH(原始数据!K544,原始数据!E544:F544,0)),1,0)-IF(原始数据!K544="",1,0))</f>
        <v/>
      </c>
      <c r="D543" s="295" t="str">
        <f>IF(原始数据!L544="","",IF(ISERROR(MATCH(原始数据!L544,各类选项!L:L,0)),1,0)-IF(原始数据!L544="",1,0))</f>
        <v/>
      </c>
      <c r="E543" s="295" t="str">
        <f>IF(原始数据!W544="","",IF(ISERROR(MATCH(原始数据!W544,各类选项!G:G,0)),1,0))</f>
        <v/>
      </c>
      <c r="F543" s="295" t="str">
        <f>IF(原始数据!Y544="","",IF(ISERROR(MATCH(原始数据!Y544,各类选项!G:G,0)),1,0))</f>
        <v/>
      </c>
      <c r="G543" s="295" t="str">
        <f>IF(原始数据!AO544="","",IF(ISERROR(MATCH(原始数据!AO544,各类选项!$E:$E,0)),1,0))</f>
        <v/>
      </c>
      <c r="H543" s="295" t="str">
        <f>IF(原始数据!AP544="","",IF(ISERROR(MATCH(原始数据!AP544,各类选项!$E:$E,0)),1,0))</f>
        <v/>
      </c>
      <c r="I543" s="295" t="str">
        <f>IF(原始数据!AV544="","",IF(ISERROR(MATCH(原始数据!AV544,各类选项!$E:$E,0)),1,0))</f>
        <v/>
      </c>
      <c r="J543" s="295" t="str">
        <f>IF(原始数据!AX544="","",IF(ISERROR(MATCH(原始数据!AX544,各类选项!$E:$E,0)),1,0))</f>
        <v/>
      </c>
      <c r="K543" s="295" t="str">
        <f>IF(原始数据!AQ544="","",IF(ISERROR(MATCH(原始数据!AQ544,各类选项!$C:$C,0)),1,0))</f>
        <v/>
      </c>
      <c r="L543" s="295" t="str">
        <f>IF(原始数据!AR544="","",IF(ISERROR(MATCH(原始数据!AR544,各类选项!$C:$C,0)),1,0))</f>
        <v/>
      </c>
      <c r="M543" s="295" t="str">
        <f>IF(原始数据!AS544="","",IF(ISERROR(MATCH(原始数据!AS544,各类选项!$C:$C,0)),1,0))</f>
        <v/>
      </c>
      <c r="N543" s="295" t="str">
        <f>IF(原始数据!AT544="","",IF(ISERROR(MATCH(原始数据!AT544,各类选项!$E:$E,0)),1,0))</f>
        <v/>
      </c>
      <c r="O543" s="295" t="str">
        <f>IF(原始数据!AU544="","",IF(ISERROR(MATCH(原始数据!AU544,各类选项!$E:$E,0)),1,0))</f>
        <v/>
      </c>
      <c r="P543" s="295" t="str">
        <f>IF(原始数据!AW544="","",IF(ISERROR(MATCH(原始数据!AW544,各类选项!$E:$E,0)),1,0))</f>
        <v/>
      </c>
      <c r="Q543" s="295" t="str">
        <f>IF(原始数据!AY544="","",IF(ISERROR(MATCH(原始数据!AY544,各类选项!$E:$E,0)),1,0))</f>
        <v/>
      </c>
      <c r="R543" s="295" t="str">
        <f>IF(原始数据!AZ544="","",IF(ISERROR(MATCH(原始数据!AZ544,各类选项!$C:$C,0)),1,0))</f>
        <v/>
      </c>
      <c r="S543" s="295" t="str">
        <f>IF(赛后数据!M544="","",IF(ISERROR(MATCH(赛后数据!M544,(各类选项!J:J),0)),1,0))</f>
        <v/>
      </c>
      <c r="T543" s="295" t="str">
        <f>IF(赛后数据!U544="","",IF(ISERROR(MATCH(赛后数据!U544,(各类选项!J:J),0)),1,0))</f>
        <v/>
      </c>
      <c r="U543" s="295" t="str">
        <f>IF(赛后数据!AC544="","",IF(ISERROR(MATCH(赛后数据!AC544,(各类选项!J:J),0)),1,0))</f>
        <v/>
      </c>
      <c r="V543" s="295" t="str">
        <f>IF(赛后数据!AK544="","",IF(ISERROR(MATCH(赛后数据!AK544,(各类选项!J:J),0)),1,0))</f>
        <v/>
      </c>
    </row>
    <row r="544" spans="1:22">
      <c r="A544" s="295">
        <f t="shared" si="16"/>
        <v>0</v>
      </c>
      <c r="B544" s="295">
        <f t="shared" si="17"/>
        <v>0</v>
      </c>
      <c r="C544" s="295" t="str">
        <f>IF(原始数据!K545="","",IF(ISERROR(MATCH(原始数据!K545,原始数据!E545:F545,0)),1,0)-IF(原始数据!K545="",1,0))</f>
        <v/>
      </c>
      <c r="D544" s="295" t="str">
        <f>IF(原始数据!L545="","",IF(ISERROR(MATCH(原始数据!L545,各类选项!L:L,0)),1,0)-IF(原始数据!L545="",1,0))</f>
        <v/>
      </c>
      <c r="E544" s="295" t="str">
        <f>IF(原始数据!W545="","",IF(ISERROR(MATCH(原始数据!W545,各类选项!G:G,0)),1,0))</f>
        <v/>
      </c>
      <c r="F544" s="295" t="str">
        <f>IF(原始数据!Y545="","",IF(ISERROR(MATCH(原始数据!Y545,各类选项!G:G,0)),1,0))</f>
        <v/>
      </c>
      <c r="G544" s="295" t="str">
        <f>IF(原始数据!AO545="","",IF(ISERROR(MATCH(原始数据!AO545,各类选项!$E:$E,0)),1,0))</f>
        <v/>
      </c>
      <c r="H544" s="295" t="str">
        <f>IF(原始数据!AP545="","",IF(ISERROR(MATCH(原始数据!AP545,各类选项!$E:$E,0)),1,0))</f>
        <v/>
      </c>
      <c r="I544" s="295" t="str">
        <f>IF(原始数据!AV545="","",IF(ISERROR(MATCH(原始数据!AV545,各类选项!$E:$E,0)),1,0))</f>
        <v/>
      </c>
      <c r="J544" s="295" t="str">
        <f>IF(原始数据!AX545="","",IF(ISERROR(MATCH(原始数据!AX545,各类选项!$E:$E,0)),1,0))</f>
        <v/>
      </c>
      <c r="K544" s="295" t="str">
        <f>IF(原始数据!AQ545="","",IF(ISERROR(MATCH(原始数据!AQ545,各类选项!$C:$C,0)),1,0))</f>
        <v/>
      </c>
      <c r="L544" s="295" t="str">
        <f>IF(原始数据!AR545="","",IF(ISERROR(MATCH(原始数据!AR545,各类选项!$C:$C,0)),1,0))</f>
        <v/>
      </c>
      <c r="M544" s="295" t="str">
        <f>IF(原始数据!AS545="","",IF(ISERROR(MATCH(原始数据!AS545,各类选项!$C:$C,0)),1,0))</f>
        <v/>
      </c>
      <c r="N544" s="295" t="str">
        <f>IF(原始数据!AT545="","",IF(ISERROR(MATCH(原始数据!AT545,各类选项!$E:$E,0)),1,0))</f>
        <v/>
      </c>
      <c r="O544" s="295" t="str">
        <f>IF(原始数据!AU545="","",IF(ISERROR(MATCH(原始数据!AU545,各类选项!$E:$E,0)),1,0))</f>
        <v/>
      </c>
      <c r="P544" s="295" t="str">
        <f>IF(原始数据!AW545="","",IF(ISERROR(MATCH(原始数据!AW545,各类选项!$E:$E,0)),1,0))</f>
        <v/>
      </c>
      <c r="Q544" s="295" t="str">
        <f>IF(原始数据!AY545="","",IF(ISERROR(MATCH(原始数据!AY545,各类选项!$E:$E,0)),1,0))</f>
        <v/>
      </c>
      <c r="R544" s="295" t="str">
        <f>IF(原始数据!AZ545="","",IF(ISERROR(MATCH(原始数据!AZ545,各类选项!$C:$C,0)),1,0))</f>
        <v/>
      </c>
      <c r="S544" s="295" t="str">
        <f>IF(赛后数据!M545="","",IF(ISERROR(MATCH(赛后数据!M545,(各类选项!J:J),0)),1,0))</f>
        <v/>
      </c>
      <c r="T544" s="295" t="str">
        <f>IF(赛后数据!U545="","",IF(ISERROR(MATCH(赛后数据!U545,(各类选项!J:J),0)),1,0))</f>
        <v/>
      </c>
      <c r="U544" s="295" t="str">
        <f>IF(赛后数据!AC545="","",IF(ISERROR(MATCH(赛后数据!AC545,(各类选项!J:J),0)),1,0))</f>
        <v/>
      </c>
      <c r="V544" s="295" t="str">
        <f>IF(赛后数据!AK545="","",IF(ISERROR(MATCH(赛后数据!AK545,(各类选项!J:J),0)),1,0))</f>
        <v/>
      </c>
    </row>
    <row r="545" spans="1:22">
      <c r="A545" s="295">
        <f t="shared" si="16"/>
        <v>0</v>
      </c>
      <c r="B545" s="295">
        <f t="shared" si="17"/>
        <v>0</v>
      </c>
      <c r="C545" s="295" t="str">
        <f>IF(原始数据!K546="","",IF(ISERROR(MATCH(原始数据!K546,原始数据!E546:F546,0)),1,0)-IF(原始数据!K546="",1,0))</f>
        <v/>
      </c>
      <c r="D545" s="295" t="str">
        <f>IF(原始数据!L546="","",IF(ISERROR(MATCH(原始数据!L546,各类选项!L:L,0)),1,0)-IF(原始数据!L546="",1,0))</f>
        <v/>
      </c>
      <c r="E545" s="295" t="str">
        <f>IF(原始数据!W546="","",IF(ISERROR(MATCH(原始数据!W546,各类选项!G:G,0)),1,0))</f>
        <v/>
      </c>
      <c r="F545" s="295" t="str">
        <f>IF(原始数据!Y546="","",IF(ISERROR(MATCH(原始数据!Y546,各类选项!G:G,0)),1,0))</f>
        <v/>
      </c>
      <c r="G545" s="295" t="str">
        <f>IF(原始数据!AO546="","",IF(ISERROR(MATCH(原始数据!AO546,各类选项!$E:$E,0)),1,0))</f>
        <v/>
      </c>
      <c r="H545" s="295" t="str">
        <f>IF(原始数据!AP546="","",IF(ISERROR(MATCH(原始数据!AP546,各类选项!$E:$E,0)),1,0))</f>
        <v/>
      </c>
      <c r="I545" s="295" t="str">
        <f>IF(原始数据!AV546="","",IF(ISERROR(MATCH(原始数据!AV546,各类选项!$E:$E,0)),1,0))</f>
        <v/>
      </c>
      <c r="J545" s="295" t="str">
        <f>IF(原始数据!AX546="","",IF(ISERROR(MATCH(原始数据!AX546,各类选项!$E:$E,0)),1,0))</f>
        <v/>
      </c>
      <c r="K545" s="295" t="str">
        <f>IF(原始数据!AQ546="","",IF(ISERROR(MATCH(原始数据!AQ546,各类选项!$C:$C,0)),1,0))</f>
        <v/>
      </c>
      <c r="L545" s="295" t="str">
        <f>IF(原始数据!AR546="","",IF(ISERROR(MATCH(原始数据!AR546,各类选项!$C:$C,0)),1,0))</f>
        <v/>
      </c>
      <c r="M545" s="295" t="str">
        <f>IF(原始数据!AS546="","",IF(ISERROR(MATCH(原始数据!AS546,各类选项!$C:$C,0)),1,0))</f>
        <v/>
      </c>
      <c r="N545" s="295" t="str">
        <f>IF(原始数据!AT546="","",IF(ISERROR(MATCH(原始数据!AT546,各类选项!$E:$E,0)),1,0))</f>
        <v/>
      </c>
      <c r="O545" s="295" t="str">
        <f>IF(原始数据!AU546="","",IF(ISERROR(MATCH(原始数据!AU546,各类选项!$E:$E,0)),1,0))</f>
        <v/>
      </c>
      <c r="P545" s="295" t="str">
        <f>IF(原始数据!AW546="","",IF(ISERROR(MATCH(原始数据!AW546,各类选项!$E:$E,0)),1,0))</f>
        <v/>
      </c>
      <c r="Q545" s="295" t="str">
        <f>IF(原始数据!AY546="","",IF(ISERROR(MATCH(原始数据!AY546,各类选项!$E:$E,0)),1,0))</f>
        <v/>
      </c>
      <c r="R545" s="295" t="str">
        <f>IF(原始数据!AZ546="","",IF(ISERROR(MATCH(原始数据!AZ546,各类选项!$C:$C,0)),1,0))</f>
        <v/>
      </c>
      <c r="S545" s="295" t="str">
        <f>IF(赛后数据!M546="","",IF(ISERROR(MATCH(赛后数据!M546,(各类选项!J:J),0)),1,0))</f>
        <v/>
      </c>
      <c r="T545" s="295" t="str">
        <f>IF(赛后数据!U546="","",IF(ISERROR(MATCH(赛后数据!U546,(各类选项!J:J),0)),1,0))</f>
        <v/>
      </c>
      <c r="U545" s="295" t="str">
        <f>IF(赛后数据!AC546="","",IF(ISERROR(MATCH(赛后数据!AC546,(各类选项!J:J),0)),1,0))</f>
        <v/>
      </c>
      <c r="V545" s="295" t="str">
        <f>IF(赛后数据!AK546="","",IF(ISERROR(MATCH(赛后数据!AK546,(各类选项!J:J),0)),1,0))</f>
        <v/>
      </c>
    </row>
    <row r="546" spans="1:22">
      <c r="A546" s="295">
        <f t="shared" si="16"/>
        <v>0</v>
      </c>
      <c r="B546" s="295">
        <f t="shared" si="17"/>
        <v>0</v>
      </c>
      <c r="C546" s="295" t="str">
        <f>IF(原始数据!K547="","",IF(ISERROR(MATCH(原始数据!K547,原始数据!E547:F547,0)),1,0)-IF(原始数据!K547="",1,0))</f>
        <v/>
      </c>
      <c r="D546" s="295" t="str">
        <f>IF(原始数据!L547="","",IF(ISERROR(MATCH(原始数据!L547,各类选项!L:L,0)),1,0)-IF(原始数据!L547="",1,0))</f>
        <v/>
      </c>
      <c r="E546" s="295" t="str">
        <f>IF(原始数据!W547="","",IF(ISERROR(MATCH(原始数据!W547,各类选项!G:G,0)),1,0))</f>
        <v/>
      </c>
      <c r="F546" s="295" t="str">
        <f>IF(原始数据!Y547="","",IF(ISERROR(MATCH(原始数据!Y547,各类选项!G:G,0)),1,0))</f>
        <v/>
      </c>
      <c r="G546" s="295" t="str">
        <f>IF(原始数据!AO547="","",IF(ISERROR(MATCH(原始数据!AO547,各类选项!$E:$E,0)),1,0))</f>
        <v/>
      </c>
      <c r="H546" s="295" t="str">
        <f>IF(原始数据!AP547="","",IF(ISERROR(MATCH(原始数据!AP547,各类选项!$E:$E,0)),1,0))</f>
        <v/>
      </c>
      <c r="I546" s="295" t="str">
        <f>IF(原始数据!AV547="","",IF(ISERROR(MATCH(原始数据!AV547,各类选项!$E:$E,0)),1,0))</f>
        <v/>
      </c>
      <c r="J546" s="295" t="str">
        <f>IF(原始数据!AX547="","",IF(ISERROR(MATCH(原始数据!AX547,各类选项!$E:$E,0)),1,0))</f>
        <v/>
      </c>
      <c r="K546" s="295" t="str">
        <f>IF(原始数据!AQ547="","",IF(ISERROR(MATCH(原始数据!AQ547,各类选项!$C:$C,0)),1,0))</f>
        <v/>
      </c>
      <c r="L546" s="295" t="str">
        <f>IF(原始数据!AR547="","",IF(ISERROR(MATCH(原始数据!AR547,各类选项!$C:$C,0)),1,0))</f>
        <v/>
      </c>
      <c r="M546" s="295" t="str">
        <f>IF(原始数据!AS547="","",IF(ISERROR(MATCH(原始数据!AS547,各类选项!$C:$C,0)),1,0))</f>
        <v/>
      </c>
      <c r="N546" s="295" t="str">
        <f>IF(原始数据!AT547="","",IF(ISERROR(MATCH(原始数据!AT547,各类选项!$E:$E,0)),1,0))</f>
        <v/>
      </c>
      <c r="O546" s="295" t="str">
        <f>IF(原始数据!AU547="","",IF(ISERROR(MATCH(原始数据!AU547,各类选项!$E:$E,0)),1,0))</f>
        <v/>
      </c>
      <c r="P546" s="295" t="str">
        <f>IF(原始数据!AW547="","",IF(ISERROR(MATCH(原始数据!AW547,各类选项!$E:$E,0)),1,0))</f>
        <v/>
      </c>
      <c r="Q546" s="295" t="str">
        <f>IF(原始数据!AY547="","",IF(ISERROR(MATCH(原始数据!AY547,各类选项!$E:$E,0)),1,0))</f>
        <v/>
      </c>
      <c r="R546" s="295" t="str">
        <f>IF(原始数据!AZ547="","",IF(ISERROR(MATCH(原始数据!AZ547,各类选项!$C:$C,0)),1,0))</f>
        <v/>
      </c>
      <c r="S546" s="295" t="str">
        <f>IF(赛后数据!M547="","",IF(ISERROR(MATCH(赛后数据!M547,(各类选项!J:J),0)),1,0))</f>
        <v/>
      </c>
      <c r="T546" s="295" t="str">
        <f>IF(赛后数据!U547="","",IF(ISERROR(MATCH(赛后数据!U547,(各类选项!J:J),0)),1,0))</f>
        <v/>
      </c>
      <c r="U546" s="295" t="str">
        <f>IF(赛后数据!AC547="","",IF(ISERROR(MATCH(赛后数据!AC547,(各类选项!J:J),0)),1,0))</f>
        <v/>
      </c>
      <c r="V546" s="295" t="str">
        <f>IF(赛后数据!AK547="","",IF(ISERROR(MATCH(赛后数据!AK547,(各类选项!J:J),0)),1,0))</f>
        <v/>
      </c>
    </row>
    <row r="547" spans="1:22">
      <c r="A547" s="295">
        <f t="shared" si="16"/>
        <v>0</v>
      </c>
      <c r="B547" s="295">
        <f t="shared" si="17"/>
        <v>0</v>
      </c>
      <c r="C547" s="295" t="str">
        <f>IF(原始数据!K548="","",IF(ISERROR(MATCH(原始数据!K548,原始数据!E548:F548,0)),1,0)-IF(原始数据!K548="",1,0))</f>
        <v/>
      </c>
      <c r="D547" s="295" t="str">
        <f>IF(原始数据!L548="","",IF(ISERROR(MATCH(原始数据!L548,各类选项!L:L,0)),1,0)-IF(原始数据!L548="",1,0))</f>
        <v/>
      </c>
      <c r="E547" s="295" t="str">
        <f>IF(原始数据!W548="","",IF(ISERROR(MATCH(原始数据!W548,各类选项!G:G,0)),1,0))</f>
        <v/>
      </c>
      <c r="F547" s="295" t="str">
        <f>IF(原始数据!Y548="","",IF(ISERROR(MATCH(原始数据!Y548,各类选项!G:G,0)),1,0))</f>
        <v/>
      </c>
      <c r="G547" s="295" t="str">
        <f>IF(原始数据!AO548="","",IF(ISERROR(MATCH(原始数据!AO548,各类选项!$E:$E,0)),1,0))</f>
        <v/>
      </c>
      <c r="H547" s="295" t="str">
        <f>IF(原始数据!AP548="","",IF(ISERROR(MATCH(原始数据!AP548,各类选项!$E:$E,0)),1,0))</f>
        <v/>
      </c>
      <c r="I547" s="295" t="str">
        <f>IF(原始数据!AV548="","",IF(ISERROR(MATCH(原始数据!AV548,各类选项!$E:$E,0)),1,0))</f>
        <v/>
      </c>
      <c r="J547" s="295" t="str">
        <f>IF(原始数据!AX548="","",IF(ISERROR(MATCH(原始数据!AX548,各类选项!$E:$E,0)),1,0))</f>
        <v/>
      </c>
      <c r="K547" s="295" t="str">
        <f>IF(原始数据!AQ548="","",IF(ISERROR(MATCH(原始数据!AQ548,各类选项!$C:$C,0)),1,0))</f>
        <v/>
      </c>
      <c r="L547" s="295" t="str">
        <f>IF(原始数据!AR548="","",IF(ISERROR(MATCH(原始数据!AR548,各类选项!$C:$C,0)),1,0))</f>
        <v/>
      </c>
      <c r="M547" s="295" t="str">
        <f>IF(原始数据!AS548="","",IF(ISERROR(MATCH(原始数据!AS548,各类选项!$C:$C,0)),1,0))</f>
        <v/>
      </c>
      <c r="N547" s="295" t="str">
        <f>IF(原始数据!AT548="","",IF(ISERROR(MATCH(原始数据!AT548,各类选项!$E:$E,0)),1,0))</f>
        <v/>
      </c>
      <c r="O547" s="295" t="str">
        <f>IF(原始数据!AU548="","",IF(ISERROR(MATCH(原始数据!AU548,各类选项!$E:$E,0)),1,0))</f>
        <v/>
      </c>
      <c r="P547" s="295" t="str">
        <f>IF(原始数据!AW548="","",IF(ISERROR(MATCH(原始数据!AW548,各类选项!$E:$E,0)),1,0))</f>
        <v/>
      </c>
      <c r="Q547" s="295" t="str">
        <f>IF(原始数据!AY548="","",IF(ISERROR(MATCH(原始数据!AY548,各类选项!$E:$E,0)),1,0))</f>
        <v/>
      </c>
      <c r="R547" s="295" t="str">
        <f>IF(原始数据!AZ548="","",IF(ISERROR(MATCH(原始数据!AZ548,各类选项!$C:$C,0)),1,0))</f>
        <v/>
      </c>
      <c r="S547" s="295" t="str">
        <f>IF(赛后数据!M548="","",IF(ISERROR(MATCH(赛后数据!M548,(各类选项!J:J),0)),1,0))</f>
        <v/>
      </c>
      <c r="T547" s="295" t="str">
        <f>IF(赛后数据!U548="","",IF(ISERROR(MATCH(赛后数据!U548,(各类选项!J:J),0)),1,0))</f>
        <v/>
      </c>
      <c r="U547" s="295" t="str">
        <f>IF(赛后数据!AC548="","",IF(ISERROR(MATCH(赛后数据!AC548,(各类选项!J:J),0)),1,0))</f>
        <v/>
      </c>
      <c r="V547" s="295" t="str">
        <f>IF(赛后数据!AK548="","",IF(ISERROR(MATCH(赛后数据!AK548,(各类选项!J:J),0)),1,0))</f>
        <v/>
      </c>
    </row>
    <row r="548" spans="1:22">
      <c r="A548" s="295">
        <f t="shared" si="16"/>
        <v>0</v>
      </c>
      <c r="B548" s="295">
        <f t="shared" si="17"/>
        <v>0</v>
      </c>
      <c r="C548" s="295" t="str">
        <f>IF(原始数据!K549="","",IF(ISERROR(MATCH(原始数据!K549,原始数据!E549:F549,0)),1,0)-IF(原始数据!K549="",1,0))</f>
        <v/>
      </c>
      <c r="D548" s="295" t="str">
        <f>IF(原始数据!L549="","",IF(ISERROR(MATCH(原始数据!L549,各类选项!L:L,0)),1,0)-IF(原始数据!L549="",1,0))</f>
        <v/>
      </c>
      <c r="E548" s="295" t="str">
        <f>IF(原始数据!W549="","",IF(ISERROR(MATCH(原始数据!W549,各类选项!G:G,0)),1,0))</f>
        <v/>
      </c>
      <c r="F548" s="295" t="str">
        <f>IF(原始数据!Y549="","",IF(ISERROR(MATCH(原始数据!Y549,各类选项!G:G,0)),1,0))</f>
        <v/>
      </c>
      <c r="G548" s="295" t="str">
        <f>IF(原始数据!AO549="","",IF(ISERROR(MATCH(原始数据!AO549,各类选项!$E:$E,0)),1,0))</f>
        <v/>
      </c>
      <c r="H548" s="295" t="str">
        <f>IF(原始数据!AP549="","",IF(ISERROR(MATCH(原始数据!AP549,各类选项!$E:$E,0)),1,0))</f>
        <v/>
      </c>
      <c r="I548" s="295" t="str">
        <f>IF(原始数据!AV549="","",IF(ISERROR(MATCH(原始数据!AV549,各类选项!$E:$E,0)),1,0))</f>
        <v/>
      </c>
      <c r="J548" s="295" t="str">
        <f>IF(原始数据!AX549="","",IF(ISERROR(MATCH(原始数据!AX549,各类选项!$E:$E,0)),1,0))</f>
        <v/>
      </c>
      <c r="K548" s="295" t="str">
        <f>IF(原始数据!AQ549="","",IF(ISERROR(MATCH(原始数据!AQ549,各类选项!$C:$C,0)),1,0))</f>
        <v/>
      </c>
      <c r="L548" s="295" t="str">
        <f>IF(原始数据!AR549="","",IF(ISERROR(MATCH(原始数据!AR549,各类选项!$C:$C,0)),1,0))</f>
        <v/>
      </c>
      <c r="M548" s="295" t="str">
        <f>IF(原始数据!AS549="","",IF(ISERROR(MATCH(原始数据!AS549,各类选项!$C:$C,0)),1,0))</f>
        <v/>
      </c>
      <c r="N548" s="295" t="str">
        <f>IF(原始数据!AT549="","",IF(ISERROR(MATCH(原始数据!AT549,各类选项!$E:$E,0)),1,0))</f>
        <v/>
      </c>
      <c r="O548" s="295" t="str">
        <f>IF(原始数据!AU549="","",IF(ISERROR(MATCH(原始数据!AU549,各类选项!$E:$E,0)),1,0))</f>
        <v/>
      </c>
      <c r="P548" s="295" t="str">
        <f>IF(原始数据!AW549="","",IF(ISERROR(MATCH(原始数据!AW549,各类选项!$E:$E,0)),1,0))</f>
        <v/>
      </c>
      <c r="Q548" s="295" t="str">
        <f>IF(原始数据!AY549="","",IF(ISERROR(MATCH(原始数据!AY549,各类选项!$E:$E,0)),1,0))</f>
        <v/>
      </c>
      <c r="R548" s="295" t="str">
        <f>IF(原始数据!AZ549="","",IF(ISERROR(MATCH(原始数据!AZ549,各类选项!$C:$C,0)),1,0))</f>
        <v/>
      </c>
      <c r="S548" s="295" t="str">
        <f>IF(赛后数据!M549="","",IF(ISERROR(MATCH(赛后数据!M549,(各类选项!J:J),0)),1,0))</f>
        <v/>
      </c>
      <c r="T548" s="295" t="str">
        <f>IF(赛后数据!U549="","",IF(ISERROR(MATCH(赛后数据!U549,(各类选项!J:J),0)),1,0))</f>
        <v/>
      </c>
      <c r="U548" s="295" t="str">
        <f>IF(赛后数据!AC549="","",IF(ISERROR(MATCH(赛后数据!AC549,(各类选项!J:J),0)),1,0))</f>
        <v/>
      </c>
      <c r="V548" s="295" t="str">
        <f>IF(赛后数据!AK549="","",IF(ISERROR(MATCH(赛后数据!AK549,(各类选项!J:J),0)),1,0))</f>
        <v/>
      </c>
    </row>
    <row r="549" spans="1:22">
      <c r="A549" s="295">
        <f t="shared" si="16"/>
        <v>0</v>
      </c>
      <c r="B549" s="295">
        <f t="shared" si="17"/>
        <v>0</v>
      </c>
      <c r="C549" s="295" t="str">
        <f>IF(原始数据!K550="","",IF(ISERROR(MATCH(原始数据!K550,原始数据!E550:F550,0)),1,0)-IF(原始数据!K550="",1,0))</f>
        <v/>
      </c>
      <c r="D549" s="295" t="str">
        <f>IF(原始数据!L550="","",IF(ISERROR(MATCH(原始数据!L550,各类选项!L:L,0)),1,0)-IF(原始数据!L550="",1,0))</f>
        <v/>
      </c>
      <c r="E549" s="295" t="str">
        <f>IF(原始数据!W550="","",IF(ISERROR(MATCH(原始数据!W550,各类选项!G:G,0)),1,0))</f>
        <v/>
      </c>
      <c r="F549" s="295" t="str">
        <f>IF(原始数据!Y550="","",IF(ISERROR(MATCH(原始数据!Y550,各类选项!G:G,0)),1,0))</f>
        <v/>
      </c>
      <c r="G549" s="295" t="str">
        <f>IF(原始数据!AO550="","",IF(ISERROR(MATCH(原始数据!AO550,各类选项!$E:$E,0)),1,0))</f>
        <v/>
      </c>
      <c r="H549" s="295" t="str">
        <f>IF(原始数据!AP550="","",IF(ISERROR(MATCH(原始数据!AP550,各类选项!$E:$E,0)),1,0))</f>
        <v/>
      </c>
      <c r="I549" s="295" t="str">
        <f>IF(原始数据!AV550="","",IF(ISERROR(MATCH(原始数据!AV550,各类选项!$E:$E,0)),1,0))</f>
        <v/>
      </c>
      <c r="J549" s="295" t="str">
        <f>IF(原始数据!AX550="","",IF(ISERROR(MATCH(原始数据!AX550,各类选项!$E:$E,0)),1,0))</f>
        <v/>
      </c>
      <c r="K549" s="295" t="str">
        <f>IF(原始数据!AQ550="","",IF(ISERROR(MATCH(原始数据!AQ550,各类选项!$C:$C,0)),1,0))</f>
        <v/>
      </c>
      <c r="L549" s="295" t="str">
        <f>IF(原始数据!AR550="","",IF(ISERROR(MATCH(原始数据!AR550,各类选项!$C:$C,0)),1,0))</f>
        <v/>
      </c>
      <c r="M549" s="295" t="str">
        <f>IF(原始数据!AS550="","",IF(ISERROR(MATCH(原始数据!AS550,各类选项!$C:$C,0)),1,0))</f>
        <v/>
      </c>
      <c r="N549" s="295" t="str">
        <f>IF(原始数据!AT550="","",IF(ISERROR(MATCH(原始数据!AT550,各类选项!$E:$E,0)),1,0))</f>
        <v/>
      </c>
      <c r="O549" s="295" t="str">
        <f>IF(原始数据!AU550="","",IF(ISERROR(MATCH(原始数据!AU550,各类选项!$E:$E,0)),1,0))</f>
        <v/>
      </c>
      <c r="P549" s="295" t="str">
        <f>IF(原始数据!AW550="","",IF(ISERROR(MATCH(原始数据!AW550,各类选项!$E:$E,0)),1,0))</f>
        <v/>
      </c>
      <c r="Q549" s="295" t="str">
        <f>IF(原始数据!AY550="","",IF(ISERROR(MATCH(原始数据!AY550,各类选项!$E:$E,0)),1,0))</f>
        <v/>
      </c>
      <c r="R549" s="295" t="str">
        <f>IF(原始数据!AZ550="","",IF(ISERROR(MATCH(原始数据!AZ550,各类选项!$C:$C,0)),1,0))</f>
        <v/>
      </c>
      <c r="S549" s="295" t="str">
        <f>IF(赛后数据!M550="","",IF(ISERROR(MATCH(赛后数据!M550,(各类选项!J:J),0)),1,0))</f>
        <v/>
      </c>
      <c r="T549" s="295" t="str">
        <f>IF(赛后数据!U550="","",IF(ISERROR(MATCH(赛后数据!U550,(各类选项!J:J),0)),1,0))</f>
        <v/>
      </c>
      <c r="U549" s="295" t="str">
        <f>IF(赛后数据!AC550="","",IF(ISERROR(MATCH(赛后数据!AC550,(各类选项!J:J),0)),1,0))</f>
        <v/>
      </c>
      <c r="V549" s="295" t="str">
        <f>IF(赛后数据!AK550="","",IF(ISERROR(MATCH(赛后数据!AK550,(各类选项!J:J),0)),1,0))</f>
        <v/>
      </c>
    </row>
    <row r="550" spans="1:22">
      <c r="A550" s="295">
        <f t="shared" si="16"/>
        <v>0</v>
      </c>
      <c r="B550" s="295">
        <f t="shared" si="17"/>
        <v>0</v>
      </c>
      <c r="C550" s="295" t="str">
        <f>IF(原始数据!K551="","",IF(ISERROR(MATCH(原始数据!K551,原始数据!E551:F551,0)),1,0)-IF(原始数据!K551="",1,0))</f>
        <v/>
      </c>
      <c r="D550" s="295" t="str">
        <f>IF(原始数据!L551="","",IF(ISERROR(MATCH(原始数据!L551,各类选项!L:L,0)),1,0)-IF(原始数据!L551="",1,0))</f>
        <v/>
      </c>
      <c r="E550" s="295" t="str">
        <f>IF(原始数据!W551="","",IF(ISERROR(MATCH(原始数据!W551,各类选项!G:G,0)),1,0))</f>
        <v/>
      </c>
      <c r="F550" s="295" t="str">
        <f>IF(原始数据!Y551="","",IF(ISERROR(MATCH(原始数据!Y551,各类选项!G:G,0)),1,0))</f>
        <v/>
      </c>
      <c r="G550" s="295" t="str">
        <f>IF(原始数据!AO551="","",IF(ISERROR(MATCH(原始数据!AO551,各类选项!$E:$E,0)),1,0))</f>
        <v/>
      </c>
      <c r="H550" s="295" t="str">
        <f>IF(原始数据!AP551="","",IF(ISERROR(MATCH(原始数据!AP551,各类选项!$E:$E,0)),1,0))</f>
        <v/>
      </c>
      <c r="I550" s="295" t="str">
        <f>IF(原始数据!AV551="","",IF(ISERROR(MATCH(原始数据!AV551,各类选项!$E:$E,0)),1,0))</f>
        <v/>
      </c>
      <c r="J550" s="295" t="str">
        <f>IF(原始数据!AX551="","",IF(ISERROR(MATCH(原始数据!AX551,各类选项!$E:$E,0)),1,0))</f>
        <v/>
      </c>
      <c r="K550" s="295" t="str">
        <f>IF(原始数据!AQ551="","",IF(ISERROR(MATCH(原始数据!AQ551,各类选项!$C:$C,0)),1,0))</f>
        <v/>
      </c>
      <c r="L550" s="295" t="str">
        <f>IF(原始数据!AR551="","",IF(ISERROR(MATCH(原始数据!AR551,各类选项!$C:$C,0)),1,0))</f>
        <v/>
      </c>
      <c r="M550" s="295" t="str">
        <f>IF(原始数据!AS551="","",IF(ISERROR(MATCH(原始数据!AS551,各类选项!$C:$C,0)),1,0))</f>
        <v/>
      </c>
      <c r="N550" s="295" t="str">
        <f>IF(原始数据!AT551="","",IF(ISERROR(MATCH(原始数据!AT551,各类选项!$E:$E,0)),1,0))</f>
        <v/>
      </c>
      <c r="O550" s="295" t="str">
        <f>IF(原始数据!AU551="","",IF(ISERROR(MATCH(原始数据!AU551,各类选项!$E:$E,0)),1,0))</f>
        <v/>
      </c>
      <c r="P550" s="295" t="str">
        <f>IF(原始数据!AW551="","",IF(ISERROR(MATCH(原始数据!AW551,各类选项!$E:$E,0)),1,0))</f>
        <v/>
      </c>
      <c r="Q550" s="295" t="str">
        <f>IF(原始数据!AY551="","",IF(ISERROR(MATCH(原始数据!AY551,各类选项!$E:$E,0)),1,0))</f>
        <v/>
      </c>
      <c r="R550" s="295" t="str">
        <f>IF(原始数据!AZ551="","",IF(ISERROR(MATCH(原始数据!AZ551,各类选项!$C:$C,0)),1,0))</f>
        <v/>
      </c>
      <c r="S550" s="295" t="str">
        <f>IF(赛后数据!M551="","",IF(ISERROR(MATCH(赛后数据!M551,(各类选项!J:J),0)),1,0))</f>
        <v/>
      </c>
      <c r="T550" s="295" t="str">
        <f>IF(赛后数据!U551="","",IF(ISERROR(MATCH(赛后数据!U551,(各类选项!J:J),0)),1,0))</f>
        <v/>
      </c>
      <c r="U550" s="295" t="str">
        <f>IF(赛后数据!AC551="","",IF(ISERROR(MATCH(赛后数据!AC551,(各类选项!J:J),0)),1,0))</f>
        <v/>
      </c>
      <c r="V550" s="295" t="str">
        <f>IF(赛后数据!AK551="","",IF(ISERROR(MATCH(赛后数据!AK551,(各类选项!J:J),0)),1,0))</f>
        <v/>
      </c>
    </row>
    <row r="551" spans="1:22">
      <c r="A551" s="295">
        <f t="shared" si="16"/>
        <v>0</v>
      </c>
      <c r="B551" s="295">
        <f t="shared" si="17"/>
        <v>0</v>
      </c>
      <c r="C551" s="295" t="str">
        <f>IF(原始数据!K552="","",IF(ISERROR(MATCH(原始数据!K552,原始数据!E552:F552,0)),1,0)-IF(原始数据!K552="",1,0))</f>
        <v/>
      </c>
      <c r="D551" s="295" t="str">
        <f>IF(原始数据!L552="","",IF(ISERROR(MATCH(原始数据!L552,各类选项!L:L,0)),1,0)-IF(原始数据!L552="",1,0))</f>
        <v/>
      </c>
      <c r="E551" s="295" t="str">
        <f>IF(原始数据!W552="","",IF(ISERROR(MATCH(原始数据!W552,各类选项!G:G,0)),1,0))</f>
        <v/>
      </c>
      <c r="F551" s="295" t="str">
        <f>IF(原始数据!Y552="","",IF(ISERROR(MATCH(原始数据!Y552,各类选项!G:G,0)),1,0))</f>
        <v/>
      </c>
      <c r="G551" s="295" t="str">
        <f>IF(原始数据!AO552="","",IF(ISERROR(MATCH(原始数据!AO552,各类选项!$E:$E,0)),1,0))</f>
        <v/>
      </c>
      <c r="H551" s="295" t="str">
        <f>IF(原始数据!AP552="","",IF(ISERROR(MATCH(原始数据!AP552,各类选项!$E:$E,0)),1,0))</f>
        <v/>
      </c>
      <c r="I551" s="295" t="str">
        <f>IF(原始数据!AV552="","",IF(ISERROR(MATCH(原始数据!AV552,各类选项!$E:$E,0)),1,0))</f>
        <v/>
      </c>
      <c r="J551" s="295" t="str">
        <f>IF(原始数据!AX552="","",IF(ISERROR(MATCH(原始数据!AX552,各类选项!$E:$E,0)),1,0))</f>
        <v/>
      </c>
      <c r="K551" s="295" t="str">
        <f>IF(原始数据!AQ552="","",IF(ISERROR(MATCH(原始数据!AQ552,各类选项!$C:$C,0)),1,0))</f>
        <v/>
      </c>
      <c r="L551" s="295" t="str">
        <f>IF(原始数据!AR552="","",IF(ISERROR(MATCH(原始数据!AR552,各类选项!$C:$C,0)),1,0))</f>
        <v/>
      </c>
      <c r="M551" s="295" t="str">
        <f>IF(原始数据!AS552="","",IF(ISERROR(MATCH(原始数据!AS552,各类选项!$C:$C,0)),1,0))</f>
        <v/>
      </c>
      <c r="N551" s="295" t="str">
        <f>IF(原始数据!AT552="","",IF(ISERROR(MATCH(原始数据!AT552,各类选项!$E:$E,0)),1,0))</f>
        <v/>
      </c>
      <c r="O551" s="295" t="str">
        <f>IF(原始数据!AU552="","",IF(ISERROR(MATCH(原始数据!AU552,各类选项!$E:$E,0)),1,0))</f>
        <v/>
      </c>
      <c r="P551" s="295" t="str">
        <f>IF(原始数据!AW552="","",IF(ISERROR(MATCH(原始数据!AW552,各类选项!$E:$E,0)),1,0))</f>
        <v/>
      </c>
      <c r="Q551" s="295" t="str">
        <f>IF(原始数据!AY552="","",IF(ISERROR(MATCH(原始数据!AY552,各类选项!$E:$E,0)),1,0))</f>
        <v/>
      </c>
      <c r="R551" s="295" t="str">
        <f>IF(原始数据!AZ552="","",IF(ISERROR(MATCH(原始数据!AZ552,各类选项!$C:$C,0)),1,0))</f>
        <v/>
      </c>
      <c r="S551" s="295" t="str">
        <f>IF(赛后数据!M552="","",IF(ISERROR(MATCH(赛后数据!M552,(各类选项!J:J),0)),1,0))</f>
        <v/>
      </c>
      <c r="T551" s="295" t="str">
        <f>IF(赛后数据!U552="","",IF(ISERROR(MATCH(赛后数据!U552,(各类选项!J:J),0)),1,0))</f>
        <v/>
      </c>
      <c r="U551" s="295" t="str">
        <f>IF(赛后数据!AC552="","",IF(ISERROR(MATCH(赛后数据!AC552,(各类选项!J:J),0)),1,0))</f>
        <v/>
      </c>
      <c r="V551" s="295" t="str">
        <f>IF(赛后数据!AK552="","",IF(ISERROR(MATCH(赛后数据!AK552,(各类选项!J:J),0)),1,0))</f>
        <v/>
      </c>
    </row>
    <row r="552" spans="1:22">
      <c r="A552" s="295">
        <f t="shared" si="16"/>
        <v>0</v>
      </c>
      <c r="B552" s="295">
        <f t="shared" si="17"/>
        <v>0</v>
      </c>
      <c r="C552" s="295" t="str">
        <f>IF(原始数据!K553="","",IF(ISERROR(MATCH(原始数据!K553,原始数据!E553:F553,0)),1,0)-IF(原始数据!K553="",1,0))</f>
        <v/>
      </c>
      <c r="D552" s="295" t="str">
        <f>IF(原始数据!L553="","",IF(ISERROR(MATCH(原始数据!L553,各类选项!L:L,0)),1,0)-IF(原始数据!L553="",1,0))</f>
        <v/>
      </c>
      <c r="E552" s="295" t="str">
        <f>IF(原始数据!W553="","",IF(ISERROR(MATCH(原始数据!W553,各类选项!G:G,0)),1,0))</f>
        <v/>
      </c>
      <c r="F552" s="295" t="str">
        <f>IF(原始数据!Y553="","",IF(ISERROR(MATCH(原始数据!Y553,各类选项!G:G,0)),1,0))</f>
        <v/>
      </c>
      <c r="G552" s="295" t="str">
        <f>IF(原始数据!AO553="","",IF(ISERROR(MATCH(原始数据!AO553,各类选项!$E:$E,0)),1,0))</f>
        <v/>
      </c>
      <c r="H552" s="295" t="str">
        <f>IF(原始数据!AP553="","",IF(ISERROR(MATCH(原始数据!AP553,各类选项!$E:$E,0)),1,0))</f>
        <v/>
      </c>
      <c r="I552" s="295" t="str">
        <f>IF(原始数据!AV553="","",IF(ISERROR(MATCH(原始数据!AV553,各类选项!$E:$E,0)),1,0))</f>
        <v/>
      </c>
      <c r="J552" s="295" t="str">
        <f>IF(原始数据!AX553="","",IF(ISERROR(MATCH(原始数据!AX553,各类选项!$E:$E,0)),1,0))</f>
        <v/>
      </c>
      <c r="K552" s="295" t="str">
        <f>IF(原始数据!AQ553="","",IF(ISERROR(MATCH(原始数据!AQ553,各类选项!$C:$C,0)),1,0))</f>
        <v/>
      </c>
      <c r="L552" s="295" t="str">
        <f>IF(原始数据!AR553="","",IF(ISERROR(MATCH(原始数据!AR553,各类选项!$C:$C,0)),1,0))</f>
        <v/>
      </c>
      <c r="M552" s="295" t="str">
        <f>IF(原始数据!AS553="","",IF(ISERROR(MATCH(原始数据!AS553,各类选项!$C:$C,0)),1,0))</f>
        <v/>
      </c>
      <c r="N552" s="295" t="str">
        <f>IF(原始数据!AT553="","",IF(ISERROR(MATCH(原始数据!AT553,各类选项!$E:$E,0)),1,0))</f>
        <v/>
      </c>
      <c r="O552" s="295" t="str">
        <f>IF(原始数据!AU553="","",IF(ISERROR(MATCH(原始数据!AU553,各类选项!$E:$E,0)),1,0))</f>
        <v/>
      </c>
      <c r="P552" s="295" t="str">
        <f>IF(原始数据!AW553="","",IF(ISERROR(MATCH(原始数据!AW553,各类选项!$E:$E,0)),1,0))</f>
        <v/>
      </c>
      <c r="Q552" s="295" t="str">
        <f>IF(原始数据!AY553="","",IF(ISERROR(MATCH(原始数据!AY553,各类选项!$E:$E,0)),1,0))</f>
        <v/>
      </c>
      <c r="R552" s="295" t="str">
        <f>IF(原始数据!AZ553="","",IF(ISERROR(MATCH(原始数据!AZ553,各类选项!$C:$C,0)),1,0))</f>
        <v/>
      </c>
      <c r="S552" s="295" t="str">
        <f>IF(赛后数据!M553="","",IF(ISERROR(MATCH(赛后数据!M553,(各类选项!J:J),0)),1,0))</f>
        <v/>
      </c>
      <c r="T552" s="295" t="str">
        <f>IF(赛后数据!U553="","",IF(ISERROR(MATCH(赛后数据!U553,(各类选项!J:J),0)),1,0))</f>
        <v/>
      </c>
      <c r="U552" s="295" t="str">
        <f>IF(赛后数据!AC553="","",IF(ISERROR(MATCH(赛后数据!AC553,(各类选项!J:J),0)),1,0))</f>
        <v/>
      </c>
      <c r="V552" s="295" t="str">
        <f>IF(赛后数据!AK553="","",IF(ISERROR(MATCH(赛后数据!AK553,(各类选项!J:J),0)),1,0))</f>
        <v/>
      </c>
    </row>
    <row r="553" spans="1:22">
      <c r="A553" s="295">
        <f t="shared" si="16"/>
        <v>0</v>
      </c>
      <c r="B553" s="295">
        <f t="shared" si="17"/>
        <v>0</v>
      </c>
      <c r="C553" s="295" t="str">
        <f>IF(原始数据!K554="","",IF(ISERROR(MATCH(原始数据!K554,原始数据!E554:F554,0)),1,0)-IF(原始数据!K554="",1,0))</f>
        <v/>
      </c>
      <c r="D553" s="295" t="str">
        <f>IF(原始数据!L554="","",IF(ISERROR(MATCH(原始数据!L554,各类选项!L:L,0)),1,0)-IF(原始数据!L554="",1,0))</f>
        <v/>
      </c>
      <c r="E553" s="295" t="str">
        <f>IF(原始数据!W554="","",IF(ISERROR(MATCH(原始数据!W554,各类选项!G:G,0)),1,0))</f>
        <v/>
      </c>
      <c r="F553" s="295" t="str">
        <f>IF(原始数据!Y554="","",IF(ISERROR(MATCH(原始数据!Y554,各类选项!G:G,0)),1,0))</f>
        <v/>
      </c>
      <c r="G553" s="295" t="str">
        <f>IF(原始数据!AO554="","",IF(ISERROR(MATCH(原始数据!AO554,各类选项!$E:$E,0)),1,0))</f>
        <v/>
      </c>
      <c r="H553" s="295" t="str">
        <f>IF(原始数据!AP554="","",IF(ISERROR(MATCH(原始数据!AP554,各类选项!$E:$E,0)),1,0))</f>
        <v/>
      </c>
      <c r="I553" s="295" t="str">
        <f>IF(原始数据!AV554="","",IF(ISERROR(MATCH(原始数据!AV554,各类选项!$E:$E,0)),1,0))</f>
        <v/>
      </c>
      <c r="J553" s="295" t="str">
        <f>IF(原始数据!AX554="","",IF(ISERROR(MATCH(原始数据!AX554,各类选项!$E:$E,0)),1,0))</f>
        <v/>
      </c>
      <c r="K553" s="295" t="str">
        <f>IF(原始数据!AQ554="","",IF(ISERROR(MATCH(原始数据!AQ554,各类选项!$C:$C,0)),1,0))</f>
        <v/>
      </c>
      <c r="L553" s="295" t="str">
        <f>IF(原始数据!AR554="","",IF(ISERROR(MATCH(原始数据!AR554,各类选项!$C:$C,0)),1,0))</f>
        <v/>
      </c>
      <c r="M553" s="295" t="str">
        <f>IF(原始数据!AS554="","",IF(ISERROR(MATCH(原始数据!AS554,各类选项!$C:$C,0)),1,0))</f>
        <v/>
      </c>
      <c r="N553" s="295" t="str">
        <f>IF(原始数据!AT554="","",IF(ISERROR(MATCH(原始数据!AT554,各类选项!$E:$E,0)),1,0))</f>
        <v/>
      </c>
      <c r="O553" s="295" t="str">
        <f>IF(原始数据!AU554="","",IF(ISERROR(MATCH(原始数据!AU554,各类选项!$E:$E,0)),1,0))</f>
        <v/>
      </c>
      <c r="P553" s="295" t="str">
        <f>IF(原始数据!AW554="","",IF(ISERROR(MATCH(原始数据!AW554,各类选项!$E:$E,0)),1,0))</f>
        <v/>
      </c>
      <c r="Q553" s="295" t="str">
        <f>IF(原始数据!AY554="","",IF(ISERROR(MATCH(原始数据!AY554,各类选项!$E:$E,0)),1,0))</f>
        <v/>
      </c>
      <c r="R553" s="295" t="str">
        <f>IF(原始数据!AZ554="","",IF(ISERROR(MATCH(原始数据!AZ554,各类选项!$C:$C,0)),1,0))</f>
        <v/>
      </c>
      <c r="S553" s="295" t="str">
        <f>IF(赛后数据!M554="","",IF(ISERROR(MATCH(赛后数据!M554,(各类选项!J:J),0)),1,0))</f>
        <v/>
      </c>
      <c r="T553" s="295" t="str">
        <f>IF(赛后数据!U554="","",IF(ISERROR(MATCH(赛后数据!U554,(各类选项!J:J),0)),1,0))</f>
        <v/>
      </c>
      <c r="U553" s="295" t="str">
        <f>IF(赛后数据!AC554="","",IF(ISERROR(MATCH(赛后数据!AC554,(各类选项!J:J),0)),1,0))</f>
        <v/>
      </c>
      <c r="V553" s="295" t="str">
        <f>IF(赛后数据!AK554="","",IF(ISERROR(MATCH(赛后数据!AK554,(各类选项!J:J),0)),1,0))</f>
        <v/>
      </c>
    </row>
    <row r="554" spans="1:22">
      <c r="A554" s="295">
        <f t="shared" si="16"/>
        <v>0</v>
      </c>
      <c r="B554" s="295">
        <f t="shared" si="17"/>
        <v>0</v>
      </c>
      <c r="C554" s="295" t="str">
        <f>IF(原始数据!K555="","",IF(ISERROR(MATCH(原始数据!K555,原始数据!E555:F555,0)),1,0)-IF(原始数据!K555="",1,0))</f>
        <v/>
      </c>
      <c r="D554" s="295" t="str">
        <f>IF(原始数据!L555="","",IF(ISERROR(MATCH(原始数据!L555,各类选项!L:L,0)),1,0)-IF(原始数据!L555="",1,0))</f>
        <v/>
      </c>
      <c r="E554" s="295" t="str">
        <f>IF(原始数据!W555="","",IF(ISERROR(MATCH(原始数据!W555,各类选项!G:G,0)),1,0))</f>
        <v/>
      </c>
      <c r="F554" s="295" t="str">
        <f>IF(原始数据!Y555="","",IF(ISERROR(MATCH(原始数据!Y555,各类选项!G:G,0)),1,0))</f>
        <v/>
      </c>
      <c r="G554" s="295" t="str">
        <f>IF(原始数据!AO555="","",IF(ISERROR(MATCH(原始数据!AO555,各类选项!$E:$E,0)),1,0))</f>
        <v/>
      </c>
      <c r="H554" s="295" t="str">
        <f>IF(原始数据!AP555="","",IF(ISERROR(MATCH(原始数据!AP555,各类选项!$E:$E,0)),1,0))</f>
        <v/>
      </c>
      <c r="I554" s="295" t="str">
        <f>IF(原始数据!AV555="","",IF(ISERROR(MATCH(原始数据!AV555,各类选项!$E:$E,0)),1,0))</f>
        <v/>
      </c>
      <c r="J554" s="295" t="str">
        <f>IF(原始数据!AX555="","",IF(ISERROR(MATCH(原始数据!AX555,各类选项!$E:$E,0)),1,0))</f>
        <v/>
      </c>
      <c r="K554" s="295" t="str">
        <f>IF(原始数据!AQ555="","",IF(ISERROR(MATCH(原始数据!AQ555,各类选项!$C:$C,0)),1,0))</f>
        <v/>
      </c>
      <c r="L554" s="295" t="str">
        <f>IF(原始数据!AR555="","",IF(ISERROR(MATCH(原始数据!AR555,各类选项!$C:$C,0)),1,0))</f>
        <v/>
      </c>
      <c r="M554" s="295" t="str">
        <f>IF(原始数据!AS555="","",IF(ISERROR(MATCH(原始数据!AS555,各类选项!$C:$C,0)),1,0))</f>
        <v/>
      </c>
      <c r="N554" s="295" t="str">
        <f>IF(原始数据!AT555="","",IF(ISERROR(MATCH(原始数据!AT555,各类选项!$E:$E,0)),1,0))</f>
        <v/>
      </c>
      <c r="O554" s="295" t="str">
        <f>IF(原始数据!AU555="","",IF(ISERROR(MATCH(原始数据!AU555,各类选项!$E:$E,0)),1,0))</f>
        <v/>
      </c>
      <c r="P554" s="295" t="str">
        <f>IF(原始数据!AW555="","",IF(ISERROR(MATCH(原始数据!AW555,各类选项!$E:$E,0)),1,0))</f>
        <v/>
      </c>
      <c r="Q554" s="295" t="str">
        <f>IF(原始数据!AY555="","",IF(ISERROR(MATCH(原始数据!AY555,各类选项!$E:$E,0)),1,0))</f>
        <v/>
      </c>
      <c r="R554" s="295" t="str">
        <f>IF(原始数据!AZ555="","",IF(ISERROR(MATCH(原始数据!AZ555,各类选项!$C:$C,0)),1,0))</f>
        <v/>
      </c>
      <c r="S554" s="295" t="str">
        <f>IF(赛后数据!M555="","",IF(ISERROR(MATCH(赛后数据!M555,(各类选项!J:J),0)),1,0))</f>
        <v/>
      </c>
      <c r="T554" s="295" t="str">
        <f>IF(赛后数据!U555="","",IF(ISERROR(MATCH(赛后数据!U555,(各类选项!J:J),0)),1,0))</f>
        <v/>
      </c>
      <c r="U554" s="295" t="str">
        <f>IF(赛后数据!AC555="","",IF(ISERROR(MATCH(赛后数据!AC555,(各类选项!J:J),0)),1,0))</f>
        <v/>
      </c>
      <c r="V554" s="295" t="str">
        <f>IF(赛后数据!AK555="","",IF(ISERROR(MATCH(赛后数据!AK555,(各类选项!J:J),0)),1,0))</f>
        <v/>
      </c>
    </row>
    <row r="555" spans="1:22">
      <c r="A555" s="295">
        <f t="shared" si="16"/>
        <v>0</v>
      </c>
      <c r="B555" s="295">
        <f t="shared" si="17"/>
        <v>0</v>
      </c>
      <c r="C555" s="295" t="str">
        <f>IF(原始数据!K556="","",IF(ISERROR(MATCH(原始数据!K556,原始数据!E556:F556,0)),1,0)-IF(原始数据!K556="",1,0))</f>
        <v/>
      </c>
      <c r="D555" s="295" t="str">
        <f>IF(原始数据!L556="","",IF(ISERROR(MATCH(原始数据!L556,各类选项!L:L,0)),1,0)-IF(原始数据!L556="",1,0))</f>
        <v/>
      </c>
      <c r="E555" s="295" t="str">
        <f>IF(原始数据!W556="","",IF(ISERROR(MATCH(原始数据!W556,各类选项!G:G,0)),1,0))</f>
        <v/>
      </c>
      <c r="F555" s="295" t="str">
        <f>IF(原始数据!Y556="","",IF(ISERROR(MATCH(原始数据!Y556,各类选项!G:G,0)),1,0))</f>
        <v/>
      </c>
      <c r="G555" s="295" t="str">
        <f>IF(原始数据!AO556="","",IF(ISERROR(MATCH(原始数据!AO556,各类选项!$E:$E,0)),1,0))</f>
        <v/>
      </c>
      <c r="H555" s="295" t="str">
        <f>IF(原始数据!AP556="","",IF(ISERROR(MATCH(原始数据!AP556,各类选项!$E:$E,0)),1,0))</f>
        <v/>
      </c>
      <c r="I555" s="295" t="str">
        <f>IF(原始数据!AV556="","",IF(ISERROR(MATCH(原始数据!AV556,各类选项!$E:$E,0)),1,0))</f>
        <v/>
      </c>
      <c r="J555" s="295" t="str">
        <f>IF(原始数据!AX556="","",IF(ISERROR(MATCH(原始数据!AX556,各类选项!$E:$E,0)),1,0))</f>
        <v/>
      </c>
      <c r="K555" s="295" t="str">
        <f>IF(原始数据!AQ556="","",IF(ISERROR(MATCH(原始数据!AQ556,各类选项!$C:$C,0)),1,0))</f>
        <v/>
      </c>
      <c r="L555" s="295" t="str">
        <f>IF(原始数据!AR556="","",IF(ISERROR(MATCH(原始数据!AR556,各类选项!$C:$C,0)),1,0))</f>
        <v/>
      </c>
      <c r="M555" s="295" t="str">
        <f>IF(原始数据!AS556="","",IF(ISERROR(MATCH(原始数据!AS556,各类选项!$C:$C,0)),1,0))</f>
        <v/>
      </c>
      <c r="N555" s="295" t="str">
        <f>IF(原始数据!AT556="","",IF(ISERROR(MATCH(原始数据!AT556,各类选项!$E:$E,0)),1,0))</f>
        <v/>
      </c>
      <c r="O555" s="295" t="str">
        <f>IF(原始数据!AU556="","",IF(ISERROR(MATCH(原始数据!AU556,各类选项!$E:$E,0)),1,0))</f>
        <v/>
      </c>
      <c r="P555" s="295" t="str">
        <f>IF(原始数据!AW556="","",IF(ISERROR(MATCH(原始数据!AW556,各类选项!$E:$E,0)),1,0))</f>
        <v/>
      </c>
      <c r="Q555" s="295" t="str">
        <f>IF(原始数据!AY556="","",IF(ISERROR(MATCH(原始数据!AY556,各类选项!$E:$E,0)),1,0))</f>
        <v/>
      </c>
      <c r="R555" s="295" t="str">
        <f>IF(原始数据!AZ556="","",IF(ISERROR(MATCH(原始数据!AZ556,各类选项!$C:$C,0)),1,0))</f>
        <v/>
      </c>
      <c r="S555" s="295" t="str">
        <f>IF(赛后数据!M556="","",IF(ISERROR(MATCH(赛后数据!M556,(各类选项!J:J),0)),1,0))</f>
        <v/>
      </c>
      <c r="T555" s="295" t="str">
        <f>IF(赛后数据!U556="","",IF(ISERROR(MATCH(赛后数据!U556,(各类选项!J:J),0)),1,0))</f>
        <v/>
      </c>
      <c r="U555" s="295" t="str">
        <f>IF(赛后数据!AC556="","",IF(ISERROR(MATCH(赛后数据!AC556,(各类选项!J:J),0)),1,0))</f>
        <v/>
      </c>
      <c r="V555" s="295" t="str">
        <f>IF(赛后数据!AK556="","",IF(ISERROR(MATCH(赛后数据!AK556,(各类选项!J:J),0)),1,0))</f>
        <v/>
      </c>
    </row>
    <row r="556" spans="1:22">
      <c r="A556" s="295">
        <f t="shared" si="16"/>
        <v>0</v>
      </c>
      <c r="B556" s="295">
        <f t="shared" si="17"/>
        <v>0</v>
      </c>
      <c r="C556" s="295" t="str">
        <f>IF(原始数据!K557="","",IF(ISERROR(MATCH(原始数据!K557,原始数据!E557:F557,0)),1,0)-IF(原始数据!K557="",1,0))</f>
        <v/>
      </c>
      <c r="D556" s="295" t="str">
        <f>IF(原始数据!L557="","",IF(ISERROR(MATCH(原始数据!L557,各类选项!L:L,0)),1,0)-IF(原始数据!L557="",1,0))</f>
        <v/>
      </c>
      <c r="E556" s="295" t="str">
        <f>IF(原始数据!W557="","",IF(ISERROR(MATCH(原始数据!W557,各类选项!G:G,0)),1,0))</f>
        <v/>
      </c>
      <c r="F556" s="295" t="str">
        <f>IF(原始数据!Y557="","",IF(ISERROR(MATCH(原始数据!Y557,各类选项!G:G,0)),1,0))</f>
        <v/>
      </c>
      <c r="G556" s="295" t="str">
        <f>IF(原始数据!AO557="","",IF(ISERROR(MATCH(原始数据!AO557,各类选项!$E:$E,0)),1,0))</f>
        <v/>
      </c>
      <c r="H556" s="295" t="str">
        <f>IF(原始数据!AP557="","",IF(ISERROR(MATCH(原始数据!AP557,各类选项!$E:$E,0)),1,0))</f>
        <v/>
      </c>
      <c r="I556" s="295" t="str">
        <f>IF(原始数据!AV557="","",IF(ISERROR(MATCH(原始数据!AV557,各类选项!$E:$E,0)),1,0))</f>
        <v/>
      </c>
      <c r="J556" s="295" t="str">
        <f>IF(原始数据!AX557="","",IF(ISERROR(MATCH(原始数据!AX557,各类选项!$E:$E,0)),1,0))</f>
        <v/>
      </c>
      <c r="K556" s="295" t="str">
        <f>IF(原始数据!AQ557="","",IF(ISERROR(MATCH(原始数据!AQ557,各类选项!$C:$C,0)),1,0))</f>
        <v/>
      </c>
      <c r="L556" s="295" t="str">
        <f>IF(原始数据!AR557="","",IF(ISERROR(MATCH(原始数据!AR557,各类选项!$C:$C,0)),1,0))</f>
        <v/>
      </c>
      <c r="M556" s="295" t="str">
        <f>IF(原始数据!AS557="","",IF(ISERROR(MATCH(原始数据!AS557,各类选项!$C:$C,0)),1,0))</f>
        <v/>
      </c>
      <c r="N556" s="295" t="str">
        <f>IF(原始数据!AT557="","",IF(ISERROR(MATCH(原始数据!AT557,各类选项!$E:$E,0)),1,0))</f>
        <v/>
      </c>
      <c r="O556" s="295" t="str">
        <f>IF(原始数据!AU557="","",IF(ISERROR(MATCH(原始数据!AU557,各类选项!$E:$E,0)),1,0))</f>
        <v/>
      </c>
      <c r="P556" s="295" t="str">
        <f>IF(原始数据!AW557="","",IF(ISERROR(MATCH(原始数据!AW557,各类选项!$E:$E,0)),1,0))</f>
        <v/>
      </c>
      <c r="Q556" s="295" t="str">
        <f>IF(原始数据!AY557="","",IF(ISERROR(MATCH(原始数据!AY557,各类选项!$E:$E,0)),1,0))</f>
        <v/>
      </c>
      <c r="R556" s="295" t="str">
        <f>IF(原始数据!AZ557="","",IF(ISERROR(MATCH(原始数据!AZ557,各类选项!$C:$C,0)),1,0))</f>
        <v/>
      </c>
      <c r="S556" s="295" t="str">
        <f>IF(赛后数据!M557="","",IF(ISERROR(MATCH(赛后数据!M557,(各类选项!J:J),0)),1,0))</f>
        <v/>
      </c>
      <c r="T556" s="295" t="str">
        <f>IF(赛后数据!U557="","",IF(ISERROR(MATCH(赛后数据!U557,(各类选项!J:J),0)),1,0))</f>
        <v/>
      </c>
      <c r="U556" s="295" t="str">
        <f>IF(赛后数据!AC557="","",IF(ISERROR(MATCH(赛后数据!AC557,(各类选项!J:J),0)),1,0))</f>
        <v/>
      </c>
      <c r="V556" s="295" t="str">
        <f>IF(赛后数据!AK557="","",IF(ISERROR(MATCH(赛后数据!AK557,(各类选项!J:J),0)),1,0))</f>
        <v/>
      </c>
    </row>
    <row r="557" spans="1:22">
      <c r="A557" s="295">
        <f t="shared" si="16"/>
        <v>0</v>
      </c>
      <c r="B557" s="295">
        <f t="shared" si="17"/>
        <v>0</v>
      </c>
      <c r="C557" s="295" t="str">
        <f>IF(原始数据!K558="","",IF(ISERROR(MATCH(原始数据!K558,原始数据!E558:F558,0)),1,0)-IF(原始数据!K558="",1,0))</f>
        <v/>
      </c>
      <c r="D557" s="295" t="str">
        <f>IF(原始数据!L558="","",IF(ISERROR(MATCH(原始数据!L558,各类选项!L:L,0)),1,0)-IF(原始数据!L558="",1,0))</f>
        <v/>
      </c>
      <c r="E557" s="295" t="str">
        <f>IF(原始数据!W558="","",IF(ISERROR(MATCH(原始数据!W558,各类选项!G:G,0)),1,0))</f>
        <v/>
      </c>
      <c r="F557" s="295" t="str">
        <f>IF(原始数据!Y558="","",IF(ISERROR(MATCH(原始数据!Y558,各类选项!G:G,0)),1,0))</f>
        <v/>
      </c>
      <c r="G557" s="295" t="str">
        <f>IF(原始数据!AO558="","",IF(ISERROR(MATCH(原始数据!AO558,各类选项!$E:$E,0)),1,0))</f>
        <v/>
      </c>
      <c r="H557" s="295" t="str">
        <f>IF(原始数据!AP558="","",IF(ISERROR(MATCH(原始数据!AP558,各类选项!$E:$E,0)),1,0))</f>
        <v/>
      </c>
      <c r="I557" s="295" t="str">
        <f>IF(原始数据!AV558="","",IF(ISERROR(MATCH(原始数据!AV558,各类选项!$E:$E,0)),1,0))</f>
        <v/>
      </c>
      <c r="J557" s="295" t="str">
        <f>IF(原始数据!AX558="","",IF(ISERROR(MATCH(原始数据!AX558,各类选项!$E:$E,0)),1,0))</f>
        <v/>
      </c>
      <c r="K557" s="295" t="str">
        <f>IF(原始数据!AQ558="","",IF(ISERROR(MATCH(原始数据!AQ558,各类选项!$C:$C,0)),1,0))</f>
        <v/>
      </c>
      <c r="L557" s="295" t="str">
        <f>IF(原始数据!AR558="","",IF(ISERROR(MATCH(原始数据!AR558,各类选项!$C:$C,0)),1,0))</f>
        <v/>
      </c>
      <c r="M557" s="295" t="str">
        <f>IF(原始数据!AS558="","",IF(ISERROR(MATCH(原始数据!AS558,各类选项!$C:$C,0)),1,0))</f>
        <v/>
      </c>
      <c r="N557" s="295" t="str">
        <f>IF(原始数据!AT558="","",IF(ISERROR(MATCH(原始数据!AT558,各类选项!$E:$E,0)),1,0))</f>
        <v/>
      </c>
      <c r="O557" s="295" t="str">
        <f>IF(原始数据!AU558="","",IF(ISERROR(MATCH(原始数据!AU558,各类选项!$E:$E,0)),1,0))</f>
        <v/>
      </c>
      <c r="P557" s="295" t="str">
        <f>IF(原始数据!AW558="","",IF(ISERROR(MATCH(原始数据!AW558,各类选项!$E:$E,0)),1,0))</f>
        <v/>
      </c>
      <c r="Q557" s="295" t="str">
        <f>IF(原始数据!AY558="","",IF(ISERROR(MATCH(原始数据!AY558,各类选项!$E:$E,0)),1,0))</f>
        <v/>
      </c>
      <c r="R557" s="295" t="str">
        <f>IF(原始数据!AZ558="","",IF(ISERROR(MATCH(原始数据!AZ558,各类选项!$C:$C,0)),1,0))</f>
        <v/>
      </c>
      <c r="S557" s="295" t="str">
        <f>IF(赛后数据!M558="","",IF(ISERROR(MATCH(赛后数据!M558,(各类选项!J:J),0)),1,0))</f>
        <v/>
      </c>
      <c r="T557" s="295" t="str">
        <f>IF(赛后数据!U558="","",IF(ISERROR(MATCH(赛后数据!U558,(各类选项!J:J),0)),1,0))</f>
        <v/>
      </c>
      <c r="U557" s="295" t="str">
        <f>IF(赛后数据!AC558="","",IF(ISERROR(MATCH(赛后数据!AC558,(各类选项!J:J),0)),1,0))</f>
        <v/>
      </c>
      <c r="V557" s="295" t="str">
        <f>IF(赛后数据!AK558="","",IF(ISERROR(MATCH(赛后数据!AK558,(各类选项!J:J),0)),1,0))</f>
        <v/>
      </c>
    </row>
    <row r="558" spans="1:22">
      <c r="A558" s="295">
        <f t="shared" si="16"/>
        <v>0</v>
      </c>
      <c r="B558" s="295">
        <f t="shared" si="17"/>
        <v>0</v>
      </c>
      <c r="C558" s="295" t="str">
        <f>IF(原始数据!K559="","",IF(ISERROR(MATCH(原始数据!K559,原始数据!E559:F559,0)),1,0)-IF(原始数据!K559="",1,0))</f>
        <v/>
      </c>
      <c r="D558" s="295" t="str">
        <f>IF(原始数据!L559="","",IF(ISERROR(MATCH(原始数据!L559,各类选项!L:L,0)),1,0)-IF(原始数据!L559="",1,0))</f>
        <v/>
      </c>
      <c r="E558" s="295" t="str">
        <f>IF(原始数据!W559="","",IF(ISERROR(MATCH(原始数据!W559,各类选项!G:G,0)),1,0))</f>
        <v/>
      </c>
      <c r="F558" s="295" t="str">
        <f>IF(原始数据!Y559="","",IF(ISERROR(MATCH(原始数据!Y559,各类选项!G:G,0)),1,0))</f>
        <v/>
      </c>
      <c r="G558" s="295" t="str">
        <f>IF(原始数据!AO559="","",IF(ISERROR(MATCH(原始数据!AO559,各类选项!$E:$E,0)),1,0))</f>
        <v/>
      </c>
      <c r="H558" s="295" t="str">
        <f>IF(原始数据!AP559="","",IF(ISERROR(MATCH(原始数据!AP559,各类选项!$E:$E,0)),1,0))</f>
        <v/>
      </c>
      <c r="I558" s="295" t="str">
        <f>IF(原始数据!AV559="","",IF(ISERROR(MATCH(原始数据!AV559,各类选项!$E:$E,0)),1,0))</f>
        <v/>
      </c>
      <c r="J558" s="295" t="str">
        <f>IF(原始数据!AX559="","",IF(ISERROR(MATCH(原始数据!AX559,各类选项!$E:$E,0)),1,0))</f>
        <v/>
      </c>
      <c r="K558" s="295" t="str">
        <f>IF(原始数据!AQ559="","",IF(ISERROR(MATCH(原始数据!AQ559,各类选项!$C:$C,0)),1,0))</f>
        <v/>
      </c>
      <c r="L558" s="295" t="str">
        <f>IF(原始数据!AR559="","",IF(ISERROR(MATCH(原始数据!AR559,各类选项!$C:$C,0)),1,0))</f>
        <v/>
      </c>
      <c r="M558" s="295" t="str">
        <f>IF(原始数据!AS559="","",IF(ISERROR(MATCH(原始数据!AS559,各类选项!$C:$C,0)),1,0))</f>
        <v/>
      </c>
      <c r="N558" s="295" t="str">
        <f>IF(原始数据!AT559="","",IF(ISERROR(MATCH(原始数据!AT559,各类选项!$E:$E,0)),1,0))</f>
        <v/>
      </c>
      <c r="O558" s="295" t="str">
        <f>IF(原始数据!AU559="","",IF(ISERROR(MATCH(原始数据!AU559,各类选项!$E:$E,0)),1,0))</f>
        <v/>
      </c>
      <c r="P558" s="295" t="str">
        <f>IF(原始数据!AW559="","",IF(ISERROR(MATCH(原始数据!AW559,各类选项!$E:$E,0)),1,0))</f>
        <v/>
      </c>
      <c r="Q558" s="295" t="str">
        <f>IF(原始数据!AY559="","",IF(ISERROR(MATCH(原始数据!AY559,各类选项!$E:$E,0)),1,0))</f>
        <v/>
      </c>
      <c r="R558" s="295" t="str">
        <f>IF(原始数据!AZ559="","",IF(ISERROR(MATCH(原始数据!AZ559,各类选项!$C:$C,0)),1,0))</f>
        <v/>
      </c>
      <c r="S558" s="295" t="str">
        <f>IF(赛后数据!M559="","",IF(ISERROR(MATCH(赛后数据!M559,(各类选项!J:J),0)),1,0))</f>
        <v/>
      </c>
      <c r="T558" s="295" t="str">
        <f>IF(赛后数据!U559="","",IF(ISERROR(MATCH(赛后数据!U559,(各类选项!J:J),0)),1,0))</f>
        <v/>
      </c>
      <c r="U558" s="295" t="str">
        <f>IF(赛后数据!AC559="","",IF(ISERROR(MATCH(赛后数据!AC559,(各类选项!J:J),0)),1,0))</f>
        <v/>
      </c>
      <c r="V558" s="295" t="str">
        <f>IF(赛后数据!AK559="","",IF(ISERROR(MATCH(赛后数据!AK559,(各类选项!J:J),0)),1,0))</f>
        <v/>
      </c>
    </row>
    <row r="559" spans="1:22">
      <c r="A559" s="295">
        <f t="shared" si="16"/>
        <v>0</v>
      </c>
      <c r="B559" s="295">
        <f t="shared" si="17"/>
        <v>0</v>
      </c>
      <c r="C559" s="295" t="str">
        <f>IF(原始数据!K560="","",IF(ISERROR(MATCH(原始数据!K560,原始数据!E560:F560,0)),1,0)-IF(原始数据!K560="",1,0))</f>
        <v/>
      </c>
      <c r="D559" s="295" t="str">
        <f>IF(原始数据!L560="","",IF(ISERROR(MATCH(原始数据!L560,各类选项!L:L,0)),1,0)-IF(原始数据!L560="",1,0))</f>
        <v/>
      </c>
      <c r="E559" s="295" t="str">
        <f>IF(原始数据!W560="","",IF(ISERROR(MATCH(原始数据!W560,各类选项!G:G,0)),1,0))</f>
        <v/>
      </c>
      <c r="F559" s="295" t="str">
        <f>IF(原始数据!Y560="","",IF(ISERROR(MATCH(原始数据!Y560,各类选项!G:G,0)),1,0))</f>
        <v/>
      </c>
      <c r="G559" s="295" t="str">
        <f>IF(原始数据!AO560="","",IF(ISERROR(MATCH(原始数据!AO560,各类选项!$E:$E,0)),1,0))</f>
        <v/>
      </c>
      <c r="H559" s="295" t="str">
        <f>IF(原始数据!AP560="","",IF(ISERROR(MATCH(原始数据!AP560,各类选项!$E:$E,0)),1,0))</f>
        <v/>
      </c>
      <c r="I559" s="295" t="str">
        <f>IF(原始数据!AV560="","",IF(ISERROR(MATCH(原始数据!AV560,各类选项!$E:$E,0)),1,0))</f>
        <v/>
      </c>
      <c r="J559" s="295" t="str">
        <f>IF(原始数据!AX560="","",IF(ISERROR(MATCH(原始数据!AX560,各类选项!$E:$E,0)),1,0))</f>
        <v/>
      </c>
      <c r="K559" s="295" t="str">
        <f>IF(原始数据!AQ560="","",IF(ISERROR(MATCH(原始数据!AQ560,各类选项!$C:$C,0)),1,0))</f>
        <v/>
      </c>
      <c r="L559" s="295" t="str">
        <f>IF(原始数据!AR560="","",IF(ISERROR(MATCH(原始数据!AR560,各类选项!$C:$C,0)),1,0))</f>
        <v/>
      </c>
      <c r="M559" s="295" t="str">
        <f>IF(原始数据!AS560="","",IF(ISERROR(MATCH(原始数据!AS560,各类选项!$C:$C,0)),1,0))</f>
        <v/>
      </c>
      <c r="N559" s="295" t="str">
        <f>IF(原始数据!AT560="","",IF(ISERROR(MATCH(原始数据!AT560,各类选项!$E:$E,0)),1,0))</f>
        <v/>
      </c>
      <c r="O559" s="295" t="str">
        <f>IF(原始数据!AU560="","",IF(ISERROR(MATCH(原始数据!AU560,各类选项!$E:$E,0)),1,0))</f>
        <v/>
      </c>
      <c r="P559" s="295" t="str">
        <f>IF(原始数据!AW560="","",IF(ISERROR(MATCH(原始数据!AW560,各类选项!$E:$E,0)),1,0))</f>
        <v/>
      </c>
      <c r="Q559" s="295" t="str">
        <f>IF(原始数据!AY560="","",IF(ISERROR(MATCH(原始数据!AY560,各类选项!$E:$E,0)),1,0))</f>
        <v/>
      </c>
      <c r="R559" s="295" t="str">
        <f>IF(原始数据!AZ560="","",IF(ISERROR(MATCH(原始数据!AZ560,各类选项!$C:$C,0)),1,0))</f>
        <v/>
      </c>
      <c r="S559" s="295" t="str">
        <f>IF(赛后数据!M560="","",IF(ISERROR(MATCH(赛后数据!M560,(各类选项!J:J),0)),1,0))</f>
        <v/>
      </c>
      <c r="T559" s="295" t="str">
        <f>IF(赛后数据!U560="","",IF(ISERROR(MATCH(赛后数据!U560,(各类选项!J:J),0)),1,0))</f>
        <v/>
      </c>
      <c r="U559" s="295" t="str">
        <f>IF(赛后数据!AC560="","",IF(ISERROR(MATCH(赛后数据!AC560,(各类选项!J:J),0)),1,0))</f>
        <v/>
      </c>
      <c r="V559" s="295" t="str">
        <f>IF(赛后数据!AK560="","",IF(ISERROR(MATCH(赛后数据!AK560,(各类选项!J:J),0)),1,0))</f>
        <v/>
      </c>
    </row>
    <row r="560" spans="1:22">
      <c r="A560" s="295">
        <f t="shared" si="16"/>
        <v>0</v>
      </c>
      <c r="B560" s="295">
        <f t="shared" si="17"/>
        <v>0</v>
      </c>
      <c r="C560" s="295" t="str">
        <f>IF(原始数据!K561="","",IF(ISERROR(MATCH(原始数据!K561,原始数据!E561:F561,0)),1,0)-IF(原始数据!K561="",1,0))</f>
        <v/>
      </c>
      <c r="D560" s="295" t="str">
        <f>IF(原始数据!L561="","",IF(ISERROR(MATCH(原始数据!L561,各类选项!L:L,0)),1,0)-IF(原始数据!L561="",1,0))</f>
        <v/>
      </c>
      <c r="E560" s="295" t="str">
        <f>IF(原始数据!W561="","",IF(ISERROR(MATCH(原始数据!W561,各类选项!G:G,0)),1,0))</f>
        <v/>
      </c>
      <c r="F560" s="295" t="str">
        <f>IF(原始数据!Y561="","",IF(ISERROR(MATCH(原始数据!Y561,各类选项!G:G,0)),1,0))</f>
        <v/>
      </c>
      <c r="G560" s="295" t="str">
        <f>IF(原始数据!AO561="","",IF(ISERROR(MATCH(原始数据!AO561,各类选项!$E:$E,0)),1,0))</f>
        <v/>
      </c>
      <c r="H560" s="295" t="str">
        <f>IF(原始数据!AP561="","",IF(ISERROR(MATCH(原始数据!AP561,各类选项!$E:$E,0)),1,0))</f>
        <v/>
      </c>
      <c r="I560" s="295" t="str">
        <f>IF(原始数据!AV561="","",IF(ISERROR(MATCH(原始数据!AV561,各类选项!$E:$E,0)),1,0))</f>
        <v/>
      </c>
      <c r="J560" s="295" t="str">
        <f>IF(原始数据!AX561="","",IF(ISERROR(MATCH(原始数据!AX561,各类选项!$E:$E,0)),1,0))</f>
        <v/>
      </c>
      <c r="K560" s="295" t="str">
        <f>IF(原始数据!AQ561="","",IF(ISERROR(MATCH(原始数据!AQ561,各类选项!$C:$C,0)),1,0))</f>
        <v/>
      </c>
      <c r="L560" s="295" t="str">
        <f>IF(原始数据!AR561="","",IF(ISERROR(MATCH(原始数据!AR561,各类选项!$C:$C,0)),1,0))</f>
        <v/>
      </c>
      <c r="M560" s="295" t="str">
        <f>IF(原始数据!AS561="","",IF(ISERROR(MATCH(原始数据!AS561,各类选项!$C:$C,0)),1,0))</f>
        <v/>
      </c>
      <c r="N560" s="295" t="str">
        <f>IF(原始数据!AT561="","",IF(ISERROR(MATCH(原始数据!AT561,各类选项!$E:$E,0)),1,0))</f>
        <v/>
      </c>
      <c r="O560" s="295" t="str">
        <f>IF(原始数据!AU561="","",IF(ISERROR(MATCH(原始数据!AU561,各类选项!$E:$E,0)),1,0))</f>
        <v/>
      </c>
      <c r="P560" s="295" t="str">
        <f>IF(原始数据!AW561="","",IF(ISERROR(MATCH(原始数据!AW561,各类选项!$E:$E,0)),1,0))</f>
        <v/>
      </c>
      <c r="Q560" s="295" t="str">
        <f>IF(原始数据!AY561="","",IF(ISERROR(MATCH(原始数据!AY561,各类选项!$E:$E,0)),1,0))</f>
        <v/>
      </c>
      <c r="R560" s="295" t="str">
        <f>IF(原始数据!AZ561="","",IF(ISERROR(MATCH(原始数据!AZ561,各类选项!$C:$C,0)),1,0))</f>
        <v/>
      </c>
      <c r="S560" s="295" t="str">
        <f>IF(赛后数据!M561="","",IF(ISERROR(MATCH(赛后数据!M561,(各类选项!J:J),0)),1,0))</f>
        <v/>
      </c>
      <c r="T560" s="295" t="str">
        <f>IF(赛后数据!U561="","",IF(ISERROR(MATCH(赛后数据!U561,(各类选项!J:J),0)),1,0))</f>
        <v/>
      </c>
      <c r="U560" s="295" t="str">
        <f>IF(赛后数据!AC561="","",IF(ISERROR(MATCH(赛后数据!AC561,(各类选项!J:J),0)),1,0))</f>
        <v/>
      </c>
      <c r="V560" s="295" t="str">
        <f>IF(赛后数据!AK561="","",IF(ISERROR(MATCH(赛后数据!AK561,(各类选项!J:J),0)),1,0))</f>
        <v/>
      </c>
    </row>
    <row r="561" spans="1:22">
      <c r="A561" s="295">
        <f t="shared" si="16"/>
        <v>0</v>
      </c>
      <c r="B561" s="295">
        <f t="shared" si="17"/>
        <v>0</v>
      </c>
      <c r="C561" s="295" t="str">
        <f>IF(原始数据!K562="","",IF(ISERROR(MATCH(原始数据!K562,原始数据!E562:F562,0)),1,0)-IF(原始数据!K562="",1,0))</f>
        <v/>
      </c>
      <c r="D561" s="295" t="str">
        <f>IF(原始数据!L562="","",IF(ISERROR(MATCH(原始数据!L562,各类选项!L:L,0)),1,0)-IF(原始数据!L562="",1,0))</f>
        <v/>
      </c>
      <c r="E561" s="295" t="str">
        <f>IF(原始数据!W562="","",IF(ISERROR(MATCH(原始数据!W562,各类选项!G:G,0)),1,0))</f>
        <v/>
      </c>
      <c r="F561" s="295" t="str">
        <f>IF(原始数据!Y562="","",IF(ISERROR(MATCH(原始数据!Y562,各类选项!G:G,0)),1,0))</f>
        <v/>
      </c>
      <c r="G561" s="295" t="str">
        <f>IF(原始数据!AO562="","",IF(ISERROR(MATCH(原始数据!AO562,各类选项!$E:$E,0)),1,0))</f>
        <v/>
      </c>
      <c r="H561" s="295" t="str">
        <f>IF(原始数据!AP562="","",IF(ISERROR(MATCH(原始数据!AP562,各类选项!$E:$E,0)),1,0))</f>
        <v/>
      </c>
      <c r="I561" s="295" t="str">
        <f>IF(原始数据!AV562="","",IF(ISERROR(MATCH(原始数据!AV562,各类选项!$E:$E,0)),1,0))</f>
        <v/>
      </c>
      <c r="J561" s="295" t="str">
        <f>IF(原始数据!AX562="","",IF(ISERROR(MATCH(原始数据!AX562,各类选项!$E:$E,0)),1,0))</f>
        <v/>
      </c>
      <c r="K561" s="295" t="str">
        <f>IF(原始数据!AQ562="","",IF(ISERROR(MATCH(原始数据!AQ562,各类选项!$C:$C,0)),1,0))</f>
        <v/>
      </c>
      <c r="L561" s="295" t="str">
        <f>IF(原始数据!AR562="","",IF(ISERROR(MATCH(原始数据!AR562,各类选项!$C:$C,0)),1,0))</f>
        <v/>
      </c>
      <c r="M561" s="295" t="str">
        <f>IF(原始数据!AS562="","",IF(ISERROR(MATCH(原始数据!AS562,各类选项!$C:$C,0)),1,0))</f>
        <v/>
      </c>
      <c r="N561" s="295" t="str">
        <f>IF(原始数据!AT562="","",IF(ISERROR(MATCH(原始数据!AT562,各类选项!$E:$E,0)),1,0))</f>
        <v/>
      </c>
      <c r="O561" s="295" t="str">
        <f>IF(原始数据!AU562="","",IF(ISERROR(MATCH(原始数据!AU562,各类选项!$E:$E,0)),1,0))</f>
        <v/>
      </c>
      <c r="P561" s="295" t="str">
        <f>IF(原始数据!AW562="","",IF(ISERROR(MATCH(原始数据!AW562,各类选项!$E:$E,0)),1,0))</f>
        <v/>
      </c>
      <c r="Q561" s="295" t="str">
        <f>IF(原始数据!AY562="","",IF(ISERROR(MATCH(原始数据!AY562,各类选项!$E:$E,0)),1,0))</f>
        <v/>
      </c>
      <c r="R561" s="295" t="str">
        <f>IF(原始数据!AZ562="","",IF(ISERROR(MATCH(原始数据!AZ562,各类选项!$C:$C,0)),1,0))</f>
        <v/>
      </c>
      <c r="S561" s="295" t="str">
        <f>IF(赛后数据!M562="","",IF(ISERROR(MATCH(赛后数据!M562,(各类选项!J:J),0)),1,0))</f>
        <v/>
      </c>
      <c r="T561" s="295" t="str">
        <f>IF(赛后数据!U562="","",IF(ISERROR(MATCH(赛后数据!U562,(各类选项!J:J),0)),1,0))</f>
        <v/>
      </c>
      <c r="U561" s="295" t="str">
        <f>IF(赛后数据!AC562="","",IF(ISERROR(MATCH(赛后数据!AC562,(各类选项!J:J),0)),1,0))</f>
        <v/>
      </c>
      <c r="V561" s="295" t="str">
        <f>IF(赛后数据!AK562="","",IF(ISERROR(MATCH(赛后数据!AK562,(各类选项!J:J),0)),1,0))</f>
        <v/>
      </c>
    </row>
    <row r="562" spans="1:22">
      <c r="A562" s="295">
        <f t="shared" si="16"/>
        <v>0</v>
      </c>
      <c r="B562" s="295">
        <f t="shared" si="17"/>
        <v>0</v>
      </c>
      <c r="C562" s="295" t="str">
        <f>IF(原始数据!K563="","",IF(ISERROR(MATCH(原始数据!K563,原始数据!E563:F563,0)),1,0)-IF(原始数据!K563="",1,0))</f>
        <v/>
      </c>
      <c r="D562" s="295" t="str">
        <f>IF(原始数据!L563="","",IF(ISERROR(MATCH(原始数据!L563,各类选项!L:L,0)),1,0)-IF(原始数据!L563="",1,0))</f>
        <v/>
      </c>
      <c r="E562" s="295" t="str">
        <f>IF(原始数据!W563="","",IF(ISERROR(MATCH(原始数据!W563,各类选项!G:G,0)),1,0))</f>
        <v/>
      </c>
      <c r="F562" s="295" t="str">
        <f>IF(原始数据!Y563="","",IF(ISERROR(MATCH(原始数据!Y563,各类选项!G:G,0)),1,0))</f>
        <v/>
      </c>
      <c r="G562" s="295" t="str">
        <f>IF(原始数据!AO563="","",IF(ISERROR(MATCH(原始数据!AO563,各类选项!$E:$E,0)),1,0))</f>
        <v/>
      </c>
      <c r="H562" s="295" t="str">
        <f>IF(原始数据!AP563="","",IF(ISERROR(MATCH(原始数据!AP563,各类选项!$E:$E,0)),1,0))</f>
        <v/>
      </c>
      <c r="I562" s="295" t="str">
        <f>IF(原始数据!AV563="","",IF(ISERROR(MATCH(原始数据!AV563,各类选项!$E:$E,0)),1,0))</f>
        <v/>
      </c>
      <c r="J562" s="295" t="str">
        <f>IF(原始数据!AX563="","",IF(ISERROR(MATCH(原始数据!AX563,各类选项!$E:$E,0)),1,0))</f>
        <v/>
      </c>
      <c r="K562" s="295" t="str">
        <f>IF(原始数据!AQ563="","",IF(ISERROR(MATCH(原始数据!AQ563,各类选项!$C:$C,0)),1,0))</f>
        <v/>
      </c>
      <c r="L562" s="295" t="str">
        <f>IF(原始数据!AR563="","",IF(ISERROR(MATCH(原始数据!AR563,各类选项!$C:$C,0)),1,0))</f>
        <v/>
      </c>
      <c r="M562" s="295" t="str">
        <f>IF(原始数据!AS563="","",IF(ISERROR(MATCH(原始数据!AS563,各类选项!$C:$C,0)),1,0))</f>
        <v/>
      </c>
      <c r="N562" s="295" t="str">
        <f>IF(原始数据!AT563="","",IF(ISERROR(MATCH(原始数据!AT563,各类选项!$E:$E,0)),1,0))</f>
        <v/>
      </c>
      <c r="O562" s="295" t="str">
        <f>IF(原始数据!AU563="","",IF(ISERROR(MATCH(原始数据!AU563,各类选项!$E:$E,0)),1,0))</f>
        <v/>
      </c>
      <c r="P562" s="295" t="str">
        <f>IF(原始数据!AW563="","",IF(ISERROR(MATCH(原始数据!AW563,各类选项!$E:$E,0)),1,0))</f>
        <v/>
      </c>
      <c r="Q562" s="295" t="str">
        <f>IF(原始数据!AY563="","",IF(ISERROR(MATCH(原始数据!AY563,各类选项!$E:$E,0)),1,0))</f>
        <v/>
      </c>
      <c r="R562" s="295" t="str">
        <f>IF(原始数据!AZ563="","",IF(ISERROR(MATCH(原始数据!AZ563,各类选项!$C:$C,0)),1,0))</f>
        <v/>
      </c>
      <c r="S562" s="295" t="str">
        <f>IF(赛后数据!M563="","",IF(ISERROR(MATCH(赛后数据!M563,(各类选项!J:J),0)),1,0))</f>
        <v/>
      </c>
      <c r="T562" s="295" t="str">
        <f>IF(赛后数据!U563="","",IF(ISERROR(MATCH(赛后数据!U563,(各类选项!J:J),0)),1,0))</f>
        <v/>
      </c>
      <c r="U562" s="295" t="str">
        <f>IF(赛后数据!AC563="","",IF(ISERROR(MATCH(赛后数据!AC563,(各类选项!J:J),0)),1,0))</f>
        <v/>
      </c>
      <c r="V562" s="295" t="str">
        <f>IF(赛后数据!AK563="","",IF(ISERROR(MATCH(赛后数据!AK563,(各类选项!J:J),0)),1,0))</f>
        <v/>
      </c>
    </row>
    <row r="563" spans="1:22">
      <c r="A563" s="295">
        <f t="shared" si="16"/>
        <v>0</v>
      </c>
      <c r="B563" s="295">
        <f t="shared" si="17"/>
        <v>0</v>
      </c>
      <c r="C563" s="295" t="str">
        <f>IF(原始数据!K564="","",IF(ISERROR(MATCH(原始数据!K564,原始数据!E564:F564,0)),1,0)-IF(原始数据!K564="",1,0))</f>
        <v/>
      </c>
      <c r="D563" s="295" t="str">
        <f>IF(原始数据!L564="","",IF(ISERROR(MATCH(原始数据!L564,各类选项!L:L,0)),1,0)-IF(原始数据!L564="",1,0))</f>
        <v/>
      </c>
      <c r="E563" s="295" t="str">
        <f>IF(原始数据!W564="","",IF(ISERROR(MATCH(原始数据!W564,各类选项!G:G,0)),1,0))</f>
        <v/>
      </c>
      <c r="F563" s="295" t="str">
        <f>IF(原始数据!Y564="","",IF(ISERROR(MATCH(原始数据!Y564,各类选项!G:G,0)),1,0))</f>
        <v/>
      </c>
      <c r="G563" s="295" t="str">
        <f>IF(原始数据!AO564="","",IF(ISERROR(MATCH(原始数据!AO564,各类选项!$E:$E,0)),1,0))</f>
        <v/>
      </c>
      <c r="H563" s="295" t="str">
        <f>IF(原始数据!AP564="","",IF(ISERROR(MATCH(原始数据!AP564,各类选项!$E:$E,0)),1,0))</f>
        <v/>
      </c>
      <c r="I563" s="295" t="str">
        <f>IF(原始数据!AV564="","",IF(ISERROR(MATCH(原始数据!AV564,各类选项!$E:$E,0)),1,0))</f>
        <v/>
      </c>
      <c r="J563" s="295" t="str">
        <f>IF(原始数据!AX564="","",IF(ISERROR(MATCH(原始数据!AX564,各类选项!$E:$E,0)),1,0))</f>
        <v/>
      </c>
      <c r="K563" s="295" t="str">
        <f>IF(原始数据!AQ564="","",IF(ISERROR(MATCH(原始数据!AQ564,各类选项!$C:$C,0)),1,0))</f>
        <v/>
      </c>
      <c r="L563" s="295" t="str">
        <f>IF(原始数据!AR564="","",IF(ISERROR(MATCH(原始数据!AR564,各类选项!$C:$C,0)),1,0))</f>
        <v/>
      </c>
      <c r="M563" s="295" t="str">
        <f>IF(原始数据!AS564="","",IF(ISERROR(MATCH(原始数据!AS564,各类选项!$C:$C,0)),1,0))</f>
        <v/>
      </c>
      <c r="N563" s="295" t="str">
        <f>IF(原始数据!AT564="","",IF(ISERROR(MATCH(原始数据!AT564,各类选项!$E:$E,0)),1,0))</f>
        <v/>
      </c>
      <c r="O563" s="295" t="str">
        <f>IF(原始数据!AU564="","",IF(ISERROR(MATCH(原始数据!AU564,各类选项!$E:$E,0)),1,0))</f>
        <v/>
      </c>
      <c r="P563" s="295" t="str">
        <f>IF(原始数据!AW564="","",IF(ISERROR(MATCH(原始数据!AW564,各类选项!$E:$E,0)),1,0))</f>
        <v/>
      </c>
      <c r="Q563" s="295" t="str">
        <f>IF(原始数据!AY564="","",IF(ISERROR(MATCH(原始数据!AY564,各类选项!$E:$E,0)),1,0))</f>
        <v/>
      </c>
      <c r="R563" s="295" t="str">
        <f>IF(原始数据!AZ564="","",IF(ISERROR(MATCH(原始数据!AZ564,各类选项!$C:$C,0)),1,0))</f>
        <v/>
      </c>
      <c r="S563" s="295" t="str">
        <f>IF(赛后数据!M564="","",IF(ISERROR(MATCH(赛后数据!M564,(各类选项!J:J),0)),1,0))</f>
        <v/>
      </c>
      <c r="T563" s="295" t="str">
        <f>IF(赛后数据!U564="","",IF(ISERROR(MATCH(赛后数据!U564,(各类选项!J:J),0)),1,0))</f>
        <v/>
      </c>
      <c r="U563" s="295" t="str">
        <f>IF(赛后数据!AC564="","",IF(ISERROR(MATCH(赛后数据!AC564,(各类选项!J:J),0)),1,0))</f>
        <v/>
      </c>
      <c r="V563" s="295" t="str">
        <f>IF(赛后数据!AK564="","",IF(ISERROR(MATCH(赛后数据!AK564,(各类选项!J:J),0)),1,0))</f>
        <v/>
      </c>
    </row>
    <row r="564" spans="1:22">
      <c r="A564" s="295">
        <f t="shared" si="16"/>
        <v>0</v>
      </c>
      <c r="B564" s="295">
        <f t="shared" si="17"/>
        <v>0</v>
      </c>
      <c r="C564" s="295" t="str">
        <f>IF(原始数据!K565="","",IF(ISERROR(MATCH(原始数据!K565,原始数据!E565:F565,0)),1,0)-IF(原始数据!K565="",1,0))</f>
        <v/>
      </c>
      <c r="D564" s="295" t="str">
        <f>IF(原始数据!L565="","",IF(ISERROR(MATCH(原始数据!L565,各类选项!L:L,0)),1,0)-IF(原始数据!L565="",1,0))</f>
        <v/>
      </c>
      <c r="E564" s="295" t="str">
        <f>IF(原始数据!W565="","",IF(ISERROR(MATCH(原始数据!W565,各类选项!G:G,0)),1,0))</f>
        <v/>
      </c>
      <c r="F564" s="295" t="str">
        <f>IF(原始数据!Y565="","",IF(ISERROR(MATCH(原始数据!Y565,各类选项!G:G,0)),1,0))</f>
        <v/>
      </c>
      <c r="G564" s="295" t="str">
        <f>IF(原始数据!AO565="","",IF(ISERROR(MATCH(原始数据!AO565,各类选项!$E:$E,0)),1,0))</f>
        <v/>
      </c>
      <c r="H564" s="295" t="str">
        <f>IF(原始数据!AP565="","",IF(ISERROR(MATCH(原始数据!AP565,各类选项!$E:$E,0)),1,0))</f>
        <v/>
      </c>
      <c r="I564" s="295" t="str">
        <f>IF(原始数据!AV565="","",IF(ISERROR(MATCH(原始数据!AV565,各类选项!$E:$E,0)),1,0))</f>
        <v/>
      </c>
      <c r="J564" s="295" t="str">
        <f>IF(原始数据!AX565="","",IF(ISERROR(MATCH(原始数据!AX565,各类选项!$E:$E,0)),1,0))</f>
        <v/>
      </c>
      <c r="K564" s="295" t="str">
        <f>IF(原始数据!AQ565="","",IF(ISERROR(MATCH(原始数据!AQ565,各类选项!$C:$C,0)),1,0))</f>
        <v/>
      </c>
      <c r="L564" s="295" t="str">
        <f>IF(原始数据!AR565="","",IF(ISERROR(MATCH(原始数据!AR565,各类选项!$C:$C,0)),1,0))</f>
        <v/>
      </c>
      <c r="M564" s="295" t="str">
        <f>IF(原始数据!AS565="","",IF(ISERROR(MATCH(原始数据!AS565,各类选项!$C:$C,0)),1,0))</f>
        <v/>
      </c>
      <c r="N564" s="295" t="str">
        <f>IF(原始数据!AT565="","",IF(ISERROR(MATCH(原始数据!AT565,各类选项!$E:$E,0)),1,0))</f>
        <v/>
      </c>
      <c r="O564" s="295" t="str">
        <f>IF(原始数据!AU565="","",IF(ISERROR(MATCH(原始数据!AU565,各类选项!$E:$E,0)),1,0))</f>
        <v/>
      </c>
      <c r="P564" s="295" t="str">
        <f>IF(原始数据!AW565="","",IF(ISERROR(MATCH(原始数据!AW565,各类选项!$E:$E,0)),1,0))</f>
        <v/>
      </c>
      <c r="Q564" s="295" t="str">
        <f>IF(原始数据!AY565="","",IF(ISERROR(MATCH(原始数据!AY565,各类选项!$E:$E,0)),1,0))</f>
        <v/>
      </c>
      <c r="R564" s="295" t="str">
        <f>IF(原始数据!AZ565="","",IF(ISERROR(MATCH(原始数据!AZ565,各类选项!$C:$C,0)),1,0))</f>
        <v/>
      </c>
      <c r="S564" s="295" t="str">
        <f>IF(赛后数据!M565="","",IF(ISERROR(MATCH(赛后数据!M565,(各类选项!J:J),0)),1,0))</f>
        <v/>
      </c>
      <c r="T564" s="295" t="str">
        <f>IF(赛后数据!U565="","",IF(ISERROR(MATCH(赛后数据!U565,(各类选项!J:J),0)),1,0))</f>
        <v/>
      </c>
      <c r="U564" s="295" t="str">
        <f>IF(赛后数据!AC565="","",IF(ISERROR(MATCH(赛后数据!AC565,(各类选项!J:J),0)),1,0))</f>
        <v/>
      </c>
      <c r="V564" s="295" t="str">
        <f>IF(赛后数据!AK565="","",IF(ISERROR(MATCH(赛后数据!AK565,(各类选项!J:J),0)),1,0))</f>
        <v/>
      </c>
    </row>
    <row r="565" spans="1:22">
      <c r="A565" s="295">
        <f t="shared" si="16"/>
        <v>0</v>
      </c>
      <c r="B565" s="295">
        <f t="shared" si="17"/>
        <v>0</v>
      </c>
      <c r="C565" s="295" t="str">
        <f>IF(原始数据!K566="","",IF(ISERROR(MATCH(原始数据!K566,原始数据!E566:F566,0)),1,0)-IF(原始数据!K566="",1,0))</f>
        <v/>
      </c>
      <c r="D565" s="295" t="str">
        <f>IF(原始数据!L566="","",IF(ISERROR(MATCH(原始数据!L566,各类选项!L:L,0)),1,0)-IF(原始数据!L566="",1,0))</f>
        <v/>
      </c>
      <c r="E565" s="295" t="str">
        <f>IF(原始数据!W566="","",IF(ISERROR(MATCH(原始数据!W566,各类选项!G:G,0)),1,0))</f>
        <v/>
      </c>
      <c r="F565" s="295" t="str">
        <f>IF(原始数据!Y566="","",IF(ISERROR(MATCH(原始数据!Y566,各类选项!G:G,0)),1,0))</f>
        <v/>
      </c>
      <c r="G565" s="295" t="str">
        <f>IF(原始数据!AO566="","",IF(ISERROR(MATCH(原始数据!AO566,各类选项!$E:$E,0)),1,0))</f>
        <v/>
      </c>
      <c r="H565" s="295" t="str">
        <f>IF(原始数据!AP566="","",IF(ISERROR(MATCH(原始数据!AP566,各类选项!$E:$E,0)),1,0))</f>
        <v/>
      </c>
      <c r="I565" s="295" t="str">
        <f>IF(原始数据!AV566="","",IF(ISERROR(MATCH(原始数据!AV566,各类选项!$E:$E,0)),1,0))</f>
        <v/>
      </c>
      <c r="J565" s="295" t="str">
        <f>IF(原始数据!AX566="","",IF(ISERROR(MATCH(原始数据!AX566,各类选项!$E:$E,0)),1,0))</f>
        <v/>
      </c>
      <c r="K565" s="295" t="str">
        <f>IF(原始数据!AQ566="","",IF(ISERROR(MATCH(原始数据!AQ566,各类选项!$C:$C,0)),1,0))</f>
        <v/>
      </c>
      <c r="L565" s="295" t="str">
        <f>IF(原始数据!AR566="","",IF(ISERROR(MATCH(原始数据!AR566,各类选项!$C:$C,0)),1,0))</f>
        <v/>
      </c>
      <c r="M565" s="295" t="str">
        <f>IF(原始数据!AS566="","",IF(ISERROR(MATCH(原始数据!AS566,各类选项!$C:$C,0)),1,0))</f>
        <v/>
      </c>
      <c r="N565" s="295" t="str">
        <f>IF(原始数据!AT566="","",IF(ISERROR(MATCH(原始数据!AT566,各类选项!$E:$E,0)),1,0))</f>
        <v/>
      </c>
      <c r="O565" s="295" t="str">
        <f>IF(原始数据!AU566="","",IF(ISERROR(MATCH(原始数据!AU566,各类选项!$E:$E,0)),1,0))</f>
        <v/>
      </c>
      <c r="P565" s="295" t="str">
        <f>IF(原始数据!AW566="","",IF(ISERROR(MATCH(原始数据!AW566,各类选项!$E:$E,0)),1,0))</f>
        <v/>
      </c>
      <c r="Q565" s="295" t="str">
        <f>IF(原始数据!AY566="","",IF(ISERROR(MATCH(原始数据!AY566,各类选项!$E:$E,0)),1,0))</f>
        <v/>
      </c>
      <c r="R565" s="295" t="str">
        <f>IF(原始数据!AZ566="","",IF(ISERROR(MATCH(原始数据!AZ566,各类选项!$C:$C,0)),1,0))</f>
        <v/>
      </c>
      <c r="S565" s="295" t="str">
        <f>IF(赛后数据!M566="","",IF(ISERROR(MATCH(赛后数据!M566,(各类选项!J:J),0)),1,0))</f>
        <v/>
      </c>
      <c r="T565" s="295" t="str">
        <f>IF(赛后数据!U566="","",IF(ISERROR(MATCH(赛后数据!U566,(各类选项!J:J),0)),1,0))</f>
        <v/>
      </c>
      <c r="U565" s="295" t="str">
        <f>IF(赛后数据!AC566="","",IF(ISERROR(MATCH(赛后数据!AC566,(各类选项!J:J),0)),1,0))</f>
        <v/>
      </c>
      <c r="V565" s="295" t="str">
        <f>IF(赛后数据!AK566="","",IF(ISERROR(MATCH(赛后数据!AK566,(各类选项!J:J),0)),1,0))</f>
        <v/>
      </c>
    </row>
    <row r="566" spans="1:22">
      <c r="A566" s="295">
        <f t="shared" si="16"/>
        <v>0</v>
      </c>
      <c r="B566" s="295">
        <f t="shared" si="17"/>
        <v>0</v>
      </c>
      <c r="C566" s="295" t="str">
        <f>IF(原始数据!K567="","",IF(ISERROR(MATCH(原始数据!K567,原始数据!E567:F567,0)),1,0)-IF(原始数据!K567="",1,0))</f>
        <v/>
      </c>
      <c r="D566" s="295" t="str">
        <f>IF(原始数据!L567="","",IF(ISERROR(MATCH(原始数据!L567,各类选项!L:L,0)),1,0)-IF(原始数据!L567="",1,0))</f>
        <v/>
      </c>
      <c r="E566" s="295" t="str">
        <f>IF(原始数据!W567="","",IF(ISERROR(MATCH(原始数据!W567,各类选项!G:G,0)),1,0))</f>
        <v/>
      </c>
      <c r="F566" s="295" t="str">
        <f>IF(原始数据!Y567="","",IF(ISERROR(MATCH(原始数据!Y567,各类选项!G:G,0)),1,0))</f>
        <v/>
      </c>
      <c r="G566" s="295" t="str">
        <f>IF(原始数据!AO567="","",IF(ISERROR(MATCH(原始数据!AO567,各类选项!$E:$E,0)),1,0))</f>
        <v/>
      </c>
      <c r="H566" s="295" t="str">
        <f>IF(原始数据!AP567="","",IF(ISERROR(MATCH(原始数据!AP567,各类选项!$E:$E,0)),1,0))</f>
        <v/>
      </c>
      <c r="I566" s="295" t="str">
        <f>IF(原始数据!AV567="","",IF(ISERROR(MATCH(原始数据!AV567,各类选项!$E:$E,0)),1,0))</f>
        <v/>
      </c>
      <c r="J566" s="295" t="str">
        <f>IF(原始数据!AX567="","",IF(ISERROR(MATCH(原始数据!AX567,各类选项!$E:$E,0)),1,0))</f>
        <v/>
      </c>
      <c r="K566" s="295" t="str">
        <f>IF(原始数据!AQ567="","",IF(ISERROR(MATCH(原始数据!AQ567,各类选项!$C:$C,0)),1,0))</f>
        <v/>
      </c>
      <c r="L566" s="295" t="str">
        <f>IF(原始数据!AR567="","",IF(ISERROR(MATCH(原始数据!AR567,各类选项!$C:$C,0)),1,0))</f>
        <v/>
      </c>
      <c r="M566" s="295" t="str">
        <f>IF(原始数据!AS567="","",IF(ISERROR(MATCH(原始数据!AS567,各类选项!$C:$C,0)),1,0))</f>
        <v/>
      </c>
      <c r="N566" s="295" t="str">
        <f>IF(原始数据!AT567="","",IF(ISERROR(MATCH(原始数据!AT567,各类选项!$E:$E,0)),1,0))</f>
        <v/>
      </c>
      <c r="O566" s="295" t="str">
        <f>IF(原始数据!AU567="","",IF(ISERROR(MATCH(原始数据!AU567,各类选项!$E:$E,0)),1,0))</f>
        <v/>
      </c>
      <c r="P566" s="295" t="str">
        <f>IF(原始数据!AW567="","",IF(ISERROR(MATCH(原始数据!AW567,各类选项!$E:$E,0)),1,0))</f>
        <v/>
      </c>
      <c r="Q566" s="295" t="str">
        <f>IF(原始数据!AY567="","",IF(ISERROR(MATCH(原始数据!AY567,各类选项!$E:$E,0)),1,0))</f>
        <v/>
      </c>
      <c r="R566" s="295" t="str">
        <f>IF(原始数据!AZ567="","",IF(ISERROR(MATCH(原始数据!AZ567,各类选项!$C:$C,0)),1,0))</f>
        <v/>
      </c>
      <c r="S566" s="295" t="str">
        <f>IF(赛后数据!M567="","",IF(ISERROR(MATCH(赛后数据!M567,(各类选项!J:J),0)),1,0))</f>
        <v/>
      </c>
      <c r="T566" s="295" t="str">
        <f>IF(赛后数据!U567="","",IF(ISERROR(MATCH(赛后数据!U567,(各类选项!J:J),0)),1,0))</f>
        <v/>
      </c>
      <c r="U566" s="295" t="str">
        <f>IF(赛后数据!AC567="","",IF(ISERROR(MATCH(赛后数据!AC567,(各类选项!J:J),0)),1,0))</f>
        <v/>
      </c>
      <c r="V566" s="295" t="str">
        <f>IF(赛后数据!AK567="","",IF(ISERROR(MATCH(赛后数据!AK567,(各类选项!J:J),0)),1,0))</f>
        <v/>
      </c>
    </row>
    <row r="567" spans="1:22">
      <c r="A567" s="295">
        <f t="shared" si="16"/>
        <v>0</v>
      </c>
      <c r="B567" s="295">
        <f t="shared" si="17"/>
        <v>0</v>
      </c>
      <c r="C567" s="295" t="str">
        <f>IF(原始数据!K568="","",IF(ISERROR(MATCH(原始数据!K568,原始数据!E568:F568,0)),1,0)-IF(原始数据!K568="",1,0))</f>
        <v/>
      </c>
      <c r="D567" s="295" t="str">
        <f>IF(原始数据!L568="","",IF(ISERROR(MATCH(原始数据!L568,各类选项!L:L,0)),1,0)-IF(原始数据!L568="",1,0))</f>
        <v/>
      </c>
      <c r="E567" s="295" t="str">
        <f>IF(原始数据!W568="","",IF(ISERROR(MATCH(原始数据!W568,各类选项!G:G,0)),1,0))</f>
        <v/>
      </c>
      <c r="F567" s="295" t="str">
        <f>IF(原始数据!Y568="","",IF(ISERROR(MATCH(原始数据!Y568,各类选项!G:G,0)),1,0))</f>
        <v/>
      </c>
      <c r="G567" s="295" t="str">
        <f>IF(原始数据!AO568="","",IF(ISERROR(MATCH(原始数据!AO568,各类选项!$E:$E,0)),1,0))</f>
        <v/>
      </c>
      <c r="H567" s="295" t="str">
        <f>IF(原始数据!AP568="","",IF(ISERROR(MATCH(原始数据!AP568,各类选项!$E:$E,0)),1,0))</f>
        <v/>
      </c>
      <c r="I567" s="295" t="str">
        <f>IF(原始数据!AV568="","",IF(ISERROR(MATCH(原始数据!AV568,各类选项!$E:$E,0)),1,0))</f>
        <v/>
      </c>
      <c r="J567" s="295" t="str">
        <f>IF(原始数据!AX568="","",IF(ISERROR(MATCH(原始数据!AX568,各类选项!$E:$E,0)),1,0))</f>
        <v/>
      </c>
      <c r="K567" s="295" t="str">
        <f>IF(原始数据!AQ568="","",IF(ISERROR(MATCH(原始数据!AQ568,各类选项!$C:$C,0)),1,0))</f>
        <v/>
      </c>
      <c r="L567" s="295" t="str">
        <f>IF(原始数据!AR568="","",IF(ISERROR(MATCH(原始数据!AR568,各类选项!$C:$C,0)),1,0))</f>
        <v/>
      </c>
      <c r="M567" s="295" t="str">
        <f>IF(原始数据!AS568="","",IF(ISERROR(MATCH(原始数据!AS568,各类选项!$C:$C,0)),1,0))</f>
        <v/>
      </c>
      <c r="N567" s="295" t="str">
        <f>IF(原始数据!AT568="","",IF(ISERROR(MATCH(原始数据!AT568,各类选项!$E:$E,0)),1,0))</f>
        <v/>
      </c>
      <c r="O567" s="295" t="str">
        <f>IF(原始数据!AU568="","",IF(ISERROR(MATCH(原始数据!AU568,各类选项!$E:$E,0)),1,0))</f>
        <v/>
      </c>
      <c r="P567" s="295" t="str">
        <f>IF(原始数据!AW568="","",IF(ISERROR(MATCH(原始数据!AW568,各类选项!$E:$E,0)),1,0))</f>
        <v/>
      </c>
      <c r="Q567" s="295" t="str">
        <f>IF(原始数据!AY568="","",IF(ISERROR(MATCH(原始数据!AY568,各类选项!$E:$E,0)),1,0))</f>
        <v/>
      </c>
      <c r="R567" s="295" t="str">
        <f>IF(原始数据!AZ568="","",IF(ISERROR(MATCH(原始数据!AZ568,各类选项!$C:$C,0)),1,0))</f>
        <v/>
      </c>
      <c r="S567" s="295" t="str">
        <f>IF(赛后数据!M568="","",IF(ISERROR(MATCH(赛后数据!M568,(各类选项!J:J),0)),1,0))</f>
        <v/>
      </c>
      <c r="T567" s="295" t="str">
        <f>IF(赛后数据!U568="","",IF(ISERROR(MATCH(赛后数据!U568,(各类选项!J:J),0)),1,0))</f>
        <v/>
      </c>
      <c r="U567" s="295" t="str">
        <f>IF(赛后数据!AC568="","",IF(ISERROR(MATCH(赛后数据!AC568,(各类选项!J:J),0)),1,0))</f>
        <v/>
      </c>
      <c r="V567" s="295" t="str">
        <f>IF(赛后数据!AK568="","",IF(ISERROR(MATCH(赛后数据!AK568,(各类选项!J:J),0)),1,0))</f>
        <v/>
      </c>
    </row>
    <row r="568" spans="1:22">
      <c r="A568" s="295">
        <f t="shared" si="16"/>
        <v>0</v>
      </c>
      <c r="B568" s="295">
        <f t="shared" si="17"/>
        <v>0</v>
      </c>
      <c r="C568" s="295" t="str">
        <f>IF(原始数据!K569="","",IF(ISERROR(MATCH(原始数据!K569,原始数据!E569:F569,0)),1,0)-IF(原始数据!K569="",1,0))</f>
        <v/>
      </c>
      <c r="D568" s="295" t="str">
        <f>IF(原始数据!L569="","",IF(ISERROR(MATCH(原始数据!L569,各类选项!L:L,0)),1,0)-IF(原始数据!L569="",1,0))</f>
        <v/>
      </c>
      <c r="E568" s="295" t="str">
        <f>IF(原始数据!W569="","",IF(ISERROR(MATCH(原始数据!W569,各类选项!G:G,0)),1,0))</f>
        <v/>
      </c>
      <c r="F568" s="295" t="str">
        <f>IF(原始数据!Y569="","",IF(ISERROR(MATCH(原始数据!Y569,各类选项!G:G,0)),1,0))</f>
        <v/>
      </c>
      <c r="G568" s="295" t="str">
        <f>IF(原始数据!AO569="","",IF(ISERROR(MATCH(原始数据!AO569,各类选项!$E:$E,0)),1,0))</f>
        <v/>
      </c>
      <c r="H568" s="295" t="str">
        <f>IF(原始数据!AP569="","",IF(ISERROR(MATCH(原始数据!AP569,各类选项!$E:$E,0)),1,0))</f>
        <v/>
      </c>
      <c r="I568" s="295" t="str">
        <f>IF(原始数据!AV569="","",IF(ISERROR(MATCH(原始数据!AV569,各类选项!$E:$E,0)),1,0))</f>
        <v/>
      </c>
      <c r="J568" s="295" t="str">
        <f>IF(原始数据!AX569="","",IF(ISERROR(MATCH(原始数据!AX569,各类选项!$E:$E,0)),1,0))</f>
        <v/>
      </c>
      <c r="K568" s="295" t="str">
        <f>IF(原始数据!AQ569="","",IF(ISERROR(MATCH(原始数据!AQ569,各类选项!$C:$C,0)),1,0))</f>
        <v/>
      </c>
      <c r="L568" s="295" t="str">
        <f>IF(原始数据!AR569="","",IF(ISERROR(MATCH(原始数据!AR569,各类选项!$C:$C,0)),1,0))</f>
        <v/>
      </c>
      <c r="M568" s="295" t="str">
        <f>IF(原始数据!AS569="","",IF(ISERROR(MATCH(原始数据!AS569,各类选项!$C:$C,0)),1,0))</f>
        <v/>
      </c>
      <c r="N568" s="295" t="str">
        <f>IF(原始数据!AT569="","",IF(ISERROR(MATCH(原始数据!AT569,各类选项!$E:$E,0)),1,0))</f>
        <v/>
      </c>
      <c r="O568" s="295" t="str">
        <f>IF(原始数据!AU569="","",IF(ISERROR(MATCH(原始数据!AU569,各类选项!$E:$E,0)),1,0))</f>
        <v/>
      </c>
      <c r="P568" s="295" t="str">
        <f>IF(原始数据!AW569="","",IF(ISERROR(MATCH(原始数据!AW569,各类选项!$E:$E,0)),1,0))</f>
        <v/>
      </c>
      <c r="Q568" s="295" t="str">
        <f>IF(原始数据!AY569="","",IF(ISERROR(MATCH(原始数据!AY569,各类选项!$E:$E,0)),1,0))</f>
        <v/>
      </c>
      <c r="R568" s="295" t="str">
        <f>IF(原始数据!AZ569="","",IF(ISERROR(MATCH(原始数据!AZ569,各类选项!$C:$C,0)),1,0))</f>
        <v/>
      </c>
      <c r="S568" s="295" t="str">
        <f>IF(赛后数据!M569="","",IF(ISERROR(MATCH(赛后数据!M569,(各类选项!J:J),0)),1,0))</f>
        <v/>
      </c>
      <c r="T568" s="295" t="str">
        <f>IF(赛后数据!U569="","",IF(ISERROR(MATCH(赛后数据!U569,(各类选项!J:J),0)),1,0))</f>
        <v/>
      </c>
      <c r="U568" s="295" t="str">
        <f>IF(赛后数据!AC569="","",IF(ISERROR(MATCH(赛后数据!AC569,(各类选项!J:J),0)),1,0))</f>
        <v/>
      </c>
      <c r="V568" s="295" t="str">
        <f>IF(赛后数据!AK569="","",IF(ISERROR(MATCH(赛后数据!AK569,(各类选项!J:J),0)),1,0))</f>
        <v/>
      </c>
    </row>
    <row r="569" spans="1:22">
      <c r="A569" s="295">
        <f t="shared" si="16"/>
        <v>0</v>
      </c>
      <c r="B569" s="295">
        <f t="shared" si="17"/>
        <v>0</v>
      </c>
      <c r="C569" s="295" t="str">
        <f>IF(原始数据!K570="","",IF(ISERROR(MATCH(原始数据!K570,原始数据!E570:F570,0)),1,0)-IF(原始数据!K570="",1,0))</f>
        <v/>
      </c>
      <c r="D569" s="295" t="str">
        <f>IF(原始数据!L570="","",IF(ISERROR(MATCH(原始数据!L570,各类选项!L:L,0)),1,0)-IF(原始数据!L570="",1,0))</f>
        <v/>
      </c>
      <c r="E569" s="295" t="str">
        <f>IF(原始数据!W570="","",IF(ISERROR(MATCH(原始数据!W570,各类选项!G:G,0)),1,0))</f>
        <v/>
      </c>
      <c r="F569" s="295" t="str">
        <f>IF(原始数据!Y570="","",IF(ISERROR(MATCH(原始数据!Y570,各类选项!G:G,0)),1,0))</f>
        <v/>
      </c>
      <c r="G569" s="295" t="str">
        <f>IF(原始数据!AO570="","",IF(ISERROR(MATCH(原始数据!AO570,各类选项!$E:$E,0)),1,0))</f>
        <v/>
      </c>
      <c r="H569" s="295" t="str">
        <f>IF(原始数据!AP570="","",IF(ISERROR(MATCH(原始数据!AP570,各类选项!$E:$E,0)),1,0))</f>
        <v/>
      </c>
      <c r="I569" s="295" t="str">
        <f>IF(原始数据!AV570="","",IF(ISERROR(MATCH(原始数据!AV570,各类选项!$E:$E,0)),1,0))</f>
        <v/>
      </c>
      <c r="J569" s="295" t="str">
        <f>IF(原始数据!AX570="","",IF(ISERROR(MATCH(原始数据!AX570,各类选项!$E:$E,0)),1,0))</f>
        <v/>
      </c>
      <c r="K569" s="295" t="str">
        <f>IF(原始数据!AQ570="","",IF(ISERROR(MATCH(原始数据!AQ570,各类选项!$C:$C,0)),1,0))</f>
        <v/>
      </c>
      <c r="L569" s="295" t="str">
        <f>IF(原始数据!AR570="","",IF(ISERROR(MATCH(原始数据!AR570,各类选项!$C:$C,0)),1,0))</f>
        <v/>
      </c>
      <c r="M569" s="295" t="str">
        <f>IF(原始数据!AS570="","",IF(ISERROR(MATCH(原始数据!AS570,各类选项!$C:$C,0)),1,0))</f>
        <v/>
      </c>
      <c r="N569" s="295" t="str">
        <f>IF(原始数据!AT570="","",IF(ISERROR(MATCH(原始数据!AT570,各类选项!$E:$E,0)),1,0))</f>
        <v/>
      </c>
      <c r="O569" s="295" t="str">
        <f>IF(原始数据!AU570="","",IF(ISERROR(MATCH(原始数据!AU570,各类选项!$E:$E,0)),1,0))</f>
        <v/>
      </c>
      <c r="P569" s="295" t="str">
        <f>IF(原始数据!AW570="","",IF(ISERROR(MATCH(原始数据!AW570,各类选项!$E:$E,0)),1,0))</f>
        <v/>
      </c>
      <c r="Q569" s="295" t="str">
        <f>IF(原始数据!AY570="","",IF(ISERROR(MATCH(原始数据!AY570,各类选项!$E:$E,0)),1,0))</f>
        <v/>
      </c>
      <c r="R569" s="295" t="str">
        <f>IF(原始数据!AZ570="","",IF(ISERROR(MATCH(原始数据!AZ570,各类选项!$C:$C,0)),1,0))</f>
        <v/>
      </c>
      <c r="S569" s="295" t="str">
        <f>IF(赛后数据!M570="","",IF(ISERROR(MATCH(赛后数据!M570,(各类选项!J:J),0)),1,0))</f>
        <v/>
      </c>
      <c r="T569" s="295" t="str">
        <f>IF(赛后数据!U570="","",IF(ISERROR(MATCH(赛后数据!U570,(各类选项!J:J),0)),1,0))</f>
        <v/>
      </c>
      <c r="U569" s="295" t="str">
        <f>IF(赛后数据!AC570="","",IF(ISERROR(MATCH(赛后数据!AC570,(各类选项!J:J),0)),1,0))</f>
        <v/>
      </c>
      <c r="V569" s="295" t="str">
        <f>IF(赛后数据!AK570="","",IF(ISERROR(MATCH(赛后数据!AK570,(各类选项!J:J),0)),1,0))</f>
        <v/>
      </c>
    </row>
    <row r="570" spans="1:22">
      <c r="A570" s="295">
        <f t="shared" si="16"/>
        <v>0</v>
      </c>
      <c r="B570" s="295">
        <f t="shared" si="17"/>
        <v>0</v>
      </c>
      <c r="C570" s="295" t="str">
        <f>IF(原始数据!K571="","",IF(ISERROR(MATCH(原始数据!K571,原始数据!E571:F571,0)),1,0)-IF(原始数据!K571="",1,0))</f>
        <v/>
      </c>
      <c r="D570" s="295" t="str">
        <f>IF(原始数据!L571="","",IF(ISERROR(MATCH(原始数据!L571,各类选项!L:L,0)),1,0)-IF(原始数据!L571="",1,0))</f>
        <v/>
      </c>
      <c r="E570" s="295" t="str">
        <f>IF(原始数据!W571="","",IF(ISERROR(MATCH(原始数据!W571,各类选项!G:G,0)),1,0))</f>
        <v/>
      </c>
      <c r="F570" s="295" t="str">
        <f>IF(原始数据!Y571="","",IF(ISERROR(MATCH(原始数据!Y571,各类选项!G:G,0)),1,0))</f>
        <v/>
      </c>
      <c r="G570" s="295" t="str">
        <f>IF(原始数据!AO571="","",IF(ISERROR(MATCH(原始数据!AO571,各类选项!$E:$E,0)),1,0))</f>
        <v/>
      </c>
      <c r="H570" s="295" t="str">
        <f>IF(原始数据!AP571="","",IF(ISERROR(MATCH(原始数据!AP571,各类选项!$E:$E,0)),1,0))</f>
        <v/>
      </c>
      <c r="I570" s="295" t="str">
        <f>IF(原始数据!AV571="","",IF(ISERROR(MATCH(原始数据!AV571,各类选项!$E:$E,0)),1,0))</f>
        <v/>
      </c>
      <c r="J570" s="295" t="str">
        <f>IF(原始数据!AX571="","",IF(ISERROR(MATCH(原始数据!AX571,各类选项!$E:$E,0)),1,0))</f>
        <v/>
      </c>
      <c r="K570" s="295" t="str">
        <f>IF(原始数据!AQ571="","",IF(ISERROR(MATCH(原始数据!AQ571,各类选项!$C:$C,0)),1,0))</f>
        <v/>
      </c>
      <c r="L570" s="295" t="str">
        <f>IF(原始数据!AR571="","",IF(ISERROR(MATCH(原始数据!AR571,各类选项!$C:$C,0)),1,0))</f>
        <v/>
      </c>
      <c r="M570" s="295" t="str">
        <f>IF(原始数据!AS571="","",IF(ISERROR(MATCH(原始数据!AS571,各类选项!$C:$C,0)),1,0))</f>
        <v/>
      </c>
      <c r="N570" s="295" t="str">
        <f>IF(原始数据!AT571="","",IF(ISERROR(MATCH(原始数据!AT571,各类选项!$E:$E,0)),1,0))</f>
        <v/>
      </c>
      <c r="O570" s="295" t="str">
        <f>IF(原始数据!AU571="","",IF(ISERROR(MATCH(原始数据!AU571,各类选项!$E:$E,0)),1,0))</f>
        <v/>
      </c>
      <c r="P570" s="295" t="str">
        <f>IF(原始数据!AW571="","",IF(ISERROR(MATCH(原始数据!AW571,各类选项!$E:$E,0)),1,0))</f>
        <v/>
      </c>
      <c r="Q570" s="295" t="str">
        <f>IF(原始数据!AY571="","",IF(ISERROR(MATCH(原始数据!AY571,各类选项!$E:$E,0)),1,0))</f>
        <v/>
      </c>
      <c r="R570" s="295" t="str">
        <f>IF(原始数据!AZ571="","",IF(ISERROR(MATCH(原始数据!AZ571,各类选项!$C:$C,0)),1,0))</f>
        <v/>
      </c>
      <c r="S570" s="295" t="str">
        <f>IF(赛后数据!M571="","",IF(ISERROR(MATCH(赛后数据!M571,(各类选项!J:J),0)),1,0))</f>
        <v/>
      </c>
      <c r="T570" s="295" t="str">
        <f>IF(赛后数据!U571="","",IF(ISERROR(MATCH(赛后数据!U571,(各类选项!J:J),0)),1,0))</f>
        <v/>
      </c>
      <c r="U570" s="295" t="str">
        <f>IF(赛后数据!AC571="","",IF(ISERROR(MATCH(赛后数据!AC571,(各类选项!J:J),0)),1,0))</f>
        <v/>
      </c>
      <c r="V570" s="295" t="str">
        <f>IF(赛后数据!AK571="","",IF(ISERROR(MATCH(赛后数据!AK571,(各类选项!J:J),0)),1,0))</f>
        <v/>
      </c>
    </row>
    <row r="571" spans="1:22">
      <c r="A571" s="295">
        <f t="shared" si="16"/>
        <v>0</v>
      </c>
      <c r="B571" s="295">
        <f t="shared" si="17"/>
        <v>0</v>
      </c>
      <c r="C571" s="295" t="str">
        <f>IF(原始数据!K572="","",IF(ISERROR(MATCH(原始数据!K572,原始数据!E572:F572,0)),1,0)-IF(原始数据!K572="",1,0))</f>
        <v/>
      </c>
      <c r="D571" s="295" t="str">
        <f>IF(原始数据!L572="","",IF(ISERROR(MATCH(原始数据!L572,各类选项!L:L,0)),1,0)-IF(原始数据!L572="",1,0))</f>
        <v/>
      </c>
      <c r="E571" s="295" t="str">
        <f>IF(原始数据!W572="","",IF(ISERROR(MATCH(原始数据!W572,各类选项!G:G,0)),1,0))</f>
        <v/>
      </c>
      <c r="F571" s="295" t="str">
        <f>IF(原始数据!Y572="","",IF(ISERROR(MATCH(原始数据!Y572,各类选项!G:G,0)),1,0))</f>
        <v/>
      </c>
      <c r="G571" s="295" t="str">
        <f>IF(原始数据!AO572="","",IF(ISERROR(MATCH(原始数据!AO572,各类选项!$E:$E,0)),1,0))</f>
        <v/>
      </c>
      <c r="H571" s="295" t="str">
        <f>IF(原始数据!AP572="","",IF(ISERROR(MATCH(原始数据!AP572,各类选项!$E:$E,0)),1,0))</f>
        <v/>
      </c>
      <c r="I571" s="295" t="str">
        <f>IF(原始数据!AV572="","",IF(ISERROR(MATCH(原始数据!AV572,各类选项!$E:$E,0)),1,0))</f>
        <v/>
      </c>
      <c r="J571" s="295" t="str">
        <f>IF(原始数据!AX572="","",IF(ISERROR(MATCH(原始数据!AX572,各类选项!$E:$E,0)),1,0))</f>
        <v/>
      </c>
      <c r="K571" s="295" t="str">
        <f>IF(原始数据!AQ572="","",IF(ISERROR(MATCH(原始数据!AQ572,各类选项!$C:$C,0)),1,0))</f>
        <v/>
      </c>
      <c r="L571" s="295" t="str">
        <f>IF(原始数据!AR572="","",IF(ISERROR(MATCH(原始数据!AR572,各类选项!$C:$C,0)),1,0))</f>
        <v/>
      </c>
      <c r="M571" s="295" t="str">
        <f>IF(原始数据!AS572="","",IF(ISERROR(MATCH(原始数据!AS572,各类选项!$C:$C,0)),1,0))</f>
        <v/>
      </c>
      <c r="N571" s="295" t="str">
        <f>IF(原始数据!AT572="","",IF(ISERROR(MATCH(原始数据!AT572,各类选项!$E:$E,0)),1,0))</f>
        <v/>
      </c>
      <c r="O571" s="295" t="str">
        <f>IF(原始数据!AU572="","",IF(ISERROR(MATCH(原始数据!AU572,各类选项!$E:$E,0)),1,0))</f>
        <v/>
      </c>
      <c r="P571" s="295" t="str">
        <f>IF(原始数据!AW572="","",IF(ISERROR(MATCH(原始数据!AW572,各类选项!$E:$E,0)),1,0))</f>
        <v/>
      </c>
      <c r="Q571" s="295" t="str">
        <f>IF(原始数据!AY572="","",IF(ISERROR(MATCH(原始数据!AY572,各类选项!$E:$E,0)),1,0))</f>
        <v/>
      </c>
      <c r="R571" s="295" t="str">
        <f>IF(原始数据!AZ572="","",IF(ISERROR(MATCH(原始数据!AZ572,各类选项!$C:$C,0)),1,0))</f>
        <v/>
      </c>
      <c r="S571" s="295" t="str">
        <f>IF(赛后数据!M572="","",IF(ISERROR(MATCH(赛后数据!M572,(各类选项!J:J),0)),1,0))</f>
        <v/>
      </c>
      <c r="T571" s="295" t="str">
        <f>IF(赛后数据!U572="","",IF(ISERROR(MATCH(赛后数据!U572,(各类选项!J:J),0)),1,0))</f>
        <v/>
      </c>
      <c r="U571" s="295" t="str">
        <f>IF(赛后数据!AC572="","",IF(ISERROR(MATCH(赛后数据!AC572,(各类选项!J:J),0)),1,0))</f>
        <v/>
      </c>
      <c r="V571" s="295" t="str">
        <f>IF(赛后数据!AK572="","",IF(ISERROR(MATCH(赛后数据!AK572,(各类选项!J:J),0)),1,0))</f>
        <v/>
      </c>
    </row>
    <row r="572" spans="1:22">
      <c r="A572" s="295">
        <f t="shared" si="16"/>
        <v>0</v>
      </c>
      <c r="B572" s="295">
        <f t="shared" si="17"/>
        <v>0</v>
      </c>
      <c r="C572" s="295" t="str">
        <f>IF(原始数据!K573="","",IF(ISERROR(MATCH(原始数据!K573,原始数据!E573:F573,0)),1,0)-IF(原始数据!K573="",1,0))</f>
        <v/>
      </c>
      <c r="D572" s="295" t="str">
        <f>IF(原始数据!L573="","",IF(ISERROR(MATCH(原始数据!L573,各类选项!L:L,0)),1,0)-IF(原始数据!L573="",1,0))</f>
        <v/>
      </c>
      <c r="E572" s="295" t="str">
        <f>IF(原始数据!W573="","",IF(ISERROR(MATCH(原始数据!W573,各类选项!G:G,0)),1,0))</f>
        <v/>
      </c>
      <c r="F572" s="295" t="str">
        <f>IF(原始数据!Y573="","",IF(ISERROR(MATCH(原始数据!Y573,各类选项!G:G,0)),1,0))</f>
        <v/>
      </c>
      <c r="G572" s="295" t="str">
        <f>IF(原始数据!AO573="","",IF(ISERROR(MATCH(原始数据!AO573,各类选项!$E:$E,0)),1,0))</f>
        <v/>
      </c>
      <c r="H572" s="295" t="str">
        <f>IF(原始数据!AP573="","",IF(ISERROR(MATCH(原始数据!AP573,各类选项!$E:$E,0)),1,0))</f>
        <v/>
      </c>
      <c r="I572" s="295" t="str">
        <f>IF(原始数据!AV573="","",IF(ISERROR(MATCH(原始数据!AV573,各类选项!$E:$E,0)),1,0))</f>
        <v/>
      </c>
      <c r="J572" s="295" t="str">
        <f>IF(原始数据!AX573="","",IF(ISERROR(MATCH(原始数据!AX573,各类选项!$E:$E,0)),1,0))</f>
        <v/>
      </c>
      <c r="K572" s="295" t="str">
        <f>IF(原始数据!AQ573="","",IF(ISERROR(MATCH(原始数据!AQ573,各类选项!$C:$C,0)),1,0))</f>
        <v/>
      </c>
      <c r="L572" s="295" t="str">
        <f>IF(原始数据!AR573="","",IF(ISERROR(MATCH(原始数据!AR573,各类选项!$C:$C,0)),1,0))</f>
        <v/>
      </c>
      <c r="M572" s="295" t="str">
        <f>IF(原始数据!AS573="","",IF(ISERROR(MATCH(原始数据!AS573,各类选项!$C:$C,0)),1,0))</f>
        <v/>
      </c>
      <c r="N572" s="295" t="str">
        <f>IF(原始数据!AT573="","",IF(ISERROR(MATCH(原始数据!AT573,各类选项!$E:$E,0)),1,0))</f>
        <v/>
      </c>
      <c r="O572" s="295" t="str">
        <f>IF(原始数据!AU573="","",IF(ISERROR(MATCH(原始数据!AU573,各类选项!$E:$E,0)),1,0))</f>
        <v/>
      </c>
      <c r="P572" s="295" t="str">
        <f>IF(原始数据!AW573="","",IF(ISERROR(MATCH(原始数据!AW573,各类选项!$E:$E,0)),1,0))</f>
        <v/>
      </c>
      <c r="Q572" s="295" t="str">
        <f>IF(原始数据!AY573="","",IF(ISERROR(MATCH(原始数据!AY573,各类选项!$E:$E,0)),1,0))</f>
        <v/>
      </c>
      <c r="R572" s="295" t="str">
        <f>IF(原始数据!AZ573="","",IF(ISERROR(MATCH(原始数据!AZ573,各类选项!$C:$C,0)),1,0))</f>
        <v/>
      </c>
      <c r="S572" s="295" t="str">
        <f>IF(赛后数据!M573="","",IF(ISERROR(MATCH(赛后数据!M573,(各类选项!J:J),0)),1,0))</f>
        <v/>
      </c>
      <c r="T572" s="295" t="str">
        <f>IF(赛后数据!U573="","",IF(ISERROR(MATCH(赛后数据!U573,(各类选项!J:J),0)),1,0))</f>
        <v/>
      </c>
      <c r="U572" s="295" t="str">
        <f>IF(赛后数据!AC573="","",IF(ISERROR(MATCH(赛后数据!AC573,(各类选项!J:J),0)),1,0))</f>
        <v/>
      </c>
      <c r="V572" s="295" t="str">
        <f>IF(赛后数据!AK573="","",IF(ISERROR(MATCH(赛后数据!AK573,(各类选项!J:J),0)),1,0))</f>
        <v/>
      </c>
    </row>
    <row r="573" spans="1:22">
      <c r="A573" s="295">
        <f t="shared" si="16"/>
        <v>0</v>
      </c>
      <c r="B573" s="295">
        <f t="shared" si="17"/>
        <v>0</v>
      </c>
      <c r="C573" s="295" t="str">
        <f>IF(原始数据!K574="","",IF(ISERROR(MATCH(原始数据!K574,原始数据!E574:F574,0)),1,0)-IF(原始数据!K574="",1,0))</f>
        <v/>
      </c>
      <c r="D573" s="295" t="str">
        <f>IF(原始数据!L574="","",IF(ISERROR(MATCH(原始数据!L574,各类选项!L:L,0)),1,0)-IF(原始数据!L574="",1,0))</f>
        <v/>
      </c>
      <c r="E573" s="295" t="str">
        <f>IF(原始数据!W574="","",IF(ISERROR(MATCH(原始数据!W574,各类选项!G:G,0)),1,0))</f>
        <v/>
      </c>
      <c r="F573" s="295" t="str">
        <f>IF(原始数据!Y574="","",IF(ISERROR(MATCH(原始数据!Y574,各类选项!G:G,0)),1,0))</f>
        <v/>
      </c>
      <c r="G573" s="295" t="str">
        <f>IF(原始数据!AO574="","",IF(ISERROR(MATCH(原始数据!AO574,各类选项!$E:$E,0)),1,0))</f>
        <v/>
      </c>
      <c r="H573" s="295" t="str">
        <f>IF(原始数据!AP574="","",IF(ISERROR(MATCH(原始数据!AP574,各类选项!$E:$E,0)),1,0))</f>
        <v/>
      </c>
      <c r="I573" s="295" t="str">
        <f>IF(原始数据!AV574="","",IF(ISERROR(MATCH(原始数据!AV574,各类选项!$E:$E,0)),1,0))</f>
        <v/>
      </c>
      <c r="J573" s="295" t="str">
        <f>IF(原始数据!AX574="","",IF(ISERROR(MATCH(原始数据!AX574,各类选项!$E:$E,0)),1,0))</f>
        <v/>
      </c>
      <c r="K573" s="295" t="str">
        <f>IF(原始数据!AQ574="","",IF(ISERROR(MATCH(原始数据!AQ574,各类选项!$C:$C,0)),1,0))</f>
        <v/>
      </c>
      <c r="L573" s="295" t="str">
        <f>IF(原始数据!AR574="","",IF(ISERROR(MATCH(原始数据!AR574,各类选项!$C:$C,0)),1,0))</f>
        <v/>
      </c>
      <c r="M573" s="295" t="str">
        <f>IF(原始数据!AS574="","",IF(ISERROR(MATCH(原始数据!AS574,各类选项!$C:$C,0)),1,0))</f>
        <v/>
      </c>
      <c r="N573" s="295" t="str">
        <f>IF(原始数据!AT574="","",IF(ISERROR(MATCH(原始数据!AT574,各类选项!$E:$E,0)),1,0))</f>
        <v/>
      </c>
      <c r="O573" s="295" t="str">
        <f>IF(原始数据!AU574="","",IF(ISERROR(MATCH(原始数据!AU574,各类选项!$E:$E,0)),1,0))</f>
        <v/>
      </c>
      <c r="P573" s="295" t="str">
        <f>IF(原始数据!AW574="","",IF(ISERROR(MATCH(原始数据!AW574,各类选项!$E:$E,0)),1,0))</f>
        <v/>
      </c>
      <c r="Q573" s="295" t="str">
        <f>IF(原始数据!AY574="","",IF(ISERROR(MATCH(原始数据!AY574,各类选项!$E:$E,0)),1,0))</f>
        <v/>
      </c>
      <c r="R573" s="295" t="str">
        <f>IF(原始数据!AZ574="","",IF(ISERROR(MATCH(原始数据!AZ574,各类选项!$C:$C,0)),1,0))</f>
        <v/>
      </c>
      <c r="S573" s="295" t="str">
        <f>IF(赛后数据!M574="","",IF(ISERROR(MATCH(赛后数据!M574,(各类选项!J:J),0)),1,0))</f>
        <v/>
      </c>
      <c r="T573" s="295" t="str">
        <f>IF(赛后数据!U574="","",IF(ISERROR(MATCH(赛后数据!U574,(各类选项!J:J),0)),1,0))</f>
        <v/>
      </c>
      <c r="U573" s="295" t="str">
        <f>IF(赛后数据!AC574="","",IF(ISERROR(MATCH(赛后数据!AC574,(各类选项!J:J),0)),1,0))</f>
        <v/>
      </c>
      <c r="V573" s="295" t="str">
        <f>IF(赛后数据!AK574="","",IF(ISERROR(MATCH(赛后数据!AK574,(各类选项!J:J),0)),1,0))</f>
        <v/>
      </c>
    </row>
    <row r="574" spans="1:22">
      <c r="A574" s="295">
        <f t="shared" si="16"/>
        <v>0</v>
      </c>
      <c r="B574" s="295">
        <f t="shared" si="17"/>
        <v>0</v>
      </c>
      <c r="C574" s="295" t="str">
        <f>IF(原始数据!K575="","",IF(ISERROR(MATCH(原始数据!K575,原始数据!E575:F575,0)),1,0)-IF(原始数据!K575="",1,0))</f>
        <v/>
      </c>
      <c r="D574" s="295" t="str">
        <f>IF(原始数据!L575="","",IF(ISERROR(MATCH(原始数据!L575,各类选项!L:L,0)),1,0)-IF(原始数据!L575="",1,0))</f>
        <v/>
      </c>
      <c r="E574" s="295" t="str">
        <f>IF(原始数据!W575="","",IF(ISERROR(MATCH(原始数据!W575,各类选项!G:G,0)),1,0))</f>
        <v/>
      </c>
      <c r="F574" s="295" t="str">
        <f>IF(原始数据!Y575="","",IF(ISERROR(MATCH(原始数据!Y575,各类选项!G:G,0)),1,0))</f>
        <v/>
      </c>
      <c r="G574" s="295" t="str">
        <f>IF(原始数据!AO575="","",IF(ISERROR(MATCH(原始数据!AO575,各类选项!$E:$E,0)),1,0))</f>
        <v/>
      </c>
      <c r="H574" s="295" t="str">
        <f>IF(原始数据!AP575="","",IF(ISERROR(MATCH(原始数据!AP575,各类选项!$E:$E,0)),1,0))</f>
        <v/>
      </c>
      <c r="I574" s="295" t="str">
        <f>IF(原始数据!AV575="","",IF(ISERROR(MATCH(原始数据!AV575,各类选项!$E:$E,0)),1,0))</f>
        <v/>
      </c>
      <c r="J574" s="295" t="str">
        <f>IF(原始数据!AX575="","",IF(ISERROR(MATCH(原始数据!AX575,各类选项!$E:$E,0)),1,0))</f>
        <v/>
      </c>
      <c r="K574" s="295" t="str">
        <f>IF(原始数据!AQ575="","",IF(ISERROR(MATCH(原始数据!AQ575,各类选项!$C:$C,0)),1,0))</f>
        <v/>
      </c>
      <c r="L574" s="295" t="str">
        <f>IF(原始数据!AR575="","",IF(ISERROR(MATCH(原始数据!AR575,各类选项!$C:$C,0)),1,0))</f>
        <v/>
      </c>
      <c r="M574" s="295" t="str">
        <f>IF(原始数据!AS575="","",IF(ISERROR(MATCH(原始数据!AS575,各类选项!$C:$C,0)),1,0))</f>
        <v/>
      </c>
      <c r="N574" s="295" t="str">
        <f>IF(原始数据!AT575="","",IF(ISERROR(MATCH(原始数据!AT575,各类选项!$E:$E,0)),1,0))</f>
        <v/>
      </c>
      <c r="O574" s="295" t="str">
        <f>IF(原始数据!AU575="","",IF(ISERROR(MATCH(原始数据!AU575,各类选项!$E:$E,0)),1,0))</f>
        <v/>
      </c>
      <c r="P574" s="295" t="str">
        <f>IF(原始数据!AW575="","",IF(ISERROR(MATCH(原始数据!AW575,各类选项!$E:$E,0)),1,0))</f>
        <v/>
      </c>
      <c r="Q574" s="295" t="str">
        <f>IF(原始数据!AY575="","",IF(ISERROR(MATCH(原始数据!AY575,各类选项!$E:$E,0)),1,0))</f>
        <v/>
      </c>
      <c r="R574" s="295" t="str">
        <f>IF(原始数据!AZ575="","",IF(ISERROR(MATCH(原始数据!AZ575,各类选项!$C:$C,0)),1,0))</f>
        <v/>
      </c>
      <c r="S574" s="295" t="str">
        <f>IF(赛后数据!M575="","",IF(ISERROR(MATCH(赛后数据!M575,(各类选项!J:J),0)),1,0))</f>
        <v/>
      </c>
      <c r="T574" s="295" t="str">
        <f>IF(赛后数据!U575="","",IF(ISERROR(MATCH(赛后数据!U575,(各类选项!J:J),0)),1,0))</f>
        <v/>
      </c>
      <c r="U574" s="295" t="str">
        <f>IF(赛后数据!AC575="","",IF(ISERROR(MATCH(赛后数据!AC575,(各类选项!J:J),0)),1,0))</f>
        <v/>
      </c>
      <c r="V574" s="295" t="str">
        <f>IF(赛后数据!AK575="","",IF(ISERROR(MATCH(赛后数据!AK575,(各类选项!J:J),0)),1,0))</f>
        <v/>
      </c>
    </row>
    <row r="575" spans="1:22">
      <c r="A575" s="295">
        <f t="shared" si="16"/>
        <v>0</v>
      </c>
      <c r="B575" s="295">
        <f t="shared" si="17"/>
        <v>0</v>
      </c>
      <c r="C575" s="295" t="str">
        <f>IF(原始数据!K576="","",IF(ISERROR(MATCH(原始数据!K576,原始数据!E576:F576,0)),1,0)-IF(原始数据!K576="",1,0))</f>
        <v/>
      </c>
      <c r="D575" s="295" t="str">
        <f>IF(原始数据!L576="","",IF(ISERROR(MATCH(原始数据!L576,各类选项!L:L,0)),1,0)-IF(原始数据!L576="",1,0))</f>
        <v/>
      </c>
      <c r="E575" s="295" t="str">
        <f>IF(原始数据!W576="","",IF(ISERROR(MATCH(原始数据!W576,各类选项!G:G,0)),1,0))</f>
        <v/>
      </c>
      <c r="F575" s="295" t="str">
        <f>IF(原始数据!Y576="","",IF(ISERROR(MATCH(原始数据!Y576,各类选项!G:G,0)),1,0))</f>
        <v/>
      </c>
      <c r="G575" s="295" t="str">
        <f>IF(原始数据!AO576="","",IF(ISERROR(MATCH(原始数据!AO576,各类选项!$E:$E,0)),1,0))</f>
        <v/>
      </c>
      <c r="H575" s="295" t="str">
        <f>IF(原始数据!AP576="","",IF(ISERROR(MATCH(原始数据!AP576,各类选项!$E:$E,0)),1,0))</f>
        <v/>
      </c>
      <c r="I575" s="295" t="str">
        <f>IF(原始数据!AV576="","",IF(ISERROR(MATCH(原始数据!AV576,各类选项!$E:$E,0)),1,0))</f>
        <v/>
      </c>
      <c r="J575" s="295" t="str">
        <f>IF(原始数据!AX576="","",IF(ISERROR(MATCH(原始数据!AX576,各类选项!$E:$E,0)),1,0))</f>
        <v/>
      </c>
      <c r="K575" s="295" t="str">
        <f>IF(原始数据!AQ576="","",IF(ISERROR(MATCH(原始数据!AQ576,各类选项!$C:$C,0)),1,0))</f>
        <v/>
      </c>
      <c r="L575" s="295" t="str">
        <f>IF(原始数据!AR576="","",IF(ISERROR(MATCH(原始数据!AR576,各类选项!$C:$C,0)),1,0))</f>
        <v/>
      </c>
      <c r="M575" s="295" t="str">
        <f>IF(原始数据!AS576="","",IF(ISERROR(MATCH(原始数据!AS576,各类选项!$C:$C,0)),1,0))</f>
        <v/>
      </c>
      <c r="N575" s="295" t="str">
        <f>IF(原始数据!AT576="","",IF(ISERROR(MATCH(原始数据!AT576,各类选项!$E:$E,0)),1,0))</f>
        <v/>
      </c>
      <c r="O575" s="295" t="str">
        <f>IF(原始数据!AU576="","",IF(ISERROR(MATCH(原始数据!AU576,各类选项!$E:$E,0)),1,0))</f>
        <v/>
      </c>
      <c r="P575" s="295" t="str">
        <f>IF(原始数据!AW576="","",IF(ISERROR(MATCH(原始数据!AW576,各类选项!$E:$E,0)),1,0))</f>
        <v/>
      </c>
      <c r="Q575" s="295" t="str">
        <f>IF(原始数据!AY576="","",IF(ISERROR(MATCH(原始数据!AY576,各类选项!$E:$E,0)),1,0))</f>
        <v/>
      </c>
      <c r="R575" s="295" t="str">
        <f>IF(原始数据!AZ576="","",IF(ISERROR(MATCH(原始数据!AZ576,各类选项!$C:$C,0)),1,0))</f>
        <v/>
      </c>
      <c r="S575" s="295" t="str">
        <f>IF(赛后数据!M576="","",IF(ISERROR(MATCH(赛后数据!M576,(各类选项!J:J),0)),1,0))</f>
        <v/>
      </c>
      <c r="T575" s="295" t="str">
        <f>IF(赛后数据!U576="","",IF(ISERROR(MATCH(赛后数据!U576,(各类选项!J:J),0)),1,0))</f>
        <v/>
      </c>
      <c r="U575" s="295" t="str">
        <f>IF(赛后数据!AC576="","",IF(ISERROR(MATCH(赛后数据!AC576,(各类选项!J:J),0)),1,0))</f>
        <v/>
      </c>
      <c r="V575" s="295" t="str">
        <f>IF(赛后数据!AK576="","",IF(ISERROR(MATCH(赛后数据!AK576,(各类选项!J:J),0)),1,0))</f>
        <v/>
      </c>
    </row>
    <row r="576" spans="1:22">
      <c r="A576" s="295">
        <f t="shared" si="16"/>
        <v>0</v>
      </c>
      <c r="B576" s="295">
        <f t="shared" si="17"/>
        <v>0</v>
      </c>
      <c r="C576" s="295" t="str">
        <f>IF(原始数据!K577="","",IF(ISERROR(MATCH(原始数据!K577,原始数据!E577:F577,0)),1,0)-IF(原始数据!K577="",1,0))</f>
        <v/>
      </c>
      <c r="D576" s="295" t="str">
        <f>IF(原始数据!L577="","",IF(ISERROR(MATCH(原始数据!L577,各类选项!L:L,0)),1,0)-IF(原始数据!L577="",1,0))</f>
        <v/>
      </c>
      <c r="E576" s="295" t="str">
        <f>IF(原始数据!W577="","",IF(ISERROR(MATCH(原始数据!W577,各类选项!G:G,0)),1,0))</f>
        <v/>
      </c>
      <c r="F576" s="295" t="str">
        <f>IF(原始数据!Y577="","",IF(ISERROR(MATCH(原始数据!Y577,各类选项!G:G,0)),1,0))</f>
        <v/>
      </c>
      <c r="G576" s="295" t="str">
        <f>IF(原始数据!AO577="","",IF(ISERROR(MATCH(原始数据!AO577,各类选项!$E:$E,0)),1,0))</f>
        <v/>
      </c>
      <c r="H576" s="295" t="str">
        <f>IF(原始数据!AP577="","",IF(ISERROR(MATCH(原始数据!AP577,各类选项!$E:$E,0)),1,0))</f>
        <v/>
      </c>
      <c r="I576" s="295" t="str">
        <f>IF(原始数据!AV577="","",IF(ISERROR(MATCH(原始数据!AV577,各类选项!$E:$E,0)),1,0))</f>
        <v/>
      </c>
      <c r="J576" s="295" t="str">
        <f>IF(原始数据!AX577="","",IF(ISERROR(MATCH(原始数据!AX577,各类选项!$E:$E,0)),1,0))</f>
        <v/>
      </c>
      <c r="K576" s="295" t="str">
        <f>IF(原始数据!AQ577="","",IF(ISERROR(MATCH(原始数据!AQ577,各类选项!$C:$C,0)),1,0))</f>
        <v/>
      </c>
      <c r="L576" s="295" t="str">
        <f>IF(原始数据!AR577="","",IF(ISERROR(MATCH(原始数据!AR577,各类选项!$C:$C,0)),1,0))</f>
        <v/>
      </c>
      <c r="M576" s="295" t="str">
        <f>IF(原始数据!AS577="","",IF(ISERROR(MATCH(原始数据!AS577,各类选项!$C:$C,0)),1,0))</f>
        <v/>
      </c>
      <c r="N576" s="295" t="str">
        <f>IF(原始数据!AT577="","",IF(ISERROR(MATCH(原始数据!AT577,各类选项!$E:$E,0)),1,0))</f>
        <v/>
      </c>
      <c r="O576" s="295" t="str">
        <f>IF(原始数据!AU577="","",IF(ISERROR(MATCH(原始数据!AU577,各类选项!$E:$E,0)),1,0))</f>
        <v/>
      </c>
      <c r="P576" s="295" t="str">
        <f>IF(原始数据!AW577="","",IF(ISERROR(MATCH(原始数据!AW577,各类选项!$E:$E,0)),1,0))</f>
        <v/>
      </c>
      <c r="Q576" s="295" t="str">
        <f>IF(原始数据!AY577="","",IF(ISERROR(MATCH(原始数据!AY577,各类选项!$E:$E,0)),1,0))</f>
        <v/>
      </c>
      <c r="R576" s="295" t="str">
        <f>IF(原始数据!AZ577="","",IF(ISERROR(MATCH(原始数据!AZ577,各类选项!$C:$C,0)),1,0))</f>
        <v/>
      </c>
      <c r="S576" s="295" t="str">
        <f>IF(赛后数据!M577="","",IF(ISERROR(MATCH(赛后数据!M577,(各类选项!J:J),0)),1,0))</f>
        <v/>
      </c>
      <c r="T576" s="295" t="str">
        <f>IF(赛后数据!U577="","",IF(ISERROR(MATCH(赛后数据!U577,(各类选项!J:J),0)),1,0))</f>
        <v/>
      </c>
      <c r="U576" s="295" t="str">
        <f>IF(赛后数据!AC577="","",IF(ISERROR(MATCH(赛后数据!AC577,(各类选项!J:J),0)),1,0))</f>
        <v/>
      </c>
      <c r="V576" s="295" t="str">
        <f>IF(赛后数据!AK577="","",IF(ISERROR(MATCH(赛后数据!AK577,(各类选项!J:J),0)),1,0))</f>
        <v/>
      </c>
    </row>
    <row r="577" spans="1:22">
      <c r="A577" s="295">
        <f t="shared" si="16"/>
        <v>0</v>
      </c>
      <c r="B577" s="295">
        <f t="shared" si="17"/>
        <v>0</v>
      </c>
      <c r="C577" s="295" t="str">
        <f>IF(原始数据!K578="","",IF(ISERROR(MATCH(原始数据!K578,原始数据!E578:F578,0)),1,0)-IF(原始数据!K578="",1,0))</f>
        <v/>
      </c>
      <c r="D577" s="295" t="str">
        <f>IF(原始数据!L578="","",IF(ISERROR(MATCH(原始数据!L578,各类选项!L:L,0)),1,0)-IF(原始数据!L578="",1,0))</f>
        <v/>
      </c>
      <c r="E577" s="295" t="str">
        <f>IF(原始数据!W578="","",IF(ISERROR(MATCH(原始数据!W578,各类选项!G:G,0)),1,0))</f>
        <v/>
      </c>
      <c r="F577" s="295" t="str">
        <f>IF(原始数据!Y578="","",IF(ISERROR(MATCH(原始数据!Y578,各类选项!G:G,0)),1,0))</f>
        <v/>
      </c>
      <c r="G577" s="295" t="str">
        <f>IF(原始数据!AO578="","",IF(ISERROR(MATCH(原始数据!AO578,各类选项!$E:$E,0)),1,0))</f>
        <v/>
      </c>
      <c r="H577" s="295" t="str">
        <f>IF(原始数据!AP578="","",IF(ISERROR(MATCH(原始数据!AP578,各类选项!$E:$E,0)),1,0))</f>
        <v/>
      </c>
      <c r="I577" s="295" t="str">
        <f>IF(原始数据!AV578="","",IF(ISERROR(MATCH(原始数据!AV578,各类选项!$E:$E,0)),1,0))</f>
        <v/>
      </c>
      <c r="J577" s="295" t="str">
        <f>IF(原始数据!AX578="","",IF(ISERROR(MATCH(原始数据!AX578,各类选项!$E:$E,0)),1,0))</f>
        <v/>
      </c>
      <c r="K577" s="295" t="str">
        <f>IF(原始数据!AQ578="","",IF(ISERROR(MATCH(原始数据!AQ578,各类选项!$C:$C,0)),1,0))</f>
        <v/>
      </c>
      <c r="L577" s="295" t="str">
        <f>IF(原始数据!AR578="","",IF(ISERROR(MATCH(原始数据!AR578,各类选项!$C:$C,0)),1,0))</f>
        <v/>
      </c>
      <c r="M577" s="295" t="str">
        <f>IF(原始数据!AS578="","",IF(ISERROR(MATCH(原始数据!AS578,各类选项!$C:$C,0)),1,0))</f>
        <v/>
      </c>
      <c r="N577" s="295" t="str">
        <f>IF(原始数据!AT578="","",IF(ISERROR(MATCH(原始数据!AT578,各类选项!$E:$E,0)),1,0))</f>
        <v/>
      </c>
      <c r="O577" s="295" t="str">
        <f>IF(原始数据!AU578="","",IF(ISERROR(MATCH(原始数据!AU578,各类选项!$E:$E,0)),1,0))</f>
        <v/>
      </c>
      <c r="P577" s="295" t="str">
        <f>IF(原始数据!AW578="","",IF(ISERROR(MATCH(原始数据!AW578,各类选项!$E:$E,0)),1,0))</f>
        <v/>
      </c>
      <c r="Q577" s="295" t="str">
        <f>IF(原始数据!AY578="","",IF(ISERROR(MATCH(原始数据!AY578,各类选项!$E:$E,0)),1,0))</f>
        <v/>
      </c>
      <c r="R577" s="295" t="str">
        <f>IF(原始数据!AZ578="","",IF(ISERROR(MATCH(原始数据!AZ578,各类选项!$C:$C,0)),1,0))</f>
        <v/>
      </c>
      <c r="S577" s="295" t="str">
        <f>IF(赛后数据!M578="","",IF(ISERROR(MATCH(赛后数据!M578,(各类选项!J:J),0)),1,0))</f>
        <v/>
      </c>
      <c r="T577" s="295" t="str">
        <f>IF(赛后数据!U578="","",IF(ISERROR(MATCH(赛后数据!U578,(各类选项!J:J),0)),1,0))</f>
        <v/>
      </c>
      <c r="U577" s="295" t="str">
        <f>IF(赛后数据!AC578="","",IF(ISERROR(MATCH(赛后数据!AC578,(各类选项!J:J),0)),1,0))</f>
        <v/>
      </c>
      <c r="V577" s="295" t="str">
        <f>IF(赛后数据!AK578="","",IF(ISERROR(MATCH(赛后数据!AK578,(各类选项!J:J),0)),1,0))</f>
        <v/>
      </c>
    </row>
    <row r="578" spans="1:22">
      <c r="A578" s="295">
        <f t="shared" si="16"/>
        <v>0</v>
      </c>
      <c r="B578" s="295">
        <f t="shared" si="17"/>
        <v>0</v>
      </c>
      <c r="C578" s="295" t="str">
        <f>IF(原始数据!K579="","",IF(ISERROR(MATCH(原始数据!K579,原始数据!E579:F579,0)),1,0)-IF(原始数据!K579="",1,0))</f>
        <v/>
      </c>
      <c r="D578" s="295" t="str">
        <f>IF(原始数据!L579="","",IF(ISERROR(MATCH(原始数据!L579,各类选项!L:L,0)),1,0)-IF(原始数据!L579="",1,0))</f>
        <v/>
      </c>
      <c r="E578" s="295" t="str">
        <f>IF(原始数据!W579="","",IF(ISERROR(MATCH(原始数据!W579,各类选项!G:G,0)),1,0))</f>
        <v/>
      </c>
      <c r="F578" s="295" t="str">
        <f>IF(原始数据!Y579="","",IF(ISERROR(MATCH(原始数据!Y579,各类选项!G:G,0)),1,0))</f>
        <v/>
      </c>
      <c r="G578" s="295" t="str">
        <f>IF(原始数据!AO579="","",IF(ISERROR(MATCH(原始数据!AO579,各类选项!$E:$E,0)),1,0))</f>
        <v/>
      </c>
      <c r="H578" s="295" t="str">
        <f>IF(原始数据!AP579="","",IF(ISERROR(MATCH(原始数据!AP579,各类选项!$E:$E,0)),1,0))</f>
        <v/>
      </c>
      <c r="I578" s="295" t="str">
        <f>IF(原始数据!AV579="","",IF(ISERROR(MATCH(原始数据!AV579,各类选项!$E:$E,0)),1,0))</f>
        <v/>
      </c>
      <c r="J578" s="295" t="str">
        <f>IF(原始数据!AX579="","",IF(ISERROR(MATCH(原始数据!AX579,各类选项!$E:$E,0)),1,0))</f>
        <v/>
      </c>
      <c r="K578" s="295" t="str">
        <f>IF(原始数据!AQ579="","",IF(ISERROR(MATCH(原始数据!AQ579,各类选项!$C:$C,0)),1,0))</f>
        <v/>
      </c>
      <c r="L578" s="295" t="str">
        <f>IF(原始数据!AR579="","",IF(ISERROR(MATCH(原始数据!AR579,各类选项!$C:$C,0)),1,0))</f>
        <v/>
      </c>
      <c r="M578" s="295" t="str">
        <f>IF(原始数据!AS579="","",IF(ISERROR(MATCH(原始数据!AS579,各类选项!$C:$C,0)),1,0))</f>
        <v/>
      </c>
      <c r="N578" s="295" t="str">
        <f>IF(原始数据!AT579="","",IF(ISERROR(MATCH(原始数据!AT579,各类选项!$E:$E,0)),1,0))</f>
        <v/>
      </c>
      <c r="O578" s="295" t="str">
        <f>IF(原始数据!AU579="","",IF(ISERROR(MATCH(原始数据!AU579,各类选项!$E:$E,0)),1,0))</f>
        <v/>
      </c>
      <c r="P578" s="295" t="str">
        <f>IF(原始数据!AW579="","",IF(ISERROR(MATCH(原始数据!AW579,各类选项!$E:$E,0)),1,0))</f>
        <v/>
      </c>
      <c r="Q578" s="295" t="str">
        <f>IF(原始数据!AY579="","",IF(ISERROR(MATCH(原始数据!AY579,各类选项!$E:$E,0)),1,0))</f>
        <v/>
      </c>
      <c r="R578" s="295" t="str">
        <f>IF(原始数据!AZ579="","",IF(ISERROR(MATCH(原始数据!AZ579,各类选项!$C:$C,0)),1,0))</f>
        <v/>
      </c>
      <c r="S578" s="295" t="str">
        <f>IF(赛后数据!M579="","",IF(ISERROR(MATCH(赛后数据!M579,(各类选项!J:J),0)),1,0))</f>
        <v/>
      </c>
      <c r="T578" s="295" t="str">
        <f>IF(赛后数据!U579="","",IF(ISERROR(MATCH(赛后数据!U579,(各类选项!J:J),0)),1,0))</f>
        <v/>
      </c>
      <c r="U578" s="295" t="str">
        <f>IF(赛后数据!AC579="","",IF(ISERROR(MATCH(赛后数据!AC579,(各类选项!J:J),0)),1,0))</f>
        <v/>
      </c>
      <c r="V578" s="295" t="str">
        <f>IF(赛后数据!AK579="","",IF(ISERROR(MATCH(赛后数据!AK579,(各类选项!J:J),0)),1,0))</f>
        <v/>
      </c>
    </row>
    <row r="579" spans="1:22">
      <c r="A579" s="295">
        <f t="shared" ref="A579:A642" si="18">COUNTIF(C579:R579,"&gt;0")</f>
        <v>0</v>
      </c>
      <c r="B579" s="295">
        <f t="shared" ref="B579:B642" si="19">COUNTIF(S579:V579,"&gt;0")</f>
        <v>0</v>
      </c>
      <c r="C579" s="295" t="str">
        <f>IF(原始数据!K580="","",IF(ISERROR(MATCH(原始数据!K580,原始数据!E580:F580,0)),1,0)-IF(原始数据!K580="",1,0))</f>
        <v/>
      </c>
      <c r="D579" s="295" t="str">
        <f>IF(原始数据!L580="","",IF(ISERROR(MATCH(原始数据!L580,各类选项!L:L,0)),1,0)-IF(原始数据!L580="",1,0))</f>
        <v/>
      </c>
      <c r="E579" s="295" t="str">
        <f>IF(原始数据!W580="","",IF(ISERROR(MATCH(原始数据!W580,各类选项!G:G,0)),1,0))</f>
        <v/>
      </c>
      <c r="F579" s="295" t="str">
        <f>IF(原始数据!Y580="","",IF(ISERROR(MATCH(原始数据!Y580,各类选项!G:G,0)),1,0))</f>
        <v/>
      </c>
      <c r="G579" s="295" t="str">
        <f>IF(原始数据!AO580="","",IF(ISERROR(MATCH(原始数据!AO580,各类选项!$E:$E,0)),1,0))</f>
        <v/>
      </c>
      <c r="H579" s="295" t="str">
        <f>IF(原始数据!AP580="","",IF(ISERROR(MATCH(原始数据!AP580,各类选项!$E:$E,0)),1,0))</f>
        <v/>
      </c>
      <c r="I579" s="295" t="str">
        <f>IF(原始数据!AV580="","",IF(ISERROR(MATCH(原始数据!AV580,各类选项!$E:$E,0)),1,0))</f>
        <v/>
      </c>
      <c r="J579" s="295" t="str">
        <f>IF(原始数据!AX580="","",IF(ISERROR(MATCH(原始数据!AX580,各类选项!$E:$E,0)),1,0))</f>
        <v/>
      </c>
      <c r="K579" s="295" t="str">
        <f>IF(原始数据!AQ580="","",IF(ISERROR(MATCH(原始数据!AQ580,各类选项!$C:$C,0)),1,0))</f>
        <v/>
      </c>
      <c r="L579" s="295" t="str">
        <f>IF(原始数据!AR580="","",IF(ISERROR(MATCH(原始数据!AR580,各类选项!$C:$C,0)),1,0))</f>
        <v/>
      </c>
      <c r="M579" s="295" t="str">
        <f>IF(原始数据!AS580="","",IF(ISERROR(MATCH(原始数据!AS580,各类选项!$C:$C,0)),1,0))</f>
        <v/>
      </c>
      <c r="N579" s="295" t="str">
        <f>IF(原始数据!AT580="","",IF(ISERROR(MATCH(原始数据!AT580,各类选项!$E:$E,0)),1,0))</f>
        <v/>
      </c>
      <c r="O579" s="295" t="str">
        <f>IF(原始数据!AU580="","",IF(ISERROR(MATCH(原始数据!AU580,各类选项!$E:$E,0)),1,0))</f>
        <v/>
      </c>
      <c r="P579" s="295" t="str">
        <f>IF(原始数据!AW580="","",IF(ISERROR(MATCH(原始数据!AW580,各类选项!$E:$E,0)),1,0))</f>
        <v/>
      </c>
      <c r="Q579" s="295" t="str">
        <f>IF(原始数据!AY580="","",IF(ISERROR(MATCH(原始数据!AY580,各类选项!$E:$E,0)),1,0))</f>
        <v/>
      </c>
      <c r="R579" s="295" t="str">
        <f>IF(原始数据!AZ580="","",IF(ISERROR(MATCH(原始数据!AZ580,各类选项!$C:$C,0)),1,0))</f>
        <v/>
      </c>
      <c r="S579" s="295" t="str">
        <f>IF(赛后数据!M580="","",IF(ISERROR(MATCH(赛后数据!M580,(各类选项!J:J),0)),1,0))</f>
        <v/>
      </c>
      <c r="T579" s="295" t="str">
        <f>IF(赛后数据!U580="","",IF(ISERROR(MATCH(赛后数据!U580,(各类选项!J:J),0)),1,0))</f>
        <v/>
      </c>
      <c r="U579" s="295" t="str">
        <f>IF(赛后数据!AC580="","",IF(ISERROR(MATCH(赛后数据!AC580,(各类选项!J:J),0)),1,0))</f>
        <v/>
      </c>
      <c r="V579" s="295" t="str">
        <f>IF(赛后数据!AK580="","",IF(ISERROR(MATCH(赛后数据!AK580,(各类选项!J:J),0)),1,0))</f>
        <v/>
      </c>
    </row>
    <row r="580" spans="1:22">
      <c r="A580" s="295">
        <f t="shared" si="18"/>
        <v>0</v>
      </c>
      <c r="B580" s="295">
        <f t="shared" si="19"/>
        <v>0</v>
      </c>
      <c r="C580" s="295" t="str">
        <f>IF(原始数据!K581="","",IF(ISERROR(MATCH(原始数据!K581,原始数据!E581:F581,0)),1,0)-IF(原始数据!K581="",1,0))</f>
        <v/>
      </c>
      <c r="D580" s="295" t="str">
        <f>IF(原始数据!L581="","",IF(ISERROR(MATCH(原始数据!L581,各类选项!L:L,0)),1,0)-IF(原始数据!L581="",1,0))</f>
        <v/>
      </c>
      <c r="E580" s="295" t="str">
        <f>IF(原始数据!W581="","",IF(ISERROR(MATCH(原始数据!W581,各类选项!G:G,0)),1,0))</f>
        <v/>
      </c>
      <c r="F580" s="295" t="str">
        <f>IF(原始数据!Y581="","",IF(ISERROR(MATCH(原始数据!Y581,各类选项!G:G,0)),1,0))</f>
        <v/>
      </c>
      <c r="G580" s="295" t="str">
        <f>IF(原始数据!AO581="","",IF(ISERROR(MATCH(原始数据!AO581,各类选项!$E:$E,0)),1,0))</f>
        <v/>
      </c>
      <c r="H580" s="295" t="str">
        <f>IF(原始数据!AP581="","",IF(ISERROR(MATCH(原始数据!AP581,各类选项!$E:$E,0)),1,0))</f>
        <v/>
      </c>
      <c r="I580" s="295" t="str">
        <f>IF(原始数据!AV581="","",IF(ISERROR(MATCH(原始数据!AV581,各类选项!$E:$E,0)),1,0))</f>
        <v/>
      </c>
      <c r="J580" s="295" t="str">
        <f>IF(原始数据!AX581="","",IF(ISERROR(MATCH(原始数据!AX581,各类选项!$E:$E,0)),1,0))</f>
        <v/>
      </c>
      <c r="K580" s="295" t="str">
        <f>IF(原始数据!AQ581="","",IF(ISERROR(MATCH(原始数据!AQ581,各类选项!$C:$C,0)),1,0))</f>
        <v/>
      </c>
      <c r="L580" s="295" t="str">
        <f>IF(原始数据!AR581="","",IF(ISERROR(MATCH(原始数据!AR581,各类选项!$C:$C,0)),1,0))</f>
        <v/>
      </c>
      <c r="M580" s="295" t="str">
        <f>IF(原始数据!AS581="","",IF(ISERROR(MATCH(原始数据!AS581,各类选项!$C:$C,0)),1,0))</f>
        <v/>
      </c>
      <c r="N580" s="295" t="str">
        <f>IF(原始数据!AT581="","",IF(ISERROR(MATCH(原始数据!AT581,各类选项!$E:$E,0)),1,0))</f>
        <v/>
      </c>
      <c r="O580" s="295" t="str">
        <f>IF(原始数据!AU581="","",IF(ISERROR(MATCH(原始数据!AU581,各类选项!$E:$E,0)),1,0))</f>
        <v/>
      </c>
      <c r="P580" s="295" t="str">
        <f>IF(原始数据!AW581="","",IF(ISERROR(MATCH(原始数据!AW581,各类选项!$E:$E,0)),1,0))</f>
        <v/>
      </c>
      <c r="Q580" s="295" t="str">
        <f>IF(原始数据!AY581="","",IF(ISERROR(MATCH(原始数据!AY581,各类选项!$E:$E,0)),1,0))</f>
        <v/>
      </c>
      <c r="R580" s="295" t="str">
        <f>IF(原始数据!AZ581="","",IF(ISERROR(MATCH(原始数据!AZ581,各类选项!$C:$C,0)),1,0))</f>
        <v/>
      </c>
      <c r="S580" s="295" t="str">
        <f>IF(赛后数据!M581="","",IF(ISERROR(MATCH(赛后数据!M581,(各类选项!J:J),0)),1,0))</f>
        <v/>
      </c>
      <c r="T580" s="295" t="str">
        <f>IF(赛后数据!U581="","",IF(ISERROR(MATCH(赛后数据!U581,(各类选项!J:J),0)),1,0))</f>
        <v/>
      </c>
      <c r="U580" s="295" t="str">
        <f>IF(赛后数据!AC581="","",IF(ISERROR(MATCH(赛后数据!AC581,(各类选项!J:J),0)),1,0))</f>
        <v/>
      </c>
      <c r="V580" s="295" t="str">
        <f>IF(赛后数据!AK581="","",IF(ISERROR(MATCH(赛后数据!AK581,(各类选项!J:J),0)),1,0))</f>
        <v/>
      </c>
    </row>
    <row r="581" spans="1:22">
      <c r="A581" s="295">
        <f t="shared" si="18"/>
        <v>0</v>
      </c>
      <c r="B581" s="295">
        <f t="shared" si="19"/>
        <v>0</v>
      </c>
      <c r="C581" s="295" t="str">
        <f>IF(原始数据!K582="","",IF(ISERROR(MATCH(原始数据!K582,原始数据!E582:F582,0)),1,0)-IF(原始数据!K582="",1,0))</f>
        <v/>
      </c>
      <c r="D581" s="295" t="str">
        <f>IF(原始数据!L582="","",IF(ISERROR(MATCH(原始数据!L582,各类选项!L:L,0)),1,0)-IF(原始数据!L582="",1,0))</f>
        <v/>
      </c>
      <c r="E581" s="295" t="str">
        <f>IF(原始数据!W582="","",IF(ISERROR(MATCH(原始数据!W582,各类选项!G:G,0)),1,0))</f>
        <v/>
      </c>
      <c r="F581" s="295" t="str">
        <f>IF(原始数据!Y582="","",IF(ISERROR(MATCH(原始数据!Y582,各类选项!G:G,0)),1,0))</f>
        <v/>
      </c>
      <c r="G581" s="295" t="str">
        <f>IF(原始数据!AO582="","",IF(ISERROR(MATCH(原始数据!AO582,各类选项!$E:$E,0)),1,0))</f>
        <v/>
      </c>
      <c r="H581" s="295" t="str">
        <f>IF(原始数据!AP582="","",IF(ISERROR(MATCH(原始数据!AP582,各类选项!$E:$E,0)),1,0))</f>
        <v/>
      </c>
      <c r="I581" s="295" t="str">
        <f>IF(原始数据!AV582="","",IF(ISERROR(MATCH(原始数据!AV582,各类选项!$E:$E,0)),1,0))</f>
        <v/>
      </c>
      <c r="J581" s="295" t="str">
        <f>IF(原始数据!AX582="","",IF(ISERROR(MATCH(原始数据!AX582,各类选项!$E:$E,0)),1,0))</f>
        <v/>
      </c>
      <c r="K581" s="295" t="str">
        <f>IF(原始数据!AQ582="","",IF(ISERROR(MATCH(原始数据!AQ582,各类选项!$C:$C,0)),1,0))</f>
        <v/>
      </c>
      <c r="L581" s="295" t="str">
        <f>IF(原始数据!AR582="","",IF(ISERROR(MATCH(原始数据!AR582,各类选项!$C:$C,0)),1,0))</f>
        <v/>
      </c>
      <c r="M581" s="295" t="str">
        <f>IF(原始数据!AS582="","",IF(ISERROR(MATCH(原始数据!AS582,各类选项!$C:$C,0)),1,0))</f>
        <v/>
      </c>
      <c r="N581" s="295" t="str">
        <f>IF(原始数据!AT582="","",IF(ISERROR(MATCH(原始数据!AT582,各类选项!$E:$E,0)),1,0))</f>
        <v/>
      </c>
      <c r="O581" s="295" t="str">
        <f>IF(原始数据!AU582="","",IF(ISERROR(MATCH(原始数据!AU582,各类选项!$E:$E,0)),1,0))</f>
        <v/>
      </c>
      <c r="P581" s="295" t="str">
        <f>IF(原始数据!AW582="","",IF(ISERROR(MATCH(原始数据!AW582,各类选项!$E:$E,0)),1,0))</f>
        <v/>
      </c>
      <c r="Q581" s="295" t="str">
        <f>IF(原始数据!AY582="","",IF(ISERROR(MATCH(原始数据!AY582,各类选项!$E:$E,0)),1,0))</f>
        <v/>
      </c>
      <c r="R581" s="295" t="str">
        <f>IF(原始数据!AZ582="","",IF(ISERROR(MATCH(原始数据!AZ582,各类选项!$C:$C,0)),1,0))</f>
        <v/>
      </c>
      <c r="S581" s="295" t="str">
        <f>IF(赛后数据!M582="","",IF(ISERROR(MATCH(赛后数据!M582,(各类选项!J:J),0)),1,0))</f>
        <v/>
      </c>
      <c r="T581" s="295" t="str">
        <f>IF(赛后数据!U582="","",IF(ISERROR(MATCH(赛后数据!U582,(各类选项!J:J),0)),1,0))</f>
        <v/>
      </c>
      <c r="U581" s="295" t="str">
        <f>IF(赛后数据!AC582="","",IF(ISERROR(MATCH(赛后数据!AC582,(各类选项!J:J),0)),1,0))</f>
        <v/>
      </c>
      <c r="V581" s="295" t="str">
        <f>IF(赛后数据!AK582="","",IF(ISERROR(MATCH(赛后数据!AK582,(各类选项!J:J),0)),1,0))</f>
        <v/>
      </c>
    </row>
    <row r="582" spans="1:22">
      <c r="A582" s="295">
        <f t="shared" si="18"/>
        <v>0</v>
      </c>
      <c r="B582" s="295">
        <f t="shared" si="19"/>
        <v>0</v>
      </c>
      <c r="C582" s="295" t="str">
        <f>IF(原始数据!K583="","",IF(ISERROR(MATCH(原始数据!K583,原始数据!E583:F583,0)),1,0)-IF(原始数据!K583="",1,0))</f>
        <v/>
      </c>
      <c r="D582" s="295" t="str">
        <f>IF(原始数据!L583="","",IF(ISERROR(MATCH(原始数据!L583,各类选项!L:L,0)),1,0)-IF(原始数据!L583="",1,0))</f>
        <v/>
      </c>
      <c r="E582" s="295" t="str">
        <f>IF(原始数据!W583="","",IF(ISERROR(MATCH(原始数据!W583,各类选项!G:G,0)),1,0))</f>
        <v/>
      </c>
      <c r="F582" s="295" t="str">
        <f>IF(原始数据!Y583="","",IF(ISERROR(MATCH(原始数据!Y583,各类选项!G:G,0)),1,0))</f>
        <v/>
      </c>
      <c r="G582" s="295" t="str">
        <f>IF(原始数据!AO583="","",IF(ISERROR(MATCH(原始数据!AO583,各类选项!$E:$E,0)),1,0))</f>
        <v/>
      </c>
      <c r="H582" s="295" t="str">
        <f>IF(原始数据!AP583="","",IF(ISERROR(MATCH(原始数据!AP583,各类选项!$E:$E,0)),1,0))</f>
        <v/>
      </c>
      <c r="I582" s="295" t="str">
        <f>IF(原始数据!AV583="","",IF(ISERROR(MATCH(原始数据!AV583,各类选项!$E:$E,0)),1,0))</f>
        <v/>
      </c>
      <c r="J582" s="295" t="str">
        <f>IF(原始数据!AX583="","",IF(ISERROR(MATCH(原始数据!AX583,各类选项!$E:$E,0)),1,0))</f>
        <v/>
      </c>
      <c r="K582" s="295" t="str">
        <f>IF(原始数据!AQ583="","",IF(ISERROR(MATCH(原始数据!AQ583,各类选项!$C:$C,0)),1,0))</f>
        <v/>
      </c>
      <c r="L582" s="295" t="str">
        <f>IF(原始数据!AR583="","",IF(ISERROR(MATCH(原始数据!AR583,各类选项!$C:$C,0)),1,0))</f>
        <v/>
      </c>
      <c r="M582" s="295" t="str">
        <f>IF(原始数据!AS583="","",IF(ISERROR(MATCH(原始数据!AS583,各类选项!$C:$C,0)),1,0))</f>
        <v/>
      </c>
      <c r="N582" s="295" t="str">
        <f>IF(原始数据!AT583="","",IF(ISERROR(MATCH(原始数据!AT583,各类选项!$E:$E,0)),1,0))</f>
        <v/>
      </c>
      <c r="O582" s="295" t="str">
        <f>IF(原始数据!AU583="","",IF(ISERROR(MATCH(原始数据!AU583,各类选项!$E:$E,0)),1,0))</f>
        <v/>
      </c>
      <c r="P582" s="295" t="str">
        <f>IF(原始数据!AW583="","",IF(ISERROR(MATCH(原始数据!AW583,各类选项!$E:$E,0)),1,0))</f>
        <v/>
      </c>
      <c r="Q582" s="295" t="str">
        <f>IF(原始数据!AY583="","",IF(ISERROR(MATCH(原始数据!AY583,各类选项!$E:$E,0)),1,0))</f>
        <v/>
      </c>
      <c r="R582" s="295" t="str">
        <f>IF(原始数据!AZ583="","",IF(ISERROR(MATCH(原始数据!AZ583,各类选项!$C:$C,0)),1,0))</f>
        <v/>
      </c>
      <c r="S582" s="295" t="str">
        <f>IF(赛后数据!M583="","",IF(ISERROR(MATCH(赛后数据!M583,(各类选项!J:J),0)),1,0))</f>
        <v/>
      </c>
      <c r="T582" s="295" t="str">
        <f>IF(赛后数据!U583="","",IF(ISERROR(MATCH(赛后数据!U583,(各类选项!J:J),0)),1,0))</f>
        <v/>
      </c>
      <c r="U582" s="295" t="str">
        <f>IF(赛后数据!AC583="","",IF(ISERROR(MATCH(赛后数据!AC583,(各类选项!J:J),0)),1,0))</f>
        <v/>
      </c>
      <c r="V582" s="295" t="str">
        <f>IF(赛后数据!AK583="","",IF(ISERROR(MATCH(赛后数据!AK583,(各类选项!J:J),0)),1,0))</f>
        <v/>
      </c>
    </row>
    <row r="583" spans="1:22">
      <c r="A583" s="295">
        <f t="shared" si="18"/>
        <v>0</v>
      </c>
      <c r="B583" s="295">
        <f t="shared" si="19"/>
        <v>0</v>
      </c>
      <c r="C583" s="295" t="str">
        <f>IF(原始数据!K584="","",IF(ISERROR(MATCH(原始数据!K584,原始数据!E584:F584,0)),1,0)-IF(原始数据!K584="",1,0))</f>
        <v/>
      </c>
      <c r="D583" s="295" t="str">
        <f>IF(原始数据!L584="","",IF(ISERROR(MATCH(原始数据!L584,各类选项!L:L,0)),1,0)-IF(原始数据!L584="",1,0))</f>
        <v/>
      </c>
      <c r="E583" s="295" t="str">
        <f>IF(原始数据!W584="","",IF(ISERROR(MATCH(原始数据!W584,各类选项!G:G,0)),1,0))</f>
        <v/>
      </c>
      <c r="F583" s="295" t="str">
        <f>IF(原始数据!Y584="","",IF(ISERROR(MATCH(原始数据!Y584,各类选项!G:G,0)),1,0))</f>
        <v/>
      </c>
      <c r="G583" s="295" t="str">
        <f>IF(原始数据!AO584="","",IF(ISERROR(MATCH(原始数据!AO584,各类选项!$E:$E,0)),1,0))</f>
        <v/>
      </c>
      <c r="H583" s="295" t="str">
        <f>IF(原始数据!AP584="","",IF(ISERROR(MATCH(原始数据!AP584,各类选项!$E:$E,0)),1,0))</f>
        <v/>
      </c>
      <c r="I583" s="295" t="str">
        <f>IF(原始数据!AV584="","",IF(ISERROR(MATCH(原始数据!AV584,各类选项!$E:$E,0)),1,0))</f>
        <v/>
      </c>
      <c r="J583" s="295" t="str">
        <f>IF(原始数据!AX584="","",IF(ISERROR(MATCH(原始数据!AX584,各类选项!$E:$E,0)),1,0))</f>
        <v/>
      </c>
      <c r="K583" s="295" t="str">
        <f>IF(原始数据!AQ584="","",IF(ISERROR(MATCH(原始数据!AQ584,各类选项!$C:$C,0)),1,0))</f>
        <v/>
      </c>
      <c r="L583" s="295" t="str">
        <f>IF(原始数据!AR584="","",IF(ISERROR(MATCH(原始数据!AR584,各类选项!$C:$C,0)),1,0))</f>
        <v/>
      </c>
      <c r="M583" s="295" t="str">
        <f>IF(原始数据!AS584="","",IF(ISERROR(MATCH(原始数据!AS584,各类选项!$C:$C,0)),1,0))</f>
        <v/>
      </c>
      <c r="N583" s="295" t="str">
        <f>IF(原始数据!AT584="","",IF(ISERROR(MATCH(原始数据!AT584,各类选项!$E:$E,0)),1,0))</f>
        <v/>
      </c>
      <c r="O583" s="295" t="str">
        <f>IF(原始数据!AU584="","",IF(ISERROR(MATCH(原始数据!AU584,各类选项!$E:$E,0)),1,0))</f>
        <v/>
      </c>
      <c r="P583" s="295" t="str">
        <f>IF(原始数据!AW584="","",IF(ISERROR(MATCH(原始数据!AW584,各类选项!$E:$E,0)),1,0))</f>
        <v/>
      </c>
      <c r="Q583" s="295" t="str">
        <f>IF(原始数据!AY584="","",IF(ISERROR(MATCH(原始数据!AY584,各类选项!$E:$E,0)),1,0))</f>
        <v/>
      </c>
      <c r="R583" s="295" t="str">
        <f>IF(原始数据!AZ584="","",IF(ISERROR(MATCH(原始数据!AZ584,各类选项!$C:$C,0)),1,0))</f>
        <v/>
      </c>
      <c r="S583" s="295" t="str">
        <f>IF(赛后数据!M584="","",IF(ISERROR(MATCH(赛后数据!M584,(各类选项!J:J),0)),1,0))</f>
        <v/>
      </c>
      <c r="T583" s="295" t="str">
        <f>IF(赛后数据!U584="","",IF(ISERROR(MATCH(赛后数据!U584,(各类选项!J:J),0)),1,0))</f>
        <v/>
      </c>
      <c r="U583" s="295" t="str">
        <f>IF(赛后数据!AC584="","",IF(ISERROR(MATCH(赛后数据!AC584,(各类选项!J:J),0)),1,0))</f>
        <v/>
      </c>
      <c r="V583" s="295" t="str">
        <f>IF(赛后数据!AK584="","",IF(ISERROR(MATCH(赛后数据!AK584,(各类选项!J:J),0)),1,0))</f>
        <v/>
      </c>
    </row>
    <row r="584" spans="1:22">
      <c r="A584" s="295">
        <f t="shared" si="18"/>
        <v>0</v>
      </c>
      <c r="B584" s="295">
        <f t="shared" si="19"/>
        <v>0</v>
      </c>
      <c r="C584" s="295" t="str">
        <f>IF(原始数据!K585="","",IF(ISERROR(MATCH(原始数据!K585,原始数据!E585:F585,0)),1,0)-IF(原始数据!K585="",1,0))</f>
        <v/>
      </c>
      <c r="D584" s="295" t="str">
        <f>IF(原始数据!L585="","",IF(ISERROR(MATCH(原始数据!L585,各类选项!L:L,0)),1,0)-IF(原始数据!L585="",1,0))</f>
        <v/>
      </c>
      <c r="E584" s="295" t="str">
        <f>IF(原始数据!W585="","",IF(ISERROR(MATCH(原始数据!W585,各类选项!G:G,0)),1,0))</f>
        <v/>
      </c>
      <c r="F584" s="295" t="str">
        <f>IF(原始数据!Y585="","",IF(ISERROR(MATCH(原始数据!Y585,各类选项!G:G,0)),1,0))</f>
        <v/>
      </c>
      <c r="G584" s="295" t="str">
        <f>IF(原始数据!AO585="","",IF(ISERROR(MATCH(原始数据!AO585,各类选项!$E:$E,0)),1,0))</f>
        <v/>
      </c>
      <c r="H584" s="295" t="str">
        <f>IF(原始数据!AP585="","",IF(ISERROR(MATCH(原始数据!AP585,各类选项!$E:$E,0)),1,0))</f>
        <v/>
      </c>
      <c r="I584" s="295" t="str">
        <f>IF(原始数据!AV585="","",IF(ISERROR(MATCH(原始数据!AV585,各类选项!$E:$E,0)),1,0))</f>
        <v/>
      </c>
      <c r="J584" s="295" t="str">
        <f>IF(原始数据!AX585="","",IF(ISERROR(MATCH(原始数据!AX585,各类选项!$E:$E,0)),1,0))</f>
        <v/>
      </c>
      <c r="K584" s="295" t="str">
        <f>IF(原始数据!AQ585="","",IF(ISERROR(MATCH(原始数据!AQ585,各类选项!$C:$C,0)),1,0))</f>
        <v/>
      </c>
      <c r="L584" s="295" t="str">
        <f>IF(原始数据!AR585="","",IF(ISERROR(MATCH(原始数据!AR585,各类选项!$C:$C,0)),1,0))</f>
        <v/>
      </c>
      <c r="M584" s="295" t="str">
        <f>IF(原始数据!AS585="","",IF(ISERROR(MATCH(原始数据!AS585,各类选项!$C:$C,0)),1,0))</f>
        <v/>
      </c>
      <c r="N584" s="295" t="str">
        <f>IF(原始数据!AT585="","",IF(ISERROR(MATCH(原始数据!AT585,各类选项!$E:$E,0)),1,0))</f>
        <v/>
      </c>
      <c r="O584" s="295" t="str">
        <f>IF(原始数据!AU585="","",IF(ISERROR(MATCH(原始数据!AU585,各类选项!$E:$E,0)),1,0))</f>
        <v/>
      </c>
      <c r="P584" s="295" t="str">
        <f>IF(原始数据!AW585="","",IF(ISERROR(MATCH(原始数据!AW585,各类选项!$E:$E,0)),1,0))</f>
        <v/>
      </c>
      <c r="Q584" s="295" t="str">
        <f>IF(原始数据!AY585="","",IF(ISERROR(MATCH(原始数据!AY585,各类选项!$E:$E,0)),1,0))</f>
        <v/>
      </c>
      <c r="R584" s="295" t="str">
        <f>IF(原始数据!AZ585="","",IF(ISERROR(MATCH(原始数据!AZ585,各类选项!$C:$C,0)),1,0))</f>
        <v/>
      </c>
      <c r="S584" s="295" t="str">
        <f>IF(赛后数据!M585="","",IF(ISERROR(MATCH(赛后数据!M585,(各类选项!J:J),0)),1,0))</f>
        <v/>
      </c>
      <c r="T584" s="295" t="str">
        <f>IF(赛后数据!U585="","",IF(ISERROR(MATCH(赛后数据!U585,(各类选项!J:J),0)),1,0))</f>
        <v/>
      </c>
      <c r="U584" s="295" t="str">
        <f>IF(赛后数据!AC585="","",IF(ISERROR(MATCH(赛后数据!AC585,(各类选项!J:J),0)),1,0))</f>
        <v/>
      </c>
      <c r="V584" s="295" t="str">
        <f>IF(赛后数据!AK585="","",IF(ISERROR(MATCH(赛后数据!AK585,(各类选项!J:J),0)),1,0))</f>
        <v/>
      </c>
    </row>
    <row r="585" spans="1:22">
      <c r="A585" s="295">
        <f t="shared" si="18"/>
        <v>0</v>
      </c>
      <c r="B585" s="295">
        <f t="shared" si="19"/>
        <v>0</v>
      </c>
      <c r="C585" s="295" t="str">
        <f>IF(原始数据!K586="","",IF(ISERROR(MATCH(原始数据!K586,原始数据!E586:F586,0)),1,0)-IF(原始数据!K586="",1,0))</f>
        <v/>
      </c>
      <c r="D585" s="295" t="str">
        <f>IF(原始数据!L586="","",IF(ISERROR(MATCH(原始数据!L586,各类选项!L:L,0)),1,0)-IF(原始数据!L586="",1,0))</f>
        <v/>
      </c>
      <c r="E585" s="295" t="str">
        <f>IF(原始数据!W586="","",IF(ISERROR(MATCH(原始数据!W586,各类选项!G:G,0)),1,0))</f>
        <v/>
      </c>
      <c r="F585" s="295" t="str">
        <f>IF(原始数据!Y586="","",IF(ISERROR(MATCH(原始数据!Y586,各类选项!G:G,0)),1,0))</f>
        <v/>
      </c>
      <c r="G585" s="295" t="str">
        <f>IF(原始数据!AO586="","",IF(ISERROR(MATCH(原始数据!AO586,各类选项!$E:$E,0)),1,0))</f>
        <v/>
      </c>
      <c r="H585" s="295" t="str">
        <f>IF(原始数据!AP586="","",IF(ISERROR(MATCH(原始数据!AP586,各类选项!$E:$E,0)),1,0))</f>
        <v/>
      </c>
      <c r="I585" s="295" t="str">
        <f>IF(原始数据!AV586="","",IF(ISERROR(MATCH(原始数据!AV586,各类选项!$E:$E,0)),1,0))</f>
        <v/>
      </c>
      <c r="J585" s="295" t="str">
        <f>IF(原始数据!AX586="","",IF(ISERROR(MATCH(原始数据!AX586,各类选项!$E:$E,0)),1,0))</f>
        <v/>
      </c>
      <c r="K585" s="295" t="str">
        <f>IF(原始数据!AQ586="","",IF(ISERROR(MATCH(原始数据!AQ586,各类选项!$C:$C,0)),1,0))</f>
        <v/>
      </c>
      <c r="L585" s="295" t="str">
        <f>IF(原始数据!AR586="","",IF(ISERROR(MATCH(原始数据!AR586,各类选项!$C:$C,0)),1,0))</f>
        <v/>
      </c>
      <c r="M585" s="295" t="str">
        <f>IF(原始数据!AS586="","",IF(ISERROR(MATCH(原始数据!AS586,各类选项!$C:$C,0)),1,0))</f>
        <v/>
      </c>
      <c r="N585" s="295" t="str">
        <f>IF(原始数据!AT586="","",IF(ISERROR(MATCH(原始数据!AT586,各类选项!$E:$E,0)),1,0))</f>
        <v/>
      </c>
      <c r="O585" s="295" t="str">
        <f>IF(原始数据!AU586="","",IF(ISERROR(MATCH(原始数据!AU586,各类选项!$E:$E,0)),1,0))</f>
        <v/>
      </c>
      <c r="P585" s="295" t="str">
        <f>IF(原始数据!AW586="","",IF(ISERROR(MATCH(原始数据!AW586,各类选项!$E:$E,0)),1,0))</f>
        <v/>
      </c>
      <c r="Q585" s="295" t="str">
        <f>IF(原始数据!AY586="","",IF(ISERROR(MATCH(原始数据!AY586,各类选项!$E:$E,0)),1,0))</f>
        <v/>
      </c>
      <c r="R585" s="295" t="str">
        <f>IF(原始数据!AZ586="","",IF(ISERROR(MATCH(原始数据!AZ586,各类选项!$C:$C,0)),1,0))</f>
        <v/>
      </c>
      <c r="S585" s="295" t="str">
        <f>IF(赛后数据!M586="","",IF(ISERROR(MATCH(赛后数据!M586,(各类选项!J:J),0)),1,0))</f>
        <v/>
      </c>
      <c r="T585" s="295" t="str">
        <f>IF(赛后数据!U586="","",IF(ISERROR(MATCH(赛后数据!U586,(各类选项!J:J),0)),1,0))</f>
        <v/>
      </c>
      <c r="U585" s="295" t="str">
        <f>IF(赛后数据!AC586="","",IF(ISERROR(MATCH(赛后数据!AC586,(各类选项!J:J),0)),1,0))</f>
        <v/>
      </c>
      <c r="V585" s="295" t="str">
        <f>IF(赛后数据!AK586="","",IF(ISERROR(MATCH(赛后数据!AK586,(各类选项!J:J),0)),1,0))</f>
        <v/>
      </c>
    </row>
    <row r="586" spans="1:22">
      <c r="A586" s="295">
        <f t="shared" si="18"/>
        <v>0</v>
      </c>
      <c r="B586" s="295">
        <f t="shared" si="19"/>
        <v>0</v>
      </c>
      <c r="C586" s="295" t="str">
        <f>IF(原始数据!K587="","",IF(ISERROR(MATCH(原始数据!K587,原始数据!E587:F587,0)),1,0)-IF(原始数据!K587="",1,0))</f>
        <v/>
      </c>
      <c r="D586" s="295" t="str">
        <f>IF(原始数据!L587="","",IF(ISERROR(MATCH(原始数据!L587,各类选项!L:L,0)),1,0)-IF(原始数据!L587="",1,0))</f>
        <v/>
      </c>
      <c r="E586" s="295" t="str">
        <f>IF(原始数据!W587="","",IF(ISERROR(MATCH(原始数据!W587,各类选项!G:G,0)),1,0))</f>
        <v/>
      </c>
      <c r="F586" s="295" t="str">
        <f>IF(原始数据!Y587="","",IF(ISERROR(MATCH(原始数据!Y587,各类选项!G:G,0)),1,0))</f>
        <v/>
      </c>
      <c r="G586" s="295" t="str">
        <f>IF(原始数据!AO587="","",IF(ISERROR(MATCH(原始数据!AO587,各类选项!$E:$E,0)),1,0))</f>
        <v/>
      </c>
      <c r="H586" s="295" t="str">
        <f>IF(原始数据!AP587="","",IF(ISERROR(MATCH(原始数据!AP587,各类选项!$E:$E,0)),1,0))</f>
        <v/>
      </c>
      <c r="I586" s="295" t="str">
        <f>IF(原始数据!AV587="","",IF(ISERROR(MATCH(原始数据!AV587,各类选项!$E:$E,0)),1,0))</f>
        <v/>
      </c>
      <c r="J586" s="295" t="str">
        <f>IF(原始数据!AX587="","",IF(ISERROR(MATCH(原始数据!AX587,各类选项!$E:$E,0)),1,0))</f>
        <v/>
      </c>
      <c r="K586" s="295" t="str">
        <f>IF(原始数据!AQ587="","",IF(ISERROR(MATCH(原始数据!AQ587,各类选项!$C:$C,0)),1,0))</f>
        <v/>
      </c>
      <c r="L586" s="295" t="str">
        <f>IF(原始数据!AR587="","",IF(ISERROR(MATCH(原始数据!AR587,各类选项!$C:$C,0)),1,0))</f>
        <v/>
      </c>
      <c r="M586" s="295" t="str">
        <f>IF(原始数据!AS587="","",IF(ISERROR(MATCH(原始数据!AS587,各类选项!$C:$C,0)),1,0))</f>
        <v/>
      </c>
      <c r="N586" s="295" t="str">
        <f>IF(原始数据!AT587="","",IF(ISERROR(MATCH(原始数据!AT587,各类选项!$E:$E,0)),1,0))</f>
        <v/>
      </c>
      <c r="O586" s="295" t="str">
        <f>IF(原始数据!AU587="","",IF(ISERROR(MATCH(原始数据!AU587,各类选项!$E:$E,0)),1,0))</f>
        <v/>
      </c>
      <c r="P586" s="295" t="str">
        <f>IF(原始数据!AW587="","",IF(ISERROR(MATCH(原始数据!AW587,各类选项!$E:$E,0)),1,0))</f>
        <v/>
      </c>
      <c r="Q586" s="295" t="str">
        <f>IF(原始数据!AY587="","",IF(ISERROR(MATCH(原始数据!AY587,各类选项!$E:$E,0)),1,0))</f>
        <v/>
      </c>
      <c r="R586" s="295" t="str">
        <f>IF(原始数据!AZ587="","",IF(ISERROR(MATCH(原始数据!AZ587,各类选项!$C:$C,0)),1,0))</f>
        <v/>
      </c>
      <c r="S586" s="295" t="str">
        <f>IF(赛后数据!M587="","",IF(ISERROR(MATCH(赛后数据!M587,(各类选项!J:J),0)),1,0))</f>
        <v/>
      </c>
      <c r="T586" s="295" t="str">
        <f>IF(赛后数据!U587="","",IF(ISERROR(MATCH(赛后数据!U587,(各类选项!J:J),0)),1,0))</f>
        <v/>
      </c>
      <c r="U586" s="295" t="str">
        <f>IF(赛后数据!AC587="","",IF(ISERROR(MATCH(赛后数据!AC587,(各类选项!J:J),0)),1,0))</f>
        <v/>
      </c>
      <c r="V586" s="295" t="str">
        <f>IF(赛后数据!AK587="","",IF(ISERROR(MATCH(赛后数据!AK587,(各类选项!J:J),0)),1,0))</f>
        <v/>
      </c>
    </row>
    <row r="587" spans="1:22">
      <c r="A587" s="295">
        <f t="shared" si="18"/>
        <v>0</v>
      </c>
      <c r="B587" s="295">
        <f t="shared" si="19"/>
        <v>0</v>
      </c>
      <c r="C587" s="295" t="str">
        <f>IF(原始数据!K588="","",IF(ISERROR(MATCH(原始数据!K588,原始数据!E588:F588,0)),1,0)-IF(原始数据!K588="",1,0))</f>
        <v/>
      </c>
      <c r="D587" s="295" t="str">
        <f>IF(原始数据!L588="","",IF(ISERROR(MATCH(原始数据!L588,各类选项!L:L,0)),1,0)-IF(原始数据!L588="",1,0))</f>
        <v/>
      </c>
      <c r="E587" s="295" t="str">
        <f>IF(原始数据!W588="","",IF(ISERROR(MATCH(原始数据!W588,各类选项!G:G,0)),1,0))</f>
        <v/>
      </c>
      <c r="F587" s="295" t="str">
        <f>IF(原始数据!Y588="","",IF(ISERROR(MATCH(原始数据!Y588,各类选项!G:G,0)),1,0))</f>
        <v/>
      </c>
      <c r="G587" s="295" t="str">
        <f>IF(原始数据!AO588="","",IF(ISERROR(MATCH(原始数据!AO588,各类选项!$E:$E,0)),1,0))</f>
        <v/>
      </c>
      <c r="H587" s="295" t="str">
        <f>IF(原始数据!AP588="","",IF(ISERROR(MATCH(原始数据!AP588,各类选项!$E:$E,0)),1,0))</f>
        <v/>
      </c>
      <c r="I587" s="295" t="str">
        <f>IF(原始数据!AV588="","",IF(ISERROR(MATCH(原始数据!AV588,各类选项!$E:$E,0)),1,0))</f>
        <v/>
      </c>
      <c r="J587" s="295" t="str">
        <f>IF(原始数据!AX588="","",IF(ISERROR(MATCH(原始数据!AX588,各类选项!$E:$E,0)),1,0))</f>
        <v/>
      </c>
      <c r="K587" s="295" t="str">
        <f>IF(原始数据!AQ588="","",IF(ISERROR(MATCH(原始数据!AQ588,各类选项!$C:$C,0)),1,0))</f>
        <v/>
      </c>
      <c r="L587" s="295" t="str">
        <f>IF(原始数据!AR588="","",IF(ISERROR(MATCH(原始数据!AR588,各类选项!$C:$C,0)),1,0))</f>
        <v/>
      </c>
      <c r="M587" s="295" t="str">
        <f>IF(原始数据!AS588="","",IF(ISERROR(MATCH(原始数据!AS588,各类选项!$C:$C,0)),1,0))</f>
        <v/>
      </c>
      <c r="N587" s="295" t="str">
        <f>IF(原始数据!AT588="","",IF(ISERROR(MATCH(原始数据!AT588,各类选项!$E:$E,0)),1,0))</f>
        <v/>
      </c>
      <c r="O587" s="295" t="str">
        <f>IF(原始数据!AU588="","",IF(ISERROR(MATCH(原始数据!AU588,各类选项!$E:$E,0)),1,0))</f>
        <v/>
      </c>
      <c r="P587" s="295" t="str">
        <f>IF(原始数据!AW588="","",IF(ISERROR(MATCH(原始数据!AW588,各类选项!$E:$E,0)),1,0))</f>
        <v/>
      </c>
      <c r="Q587" s="295" t="str">
        <f>IF(原始数据!AY588="","",IF(ISERROR(MATCH(原始数据!AY588,各类选项!$E:$E,0)),1,0))</f>
        <v/>
      </c>
      <c r="R587" s="295" t="str">
        <f>IF(原始数据!AZ588="","",IF(ISERROR(MATCH(原始数据!AZ588,各类选项!$C:$C,0)),1,0))</f>
        <v/>
      </c>
      <c r="S587" s="295" t="str">
        <f>IF(赛后数据!M588="","",IF(ISERROR(MATCH(赛后数据!M588,(各类选项!J:J),0)),1,0))</f>
        <v/>
      </c>
      <c r="T587" s="295" t="str">
        <f>IF(赛后数据!U588="","",IF(ISERROR(MATCH(赛后数据!U588,(各类选项!J:J),0)),1,0))</f>
        <v/>
      </c>
      <c r="U587" s="295" t="str">
        <f>IF(赛后数据!AC588="","",IF(ISERROR(MATCH(赛后数据!AC588,(各类选项!J:J),0)),1,0))</f>
        <v/>
      </c>
      <c r="V587" s="295" t="str">
        <f>IF(赛后数据!AK588="","",IF(ISERROR(MATCH(赛后数据!AK588,(各类选项!J:J),0)),1,0))</f>
        <v/>
      </c>
    </row>
    <row r="588" spans="1:22">
      <c r="A588" s="295">
        <f t="shared" si="18"/>
        <v>0</v>
      </c>
      <c r="B588" s="295">
        <f t="shared" si="19"/>
        <v>0</v>
      </c>
      <c r="C588" s="295" t="str">
        <f>IF(原始数据!K589="","",IF(ISERROR(MATCH(原始数据!K589,原始数据!E589:F589,0)),1,0)-IF(原始数据!K589="",1,0))</f>
        <v/>
      </c>
      <c r="D588" s="295" t="str">
        <f>IF(原始数据!L589="","",IF(ISERROR(MATCH(原始数据!L589,各类选项!L:L,0)),1,0)-IF(原始数据!L589="",1,0))</f>
        <v/>
      </c>
      <c r="E588" s="295" t="str">
        <f>IF(原始数据!W589="","",IF(ISERROR(MATCH(原始数据!W589,各类选项!G:G,0)),1,0))</f>
        <v/>
      </c>
      <c r="F588" s="295" t="str">
        <f>IF(原始数据!Y589="","",IF(ISERROR(MATCH(原始数据!Y589,各类选项!G:G,0)),1,0))</f>
        <v/>
      </c>
      <c r="G588" s="295" t="str">
        <f>IF(原始数据!AO589="","",IF(ISERROR(MATCH(原始数据!AO589,各类选项!$E:$E,0)),1,0))</f>
        <v/>
      </c>
      <c r="H588" s="295" t="str">
        <f>IF(原始数据!AP589="","",IF(ISERROR(MATCH(原始数据!AP589,各类选项!$E:$E,0)),1,0))</f>
        <v/>
      </c>
      <c r="I588" s="295" t="str">
        <f>IF(原始数据!AV589="","",IF(ISERROR(MATCH(原始数据!AV589,各类选项!$E:$E,0)),1,0))</f>
        <v/>
      </c>
      <c r="J588" s="295" t="str">
        <f>IF(原始数据!AX589="","",IF(ISERROR(MATCH(原始数据!AX589,各类选项!$E:$E,0)),1,0))</f>
        <v/>
      </c>
      <c r="K588" s="295" t="str">
        <f>IF(原始数据!AQ589="","",IF(ISERROR(MATCH(原始数据!AQ589,各类选项!$C:$C,0)),1,0))</f>
        <v/>
      </c>
      <c r="L588" s="295" t="str">
        <f>IF(原始数据!AR589="","",IF(ISERROR(MATCH(原始数据!AR589,各类选项!$C:$C,0)),1,0))</f>
        <v/>
      </c>
      <c r="M588" s="295" t="str">
        <f>IF(原始数据!AS589="","",IF(ISERROR(MATCH(原始数据!AS589,各类选项!$C:$C,0)),1,0))</f>
        <v/>
      </c>
      <c r="N588" s="295" t="str">
        <f>IF(原始数据!AT589="","",IF(ISERROR(MATCH(原始数据!AT589,各类选项!$E:$E,0)),1,0))</f>
        <v/>
      </c>
      <c r="O588" s="295" t="str">
        <f>IF(原始数据!AU589="","",IF(ISERROR(MATCH(原始数据!AU589,各类选项!$E:$E,0)),1,0))</f>
        <v/>
      </c>
      <c r="P588" s="295" t="str">
        <f>IF(原始数据!AW589="","",IF(ISERROR(MATCH(原始数据!AW589,各类选项!$E:$E,0)),1,0))</f>
        <v/>
      </c>
      <c r="Q588" s="295" t="str">
        <f>IF(原始数据!AY589="","",IF(ISERROR(MATCH(原始数据!AY589,各类选项!$E:$E,0)),1,0))</f>
        <v/>
      </c>
      <c r="R588" s="295" t="str">
        <f>IF(原始数据!AZ589="","",IF(ISERROR(MATCH(原始数据!AZ589,各类选项!$C:$C,0)),1,0))</f>
        <v/>
      </c>
      <c r="S588" s="295" t="str">
        <f>IF(赛后数据!M589="","",IF(ISERROR(MATCH(赛后数据!M589,(各类选项!J:J),0)),1,0))</f>
        <v/>
      </c>
      <c r="T588" s="295" t="str">
        <f>IF(赛后数据!U589="","",IF(ISERROR(MATCH(赛后数据!U589,(各类选项!J:J),0)),1,0))</f>
        <v/>
      </c>
      <c r="U588" s="295" t="str">
        <f>IF(赛后数据!AC589="","",IF(ISERROR(MATCH(赛后数据!AC589,(各类选项!J:J),0)),1,0))</f>
        <v/>
      </c>
      <c r="V588" s="295" t="str">
        <f>IF(赛后数据!AK589="","",IF(ISERROR(MATCH(赛后数据!AK589,(各类选项!J:J),0)),1,0))</f>
        <v/>
      </c>
    </row>
    <row r="589" spans="1:22">
      <c r="A589" s="295">
        <f t="shared" si="18"/>
        <v>0</v>
      </c>
      <c r="B589" s="295">
        <f t="shared" si="19"/>
        <v>0</v>
      </c>
      <c r="C589" s="295" t="str">
        <f>IF(原始数据!K590="","",IF(ISERROR(MATCH(原始数据!K590,原始数据!E590:F590,0)),1,0)-IF(原始数据!K590="",1,0))</f>
        <v/>
      </c>
      <c r="D589" s="295" t="str">
        <f>IF(原始数据!L590="","",IF(ISERROR(MATCH(原始数据!L590,各类选项!L:L,0)),1,0)-IF(原始数据!L590="",1,0))</f>
        <v/>
      </c>
      <c r="E589" s="295" t="str">
        <f>IF(原始数据!W590="","",IF(ISERROR(MATCH(原始数据!W590,各类选项!G:G,0)),1,0))</f>
        <v/>
      </c>
      <c r="F589" s="295" t="str">
        <f>IF(原始数据!Y590="","",IF(ISERROR(MATCH(原始数据!Y590,各类选项!G:G,0)),1,0))</f>
        <v/>
      </c>
      <c r="G589" s="295" t="str">
        <f>IF(原始数据!AO590="","",IF(ISERROR(MATCH(原始数据!AO590,各类选项!$E:$E,0)),1,0))</f>
        <v/>
      </c>
      <c r="H589" s="295" t="str">
        <f>IF(原始数据!AP590="","",IF(ISERROR(MATCH(原始数据!AP590,各类选项!$E:$E,0)),1,0))</f>
        <v/>
      </c>
      <c r="I589" s="295" t="str">
        <f>IF(原始数据!AV590="","",IF(ISERROR(MATCH(原始数据!AV590,各类选项!$E:$E,0)),1,0))</f>
        <v/>
      </c>
      <c r="J589" s="295" t="str">
        <f>IF(原始数据!AX590="","",IF(ISERROR(MATCH(原始数据!AX590,各类选项!$E:$E,0)),1,0))</f>
        <v/>
      </c>
      <c r="K589" s="295" t="str">
        <f>IF(原始数据!AQ590="","",IF(ISERROR(MATCH(原始数据!AQ590,各类选项!$C:$C,0)),1,0))</f>
        <v/>
      </c>
      <c r="L589" s="295" t="str">
        <f>IF(原始数据!AR590="","",IF(ISERROR(MATCH(原始数据!AR590,各类选项!$C:$C,0)),1,0))</f>
        <v/>
      </c>
      <c r="M589" s="295" t="str">
        <f>IF(原始数据!AS590="","",IF(ISERROR(MATCH(原始数据!AS590,各类选项!$C:$C,0)),1,0))</f>
        <v/>
      </c>
      <c r="N589" s="295" t="str">
        <f>IF(原始数据!AT590="","",IF(ISERROR(MATCH(原始数据!AT590,各类选项!$E:$E,0)),1,0))</f>
        <v/>
      </c>
      <c r="O589" s="295" t="str">
        <f>IF(原始数据!AU590="","",IF(ISERROR(MATCH(原始数据!AU590,各类选项!$E:$E,0)),1,0))</f>
        <v/>
      </c>
      <c r="P589" s="295" t="str">
        <f>IF(原始数据!AW590="","",IF(ISERROR(MATCH(原始数据!AW590,各类选项!$E:$E,0)),1,0))</f>
        <v/>
      </c>
      <c r="Q589" s="295" t="str">
        <f>IF(原始数据!AY590="","",IF(ISERROR(MATCH(原始数据!AY590,各类选项!$E:$E,0)),1,0))</f>
        <v/>
      </c>
      <c r="R589" s="295" t="str">
        <f>IF(原始数据!AZ590="","",IF(ISERROR(MATCH(原始数据!AZ590,各类选项!$C:$C,0)),1,0))</f>
        <v/>
      </c>
      <c r="S589" s="295" t="str">
        <f>IF(赛后数据!M590="","",IF(ISERROR(MATCH(赛后数据!M590,(各类选项!J:J),0)),1,0))</f>
        <v/>
      </c>
      <c r="T589" s="295" t="str">
        <f>IF(赛后数据!U590="","",IF(ISERROR(MATCH(赛后数据!U590,(各类选项!J:J),0)),1,0))</f>
        <v/>
      </c>
      <c r="U589" s="295" t="str">
        <f>IF(赛后数据!AC590="","",IF(ISERROR(MATCH(赛后数据!AC590,(各类选项!J:J),0)),1,0))</f>
        <v/>
      </c>
      <c r="V589" s="295" t="str">
        <f>IF(赛后数据!AK590="","",IF(ISERROR(MATCH(赛后数据!AK590,(各类选项!J:J),0)),1,0))</f>
        <v/>
      </c>
    </row>
    <row r="590" spans="1:22">
      <c r="A590" s="295">
        <f t="shared" si="18"/>
        <v>0</v>
      </c>
      <c r="B590" s="295">
        <f t="shared" si="19"/>
        <v>0</v>
      </c>
      <c r="C590" s="295" t="str">
        <f>IF(原始数据!K591="","",IF(ISERROR(MATCH(原始数据!K591,原始数据!E591:F591,0)),1,0)-IF(原始数据!K591="",1,0))</f>
        <v/>
      </c>
      <c r="D590" s="295" t="str">
        <f>IF(原始数据!L591="","",IF(ISERROR(MATCH(原始数据!L591,各类选项!L:L,0)),1,0)-IF(原始数据!L591="",1,0))</f>
        <v/>
      </c>
      <c r="E590" s="295" t="str">
        <f>IF(原始数据!W591="","",IF(ISERROR(MATCH(原始数据!W591,各类选项!G:G,0)),1,0))</f>
        <v/>
      </c>
      <c r="F590" s="295" t="str">
        <f>IF(原始数据!Y591="","",IF(ISERROR(MATCH(原始数据!Y591,各类选项!G:G,0)),1,0))</f>
        <v/>
      </c>
      <c r="G590" s="295" t="str">
        <f>IF(原始数据!AO591="","",IF(ISERROR(MATCH(原始数据!AO591,各类选项!$E:$E,0)),1,0))</f>
        <v/>
      </c>
      <c r="H590" s="295" t="str">
        <f>IF(原始数据!AP591="","",IF(ISERROR(MATCH(原始数据!AP591,各类选项!$E:$E,0)),1,0))</f>
        <v/>
      </c>
      <c r="I590" s="295" t="str">
        <f>IF(原始数据!AV591="","",IF(ISERROR(MATCH(原始数据!AV591,各类选项!$E:$E,0)),1,0))</f>
        <v/>
      </c>
      <c r="J590" s="295" t="str">
        <f>IF(原始数据!AX591="","",IF(ISERROR(MATCH(原始数据!AX591,各类选项!$E:$E,0)),1,0))</f>
        <v/>
      </c>
      <c r="K590" s="295" t="str">
        <f>IF(原始数据!AQ591="","",IF(ISERROR(MATCH(原始数据!AQ591,各类选项!$C:$C,0)),1,0))</f>
        <v/>
      </c>
      <c r="L590" s="295" t="str">
        <f>IF(原始数据!AR591="","",IF(ISERROR(MATCH(原始数据!AR591,各类选项!$C:$C,0)),1,0))</f>
        <v/>
      </c>
      <c r="M590" s="295" t="str">
        <f>IF(原始数据!AS591="","",IF(ISERROR(MATCH(原始数据!AS591,各类选项!$C:$C,0)),1,0))</f>
        <v/>
      </c>
      <c r="N590" s="295" t="str">
        <f>IF(原始数据!AT591="","",IF(ISERROR(MATCH(原始数据!AT591,各类选项!$E:$E,0)),1,0))</f>
        <v/>
      </c>
      <c r="O590" s="295" t="str">
        <f>IF(原始数据!AU591="","",IF(ISERROR(MATCH(原始数据!AU591,各类选项!$E:$E,0)),1,0))</f>
        <v/>
      </c>
      <c r="P590" s="295" t="str">
        <f>IF(原始数据!AW591="","",IF(ISERROR(MATCH(原始数据!AW591,各类选项!$E:$E,0)),1,0))</f>
        <v/>
      </c>
      <c r="Q590" s="295" t="str">
        <f>IF(原始数据!AY591="","",IF(ISERROR(MATCH(原始数据!AY591,各类选项!$E:$E,0)),1,0))</f>
        <v/>
      </c>
      <c r="R590" s="295" t="str">
        <f>IF(原始数据!AZ591="","",IF(ISERROR(MATCH(原始数据!AZ591,各类选项!$C:$C,0)),1,0))</f>
        <v/>
      </c>
      <c r="S590" s="295" t="str">
        <f>IF(赛后数据!M591="","",IF(ISERROR(MATCH(赛后数据!M591,(各类选项!J:J),0)),1,0))</f>
        <v/>
      </c>
      <c r="T590" s="295" t="str">
        <f>IF(赛后数据!U591="","",IF(ISERROR(MATCH(赛后数据!U591,(各类选项!J:J),0)),1,0))</f>
        <v/>
      </c>
      <c r="U590" s="295" t="str">
        <f>IF(赛后数据!AC591="","",IF(ISERROR(MATCH(赛后数据!AC591,(各类选项!J:J),0)),1,0))</f>
        <v/>
      </c>
      <c r="V590" s="295" t="str">
        <f>IF(赛后数据!AK591="","",IF(ISERROR(MATCH(赛后数据!AK591,(各类选项!J:J),0)),1,0))</f>
        <v/>
      </c>
    </row>
    <row r="591" spans="1:22">
      <c r="A591" s="295">
        <f t="shared" si="18"/>
        <v>0</v>
      </c>
      <c r="B591" s="295">
        <f t="shared" si="19"/>
        <v>0</v>
      </c>
      <c r="C591" s="295" t="str">
        <f>IF(原始数据!K592="","",IF(ISERROR(MATCH(原始数据!K592,原始数据!E592:F592,0)),1,0)-IF(原始数据!K592="",1,0))</f>
        <v/>
      </c>
      <c r="D591" s="295" t="str">
        <f>IF(原始数据!L592="","",IF(ISERROR(MATCH(原始数据!L592,各类选项!L:L,0)),1,0)-IF(原始数据!L592="",1,0))</f>
        <v/>
      </c>
      <c r="E591" s="295" t="str">
        <f>IF(原始数据!W592="","",IF(ISERROR(MATCH(原始数据!W592,各类选项!G:G,0)),1,0))</f>
        <v/>
      </c>
      <c r="F591" s="295" t="str">
        <f>IF(原始数据!Y592="","",IF(ISERROR(MATCH(原始数据!Y592,各类选项!G:G,0)),1,0))</f>
        <v/>
      </c>
      <c r="G591" s="295" t="str">
        <f>IF(原始数据!AO592="","",IF(ISERROR(MATCH(原始数据!AO592,各类选项!$E:$E,0)),1,0))</f>
        <v/>
      </c>
      <c r="H591" s="295" t="str">
        <f>IF(原始数据!AP592="","",IF(ISERROR(MATCH(原始数据!AP592,各类选项!$E:$E,0)),1,0))</f>
        <v/>
      </c>
      <c r="I591" s="295" t="str">
        <f>IF(原始数据!AV592="","",IF(ISERROR(MATCH(原始数据!AV592,各类选项!$E:$E,0)),1,0))</f>
        <v/>
      </c>
      <c r="J591" s="295" t="str">
        <f>IF(原始数据!AX592="","",IF(ISERROR(MATCH(原始数据!AX592,各类选项!$E:$E,0)),1,0))</f>
        <v/>
      </c>
      <c r="K591" s="295" t="str">
        <f>IF(原始数据!AQ592="","",IF(ISERROR(MATCH(原始数据!AQ592,各类选项!$C:$C,0)),1,0))</f>
        <v/>
      </c>
      <c r="L591" s="295" t="str">
        <f>IF(原始数据!AR592="","",IF(ISERROR(MATCH(原始数据!AR592,各类选项!$C:$C,0)),1,0))</f>
        <v/>
      </c>
      <c r="M591" s="295" t="str">
        <f>IF(原始数据!AS592="","",IF(ISERROR(MATCH(原始数据!AS592,各类选项!$C:$C,0)),1,0))</f>
        <v/>
      </c>
      <c r="N591" s="295" t="str">
        <f>IF(原始数据!AT592="","",IF(ISERROR(MATCH(原始数据!AT592,各类选项!$E:$E,0)),1,0))</f>
        <v/>
      </c>
      <c r="O591" s="295" t="str">
        <f>IF(原始数据!AU592="","",IF(ISERROR(MATCH(原始数据!AU592,各类选项!$E:$E,0)),1,0))</f>
        <v/>
      </c>
      <c r="P591" s="295" t="str">
        <f>IF(原始数据!AW592="","",IF(ISERROR(MATCH(原始数据!AW592,各类选项!$E:$E,0)),1,0))</f>
        <v/>
      </c>
      <c r="Q591" s="295" t="str">
        <f>IF(原始数据!AY592="","",IF(ISERROR(MATCH(原始数据!AY592,各类选项!$E:$E,0)),1,0))</f>
        <v/>
      </c>
      <c r="R591" s="295" t="str">
        <f>IF(原始数据!AZ592="","",IF(ISERROR(MATCH(原始数据!AZ592,各类选项!$C:$C,0)),1,0))</f>
        <v/>
      </c>
      <c r="S591" s="295" t="str">
        <f>IF(赛后数据!M592="","",IF(ISERROR(MATCH(赛后数据!M592,(各类选项!J:J),0)),1,0))</f>
        <v/>
      </c>
      <c r="T591" s="295" t="str">
        <f>IF(赛后数据!U592="","",IF(ISERROR(MATCH(赛后数据!U592,(各类选项!J:J),0)),1,0))</f>
        <v/>
      </c>
      <c r="U591" s="295" t="str">
        <f>IF(赛后数据!AC592="","",IF(ISERROR(MATCH(赛后数据!AC592,(各类选项!J:J),0)),1,0))</f>
        <v/>
      </c>
      <c r="V591" s="295" t="str">
        <f>IF(赛后数据!AK592="","",IF(ISERROR(MATCH(赛后数据!AK592,(各类选项!J:J),0)),1,0))</f>
        <v/>
      </c>
    </row>
    <row r="592" spans="1:22">
      <c r="A592" s="295">
        <f t="shared" si="18"/>
        <v>0</v>
      </c>
      <c r="B592" s="295">
        <f t="shared" si="19"/>
        <v>0</v>
      </c>
      <c r="C592" s="295" t="str">
        <f>IF(原始数据!K593="","",IF(ISERROR(MATCH(原始数据!K593,原始数据!E593:F593,0)),1,0)-IF(原始数据!K593="",1,0))</f>
        <v/>
      </c>
      <c r="D592" s="295" t="str">
        <f>IF(原始数据!L593="","",IF(ISERROR(MATCH(原始数据!L593,各类选项!L:L,0)),1,0)-IF(原始数据!L593="",1,0))</f>
        <v/>
      </c>
      <c r="E592" s="295" t="str">
        <f>IF(原始数据!W593="","",IF(ISERROR(MATCH(原始数据!W593,各类选项!G:G,0)),1,0))</f>
        <v/>
      </c>
      <c r="F592" s="295" t="str">
        <f>IF(原始数据!Y593="","",IF(ISERROR(MATCH(原始数据!Y593,各类选项!G:G,0)),1,0))</f>
        <v/>
      </c>
      <c r="G592" s="295" t="str">
        <f>IF(原始数据!AO593="","",IF(ISERROR(MATCH(原始数据!AO593,各类选项!$E:$E,0)),1,0))</f>
        <v/>
      </c>
      <c r="H592" s="295" t="str">
        <f>IF(原始数据!AP593="","",IF(ISERROR(MATCH(原始数据!AP593,各类选项!$E:$E,0)),1,0))</f>
        <v/>
      </c>
      <c r="I592" s="295" t="str">
        <f>IF(原始数据!AV593="","",IF(ISERROR(MATCH(原始数据!AV593,各类选项!$E:$E,0)),1,0))</f>
        <v/>
      </c>
      <c r="J592" s="295" t="str">
        <f>IF(原始数据!AX593="","",IF(ISERROR(MATCH(原始数据!AX593,各类选项!$E:$E,0)),1,0))</f>
        <v/>
      </c>
      <c r="K592" s="295" t="str">
        <f>IF(原始数据!AQ593="","",IF(ISERROR(MATCH(原始数据!AQ593,各类选项!$C:$C,0)),1,0))</f>
        <v/>
      </c>
      <c r="L592" s="295" t="str">
        <f>IF(原始数据!AR593="","",IF(ISERROR(MATCH(原始数据!AR593,各类选项!$C:$C,0)),1,0))</f>
        <v/>
      </c>
      <c r="M592" s="295" t="str">
        <f>IF(原始数据!AS593="","",IF(ISERROR(MATCH(原始数据!AS593,各类选项!$C:$C,0)),1,0))</f>
        <v/>
      </c>
      <c r="N592" s="295" t="str">
        <f>IF(原始数据!AT593="","",IF(ISERROR(MATCH(原始数据!AT593,各类选项!$E:$E,0)),1,0))</f>
        <v/>
      </c>
      <c r="O592" s="295" t="str">
        <f>IF(原始数据!AU593="","",IF(ISERROR(MATCH(原始数据!AU593,各类选项!$E:$E,0)),1,0))</f>
        <v/>
      </c>
      <c r="P592" s="295" t="str">
        <f>IF(原始数据!AW593="","",IF(ISERROR(MATCH(原始数据!AW593,各类选项!$E:$E,0)),1,0))</f>
        <v/>
      </c>
      <c r="Q592" s="295" t="str">
        <f>IF(原始数据!AY593="","",IF(ISERROR(MATCH(原始数据!AY593,各类选项!$E:$E,0)),1,0))</f>
        <v/>
      </c>
      <c r="R592" s="295" t="str">
        <f>IF(原始数据!AZ593="","",IF(ISERROR(MATCH(原始数据!AZ593,各类选项!$C:$C,0)),1,0))</f>
        <v/>
      </c>
      <c r="S592" s="295" t="str">
        <f>IF(赛后数据!M593="","",IF(ISERROR(MATCH(赛后数据!M593,(各类选项!J:J),0)),1,0))</f>
        <v/>
      </c>
      <c r="T592" s="295" t="str">
        <f>IF(赛后数据!U593="","",IF(ISERROR(MATCH(赛后数据!U593,(各类选项!J:J),0)),1,0))</f>
        <v/>
      </c>
      <c r="U592" s="295" t="str">
        <f>IF(赛后数据!AC593="","",IF(ISERROR(MATCH(赛后数据!AC593,(各类选项!J:J),0)),1,0))</f>
        <v/>
      </c>
      <c r="V592" s="295" t="str">
        <f>IF(赛后数据!AK593="","",IF(ISERROR(MATCH(赛后数据!AK593,(各类选项!J:J),0)),1,0))</f>
        <v/>
      </c>
    </row>
    <row r="593" spans="1:22">
      <c r="A593" s="295">
        <f t="shared" si="18"/>
        <v>0</v>
      </c>
      <c r="B593" s="295">
        <f t="shared" si="19"/>
        <v>0</v>
      </c>
      <c r="C593" s="295" t="str">
        <f>IF(原始数据!K594="","",IF(ISERROR(MATCH(原始数据!K594,原始数据!E594:F594,0)),1,0)-IF(原始数据!K594="",1,0))</f>
        <v/>
      </c>
      <c r="D593" s="295" t="str">
        <f>IF(原始数据!L594="","",IF(ISERROR(MATCH(原始数据!L594,各类选项!L:L,0)),1,0)-IF(原始数据!L594="",1,0))</f>
        <v/>
      </c>
      <c r="E593" s="295" t="str">
        <f>IF(原始数据!W594="","",IF(ISERROR(MATCH(原始数据!W594,各类选项!G:G,0)),1,0))</f>
        <v/>
      </c>
      <c r="F593" s="295" t="str">
        <f>IF(原始数据!Y594="","",IF(ISERROR(MATCH(原始数据!Y594,各类选项!G:G,0)),1,0))</f>
        <v/>
      </c>
      <c r="G593" s="295" t="str">
        <f>IF(原始数据!AO594="","",IF(ISERROR(MATCH(原始数据!AO594,各类选项!$E:$E,0)),1,0))</f>
        <v/>
      </c>
      <c r="H593" s="295" t="str">
        <f>IF(原始数据!AP594="","",IF(ISERROR(MATCH(原始数据!AP594,各类选项!$E:$E,0)),1,0))</f>
        <v/>
      </c>
      <c r="I593" s="295" t="str">
        <f>IF(原始数据!AV594="","",IF(ISERROR(MATCH(原始数据!AV594,各类选项!$E:$E,0)),1,0))</f>
        <v/>
      </c>
      <c r="J593" s="295" t="str">
        <f>IF(原始数据!AX594="","",IF(ISERROR(MATCH(原始数据!AX594,各类选项!$E:$E,0)),1,0))</f>
        <v/>
      </c>
      <c r="K593" s="295" t="str">
        <f>IF(原始数据!AQ594="","",IF(ISERROR(MATCH(原始数据!AQ594,各类选项!$C:$C,0)),1,0))</f>
        <v/>
      </c>
      <c r="L593" s="295" t="str">
        <f>IF(原始数据!AR594="","",IF(ISERROR(MATCH(原始数据!AR594,各类选项!$C:$C,0)),1,0))</f>
        <v/>
      </c>
      <c r="M593" s="295" t="str">
        <f>IF(原始数据!AS594="","",IF(ISERROR(MATCH(原始数据!AS594,各类选项!$C:$C,0)),1,0))</f>
        <v/>
      </c>
      <c r="N593" s="295" t="str">
        <f>IF(原始数据!AT594="","",IF(ISERROR(MATCH(原始数据!AT594,各类选项!$E:$E,0)),1,0))</f>
        <v/>
      </c>
      <c r="O593" s="295" t="str">
        <f>IF(原始数据!AU594="","",IF(ISERROR(MATCH(原始数据!AU594,各类选项!$E:$E,0)),1,0))</f>
        <v/>
      </c>
      <c r="P593" s="295" t="str">
        <f>IF(原始数据!AW594="","",IF(ISERROR(MATCH(原始数据!AW594,各类选项!$E:$E,0)),1,0))</f>
        <v/>
      </c>
      <c r="Q593" s="295" t="str">
        <f>IF(原始数据!AY594="","",IF(ISERROR(MATCH(原始数据!AY594,各类选项!$E:$E,0)),1,0))</f>
        <v/>
      </c>
      <c r="R593" s="295" t="str">
        <f>IF(原始数据!AZ594="","",IF(ISERROR(MATCH(原始数据!AZ594,各类选项!$C:$C,0)),1,0))</f>
        <v/>
      </c>
      <c r="S593" s="295" t="str">
        <f>IF(赛后数据!M594="","",IF(ISERROR(MATCH(赛后数据!M594,(各类选项!J:J),0)),1,0))</f>
        <v/>
      </c>
      <c r="T593" s="295" t="str">
        <f>IF(赛后数据!U594="","",IF(ISERROR(MATCH(赛后数据!U594,(各类选项!J:J),0)),1,0))</f>
        <v/>
      </c>
      <c r="U593" s="295" t="str">
        <f>IF(赛后数据!AC594="","",IF(ISERROR(MATCH(赛后数据!AC594,(各类选项!J:J),0)),1,0))</f>
        <v/>
      </c>
      <c r="V593" s="295" t="str">
        <f>IF(赛后数据!AK594="","",IF(ISERROR(MATCH(赛后数据!AK594,(各类选项!J:J),0)),1,0))</f>
        <v/>
      </c>
    </row>
    <row r="594" spans="1:22">
      <c r="A594" s="295">
        <f t="shared" si="18"/>
        <v>0</v>
      </c>
      <c r="B594" s="295">
        <f t="shared" si="19"/>
        <v>0</v>
      </c>
      <c r="C594" s="295" t="str">
        <f>IF(原始数据!K595="","",IF(ISERROR(MATCH(原始数据!K595,原始数据!E595:F595,0)),1,0)-IF(原始数据!K595="",1,0))</f>
        <v/>
      </c>
      <c r="D594" s="295" t="str">
        <f>IF(原始数据!L595="","",IF(ISERROR(MATCH(原始数据!L595,各类选项!L:L,0)),1,0)-IF(原始数据!L595="",1,0))</f>
        <v/>
      </c>
      <c r="E594" s="295" t="str">
        <f>IF(原始数据!W595="","",IF(ISERROR(MATCH(原始数据!W595,各类选项!G:G,0)),1,0))</f>
        <v/>
      </c>
      <c r="F594" s="295" t="str">
        <f>IF(原始数据!Y595="","",IF(ISERROR(MATCH(原始数据!Y595,各类选项!G:G,0)),1,0))</f>
        <v/>
      </c>
      <c r="G594" s="295" t="str">
        <f>IF(原始数据!AO595="","",IF(ISERROR(MATCH(原始数据!AO595,各类选项!$E:$E,0)),1,0))</f>
        <v/>
      </c>
      <c r="H594" s="295" t="str">
        <f>IF(原始数据!AP595="","",IF(ISERROR(MATCH(原始数据!AP595,各类选项!$E:$E,0)),1,0))</f>
        <v/>
      </c>
      <c r="I594" s="295" t="str">
        <f>IF(原始数据!AV595="","",IF(ISERROR(MATCH(原始数据!AV595,各类选项!$E:$E,0)),1,0))</f>
        <v/>
      </c>
      <c r="J594" s="295" t="str">
        <f>IF(原始数据!AX595="","",IF(ISERROR(MATCH(原始数据!AX595,各类选项!$E:$E,0)),1,0))</f>
        <v/>
      </c>
      <c r="K594" s="295" t="str">
        <f>IF(原始数据!AQ595="","",IF(ISERROR(MATCH(原始数据!AQ595,各类选项!$C:$C,0)),1,0))</f>
        <v/>
      </c>
      <c r="L594" s="295" t="str">
        <f>IF(原始数据!AR595="","",IF(ISERROR(MATCH(原始数据!AR595,各类选项!$C:$C,0)),1,0))</f>
        <v/>
      </c>
      <c r="M594" s="295" t="str">
        <f>IF(原始数据!AS595="","",IF(ISERROR(MATCH(原始数据!AS595,各类选项!$C:$C,0)),1,0))</f>
        <v/>
      </c>
      <c r="N594" s="295" t="str">
        <f>IF(原始数据!AT595="","",IF(ISERROR(MATCH(原始数据!AT595,各类选项!$E:$E,0)),1,0))</f>
        <v/>
      </c>
      <c r="O594" s="295" t="str">
        <f>IF(原始数据!AU595="","",IF(ISERROR(MATCH(原始数据!AU595,各类选项!$E:$E,0)),1,0))</f>
        <v/>
      </c>
      <c r="P594" s="295" t="str">
        <f>IF(原始数据!AW595="","",IF(ISERROR(MATCH(原始数据!AW595,各类选项!$E:$E,0)),1,0))</f>
        <v/>
      </c>
      <c r="Q594" s="295" t="str">
        <f>IF(原始数据!AY595="","",IF(ISERROR(MATCH(原始数据!AY595,各类选项!$E:$E,0)),1,0))</f>
        <v/>
      </c>
      <c r="R594" s="295" t="str">
        <f>IF(原始数据!AZ595="","",IF(ISERROR(MATCH(原始数据!AZ595,各类选项!$C:$C,0)),1,0))</f>
        <v/>
      </c>
      <c r="S594" s="295" t="str">
        <f>IF(赛后数据!M595="","",IF(ISERROR(MATCH(赛后数据!M595,(各类选项!J:J),0)),1,0))</f>
        <v/>
      </c>
      <c r="T594" s="295" t="str">
        <f>IF(赛后数据!U595="","",IF(ISERROR(MATCH(赛后数据!U595,(各类选项!J:J),0)),1,0))</f>
        <v/>
      </c>
      <c r="U594" s="295" t="str">
        <f>IF(赛后数据!AC595="","",IF(ISERROR(MATCH(赛后数据!AC595,(各类选项!J:J),0)),1,0))</f>
        <v/>
      </c>
      <c r="V594" s="295" t="str">
        <f>IF(赛后数据!AK595="","",IF(ISERROR(MATCH(赛后数据!AK595,(各类选项!J:J),0)),1,0))</f>
        <v/>
      </c>
    </row>
    <row r="595" spans="1:22">
      <c r="A595" s="295">
        <f t="shared" si="18"/>
        <v>0</v>
      </c>
      <c r="B595" s="295">
        <f t="shared" si="19"/>
        <v>0</v>
      </c>
      <c r="C595" s="295" t="str">
        <f>IF(原始数据!K596="","",IF(ISERROR(MATCH(原始数据!K596,原始数据!E596:F596,0)),1,0)-IF(原始数据!K596="",1,0))</f>
        <v/>
      </c>
      <c r="D595" s="295" t="str">
        <f>IF(原始数据!L596="","",IF(ISERROR(MATCH(原始数据!L596,各类选项!L:L,0)),1,0)-IF(原始数据!L596="",1,0))</f>
        <v/>
      </c>
      <c r="E595" s="295" t="str">
        <f>IF(原始数据!W596="","",IF(ISERROR(MATCH(原始数据!W596,各类选项!G:G,0)),1,0))</f>
        <v/>
      </c>
      <c r="F595" s="295" t="str">
        <f>IF(原始数据!Y596="","",IF(ISERROR(MATCH(原始数据!Y596,各类选项!G:G,0)),1,0))</f>
        <v/>
      </c>
      <c r="G595" s="295" t="str">
        <f>IF(原始数据!AO596="","",IF(ISERROR(MATCH(原始数据!AO596,各类选项!$E:$E,0)),1,0))</f>
        <v/>
      </c>
      <c r="H595" s="295" t="str">
        <f>IF(原始数据!AP596="","",IF(ISERROR(MATCH(原始数据!AP596,各类选项!$E:$E,0)),1,0))</f>
        <v/>
      </c>
      <c r="I595" s="295" t="str">
        <f>IF(原始数据!AV596="","",IF(ISERROR(MATCH(原始数据!AV596,各类选项!$E:$E,0)),1,0))</f>
        <v/>
      </c>
      <c r="J595" s="295" t="str">
        <f>IF(原始数据!AX596="","",IF(ISERROR(MATCH(原始数据!AX596,各类选项!$E:$E,0)),1,0))</f>
        <v/>
      </c>
      <c r="K595" s="295" t="str">
        <f>IF(原始数据!AQ596="","",IF(ISERROR(MATCH(原始数据!AQ596,各类选项!$C:$C,0)),1,0))</f>
        <v/>
      </c>
      <c r="L595" s="295" t="str">
        <f>IF(原始数据!AR596="","",IF(ISERROR(MATCH(原始数据!AR596,各类选项!$C:$C,0)),1,0))</f>
        <v/>
      </c>
      <c r="M595" s="295" t="str">
        <f>IF(原始数据!AS596="","",IF(ISERROR(MATCH(原始数据!AS596,各类选项!$C:$C,0)),1,0))</f>
        <v/>
      </c>
      <c r="N595" s="295" t="str">
        <f>IF(原始数据!AT596="","",IF(ISERROR(MATCH(原始数据!AT596,各类选项!$E:$E,0)),1,0))</f>
        <v/>
      </c>
      <c r="O595" s="295" t="str">
        <f>IF(原始数据!AU596="","",IF(ISERROR(MATCH(原始数据!AU596,各类选项!$E:$E,0)),1,0))</f>
        <v/>
      </c>
      <c r="P595" s="295" t="str">
        <f>IF(原始数据!AW596="","",IF(ISERROR(MATCH(原始数据!AW596,各类选项!$E:$E,0)),1,0))</f>
        <v/>
      </c>
      <c r="Q595" s="295" t="str">
        <f>IF(原始数据!AY596="","",IF(ISERROR(MATCH(原始数据!AY596,各类选项!$E:$E,0)),1,0))</f>
        <v/>
      </c>
      <c r="R595" s="295" t="str">
        <f>IF(原始数据!AZ596="","",IF(ISERROR(MATCH(原始数据!AZ596,各类选项!$C:$C,0)),1,0))</f>
        <v/>
      </c>
      <c r="S595" s="295" t="str">
        <f>IF(赛后数据!M596="","",IF(ISERROR(MATCH(赛后数据!M596,(各类选项!J:J),0)),1,0))</f>
        <v/>
      </c>
      <c r="T595" s="295" t="str">
        <f>IF(赛后数据!U596="","",IF(ISERROR(MATCH(赛后数据!U596,(各类选项!J:J),0)),1,0))</f>
        <v/>
      </c>
      <c r="U595" s="295" t="str">
        <f>IF(赛后数据!AC596="","",IF(ISERROR(MATCH(赛后数据!AC596,(各类选项!J:J),0)),1,0))</f>
        <v/>
      </c>
      <c r="V595" s="295" t="str">
        <f>IF(赛后数据!AK596="","",IF(ISERROR(MATCH(赛后数据!AK596,(各类选项!J:J),0)),1,0))</f>
        <v/>
      </c>
    </row>
    <row r="596" spans="1:22">
      <c r="A596" s="295">
        <f t="shared" si="18"/>
        <v>0</v>
      </c>
      <c r="B596" s="295">
        <f t="shared" si="19"/>
        <v>0</v>
      </c>
      <c r="C596" s="295" t="str">
        <f>IF(原始数据!K597="","",IF(ISERROR(MATCH(原始数据!K597,原始数据!E597:F597,0)),1,0)-IF(原始数据!K597="",1,0))</f>
        <v/>
      </c>
      <c r="D596" s="295" t="str">
        <f>IF(原始数据!L597="","",IF(ISERROR(MATCH(原始数据!L597,各类选项!L:L,0)),1,0)-IF(原始数据!L597="",1,0))</f>
        <v/>
      </c>
      <c r="E596" s="295" t="str">
        <f>IF(原始数据!W597="","",IF(ISERROR(MATCH(原始数据!W597,各类选项!G:G,0)),1,0))</f>
        <v/>
      </c>
      <c r="F596" s="295" t="str">
        <f>IF(原始数据!Y597="","",IF(ISERROR(MATCH(原始数据!Y597,各类选项!G:G,0)),1,0))</f>
        <v/>
      </c>
      <c r="G596" s="295" t="str">
        <f>IF(原始数据!AO597="","",IF(ISERROR(MATCH(原始数据!AO597,各类选项!$E:$E,0)),1,0))</f>
        <v/>
      </c>
      <c r="H596" s="295" t="str">
        <f>IF(原始数据!AP597="","",IF(ISERROR(MATCH(原始数据!AP597,各类选项!$E:$E,0)),1,0))</f>
        <v/>
      </c>
      <c r="I596" s="295" t="str">
        <f>IF(原始数据!AV597="","",IF(ISERROR(MATCH(原始数据!AV597,各类选项!$E:$E,0)),1,0))</f>
        <v/>
      </c>
      <c r="J596" s="295" t="str">
        <f>IF(原始数据!AX597="","",IF(ISERROR(MATCH(原始数据!AX597,各类选项!$E:$E,0)),1,0))</f>
        <v/>
      </c>
      <c r="K596" s="295" t="str">
        <f>IF(原始数据!AQ597="","",IF(ISERROR(MATCH(原始数据!AQ597,各类选项!$C:$C,0)),1,0))</f>
        <v/>
      </c>
      <c r="L596" s="295" t="str">
        <f>IF(原始数据!AR597="","",IF(ISERROR(MATCH(原始数据!AR597,各类选项!$C:$C,0)),1,0))</f>
        <v/>
      </c>
      <c r="M596" s="295" t="str">
        <f>IF(原始数据!AS597="","",IF(ISERROR(MATCH(原始数据!AS597,各类选项!$C:$C,0)),1,0))</f>
        <v/>
      </c>
      <c r="N596" s="295" t="str">
        <f>IF(原始数据!AT597="","",IF(ISERROR(MATCH(原始数据!AT597,各类选项!$E:$E,0)),1,0))</f>
        <v/>
      </c>
      <c r="O596" s="295" t="str">
        <f>IF(原始数据!AU597="","",IF(ISERROR(MATCH(原始数据!AU597,各类选项!$E:$E,0)),1,0))</f>
        <v/>
      </c>
      <c r="P596" s="295" t="str">
        <f>IF(原始数据!AW597="","",IF(ISERROR(MATCH(原始数据!AW597,各类选项!$E:$E,0)),1,0))</f>
        <v/>
      </c>
      <c r="Q596" s="295" t="str">
        <f>IF(原始数据!AY597="","",IF(ISERROR(MATCH(原始数据!AY597,各类选项!$E:$E,0)),1,0))</f>
        <v/>
      </c>
      <c r="R596" s="295" t="str">
        <f>IF(原始数据!AZ597="","",IF(ISERROR(MATCH(原始数据!AZ597,各类选项!$C:$C,0)),1,0))</f>
        <v/>
      </c>
      <c r="S596" s="295" t="str">
        <f>IF(赛后数据!M597="","",IF(ISERROR(MATCH(赛后数据!M597,(各类选项!J:J),0)),1,0))</f>
        <v/>
      </c>
      <c r="T596" s="295" t="str">
        <f>IF(赛后数据!U597="","",IF(ISERROR(MATCH(赛后数据!U597,(各类选项!J:J),0)),1,0))</f>
        <v/>
      </c>
      <c r="U596" s="295" t="str">
        <f>IF(赛后数据!AC597="","",IF(ISERROR(MATCH(赛后数据!AC597,(各类选项!J:J),0)),1,0))</f>
        <v/>
      </c>
      <c r="V596" s="295" t="str">
        <f>IF(赛后数据!AK597="","",IF(ISERROR(MATCH(赛后数据!AK597,(各类选项!J:J),0)),1,0))</f>
        <v/>
      </c>
    </row>
    <row r="597" spans="1:22">
      <c r="A597" s="295">
        <f t="shared" si="18"/>
        <v>0</v>
      </c>
      <c r="B597" s="295">
        <f t="shared" si="19"/>
        <v>0</v>
      </c>
      <c r="C597" s="295" t="str">
        <f>IF(原始数据!K598="","",IF(ISERROR(MATCH(原始数据!K598,原始数据!E598:F598,0)),1,0)-IF(原始数据!K598="",1,0))</f>
        <v/>
      </c>
      <c r="D597" s="295" t="str">
        <f>IF(原始数据!L598="","",IF(ISERROR(MATCH(原始数据!L598,各类选项!L:L,0)),1,0)-IF(原始数据!L598="",1,0))</f>
        <v/>
      </c>
      <c r="E597" s="295" t="str">
        <f>IF(原始数据!W598="","",IF(ISERROR(MATCH(原始数据!W598,各类选项!G:G,0)),1,0))</f>
        <v/>
      </c>
      <c r="F597" s="295" t="str">
        <f>IF(原始数据!Y598="","",IF(ISERROR(MATCH(原始数据!Y598,各类选项!G:G,0)),1,0))</f>
        <v/>
      </c>
      <c r="G597" s="295" t="str">
        <f>IF(原始数据!AO598="","",IF(ISERROR(MATCH(原始数据!AO598,各类选项!$E:$E,0)),1,0))</f>
        <v/>
      </c>
      <c r="H597" s="295" t="str">
        <f>IF(原始数据!AP598="","",IF(ISERROR(MATCH(原始数据!AP598,各类选项!$E:$E,0)),1,0))</f>
        <v/>
      </c>
      <c r="I597" s="295" t="str">
        <f>IF(原始数据!AV598="","",IF(ISERROR(MATCH(原始数据!AV598,各类选项!$E:$E,0)),1,0))</f>
        <v/>
      </c>
      <c r="J597" s="295" t="str">
        <f>IF(原始数据!AX598="","",IF(ISERROR(MATCH(原始数据!AX598,各类选项!$E:$E,0)),1,0))</f>
        <v/>
      </c>
      <c r="K597" s="295" t="str">
        <f>IF(原始数据!AQ598="","",IF(ISERROR(MATCH(原始数据!AQ598,各类选项!$C:$C,0)),1,0))</f>
        <v/>
      </c>
      <c r="L597" s="295" t="str">
        <f>IF(原始数据!AR598="","",IF(ISERROR(MATCH(原始数据!AR598,各类选项!$C:$C,0)),1,0))</f>
        <v/>
      </c>
      <c r="M597" s="295" t="str">
        <f>IF(原始数据!AS598="","",IF(ISERROR(MATCH(原始数据!AS598,各类选项!$C:$C,0)),1,0))</f>
        <v/>
      </c>
      <c r="N597" s="295" t="str">
        <f>IF(原始数据!AT598="","",IF(ISERROR(MATCH(原始数据!AT598,各类选项!$E:$E,0)),1,0))</f>
        <v/>
      </c>
      <c r="O597" s="295" t="str">
        <f>IF(原始数据!AU598="","",IF(ISERROR(MATCH(原始数据!AU598,各类选项!$E:$E,0)),1,0))</f>
        <v/>
      </c>
      <c r="P597" s="295" t="str">
        <f>IF(原始数据!AW598="","",IF(ISERROR(MATCH(原始数据!AW598,各类选项!$E:$E,0)),1,0))</f>
        <v/>
      </c>
      <c r="Q597" s="295" t="str">
        <f>IF(原始数据!AY598="","",IF(ISERROR(MATCH(原始数据!AY598,各类选项!$E:$E,0)),1,0))</f>
        <v/>
      </c>
      <c r="R597" s="295" t="str">
        <f>IF(原始数据!AZ598="","",IF(ISERROR(MATCH(原始数据!AZ598,各类选项!$C:$C,0)),1,0))</f>
        <v/>
      </c>
      <c r="S597" s="295" t="str">
        <f>IF(赛后数据!M598="","",IF(ISERROR(MATCH(赛后数据!M598,(各类选项!J:J),0)),1,0))</f>
        <v/>
      </c>
      <c r="T597" s="295" t="str">
        <f>IF(赛后数据!U598="","",IF(ISERROR(MATCH(赛后数据!U598,(各类选项!J:J),0)),1,0))</f>
        <v/>
      </c>
      <c r="U597" s="295" t="str">
        <f>IF(赛后数据!AC598="","",IF(ISERROR(MATCH(赛后数据!AC598,(各类选项!J:J),0)),1,0))</f>
        <v/>
      </c>
      <c r="V597" s="295" t="str">
        <f>IF(赛后数据!AK598="","",IF(ISERROR(MATCH(赛后数据!AK598,(各类选项!J:J),0)),1,0))</f>
        <v/>
      </c>
    </row>
    <row r="598" spans="1:22">
      <c r="A598" s="295">
        <f t="shared" si="18"/>
        <v>0</v>
      </c>
      <c r="B598" s="295">
        <f t="shared" si="19"/>
        <v>0</v>
      </c>
      <c r="C598" s="295" t="str">
        <f>IF(原始数据!K599="","",IF(ISERROR(MATCH(原始数据!K599,原始数据!E599:F599,0)),1,0)-IF(原始数据!K599="",1,0))</f>
        <v/>
      </c>
      <c r="D598" s="295" t="str">
        <f>IF(原始数据!L599="","",IF(ISERROR(MATCH(原始数据!L599,各类选项!L:L,0)),1,0)-IF(原始数据!L599="",1,0))</f>
        <v/>
      </c>
      <c r="E598" s="295" t="str">
        <f>IF(原始数据!W599="","",IF(ISERROR(MATCH(原始数据!W599,各类选项!G:G,0)),1,0))</f>
        <v/>
      </c>
      <c r="F598" s="295" t="str">
        <f>IF(原始数据!Y599="","",IF(ISERROR(MATCH(原始数据!Y599,各类选项!G:G,0)),1,0))</f>
        <v/>
      </c>
      <c r="G598" s="295" t="str">
        <f>IF(原始数据!AO599="","",IF(ISERROR(MATCH(原始数据!AO599,各类选项!$E:$E,0)),1,0))</f>
        <v/>
      </c>
      <c r="H598" s="295" t="str">
        <f>IF(原始数据!AP599="","",IF(ISERROR(MATCH(原始数据!AP599,各类选项!$E:$E,0)),1,0))</f>
        <v/>
      </c>
      <c r="I598" s="295" t="str">
        <f>IF(原始数据!AV599="","",IF(ISERROR(MATCH(原始数据!AV599,各类选项!$E:$E,0)),1,0))</f>
        <v/>
      </c>
      <c r="J598" s="295" t="str">
        <f>IF(原始数据!AX599="","",IF(ISERROR(MATCH(原始数据!AX599,各类选项!$E:$E,0)),1,0))</f>
        <v/>
      </c>
      <c r="K598" s="295" t="str">
        <f>IF(原始数据!AQ599="","",IF(ISERROR(MATCH(原始数据!AQ599,各类选项!$C:$C,0)),1,0))</f>
        <v/>
      </c>
      <c r="L598" s="295" t="str">
        <f>IF(原始数据!AR599="","",IF(ISERROR(MATCH(原始数据!AR599,各类选项!$C:$C,0)),1,0))</f>
        <v/>
      </c>
      <c r="M598" s="295" t="str">
        <f>IF(原始数据!AS599="","",IF(ISERROR(MATCH(原始数据!AS599,各类选项!$C:$C,0)),1,0))</f>
        <v/>
      </c>
      <c r="N598" s="295" t="str">
        <f>IF(原始数据!AT599="","",IF(ISERROR(MATCH(原始数据!AT599,各类选项!$E:$E,0)),1,0))</f>
        <v/>
      </c>
      <c r="O598" s="295" t="str">
        <f>IF(原始数据!AU599="","",IF(ISERROR(MATCH(原始数据!AU599,各类选项!$E:$E,0)),1,0))</f>
        <v/>
      </c>
      <c r="P598" s="295" t="str">
        <f>IF(原始数据!AW599="","",IF(ISERROR(MATCH(原始数据!AW599,各类选项!$E:$E,0)),1,0))</f>
        <v/>
      </c>
      <c r="Q598" s="295" t="str">
        <f>IF(原始数据!AY599="","",IF(ISERROR(MATCH(原始数据!AY599,各类选项!$E:$E,0)),1,0))</f>
        <v/>
      </c>
      <c r="R598" s="295" t="str">
        <f>IF(原始数据!AZ599="","",IF(ISERROR(MATCH(原始数据!AZ599,各类选项!$C:$C,0)),1,0))</f>
        <v/>
      </c>
      <c r="S598" s="295" t="str">
        <f>IF(赛后数据!M599="","",IF(ISERROR(MATCH(赛后数据!M599,(各类选项!J:J),0)),1,0))</f>
        <v/>
      </c>
      <c r="T598" s="295" t="str">
        <f>IF(赛后数据!U599="","",IF(ISERROR(MATCH(赛后数据!U599,(各类选项!J:J),0)),1,0))</f>
        <v/>
      </c>
      <c r="U598" s="295" t="str">
        <f>IF(赛后数据!AC599="","",IF(ISERROR(MATCH(赛后数据!AC599,(各类选项!J:J),0)),1,0))</f>
        <v/>
      </c>
      <c r="V598" s="295" t="str">
        <f>IF(赛后数据!AK599="","",IF(ISERROR(MATCH(赛后数据!AK599,(各类选项!J:J),0)),1,0))</f>
        <v/>
      </c>
    </row>
    <row r="599" spans="1:22">
      <c r="A599" s="295">
        <f t="shared" si="18"/>
        <v>0</v>
      </c>
      <c r="B599" s="295">
        <f t="shared" si="19"/>
        <v>0</v>
      </c>
      <c r="C599" s="295" t="str">
        <f>IF(原始数据!K600="","",IF(ISERROR(MATCH(原始数据!K600,原始数据!E600:F600,0)),1,0)-IF(原始数据!K600="",1,0))</f>
        <v/>
      </c>
      <c r="D599" s="295" t="str">
        <f>IF(原始数据!L600="","",IF(ISERROR(MATCH(原始数据!L600,各类选项!L:L,0)),1,0)-IF(原始数据!L600="",1,0))</f>
        <v/>
      </c>
      <c r="E599" s="295" t="str">
        <f>IF(原始数据!W600="","",IF(ISERROR(MATCH(原始数据!W600,各类选项!G:G,0)),1,0))</f>
        <v/>
      </c>
      <c r="F599" s="295" t="str">
        <f>IF(原始数据!Y600="","",IF(ISERROR(MATCH(原始数据!Y600,各类选项!G:G,0)),1,0))</f>
        <v/>
      </c>
      <c r="G599" s="295" t="str">
        <f>IF(原始数据!AO600="","",IF(ISERROR(MATCH(原始数据!AO600,各类选项!$E:$E,0)),1,0))</f>
        <v/>
      </c>
      <c r="H599" s="295" t="str">
        <f>IF(原始数据!AP600="","",IF(ISERROR(MATCH(原始数据!AP600,各类选项!$E:$E,0)),1,0))</f>
        <v/>
      </c>
      <c r="I599" s="295" t="str">
        <f>IF(原始数据!AV600="","",IF(ISERROR(MATCH(原始数据!AV600,各类选项!$E:$E,0)),1,0))</f>
        <v/>
      </c>
      <c r="J599" s="295" t="str">
        <f>IF(原始数据!AX600="","",IF(ISERROR(MATCH(原始数据!AX600,各类选项!$E:$E,0)),1,0))</f>
        <v/>
      </c>
      <c r="K599" s="295" t="str">
        <f>IF(原始数据!AQ600="","",IF(ISERROR(MATCH(原始数据!AQ600,各类选项!$C:$C,0)),1,0))</f>
        <v/>
      </c>
      <c r="L599" s="295" t="str">
        <f>IF(原始数据!AR600="","",IF(ISERROR(MATCH(原始数据!AR600,各类选项!$C:$C,0)),1,0))</f>
        <v/>
      </c>
      <c r="M599" s="295" t="str">
        <f>IF(原始数据!AS600="","",IF(ISERROR(MATCH(原始数据!AS600,各类选项!$C:$C,0)),1,0))</f>
        <v/>
      </c>
      <c r="N599" s="295" t="str">
        <f>IF(原始数据!AT600="","",IF(ISERROR(MATCH(原始数据!AT600,各类选项!$E:$E,0)),1,0))</f>
        <v/>
      </c>
      <c r="O599" s="295" t="str">
        <f>IF(原始数据!AU600="","",IF(ISERROR(MATCH(原始数据!AU600,各类选项!$E:$E,0)),1,0))</f>
        <v/>
      </c>
      <c r="P599" s="295" t="str">
        <f>IF(原始数据!AW600="","",IF(ISERROR(MATCH(原始数据!AW600,各类选项!$E:$E,0)),1,0))</f>
        <v/>
      </c>
      <c r="Q599" s="295" t="str">
        <f>IF(原始数据!AY600="","",IF(ISERROR(MATCH(原始数据!AY600,各类选项!$E:$E,0)),1,0))</f>
        <v/>
      </c>
      <c r="R599" s="295" t="str">
        <f>IF(原始数据!AZ600="","",IF(ISERROR(MATCH(原始数据!AZ600,各类选项!$C:$C,0)),1,0))</f>
        <v/>
      </c>
      <c r="S599" s="295" t="str">
        <f>IF(赛后数据!M600="","",IF(ISERROR(MATCH(赛后数据!M600,(各类选项!J:J),0)),1,0))</f>
        <v/>
      </c>
      <c r="T599" s="295" t="str">
        <f>IF(赛后数据!U600="","",IF(ISERROR(MATCH(赛后数据!U600,(各类选项!J:J),0)),1,0))</f>
        <v/>
      </c>
      <c r="U599" s="295" t="str">
        <f>IF(赛后数据!AC600="","",IF(ISERROR(MATCH(赛后数据!AC600,(各类选项!J:J),0)),1,0))</f>
        <v/>
      </c>
      <c r="V599" s="295" t="str">
        <f>IF(赛后数据!AK600="","",IF(ISERROR(MATCH(赛后数据!AK600,(各类选项!J:J),0)),1,0))</f>
        <v/>
      </c>
    </row>
    <row r="600" spans="1:22">
      <c r="A600" s="295">
        <f t="shared" si="18"/>
        <v>0</v>
      </c>
      <c r="B600" s="295">
        <f t="shared" si="19"/>
        <v>0</v>
      </c>
      <c r="C600" s="295" t="str">
        <f>IF(原始数据!K601="","",IF(ISERROR(MATCH(原始数据!K601,原始数据!E601:F601,0)),1,0)-IF(原始数据!K601="",1,0))</f>
        <v/>
      </c>
      <c r="D600" s="295" t="str">
        <f>IF(原始数据!L601="","",IF(ISERROR(MATCH(原始数据!L601,各类选项!L:L,0)),1,0)-IF(原始数据!L601="",1,0))</f>
        <v/>
      </c>
      <c r="E600" s="295" t="str">
        <f>IF(原始数据!W601="","",IF(ISERROR(MATCH(原始数据!W601,各类选项!G:G,0)),1,0))</f>
        <v/>
      </c>
      <c r="F600" s="295" t="str">
        <f>IF(原始数据!Y601="","",IF(ISERROR(MATCH(原始数据!Y601,各类选项!G:G,0)),1,0))</f>
        <v/>
      </c>
      <c r="G600" s="295" t="str">
        <f>IF(原始数据!AO601="","",IF(ISERROR(MATCH(原始数据!AO601,各类选项!$E:$E,0)),1,0))</f>
        <v/>
      </c>
      <c r="H600" s="295" t="str">
        <f>IF(原始数据!AP601="","",IF(ISERROR(MATCH(原始数据!AP601,各类选项!$E:$E,0)),1,0))</f>
        <v/>
      </c>
      <c r="I600" s="295" t="str">
        <f>IF(原始数据!AV601="","",IF(ISERROR(MATCH(原始数据!AV601,各类选项!$E:$E,0)),1,0))</f>
        <v/>
      </c>
      <c r="J600" s="295" t="str">
        <f>IF(原始数据!AX601="","",IF(ISERROR(MATCH(原始数据!AX601,各类选项!$E:$E,0)),1,0))</f>
        <v/>
      </c>
      <c r="K600" s="295" t="str">
        <f>IF(原始数据!AQ601="","",IF(ISERROR(MATCH(原始数据!AQ601,各类选项!$C:$C,0)),1,0))</f>
        <v/>
      </c>
      <c r="L600" s="295" t="str">
        <f>IF(原始数据!AR601="","",IF(ISERROR(MATCH(原始数据!AR601,各类选项!$C:$C,0)),1,0))</f>
        <v/>
      </c>
      <c r="M600" s="295" t="str">
        <f>IF(原始数据!AS601="","",IF(ISERROR(MATCH(原始数据!AS601,各类选项!$C:$C,0)),1,0))</f>
        <v/>
      </c>
      <c r="N600" s="295" t="str">
        <f>IF(原始数据!AT601="","",IF(ISERROR(MATCH(原始数据!AT601,各类选项!$E:$E,0)),1,0))</f>
        <v/>
      </c>
      <c r="O600" s="295" t="str">
        <f>IF(原始数据!AU601="","",IF(ISERROR(MATCH(原始数据!AU601,各类选项!$E:$E,0)),1,0))</f>
        <v/>
      </c>
      <c r="P600" s="295" t="str">
        <f>IF(原始数据!AW601="","",IF(ISERROR(MATCH(原始数据!AW601,各类选项!$E:$E,0)),1,0))</f>
        <v/>
      </c>
      <c r="Q600" s="295" t="str">
        <f>IF(原始数据!AY601="","",IF(ISERROR(MATCH(原始数据!AY601,各类选项!$E:$E,0)),1,0))</f>
        <v/>
      </c>
      <c r="R600" s="295" t="str">
        <f>IF(原始数据!AZ601="","",IF(ISERROR(MATCH(原始数据!AZ601,各类选项!$C:$C,0)),1,0))</f>
        <v/>
      </c>
      <c r="S600" s="295" t="str">
        <f>IF(赛后数据!M601="","",IF(ISERROR(MATCH(赛后数据!M601,(各类选项!J:J),0)),1,0))</f>
        <v/>
      </c>
      <c r="T600" s="295" t="str">
        <f>IF(赛后数据!U601="","",IF(ISERROR(MATCH(赛后数据!U601,(各类选项!J:J),0)),1,0))</f>
        <v/>
      </c>
      <c r="U600" s="295" t="str">
        <f>IF(赛后数据!AC601="","",IF(ISERROR(MATCH(赛后数据!AC601,(各类选项!J:J),0)),1,0))</f>
        <v/>
      </c>
      <c r="V600" s="295" t="str">
        <f>IF(赛后数据!AK601="","",IF(ISERROR(MATCH(赛后数据!AK601,(各类选项!J:J),0)),1,0))</f>
        <v/>
      </c>
    </row>
    <row r="601" spans="1:22">
      <c r="A601" s="295">
        <f t="shared" si="18"/>
        <v>0</v>
      </c>
      <c r="B601" s="295">
        <f t="shared" si="19"/>
        <v>0</v>
      </c>
      <c r="C601" s="295" t="str">
        <f>IF(原始数据!K602="","",IF(ISERROR(MATCH(原始数据!K602,原始数据!E602:F602,0)),1,0)-IF(原始数据!K602="",1,0))</f>
        <v/>
      </c>
      <c r="D601" s="295" t="str">
        <f>IF(原始数据!L602="","",IF(ISERROR(MATCH(原始数据!L602,各类选项!L:L,0)),1,0)-IF(原始数据!L602="",1,0))</f>
        <v/>
      </c>
      <c r="E601" s="295" t="str">
        <f>IF(原始数据!W602="","",IF(ISERROR(MATCH(原始数据!W602,各类选项!G:G,0)),1,0))</f>
        <v/>
      </c>
      <c r="F601" s="295" t="str">
        <f>IF(原始数据!Y602="","",IF(ISERROR(MATCH(原始数据!Y602,各类选项!G:G,0)),1,0))</f>
        <v/>
      </c>
      <c r="G601" s="295" t="str">
        <f>IF(原始数据!AO602="","",IF(ISERROR(MATCH(原始数据!AO602,各类选项!$E:$E,0)),1,0))</f>
        <v/>
      </c>
      <c r="H601" s="295" t="str">
        <f>IF(原始数据!AP602="","",IF(ISERROR(MATCH(原始数据!AP602,各类选项!$E:$E,0)),1,0))</f>
        <v/>
      </c>
      <c r="I601" s="295" t="str">
        <f>IF(原始数据!AV602="","",IF(ISERROR(MATCH(原始数据!AV602,各类选项!$E:$E,0)),1,0))</f>
        <v/>
      </c>
      <c r="J601" s="295" t="str">
        <f>IF(原始数据!AX602="","",IF(ISERROR(MATCH(原始数据!AX602,各类选项!$E:$E,0)),1,0))</f>
        <v/>
      </c>
      <c r="K601" s="295" t="str">
        <f>IF(原始数据!AQ602="","",IF(ISERROR(MATCH(原始数据!AQ602,各类选项!$C:$C,0)),1,0))</f>
        <v/>
      </c>
      <c r="L601" s="295" t="str">
        <f>IF(原始数据!AR602="","",IF(ISERROR(MATCH(原始数据!AR602,各类选项!$C:$C,0)),1,0))</f>
        <v/>
      </c>
      <c r="M601" s="295" t="str">
        <f>IF(原始数据!AS602="","",IF(ISERROR(MATCH(原始数据!AS602,各类选项!$C:$C,0)),1,0))</f>
        <v/>
      </c>
      <c r="N601" s="295" t="str">
        <f>IF(原始数据!AT602="","",IF(ISERROR(MATCH(原始数据!AT602,各类选项!$E:$E,0)),1,0))</f>
        <v/>
      </c>
      <c r="O601" s="295" t="str">
        <f>IF(原始数据!AU602="","",IF(ISERROR(MATCH(原始数据!AU602,各类选项!$E:$E,0)),1,0))</f>
        <v/>
      </c>
      <c r="P601" s="295" t="str">
        <f>IF(原始数据!AW602="","",IF(ISERROR(MATCH(原始数据!AW602,各类选项!$E:$E,0)),1,0))</f>
        <v/>
      </c>
      <c r="Q601" s="295" t="str">
        <f>IF(原始数据!AY602="","",IF(ISERROR(MATCH(原始数据!AY602,各类选项!$E:$E,0)),1,0))</f>
        <v/>
      </c>
      <c r="R601" s="295" t="str">
        <f>IF(原始数据!AZ602="","",IF(ISERROR(MATCH(原始数据!AZ602,各类选项!$C:$C,0)),1,0))</f>
        <v/>
      </c>
      <c r="S601" s="295" t="str">
        <f>IF(赛后数据!M602="","",IF(ISERROR(MATCH(赛后数据!M602,(各类选项!J:J),0)),1,0))</f>
        <v/>
      </c>
      <c r="T601" s="295" t="str">
        <f>IF(赛后数据!U602="","",IF(ISERROR(MATCH(赛后数据!U602,(各类选项!J:J),0)),1,0))</f>
        <v/>
      </c>
      <c r="U601" s="295" t="str">
        <f>IF(赛后数据!AC602="","",IF(ISERROR(MATCH(赛后数据!AC602,(各类选项!J:J),0)),1,0))</f>
        <v/>
      </c>
      <c r="V601" s="295" t="str">
        <f>IF(赛后数据!AK602="","",IF(ISERROR(MATCH(赛后数据!AK602,(各类选项!J:J),0)),1,0))</f>
        <v/>
      </c>
    </row>
    <row r="602" spans="1:22">
      <c r="A602" s="295">
        <f t="shared" si="18"/>
        <v>0</v>
      </c>
      <c r="B602" s="295">
        <f t="shared" si="19"/>
        <v>0</v>
      </c>
      <c r="C602" s="295" t="str">
        <f>IF(原始数据!K603="","",IF(ISERROR(MATCH(原始数据!K603,原始数据!E603:F603,0)),1,0)-IF(原始数据!K603="",1,0))</f>
        <v/>
      </c>
      <c r="D602" s="295" t="str">
        <f>IF(原始数据!L603="","",IF(ISERROR(MATCH(原始数据!L603,各类选项!L:L,0)),1,0)-IF(原始数据!L603="",1,0))</f>
        <v/>
      </c>
      <c r="E602" s="295" t="str">
        <f>IF(原始数据!W603="","",IF(ISERROR(MATCH(原始数据!W603,各类选项!G:G,0)),1,0))</f>
        <v/>
      </c>
      <c r="F602" s="295" t="str">
        <f>IF(原始数据!Y603="","",IF(ISERROR(MATCH(原始数据!Y603,各类选项!G:G,0)),1,0))</f>
        <v/>
      </c>
      <c r="G602" s="295" t="str">
        <f>IF(原始数据!AO603="","",IF(ISERROR(MATCH(原始数据!AO603,各类选项!$E:$E,0)),1,0))</f>
        <v/>
      </c>
      <c r="H602" s="295" t="str">
        <f>IF(原始数据!AP603="","",IF(ISERROR(MATCH(原始数据!AP603,各类选项!$E:$E,0)),1,0))</f>
        <v/>
      </c>
      <c r="I602" s="295" t="str">
        <f>IF(原始数据!AV603="","",IF(ISERROR(MATCH(原始数据!AV603,各类选项!$E:$E,0)),1,0))</f>
        <v/>
      </c>
      <c r="J602" s="295" t="str">
        <f>IF(原始数据!AX603="","",IF(ISERROR(MATCH(原始数据!AX603,各类选项!$E:$E,0)),1,0))</f>
        <v/>
      </c>
      <c r="K602" s="295" t="str">
        <f>IF(原始数据!AQ603="","",IF(ISERROR(MATCH(原始数据!AQ603,各类选项!$C:$C,0)),1,0))</f>
        <v/>
      </c>
      <c r="L602" s="295" t="str">
        <f>IF(原始数据!AR603="","",IF(ISERROR(MATCH(原始数据!AR603,各类选项!$C:$C,0)),1,0))</f>
        <v/>
      </c>
      <c r="M602" s="295" t="str">
        <f>IF(原始数据!AS603="","",IF(ISERROR(MATCH(原始数据!AS603,各类选项!$C:$C,0)),1,0))</f>
        <v/>
      </c>
      <c r="N602" s="295" t="str">
        <f>IF(原始数据!AT603="","",IF(ISERROR(MATCH(原始数据!AT603,各类选项!$E:$E,0)),1,0))</f>
        <v/>
      </c>
      <c r="O602" s="295" t="str">
        <f>IF(原始数据!AU603="","",IF(ISERROR(MATCH(原始数据!AU603,各类选项!$E:$E,0)),1,0))</f>
        <v/>
      </c>
      <c r="P602" s="295" t="str">
        <f>IF(原始数据!AW603="","",IF(ISERROR(MATCH(原始数据!AW603,各类选项!$E:$E,0)),1,0))</f>
        <v/>
      </c>
      <c r="Q602" s="295" t="str">
        <f>IF(原始数据!AY603="","",IF(ISERROR(MATCH(原始数据!AY603,各类选项!$E:$E,0)),1,0))</f>
        <v/>
      </c>
      <c r="R602" s="295" t="str">
        <f>IF(原始数据!AZ603="","",IF(ISERROR(MATCH(原始数据!AZ603,各类选项!$C:$C,0)),1,0))</f>
        <v/>
      </c>
      <c r="S602" s="295" t="str">
        <f>IF(赛后数据!M603="","",IF(ISERROR(MATCH(赛后数据!M603,(各类选项!J:J),0)),1,0))</f>
        <v/>
      </c>
      <c r="T602" s="295" t="str">
        <f>IF(赛后数据!U603="","",IF(ISERROR(MATCH(赛后数据!U603,(各类选项!J:J),0)),1,0))</f>
        <v/>
      </c>
      <c r="U602" s="295" t="str">
        <f>IF(赛后数据!AC603="","",IF(ISERROR(MATCH(赛后数据!AC603,(各类选项!J:J),0)),1,0))</f>
        <v/>
      </c>
      <c r="V602" s="295" t="str">
        <f>IF(赛后数据!AK603="","",IF(ISERROR(MATCH(赛后数据!AK603,(各类选项!J:J),0)),1,0))</f>
        <v/>
      </c>
    </row>
    <row r="603" spans="1:22">
      <c r="A603" s="295">
        <f t="shared" si="18"/>
        <v>0</v>
      </c>
      <c r="B603" s="295">
        <f t="shared" si="19"/>
        <v>0</v>
      </c>
      <c r="C603" s="295" t="str">
        <f>IF(原始数据!K604="","",IF(ISERROR(MATCH(原始数据!K604,原始数据!E604:F604,0)),1,0)-IF(原始数据!K604="",1,0))</f>
        <v/>
      </c>
      <c r="D603" s="295" t="str">
        <f>IF(原始数据!L604="","",IF(ISERROR(MATCH(原始数据!L604,各类选项!L:L,0)),1,0)-IF(原始数据!L604="",1,0))</f>
        <v/>
      </c>
      <c r="E603" s="295" t="str">
        <f>IF(原始数据!W604="","",IF(ISERROR(MATCH(原始数据!W604,各类选项!G:G,0)),1,0))</f>
        <v/>
      </c>
      <c r="F603" s="295" t="str">
        <f>IF(原始数据!Y604="","",IF(ISERROR(MATCH(原始数据!Y604,各类选项!G:G,0)),1,0))</f>
        <v/>
      </c>
      <c r="G603" s="295" t="str">
        <f>IF(原始数据!AO604="","",IF(ISERROR(MATCH(原始数据!AO604,各类选项!$E:$E,0)),1,0))</f>
        <v/>
      </c>
      <c r="H603" s="295" t="str">
        <f>IF(原始数据!AP604="","",IF(ISERROR(MATCH(原始数据!AP604,各类选项!$E:$E,0)),1,0))</f>
        <v/>
      </c>
      <c r="I603" s="295" t="str">
        <f>IF(原始数据!AV604="","",IF(ISERROR(MATCH(原始数据!AV604,各类选项!$E:$E,0)),1,0))</f>
        <v/>
      </c>
      <c r="J603" s="295" t="str">
        <f>IF(原始数据!AX604="","",IF(ISERROR(MATCH(原始数据!AX604,各类选项!$E:$E,0)),1,0))</f>
        <v/>
      </c>
      <c r="K603" s="295" t="str">
        <f>IF(原始数据!AQ604="","",IF(ISERROR(MATCH(原始数据!AQ604,各类选项!$C:$C,0)),1,0))</f>
        <v/>
      </c>
      <c r="L603" s="295" t="str">
        <f>IF(原始数据!AR604="","",IF(ISERROR(MATCH(原始数据!AR604,各类选项!$C:$C,0)),1,0))</f>
        <v/>
      </c>
      <c r="M603" s="295" t="str">
        <f>IF(原始数据!AS604="","",IF(ISERROR(MATCH(原始数据!AS604,各类选项!$C:$C,0)),1,0))</f>
        <v/>
      </c>
      <c r="N603" s="295" t="str">
        <f>IF(原始数据!AT604="","",IF(ISERROR(MATCH(原始数据!AT604,各类选项!$E:$E,0)),1,0))</f>
        <v/>
      </c>
      <c r="O603" s="295" t="str">
        <f>IF(原始数据!AU604="","",IF(ISERROR(MATCH(原始数据!AU604,各类选项!$E:$E,0)),1,0))</f>
        <v/>
      </c>
      <c r="P603" s="295" t="str">
        <f>IF(原始数据!AW604="","",IF(ISERROR(MATCH(原始数据!AW604,各类选项!$E:$E,0)),1,0))</f>
        <v/>
      </c>
      <c r="Q603" s="295" t="str">
        <f>IF(原始数据!AY604="","",IF(ISERROR(MATCH(原始数据!AY604,各类选项!$E:$E,0)),1,0))</f>
        <v/>
      </c>
      <c r="R603" s="295" t="str">
        <f>IF(原始数据!AZ604="","",IF(ISERROR(MATCH(原始数据!AZ604,各类选项!$C:$C,0)),1,0))</f>
        <v/>
      </c>
      <c r="S603" s="295" t="str">
        <f>IF(赛后数据!M604="","",IF(ISERROR(MATCH(赛后数据!M604,(各类选项!J:J),0)),1,0))</f>
        <v/>
      </c>
      <c r="T603" s="295" t="str">
        <f>IF(赛后数据!U604="","",IF(ISERROR(MATCH(赛后数据!U604,(各类选项!J:J),0)),1,0))</f>
        <v/>
      </c>
      <c r="U603" s="295" t="str">
        <f>IF(赛后数据!AC604="","",IF(ISERROR(MATCH(赛后数据!AC604,(各类选项!J:J),0)),1,0))</f>
        <v/>
      </c>
      <c r="V603" s="295" t="str">
        <f>IF(赛后数据!AK604="","",IF(ISERROR(MATCH(赛后数据!AK604,(各类选项!J:J),0)),1,0))</f>
        <v/>
      </c>
    </row>
    <row r="604" spans="1:22">
      <c r="A604" s="295">
        <f t="shared" si="18"/>
        <v>0</v>
      </c>
      <c r="B604" s="295">
        <f t="shared" si="19"/>
        <v>0</v>
      </c>
      <c r="C604" s="295" t="str">
        <f>IF(原始数据!K605="","",IF(ISERROR(MATCH(原始数据!K605,原始数据!E605:F605,0)),1,0)-IF(原始数据!K605="",1,0))</f>
        <v/>
      </c>
      <c r="D604" s="295" t="str">
        <f>IF(原始数据!L605="","",IF(ISERROR(MATCH(原始数据!L605,各类选项!L:L,0)),1,0)-IF(原始数据!L605="",1,0))</f>
        <v/>
      </c>
      <c r="E604" s="295" t="str">
        <f>IF(原始数据!W605="","",IF(ISERROR(MATCH(原始数据!W605,各类选项!G:G,0)),1,0))</f>
        <v/>
      </c>
      <c r="F604" s="295" t="str">
        <f>IF(原始数据!Y605="","",IF(ISERROR(MATCH(原始数据!Y605,各类选项!G:G,0)),1,0))</f>
        <v/>
      </c>
      <c r="G604" s="295" t="str">
        <f>IF(原始数据!AO605="","",IF(ISERROR(MATCH(原始数据!AO605,各类选项!$E:$E,0)),1,0))</f>
        <v/>
      </c>
      <c r="H604" s="295" t="str">
        <f>IF(原始数据!AP605="","",IF(ISERROR(MATCH(原始数据!AP605,各类选项!$E:$E,0)),1,0))</f>
        <v/>
      </c>
      <c r="I604" s="295" t="str">
        <f>IF(原始数据!AV605="","",IF(ISERROR(MATCH(原始数据!AV605,各类选项!$E:$E,0)),1,0))</f>
        <v/>
      </c>
      <c r="J604" s="295" t="str">
        <f>IF(原始数据!AX605="","",IF(ISERROR(MATCH(原始数据!AX605,各类选项!$E:$E,0)),1,0))</f>
        <v/>
      </c>
      <c r="K604" s="295" t="str">
        <f>IF(原始数据!AQ605="","",IF(ISERROR(MATCH(原始数据!AQ605,各类选项!$C:$C,0)),1,0))</f>
        <v/>
      </c>
      <c r="L604" s="295" t="str">
        <f>IF(原始数据!AR605="","",IF(ISERROR(MATCH(原始数据!AR605,各类选项!$C:$C,0)),1,0))</f>
        <v/>
      </c>
      <c r="M604" s="295" t="str">
        <f>IF(原始数据!AS605="","",IF(ISERROR(MATCH(原始数据!AS605,各类选项!$C:$C,0)),1,0))</f>
        <v/>
      </c>
      <c r="N604" s="295" t="str">
        <f>IF(原始数据!AT605="","",IF(ISERROR(MATCH(原始数据!AT605,各类选项!$E:$E,0)),1,0))</f>
        <v/>
      </c>
      <c r="O604" s="295" t="str">
        <f>IF(原始数据!AU605="","",IF(ISERROR(MATCH(原始数据!AU605,各类选项!$E:$E,0)),1,0))</f>
        <v/>
      </c>
      <c r="P604" s="295" t="str">
        <f>IF(原始数据!AW605="","",IF(ISERROR(MATCH(原始数据!AW605,各类选项!$E:$E,0)),1,0))</f>
        <v/>
      </c>
      <c r="Q604" s="295" t="str">
        <f>IF(原始数据!AY605="","",IF(ISERROR(MATCH(原始数据!AY605,各类选项!$E:$E,0)),1,0))</f>
        <v/>
      </c>
      <c r="R604" s="295" t="str">
        <f>IF(原始数据!AZ605="","",IF(ISERROR(MATCH(原始数据!AZ605,各类选项!$C:$C,0)),1,0))</f>
        <v/>
      </c>
      <c r="S604" s="295" t="str">
        <f>IF(赛后数据!M605="","",IF(ISERROR(MATCH(赛后数据!M605,(各类选项!J:J),0)),1,0))</f>
        <v/>
      </c>
      <c r="T604" s="295" t="str">
        <f>IF(赛后数据!U605="","",IF(ISERROR(MATCH(赛后数据!U605,(各类选项!J:J),0)),1,0))</f>
        <v/>
      </c>
      <c r="U604" s="295" t="str">
        <f>IF(赛后数据!AC605="","",IF(ISERROR(MATCH(赛后数据!AC605,(各类选项!J:J),0)),1,0))</f>
        <v/>
      </c>
      <c r="V604" s="295" t="str">
        <f>IF(赛后数据!AK605="","",IF(ISERROR(MATCH(赛后数据!AK605,(各类选项!J:J),0)),1,0))</f>
        <v/>
      </c>
    </row>
    <row r="605" spans="1:22">
      <c r="A605" s="295">
        <f t="shared" si="18"/>
        <v>0</v>
      </c>
      <c r="B605" s="295">
        <f t="shared" si="19"/>
        <v>0</v>
      </c>
      <c r="C605" s="295" t="str">
        <f>IF(原始数据!K606="","",IF(ISERROR(MATCH(原始数据!K606,原始数据!E606:F606,0)),1,0)-IF(原始数据!K606="",1,0))</f>
        <v/>
      </c>
      <c r="D605" s="295" t="str">
        <f>IF(原始数据!L606="","",IF(ISERROR(MATCH(原始数据!L606,各类选项!L:L,0)),1,0)-IF(原始数据!L606="",1,0))</f>
        <v/>
      </c>
      <c r="E605" s="295" t="str">
        <f>IF(原始数据!W606="","",IF(ISERROR(MATCH(原始数据!W606,各类选项!G:G,0)),1,0))</f>
        <v/>
      </c>
      <c r="F605" s="295" t="str">
        <f>IF(原始数据!Y606="","",IF(ISERROR(MATCH(原始数据!Y606,各类选项!G:G,0)),1,0))</f>
        <v/>
      </c>
      <c r="G605" s="295" t="str">
        <f>IF(原始数据!AO606="","",IF(ISERROR(MATCH(原始数据!AO606,各类选项!$E:$E,0)),1,0))</f>
        <v/>
      </c>
      <c r="H605" s="295" t="str">
        <f>IF(原始数据!AP606="","",IF(ISERROR(MATCH(原始数据!AP606,各类选项!$E:$E,0)),1,0))</f>
        <v/>
      </c>
      <c r="I605" s="295" t="str">
        <f>IF(原始数据!AV606="","",IF(ISERROR(MATCH(原始数据!AV606,各类选项!$E:$E,0)),1,0))</f>
        <v/>
      </c>
      <c r="J605" s="295" t="str">
        <f>IF(原始数据!AX606="","",IF(ISERROR(MATCH(原始数据!AX606,各类选项!$E:$E,0)),1,0))</f>
        <v/>
      </c>
      <c r="K605" s="295" t="str">
        <f>IF(原始数据!AQ606="","",IF(ISERROR(MATCH(原始数据!AQ606,各类选项!$C:$C,0)),1,0))</f>
        <v/>
      </c>
      <c r="L605" s="295" t="str">
        <f>IF(原始数据!AR606="","",IF(ISERROR(MATCH(原始数据!AR606,各类选项!$C:$C,0)),1,0))</f>
        <v/>
      </c>
      <c r="M605" s="295" t="str">
        <f>IF(原始数据!AS606="","",IF(ISERROR(MATCH(原始数据!AS606,各类选项!$C:$C,0)),1,0))</f>
        <v/>
      </c>
      <c r="N605" s="295" t="str">
        <f>IF(原始数据!AT606="","",IF(ISERROR(MATCH(原始数据!AT606,各类选项!$E:$E,0)),1,0))</f>
        <v/>
      </c>
      <c r="O605" s="295" t="str">
        <f>IF(原始数据!AU606="","",IF(ISERROR(MATCH(原始数据!AU606,各类选项!$E:$E,0)),1,0))</f>
        <v/>
      </c>
      <c r="P605" s="295" t="str">
        <f>IF(原始数据!AW606="","",IF(ISERROR(MATCH(原始数据!AW606,各类选项!$E:$E,0)),1,0))</f>
        <v/>
      </c>
      <c r="Q605" s="295" t="str">
        <f>IF(原始数据!AY606="","",IF(ISERROR(MATCH(原始数据!AY606,各类选项!$E:$E,0)),1,0))</f>
        <v/>
      </c>
      <c r="R605" s="295" t="str">
        <f>IF(原始数据!AZ606="","",IF(ISERROR(MATCH(原始数据!AZ606,各类选项!$C:$C,0)),1,0))</f>
        <v/>
      </c>
      <c r="S605" s="295" t="str">
        <f>IF(赛后数据!M606="","",IF(ISERROR(MATCH(赛后数据!M606,(各类选项!J:J),0)),1,0))</f>
        <v/>
      </c>
      <c r="T605" s="295" t="str">
        <f>IF(赛后数据!U606="","",IF(ISERROR(MATCH(赛后数据!U606,(各类选项!J:J),0)),1,0))</f>
        <v/>
      </c>
      <c r="U605" s="295" t="str">
        <f>IF(赛后数据!AC606="","",IF(ISERROR(MATCH(赛后数据!AC606,(各类选项!J:J),0)),1,0))</f>
        <v/>
      </c>
      <c r="V605" s="295" t="str">
        <f>IF(赛后数据!AK606="","",IF(ISERROR(MATCH(赛后数据!AK606,(各类选项!J:J),0)),1,0))</f>
        <v/>
      </c>
    </row>
    <row r="606" spans="1:22">
      <c r="A606" s="295">
        <f t="shared" si="18"/>
        <v>0</v>
      </c>
      <c r="B606" s="295">
        <f t="shared" si="19"/>
        <v>0</v>
      </c>
      <c r="C606" s="295" t="str">
        <f>IF(原始数据!K607="","",IF(ISERROR(MATCH(原始数据!K607,原始数据!E607:F607,0)),1,0)-IF(原始数据!K607="",1,0))</f>
        <v/>
      </c>
      <c r="D606" s="295" t="str">
        <f>IF(原始数据!L607="","",IF(ISERROR(MATCH(原始数据!L607,各类选项!L:L,0)),1,0)-IF(原始数据!L607="",1,0))</f>
        <v/>
      </c>
      <c r="E606" s="295" t="str">
        <f>IF(原始数据!W607="","",IF(ISERROR(MATCH(原始数据!W607,各类选项!G:G,0)),1,0))</f>
        <v/>
      </c>
      <c r="F606" s="295" t="str">
        <f>IF(原始数据!Y607="","",IF(ISERROR(MATCH(原始数据!Y607,各类选项!G:G,0)),1,0))</f>
        <v/>
      </c>
      <c r="G606" s="295" t="str">
        <f>IF(原始数据!AO607="","",IF(ISERROR(MATCH(原始数据!AO607,各类选项!$E:$E,0)),1,0))</f>
        <v/>
      </c>
      <c r="H606" s="295" t="str">
        <f>IF(原始数据!AP607="","",IF(ISERROR(MATCH(原始数据!AP607,各类选项!$E:$E,0)),1,0))</f>
        <v/>
      </c>
      <c r="I606" s="295" t="str">
        <f>IF(原始数据!AV607="","",IF(ISERROR(MATCH(原始数据!AV607,各类选项!$E:$E,0)),1,0))</f>
        <v/>
      </c>
      <c r="J606" s="295" t="str">
        <f>IF(原始数据!AX607="","",IF(ISERROR(MATCH(原始数据!AX607,各类选项!$E:$E,0)),1,0))</f>
        <v/>
      </c>
      <c r="K606" s="295" t="str">
        <f>IF(原始数据!AQ607="","",IF(ISERROR(MATCH(原始数据!AQ607,各类选项!$C:$C,0)),1,0))</f>
        <v/>
      </c>
      <c r="L606" s="295" t="str">
        <f>IF(原始数据!AR607="","",IF(ISERROR(MATCH(原始数据!AR607,各类选项!$C:$C,0)),1,0))</f>
        <v/>
      </c>
      <c r="M606" s="295" t="str">
        <f>IF(原始数据!AS607="","",IF(ISERROR(MATCH(原始数据!AS607,各类选项!$C:$C,0)),1,0))</f>
        <v/>
      </c>
      <c r="N606" s="295" t="str">
        <f>IF(原始数据!AT607="","",IF(ISERROR(MATCH(原始数据!AT607,各类选项!$E:$E,0)),1,0))</f>
        <v/>
      </c>
      <c r="O606" s="295" t="str">
        <f>IF(原始数据!AU607="","",IF(ISERROR(MATCH(原始数据!AU607,各类选项!$E:$E,0)),1,0))</f>
        <v/>
      </c>
      <c r="P606" s="295" t="str">
        <f>IF(原始数据!AW607="","",IF(ISERROR(MATCH(原始数据!AW607,各类选项!$E:$E,0)),1,0))</f>
        <v/>
      </c>
      <c r="Q606" s="295" t="str">
        <f>IF(原始数据!AY607="","",IF(ISERROR(MATCH(原始数据!AY607,各类选项!$E:$E,0)),1,0))</f>
        <v/>
      </c>
      <c r="R606" s="295" t="str">
        <f>IF(原始数据!AZ607="","",IF(ISERROR(MATCH(原始数据!AZ607,各类选项!$C:$C,0)),1,0))</f>
        <v/>
      </c>
      <c r="S606" s="295" t="str">
        <f>IF(赛后数据!M607="","",IF(ISERROR(MATCH(赛后数据!M607,(各类选项!J:J),0)),1,0))</f>
        <v/>
      </c>
      <c r="T606" s="295" t="str">
        <f>IF(赛后数据!U607="","",IF(ISERROR(MATCH(赛后数据!U607,(各类选项!J:J),0)),1,0))</f>
        <v/>
      </c>
      <c r="U606" s="295" t="str">
        <f>IF(赛后数据!AC607="","",IF(ISERROR(MATCH(赛后数据!AC607,(各类选项!J:J),0)),1,0))</f>
        <v/>
      </c>
      <c r="V606" s="295" t="str">
        <f>IF(赛后数据!AK607="","",IF(ISERROR(MATCH(赛后数据!AK607,(各类选项!J:J),0)),1,0))</f>
        <v/>
      </c>
    </row>
    <row r="607" spans="1:22">
      <c r="A607" s="295">
        <f t="shared" si="18"/>
        <v>0</v>
      </c>
      <c r="B607" s="295">
        <f t="shared" si="19"/>
        <v>0</v>
      </c>
      <c r="C607" s="295" t="str">
        <f>IF(原始数据!K608="","",IF(ISERROR(MATCH(原始数据!K608,原始数据!E608:F608,0)),1,0)-IF(原始数据!K608="",1,0))</f>
        <v/>
      </c>
      <c r="D607" s="295" t="str">
        <f>IF(原始数据!L608="","",IF(ISERROR(MATCH(原始数据!L608,各类选项!L:L,0)),1,0)-IF(原始数据!L608="",1,0))</f>
        <v/>
      </c>
      <c r="E607" s="295" t="str">
        <f>IF(原始数据!W608="","",IF(ISERROR(MATCH(原始数据!W608,各类选项!G:G,0)),1,0))</f>
        <v/>
      </c>
      <c r="F607" s="295" t="str">
        <f>IF(原始数据!Y608="","",IF(ISERROR(MATCH(原始数据!Y608,各类选项!G:G,0)),1,0))</f>
        <v/>
      </c>
      <c r="G607" s="295" t="str">
        <f>IF(原始数据!AO608="","",IF(ISERROR(MATCH(原始数据!AO608,各类选项!$E:$E,0)),1,0))</f>
        <v/>
      </c>
      <c r="H607" s="295" t="str">
        <f>IF(原始数据!AP608="","",IF(ISERROR(MATCH(原始数据!AP608,各类选项!$E:$E,0)),1,0))</f>
        <v/>
      </c>
      <c r="I607" s="295" t="str">
        <f>IF(原始数据!AV608="","",IF(ISERROR(MATCH(原始数据!AV608,各类选项!$E:$E,0)),1,0))</f>
        <v/>
      </c>
      <c r="J607" s="295" t="str">
        <f>IF(原始数据!AX608="","",IF(ISERROR(MATCH(原始数据!AX608,各类选项!$E:$E,0)),1,0))</f>
        <v/>
      </c>
      <c r="K607" s="295" t="str">
        <f>IF(原始数据!AQ608="","",IF(ISERROR(MATCH(原始数据!AQ608,各类选项!$C:$C,0)),1,0))</f>
        <v/>
      </c>
      <c r="L607" s="295" t="str">
        <f>IF(原始数据!AR608="","",IF(ISERROR(MATCH(原始数据!AR608,各类选项!$C:$C,0)),1,0))</f>
        <v/>
      </c>
      <c r="M607" s="295" t="str">
        <f>IF(原始数据!AS608="","",IF(ISERROR(MATCH(原始数据!AS608,各类选项!$C:$C,0)),1,0))</f>
        <v/>
      </c>
      <c r="N607" s="295" t="str">
        <f>IF(原始数据!AT608="","",IF(ISERROR(MATCH(原始数据!AT608,各类选项!$E:$E,0)),1,0))</f>
        <v/>
      </c>
      <c r="O607" s="295" t="str">
        <f>IF(原始数据!AU608="","",IF(ISERROR(MATCH(原始数据!AU608,各类选项!$E:$E,0)),1,0))</f>
        <v/>
      </c>
      <c r="P607" s="295" t="str">
        <f>IF(原始数据!AW608="","",IF(ISERROR(MATCH(原始数据!AW608,各类选项!$E:$E,0)),1,0))</f>
        <v/>
      </c>
      <c r="Q607" s="295" t="str">
        <f>IF(原始数据!AY608="","",IF(ISERROR(MATCH(原始数据!AY608,各类选项!$E:$E,0)),1,0))</f>
        <v/>
      </c>
      <c r="R607" s="295" t="str">
        <f>IF(原始数据!AZ608="","",IF(ISERROR(MATCH(原始数据!AZ608,各类选项!$C:$C,0)),1,0))</f>
        <v/>
      </c>
      <c r="S607" s="295" t="str">
        <f>IF(赛后数据!M608="","",IF(ISERROR(MATCH(赛后数据!M608,(各类选项!J:J),0)),1,0))</f>
        <v/>
      </c>
      <c r="T607" s="295" t="str">
        <f>IF(赛后数据!U608="","",IF(ISERROR(MATCH(赛后数据!U608,(各类选项!J:J),0)),1,0))</f>
        <v/>
      </c>
      <c r="U607" s="295" t="str">
        <f>IF(赛后数据!AC608="","",IF(ISERROR(MATCH(赛后数据!AC608,(各类选项!J:J),0)),1,0))</f>
        <v/>
      </c>
      <c r="V607" s="295" t="str">
        <f>IF(赛后数据!AK608="","",IF(ISERROR(MATCH(赛后数据!AK608,(各类选项!J:J),0)),1,0))</f>
        <v/>
      </c>
    </row>
    <row r="608" spans="1:22">
      <c r="A608" s="295">
        <f t="shared" si="18"/>
        <v>0</v>
      </c>
      <c r="B608" s="295">
        <f t="shared" si="19"/>
        <v>0</v>
      </c>
      <c r="C608" s="295" t="str">
        <f>IF(原始数据!K609="","",IF(ISERROR(MATCH(原始数据!K609,原始数据!E609:F609,0)),1,0)-IF(原始数据!K609="",1,0))</f>
        <v/>
      </c>
      <c r="D608" s="295" t="str">
        <f>IF(原始数据!L609="","",IF(ISERROR(MATCH(原始数据!L609,各类选项!L:L,0)),1,0)-IF(原始数据!L609="",1,0))</f>
        <v/>
      </c>
      <c r="E608" s="295" t="str">
        <f>IF(原始数据!W609="","",IF(ISERROR(MATCH(原始数据!W609,各类选项!G:G,0)),1,0))</f>
        <v/>
      </c>
      <c r="F608" s="295" t="str">
        <f>IF(原始数据!Y609="","",IF(ISERROR(MATCH(原始数据!Y609,各类选项!G:G,0)),1,0))</f>
        <v/>
      </c>
      <c r="G608" s="295" t="str">
        <f>IF(原始数据!AO609="","",IF(ISERROR(MATCH(原始数据!AO609,各类选项!$E:$E,0)),1,0))</f>
        <v/>
      </c>
      <c r="H608" s="295" t="str">
        <f>IF(原始数据!AP609="","",IF(ISERROR(MATCH(原始数据!AP609,各类选项!$E:$E,0)),1,0))</f>
        <v/>
      </c>
      <c r="I608" s="295" t="str">
        <f>IF(原始数据!AV609="","",IF(ISERROR(MATCH(原始数据!AV609,各类选项!$E:$E,0)),1,0))</f>
        <v/>
      </c>
      <c r="J608" s="295" t="str">
        <f>IF(原始数据!AX609="","",IF(ISERROR(MATCH(原始数据!AX609,各类选项!$E:$E,0)),1,0))</f>
        <v/>
      </c>
      <c r="K608" s="295" t="str">
        <f>IF(原始数据!AQ609="","",IF(ISERROR(MATCH(原始数据!AQ609,各类选项!$C:$C,0)),1,0))</f>
        <v/>
      </c>
      <c r="L608" s="295" t="str">
        <f>IF(原始数据!AR609="","",IF(ISERROR(MATCH(原始数据!AR609,各类选项!$C:$C,0)),1,0))</f>
        <v/>
      </c>
      <c r="M608" s="295" t="str">
        <f>IF(原始数据!AS609="","",IF(ISERROR(MATCH(原始数据!AS609,各类选项!$C:$C,0)),1,0))</f>
        <v/>
      </c>
      <c r="N608" s="295" t="str">
        <f>IF(原始数据!AT609="","",IF(ISERROR(MATCH(原始数据!AT609,各类选项!$E:$E,0)),1,0))</f>
        <v/>
      </c>
      <c r="O608" s="295" t="str">
        <f>IF(原始数据!AU609="","",IF(ISERROR(MATCH(原始数据!AU609,各类选项!$E:$E,0)),1,0))</f>
        <v/>
      </c>
      <c r="P608" s="295" t="str">
        <f>IF(原始数据!AW609="","",IF(ISERROR(MATCH(原始数据!AW609,各类选项!$E:$E,0)),1,0))</f>
        <v/>
      </c>
      <c r="Q608" s="295" t="str">
        <f>IF(原始数据!AY609="","",IF(ISERROR(MATCH(原始数据!AY609,各类选项!$E:$E,0)),1,0))</f>
        <v/>
      </c>
      <c r="R608" s="295" t="str">
        <f>IF(原始数据!AZ609="","",IF(ISERROR(MATCH(原始数据!AZ609,各类选项!$C:$C,0)),1,0))</f>
        <v/>
      </c>
      <c r="S608" s="295" t="str">
        <f>IF(赛后数据!M609="","",IF(ISERROR(MATCH(赛后数据!M609,(各类选项!J:J),0)),1,0))</f>
        <v/>
      </c>
      <c r="T608" s="295" t="str">
        <f>IF(赛后数据!U609="","",IF(ISERROR(MATCH(赛后数据!U609,(各类选项!J:J),0)),1,0))</f>
        <v/>
      </c>
      <c r="U608" s="295" t="str">
        <f>IF(赛后数据!AC609="","",IF(ISERROR(MATCH(赛后数据!AC609,(各类选项!J:J),0)),1,0))</f>
        <v/>
      </c>
      <c r="V608" s="295" t="str">
        <f>IF(赛后数据!AK609="","",IF(ISERROR(MATCH(赛后数据!AK609,(各类选项!J:J),0)),1,0))</f>
        <v/>
      </c>
    </row>
    <row r="609" spans="1:22">
      <c r="A609" s="295">
        <f t="shared" si="18"/>
        <v>0</v>
      </c>
      <c r="B609" s="295">
        <f t="shared" si="19"/>
        <v>0</v>
      </c>
      <c r="C609" s="295" t="str">
        <f>IF(原始数据!K610="","",IF(ISERROR(MATCH(原始数据!K610,原始数据!E610:F610,0)),1,0)-IF(原始数据!K610="",1,0))</f>
        <v/>
      </c>
      <c r="D609" s="295" t="str">
        <f>IF(原始数据!L610="","",IF(ISERROR(MATCH(原始数据!L610,各类选项!L:L,0)),1,0)-IF(原始数据!L610="",1,0))</f>
        <v/>
      </c>
      <c r="E609" s="295" t="str">
        <f>IF(原始数据!W610="","",IF(ISERROR(MATCH(原始数据!W610,各类选项!G:G,0)),1,0))</f>
        <v/>
      </c>
      <c r="F609" s="295" t="str">
        <f>IF(原始数据!Y610="","",IF(ISERROR(MATCH(原始数据!Y610,各类选项!G:G,0)),1,0))</f>
        <v/>
      </c>
      <c r="G609" s="295" t="str">
        <f>IF(原始数据!AO610="","",IF(ISERROR(MATCH(原始数据!AO610,各类选项!$E:$E,0)),1,0))</f>
        <v/>
      </c>
      <c r="H609" s="295" t="str">
        <f>IF(原始数据!AP610="","",IF(ISERROR(MATCH(原始数据!AP610,各类选项!$E:$E,0)),1,0))</f>
        <v/>
      </c>
      <c r="I609" s="295" t="str">
        <f>IF(原始数据!AV610="","",IF(ISERROR(MATCH(原始数据!AV610,各类选项!$E:$E,0)),1,0))</f>
        <v/>
      </c>
      <c r="J609" s="295" t="str">
        <f>IF(原始数据!AX610="","",IF(ISERROR(MATCH(原始数据!AX610,各类选项!$E:$E,0)),1,0))</f>
        <v/>
      </c>
      <c r="K609" s="295" t="str">
        <f>IF(原始数据!AQ610="","",IF(ISERROR(MATCH(原始数据!AQ610,各类选项!$C:$C,0)),1,0))</f>
        <v/>
      </c>
      <c r="L609" s="295" t="str">
        <f>IF(原始数据!AR610="","",IF(ISERROR(MATCH(原始数据!AR610,各类选项!$C:$C,0)),1,0))</f>
        <v/>
      </c>
      <c r="M609" s="295" t="str">
        <f>IF(原始数据!AS610="","",IF(ISERROR(MATCH(原始数据!AS610,各类选项!$C:$C,0)),1,0))</f>
        <v/>
      </c>
      <c r="N609" s="295" t="str">
        <f>IF(原始数据!AT610="","",IF(ISERROR(MATCH(原始数据!AT610,各类选项!$E:$E,0)),1,0))</f>
        <v/>
      </c>
      <c r="O609" s="295" t="str">
        <f>IF(原始数据!AU610="","",IF(ISERROR(MATCH(原始数据!AU610,各类选项!$E:$E,0)),1,0))</f>
        <v/>
      </c>
      <c r="P609" s="295" t="str">
        <f>IF(原始数据!AW610="","",IF(ISERROR(MATCH(原始数据!AW610,各类选项!$E:$E,0)),1,0))</f>
        <v/>
      </c>
      <c r="Q609" s="295" t="str">
        <f>IF(原始数据!AY610="","",IF(ISERROR(MATCH(原始数据!AY610,各类选项!$E:$E,0)),1,0))</f>
        <v/>
      </c>
      <c r="R609" s="295" t="str">
        <f>IF(原始数据!AZ610="","",IF(ISERROR(MATCH(原始数据!AZ610,各类选项!$C:$C,0)),1,0))</f>
        <v/>
      </c>
      <c r="S609" s="295" t="str">
        <f>IF(赛后数据!M610="","",IF(ISERROR(MATCH(赛后数据!M610,(各类选项!J:J),0)),1,0))</f>
        <v/>
      </c>
      <c r="T609" s="295" t="str">
        <f>IF(赛后数据!U610="","",IF(ISERROR(MATCH(赛后数据!U610,(各类选项!J:J),0)),1,0))</f>
        <v/>
      </c>
      <c r="U609" s="295" t="str">
        <f>IF(赛后数据!AC610="","",IF(ISERROR(MATCH(赛后数据!AC610,(各类选项!J:J),0)),1,0))</f>
        <v/>
      </c>
      <c r="V609" s="295" t="str">
        <f>IF(赛后数据!AK610="","",IF(ISERROR(MATCH(赛后数据!AK610,(各类选项!J:J),0)),1,0))</f>
        <v/>
      </c>
    </row>
    <row r="610" spans="1:22">
      <c r="A610" s="295">
        <f t="shared" si="18"/>
        <v>0</v>
      </c>
      <c r="B610" s="295">
        <f t="shared" si="19"/>
        <v>0</v>
      </c>
      <c r="C610" s="295" t="str">
        <f>IF(原始数据!K611="","",IF(ISERROR(MATCH(原始数据!K611,原始数据!E611:F611,0)),1,0)-IF(原始数据!K611="",1,0))</f>
        <v/>
      </c>
      <c r="D610" s="295" t="str">
        <f>IF(原始数据!L611="","",IF(ISERROR(MATCH(原始数据!L611,各类选项!L:L,0)),1,0)-IF(原始数据!L611="",1,0))</f>
        <v/>
      </c>
      <c r="E610" s="295" t="str">
        <f>IF(原始数据!W611="","",IF(ISERROR(MATCH(原始数据!W611,各类选项!G:G,0)),1,0))</f>
        <v/>
      </c>
      <c r="F610" s="295" t="str">
        <f>IF(原始数据!Y611="","",IF(ISERROR(MATCH(原始数据!Y611,各类选项!G:G,0)),1,0))</f>
        <v/>
      </c>
      <c r="G610" s="295" t="str">
        <f>IF(原始数据!AO611="","",IF(ISERROR(MATCH(原始数据!AO611,各类选项!$E:$E,0)),1,0))</f>
        <v/>
      </c>
      <c r="H610" s="295" t="str">
        <f>IF(原始数据!AP611="","",IF(ISERROR(MATCH(原始数据!AP611,各类选项!$E:$E,0)),1,0))</f>
        <v/>
      </c>
      <c r="I610" s="295" t="str">
        <f>IF(原始数据!AV611="","",IF(ISERROR(MATCH(原始数据!AV611,各类选项!$E:$E,0)),1,0))</f>
        <v/>
      </c>
      <c r="J610" s="295" t="str">
        <f>IF(原始数据!AX611="","",IF(ISERROR(MATCH(原始数据!AX611,各类选项!$E:$E,0)),1,0))</f>
        <v/>
      </c>
      <c r="K610" s="295" t="str">
        <f>IF(原始数据!AQ611="","",IF(ISERROR(MATCH(原始数据!AQ611,各类选项!$C:$C,0)),1,0))</f>
        <v/>
      </c>
      <c r="L610" s="295" t="str">
        <f>IF(原始数据!AR611="","",IF(ISERROR(MATCH(原始数据!AR611,各类选项!$C:$C,0)),1,0))</f>
        <v/>
      </c>
      <c r="M610" s="295" t="str">
        <f>IF(原始数据!AS611="","",IF(ISERROR(MATCH(原始数据!AS611,各类选项!$C:$C,0)),1,0))</f>
        <v/>
      </c>
      <c r="N610" s="295" t="str">
        <f>IF(原始数据!AT611="","",IF(ISERROR(MATCH(原始数据!AT611,各类选项!$E:$E,0)),1,0))</f>
        <v/>
      </c>
      <c r="O610" s="295" t="str">
        <f>IF(原始数据!AU611="","",IF(ISERROR(MATCH(原始数据!AU611,各类选项!$E:$E,0)),1,0))</f>
        <v/>
      </c>
      <c r="P610" s="295" t="str">
        <f>IF(原始数据!AW611="","",IF(ISERROR(MATCH(原始数据!AW611,各类选项!$E:$E,0)),1,0))</f>
        <v/>
      </c>
      <c r="Q610" s="295" t="str">
        <f>IF(原始数据!AY611="","",IF(ISERROR(MATCH(原始数据!AY611,各类选项!$E:$E,0)),1,0))</f>
        <v/>
      </c>
      <c r="R610" s="295" t="str">
        <f>IF(原始数据!AZ611="","",IF(ISERROR(MATCH(原始数据!AZ611,各类选项!$C:$C,0)),1,0))</f>
        <v/>
      </c>
      <c r="S610" s="295" t="str">
        <f>IF(赛后数据!M611="","",IF(ISERROR(MATCH(赛后数据!M611,(各类选项!J:J),0)),1,0))</f>
        <v/>
      </c>
      <c r="T610" s="295" t="str">
        <f>IF(赛后数据!U611="","",IF(ISERROR(MATCH(赛后数据!U611,(各类选项!J:J),0)),1,0))</f>
        <v/>
      </c>
      <c r="U610" s="295" t="str">
        <f>IF(赛后数据!AC611="","",IF(ISERROR(MATCH(赛后数据!AC611,(各类选项!J:J),0)),1,0))</f>
        <v/>
      </c>
      <c r="V610" s="295" t="str">
        <f>IF(赛后数据!AK611="","",IF(ISERROR(MATCH(赛后数据!AK611,(各类选项!J:J),0)),1,0))</f>
        <v/>
      </c>
    </row>
    <row r="611" spans="1:22">
      <c r="A611" s="295">
        <f t="shared" si="18"/>
        <v>0</v>
      </c>
      <c r="B611" s="295">
        <f t="shared" si="19"/>
        <v>0</v>
      </c>
      <c r="C611" s="295" t="str">
        <f>IF(原始数据!K612="","",IF(ISERROR(MATCH(原始数据!K612,原始数据!E612:F612,0)),1,0)-IF(原始数据!K612="",1,0))</f>
        <v/>
      </c>
      <c r="D611" s="295" t="str">
        <f>IF(原始数据!L612="","",IF(ISERROR(MATCH(原始数据!L612,各类选项!L:L,0)),1,0)-IF(原始数据!L612="",1,0))</f>
        <v/>
      </c>
      <c r="E611" s="295" t="str">
        <f>IF(原始数据!W612="","",IF(ISERROR(MATCH(原始数据!W612,各类选项!G:G,0)),1,0))</f>
        <v/>
      </c>
      <c r="F611" s="295" t="str">
        <f>IF(原始数据!Y612="","",IF(ISERROR(MATCH(原始数据!Y612,各类选项!G:G,0)),1,0))</f>
        <v/>
      </c>
      <c r="G611" s="295" t="str">
        <f>IF(原始数据!AO612="","",IF(ISERROR(MATCH(原始数据!AO612,各类选项!$E:$E,0)),1,0))</f>
        <v/>
      </c>
      <c r="H611" s="295" t="str">
        <f>IF(原始数据!AP612="","",IF(ISERROR(MATCH(原始数据!AP612,各类选项!$E:$E,0)),1,0))</f>
        <v/>
      </c>
      <c r="I611" s="295" t="str">
        <f>IF(原始数据!AV612="","",IF(ISERROR(MATCH(原始数据!AV612,各类选项!$E:$E,0)),1,0))</f>
        <v/>
      </c>
      <c r="J611" s="295" t="str">
        <f>IF(原始数据!AX612="","",IF(ISERROR(MATCH(原始数据!AX612,各类选项!$E:$E,0)),1,0))</f>
        <v/>
      </c>
      <c r="K611" s="295" t="str">
        <f>IF(原始数据!AQ612="","",IF(ISERROR(MATCH(原始数据!AQ612,各类选项!$C:$C,0)),1,0))</f>
        <v/>
      </c>
      <c r="L611" s="295" t="str">
        <f>IF(原始数据!AR612="","",IF(ISERROR(MATCH(原始数据!AR612,各类选项!$C:$C,0)),1,0))</f>
        <v/>
      </c>
      <c r="M611" s="295" t="str">
        <f>IF(原始数据!AS612="","",IF(ISERROR(MATCH(原始数据!AS612,各类选项!$C:$C,0)),1,0))</f>
        <v/>
      </c>
      <c r="N611" s="295" t="str">
        <f>IF(原始数据!AT612="","",IF(ISERROR(MATCH(原始数据!AT612,各类选项!$E:$E,0)),1,0))</f>
        <v/>
      </c>
      <c r="O611" s="295" t="str">
        <f>IF(原始数据!AU612="","",IF(ISERROR(MATCH(原始数据!AU612,各类选项!$E:$E,0)),1,0))</f>
        <v/>
      </c>
      <c r="P611" s="295" t="str">
        <f>IF(原始数据!AW612="","",IF(ISERROR(MATCH(原始数据!AW612,各类选项!$E:$E,0)),1,0))</f>
        <v/>
      </c>
      <c r="Q611" s="295" t="str">
        <f>IF(原始数据!AY612="","",IF(ISERROR(MATCH(原始数据!AY612,各类选项!$E:$E,0)),1,0))</f>
        <v/>
      </c>
      <c r="R611" s="295" t="str">
        <f>IF(原始数据!AZ612="","",IF(ISERROR(MATCH(原始数据!AZ612,各类选项!$C:$C,0)),1,0))</f>
        <v/>
      </c>
      <c r="S611" s="295" t="str">
        <f>IF(赛后数据!M612="","",IF(ISERROR(MATCH(赛后数据!M612,(各类选项!J:J),0)),1,0))</f>
        <v/>
      </c>
      <c r="T611" s="295" t="str">
        <f>IF(赛后数据!U612="","",IF(ISERROR(MATCH(赛后数据!U612,(各类选项!J:J),0)),1,0))</f>
        <v/>
      </c>
      <c r="U611" s="295" t="str">
        <f>IF(赛后数据!AC612="","",IF(ISERROR(MATCH(赛后数据!AC612,(各类选项!J:J),0)),1,0))</f>
        <v/>
      </c>
      <c r="V611" s="295" t="str">
        <f>IF(赛后数据!AK612="","",IF(ISERROR(MATCH(赛后数据!AK612,(各类选项!J:J),0)),1,0))</f>
        <v/>
      </c>
    </row>
    <row r="612" spans="1:22">
      <c r="A612" s="295">
        <f t="shared" si="18"/>
        <v>0</v>
      </c>
      <c r="B612" s="295">
        <f t="shared" si="19"/>
        <v>0</v>
      </c>
      <c r="C612" s="295" t="str">
        <f>IF(原始数据!K613="","",IF(ISERROR(MATCH(原始数据!K613,原始数据!E613:F613,0)),1,0)-IF(原始数据!K613="",1,0))</f>
        <v/>
      </c>
      <c r="D612" s="295" t="str">
        <f>IF(原始数据!L613="","",IF(ISERROR(MATCH(原始数据!L613,各类选项!L:L,0)),1,0)-IF(原始数据!L613="",1,0))</f>
        <v/>
      </c>
      <c r="E612" s="295" t="str">
        <f>IF(原始数据!W613="","",IF(ISERROR(MATCH(原始数据!W613,各类选项!G:G,0)),1,0))</f>
        <v/>
      </c>
      <c r="F612" s="295" t="str">
        <f>IF(原始数据!Y613="","",IF(ISERROR(MATCH(原始数据!Y613,各类选项!G:G,0)),1,0))</f>
        <v/>
      </c>
      <c r="G612" s="295" t="str">
        <f>IF(原始数据!AO613="","",IF(ISERROR(MATCH(原始数据!AO613,各类选项!$E:$E,0)),1,0))</f>
        <v/>
      </c>
      <c r="H612" s="295" t="str">
        <f>IF(原始数据!AP613="","",IF(ISERROR(MATCH(原始数据!AP613,各类选项!$E:$E,0)),1,0))</f>
        <v/>
      </c>
      <c r="I612" s="295" t="str">
        <f>IF(原始数据!AV613="","",IF(ISERROR(MATCH(原始数据!AV613,各类选项!$E:$E,0)),1,0))</f>
        <v/>
      </c>
      <c r="J612" s="295" t="str">
        <f>IF(原始数据!AX613="","",IF(ISERROR(MATCH(原始数据!AX613,各类选项!$E:$E,0)),1,0))</f>
        <v/>
      </c>
      <c r="K612" s="295" t="str">
        <f>IF(原始数据!AQ613="","",IF(ISERROR(MATCH(原始数据!AQ613,各类选项!$C:$C,0)),1,0))</f>
        <v/>
      </c>
      <c r="L612" s="295" t="str">
        <f>IF(原始数据!AR613="","",IF(ISERROR(MATCH(原始数据!AR613,各类选项!$C:$C,0)),1,0))</f>
        <v/>
      </c>
      <c r="M612" s="295" t="str">
        <f>IF(原始数据!AS613="","",IF(ISERROR(MATCH(原始数据!AS613,各类选项!$C:$C,0)),1,0))</f>
        <v/>
      </c>
      <c r="N612" s="295" t="str">
        <f>IF(原始数据!AT613="","",IF(ISERROR(MATCH(原始数据!AT613,各类选项!$E:$E,0)),1,0))</f>
        <v/>
      </c>
      <c r="O612" s="295" t="str">
        <f>IF(原始数据!AU613="","",IF(ISERROR(MATCH(原始数据!AU613,各类选项!$E:$E,0)),1,0))</f>
        <v/>
      </c>
      <c r="P612" s="295" t="str">
        <f>IF(原始数据!AW613="","",IF(ISERROR(MATCH(原始数据!AW613,各类选项!$E:$E,0)),1,0))</f>
        <v/>
      </c>
      <c r="Q612" s="295" t="str">
        <f>IF(原始数据!AY613="","",IF(ISERROR(MATCH(原始数据!AY613,各类选项!$E:$E,0)),1,0))</f>
        <v/>
      </c>
      <c r="R612" s="295" t="str">
        <f>IF(原始数据!AZ613="","",IF(ISERROR(MATCH(原始数据!AZ613,各类选项!$C:$C,0)),1,0))</f>
        <v/>
      </c>
      <c r="S612" s="295" t="str">
        <f>IF(赛后数据!M613="","",IF(ISERROR(MATCH(赛后数据!M613,(各类选项!J:J),0)),1,0))</f>
        <v/>
      </c>
      <c r="T612" s="295" t="str">
        <f>IF(赛后数据!U613="","",IF(ISERROR(MATCH(赛后数据!U613,(各类选项!J:J),0)),1,0))</f>
        <v/>
      </c>
      <c r="U612" s="295" t="str">
        <f>IF(赛后数据!AC613="","",IF(ISERROR(MATCH(赛后数据!AC613,(各类选项!J:J),0)),1,0))</f>
        <v/>
      </c>
      <c r="V612" s="295" t="str">
        <f>IF(赛后数据!AK613="","",IF(ISERROR(MATCH(赛后数据!AK613,(各类选项!J:J),0)),1,0))</f>
        <v/>
      </c>
    </row>
    <row r="613" spans="1:22">
      <c r="A613" s="295">
        <f t="shared" si="18"/>
        <v>0</v>
      </c>
      <c r="B613" s="295">
        <f t="shared" si="19"/>
        <v>0</v>
      </c>
      <c r="C613" s="295" t="str">
        <f>IF(原始数据!K614="","",IF(ISERROR(MATCH(原始数据!K614,原始数据!E614:F614,0)),1,0)-IF(原始数据!K614="",1,0))</f>
        <v/>
      </c>
      <c r="D613" s="295" t="str">
        <f>IF(原始数据!L614="","",IF(ISERROR(MATCH(原始数据!L614,各类选项!L:L,0)),1,0)-IF(原始数据!L614="",1,0))</f>
        <v/>
      </c>
      <c r="E613" s="295" t="str">
        <f>IF(原始数据!W614="","",IF(ISERROR(MATCH(原始数据!W614,各类选项!G:G,0)),1,0))</f>
        <v/>
      </c>
      <c r="F613" s="295" t="str">
        <f>IF(原始数据!Y614="","",IF(ISERROR(MATCH(原始数据!Y614,各类选项!G:G,0)),1,0))</f>
        <v/>
      </c>
      <c r="G613" s="295" t="str">
        <f>IF(原始数据!AO614="","",IF(ISERROR(MATCH(原始数据!AO614,各类选项!$E:$E,0)),1,0))</f>
        <v/>
      </c>
      <c r="H613" s="295" t="str">
        <f>IF(原始数据!AP614="","",IF(ISERROR(MATCH(原始数据!AP614,各类选项!$E:$E,0)),1,0))</f>
        <v/>
      </c>
      <c r="I613" s="295" t="str">
        <f>IF(原始数据!AV614="","",IF(ISERROR(MATCH(原始数据!AV614,各类选项!$E:$E,0)),1,0))</f>
        <v/>
      </c>
      <c r="J613" s="295" t="str">
        <f>IF(原始数据!AX614="","",IF(ISERROR(MATCH(原始数据!AX614,各类选项!$E:$E,0)),1,0))</f>
        <v/>
      </c>
      <c r="K613" s="295" t="str">
        <f>IF(原始数据!AQ614="","",IF(ISERROR(MATCH(原始数据!AQ614,各类选项!$C:$C,0)),1,0))</f>
        <v/>
      </c>
      <c r="L613" s="295" t="str">
        <f>IF(原始数据!AR614="","",IF(ISERROR(MATCH(原始数据!AR614,各类选项!$C:$C,0)),1,0))</f>
        <v/>
      </c>
      <c r="M613" s="295" t="str">
        <f>IF(原始数据!AS614="","",IF(ISERROR(MATCH(原始数据!AS614,各类选项!$C:$C,0)),1,0))</f>
        <v/>
      </c>
      <c r="N613" s="295" t="str">
        <f>IF(原始数据!AT614="","",IF(ISERROR(MATCH(原始数据!AT614,各类选项!$E:$E,0)),1,0))</f>
        <v/>
      </c>
      <c r="O613" s="295" t="str">
        <f>IF(原始数据!AU614="","",IF(ISERROR(MATCH(原始数据!AU614,各类选项!$E:$E,0)),1,0))</f>
        <v/>
      </c>
      <c r="P613" s="295" t="str">
        <f>IF(原始数据!AW614="","",IF(ISERROR(MATCH(原始数据!AW614,各类选项!$E:$E,0)),1,0))</f>
        <v/>
      </c>
      <c r="Q613" s="295" t="str">
        <f>IF(原始数据!AY614="","",IF(ISERROR(MATCH(原始数据!AY614,各类选项!$E:$E,0)),1,0))</f>
        <v/>
      </c>
      <c r="R613" s="295" t="str">
        <f>IF(原始数据!AZ614="","",IF(ISERROR(MATCH(原始数据!AZ614,各类选项!$C:$C,0)),1,0))</f>
        <v/>
      </c>
      <c r="S613" s="295" t="str">
        <f>IF(赛后数据!M614="","",IF(ISERROR(MATCH(赛后数据!M614,(各类选项!J:J),0)),1,0))</f>
        <v/>
      </c>
      <c r="T613" s="295" t="str">
        <f>IF(赛后数据!U614="","",IF(ISERROR(MATCH(赛后数据!U614,(各类选项!J:J),0)),1,0))</f>
        <v/>
      </c>
      <c r="U613" s="295" t="str">
        <f>IF(赛后数据!AC614="","",IF(ISERROR(MATCH(赛后数据!AC614,(各类选项!J:J),0)),1,0))</f>
        <v/>
      </c>
      <c r="V613" s="295" t="str">
        <f>IF(赛后数据!AK614="","",IF(ISERROR(MATCH(赛后数据!AK614,(各类选项!J:J),0)),1,0))</f>
        <v/>
      </c>
    </row>
    <row r="614" spans="1:22">
      <c r="A614" s="295">
        <f t="shared" si="18"/>
        <v>0</v>
      </c>
      <c r="B614" s="295">
        <f t="shared" si="19"/>
        <v>0</v>
      </c>
      <c r="C614" s="295" t="str">
        <f>IF(原始数据!K615="","",IF(ISERROR(MATCH(原始数据!K615,原始数据!E615:F615,0)),1,0)-IF(原始数据!K615="",1,0))</f>
        <v/>
      </c>
      <c r="D614" s="295" t="str">
        <f>IF(原始数据!L615="","",IF(ISERROR(MATCH(原始数据!L615,各类选项!L:L,0)),1,0)-IF(原始数据!L615="",1,0))</f>
        <v/>
      </c>
      <c r="E614" s="295" t="str">
        <f>IF(原始数据!W615="","",IF(ISERROR(MATCH(原始数据!W615,各类选项!G:G,0)),1,0))</f>
        <v/>
      </c>
      <c r="F614" s="295" t="str">
        <f>IF(原始数据!Y615="","",IF(ISERROR(MATCH(原始数据!Y615,各类选项!G:G,0)),1,0))</f>
        <v/>
      </c>
      <c r="G614" s="295" t="str">
        <f>IF(原始数据!AO615="","",IF(ISERROR(MATCH(原始数据!AO615,各类选项!$E:$E,0)),1,0))</f>
        <v/>
      </c>
      <c r="H614" s="295" t="str">
        <f>IF(原始数据!AP615="","",IF(ISERROR(MATCH(原始数据!AP615,各类选项!$E:$E,0)),1,0))</f>
        <v/>
      </c>
      <c r="I614" s="295" t="str">
        <f>IF(原始数据!AV615="","",IF(ISERROR(MATCH(原始数据!AV615,各类选项!$E:$E,0)),1,0))</f>
        <v/>
      </c>
      <c r="J614" s="295" t="str">
        <f>IF(原始数据!AX615="","",IF(ISERROR(MATCH(原始数据!AX615,各类选项!$E:$E,0)),1,0))</f>
        <v/>
      </c>
      <c r="K614" s="295" t="str">
        <f>IF(原始数据!AQ615="","",IF(ISERROR(MATCH(原始数据!AQ615,各类选项!$C:$C,0)),1,0))</f>
        <v/>
      </c>
      <c r="L614" s="295" t="str">
        <f>IF(原始数据!AR615="","",IF(ISERROR(MATCH(原始数据!AR615,各类选项!$C:$C,0)),1,0))</f>
        <v/>
      </c>
      <c r="M614" s="295" t="str">
        <f>IF(原始数据!AS615="","",IF(ISERROR(MATCH(原始数据!AS615,各类选项!$C:$C,0)),1,0))</f>
        <v/>
      </c>
      <c r="N614" s="295" t="str">
        <f>IF(原始数据!AT615="","",IF(ISERROR(MATCH(原始数据!AT615,各类选项!$E:$E,0)),1,0))</f>
        <v/>
      </c>
      <c r="O614" s="295" t="str">
        <f>IF(原始数据!AU615="","",IF(ISERROR(MATCH(原始数据!AU615,各类选项!$E:$E,0)),1,0))</f>
        <v/>
      </c>
      <c r="P614" s="295" t="str">
        <f>IF(原始数据!AW615="","",IF(ISERROR(MATCH(原始数据!AW615,各类选项!$E:$E,0)),1,0))</f>
        <v/>
      </c>
      <c r="Q614" s="295" t="str">
        <f>IF(原始数据!AY615="","",IF(ISERROR(MATCH(原始数据!AY615,各类选项!$E:$E,0)),1,0))</f>
        <v/>
      </c>
      <c r="R614" s="295" t="str">
        <f>IF(原始数据!AZ615="","",IF(ISERROR(MATCH(原始数据!AZ615,各类选项!$C:$C,0)),1,0))</f>
        <v/>
      </c>
      <c r="S614" s="295" t="str">
        <f>IF(赛后数据!M615="","",IF(ISERROR(MATCH(赛后数据!M615,(各类选项!J:J),0)),1,0))</f>
        <v/>
      </c>
      <c r="T614" s="295" t="str">
        <f>IF(赛后数据!U615="","",IF(ISERROR(MATCH(赛后数据!U615,(各类选项!J:J),0)),1,0))</f>
        <v/>
      </c>
      <c r="U614" s="295" t="str">
        <f>IF(赛后数据!AC615="","",IF(ISERROR(MATCH(赛后数据!AC615,(各类选项!J:J),0)),1,0))</f>
        <v/>
      </c>
      <c r="V614" s="295" t="str">
        <f>IF(赛后数据!AK615="","",IF(ISERROR(MATCH(赛后数据!AK615,(各类选项!J:J),0)),1,0))</f>
        <v/>
      </c>
    </row>
    <row r="615" spans="1:22">
      <c r="A615" s="295">
        <f t="shared" si="18"/>
        <v>0</v>
      </c>
      <c r="B615" s="295">
        <f t="shared" si="19"/>
        <v>0</v>
      </c>
      <c r="C615" s="295" t="str">
        <f>IF(原始数据!K616="","",IF(ISERROR(MATCH(原始数据!K616,原始数据!E616:F616,0)),1,0)-IF(原始数据!K616="",1,0))</f>
        <v/>
      </c>
      <c r="D615" s="295" t="str">
        <f>IF(原始数据!L616="","",IF(ISERROR(MATCH(原始数据!L616,各类选项!L:L,0)),1,0)-IF(原始数据!L616="",1,0))</f>
        <v/>
      </c>
      <c r="E615" s="295" t="str">
        <f>IF(原始数据!W616="","",IF(ISERROR(MATCH(原始数据!W616,各类选项!G:G,0)),1,0))</f>
        <v/>
      </c>
      <c r="F615" s="295" t="str">
        <f>IF(原始数据!Y616="","",IF(ISERROR(MATCH(原始数据!Y616,各类选项!G:G,0)),1,0))</f>
        <v/>
      </c>
      <c r="G615" s="295" t="str">
        <f>IF(原始数据!AO616="","",IF(ISERROR(MATCH(原始数据!AO616,各类选项!$E:$E,0)),1,0))</f>
        <v/>
      </c>
      <c r="H615" s="295" t="str">
        <f>IF(原始数据!AP616="","",IF(ISERROR(MATCH(原始数据!AP616,各类选项!$E:$E,0)),1,0))</f>
        <v/>
      </c>
      <c r="I615" s="295" t="str">
        <f>IF(原始数据!AV616="","",IF(ISERROR(MATCH(原始数据!AV616,各类选项!$E:$E,0)),1,0))</f>
        <v/>
      </c>
      <c r="J615" s="295" t="str">
        <f>IF(原始数据!AX616="","",IF(ISERROR(MATCH(原始数据!AX616,各类选项!$E:$E,0)),1,0))</f>
        <v/>
      </c>
      <c r="K615" s="295" t="str">
        <f>IF(原始数据!AQ616="","",IF(ISERROR(MATCH(原始数据!AQ616,各类选项!$C:$C,0)),1,0))</f>
        <v/>
      </c>
      <c r="L615" s="295" t="str">
        <f>IF(原始数据!AR616="","",IF(ISERROR(MATCH(原始数据!AR616,各类选项!$C:$C,0)),1,0))</f>
        <v/>
      </c>
      <c r="M615" s="295" t="str">
        <f>IF(原始数据!AS616="","",IF(ISERROR(MATCH(原始数据!AS616,各类选项!$C:$C,0)),1,0))</f>
        <v/>
      </c>
      <c r="N615" s="295" t="str">
        <f>IF(原始数据!AT616="","",IF(ISERROR(MATCH(原始数据!AT616,各类选项!$E:$E,0)),1,0))</f>
        <v/>
      </c>
      <c r="O615" s="295" t="str">
        <f>IF(原始数据!AU616="","",IF(ISERROR(MATCH(原始数据!AU616,各类选项!$E:$E,0)),1,0))</f>
        <v/>
      </c>
      <c r="P615" s="295" t="str">
        <f>IF(原始数据!AW616="","",IF(ISERROR(MATCH(原始数据!AW616,各类选项!$E:$E,0)),1,0))</f>
        <v/>
      </c>
      <c r="Q615" s="295" t="str">
        <f>IF(原始数据!AY616="","",IF(ISERROR(MATCH(原始数据!AY616,各类选项!$E:$E,0)),1,0))</f>
        <v/>
      </c>
      <c r="R615" s="295" t="str">
        <f>IF(原始数据!AZ616="","",IF(ISERROR(MATCH(原始数据!AZ616,各类选项!$C:$C,0)),1,0))</f>
        <v/>
      </c>
      <c r="S615" s="295" t="str">
        <f>IF(赛后数据!M616="","",IF(ISERROR(MATCH(赛后数据!M616,(各类选项!J:J),0)),1,0))</f>
        <v/>
      </c>
      <c r="T615" s="295" t="str">
        <f>IF(赛后数据!U616="","",IF(ISERROR(MATCH(赛后数据!U616,(各类选项!J:J),0)),1,0))</f>
        <v/>
      </c>
      <c r="U615" s="295" t="str">
        <f>IF(赛后数据!AC616="","",IF(ISERROR(MATCH(赛后数据!AC616,(各类选项!J:J),0)),1,0))</f>
        <v/>
      </c>
      <c r="V615" s="295" t="str">
        <f>IF(赛后数据!AK616="","",IF(ISERROR(MATCH(赛后数据!AK616,(各类选项!J:J),0)),1,0))</f>
        <v/>
      </c>
    </row>
    <row r="616" spans="1:22">
      <c r="A616" s="295">
        <f t="shared" si="18"/>
        <v>0</v>
      </c>
      <c r="B616" s="295">
        <f t="shared" si="19"/>
        <v>0</v>
      </c>
      <c r="C616" s="295" t="str">
        <f>IF(原始数据!K617="","",IF(ISERROR(MATCH(原始数据!K617,原始数据!E617:F617,0)),1,0)-IF(原始数据!K617="",1,0))</f>
        <v/>
      </c>
      <c r="D616" s="295" t="str">
        <f>IF(原始数据!L617="","",IF(ISERROR(MATCH(原始数据!L617,各类选项!L:L,0)),1,0)-IF(原始数据!L617="",1,0))</f>
        <v/>
      </c>
      <c r="E616" s="295" t="str">
        <f>IF(原始数据!W617="","",IF(ISERROR(MATCH(原始数据!W617,各类选项!G:G,0)),1,0))</f>
        <v/>
      </c>
      <c r="F616" s="295" t="str">
        <f>IF(原始数据!Y617="","",IF(ISERROR(MATCH(原始数据!Y617,各类选项!G:G,0)),1,0))</f>
        <v/>
      </c>
      <c r="G616" s="295" t="str">
        <f>IF(原始数据!AO617="","",IF(ISERROR(MATCH(原始数据!AO617,各类选项!$E:$E,0)),1,0))</f>
        <v/>
      </c>
      <c r="H616" s="295" t="str">
        <f>IF(原始数据!AP617="","",IF(ISERROR(MATCH(原始数据!AP617,各类选项!$E:$E,0)),1,0))</f>
        <v/>
      </c>
      <c r="I616" s="295" t="str">
        <f>IF(原始数据!AV617="","",IF(ISERROR(MATCH(原始数据!AV617,各类选项!$E:$E,0)),1,0))</f>
        <v/>
      </c>
      <c r="J616" s="295" t="str">
        <f>IF(原始数据!AX617="","",IF(ISERROR(MATCH(原始数据!AX617,各类选项!$E:$E,0)),1,0))</f>
        <v/>
      </c>
      <c r="K616" s="295" t="str">
        <f>IF(原始数据!AQ617="","",IF(ISERROR(MATCH(原始数据!AQ617,各类选项!$C:$C,0)),1,0))</f>
        <v/>
      </c>
      <c r="L616" s="295" t="str">
        <f>IF(原始数据!AR617="","",IF(ISERROR(MATCH(原始数据!AR617,各类选项!$C:$C,0)),1,0))</f>
        <v/>
      </c>
      <c r="M616" s="295" t="str">
        <f>IF(原始数据!AS617="","",IF(ISERROR(MATCH(原始数据!AS617,各类选项!$C:$C,0)),1,0))</f>
        <v/>
      </c>
      <c r="N616" s="295" t="str">
        <f>IF(原始数据!AT617="","",IF(ISERROR(MATCH(原始数据!AT617,各类选项!$E:$E,0)),1,0))</f>
        <v/>
      </c>
      <c r="O616" s="295" t="str">
        <f>IF(原始数据!AU617="","",IF(ISERROR(MATCH(原始数据!AU617,各类选项!$E:$E,0)),1,0))</f>
        <v/>
      </c>
      <c r="P616" s="295" t="str">
        <f>IF(原始数据!AW617="","",IF(ISERROR(MATCH(原始数据!AW617,各类选项!$E:$E,0)),1,0))</f>
        <v/>
      </c>
      <c r="Q616" s="295" t="str">
        <f>IF(原始数据!AY617="","",IF(ISERROR(MATCH(原始数据!AY617,各类选项!$E:$E,0)),1,0))</f>
        <v/>
      </c>
      <c r="R616" s="295" t="str">
        <f>IF(原始数据!AZ617="","",IF(ISERROR(MATCH(原始数据!AZ617,各类选项!$C:$C,0)),1,0))</f>
        <v/>
      </c>
      <c r="S616" s="295" t="str">
        <f>IF(赛后数据!M617="","",IF(ISERROR(MATCH(赛后数据!M617,(各类选项!J:J),0)),1,0))</f>
        <v/>
      </c>
      <c r="T616" s="295" t="str">
        <f>IF(赛后数据!U617="","",IF(ISERROR(MATCH(赛后数据!U617,(各类选项!J:J),0)),1,0))</f>
        <v/>
      </c>
      <c r="U616" s="295" t="str">
        <f>IF(赛后数据!AC617="","",IF(ISERROR(MATCH(赛后数据!AC617,(各类选项!J:J),0)),1,0))</f>
        <v/>
      </c>
      <c r="V616" s="295" t="str">
        <f>IF(赛后数据!AK617="","",IF(ISERROR(MATCH(赛后数据!AK617,(各类选项!J:J),0)),1,0))</f>
        <v/>
      </c>
    </row>
    <row r="617" spans="1:22">
      <c r="A617" s="295">
        <f t="shared" si="18"/>
        <v>0</v>
      </c>
      <c r="B617" s="295">
        <f t="shared" si="19"/>
        <v>0</v>
      </c>
      <c r="C617" s="295" t="str">
        <f>IF(原始数据!K618="","",IF(ISERROR(MATCH(原始数据!K618,原始数据!E618:F618,0)),1,0)-IF(原始数据!K618="",1,0))</f>
        <v/>
      </c>
      <c r="D617" s="295" t="str">
        <f>IF(原始数据!L618="","",IF(ISERROR(MATCH(原始数据!L618,各类选项!L:L,0)),1,0)-IF(原始数据!L618="",1,0))</f>
        <v/>
      </c>
      <c r="E617" s="295" t="str">
        <f>IF(原始数据!W618="","",IF(ISERROR(MATCH(原始数据!W618,各类选项!G:G,0)),1,0))</f>
        <v/>
      </c>
      <c r="F617" s="295" t="str">
        <f>IF(原始数据!Y618="","",IF(ISERROR(MATCH(原始数据!Y618,各类选项!G:G,0)),1,0))</f>
        <v/>
      </c>
      <c r="G617" s="295" t="str">
        <f>IF(原始数据!AO618="","",IF(ISERROR(MATCH(原始数据!AO618,各类选项!$E:$E,0)),1,0))</f>
        <v/>
      </c>
      <c r="H617" s="295" t="str">
        <f>IF(原始数据!AP618="","",IF(ISERROR(MATCH(原始数据!AP618,各类选项!$E:$E,0)),1,0))</f>
        <v/>
      </c>
      <c r="I617" s="295" t="str">
        <f>IF(原始数据!AV618="","",IF(ISERROR(MATCH(原始数据!AV618,各类选项!$E:$E,0)),1,0))</f>
        <v/>
      </c>
      <c r="J617" s="295" t="str">
        <f>IF(原始数据!AX618="","",IF(ISERROR(MATCH(原始数据!AX618,各类选项!$E:$E,0)),1,0))</f>
        <v/>
      </c>
      <c r="K617" s="295" t="str">
        <f>IF(原始数据!AQ618="","",IF(ISERROR(MATCH(原始数据!AQ618,各类选项!$C:$C,0)),1,0))</f>
        <v/>
      </c>
      <c r="L617" s="295" t="str">
        <f>IF(原始数据!AR618="","",IF(ISERROR(MATCH(原始数据!AR618,各类选项!$C:$C,0)),1,0))</f>
        <v/>
      </c>
      <c r="M617" s="295" t="str">
        <f>IF(原始数据!AS618="","",IF(ISERROR(MATCH(原始数据!AS618,各类选项!$C:$C,0)),1,0))</f>
        <v/>
      </c>
      <c r="N617" s="295" t="str">
        <f>IF(原始数据!AT618="","",IF(ISERROR(MATCH(原始数据!AT618,各类选项!$E:$E,0)),1,0))</f>
        <v/>
      </c>
      <c r="O617" s="295" t="str">
        <f>IF(原始数据!AU618="","",IF(ISERROR(MATCH(原始数据!AU618,各类选项!$E:$E,0)),1,0))</f>
        <v/>
      </c>
      <c r="P617" s="295" t="str">
        <f>IF(原始数据!AW618="","",IF(ISERROR(MATCH(原始数据!AW618,各类选项!$E:$E,0)),1,0))</f>
        <v/>
      </c>
      <c r="Q617" s="295" t="str">
        <f>IF(原始数据!AY618="","",IF(ISERROR(MATCH(原始数据!AY618,各类选项!$E:$E,0)),1,0))</f>
        <v/>
      </c>
      <c r="R617" s="295" t="str">
        <f>IF(原始数据!AZ618="","",IF(ISERROR(MATCH(原始数据!AZ618,各类选项!$C:$C,0)),1,0))</f>
        <v/>
      </c>
      <c r="S617" s="295" t="str">
        <f>IF(赛后数据!M618="","",IF(ISERROR(MATCH(赛后数据!M618,(各类选项!J:J),0)),1,0))</f>
        <v/>
      </c>
      <c r="T617" s="295" t="str">
        <f>IF(赛后数据!U618="","",IF(ISERROR(MATCH(赛后数据!U618,(各类选项!J:J),0)),1,0))</f>
        <v/>
      </c>
      <c r="U617" s="295" t="str">
        <f>IF(赛后数据!AC618="","",IF(ISERROR(MATCH(赛后数据!AC618,(各类选项!J:J),0)),1,0))</f>
        <v/>
      </c>
      <c r="V617" s="295" t="str">
        <f>IF(赛后数据!AK618="","",IF(ISERROR(MATCH(赛后数据!AK618,(各类选项!J:J),0)),1,0))</f>
        <v/>
      </c>
    </row>
    <row r="618" spans="1:22">
      <c r="A618" s="295">
        <f t="shared" si="18"/>
        <v>0</v>
      </c>
      <c r="B618" s="295">
        <f t="shared" si="19"/>
        <v>0</v>
      </c>
      <c r="C618" s="295" t="str">
        <f>IF(原始数据!K619="","",IF(ISERROR(MATCH(原始数据!K619,原始数据!E619:F619,0)),1,0)-IF(原始数据!K619="",1,0))</f>
        <v/>
      </c>
      <c r="D618" s="295" t="str">
        <f>IF(原始数据!L619="","",IF(ISERROR(MATCH(原始数据!L619,各类选项!L:L,0)),1,0)-IF(原始数据!L619="",1,0))</f>
        <v/>
      </c>
      <c r="E618" s="295" t="str">
        <f>IF(原始数据!W619="","",IF(ISERROR(MATCH(原始数据!W619,各类选项!G:G,0)),1,0))</f>
        <v/>
      </c>
      <c r="F618" s="295" t="str">
        <f>IF(原始数据!Y619="","",IF(ISERROR(MATCH(原始数据!Y619,各类选项!G:G,0)),1,0))</f>
        <v/>
      </c>
      <c r="G618" s="295" t="str">
        <f>IF(原始数据!AO619="","",IF(ISERROR(MATCH(原始数据!AO619,各类选项!$E:$E,0)),1,0))</f>
        <v/>
      </c>
      <c r="H618" s="295" t="str">
        <f>IF(原始数据!AP619="","",IF(ISERROR(MATCH(原始数据!AP619,各类选项!$E:$E,0)),1,0))</f>
        <v/>
      </c>
      <c r="I618" s="295" t="str">
        <f>IF(原始数据!AV619="","",IF(ISERROR(MATCH(原始数据!AV619,各类选项!$E:$E,0)),1,0))</f>
        <v/>
      </c>
      <c r="J618" s="295" t="str">
        <f>IF(原始数据!AX619="","",IF(ISERROR(MATCH(原始数据!AX619,各类选项!$E:$E,0)),1,0))</f>
        <v/>
      </c>
      <c r="K618" s="295" t="str">
        <f>IF(原始数据!AQ619="","",IF(ISERROR(MATCH(原始数据!AQ619,各类选项!$C:$C,0)),1,0))</f>
        <v/>
      </c>
      <c r="L618" s="295" t="str">
        <f>IF(原始数据!AR619="","",IF(ISERROR(MATCH(原始数据!AR619,各类选项!$C:$C,0)),1,0))</f>
        <v/>
      </c>
      <c r="M618" s="295" t="str">
        <f>IF(原始数据!AS619="","",IF(ISERROR(MATCH(原始数据!AS619,各类选项!$C:$C,0)),1,0))</f>
        <v/>
      </c>
      <c r="N618" s="295" t="str">
        <f>IF(原始数据!AT619="","",IF(ISERROR(MATCH(原始数据!AT619,各类选项!$E:$E,0)),1,0))</f>
        <v/>
      </c>
      <c r="O618" s="295" t="str">
        <f>IF(原始数据!AU619="","",IF(ISERROR(MATCH(原始数据!AU619,各类选项!$E:$E,0)),1,0))</f>
        <v/>
      </c>
      <c r="P618" s="295" t="str">
        <f>IF(原始数据!AW619="","",IF(ISERROR(MATCH(原始数据!AW619,各类选项!$E:$E,0)),1,0))</f>
        <v/>
      </c>
      <c r="Q618" s="295" t="str">
        <f>IF(原始数据!AY619="","",IF(ISERROR(MATCH(原始数据!AY619,各类选项!$E:$E,0)),1,0))</f>
        <v/>
      </c>
      <c r="R618" s="295" t="str">
        <f>IF(原始数据!AZ619="","",IF(ISERROR(MATCH(原始数据!AZ619,各类选项!$C:$C,0)),1,0))</f>
        <v/>
      </c>
      <c r="S618" s="295" t="str">
        <f>IF(赛后数据!M619="","",IF(ISERROR(MATCH(赛后数据!M619,(各类选项!J:J),0)),1,0))</f>
        <v/>
      </c>
      <c r="T618" s="295" t="str">
        <f>IF(赛后数据!U619="","",IF(ISERROR(MATCH(赛后数据!U619,(各类选项!J:J),0)),1,0))</f>
        <v/>
      </c>
      <c r="U618" s="295" t="str">
        <f>IF(赛后数据!AC619="","",IF(ISERROR(MATCH(赛后数据!AC619,(各类选项!J:J),0)),1,0))</f>
        <v/>
      </c>
      <c r="V618" s="295" t="str">
        <f>IF(赛后数据!AK619="","",IF(ISERROR(MATCH(赛后数据!AK619,(各类选项!J:J),0)),1,0))</f>
        <v/>
      </c>
    </row>
    <row r="619" spans="1:22">
      <c r="A619" s="295">
        <f t="shared" si="18"/>
        <v>0</v>
      </c>
      <c r="B619" s="295">
        <f t="shared" si="19"/>
        <v>0</v>
      </c>
      <c r="C619" s="295" t="str">
        <f>IF(原始数据!K620="","",IF(ISERROR(MATCH(原始数据!K620,原始数据!E620:F620,0)),1,0)-IF(原始数据!K620="",1,0))</f>
        <v/>
      </c>
      <c r="D619" s="295" t="str">
        <f>IF(原始数据!L620="","",IF(ISERROR(MATCH(原始数据!L620,各类选项!L:L,0)),1,0)-IF(原始数据!L620="",1,0))</f>
        <v/>
      </c>
      <c r="E619" s="295" t="str">
        <f>IF(原始数据!W620="","",IF(ISERROR(MATCH(原始数据!W620,各类选项!G:G,0)),1,0))</f>
        <v/>
      </c>
      <c r="F619" s="295" t="str">
        <f>IF(原始数据!Y620="","",IF(ISERROR(MATCH(原始数据!Y620,各类选项!G:G,0)),1,0))</f>
        <v/>
      </c>
      <c r="G619" s="295" t="str">
        <f>IF(原始数据!AO620="","",IF(ISERROR(MATCH(原始数据!AO620,各类选项!$E:$E,0)),1,0))</f>
        <v/>
      </c>
      <c r="H619" s="295" t="str">
        <f>IF(原始数据!AP620="","",IF(ISERROR(MATCH(原始数据!AP620,各类选项!$E:$E,0)),1,0))</f>
        <v/>
      </c>
      <c r="I619" s="295" t="str">
        <f>IF(原始数据!AV620="","",IF(ISERROR(MATCH(原始数据!AV620,各类选项!$E:$E,0)),1,0))</f>
        <v/>
      </c>
      <c r="J619" s="295" t="str">
        <f>IF(原始数据!AX620="","",IF(ISERROR(MATCH(原始数据!AX620,各类选项!$E:$E,0)),1,0))</f>
        <v/>
      </c>
      <c r="K619" s="295" t="str">
        <f>IF(原始数据!AQ620="","",IF(ISERROR(MATCH(原始数据!AQ620,各类选项!$C:$C,0)),1,0))</f>
        <v/>
      </c>
      <c r="L619" s="295" t="str">
        <f>IF(原始数据!AR620="","",IF(ISERROR(MATCH(原始数据!AR620,各类选项!$C:$C,0)),1,0))</f>
        <v/>
      </c>
      <c r="M619" s="295" t="str">
        <f>IF(原始数据!AS620="","",IF(ISERROR(MATCH(原始数据!AS620,各类选项!$C:$C,0)),1,0))</f>
        <v/>
      </c>
      <c r="N619" s="295" t="str">
        <f>IF(原始数据!AT620="","",IF(ISERROR(MATCH(原始数据!AT620,各类选项!$E:$E,0)),1,0))</f>
        <v/>
      </c>
      <c r="O619" s="295" t="str">
        <f>IF(原始数据!AU620="","",IF(ISERROR(MATCH(原始数据!AU620,各类选项!$E:$E,0)),1,0))</f>
        <v/>
      </c>
      <c r="P619" s="295" t="str">
        <f>IF(原始数据!AW620="","",IF(ISERROR(MATCH(原始数据!AW620,各类选项!$E:$E,0)),1,0))</f>
        <v/>
      </c>
      <c r="Q619" s="295" t="str">
        <f>IF(原始数据!AY620="","",IF(ISERROR(MATCH(原始数据!AY620,各类选项!$E:$E,0)),1,0))</f>
        <v/>
      </c>
      <c r="R619" s="295" t="str">
        <f>IF(原始数据!AZ620="","",IF(ISERROR(MATCH(原始数据!AZ620,各类选项!$C:$C,0)),1,0))</f>
        <v/>
      </c>
      <c r="S619" s="295" t="str">
        <f>IF(赛后数据!M620="","",IF(ISERROR(MATCH(赛后数据!M620,(各类选项!J:J),0)),1,0))</f>
        <v/>
      </c>
      <c r="T619" s="295" t="str">
        <f>IF(赛后数据!U620="","",IF(ISERROR(MATCH(赛后数据!U620,(各类选项!J:J),0)),1,0))</f>
        <v/>
      </c>
      <c r="U619" s="295" t="str">
        <f>IF(赛后数据!AC620="","",IF(ISERROR(MATCH(赛后数据!AC620,(各类选项!J:J),0)),1,0))</f>
        <v/>
      </c>
      <c r="V619" s="295" t="str">
        <f>IF(赛后数据!AK620="","",IF(ISERROR(MATCH(赛后数据!AK620,(各类选项!J:J),0)),1,0))</f>
        <v/>
      </c>
    </row>
    <row r="620" spans="1:22">
      <c r="A620" s="295">
        <f t="shared" si="18"/>
        <v>0</v>
      </c>
      <c r="B620" s="295">
        <f t="shared" si="19"/>
        <v>0</v>
      </c>
      <c r="C620" s="295" t="str">
        <f>IF(原始数据!K621="","",IF(ISERROR(MATCH(原始数据!K621,原始数据!E621:F621,0)),1,0)-IF(原始数据!K621="",1,0))</f>
        <v/>
      </c>
      <c r="D620" s="295" t="str">
        <f>IF(原始数据!L621="","",IF(ISERROR(MATCH(原始数据!L621,各类选项!L:L,0)),1,0)-IF(原始数据!L621="",1,0))</f>
        <v/>
      </c>
      <c r="E620" s="295" t="str">
        <f>IF(原始数据!W621="","",IF(ISERROR(MATCH(原始数据!W621,各类选项!G:G,0)),1,0))</f>
        <v/>
      </c>
      <c r="F620" s="295" t="str">
        <f>IF(原始数据!Y621="","",IF(ISERROR(MATCH(原始数据!Y621,各类选项!G:G,0)),1,0))</f>
        <v/>
      </c>
      <c r="G620" s="295" t="str">
        <f>IF(原始数据!AO621="","",IF(ISERROR(MATCH(原始数据!AO621,各类选项!$E:$E,0)),1,0))</f>
        <v/>
      </c>
      <c r="H620" s="295" t="str">
        <f>IF(原始数据!AP621="","",IF(ISERROR(MATCH(原始数据!AP621,各类选项!$E:$E,0)),1,0))</f>
        <v/>
      </c>
      <c r="I620" s="295" t="str">
        <f>IF(原始数据!AV621="","",IF(ISERROR(MATCH(原始数据!AV621,各类选项!$E:$E,0)),1,0))</f>
        <v/>
      </c>
      <c r="J620" s="295" t="str">
        <f>IF(原始数据!AX621="","",IF(ISERROR(MATCH(原始数据!AX621,各类选项!$E:$E,0)),1,0))</f>
        <v/>
      </c>
      <c r="K620" s="295" t="str">
        <f>IF(原始数据!AQ621="","",IF(ISERROR(MATCH(原始数据!AQ621,各类选项!$C:$C,0)),1,0))</f>
        <v/>
      </c>
      <c r="L620" s="295" t="str">
        <f>IF(原始数据!AR621="","",IF(ISERROR(MATCH(原始数据!AR621,各类选项!$C:$C,0)),1,0))</f>
        <v/>
      </c>
      <c r="M620" s="295" t="str">
        <f>IF(原始数据!AS621="","",IF(ISERROR(MATCH(原始数据!AS621,各类选项!$C:$C,0)),1,0))</f>
        <v/>
      </c>
      <c r="N620" s="295" t="str">
        <f>IF(原始数据!AT621="","",IF(ISERROR(MATCH(原始数据!AT621,各类选项!$E:$E,0)),1,0))</f>
        <v/>
      </c>
      <c r="O620" s="295" t="str">
        <f>IF(原始数据!AU621="","",IF(ISERROR(MATCH(原始数据!AU621,各类选项!$E:$E,0)),1,0))</f>
        <v/>
      </c>
      <c r="P620" s="295" t="str">
        <f>IF(原始数据!AW621="","",IF(ISERROR(MATCH(原始数据!AW621,各类选项!$E:$E,0)),1,0))</f>
        <v/>
      </c>
      <c r="Q620" s="295" t="str">
        <f>IF(原始数据!AY621="","",IF(ISERROR(MATCH(原始数据!AY621,各类选项!$E:$E,0)),1,0))</f>
        <v/>
      </c>
      <c r="R620" s="295" t="str">
        <f>IF(原始数据!AZ621="","",IF(ISERROR(MATCH(原始数据!AZ621,各类选项!$C:$C,0)),1,0))</f>
        <v/>
      </c>
      <c r="S620" s="295" t="str">
        <f>IF(赛后数据!M621="","",IF(ISERROR(MATCH(赛后数据!M621,(各类选项!J:J),0)),1,0))</f>
        <v/>
      </c>
      <c r="T620" s="295" t="str">
        <f>IF(赛后数据!U621="","",IF(ISERROR(MATCH(赛后数据!U621,(各类选项!J:J),0)),1,0))</f>
        <v/>
      </c>
      <c r="U620" s="295" t="str">
        <f>IF(赛后数据!AC621="","",IF(ISERROR(MATCH(赛后数据!AC621,(各类选项!J:J),0)),1,0))</f>
        <v/>
      </c>
      <c r="V620" s="295" t="str">
        <f>IF(赛后数据!AK621="","",IF(ISERROR(MATCH(赛后数据!AK621,(各类选项!J:J),0)),1,0))</f>
        <v/>
      </c>
    </row>
    <row r="621" spans="1:22">
      <c r="A621" s="295">
        <f t="shared" si="18"/>
        <v>0</v>
      </c>
      <c r="B621" s="295">
        <f t="shared" si="19"/>
        <v>0</v>
      </c>
      <c r="C621" s="295" t="str">
        <f>IF(原始数据!K622="","",IF(ISERROR(MATCH(原始数据!K622,原始数据!E622:F622,0)),1,0)-IF(原始数据!K622="",1,0))</f>
        <v/>
      </c>
      <c r="D621" s="295" t="str">
        <f>IF(原始数据!L622="","",IF(ISERROR(MATCH(原始数据!L622,各类选项!L:L,0)),1,0)-IF(原始数据!L622="",1,0))</f>
        <v/>
      </c>
      <c r="E621" s="295" t="str">
        <f>IF(原始数据!W622="","",IF(ISERROR(MATCH(原始数据!W622,各类选项!G:G,0)),1,0))</f>
        <v/>
      </c>
      <c r="F621" s="295" t="str">
        <f>IF(原始数据!Y622="","",IF(ISERROR(MATCH(原始数据!Y622,各类选项!G:G,0)),1,0))</f>
        <v/>
      </c>
      <c r="G621" s="295" t="str">
        <f>IF(原始数据!AO622="","",IF(ISERROR(MATCH(原始数据!AO622,各类选项!$E:$E,0)),1,0))</f>
        <v/>
      </c>
      <c r="H621" s="295" t="str">
        <f>IF(原始数据!AP622="","",IF(ISERROR(MATCH(原始数据!AP622,各类选项!$E:$E,0)),1,0))</f>
        <v/>
      </c>
      <c r="I621" s="295" t="str">
        <f>IF(原始数据!AV622="","",IF(ISERROR(MATCH(原始数据!AV622,各类选项!$E:$E,0)),1,0))</f>
        <v/>
      </c>
      <c r="J621" s="295" t="str">
        <f>IF(原始数据!AX622="","",IF(ISERROR(MATCH(原始数据!AX622,各类选项!$E:$E,0)),1,0))</f>
        <v/>
      </c>
      <c r="K621" s="295" t="str">
        <f>IF(原始数据!AQ622="","",IF(ISERROR(MATCH(原始数据!AQ622,各类选项!$C:$C,0)),1,0))</f>
        <v/>
      </c>
      <c r="L621" s="295" t="str">
        <f>IF(原始数据!AR622="","",IF(ISERROR(MATCH(原始数据!AR622,各类选项!$C:$C,0)),1,0))</f>
        <v/>
      </c>
      <c r="M621" s="295" t="str">
        <f>IF(原始数据!AS622="","",IF(ISERROR(MATCH(原始数据!AS622,各类选项!$C:$C,0)),1,0))</f>
        <v/>
      </c>
      <c r="N621" s="295" t="str">
        <f>IF(原始数据!AT622="","",IF(ISERROR(MATCH(原始数据!AT622,各类选项!$E:$E,0)),1,0))</f>
        <v/>
      </c>
      <c r="O621" s="295" t="str">
        <f>IF(原始数据!AU622="","",IF(ISERROR(MATCH(原始数据!AU622,各类选项!$E:$E,0)),1,0))</f>
        <v/>
      </c>
      <c r="P621" s="295" t="str">
        <f>IF(原始数据!AW622="","",IF(ISERROR(MATCH(原始数据!AW622,各类选项!$E:$E,0)),1,0))</f>
        <v/>
      </c>
      <c r="Q621" s="295" t="str">
        <f>IF(原始数据!AY622="","",IF(ISERROR(MATCH(原始数据!AY622,各类选项!$E:$E,0)),1,0))</f>
        <v/>
      </c>
      <c r="R621" s="295" t="str">
        <f>IF(原始数据!AZ622="","",IF(ISERROR(MATCH(原始数据!AZ622,各类选项!$C:$C,0)),1,0))</f>
        <v/>
      </c>
      <c r="S621" s="295" t="str">
        <f>IF(赛后数据!M622="","",IF(ISERROR(MATCH(赛后数据!M622,(各类选项!J:J),0)),1,0))</f>
        <v/>
      </c>
      <c r="T621" s="295" t="str">
        <f>IF(赛后数据!U622="","",IF(ISERROR(MATCH(赛后数据!U622,(各类选项!J:J),0)),1,0))</f>
        <v/>
      </c>
      <c r="U621" s="295" t="str">
        <f>IF(赛后数据!AC622="","",IF(ISERROR(MATCH(赛后数据!AC622,(各类选项!J:J),0)),1,0))</f>
        <v/>
      </c>
      <c r="V621" s="295" t="str">
        <f>IF(赛后数据!AK622="","",IF(ISERROR(MATCH(赛后数据!AK622,(各类选项!J:J),0)),1,0))</f>
        <v/>
      </c>
    </row>
    <row r="622" spans="1:22">
      <c r="A622" s="295">
        <f t="shared" si="18"/>
        <v>0</v>
      </c>
      <c r="B622" s="295">
        <f t="shared" si="19"/>
        <v>0</v>
      </c>
      <c r="C622" s="295" t="str">
        <f>IF(原始数据!K623="","",IF(ISERROR(MATCH(原始数据!K623,原始数据!E623:F623,0)),1,0)-IF(原始数据!K623="",1,0))</f>
        <v/>
      </c>
      <c r="D622" s="295" t="str">
        <f>IF(原始数据!L623="","",IF(ISERROR(MATCH(原始数据!L623,各类选项!L:L,0)),1,0)-IF(原始数据!L623="",1,0))</f>
        <v/>
      </c>
      <c r="E622" s="295" t="str">
        <f>IF(原始数据!W623="","",IF(ISERROR(MATCH(原始数据!W623,各类选项!G:G,0)),1,0))</f>
        <v/>
      </c>
      <c r="F622" s="295" t="str">
        <f>IF(原始数据!Y623="","",IF(ISERROR(MATCH(原始数据!Y623,各类选项!G:G,0)),1,0))</f>
        <v/>
      </c>
      <c r="G622" s="295" t="str">
        <f>IF(原始数据!AO623="","",IF(ISERROR(MATCH(原始数据!AO623,各类选项!$E:$E,0)),1,0))</f>
        <v/>
      </c>
      <c r="H622" s="295" t="str">
        <f>IF(原始数据!AP623="","",IF(ISERROR(MATCH(原始数据!AP623,各类选项!$E:$E,0)),1,0))</f>
        <v/>
      </c>
      <c r="I622" s="295" t="str">
        <f>IF(原始数据!AV623="","",IF(ISERROR(MATCH(原始数据!AV623,各类选项!$E:$E,0)),1,0))</f>
        <v/>
      </c>
      <c r="J622" s="295" t="str">
        <f>IF(原始数据!AX623="","",IF(ISERROR(MATCH(原始数据!AX623,各类选项!$E:$E,0)),1,0))</f>
        <v/>
      </c>
      <c r="K622" s="295" t="str">
        <f>IF(原始数据!AQ623="","",IF(ISERROR(MATCH(原始数据!AQ623,各类选项!$C:$C,0)),1,0))</f>
        <v/>
      </c>
      <c r="L622" s="295" t="str">
        <f>IF(原始数据!AR623="","",IF(ISERROR(MATCH(原始数据!AR623,各类选项!$C:$C,0)),1,0))</f>
        <v/>
      </c>
      <c r="M622" s="295" t="str">
        <f>IF(原始数据!AS623="","",IF(ISERROR(MATCH(原始数据!AS623,各类选项!$C:$C,0)),1,0))</f>
        <v/>
      </c>
      <c r="N622" s="295" t="str">
        <f>IF(原始数据!AT623="","",IF(ISERROR(MATCH(原始数据!AT623,各类选项!$E:$E,0)),1,0))</f>
        <v/>
      </c>
      <c r="O622" s="295" t="str">
        <f>IF(原始数据!AU623="","",IF(ISERROR(MATCH(原始数据!AU623,各类选项!$E:$E,0)),1,0))</f>
        <v/>
      </c>
      <c r="P622" s="295" t="str">
        <f>IF(原始数据!AW623="","",IF(ISERROR(MATCH(原始数据!AW623,各类选项!$E:$E,0)),1,0))</f>
        <v/>
      </c>
      <c r="Q622" s="295" t="str">
        <f>IF(原始数据!AY623="","",IF(ISERROR(MATCH(原始数据!AY623,各类选项!$E:$E,0)),1,0))</f>
        <v/>
      </c>
      <c r="R622" s="295" t="str">
        <f>IF(原始数据!AZ623="","",IF(ISERROR(MATCH(原始数据!AZ623,各类选项!$C:$C,0)),1,0))</f>
        <v/>
      </c>
      <c r="S622" s="295" t="str">
        <f>IF(赛后数据!M623="","",IF(ISERROR(MATCH(赛后数据!M623,(各类选项!J:J),0)),1,0))</f>
        <v/>
      </c>
      <c r="T622" s="295" t="str">
        <f>IF(赛后数据!U623="","",IF(ISERROR(MATCH(赛后数据!U623,(各类选项!J:J),0)),1,0))</f>
        <v/>
      </c>
      <c r="U622" s="295" t="str">
        <f>IF(赛后数据!AC623="","",IF(ISERROR(MATCH(赛后数据!AC623,(各类选项!J:J),0)),1,0))</f>
        <v/>
      </c>
      <c r="V622" s="295" t="str">
        <f>IF(赛后数据!AK623="","",IF(ISERROR(MATCH(赛后数据!AK623,(各类选项!J:J),0)),1,0))</f>
        <v/>
      </c>
    </row>
    <row r="623" spans="1:22">
      <c r="A623" s="295">
        <f t="shared" si="18"/>
        <v>0</v>
      </c>
      <c r="B623" s="295">
        <f t="shared" si="19"/>
        <v>0</v>
      </c>
      <c r="C623" s="295" t="str">
        <f>IF(原始数据!K624="","",IF(ISERROR(MATCH(原始数据!K624,原始数据!E624:F624,0)),1,0)-IF(原始数据!K624="",1,0))</f>
        <v/>
      </c>
      <c r="D623" s="295" t="str">
        <f>IF(原始数据!L624="","",IF(ISERROR(MATCH(原始数据!L624,各类选项!L:L,0)),1,0)-IF(原始数据!L624="",1,0))</f>
        <v/>
      </c>
      <c r="E623" s="295" t="str">
        <f>IF(原始数据!W624="","",IF(ISERROR(MATCH(原始数据!W624,各类选项!G:G,0)),1,0))</f>
        <v/>
      </c>
      <c r="F623" s="295" t="str">
        <f>IF(原始数据!Y624="","",IF(ISERROR(MATCH(原始数据!Y624,各类选项!G:G,0)),1,0))</f>
        <v/>
      </c>
      <c r="G623" s="295" t="str">
        <f>IF(原始数据!AO624="","",IF(ISERROR(MATCH(原始数据!AO624,各类选项!$E:$E,0)),1,0))</f>
        <v/>
      </c>
      <c r="H623" s="295" t="str">
        <f>IF(原始数据!AP624="","",IF(ISERROR(MATCH(原始数据!AP624,各类选项!$E:$E,0)),1,0))</f>
        <v/>
      </c>
      <c r="I623" s="295" t="str">
        <f>IF(原始数据!AV624="","",IF(ISERROR(MATCH(原始数据!AV624,各类选项!$E:$E,0)),1,0))</f>
        <v/>
      </c>
      <c r="J623" s="295" t="str">
        <f>IF(原始数据!AX624="","",IF(ISERROR(MATCH(原始数据!AX624,各类选项!$E:$E,0)),1,0))</f>
        <v/>
      </c>
      <c r="K623" s="295" t="str">
        <f>IF(原始数据!AQ624="","",IF(ISERROR(MATCH(原始数据!AQ624,各类选项!$C:$C,0)),1,0))</f>
        <v/>
      </c>
      <c r="L623" s="295" t="str">
        <f>IF(原始数据!AR624="","",IF(ISERROR(MATCH(原始数据!AR624,各类选项!$C:$C,0)),1,0))</f>
        <v/>
      </c>
      <c r="M623" s="295" t="str">
        <f>IF(原始数据!AS624="","",IF(ISERROR(MATCH(原始数据!AS624,各类选项!$C:$C,0)),1,0))</f>
        <v/>
      </c>
      <c r="N623" s="295" t="str">
        <f>IF(原始数据!AT624="","",IF(ISERROR(MATCH(原始数据!AT624,各类选项!$E:$E,0)),1,0))</f>
        <v/>
      </c>
      <c r="O623" s="295" t="str">
        <f>IF(原始数据!AU624="","",IF(ISERROR(MATCH(原始数据!AU624,各类选项!$E:$E,0)),1,0))</f>
        <v/>
      </c>
      <c r="P623" s="295" t="str">
        <f>IF(原始数据!AW624="","",IF(ISERROR(MATCH(原始数据!AW624,各类选项!$E:$E,0)),1,0))</f>
        <v/>
      </c>
      <c r="Q623" s="295" t="str">
        <f>IF(原始数据!AY624="","",IF(ISERROR(MATCH(原始数据!AY624,各类选项!$E:$E,0)),1,0))</f>
        <v/>
      </c>
      <c r="R623" s="295" t="str">
        <f>IF(原始数据!AZ624="","",IF(ISERROR(MATCH(原始数据!AZ624,各类选项!$C:$C,0)),1,0))</f>
        <v/>
      </c>
      <c r="S623" s="295" t="str">
        <f>IF(赛后数据!M624="","",IF(ISERROR(MATCH(赛后数据!M624,(各类选项!J:J),0)),1,0))</f>
        <v/>
      </c>
      <c r="T623" s="295" t="str">
        <f>IF(赛后数据!U624="","",IF(ISERROR(MATCH(赛后数据!U624,(各类选项!J:J),0)),1,0))</f>
        <v/>
      </c>
      <c r="U623" s="295" t="str">
        <f>IF(赛后数据!AC624="","",IF(ISERROR(MATCH(赛后数据!AC624,(各类选项!J:J),0)),1,0))</f>
        <v/>
      </c>
      <c r="V623" s="295" t="str">
        <f>IF(赛后数据!AK624="","",IF(ISERROR(MATCH(赛后数据!AK624,(各类选项!J:J),0)),1,0))</f>
        <v/>
      </c>
    </row>
    <row r="624" spans="1:22">
      <c r="A624" s="295">
        <f t="shared" si="18"/>
        <v>0</v>
      </c>
      <c r="B624" s="295">
        <f t="shared" si="19"/>
        <v>0</v>
      </c>
      <c r="C624" s="295" t="str">
        <f>IF(原始数据!K625="","",IF(ISERROR(MATCH(原始数据!K625,原始数据!E625:F625,0)),1,0)-IF(原始数据!K625="",1,0))</f>
        <v/>
      </c>
      <c r="D624" s="295" t="str">
        <f>IF(原始数据!L625="","",IF(ISERROR(MATCH(原始数据!L625,各类选项!L:L,0)),1,0)-IF(原始数据!L625="",1,0))</f>
        <v/>
      </c>
      <c r="E624" s="295" t="str">
        <f>IF(原始数据!W625="","",IF(ISERROR(MATCH(原始数据!W625,各类选项!G:G,0)),1,0))</f>
        <v/>
      </c>
      <c r="F624" s="295" t="str">
        <f>IF(原始数据!Y625="","",IF(ISERROR(MATCH(原始数据!Y625,各类选项!G:G,0)),1,0))</f>
        <v/>
      </c>
      <c r="G624" s="295" t="str">
        <f>IF(原始数据!AO625="","",IF(ISERROR(MATCH(原始数据!AO625,各类选项!$E:$E,0)),1,0))</f>
        <v/>
      </c>
      <c r="H624" s="295" t="str">
        <f>IF(原始数据!AP625="","",IF(ISERROR(MATCH(原始数据!AP625,各类选项!$E:$E,0)),1,0))</f>
        <v/>
      </c>
      <c r="I624" s="295" t="str">
        <f>IF(原始数据!AV625="","",IF(ISERROR(MATCH(原始数据!AV625,各类选项!$E:$E,0)),1,0))</f>
        <v/>
      </c>
      <c r="J624" s="295" t="str">
        <f>IF(原始数据!AX625="","",IF(ISERROR(MATCH(原始数据!AX625,各类选项!$E:$E,0)),1,0))</f>
        <v/>
      </c>
      <c r="K624" s="295" t="str">
        <f>IF(原始数据!AQ625="","",IF(ISERROR(MATCH(原始数据!AQ625,各类选项!$C:$C,0)),1,0))</f>
        <v/>
      </c>
      <c r="L624" s="295" t="str">
        <f>IF(原始数据!AR625="","",IF(ISERROR(MATCH(原始数据!AR625,各类选项!$C:$C,0)),1,0))</f>
        <v/>
      </c>
      <c r="M624" s="295" t="str">
        <f>IF(原始数据!AS625="","",IF(ISERROR(MATCH(原始数据!AS625,各类选项!$C:$C,0)),1,0))</f>
        <v/>
      </c>
      <c r="N624" s="295" t="str">
        <f>IF(原始数据!AT625="","",IF(ISERROR(MATCH(原始数据!AT625,各类选项!$E:$E,0)),1,0))</f>
        <v/>
      </c>
      <c r="O624" s="295" t="str">
        <f>IF(原始数据!AU625="","",IF(ISERROR(MATCH(原始数据!AU625,各类选项!$E:$E,0)),1,0))</f>
        <v/>
      </c>
      <c r="P624" s="295" t="str">
        <f>IF(原始数据!AW625="","",IF(ISERROR(MATCH(原始数据!AW625,各类选项!$E:$E,0)),1,0))</f>
        <v/>
      </c>
      <c r="Q624" s="295" t="str">
        <f>IF(原始数据!AY625="","",IF(ISERROR(MATCH(原始数据!AY625,各类选项!$E:$E,0)),1,0))</f>
        <v/>
      </c>
      <c r="R624" s="295" t="str">
        <f>IF(原始数据!AZ625="","",IF(ISERROR(MATCH(原始数据!AZ625,各类选项!$C:$C,0)),1,0))</f>
        <v/>
      </c>
      <c r="S624" s="295" t="str">
        <f>IF(赛后数据!M625="","",IF(ISERROR(MATCH(赛后数据!M625,(各类选项!J:J),0)),1,0))</f>
        <v/>
      </c>
      <c r="T624" s="295" t="str">
        <f>IF(赛后数据!U625="","",IF(ISERROR(MATCH(赛后数据!U625,(各类选项!J:J),0)),1,0))</f>
        <v/>
      </c>
      <c r="U624" s="295" t="str">
        <f>IF(赛后数据!AC625="","",IF(ISERROR(MATCH(赛后数据!AC625,(各类选项!J:J),0)),1,0))</f>
        <v/>
      </c>
      <c r="V624" s="295" t="str">
        <f>IF(赛后数据!AK625="","",IF(ISERROR(MATCH(赛后数据!AK625,(各类选项!J:J),0)),1,0))</f>
        <v/>
      </c>
    </row>
    <row r="625" spans="1:22">
      <c r="A625" s="295">
        <f t="shared" si="18"/>
        <v>0</v>
      </c>
      <c r="B625" s="295">
        <f t="shared" si="19"/>
        <v>0</v>
      </c>
      <c r="C625" s="295" t="str">
        <f>IF(原始数据!K626="","",IF(ISERROR(MATCH(原始数据!K626,原始数据!E626:F626,0)),1,0)-IF(原始数据!K626="",1,0))</f>
        <v/>
      </c>
      <c r="D625" s="295" t="str">
        <f>IF(原始数据!L626="","",IF(ISERROR(MATCH(原始数据!L626,各类选项!L:L,0)),1,0)-IF(原始数据!L626="",1,0))</f>
        <v/>
      </c>
      <c r="E625" s="295" t="str">
        <f>IF(原始数据!W626="","",IF(ISERROR(MATCH(原始数据!W626,各类选项!G:G,0)),1,0))</f>
        <v/>
      </c>
      <c r="F625" s="295" t="str">
        <f>IF(原始数据!Y626="","",IF(ISERROR(MATCH(原始数据!Y626,各类选项!G:G,0)),1,0))</f>
        <v/>
      </c>
      <c r="G625" s="295" t="str">
        <f>IF(原始数据!AO626="","",IF(ISERROR(MATCH(原始数据!AO626,各类选项!$E:$E,0)),1,0))</f>
        <v/>
      </c>
      <c r="H625" s="295" t="str">
        <f>IF(原始数据!AP626="","",IF(ISERROR(MATCH(原始数据!AP626,各类选项!$E:$E,0)),1,0))</f>
        <v/>
      </c>
      <c r="I625" s="295" t="str">
        <f>IF(原始数据!AV626="","",IF(ISERROR(MATCH(原始数据!AV626,各类选项!$E:$E,0)),1,0))</f>
        <v/>
      </c>
      <c r="J625" s="295" t="str">
        <f>IF(原始数据!AX626="","",IF(ISERROR(MATCH(原始数据!AX626,各类选项!$E:$E,0)),1,0))</f>
        <v/>
      </c>
      <c r="K625" s="295" t="str">
        <f>IF(原始数据!AQ626="","",IF(ISERROR(MATCH(原始数据!AQ626,各类选项!$C:$C,0)),1,0))</f>
        <v/>
      </c>
      <c r="L625" s="295" t="str">
        <f>IF(原始数据!AR626="","",IF(ISERROR(MATCH(原始数据!AR626,各类选项!$C:$C,0)),1,0))</f>
        <v/>
      </c>
      <c r="M625" s="295" t="str">
        <f>IF(原始数据!AS626="","",IF(ISERROR(MATCH(原始数据!AS626,各类选项!$C:$C,0)),1,0))</f>
        <v/>
      </c>
      <c r="N625" s="295" t="str">
        <f>IF(原始数据!AT626="","",IF(ISERROR(MATCH(原始数据!AT626,各类选项!$E:$E,0)),1,0))</f>
        <v/>
      </c>
      <c r="O625" s="295" t="str">
        <f>IF(原始数据!AU626="","",IF(ISERROR(MATCH(原始数据!AU626,各类选项!$E:$E,0)),1,0))</f>
        <v/>
      </c>
      <c r="P625" s="295" t="str">
        <f>IF(原始数据!AW626="","",IF(ISERROR(MATCH(原始数据!AW626,各类选项!$E:$E,0)),1,0))</f>
        <v/>
      </c>
      <c r="Q625" s="295" t="str">
        <f>IF(原始数据!AY626="","",IF(ISERROR(MATCH(原始数据!AY626,各类选项!$E:$E,0)),1,0))</f>
        <v/>
      </c>
      <c r="R625" s="295" t="str">
        <f>IF(原始数据!AZ626="","",IF(ISERROR(MATCH(原始数据!AZ626,各类选项!$C:$C,0)),1,0))</f>
        <v/>
      </c>
      <c r="S625" s="295" t="str">
        <f>IF(赛后数据!M626="","",IF(ISERROR(MATCH(赛后数据!M626,(各类选项!J:J),0)),1,0))</f>
        <v/>
      </c>
      <c r="T625" s="295" t="str">
        <f>IF(赛后数据!U626="","",IF(ISERROR(MATCH(赛后数据!U626,(各类选项!J:J),0)),1,0))</f>
        <v/>
      </c>
      <c r="U625" s="295" t="str">
        <f>IF(赛后数据!AC626="","",IF(ISERROR(MATCH(赛后数据!AC626,(各类选项!J:J),0)),1,0))</f>
        <v/>
      </c>
      <c r="V625" s="295" t="str">
        <f>IF(赛后数据!AK626="","",IF(ISERROR(MATCH(赛后数据!AK626,(各类选项!J:J),0)),1,0))</f>
        <v/>
      </c>
    </row>
    <row r="626" spans="1:22">
      <c r="A626" s="295">
        <f t="shared" si="18"/>
        <v>0</v>
      </c>
      <c r="B626" s="295">
        <f t="shared" si="19"/>
        <v>0</v>
      </c>
      <c r="C626" s="295" t="str">
        <f>IF(原始数据!K627="","",IF(ISERROR(MATCH(原始数据!K627,原始数据!E627:F627,0)),1,0)-IF(原始数据!K627="",1,0))</f>
        <v/>
      </c>
      <c r="D626" s="295" t="str">
        <f>IF(原始数据!L627="","",IF(ISERROR(MATCH(原始数据!L627,各类选项!L:L,0)),1,0)-IF(原始数据!L627="",1,0))</f>
        <v/>
      </c>
      <c r="E626" s="295" t="str">
        <f>IF(原始数据!W627="","",IF(ISERROR(MATCH(原始数据!W627,各类选项!G:G,0)),1,0))</f>
        <v/>
      </c>
      <c r="F626" s="295" t="str">
        <f>IF(原始数据!Y627="","",IF(ISERROR(MATCH(原始数据!Y627,各类选项!G:G,0)),1,0))</f>
        <v/>
      </c>
      <c r="G626" s="295" t="str">
        <f>IF(原始数据!AO627="","",IF(ISERROR(MATCH(原始数据!AO627,各类选项!$E:$E,0)),1,0))</f>
        <v/>
      </c>
      <c r="H626" s="295" t="str">
        <f>IF(原始数据!AP627="","",IF(ISERROR(MATCH(原始数据!AP627,各类选项!$E:$E,0)),1,0))</f>
        <v/>
      </c>
      <c r="I626" s="295" t="str">
        <f>IF(原始数据!AV627="","",IF(ISERROR(MATCH(原始数据!AV627,各类选项!$E:$E,0)),1,0))</f>
        <v/>
      </c>
      <c r="J626" s="295" t="str">
        <f>IF(原始数据!AX627="","",IF(ISERROR(MATCH(原始数据!AX627,各类选项!$E:$E,0)),1,0))</f>
        <v/>
      </c>
      <c r="K626" s="295" t="str">
        <f>IF(原始数据!AQ627="","",IF(ISERROR(MATCH(原始数据!AQ627,各类选项!$C:$C,0)),1,0))</f>
        <v/>
      </c>
      <c r="L626" s="295" t="str">
        <f>IF(原始数据!AR627="","",IF(ISERROR(MATCH(原始数据!AR627,各类选项!$C:$C,0)),1,0))</f>
        <v/>
      </c>
      <c r="M626" s="295" t="str">
        <f>IF(原始数据!AS627="","",IF(ISERROR(MATCH(原始数据!AS627,各类选项!$C:$C,0)),1,0))</f>
        <v/>
      </c>
      <c r="N626" s="295" t="str">
        <f>IF(原始数据!AT627="","",IF(ISERROR(MATCH(原始数据!AT627,各类选项!$E:$E,0)),1,0))</f>
        <v/>
      </c>
      <c r="O626" s="295" t="str">
        <f>IF(原始数据!AU627="","",IF(ISERROR(MATCH(原始数据!AU627,各类选项!$E:$E,0)),1,0))</f>
        <v/>
      </c>
      <c r="P626" s="295" t="str">
        <f>IF(原始数据!AW627="","",IF(ISERROR(MATCH(原始数据!AW627,各类选项!$E:$E,0)),1,0))</f>
        <v/>
      </c>
      <c r="Q626" s="295" t="str">
        <f>IF(原始数据!AY627="","",IF(ISERROR(MATCH(原始数据!AY627,各类选项!$E:$E,0)),1,0))</f>
        <v/>
      </c>
      <c r="R626" s="295" t="str">
        <f>IF(原始数据!AZ627="","",IF(ISERROR(MATCH(原始数据!AZ627,各类选项!$C:$C,0)),1,0))</f>
        <v/>
      </c>
      <c r="S626" s="295" t="str">
        <f>IF(赛后数据!M627="","",IF(ISERROR(MATCH(赛后数据!M627,(各类选项!J:J),0)),1,0))</f>
        <v/>
      </c>
      <c r="T626" s="295" t="str">
        <f>IF(赛后数据!U627="","",IF(ISERROR(MATCH(赛后数据!U627,(各类选项!J:J),0)),1,0))</f>
        <v/>
      </c>
      <c r="U626" s="295" t="str">
        <f>IF(赛后数据!AC627="","",IF(ISERROR(MATCH(赛后数据!AC627,(各类选项!J:J),0)),1,0))</f>
        <v/>
      </c>
      <c r="V626" s="295" t="str">
        <f>IF(赛后数据!AK627="","",IF(ISERROR(MATCH(赛后数据!AK627,(各类选项!J:J),0)),1,0))</f>
        <v/>
      </c>
    </row>
    <row r="627" spans="1:22">
      <c r="A627" s="295">
        <f t="shared" si="18"/>
        <v>0</v>
      </c>
      <c r="B627" s="295">
        <f t="shared" si="19"/>
        <v>0</v>
      </c>
      <c r="C627" s="295" t="str">
        <f>IF(原始数据!K628="","",IF(ISERROR(MATCH(原始数据!K628,原始数据!E628:F628,0)),1,0)-IF(原始数据!K628="",1,0))</f>
        <v/>
      </c>
      <c r="D627" s="295" t="str">
        <f>IF(原始数据!L628="","",IF(ISERROR(MATCH(原始数据!L628,各类选项!L:L,0)),1,0)-IF(原始数据!L628="",1,0))</f>
        <v/>
      </c>
      <c r="E627" s="295" t="str">
        <f>IF(原始数据!W628="","",IF(ISERROR(MATCH(原始数据!W628,各类选项!G:G,0)),1,0))</f>
        <v/>
      </c>
      <c r="F627" s="295" t="str">
        <f>IF(原始数据!Y628="","",IF(ISERROR(MATCH(原始数据!Y628,各类选项!G:G,0)),1,0))</f>
        <v/>
      </c>
      <c r="G627" s="295" t="str">
        <f>IF(原始数据!AO628="","",IF(ISERROR(MATCH(原始数据!AO628,各类选项!$E:$E,0)),1,0))</f>
        <v/>
      </c>
      <c r="H627" s="295" t="str">
        <f>IF(原始数据!AP628="","",IF(ISERROR(MATCH(原始数据!AP628,各类选项!$E:$E,0)),1,0))</f>
        <v/>
      </c>
      <c r="I627" s="295" t="str">
        <f>IF(原始数据!AV628="","",IF(ISERROR(MATCH(原始数据!AV628,各类选项!$E:$E,0)),1,0))</f>
        <v/>
      </c>
      <c r="J627" s="295" t="str">
        <f>IF(原始数据!AX628="","",IF(ISERROR(MATCH(原始数据!AX628,各类选项!$E:$E,0)),1,0))</f>
        <v/>
      </c>
      <c r="K627" s="295" t="str">
        <f>IF(原始数据!AQ628="","",IF(ISERROR(MATCH(原始数据!AQ628,各类选项!$C:$C,0)),1,0))</f>
        <v/>
      </c>
      <c r="L627" s="295" t="str">
        <f>IF(原始数据!AR628="","",IF(ISERROR(MATCH(原始数据!AR628,各类选项!$C:$C,0)),1,0))</f>
        <v/>
      </c>
      <c r="M627" s="295" t="str">
        <f>IF(原始数据!AS628="","",IF(ISERROR(MATCH(原始数据!AS628,各类选项!$C:$C,0)),1,0))</f>
        <v/>
      </c>
      <c r="N627" s="295" t="str">
        <f>IF(原始数据!AT628="","",IF(ISERROR(MATCH(原始数据!AT628,各类选项!$E:$E,0)),1,0))</f>
        <v/>
      </c>
      <c r="O627" s="295" t="str">
        <f>IF(原始数据!AU628="","",IF(ISERROR(MATCH(原始数据!AU628,各类选项!$E:$E,0)),1,0))</f>
        <v/>
      </c>
      <c r="P627" s="295" t="str">
        <f>IF(原始数据!AW628="","",IF(ISERROR(MATCH(原始数据!AW628,各类选项!$E:$E,0)),1,0))</f>
        <v/>
      </c>
      <c r="Q627" s="295" t="str">
        <f>IF(原始数据!AY628="","",IF(ISERROR(MATCH(原始数据!AY628,各类选项!$E:$E,0)),1,0))</f>
        <v/>
      </c>
      <c r="R627" s="295" t="str">
        <f>IF(原始数据!AZ628="","",IF(ISERROR(MATCH(原始数据!AZ628,各类选项!$C:$C,0)),1,0))</f>
        <v/>
      </c>
      <c r="S627" s="295" t="str">
        <f>IF(赛后数据!M628="","",IF(ISERROR(MATCH(赛后数据!M628,(各类选项!J:J),0)),1,0))</f>
        <v/>
      </c>
      <c r="T627" s="295" t="str">
        <f>IF(赛后数据!U628="","",IF(ISERROR(MATCH(赛后数据!U628,(各类选项!J:J),0)),1,0))</f>
        <v/>
      </c>
      <c r="U627" s="295" t="str">
        <f>IF(赛后数据!AC628="","",IF(ISERROR(MATCH(赛后数据!AC628,(各类选项!J:J),0)),1,0))</f>
        <v/>
      </c>
      <c r="V627" s="295" t="str">
        <f>IF(赛后数据!AK628="","",IF(ISERROR(MATCH(赛后数据!AK628,(各类选项!J:J),0)),1,0))</f>
        <v/>
      </c>
    </row>
    <row r="628" spans="1:22">
      <c r="A628" s="295">
        <f t="shared" si="18"/>
        <v>0</v>
      </c>
      <c r="B628" s="295">
        <f t="shared" si="19"/>
        <v>0</v>
      </c>
      <c r="C628" s="295" t="str">
        <f>IF(原始数据!K629="","",IF(ISERROR(MATCH(原始数据!K629,原始数据!E629:F629,0)),1,0)-IF(原始数据!K629="",1,0))</f>
        <v/>
      </c>
      <c r="D628" s="295" t="str">
        <f>IF(原始数据!L629="","",IF(ISERROR(MATCH(原始数据!L629,各类选项!L:L,0)),1,0)-IF(原始数据!L629="",1,0))</f>
        <v/>
      </c>
      <c r="E628" s="295" t="str">
        <f>IF(原始数据!W629="","",IF(ISERROR(MATCH(原始数据!W629,各类选项!G:G,0)),1,0))</f>
        <v/>
      </c>
      <c r="F628" s="295" t="str">
        <f>IF(原始数据!Y629="","",IF(ISERROR(MATCH(原始数据!Y629,各类选项!G:G,0)),1,0))</f>
        <v/>
      </c>
      <c r="G628" s="295" t="str">
        <f>IF(原始数据!AO629="","",IF(ISERROR(MATCH(原始数据!AO629,各类选项!$E:$E,0)),1,0))</f>
        <v/>
      </c>
      <c r="H628" s="295" t="str">
        <f>IF(原始数据!AP629="","",IF(ISERROR(MATCH(原始数据!AP629,各类选项!$E:$E,0)),1,0))</f>
        <v/>
      </c>
      <c r="I628" s="295" t="str">
        <f>IF(原始数据!AV629="","",IF(ISERROR(MATCH(原始数据!AV629,各类选项!$E:$E,0)),1,0))</f>
        <v/>
      </c>
      <c r="J628" s="295" t="str">
        <f>IF(原始数据!AX629="","",IF(ISERROR(MATCH(原始数据!AX629,各类选项!$E:$E,0)),1,0))</f>
        <v/>
      </c>
      <c r="K628" s="295" t="str">
        <f>IF(原始数据!AQ629="","",IF(ISERROR(MATCH(原始数据!AQ629,各类选项!$C:$C,0)),1,0))</f>
        <v/>
      </c>
      <c r="L628" s="295" t="str">
        <f>IF(原始数据!AR629="","",IF(ISERROR(MATCH(原始数据!AR629,各类选项!$C:$C,0)),1,0))</f>
        <v/>
      </c>
      <c r="M628" s="295" t="str">
        <f>IF(原始数据!AS629="","",IF(ISERROR(MATCH(原始数据!AS629,各类选项!$C:$C,0)),1,0))</f>
        <v/>
      </c>
      <c r="N628" s="295" t="str">
        <f>IF(原始数据!AT629="","",IF(ISERROR(MATCH(原始数据!AT629,各类选项!$E:$E,0)),1,0))</f>
        <v/>
      </c>
      <c r="O628" s="295" t="str">
        <f>IF(原始数据!AU629="","",IF(ISERROR(MATCH(原始数据!AU629,各类选项!$E:$E,0)),1,0))</f>
        <v/>
      </c>
      <c r="P628" s="295" t="str">
        <f>IF(原始数据!AW629="","",IF(ISERROR(MATCH(原始数据!AW629,各类选项!$E:$E,0)),1,0))</f>
        <v/>
      </c>
      <c r="Q628" s="295" t="str">
        <f>IF(原始数据!AY629="","",IF(ISERROR(MATCH(原始数据!AY629,各类选项!$E:$E,0)),1,0))</f>
        <v/>
      </c>
      <c r="R628" s="295" t="str">
        <f>IF(原始数据!AZ629="","",IF(ISERROR(MATCH(原始数据!AZ629,各类选项!$C:$C,0)),1,0))</f>
        <v/>
      </c>
      <c r="S628" s="295" t="str">
        <f>IF(赛后数据!M629="","",IF(ISERROR(MATCH(赛后数据!M629,(各类选项!J:J),0)),1,0))</f>
        <v/>
      </c>
      <c r="T628" s="295" t="str">
        <f>IF(赛后数据!U629="","",IF(ISERROR(MATCH(赛后数据!U629,(各类选项!J:J),0)),1,0))</f>
        <v/>
      </c>
      <c r="U628" s="295" t="str">
        <f>IF(赛后数据!AC629="","",IF(ISERROR(MATCH(赛后数据!AC629,(各类选项!J:J),0)),1,0))</f>
        <v/>
      </c>
      <c r="V628" s="295" t="str">
        <f>IF(赛后数据!AK629="","",IF(ISERROR(MATCH(赛后数据!AK629,(各类选项!J:J),0)),1,0))</f>
        <v/>
      </c>
    </row>
    <row r="629" spans="1:22">
      <c r="A629" s="295">
        <f t="shared" si="18"/>
        <v>0</v>
      </c>
      <c r="B629" s="295">
        <f t="shared" si="19"/>
        <v>0</v>
      </c>
      <c r="C629" s="295" t="str">
        <f>IF(原始数据!K630="","",IF(ISERROR(MATCH(原始数据!K630,原始数据!E630:F630,0)),1,0)-IF(原始数据!K630="",1,0))</f>
        <v/>
      </c>
      <c r="D629" s="295" t="str">
        <f>IF(原始数据!L630="","",IF(ISERROR(MATCH(原始数据!L630,各类选项!L:L,0)),1,0)-IF(原始数据!L630="",1,0))</f>
        <v/>
      </c>
      <c r="E629" s="295" t="str">
        <f>IF(原始数据!W630="","",IF(ISERROR(MATCH(原始数据!W630,各类选项!G:G,0)),1,0))</f>
        <v/>
      </c>
      <c r="F629" s="295" t="str">
        <f>IF(原始数据!Y630="","",IF(ISERROR(MATCH(原始数据!Y630,各类选项!G:G,0)),1,0))</f>
        <v/>
      </c>
      <c r="G629" s="295" t="str">
        <f>IF(原始数据!AO630="","",IF(ISERROR(MATCH(原始数据!AO630,各类选项!$E:$E,0)),1,0))</f>
        <v/>
      </c>
      <c r="H629" s="295" t="str">
        <f>IF(原始数据!AP630="","",IF(ISERROR(MATCH(原始数据!AP630,各类选项!$E:$E,0)),1,0))</f>
        <v/>
      </c>
      <c r="I629" s="295" t="str">
        <f>IF(原始数据!AV630="","",IF(ISERROR(MATCH(原始数据!AV630,各类选项!$E:$E,0)),1,0))</f>
        <v/>
      </c>
      <c r="J629" s="295" t="str">
        <f>IF(原始数据!AX630="","",IF(ISERROR(MATCH(原始数据!AX630,各类选项!$E:$E,0)),1,0))</f>
        <v/>
      </c>
      <c r="K629" s="295" t="str">
        <f>IF(原始数据!AQ630="","",IF(ISERROR(MATCH(原始数据!AQ630,各类选项!$C:$C,0)),1,0))</f>
        <v/>
      </c>
      <c r="L629" s="295" t="str">
        <f>IF(原始数据!AR630="","",IF(ISERROR(MATCH(原始数据!AR630,各类选项!$C:$C,0)),1,0))</f>
        <v/>
      </c>
      <c r="M629" s="295" t="str">
        <f>IF(原始数据!AS630="","",IF(ISERROR(MATCH(原始数据!AS630,各类选项!$C:$C,0)),1,0))</f>
        <v/>
      </c>
      <c r="N629" s="295" t="str">
        <f>IF(原始数据!AT630="","",IF(ISERROR(MATCH(原始数据!AT630,各类选项!$E:$E,0)),1,0))</f>
        <v/>
      </c>
      <c r="O629" s="295" t="str">
        <f>IF(原始数据!AU630="","",IF(ISERROR(MATCH(原始数据!AU630,各类选项!$E:$E,0)),1,0))</f>
        <v/>
      </c>
      <c r="P629" s="295" t="str">
        <f>IF(原始数据!AW630="","",IF(ISERROR(MATCH(原始数据!AW630,各类选项!$E:$E,0)),1,0))</f>
        <v/>
      </c>
      <c r="Q629" s="295" t="str">
        <f>IF(原始数据!AY630="","",IF(ISERROR(MATCH(原始数据!AY630,各类选项!$E:$E,0)),1,0))</f>
        <v/>
      </c>
      <c r="R629" s="295" t="str">
        <f>IF(原始数据!AZ630="","",IF(ISERROR(MATCH(原始数据!AZ630,各类选项!$C:$C,0)),1,0))</f>
        <v/>
      </c>
      <c r="S629" s="295" t="str">
        <f>IF(赛后数据!M630="","",IF(ISERROR(MATCH(赛后数据!M630,(各类选项!J:J),0)),1,0))</f>
        <v/>
      </c>
      <c r="T629" s="295" t="str">
        <f>IF(赛后数据!U630="","",IF(ISERROR(MATCH(赛后数据!U630,(各类选项!J:J),0)),1,0))</f>
        <v/>
      </c>
      <c r="U629" s="295" t="str">
        <f>IF(赛后数据!AC630="","",IF(ISERROR(MATCH(赛后数据!AC630,(各类选项!J:J),0)),1,0))</f>
        <v/>
      </c>
      <c r="V629" s="295" t="str">
        <f>IF(赛后数据!AK630="","",IF(ISERROR(MATCH(赛后数据!AK630,(各类选项!J:J),0)),1,0))</f>
        <v/>
      </c>
    </row>
    <row r="630" spans="1:22">
      <c r="A630" s="295">
        <f t="shared" si="18"/>
        <v>0</v>
      </c>
      <c r="B630" s="295">
        <f t="shared" si="19"/>
        <v>0</v>
      </c>
      <c r="C630" s="295" t="str">
        <f>IF(原始数据!K631="","",IF(ISERROR(MATCH(原始数据!K631,原始数据!E631:F631,0)),1,0)-IF(原始数据!K631="",1,0))</f>
        <v/>
      </c>
      <c r="D630" s="295" t="str">
        <f>IF(原始数据!L631="","",IF(ISERROR(MATCH(原始数据!L631,各类选项!L:L,0)),1,0)-IF(原始数据!L631="",1,0))</f>
        <v/>
      </c>
      <c r="E630" s="295" t="str">
        <f>IF(原始数据!W631="","",IF(ISERROR(MATCH(原始数据!W631,各类选项!G:G,0)),1,0))</f>
        <v/>
      </c>
      <c r="F630" s="295" t="str">
        <f>IF(原始数据!Y631="","",IF(ISERROR(MATCH(原始数据!Y631,各类选项!G:G,0)),1,0))</f>
        <v/>
      </c>
      <c r="G630" s="295" t="str">
        <f>IF(原始数据!AO631="","",IF(ISERROR(MATCH(原始数据!AO631,各类选项!$E:$E,0)),1,0))</f>
        <v/>
      </c>
      <c r="H630" s="295" t="str">
        <f>IF(原始数据!AP631="","",IF(ISERROR(MATCH(原始数据!AP631,各类选项!$E:$E,0)),1,0))</f>
        <v/>
      </c>
      <c r="I630" s="295" t="str">
        <f>IF(原始数据!AV631="","",IF(ISERROR(MATCH(原始数据!AV631,各类选项!$E:$E,0)),1,0))</f>
        <v/>
      </c>
      <c r="J630" s="295" t="str">
        <f>IF(原始数据!AX631="","",IF(ISERROR(MATCH(原始数据!AX631,各类选项!$E:$E,0)),1,0))</f>
        <v/>
      </c>
      <c r="K630" s="295" t="str">
        <f>IF(原始数据!AQ631="","",IF(ISERROR(MATCH(原始数据!AQ631,各类选项!$C:$C,0)),1,0))</f>
        <v/>
      </c>
      <c r="L630" s="295" t="str">
        <f>IF(原始数据!AR631="","",IF(ISERROR(MATCH(原始数据!AR631,各类选项!$C:$C,0)),1,0))</f>
        <v/>
      </c>
      <c r="M630" s="295" t="str">
        <f>IF(原始数据!AS631="","",IF(ISERROR(MATCH(原始数据!AS631,各类选项!$C:$C,0)),1,0))</f>
        <v/>
      </c>
      <c r="N630" s="295" t="str">
        <f>IF(原始数据!AT631="","",IF(ISERROR(MATCH(原始数据!AT631,各类选项!$E:$E,0)),1,0))</f>
        <v/>
      </c>
      <c r="O630" s="295" t="str">
        <f>IF(原始数据!AU631="","",IF(ISERROR(MATCH(原始数据!AU631,各类选项!$E:$E,0)),1,0))</f>
        <v/>
      </c>
      <c r="P630" s="295" t="str">
        <f>IF(原始数据!AW631="","",IF(ISERROR(MATCH(原始数据!AW631,各类选项!$E:$E,0)),1,0))</f>
        <v/>
      </c>
      <c r="Q630" s="295" t="str">
        <f>IF(原始数据!AY631="","",IF(ISERROR(MATCH(原始数据!AY631,各类选项!$E:$E,0)),1,0))</f>
        <v/>
      </c>
      <c r="R630" s="295" t="str">
        <f>IF(原始数据!AZ631="","",IF(ISERROR(MATCH(原始数据!AZ631,各类选项!$C:$C,0)),1,0))</f>
        <v/>
      </c>
      <c r="S630" s="295" t="str">
        <f>IF(赛后数据!M631="","",IF(ISERROR(MATCH(赛后数据!M631,(各类选项!J:J),0)),1,0))</f>
        <v/>
      </c>
      <c r="T630" s="295" t="str">
        <f>IF(赛后数据!U631="","",IF(ISERROR(MATCH(赛后数据!U631,(各类选项!J:J),0)),1,0))</f>
        <v/>
      </c>
      <c r="U630" s="295" t="str">
        <f>IF(赛后数据!AC631="","",IF(ISERROR(MATCH(赛后数据!AC631,(各类选项!J:J),0)),1,0))</f>
        <v/>
      </c>
      <c r="V630" s="295" t="str">
        <f>IF(赛后数据!AK631="","",IF(ISERROR(MATCH(赛后数据!AK631,(各类选项!J:J),0)),1,0))</f>
        <v/>
      </c>
    </row>
    <row r="631" spans="1:22">
      <c r="A631" s="295">
        <f t="shared" si="18"/>
        <v>0</v>
      </c>
      <c r="B631" s="295">
        <f t="shared" si="19"/>
        <v>0</v>
      </c>
      <c r="C631" s="295" t="str">
        <f>IF(原始数据!K632="","",IF(ISERROR(MATCH(原始数据!K632,原始数据!E632:F632,0)),1,0)-IF(原始数据!K632="",1,0))</f>
        <v/>
      </c>
      <c r="D631" s="295" t="str">
        <f>IF(原始数据!L632="","",IF(ISERROR(MATCH(原始数据!L632,各类选项!L:L,0)),1,0)-IF(原始数据!L632="",1,0))</f>
        <v/>
      </c>
      <c r="E631" s="295" t="str">
        <f>IF(原始数据!W632="","",IF(ISERROR(MATCH(原始数据!W632,各类选项!G:G,0)),1,0))</f>
        <v/>
      </c>
      <c r="F631" s="295" t="str">
        <f>IF(原始数据!Y632="","",IF(ISERROR(MATCH(原始数据!Y632,各类选项!G:G,0)),1,0))</f>
        <v/>
      </c>
      <c r="G631" s="295" t="str">
        <f>IF(原始数据!AO632="","",IF(ISERROR(MATCH(原始数据!AO632,各类选项!$E:$E,0)),1,0))</f>
        <v/>
      </c>
      <c r="H631" s="295" t="str">
        <f>IF(原始数据!AP632="","",IF(ISERROR(MATCH(原始数据!AP632,各类选项!$E:$E,0)),1,0))</f>
        <v/>
      </c>
      <c r="I631" s="295" t="str">
        <f>IF(原始数据!AV632="","",IF(ISERROR(MATCH(原始数据!AV632,各类选项!$E:$E,0)),1,0))</f>
        <v/>
      </c>
      <c r="J631" s="295" t="str">
        <f>IF(原始数据!AX632="","",IF(ISERROR(MATCH(原始数据!AX632,各类选项!$E:$E,0)),1,0))</f>
        <v/>
      </c>
      <c r="K631" s="295" t="str">
        <f>IF(原始数据!AQ632="","",IF(ISERROR(MATCH(原始数据!AQ632,各类选项!$C:$C,0)),1,0))</f>
        <v/>
      </c>
      <c r="L631" s="295" t="str">
        <f>IF(原始数据!AR632="","",IF(ISERROR(MATCH(原始数据!AR632,各类选项!$C:$C,0)),1,0))</f>
        <v/>
      </c>
      <c r="M631" s="295" t="str">
        <f>IF(原始数据!AS632="","",IF(ISERROR(MATCH(原始数据!AS632,各类选项!$C:$C,0)),1,0))</f>
        <v/>
      </c>
      <c r="N631" s="295" t="str">
        <f>IF(原始数据!AT632="","",IF(ISERROR(MATCH(原始数据!AT632,各类选项!$E:$E,0)),1,0))</f>
        <v/>
      </c>
      <c r="O631" s="295" t="str">
        <f>IF(原始数据!AU632="","",IF(ISERROR(MATCH(原始数据!AU632,各类选项!$E:$E,0)),1,0))</f>
        <v/>
      </c>
      <c r="P631" s="295" t="str">
        <f>IF(原始数据!AW632="","",IF(ISERROR(MATCH(原始数据!AW632,各类选项!$E:$E,0)),1,0))</f>
        <v/>
      </c>
      <c r="Q631" s="295" t="str">
        <f>IF(原始数据!AY632="","",IF(ISERROR(MATCH(原始数据!AY632,各类选项!$E:$E,0)),1,0))</f>
        <v/>
      </c>
      <c r="R631" s="295" t="str">
        <f>IF(原始数据!AZ632="","",IF(ISERROR(MATCH(原始数据!AZ632,各类选项!$C:$C,0)),1,0))</f>
        <v/>
      </c>
      <c r="S631" s="295" t="str">
        <f>IF(赛后数据!M632="","",IF(ISERROR(MATCH(赛后数据!M632,(各类选项!J:J),0)),1,0))</f>
        <v/>
      </c>
      <c r="T631" s="295" t="str">
        <f>IF(赛后数据!U632="","",IF(ISERROR(MATCH(赛后数据!U632,(各类选项!J:J),0)),1,0))</f>
        <v/>
      </c>
      <c r="U631" s="295" t="str">
        <f>IF(赛后数据!AC632="","",IF(ISERROR(MATCH(赛后数据!AC632,(各类选项!J:J),0)),1,0))</f>
        <v/>
      </c>
      <c r="V631" s="295" t="str">
        <f>IF(赛后数据!AK632="","",IF(ISERROR(MATCH(赛后数据!AK632,(各类选项!J:J),0)),1,0))</f>
        <v/>
      </c>
    </row>
    <row r="632" spans="1:22">
      <c r="A632" s="295">
        <f t="shared" si="18"/>
        <v>0</v>
      </c>
      <c r="B632" s="295">
        <f t="shared" si="19"/>
        <v>0</v>
      </c>
      <c r="C632" s="295" t="str">
        <f>IF(原始数据!K633="","",IF(ISERROR(MATCH(原始数据!K633,原始数据!E633:F633,0)),1,0)-IF(原始数据!K633="",1,0))</f>
        <v/>
      </c>
      <c r="D632" s="295" t="str">
        <f>IF(原始数据!L633="","",IF(ISERROR(MATCH(原始数据!L633,各类选项!L:L,0)),1,0)-IF(原始数据!L633="",1,0))</f>
        <v/>
      </c>
      <c r="E632" s="295" t="str">
        <f>IF(原始数据!W633="","",IF(ISERROR(MATCH(原始数据!W633,各类选项!G:G,0)),1,0))</f>
        <v/>
      </c>
      <c r="F632" s="295" t="str">
        <f>IF(原始数据!Y633="","",IF(ISERROR(MATCH(原始数据!Y633,各类选项!G:G,0)),1,0))</f>
        <v/>
      </c>
      <c r="G632" s="295" t="str">
        <f>IF(原始数据!AO633="","",IF(ISERROR(MATCH(原始数据!AO633,各类选项!$E:$E,0)),1,0))</f>
        <v/>
      </c>
      <c r="H632" s="295" t="str">
        <f>IF(原始数据!AP633="","",IF(ISERROR(MATCH(原始数据!AP633,各类选项!$E:$E,0)),1,0))</f>
        <v/>
      </c>
      <c r="I632" s="295" t="str">
        <f>IF(原始数据!AV633="","",IF(ISERROR(MATCH(原始数据!AV633,各类选项!$E:$E,0)),1,0))</f>
        <v/>
      </c>
      <c r="J632" s="295" t="str">
        <f>IF(原始数据!AX633="","",IF(ISERROR(MATCH(原始数据!AX633,各类选项!$E:$E,0)),1,0))</f>
        <v/>
      </c>
      <c r="K632" s="295" t="str">
        <f>IF(原始数据!AQ633="","",IF(ISERROR(MATCH(原始数据!AQ633,各类选项!$C:$C,0)),1,0))</f>
        <v/>
      </c>
      <c r="L632" s="295" t="str">
        <f>IF(原始数据!AR633="","",IF(ISERROR(MATCH(原始数据!AR633,各类选项!$C:$C,0)),1,0))</f>
        <v/>
      </c>
      <c r="M632" s="295" t="str">
        <f>IF(原始数据!AS633="","",IF(ISERROR(MATCH(原始数据!AS633,各类选项!$C:$C,0)),1,0))</f>
        <v/>
      </c>
      <c r="N632" s="295" t="str">
        <f>IF(原始数据!AT633="","",IF(ISERROR(MATCH(原始数据!AT633,各类选项!$E:$E,0)),1,0))</f>
        <v/>
      </c>
      <c r="O632" s="295" t="str">
        <f>IF(原始数据!AU633="","",IF(ISERROR(MATCH(原始数据!AU633,各类选项!$E:$E,0)),1,0))</f>
        <v/>
      </c>
      <c r="P632" s="295" t="str">
        <f>IF(原始数据!AW633="","",IF(ISERROR(MATCH(原始数据!AW633,各类选项!$E:$E,0)),1,0))</f>
        <v/>
      </c>
      <c r="Q632" s="295" t="str">
        <f>IF(原始数据!AY633="","",IF(ISERROR(MATCH(原始数据!AY633,各类选项!$E:$E,0)),1,0))</f>
        <v/>
      </c>
      <c r="R632" s="295" t="str">
        <f>IF(原始数据!AZ633="","",IF(ISERROR(MATCH(原始数据!AZ633,各类选项!$C:$C,0)),1,0))</f>
        <v/>
      </c>
      <c r="S632" s="295" t="str">
        <f>IF(赛后数据!M633="","",IF(ISERROR(MATCH(赛后数据!M633,(各类选项!J:J),0)),1,0))</f>
        <v/>
      </c>
      <c r="T632" s="295" t="str">
        <f>IF(赛后数据!U633="","",IF(ISERROR(MATCH(赛后数据!U633,(各类选项!J:J),0)),1,0))</f>
        <v/>
      </c>
      <c r="U632" s="295" t="str">
        <f>IF(赛后数据!AC633="","",IF(ISERROR(MATCH(赛后数据!AC633,(各类选项!J:J),0)),1,0))</f>
        <v/>
      </c>
      <c r="V632" s="295" t="str">
        <f>IF(赛后数据!AK633="","",IF(ISERROR(MATCH(赛后数据!AK633,(各类选项!J:J),0)),1,0))</f>
        <v/>
      </c>
    </row>
    <row r="633" spans="1:22">
      <c r="A633" s="295">
        <f t="shared" si="18"/>
        <v>0</v>
      </c>
      <c r="B633" s="295">
        <f t="shared" si="19"/>
        <v>0</v>
      </c>
      <c r="C633" s="295" t="str">
        <f>IF(原始数据!K634="","",IF(ISERROR(MATCH(原始数据!K634,原始数据!E634:F634,0)),1,0)-IF(原始数据!K634="",1,0))</f>
        <v/>
      </c>
      <c r="D633" s="295" t="str">
        <f>IF(原始数据!L634="","",IF(ISERROR(MATCH(原始数据!L634,各类选项!L:L,0)),1,0)-IF(原始数据!L634="",1,0))</f>
        <v/>
      </c>
      <c r="E633" s="295" t="str">
        <f>IF(原始数据!W634="","",IF(ISERROR(MATCH(原始数据!W634,各类选项!G:G,0)),1,0))</f>
        <v/>
      </c>
      <c r="F633" s="295" t="str">
        <f>IF(原始数据!Y634="","",IF(ISERROR(MATCH(原始数据!Y634,各类选项!G:G,0)),1,0))</f>
        <v/>
      </c>
      <c r="G633" s="295" t="str">
        <f>IF(原始数据!AO634="","",IF(ISERROR(MATCH(原始数据!AO634,各类选项!$E:$E,0)),1,0))</f>
        <v/>
      </c>
      <c r="H633" s="295" t="str">
        <f>IF(原始数据!AP634="","",IF(ISERROR(MATCH(原始数据!AP634,各类选项!$E:$E,0)),1,0))</f>
        <v/>
      </c>
      <c r="I633" s="295" t="str">
        <f>IF(原始数据!AV634="","",IF(ISERROR(MATCH(原始数据!AV634,各类选项!$E:$E,0)),1,0))</f>
        <v/>
      </c>
      <c r="J633" s="295" t="str">
        <f>IF(原始数据!AX634="","",IF(ISERROR(MATCH(原始数据!AX634,各类选项!$E:$E,0)),1,0))</f>
        <v/>
      </c>
      <c r="K633" s="295" t="str">
        <f>IF(原始数据!AQ634="","",IF(ISERROR(MATCH(原始数据!AQ634,各类选项!$C:$C,0)),1,0))</f>
        <v/>
      </c>
      <c r="L633" s="295" t="str">
        <f>IF(原始数据!AR634="","",IF(ISERROR(MATCH(原始数据!AR634,各类选项!$C:$C,0)),1,0))</f>
        <v/>
      </c>
      <c r="M633" s="295" t="str">
        <f>IF(原始数据!AS634="","",IF(ISERROR(MATCH(原始数据!AS634,各类选项!$C:$C,0)),1,0))</f>
        <v/>
      </c>
      <c r="N633" s="295" t="str">
        <f>IF(原始数据!AT634="","",IF(ISERROR(MATCH(原始数据!AT634,各类选项!$E:$E,0)),1,0))</f>
        <v/>
      </c>
      <c r="O633" s="295" t="str">
        <f>IF(原始数据!AU634="","",IF(ISERROR(MATCH(原始数据!AU634,各类选项!$E:$E,0)),1,0))</f>
        <v/>
      </c>
      <c r="P633" s="295" t="str">
        <f>IF(原始数据!AW634="","",IF(ISERROR(MATCH(原始数据!AW634,各类选项!$E:$E,0)),1,0))</f>
        <v/>
      </c>
      <c r="Q633" s="295" t="str">
        <f>IF(原始数据!AY634="","",IF(ISERROR(MATCH(原始数据!AY634,各类选项!$E:$E,0)),1,0))</f>
        <v/>
      </c>
      <c r="R633" s="295" t="str">
        <f>IF(原始数据!AZ634="","",IF(ISERROR(MATCH(原始数据!AZ634,各类选项!$C:$C,0)),1,0))</f>
        <v/>
      </c>
      <c r="S633" s="295" t="str">
        <f>IF(赛后数据!M634="","",IF(ISERROR(MATCH(赛后数据!M634,(各类选项!J:J),0)),1,0))</f>
        <v/>
      </c>
      <c r="T633" s="295" t="str">
        <f>IF(赛后数据!U634="","",IF(ISERROR(MATCH(赛后数据!U634,(各类选项!J:J),0)),1,0))</f>
        <v/>
      </c>
      <c r="U633" s="295" t="str">
        <f>IF(赛后数据!AC634="","",IF(ISERROR(MATCH(赛后数据!AC634,(各类选项!J:J),0)),1,0))</f>
        <v/>
      </c>
      <c r="V633" s="295" t="str">
        <f>IF(赛后数据!AK634="","",IF(ISERROR(MATCH(赛后数据!AK634,(各类选项!J:J),0)),1,0))</f>
        <v/>
      </c>
    </row>
    <row r="634" spans="1:22">
      <c r="A634" s="295">
        <f t="shared" si="18"/>
        <v>0</v>
      </c>
      <c r="B634" s="295">
        <f t="shared" si="19"/>
        <v>0</v>
      </c>
      <c r="C634" s="295" t="str">
        <f>IF(原始数据!K635="","",IF(ISERROR(MATCH(原始数据!K635,原始数据!E635:F635,0)),1,0)-IF(原始数据!K635="",1,0))</f>
        <v/>
      </c>
      <c r="D634" s="295" t="str">
        <f>IF(原始数据!L635="","",IF(ISERROR(MATCH(原始数据!L635,各类选项!L:L,0)),1,0)-IF(原始数据!L635="",1,0))</f>
        <v/>
      </c>
      <c r="E634" s="295" t="str">
        <f>IF(原始数据!W635="","",IF(ISERROR(MATCH(原始数据!W635,各类选项!G:G,0)),1,0))</f>
        <v/>
      </c>
      <c r="F634" s="295" t="str">
        <f>IF(原始数据!Y635="","",IF(ISERROR(MATCH(原始数据!Y635,各类选项!G:G,0)),1,0))</f>
        <v/>
      </c>
      <c r="G634" s="295" t="str">
        <f>IF(原始数据!AO635="","",IF(ISERROR(MATCH(原始数据!AO635,各类选项!$E:$E,0)),1,0))</f>
        <v/>
      </c>
      <c r="H634" s="295" t="str">
        <f>IF(原始数据!AP635="","",IF(ISERROR(MATCH(原始数据!AP635,各类选项!$E:$E,0)),1,0))</f>
        <v/>
      </c>
      <c r="I634" s="295" t="str">
        <f>IF(原始数据!AV635="","",IF(ISERROR(MATCH(原始数据!AV635,各类选项!$E:$E,0)),1,0))</f>
        <v/>
      </c>
      <c r="J634" s="295" t="str">
        <f>IF(原始数据!AX635="","",IF(ISERROR(MATCH(原始数据!AX635,各类选项!$E:$E,0)),1,0))</f>
        <v/>
      </c>
      <c r="K634" s="295" t="str">
        <f>IF(原始数据!AQ635="","",IF(ISERROR(MATCH(原始数据!AQ635,各类选项!$C:$C,0)),1,0))</f>
        <v/>
      </c>
      <c r="L634" s="295" t="str">
        <f>IF(原始数据!AR635="","",IF(ISERROR(MATCH(原始数据!AR635,各类选项!$C:$C,0)),1,0))</f>
        <v/>
      </c>
      <c r="M634" s="295" t="str">
        <f>IF(原始数据!AS635="","",IF(ISERROR(MATCH(原始数据!AS635,各类选项!$C:$C,0)),1,0))</f>
        <v/>
      </c>
      <c r="N634" s="295" t="str">
        <f>IF(原始数据!AT635="","",IF(ISERROR(MATCH(原始数据!AT635,各类选项!$E:$E,0)),1,0))</f>
        <v/>
      </c>
      <c r="O634" s="295" t="str">
        <f>IF(原始数据!AU635="","",IF(ISERROR(MATCH(原始数据!AU635,各类选项!$E:$E,0)),1,0))</f>
        <v/>
      </c>
      <c r="P634" s="295" t="str">
        <f>IF(原始数据!AW635="","",IF(ISERROR(MATCH(原始数据!AW635,各类选项!$E:$E,0)),1,0))</f>
        <v/>
      </c>
      <c r="Q634" s="295" t="str">
        <f>IF(原始数据!AY635="","",IF(ISERROR(MATCH(原始数据!AY635,各类选项!$E:$E,0)),1,0))</f>
        <v/>
      </c>
      <c r="R634" s="295" t="str">
        <f>IF(原始数据!AZ635="","",IF(ISERROR(MATCH(原始数据!AZ635,各类选项!$C:$C,0)),1,0))</f>
        <v/>
      </c>
      <c r="S634" s="295" t="str">
        <f>IF(赛后数据!M635="","",IF(ISERROR(MATCH(赛后数据!M635,(各类选项!J:J),0)),1,0))</f>
        <v/>
      </c>
      <c r="T634" s="295" t="str">
        <f>IF(赛后数据!U635="","",IF(ISERROR(MATCH(赛后数据!U635,(各类选项!J:J),0)),1,0))</f>
        <v/>
      </c>
      <c r="U634" s="295" t="str">
        <f>IF(赛后数据!AC635="","",IF(ISERROR(MATCH(赛后数据!AC635,(各类选项!J:J),0)),1,0))</f>
        <v/>
      </c>
      <c r="V634" s="295" t="str">
        <f>IF(赛后数据!AK635="","",IF(ISERROR(MATCH(赛后数据!AK635,(各类选项!J:J),0)),1,0))</f>
        <v/>
      </c>
    </row>
    <row r="635" spans="1:22">
      <c r="A635" s="295">
        <f t="shared" si="18"/>
        <v>0</v>
      </c>
      <c r="B635" s="295">
        <f t="shared" si="19"/>
        <v>0</v>
      </c>
      <c r="C635" s="295" t="str">
        <f>IF(原始数据!K636="","",IF(ISERROR(MATCH(原始数据!K636,原始数据!E636:F636,0)),1,0)-IF(原始数据!K636="",1,0))</f>
        <v/>
      </c>
      <c r="D635" s="295" t="str">
        <f>IF(原始数据!L636="","",IF(ISERROR(MATCH(原始数据!L636,各类选项!L:L,0)),1,0)-IF(原始数据!L636="",1,0))</f>
        <v/>
      </c>
      <c r="E635" s="295" t="str">
        <f>IF(原始数据!W636="","",IF(ISERROR(MATCH(原始数据!W636,各类选项!G:G,0)),1,0))</f>
        <v/>
      </c>
      <c r="F635" s="295" t="str">
        <f>IF(原始数据!Y636="","",IF(ISERROR(MATCH(原始数据!Y636,各类选项!G:G,0)),1,0))</f>
        <v/>
      </c>
      <c r="G635" s="295" t="str">
        <f>IF(原始数据!AO636="","",IF(ISERROR(MATCH(原始数据!AO636,各类选项!$E:$E,0)),1,0))</f>
        <v/>
      </c>
      <c r="H635" s="295" t="str">
        <f>IF(原始数据!AP636="","",IF(ISERROR(MATCH(原始数据!AP636,各类选项!$E:$E,0)),1,0))</f>
        <v/>
      </c>
      <c r="I635" s="295" t="str">
        <f>IF(原始数据!AV636="","",IF(ISERROR(MATCH(原始数据!AV636,各类选项!$E:$E,0)),1,0))</f>
        <v/>
      </c>
      <c r="J635" s="295" t="str">
        <f>IF(原始数据!AX636="","",IF(ISERROR(MATCH(原始数据!AX636,各类选项!$E:$E,0)),1,0))</f>
        <v/>
      </c>
      <c r="K635" s="295" t="str">
        <f>IF(原始数据!AQ636="","",IF(ISERROR(MATCH(原始数据!AQ636,各类选项!$C:$C,0)),1,0))</f>
        <v/>
      </c>
      <c r="L635" s="295" t="str">
        <f>IF(原始数据!AR636="","",IF(ISERROR(MATCH(原始数据!AR636,各类选项!$C:$C,0)),1,0))</f>
        <v/>
      </c>
      <c r="M635" s="295" t="str">
        <f>IF(原始数据!AS636="","",IF(ISERROR(MATCH(原始数据!AS636,各类选项!$C:$C,0)),1,0))</f>
        <v/>
      </c>
      <c r="N635" s="295" t="str">
        <f>IF(原始数据!AT636="","",IF(ISERROR(MATCH(原始数据!AT636,各类选项!$E:$E,0)),1,0))</f>
        <v/>
      </c>
      <c r="O635" s="295" t="str">
        <f>IF(原始数据!AU636="","",IF(ISERROR(MATCH(原始数据!AU636,各类选项!$E:$E,0)),1,0))</f>
        <v/>
      </c>
      <c r="P635" s="295" t="str">
        <f>IF(原始数据!AW636="","",IF(ISERROR(MATCH(原始数据!AW636,各类选项!$E:$E,0)),1,0))</f>
        <v/>
      </c>
      <c r="Q635" s="295" t="str">
        <f>IF(原始数据!AY636="","",IF(ISERROR(MATCH(原始数据!AY636,各类选项!$E:$E,0)),1,0))</f>
        <v/>
      </c>
      <c r="R635" s="295" t="str">
        <f>IF(原始数据!AZ636="","",IF(ISERROR(MATCH(原始数据!AZ636,各类选项!$C:$C,0)),1,0))</f>
        <v/>
      </c>
      <c r="S635" s="295" t="str">
        <f>IF(赛后数据!M636="","",IF(ISERROR(MATCH(赛后数据!M636,(各类选项!J:J),0)),1,0))</f>
        <v/>
      </c>
      <c r="T635" s="295" t="str">
        <f>IF(赛后数据!U636="","",IF(ISERROR(MATCH(赛后数据!U636,(各类选项!J:J),0)),1,0))</f>
        <v/>
      </c>
      <c r="U635" s="295" t="str">
        <f>IF(赛后数据!AC636="","",IF(ISERROR(MATCH(赛后数据!AC636,(各类选项!J:J),0)),1,0))</f>
        <v/>
      </c>
      <c r="V635" s="295" t="str">
        <f>IF(赛后数据!AK636="","",IF(ISERROR(MATCH(赛后数据!AK636,(各类选项!J:J),0)),1,0))</f>
        <v/>
      </c>
    </row>
    <row r="636" spans="1:22">
      <c r="A636" s="295">
        <f t="shared" si="18"/>
        <v>0</v>
      </c>
      <c r="B636" s="295">
        <f t="shared" si="19"/>
        <v>0</v>
      </c>
      <c r="C636" s="295" t="str">
        <f>IF(原始数据!K637="","",IF(ISERROR(MATCH(原始数据!K637,原始数据!E637:F637,0)),1,0)-IF(原始数据!K637="",1,0))</f>
        <v/>
      </c>
      <c r="D636" s="295" t="str">
        <f>IF(原始数据!L637="","",IF(ISERROR(MATCH(原始数据!L637,各类选项!L:L,0)),1,0)-IF(原始数据!L637="",1,0))</f>
        <v/>
      </c>
      <c r="E636" s="295" t="str">
        <f>IF(原始数据!W637="","",IF(ISERROR(MATCH(原始数据!W637,各类选项!G:G,0)),1,0))</f>
        <v/>
      </c>
      <c r="F636" s="295" t="str">
        <f>IF(原始数据!Y637="","",IF(ISERROR(MATCH(原始数据!Y637,各类选项!G:G,0)),1,0))</f>
        <v/>
      </c>
      <c r="G636" s="295" t="str">
        <f>IF(原始数据!AO637="","",IF(ISERROR(MATCH(原始数据!AO637,各类选项!$E:$E,0)),1,0))</f>
        <v/>
      </c>
      <c r="H636" s="295" t="str">
        <f>IF(原始数据!AP637="","",IF(ISERROR(MATCH(原始数据!AP637,各类选项!$E:$E,0)),1,0))</f>
        <v/>
      </c>
      <c r="I636" s="295" t="str">
        <f>IF(原始数据!AV637="","",IF(ISERROR(MATCH(原始数据!AV637,各类选项!$E:$E,0)),1,0))</f>
        <v/>
      </c>
      <c r="J636" s="295" t="str">
        <f>IF(原始数据!AX637="","",IF(ISERROR(MATCH(原始数据!AX637,各类选项!$E:$E,0)),1,0))</f>
        <v/>
      </c>
      <c r="K636" s="295" t="str">
        <f>IF(原始数据!AQ637="","",IF(ISERROR(MATCH(原始数据!AQ637,各类选项!$C:$C,0)),1,0))</f>
        <v/>
      </c>
      <c r="L636" s="295" t="str">
        <f>IF(原始数据!AR637="","",IF(ISERROR(MATCH(原始数据!AR637,各类选项!$C:$C,0)),1,0))</f>
        <v/>
      </c>
      <c r="M636" s="295" t="str">
        <f>IF(原始数据!AS637="","",IF(ISERROR(MATCH(原始数据!AS637,各类选项!$C:$C,0)),1,0))</f>
        <v/>
      </c>
      <c r="N636" s="295" t="str">
        <f>IF(原始数据!AT637="","",IF(ISERROR(MATCH(原始数据!AT637,各类选项!$E:$E,0)),1,0))</f>
        <v/>
      </c>
      <c r="O636" s="295" t="str">
        <f>IF(原始数据!AU637="","",IF(ISERROR(MATCH(原始数据!AU637,各类选项!$E:$E,0)),1,0))</f>
        <v/>
      </c>
      <c r="P636" s="295" t="str">
        <f>IF(原始数据!AW637="","",IF(ISERROR(MATCH(原始数据!AW637,各类选项!$E:$E,0)),1,0))</f>
        <v/>
      </c>
      <c r="Q636" s="295" t="str">
        <f>IF(原始数据!AY637="","",IF(ISERROR(MATCH(原始数据!AY637,各类选项!$E:$E,0)),1,0))</f>
        <v/>
      </c>
      <c r="R636" s="295" t="str">
        <f>IF(原始数据!AZ637="","",IF(ISERROR(MATCH(原始数据!AZ637,各类选项!$C:$C,0)),1,0))</f>
        <v/>
      </c>
      <c r="S636" s="295" t="str">
        <f>IF(赛后数据!M637="","",IF(ISERROR(MATCH(赛后数据!M637,(各类选项!J:J),0)),1,0))</f>
        <v/>
      </c>
      <c r="T636" s="295" t="str">
        <f>IF(赛后数据!U637="","",IF(ISERROR(MATCH(赛后数据!U637,(各类选项!J:J),0)),1,0))</f>
        <v/>
      </c>
      <c r="U636" s="295" t="str">
        <f>IF(赛后数据!AC637="","",IF(ISERROR(MATCH(赛后数据!AC637,(各类选项!J:J),0)),1,0))</f>
        <v/>
      </c>
      <c r="V636" s="295" t="str">
        <f>IF(赛后数据!AK637="","",IF(ISERROR(MATCH(赛后数据!AK637,(各类选项!J:J),0)),1,0))</f>
        <v/>
      </c>
    </row>
    <row r="637" spans="1:22">
      <c r="A637" s="295">
        <f t="shared" si="18"/>
        <v>0</v>
      </c>
      <c r="B637" s="295">
        <f t="shared" si="19"/>
        <v>0</v>
      </c>
      <c r="C637" s="295" t="str">
        <f>IF(原始数据!K638="","",IF(ISERROR(MATCH(原始数据!K638,原始数据!E638:F638,0)),1,0)-IF(原始数据!K638="",1,0))</f>
        <v/>
      </c>
      <c r="D637" s="295" t="str">
        <f>IF(原始数据!L638="","",IF(ISERROR(MATCH(原始数据!L638,各类选项!L:L,0)),1,0)-IF(原始数据!L638="",1,0))</f>
        <v/>
      </c>
      <c r="E637" s="295" t="str">
        <f>IF(原始数据!W638="","",IF(ISERROR(MATCH(原始数据!W638,各类选项!G:G,0)),1,0))</f>
        <v/>
      </c>
      <c r="F637" s="295" t="str">
        <f>IF(原始数据!Y638="","",IF(ISERROR(MATCH(原始数据!Y638,各类选项!G:G,0)),1,0))</f>
        <v/>
      </c>
      <c r="G637" s="295" t="str">
        <f>IF(原始数据!AO638="","",IF(ISERROR(MATCH(原始数据!AO638,各类选项!$E:$E,0)),1,0))</f>
        <v/>
      </c>
      <c r="H637" s="295" t="str">
        <f>IF(原始数据!AP638="","",IF(ISERROR(MATCH(原始数据!AP638,各类选项!$E:$E,0)),1,0))</f>
        <v/>
      </c>
      <c r="I637" s="295" t="str">
        <f>IF(原始数据!AV638="","",IF(ISERROR(MATCH(原始数据!AV638,各类选项!$E:$E,0)),1,0))</f>
        <v/>
      </c>
      <c r="J637" s="295" t="str">
        <f>IF(原始数据!AX638="","",IF(ISERROR(MATCH(原始数据!AX638,各类选项!$E:$E,0)),1,0))</f>
        <v/>
      </c>
      <c r="K637" s="295" t="str">
        <f>IF(原始数据!AQ638="","",IF(ISERROR(MATCH(原始数据!AQ638,各类选项!$C:$C,0)),1,0))</f>
        <v/>
      </c>
      <c r="L637" s="295" t="str">
        <f>IF(原始数据!AR638="","",IF(ISERROR(MATCH(原始数据!AR638,各类选项!$C:$C,0)),1,0))</f>
        <v/>
      </c>
      <c r="M637" s="295" t="str">
        <f>IF(原始数据!AS638="","",IF(ISERROR(MATCH(原始数据!AS638,各类选项!$C:$C,0)),1,0))</f>
        <v/>
      </c>
      <c r="N637" s="295" t="str">
        <f>IF(原始数据!AT638="","",IF(ISERROR(MATCH(原始数据!AT638,各类选项!$E:$E,0)),1,0))</f>
        <v/>
      </c>
      <c r="O637" s="295" t="str">
        <f>IF(原始数据!AU638="","",IF(ISERROR(MATCH(原始数据!AU638,各类选项!$E:$E,0)),1,0))</f>
        <v/>
      </c>
      <c r="P637" s="295" t="str">
        <f>IF(原始数据!AW638="","",IF(ISERROR(MATCH(原始数据!AW638,各类选项!$E:$E,0)),1,0))</f>
        <v/>
      </c>
      <c r="Q637" s="295" t="str">
        <f>IF(原始数据!AY638="","",IF(ISERROR(MATCH(原始数据!AY638,各类选项!$E:$E,0)),1,0))</f>
        <v/>
      </c>
      <c r="R637" s="295" t="str">
        <f>IF(原始数据!AZ638="","",IF(ISERROR(MATCH(原始数据!AZ638,各类选项!$C:$C,0)),1,0))</f>
        <v/>
      </c>
      <c r="S637" s="295" t="str">
        <f>IF(赛后数据!M638="","",IF(ISERROR(MATCH(赛后数据!M638,(各类选项!J:J),0)),1,0))</f>
        <v/>
      </c>
      <c r="T637" s="295" t="str">
        <f>IF(赛后数据!U638="","",IF(ISERROR(MATCH(赛后数据!U638,(各类选项!J:J),0)),1,0))</f>
        <v/>
      </c>
      <c r="U637" s="295" t="str">
        <f>IF(赛后数据!AC638="","",IF(ISERROR(MATCH(赛后数据!AC638,(各类选项!J:J),0)),1,0))</f>
        <v/>
      </c>
      <c r="V637" s="295" t="str">
        <f>IF(赛后数据!AK638="","",IF(ISERROR(MATCH(赛后数据!AK638,(各类选项!J:J),0)),1,0))</f>
        <v/>
      </c>
    </row>
    <row r="638" spans="1:22">
      <c r="A638" s="295">
        <f t="shared" si="18"/>
        <v>0</v>
      </c>
      <c r="B638" s="295">
        <f t="shared" si="19"/>
        <v>0</v>
      </c>
      <c r="C638" s="295" t="str">
        <f>IF(原始数据!K639="","",IF(ISERROR(MATCH(原始数据!K639,原始数据!E639:F639,0)),1,0)-IF(原始数据!K639="",1,0))</f>
        <v/>
      </c>
      <c r="D638" s="295" t="str">
        <f>IF(原始数据!L639="","",IF(ISERROR(MATCH(原始数据!L639,各类选项!L:L,0)),1,0)-IF(原始数据!L639="",1,0))</f>
        <v/>
      </c>
      <c r="E638" s="295" t="str">
        <f>IF(原始数据!W639="","",IF(ISERROR(MATCH(原始数据!W639,各类选项!G:G,0)),1,0))</f>
        <v/>
      </c>
      <c r="F638" s="295" t="str">
        <f>IF(原始数据!Y639="","",IF(ISERROR(MATCH(原始数据!Y639,各类选项!G:G,0)),1,0))</f>
        <v/>
      </c>
      <c r="G638" s="295" t="str">
        <f>IF(原始数据!AO639="","",IF(ISERROR(MATCH(原始数据!AO639,各类选项!$E:$E,0)),1,0))</f>
        <v/>
      </c>
      <c r="H638" s="295" t="str">
        <f>IF(原始数据!AP639="","",IF(ISERROR(MATCH(原始数据!AP639,各类选项!$E:$E,0)),1,0))</f>
        <v/>
      </c>
      <c r="I638" s="295" t="str">
        <f>IF(原始数据!AV639="","",IF(ISERROR(MATCH(原始数据!AV639,各类选项!$E:$E,0)),1,0))</f>
        <v/>
      </c>
      <c r="J638" s="295" t="str">
        <f>IF(原始数据!AX639="","",IF(ISERROR(MATCH(原始数据!AX639,各类选项!$E:$E,0)),1,0))</f>
        <v/>
      </c>
      <c r="K638" s="295" t="str">
        <f>IF(原始数据!AQ639="","",IF(ISERROR(MATCH(原始数据!AQ639,各类选项!$C:$C,0)),1,0))</f>
        <v/>
      </c>
      <c r="L638" s="295" t="str">
        <f>IF(原始数据!AR639="","",IF(ISERROR(MATCH(原始数据!AR639,各类选项!$C:$C,0)),1,0))</f>
        <v/>
      </c>
      <c r="M638" s="295" t="str">
        <f>IF(原始数据!AS639="","",IF(ISERROR(MATCH(原始数据!AS639,各类选项!$C:$C,0)),1,0))</f>
        <v/>
      </c>
      <c r="N638" s="295" t="str">
        <f>IF(原始数据!AT639="","",IF(ISERROR(MATCH(原始数据!AT639,各类选项!$E:$E,0)),1,0))</f>
        <v/>
      </c>
      <c r="O638" s="295" t="str">
        <f>IF(原始数据!AU639="","",IF(ISERROR(MATCH(原始数据!AU639,各类选项!$E:$E,0)),1,0))</f>
        <v/>
      </c>
      <c r="P638" s="295" t="str">
        <f>IF(原始数据!AW639="","",IF(ISERROR(MATCH(原始数据!AW639,各类选项!$E:$E,0)),1,0))</f>
        <v/>
      </c>
      <c r="Q638" s="295" t="str">
        <f>IF(原始数据!AY639="","",IF(ISERROR(MATCH(原始数据!AY639,各类选项!$E:$E,0)),1,0))</f>
        <v/>
      </c>
      <c r="R638" s="295" t="str">
        <f>IF(原始数据!AZ639="","",IF(ISERROR(MATCH(原始数据!AZ639,各类选项!$C:$C,0)),1,0))</f>
        <v/>
      </c>
      <c r="S638" s="295" t="str">
        <f>IF(赛后数据!M639="","",IF(ISERROR(MATCH(赛后数据!M639,(各类选项!J:J),0)),1,0))</f>
        <v/>
      </c>
      <c r="T638" s="295" t="str">
        <f>IF(赛后数据!U639="","",IF(ISERROR(MATCH(赛后数据!U639,(各类选项!J:J),0)),1,0))</f>
        <v/>
      </c>
      <c r="U638" s="295" t="str">
        <f>IF(赛后数据!AC639="","",IF(ISERROR(MATCH(赛后数据!AC639,(各类选项!J:J),0)),1,0))</f>
        <v/>
      </c>
      <c r="V638" s="295" t="str">
        <f>IF(赛后数据!AK639="","",IF(ISERROR(MATCH(赛后数据!AK639,(各类选项!J:J),0)),1,0))</f>
        <v/>
      </c>
    </row>
    <row r="639" spans="1:22">
      <c r="A639" s="295">
        <f t="shared" si="18"/>
        <v>0</v>
      </c>
      <c r="B639" s="295">
        <f t="shared" si="19"/>
        <v>0</v>
      </c>
      <c r="C639" s="295" t="str">
        <f>IF(原始数据!K640="","",IF(ISERROR(MATCH(原始数据!K640,原始数据!E640:F640,0)),1,0)-IF(原始数据!K640="",1,0))</f>
        <v/>
      </c>
      <c r="D639" s="295" t="str">
        <f>IF(原始数据!L640="","",IF(ISERROR(MATCH(原始数据!L640,各类选项!L:L,0)),1,0)-IF(原始数据!L640="",1,0))</f>
        <v/>
      </c>
      <c r="E639" s="295" t="str">
        <f>IF(原始数据!W640="","",IF(ISERROR(MATCH(原始数据!W640,各类选项!G:G,0)),1,0))</f>
        <v/>
      </c>
      <c r="F639" s="295" t="str">
        <f>IF(原始数据!Y640="","",IF(ISERROR(MATCH(原始数据!Y640,各类选项!G:G,0)),1,0))</f>
        <v/>
      </c>
      <c r="G639" s="295" t="str">
        <f>IF(原始数据!AO640="","",IF(ISERROR(MATCH(原始数据!AO640,各类选项!$E:$E,0)),1,0))</f>
        <v/>
      </c>
      <c r="H639" s="295" t="str">
        <f>IF(原始数据!AP640="","",IF(ISERROR(MATCH(原始数据!AP640,各类选项!$E:$E,0)),1,0))</f>
        <v/>
      </c>
      <c r="I639" s="295" t="str">
        <f>IF(原始数据!AV640="","",IF(ISERROR(MATCH(原始数据!AV640,各类选项!$E:$E,0)),1,0))</f>
        <v/>
      </c>
      <c r="J639" s="295" t="str">
        <f>IF(原始数据!AX640="","",IF(ISERROR(MATCH(原始数据!AX640,各类选项!$E:$E,0)),1,0))</f>
        <v/>
      </c>
      <c r="K639" s="295" t="str">
        <f>IF(原始数据!AQ640="","",IF(ISERROR(MATCH(原始数据!AQ640,各类选项!$C:$C,0)),1,0))</f>
        <v/>
      </c>
      <c r="L639" s="295" t="str">
        <f>IF(原始数据!AR640="","",IF(ISERROR(MATCH(原始数据!AR640,各类选项!$C:$C,0)),1,0))</f>
        <v/>
      </c>
      <c r="M639" s="295" t="str">
        <f>IF(原始数据!AS640="","",IF(ISERROR(MATCH(原始数据!AS640,各类选项!$C:$C,0)),1,0))</f>
        <v/>
      </c>
      <c r="N639" s="295" t="str">
        <f>IF(原始数据!AT640="","",IF(ISERROR(MATCH(原始数据!AT640,各类选项!$E:$E,0)),1,0))</f>
        <v/>
      </c>
      <c r="O639" s="295" t="str">
        <f>IF(原始数据!AU640="","",IF(ISERROR(MATCH(原始数据!AU640,各类选项!$E:$E,0)),1,0))</f>
        <v/>
      </c>
      <c r="P639" s="295" t="str">
        <f>IF(原始数据!AW640="","",IF(ISERROR(MATCH(原始数据!AW640,各类选项!$E:$E,0)),1,0))</f>
        <v/>
      </c>
      <c r="Q639" s="295" t="str">
        <f>IF(原始数据!AY640="","",IF(ISERROR(MATCH(原始数据!AY640,各类选项!$E:$E,0)),1,0))</f>
        <v/>
      </c>
      <c r="R639" s="295" t="str">
        <f>IF(原始数据!AZ640="","",IF(ISERROR(MATCH(原始数据!AZ640,各类选项!$C:$C,0)),1,0))</f>
        <v/>
      </c>
      <c r="S639" s="295" t="str">
        <f>IF(赛后数据!M640="","",IF(ISERROR(MATCH(赛后数据!M640,(各类选项!J:J),0)),1,0))</f>
        <v/>
      </c>
      <c r="T639" s="295" t="str">
        <f>IF(赛后数据!U640="","",IF(ISERROR(MATCH(赛后数据!U640,(各类选项!J:J),0)),1,0))</f>
        <v/>
      </c>
      <c r="U639" s="295" t="str">
        <f>IF(赛后数据!AC640="","",IF(ISERROR(MATCH(赛后数据!AC640,(各类选项!J:J),0)),1,0))</f>
        <v/>
      </c>
      <c r="V639" s="295" t="str">
        <f>IF(赛后数据!AK640="","",IF(ISERROR(MATCH(赛后数据!AK640,(各类选项!J:J),0)),1,0))</f>
        <v/>
      </c>
    </row>
    <row r="640" spans="1:22">
      <c r="A640" s="295">
        <f t="shared" si="18"/>
        <v>0</v>
      </c>
      <c r="B640" s="295">
        <f t="shared" si="19"/>
        <v>0</v>
      </c>
      <c r="C640" s="295" t="str">
        <f>IF(原始数据!K641="","",IF(ISERROR(MATCH(原始数据!K641,原始数据!E641:F641,0)),1,0)-IF(原始数据!K641="",1,0))</f>
        <v/>
      </c>
      <c r="D640" s="295" t="str">
        <f>IF(原始数据!L641="","",IF(ISERROR(MATCH(原始数据!L641,各类选项!L:L,0)),1,0)-IF(原始数据!L641="",1,0))</f>
        <v/>
      </c>
      <c r="E640" s="295" t="str">
        <f>IF(原始数据!W641="","",IF(ISERROR(MATCH(原始数据!W641,各类选项!G:G,0)),1,0))</f>
        <v/>
      </c>
      <c r="F640" s="295" t="str">
        <f>IF(原始数据!Y641="","",IF(ISERROR(MATCH(原始数据!Y641,各类选项!G:G,0)),1,0))</f>
        <v/>
      </c>
      <c r="G640" s="295" t="str">
        <f>IF(原始数据!AO641="","",IF(ISERROR(MATCH(原始数据!AO641,各类选项!$E:$E,0)),1,0))</f>
        <v/>
      </c>
      <c r="H640" s="295" t="str">
        <f>IF(原始数据!AP641="","",IF(ISERROR(MATCH(原始数据!AP641,各类选项!$E:$E,0)),1,0))</f>
        <v/>
      </c>
      <c r="I640" s="295" t="str">
        <f>IF(原始数据!AV641="","",IF(ISERROR(MATCH(原始数据!AV641,各类选项!$E:$E,0)),1,0))</f>
        <v/>
      </c>
      <c r="J640" s="295" t="str">
        <f>IF(原始数据!AX641="","",IF(ISERROR(MATCH(原始数据!AX641,各类选项!$E:$E,0)),1,0))</f>
        <v/>
      </c>
      <c r="K640" s="295" t="str">
        <f>IF(原始数据!AQ641="","",IF(ISERROR(MATCH(原始数据!AQ641,各类选项!$C:$C,0)),1,0))</f>
        <v/>
      </c>
      <c r="L640" s="295" t="str">
        <f>IF(原始数据!AR641="","",IF(ISERROR(MATCH(原始数据!AR641,各类选项!$C:$C,0)),1,0))</f>
        <v/>
      </c>
      <c r="M640" s="295" t="str">
        <f>IF(原始数据!AS641="","",IF(ISERROR(MATCH(原始数据!AS641,各类选项!$C:$C,0)),1,0))</f>
        <v/>
      </c>
      <c r="N640" s="295" t="str">
        <f>IF(原始数据!AT641="","",IF(ISERROR(MATCH(原始数据!AT641,各类选项!$E:$E,0)),1,0))</f>
        <v/>
      </c>
      <c r="O640" s="295" t="str">
        <f>IF(原始数据!AU641="","",IF(ISERROR(MATCH(原始数据!AU641,各类选项!$E:$E,0)),1,0))</f>
        <v/>
      </c>
      <c r="P640" s="295" t="str">
        <f>IF(原始数据!AW641="","",IF(ISERROR(MATCH(原始数据!AW641,各类选项!$E:$E,0)),1,0))</f>
        <v/>
      </c>
      <c r="Q640" s="295" t="str">
        <f>IF(原始数据!AY641="","",IF(ISERROR(MATCH(原始数据!AY641,各类选项!$E:$E,0)),1,0))</f>
        <v/>
      </c>
      <c r="R640" s="295" t="str">
        <f>IF(原始数据!AZ641="","",IF(ISERROR(MATCH(原始数据!AZ641,各类选项!$C:$C,0)),1,0))</f>
        <v/>
      </c>
      <c r="S640" s="295" t="str">
        <f>IF(赛后数据!M641="","",IF(ISERROR(MATCH(赛后数据!M641,(各类选项!J:J),0)),1,0))</f>
        <v/>
      </c>
      <c r="T640" s="295" t="str">
        <f>IF(赛后数据!U641="","",IF(ISERROR(MATCH(赛后数据!U641,(各类选项!J:J),0)),1,0))</f>
        <v/>
      </c>
      <c r="U640" s="295" t="str">
        <f>IF(赛后数据!AC641="","",IF(ISERROR(MATCH(赛后数据!AC641,(各类选项!J:J),0)),1,0))</f>
        <v/>
      </c>
      <c r="V640" s="295" t="str">
        <f>IF(赛后数据!AK641="","",IF(ISERROR(MATCH(赛后数据!AK641,(各类选项!J:J),0)),1,0))</f>
        <v/>
      </c>
    </row>
    <row r="641" spans="1:22">
      <c r="A641" s="295">
        <f t="shared" si="18"/>
        <v>0</v>
      </c>
      <c r="B641" s="295">
        <f t="shared" si="19"/>
        <v>0</v>
      </c>
      <c r="C641" s="295" t="str">
        <f>IF(原始数据!K642="","",IF(ISERROR(MATCH(原始数据!K642,原始数据!E642:F642,0)),1,0)-IF(原始数据!K642="",1,0))</f>
        <v/>
      </c>
      <c r="D641" s="295" t="str">
        <f>IF(原始数据!L642="","",IF(ISERROR(MATCH(原始数据!L642,各类选项!L:L,0)),1,0)-IF(原始数据!L642="",1,0))</f>
        <v/>
      </c>
      <c r="E641" s="295" t="str">
        <f>IF(原始数据!W642="","",IF(ISERROR(MATCH(原始数据!W642,各类选项!G:G,0)),1,0))</f>
        <v/>
      </c>
      <c r="F641" s="295" t="str">
        <f>IF(原始数据!Y642="","",IF(ISERROR(MATCH(原始数据!Y642,各类选项!G:G,0)),1,0))</f>
        <v/>
      </c>
      <c r="G641" s="295" t="str">
        <f>IF(原始数据!AO642="","",IF(ISERROR(MATCH(原始数据!AO642,各类选项!$E:$E,0)),1,0))</f>
        <v/>
      </c>
      <c r="H641" s="295" t="str">
        <f>IF(原始数据!AP642="","",IF(ISERROR(MATCH(原始数据!AP642,各类选项!$E:$E,0)),1,0))</f>
        <v/>
      </c>
      <c r="I641" s="295" t="str">
        <f>IF(原始数据!AV642="","",IF(ISERROR(MATCH(原始数据!AV642,各类选项!$E:$E,0)),1,0))</f>
        <v/>
      </c>
      <c r="J641" s="295" t="str">
        <f>IF(原始数据!AX642="","",IF(ISERROR(MATCH(原始数据!AX642,各类选项!$E:$E,0)),1,0))</f>
        <v/>
      </c>
      <c r="K641" s="295" t="str">
        <f>IF(原始数据!AQ642="","",IF(ISERROR(MATCH(原始数据!AQ642,各类选项!$C:$C,0)),1,0))</f>
        <v/>
      </c>
      <c r="L641" s="295" t="str">
        <f>IF(原始数据!AR642="","",IF(ISERROR(MATCH(原始数据!AR642,各类选项!$C:$C,0)),1,0))</f>
        <v/>
      </c>
      <c r="M641" s="295" t="str">
        <f>IF(原始数据!AS642="","",IF(ISERROR(MATCH(原始数据!AS642,各类选项!$C:$C,0)),1,0))</f>
        <v/>
      </c>
      <c r="N641" s="295" t="str">
        <f>IF(原始数据!AT642="","",IF(ISERROR(MATCH(原始数据!AT642,各类选项!$E:$E,0)),1,0))</f>
        <v/>
      </c>
      <c r="O641" s="295" t="str">
        <f>IF(原始数据!AU642="","",IF(ISERROR(MATCH(原始数据!AU642,各类选项!$E:$E,0)),1,0))</f>
        <v/>
      </c>
      <c r="P641" s="295" t="str">
        <f>IF(原始数据!AW642="","",IF(ISERROR(MATCH(原始数据!AW642,各类选项!$E:$E,0)),1,0))</f>
        <v/>
      </c>
      <c r="Q641" s="295" t="str">
        <f>IF(原始数据!AY642="","",IF(ISERROR(MATCH(原始数据!AY642,各类选项!$E:$E,0)),1,0))</f>
        <v/>
      </c>
      <c r="R641" s="295" t="str">
        <f>IF(原始数据!AZ642="","",IF(ISERROR(MATCH(原始数据!AZ642,各类选项!$C:$C,0)),1,0))</f>
        <v/>
      </c>
      <c r="S641" s="295" t="str">
        <f>IF(赛后数据!M642="","",IF(ISERROR(MATCH(赛后数据!M642,(各类选项!J:J),0)),1,0))</f>
        <v/>
      </c>
      <c r="T641" s="295" t="str">
        <f>IF(赛后数据!U642="","",IF(ISERROR(MATCH(赛后数据!U642,(各类选项!J:J),0)),1,0))</f>
        <v/>
      </c>
      <c r="U641" s="295" t="str">
        <f>IF(赛后数据!AC642="","",IF(ISERROR(MATCH(赛后数据!AC642,(各类选项!J:J),0)),1,0))</f>
        <v/>
      </c>
      <c r="V641" s="295" t="str">
        <f>IF(赛后数据!AK642="","",IF(ISERROR(MATCH(赛后数据!AK642,(各类选项!J:J),0)),1,0))</f>
        <v/>
      </c>
    </row>
    <row r="642" spans="1:22">
      <c r="A642" s="295">
        <f t="shared" si="18"/>
        <v>0</v>
      </c>
      <c r="B642" s="295">
        <f t="shared" si="19"/>
        <v>0</v>
      </c>
      <c r="C642" s="295" t="str">
        <f>IF(原始数据!K643="","",IF(ISERROR(MATCH(原始数据!K643,原始数据!E643:F643,0)),1,0)-IF(原始数据!K643="",1,0))</f>
        <v/>
      </c>
      <c r="D642" s="295" t="str">
        <f>IF(原始数据!L643="","",IF(ISERROR(MATCH(原始数据!L643,各类选项!L:L,0)),1,0)-IF(原始数据!L643="",1,0))</f>
        <v/>
      </c>
      <c r="E642" s="295" t="str">
        <f>IF(原始数据!W643="","",IF(ISERROR(MATCH(原始数据!W643,各类选项!G:G,0)),1,0))</f>
        <v/>
      </c>
      <c r="F642" s="295" t="str">
        <f>IF(原始数据!Y643="","",IF(ISERROR(MATCH(原始数据!Y643,各类选项!G:G,0)),1,0))</f>
        <v/>
      </c>
      <c r="G642" s="295" t="str">
        <f>IF(原始数据!AO643="","",IF(ISERROR(MATCH(原始数据!AO643,各类选项!$E:$E,0)),1,0))</f>
        <v/>
      </c>
      <c r="H642" s="295" t="str">
        <f>IF(原始数据!AP643="","",IF(ISERROR(MATCH(原始数据!AP643,各类选项!$E:$E,0)),1,0))</f>
        <v/>
      </c>
      <c r="I642" s="295" t="str">
        <f>IF(原始数据!AV643="","",IF(ISERROR(MATCH(原始数据!AV643,各类选项!$E:$E,0)),1,0))</f>
        <v/>
      </c>
      <c r="J642" s="295" t="str">
        <f>IF(原始数据!AX643="","",IF(ISERROR(MATCH(原始数据!AX643,各类选项!$E:$E,0)),1,0))</f>
        <v/>
      </c>
      <c r="K642" s="295" t="str">
        <f>IF(原始数据!AQ643="","",IF(ISERROR(MATCH(原始数据!AQ643,各类选项!$C:$C,0)),1,0))</f>
        <v/>
      </c>
      <c r="L642" s="295" t="str">
        <f>IF(原始数据!AR643="","",IF(ISERROR(MATCH(原始数据!AR643,各类选项!$C:$C,0)),1,0))</f>
        <v/>
      </c>
      <c r="M642" s="295" t="str">
        <f>IF(原始数据!AS643="","",IF(ISERROR(MATCH(原始数据!AS643,各类选项!$C:$C,0)),1,0))</f>
        <v/>
      </c>
      <c r="N642" s="295" t="str">
        <f>IF(原始数据!AT643="","",IF(ISERROR(MATCH(原始数据!AT643,各类选项!$E:$E,0)),1,0))</f>
        <v/>
      </c>
      <c r="O642" s="295" t="str">
        <f>IF(原始数据!AU643="","",IF(ISERROR(MATCH(原始数据!AU643,各类选项!$E:$E,0)),1,0))</f>
        <v/>
      </c>
      <c r="P642" s="295" t="str">
        <f>IF(原始数据!AW643="","",IF(ISERROR(MATCH(原始数据!AW643,各类选项!$E:$E,0)),1,0))</f>
        <v/>
      </c>
      <c r="Q642" s="295" t="str">
        <f>IF(原始数据!AY643="","",IF(ISERROR(MATCH(原始数据!AY643,各类选项!$E:$E,0)),1,0))</f>
        <v/>
      </c>
      <c r="R642" s="295" t="str">
        <f>IF(原始数据!AZ643="","",IF(ISERROR(MATCH(原始数据!AZ643,各类选项!$C:$C,0)),1,0))</f>
        <v/>
      </c>
      <c r="S642" s="295" t="str">
        <f>IF(赛后数据!M643="","",IF(ISERROR(MATCH(赛后数据!M643,(各类选项!J:J),0)),1,0))</f>
        <v/>
      </c>
      <c r="T642" s="295" t="str">
        <f>IF(赛后数据!U643="","",IF(ISERROR(MATCH(赛后数据!U643,(各类选项!J:J),0)),1,0))</f>
        <v/>
      </c>
      <c r="U642" s="295" t="str">
        <f>IF(赛后数据!AC643="","",IF(ISERROR(MATCH(赛后数据!AC643,(各类选项!J:J),0)),1,0))</f>
        <v/>
      </c>
      <c r="V642" s="295" t="str">
        <f>IF(赛后数据!AK643="","",IF(ISERROR(MATCH(赛后数据!AK643,(各类选项!J:J),0)),1,0))</f>
        <v/>
      </c>
    </row>
    <row r="643" spans="1:22">
      <c r="A643" s="295">
        <f t="shared" ref="A643:A706" si="20">COUNTIF(C643:R643,"&gt;0")</f>
        <v>0</v>
      </c>
      <c r="B643" s="295">
        <f t="shared" ref="B643:B706" si="21">COUNTIF(S643:V643,"&gt;0")</f>
        <v>0</v>
      </c>
      <c r="C643" s="295" t="str">
        <f>IF(原始数据!K644="","",IF(ISERROR(MATCH(原始数据!K644,原始数据!E644:F644,0)),1,0)-IF(原始数据!K644="",1,0))</f>
        <v/>
      </c>
      <c r="D643" s="295" t="str">
        <f>IF(原始数据!L644="","",IF(ISERROR(MATCH(原始数据!L644,各类选项!L:L,0)),1,0)-IF(原始数据!L644="",1,0))</f>
        <v/>
      </c>
      <c r="E643" s="295" t="str">
        <f>IF(原始数据!W644="","",IF(ISERROR(MATCH(原始数据!W644,各类选项!G:G,0)),1,0))</f>
        <v/>
      </c>
      <c r="F643" s="295" t="str">
        <f>IF(原始数据!Y644="","",IF(ISERROR(MATCH(原始数据!Y644,各类选项!G:G,0)),1,0))</f>
        <v/>
      </c>
      <c r="G643" s="295" t="str">
        <f>IF(原始数据!AO644="","",IF(ISERROR(MATCH(原始数据!AO644,各类选项!$E:$E,0)),1,0))</f>
        <v/>
      </c>
      <c r="H643" s="295" t="str">
        <f>IF(原始数据!AP644="","",IF(ISERROR(MATCH(原始数据!AP644,各类选项!$E:$E,0)),1,0))</f>
        <v/>
      </c>
      <c r="I643" s="295" t="str">
        <f>IF(原始数据!AV644="","",IF(ISERROR(MATCH(原始数据!AV644,各类选项!$E:$E,0)),1,0))</f>
        <v/>
      </c>
      <c r="J643" s="295" t="str">
        <f>IF(原始数据!AX644="","",IF(ISERROR(MATCH(原始数据!AX644,各类选项!$E:$E,0)),1,0))</f>
        <v/>
      </c>
      <c r="K643" s="295" t="str">
        <f>IF(原始数据!AQ644="","",IF(ISERROR(MATCH(原始数据!AQ644,各类选项!$C:$C,0)),1,0))</f>
        <v/>
      </c>
      <c r="L643" s="295" t="str">
        <f>IF(原始数据!AR644="","",IF(ISERROR(MATCH(原始数据!AR644,各类选项!$C:$C,0)),1,0))</f>
        <v/>
      </c>
      <c r="M643" s="295" t="str">
        <f>IF(原始数据!AS644="","",IF(ISERROR(MATCH(原始数据!AS644,各类选项!$C:$C,0)),1,0))</f>
        <v/>
      </c>
      <c r="N643" s="295" t="str">
        <f>IF(原始数据!AT644="","",IF(ISERROR(MATCH(原始数据!AT644,各类选项!$E:$E,0)),1,0))</f>
        <v/>
      </c>
      <c r="O643" s="295" t="str">
        <f>IF(原始数据!AU644="","",IF(ISERROR(MATCH(原始数据!AU644,各类选项!$E:$E,0)),1,0))</f>
        <v/>
      </c>
      <c r="P643" s="295" t="str">
        <f>IF(原始数据!AW644="","",IF(ISERROR(MATCH(原始数据!AW644,各类选项!$E:$E,0)),1,0))</f>
        <v/>
      </c>
      <c r="Q643" s="295" t="str">
        <f>IF(原始数据!AY644="","",IF(ISERROR(MATCH(原始数据!AY644,各类选项!$E:$E,0)),1,0))</f>
        <v/>
      </c>
      <c r="R643" s="295" t="str">
        <f>IF(原始数据!AZ644="","",IF(ISERROR(MATCH(原始数据!AZ644,各类选项!$C:$C,0)),1,0))</f>
        <v/>
      </c>
      <c r="S643" s="295" t="str">
        <f>IF(赛后数据!M644="","",IF(ISERROR(MATCH(赛后数据!M644,(各类选项!J:J),0)),1,0))</f>
        <v/>
      </c>
      <c r="T643" s="295" t="str">
        <f>IF(赛后数据!U644="","",IF(ISERROR(MATCH(赛后数据!U644,(各类选项!J:J),0)),1,0))</f>
        <v/>
      </c>
      <c r="U643" s="295" t="str">
        <f>IF(赛后数据!AC644="","",IF(ISERROR(MATCH(赛后数据!AC644,(各类选项!J:J),0)),1,0))</f>
        <v/>
      </c>
      <c r="V643" s="295" t="str">
        <f>IF(赛后数据!AK644="","",IF(ISERROR(MATCH(赛后数据!AK644,(各类选项!J:J),0)),1,0))</f>
        <v/>
      </c>
    </row>
    <row r="644" spans="1:22">
      <c r="A644" s="295">
        <f t="shared" si="20"/>
        <v>0</v>
      </c>
      <c r="B644" s="295">
        <f t="shared" si="21"/>
        <v>0</v>
      </c>
      <c r="C644" s="295" t="str">
        <f>IF(原始数据!K645="","",IF(ISERROR(MATCH(原始数据!K645,原始数据!E645:F645,0)),1,0)-IF(原始数据!K645="",1,0))</f>
        <v/>
      </c>
      <c r="D644" s="295" t="str">
        <f>IF(原始数据!L645="","",IF(ISERROR(MATCH(原始数据!L645,各类选项!L:L,0)),1,0)-IF(原始数据!L645="",1,0))</f>
        <v/>
      </c>
      <c r="E644" s="295" t="str">
        <f>IF(原始数据!W645="","",IF(ISERROR(MATCH(原始数据!W645,各类选项!G:G,0)),1,0))</f>
        <v/>
      </c>
      <c r="F644" s="295" t="str">
        <f>IF(原始数据!Y645="","",IF(ISERROR(MATCH(原始数据!Y645,各类选项!G:G,0)),1,0))</f>
        <v/>
      </c>
      <c r="G644" s="295" t="str">
        <f>IF(原始数据!AO645="","",IF(ISERROR(MATCH(原始数据!AO645,各类选项!$E:$E,0)),1,0))</f>
        <v/>
      </c>
      <c r="H644" s="295" t="str">
        <f>IF(原始数据!AP645="","",IF(ISERROR(MATCH(原始数据!AP645,各类选项!$E:$E,0)),1,0))</f>
        <v/>
      </c>
      <c r="I644" s="295" t="str">
        <f>IF(原始数据!AV645="","",IF(ISERROR(MATCH(原始数据!AV645,各类选项!$E:$E,0)),1,0))</f>
        <v/>
      </c>
      <c r="J644" s="295" t="str">
        <f>IF(原始数据!AX645="","",IF(ISERROR(MATCH(原始数据!AX645,各类选项!$E:$E,0)),1,0))</f>
        <v/>
      </c>
      <c r="K644" s="295" t="str">
        <f>IF(原始数据!AQ645="","",IF(ISERROR(MATCH(原始数据!AQ645,各类选项!$C:$C,0)),1,0))</f>
        <v/>
      </c>
      <c r="L644" s="295" t="str">
        <f>IF(原始数据!AR645="","",IF(ISERROR(MATCH(原始数据!AR645,各类选项!$C:$C,0)),1,0))</f>
        <v/>
      </c>
      <c r="M644" s="295" t="str">
        <f>IF(原始数据!AS645="","",IF(ISERROR(MATCH(原始数据!AS645,各类选项!$C:$C,0)),1,0))</f>
        <v/>
      </c>
      <c r="N644" s="295" t="str">
        <f>IF(原始数据!AT645="","",IF(ISERROR(MATCH(原始数据!AT645,各类选项!$E:$E,0)),1,0))</f>
        <v/>
      </c>
      <c r="O644" s="295" t="str">
        <f>IF(原始数据!AU645="","",IF(ISERROR(MATCH(原始数据!AU645,各类选项!$E:$E,0)),1,0))</f>
        <v/>
      </c>
      <c r="P644" s="295" t="str">
        <f>IF(原始数据!AW645="","",IF(ISERROR(MATCH(原始数据!AW645,各类选项!$E:$E,0)),1,0))</f>
        <v/>
      </c>
      <c r="Q644" s="295" t="str">
        <f>IF(原始数据!AY645="","",IF(ISERROR(MATCH(原始数据!AY645,各类选项!$E:$E,0)),1,0))</f>
        <v/>
      </c>
      <c r="R644" s="295" t="str">
        <f>IF(原始数据!AZ645="","",IF(ISERROR(MATCH(原始数据!AZ645,各类选项!$C:$C,0)),1,0))</f>
        <v/>
      </c>
      <c r="S644" s="295" t="str">
        <f>IF(赛后数据!M645="","",IF(ISERROR(MATCH(赛后数据!M645,(各类选项!J:J),0)),1,0))</f>
        <v/>
      </c>
      <c r="T644" s="295" t="str">
        <f>IF(赛后数据!U645="","",IF(ISERROR(MATCH(赛后数据!U645,(各类选项!J:J),0)),1,0))</f>
        <v/>
      </c>
      <c r="U644" s="295" t="str">
        <f>IF(赛后数据!AC645="","",IF(ISERROR(MATCH(赛后数据!AC645,(各类选项!J:J),0)),1,0))</f>
        <v/>
      </c>
      <c r="V644" s="295" t="str">
        <f>IF(赛后数据!AK645="","",IF(ISERROR(MATCH(赛后数据!AK645,(各类选项!J:J),0)),1,0))</f>
        <v/>
      </c>
    </row>
    <row r="645" spans="1:22">
      <c r="A645" s="295">
        <f t="shared" si="20"/>
        <v>0</v>
      </c>
      <c r="B645" s="295">
        <f t="shared" si="21"/>
        <v>0</v>
      </c>
      <c r="C645" s="295" t="str">
        <f>IF(原始数据!K646="","",IF(ISERROR(MATCH(原始数据!K646,原始数据!E646:F646,0)),1,0)-IF(原始数据!K646="",1,0))</f>
        <v/>
      </c>
      <c r="D645" s="295" t="str">
        <f>IF(原始数据!L646="","",IF(ISERROR(MATCH(原始数据!L646,各类选项!L:L,0)),1,0)-IF(原始数据!L646="",1,0))</f>
        <v/>
      </c>
      <c r="E645" s="295" t="str">
        <f>IF(原始数据!W646="","",IF(ISERROR(MATCH(原始数据!W646,各类选项!G:G,0)),1,0))</f>
        <v/>
      </c>
      <c r="F645" s="295" t="str">
        <f>IF(原始数据!Y646="","",IF(ISERROR(MATCH(原始数据!Y646,各类选项!G:G,0)),1,0))</f>
        <v/>
      </c>
      <c r="G645" s="295" t="str">
        <f>IF(原始数据!AO646="","",IF(ISERROR(MATCH(原始数据!AO646,各类选项!$E:$E,0)),1,0))</f>
        <v/>
      </c>
      <c r="H645" s="295" t="str">
        <f>IF(原始数据!AP646="","",IF(ISERROR(MATCH(原始数据!AP646,各类选项!$E:$E,0)),1,0))</f>
        <v/>
      </c>
      <c r="I645" s="295" t="str">
        <f>IF(原始数据!AV646="","",IF(ISERROR(MATCH(原始数据!AV646,各类选项!$E:$E,0)),1,0))</f>
        <v/>
      </c>
      <c r="J645" s="295" t="str">
        <f>IF(原始数据!AX646="","",IF(ISERROR(MATCH(原始数据!AX646,各类选项!$E:$E,0)),1,0))</f>
        <v/>
      </c>
      <c r="K645" s="295" t="str">
        <f>IF(原始数据!AQ646="","",IF(ISERROR(MATCH(原始数据!AQ646,各类选项!$C:$C,0)),1,0))</f>
        <v/>
      </c>
      <c r="L645" s="295" t="str">
        <f>IF(原始数据!AR646="","",IF(ISERROR(MATCH(原始数据!AR646,各类选项!$C:$C,0)),1,0))</f>
        <v/>
      </c>
      <c r="M645" s="295" t="str">
        <f>IF(原始数据!AS646="","",IF(ISERROR(MATCH(原始数据!AS646,各类选项!$C:$C,0)),1,0))</f>
        <v/>
      </c>
      <c r="N645" s="295" t="str">
        <f>IF(原始数据!AT646="","",IF(ISERROR(MATCH(原始数据!AT646,各类选项!$E:$E,0)),1,0))</f>
        <v/>
      </c>
      <c r="O645" s="295" t="str">
        <f>IF(原始数据!AU646="","",IF(ISERROR(MATCH(原始数据!AU646,各类选项!$E:$E,0)),1,0))</f>
        <v/>
      </c>
      <c r="P645" s="295" t="str">
        <f>IF(原始数据!AW646="","",IF(ISERROR(MATCH(原始数据!AW646,各类选项!$E:$E,0)),1,0))</f>
        <v/>
      </c>
      <c r="Q645" s="295" t="str">
        <f>IF(原始数据!AY646="","",IF(ISERROR(MATCH(原始数据!AY646,各类选项!$E:$E,0)),1,0))</f>
        <v/>
      </c>
      <c r="R645" s="295" t="str">
        <f>IF(原始数据!AZ646="","",IF(ISERROR(MATCH(原始数据!AZ646,各类选项!$C:$C,0)),1,0))</f>
        <v/>
      </c>
      <c r="S645" s="295" t="str">
        <f>IF(赛后数据!M646="","",IF(ISERROR(MATCH(赛后数据!M646,(各类选项!J:J),0)),1,0))</f>
        <v/>
      </c>
      <c r="T645" s="295" t="str">
        <f>IF(赛后数据!U646="","",IF(ISERROR(MATCH(赛后数据!U646,(各类选项!J:J),0)),1,0))</f>
        <v/>
      </c>
      <c r="U645" s="295" t="str">
        <f>IF(赛后数据!AC646="","",IF(ISERROR(MATCH(赛后数据!AC646,(各类选项!J:J),0)),1,0))</f>
        <v/>
      </c>
      <c r="V645" s="295" t="str">
        <f>IF(赛后数据!AK646="","",IF(ISERROR(MATCH(赛后数据!AK646,(各类选项!J:J),0)),1,0))</f>
        <v/>
      </c>
    </row>
    <row r="646" spans="1:22">
      <c r="A646" s="295">
        <f t="shared" si="20"/>
        <v>0</v>
      </c>
      <c r="B646" s="295">
        <f t="shared" si="21"/>
        <v>0</v>
      </c>
      <c r="C646" s="295" t="str">
        <f>IF(原始数据!K647="","",IF(ISERROR(MATCH(原始数据!K647,原始数据!E647:F647,0)),1,0)-IF(原始数据!K647="",1,0))</f>
        <v/>
      </c>
      <c r="D646" s="295" t="str">
        <f>IF(原始数据!L647="","",IF(ISERROR(MATCH(原始数据!L647,各类选项!L:L,0)),1,0)-IF(原始数据!L647="",1,0))</f>
        <v/>
      </c>
      <c r="E646" s="295" t="str">
        <f>IF(原始数据!W647="","",IF(ISERROR(MATCH(原始数据!W647,各类选项!G:G,0)),1,0))</f>
        <v/>
      </c>
      <c r="F646" s="295" t="str">
        <f>IF(原始数据!Y647="","",IF(ISERROR(MATCH(原始数据!Y647,各类选项!G:G,0)),1,0))</f>
        <v/>
      </c>
      <c r="G646" s="295" t="str">
        <f>IF(原始数据!AO647="","",IF(ISERROR(MATCH(原始数据!AO647,各类选项!$E:$E,0)),1,0))</f>
        <v/>
      </c>
      <c r="H646" s="295" t="str">
        <f>IF(原始数据!AP647="","",IF(ISERROR(MATCH(原始数据!AP647,各类选项!$E:$E,0)),1,0))</f>
        <v/>
      </c>
      <c r="I646" s="295" t="str">
        <f>IF(原始数据!AV647="","",IF(ISERROR(MATCH(原始数据!AV647,各类选项!$E:$E,0)),1,0))</f>
        <v/>
      </c>
      <c r="J646" s="295" t="str">
        <f>IF(原始数据!AX647="","",IF(ISERROR(MATCH(原始数据!AX647,各类选项!$E:$E,0)),1,0))</f>
        <v/>
      </c>
      <c r="K646" s="295" t="str">
        <f>IF(原始数据!AQ647="","",IF(ISERROR(MATCH(原始数据!AQ647,各类选项!$C:$C,0)),1,0))</f>
        <v/>
      </c>
      <c r="L646" s="295" t="str">
        <f>IF(原始数据!AR647="","",IF(ISERROR(MATCH(原始数据!AR647,各类选项!$C:$C,0)),1,0))</f>
        <v/>
      </c>
      <c r="M646" s="295" t="str">
        <f>IF(原始数据!AS647="","",IF(ISERROR(MATCH(原始数据!AS647,各类选项!$C:$C,0)),1,0))</f>
        <v/>
      </c>
      <c r="N646" s="295" t="str">
        <f>IF(原始数据!AT647="","",IF(ISERROR(MATCH(原始数据!AT647,各类选项!$E:$E,0)),1,0))</f>
        <v/>
      </c>
      <c r="O646" s="295" t="str">
        <f>IF(原始数据!AU647="","",IF(ISERROR(MATCH(原始数据!AU647,各类选项!$E:$E,0)),1,0))</f>
        <v/>
      </c>
      <c r="P646" s="295" t="str">
        <f>IF(原始数据!AW647="","",IF(ISERROR(MATCH(原始数据!AW647,各类选项!$E:$E,0)),1,0))</f>
        <v/>
      </c>
      <c r="Q646" s="295" t="str">
        <f>IF(原始数据!AY647="","",IF(ISERROR(MATCH(原始数据!AY647,各类选项!$E:$E,0)),1,0))</f>
        <v/>
      </c>
      <c r="R646" s="295" t="str">
        <f>IF(原始数据!AZ647="","",IF(ISERROR(MATCH(原始数据!AZ647,各类选项!$C:$C,0)),1,0))</f>
        <v/>
      </c>
      <c r="S646" s="295" t="str">
        <f>IF(赛后数据!M647="","",IF(ISERROR(MATCH(赛后数据!M647,(各类选项!J:J),0)),1,0))</f>
        <v/>
      </c>
      <c r="T646" s="295" t="str">
        <f>IF(赛后数据!U647="","",IF(ISERROR(MATCH(赛后数据!U647,(各类选项!J:J),0)),1,0))</f>
        <v/>
      </c>
      <c r="U646" s="295" t="str">
        <f>IF(赛后数据!AC647="","",IF(ISERROR(MATCH(赛后数据!AC647,(各类选项!J:J),0)),1,0))</f>
        <v/>
      </c>
      <c r="V646" s="295" t="str">
        <f>IF(赛后数据!AK647="","",IF(ISERROR(MATCH(赛后数据!AK647,(各类选项!J:J),0)),1,0))</f>
        <v/>
      </c>
    </row>
    <row r="647" spans="1:22">
      <c r="A647" s="295">
        <f t="shared" si="20"/>
        <v>0</v>
      </c>
      <c r="B647" s="295">
        <f t="shared" si="21"/>
        <v>0</v>
      </c>
      <c r="C647" s="295" t="str">
        <f>IF(原始数据!K648="","",IF(ISERROR(MATCH(原始数据!K648,原始数据!E648:F648,0)),1,0)-IF(原始数据!K648="",1,0))</f>
        <v/>
      </c>
      <c r="D647" s="295" t="str">
        <f>IF(原始数据!L648="","",IF(ISERROR(MATCH(原始数据!L648,各类选项!L:L,0)),1,0)-IF(原始数据!L648="",1,0))</f>
        <v/>
      </c>
      <c r="E647" s="295" t="str">
        <f>IF(原始数据!W648="","",IF(ISERROR(MATCH(原始数据!W648,各类选项!G:G,0)),1,0))</f>
        <v/>
      </c>
      <c r="F647" s="295" t="str">
        <f>IF(原始数据!Y648="","",IF(ISERROR(MATCH(原始数据!Y648,各类选项!G:G,0)),1,0))</f>
        <v/>
      </c>
      <c r="G647" s="295" t="str">
        <f>IF(原始数据!AO648="","",IF(ISERROR(MATCH(原始数据!AO648,各类选项!$E:$E,0)),1,0))</f>
        <v/>
      </c>
      <c r="H647" s="295" t="str">
        <f>IF(原始数据!AP648="","",IF(ISERROR(MATCH(原始数据!AP648,各类选项!$E:$E,0)),1,0))</f>
        <v/>
      </c>
      <c r="I647" s="295" t="str">
        <f>IF(原始数据!AV648="","",IF(ISERROR(MATCH(原始数据!AV648,各类选项!$E:$E,0)),1,0))</f>
        <v/>
      </c>
      <c r="J647" s="295" t="str">
        <f>IF(原始数据!AX648="","",IF(ISERROR(MATCH(原始数据!AX648,各类选项!$E:$E,0)),1,0))</f>
        <v/>
      </c>
      <c r="K647" s="295" t="str">
        <f>IF(原始数据!AQ648="","",IF(ISERROR(MATCH(原始数据!AQ648,各类选项!$C:$C,0)),1,0))</f>
        <v/>
      </c>
      <c r="L647" s="295" t="str">
        <f>IF(原始数据!AR648="","",IF(ISERROR(MATCH(原始数据!AR648,各类选项!$C:$C,0)),1,0))</f>
        <v/>
      </c>
      <c r="M647" s="295" t="str">
        <f>IF(原始数据!AS648="","",IF(ISERROR(MATCH(原始数据!AS648,各类选项!$C:$C,0)),1,0))</f>
        <v/>
      </c>
      <c r="N647" s="295" t="str">
        <f>IF(原始数据!AT648="","",IF(ISERROR(MATCH(原始数据!AT648,各类选项!$E:$E,0)),1,0))</f>
        <v/>
      </c>
      <c r="O647" s="295" t="str">
        <f>IF(原始数据!AU648="","",IF(ISERROR(MATCH(原始数据!AU648,各类选项!$E:$E,0)),1,0))</f>
        <v/>
      </c>
      <c r="P647" s="295" t="str">
        <f>IF(原始数据!AW648="","",IF(ISERROR(MATCH(原始数据!AW648,各类选项!$E:$E,0)),1,0))</f>
        <v/>
      </c>
      <c r="Q647" s="295" t="str">
        <f>IF(原始数据!AY648="","",IF(ISERROR(MATCH(原始数据!AY648,各类选项!$E:$E,0)),1,0))</f>
        <v/>
      </c>
      <c r="R647" s="295" t="str">
        <f>IF(原始数据!AZ648="","",IF(ISERROR(MATCH(原始数据!AZ648,各类选项!$C:$C,0)),1,0))</f>
        <v/>
      </c>
      <c r="S647" s="295" t="str">
        <f>IF(赛后数据!M648="","",IF(ISERROR(MATCH(赛后数据!M648,(各类选项!J:J),0)),1,0))</f>
        <v/>
      </c>
      <c r="T647" s="295" t="str">
        <f>IF(赛后数据!U648="","",IF(ISERROR(MATCH(赛后数据!U648,(各类选项!J:J),0)),1,0))</f>
        <v/>
      </c>
      <c r="U647" s="295" t="str">
        <f>IF(赛后数据!AC648="","",IF(ISERROR(MATCH(赛后数据!AC648,(各类选项!J:J),0)),1,0))</f>
        <v/>
      </c>
      <c r="V647" s="295" t="str">
        <f>IF(赛后数据!AK648="","",IF(ISERROR(MATCH(赛后数据!AK648,(各类选项!J:J),0)),1,0))</f>
        <v/>
      </c>
    </row>
    <row r="648" spans="1:22">
      <c r="A648" s="295">
        <f t="shared" si="20"/>
        <v>0</v>
      </c>
      <c r="B648" s="295">
        <f t="shared" si="21"/>
        <v>0</v>
      </c>
      <c r="C648" s="295" t="str">
        <f>IF(原始数据!K649="","",IF(ISERROR(MATCH(原始数据!K649,原始数据!E649:F649,0)),1,0)-IF(原始数据!K649="",1,0))</f>
        <v/>
      </c>
      <c r="D648" s="295" t="str">
        <f>IF(原始数据!L649="","",IF(ISERROR(MATCH(原始数据!L649,各类选项!L:L,0)),1,0)-IF(原始数据!L649="",1,0))</f>
        <v/>
      </c>
      <c r="E648" s="295" t="str">
        <f>IF(原始数据!W649="","",IF(ISERROR(MATCH(原始数据!W649,各类选项!G:G,0)),1,0))</f>
        <v/>
      </c>
      <c r="F648" s="295" t="str">
        <f>IF(原始数据!Y649="","",IF(ISERROR(MATCH(原始数据!Y649,各类选项!G:G,0)),1,0))</f>
        <v/>
      </c>
      <c r="G648" s="295" t="str">
        <f>IF(原始数据!AO649="","",IF(ISERROR(MATCH(原始数据!AO649,各类选项!$E:$E,0)),1,0))</f>
        <v/>
      </c>
      <c r="H648" s="295" t="str">
        <f>IF(原始数据!AP649="","",IF(ISERROR(MATCH(原始数据!AP649,各类选项!$E:$E,0)),1,0))</f>
        <v/>
      </c>
      <c r="I648" s="295" t="str">
        <f>IF(原始数据!AV649="","",IF(ISERROR(MATCH(原始数据!AV649,各类选项!$E:$E,0)),1,0))</f>
        <v/>
      </c>
      <c r="J648" s="295" t="str">
        <f>IF(原始数据!AX649="","",IF(ISERROR(MATCH(原始数据!AX649,各类选项!$E:$E,0)),1,0))</f>
        <v/>
      </c>
      <c r="K648" s="295" t="str">
        <f>IF(原始数据!AQ649="","",IF(ISERROR(MATCH(原始数据!AQ649,各类选项!$C:$C,0)),1,0))</f>
        <v/>
      </c>
      <c r="L648" s="295" t="str">
        <f>IF(原始数据!AR649="","",IF(ISERROR(MATCH(原始数据!AR649,各类选项!$C:$C,0)),1,0))</f>
        <v/>
      </c>
      <c r="M648" s="295" t="str">
        <f>IF(原始数据!AS649="","",IF(ISERROR(MATCH(原始数据!AS649,各类选项!$C:$C,0)),1,0))</f>
        <v/>
      </c>
      <c r="N648" s="295" t="str">
        <f>IF(原始数据!AT649="","",IF(ISERROR(MATCH(原始数据!AT649,各类选项!$E:$E,0)),1,0))</f>
        <v/>
      </c>
      <c r="O648" s="295" t="str">
        <f>IF(原始数据!AU649="","",IF(ISERROR(MATCH(原始数据!AU649,各类选项!$E:$E,0)),1,0))</f>
        <v/>
      </c>
      <c r="P648" s="295" t="str">
        <f>IF(原始数据!AW649="","",IF(ISERROR(MATCH(原始数据!AW649,各类选项!$E:$E,0)),1,0))</f>
        <v/>
      </c>
      <c r="Q648" s="295" t="str">
        <f>IF(原始数据!AY649="","",IF(ISERROR(MATCH(原始数据!AY649,各类选项!$E:$E,0)),1,0))</f>
        <v/>
      </c>
      <c r="R648" s="295" t="str">
        <f>IF(原始数据!AZ649="","",IF(ISERROR(MATCH(原始数据!AZ649,各类选项!$C:$C,0)),1,0))</f>
        <v/>
      </c>
      <c r="S648" s="295" t="str">
        <f>IF(赛后数据!M649="","",IF(ISERROR(MATCH(赛后数据!M649,(各类选项!J:J),0)),1,0))</f>
        <v/>
      </c>
      <c r="T648" s="295" t="str">
        <f>IF(赛后数据!U649="","",IF(ISERROR(MATCH(赛后数据!U649,(各类选项!J:J),0)),1,0))</f>
        <v/>
      </c>
      <c r="U648" s="295" t="str">
        <f>IF(赛后数据!AC649="","",IF(ISERROR(MATCH(赛后数据!AC649,(各类选项!J:J),0)),1,0))</f>
        <v/>
      </c>
      <c r="V648" s="295" t="str">
        <f>IF(赛后数据!AK649="","",IF(ISERROR(MATCH(赛后数据!AK649,(各类选项!J:J),0)),1,0))</f>
        <v/>
      </c>
    </row>
    <row r="649" spans="1:22">
      <c r="A649" s="295">
        <f t="shared" si="20"/>
        <v>0</v>
      </c>
      <c r="B649" s="295">
        <f t="shared" si="21"/>
        <v>0</v>
      </c>
      <c r="C649" s="295" t="str">
        <f>IF(原始数据!K650="","",IF(ISERROR(MATCH(原始数据!K650,原始数据!E650:F650,0)),1,0)-IF(原始数据!K650="",1,0))</f>
        <v/>
      </c>
      <c r="D649" s="295" t="str">
        <f>IF(原始数据!L650="","",IF(ISERROR(MATCH(原始数据!L650,各类选项!L:L,0)),1,0)-IF(原始数据!L650="",1,0))</f>
        <v/>
      </c>
      <c r="E649" s="295" t="str">
        <f>IF(原始数据!W650="","",IF(ISERROR(MATCH(原始数据!W650,各类选项!G:G,0)),1,0))</f>
        <v/>
      </c>
      <c r="F649" s="295" t="str">
        <f>IF(原始数据!Y650="","",IF(ISERROR(MATCH(原始数据!Y650,各类选项!G:G,0)),1,0))</f>
        <v/>
      </c>
      <c r="G649" s="295" t="str">
        <f>IF(原始数据!AO650="","",IF(ISERROR(MATCH(原始数据!AO650,各类选项!$E:$E,0)),1,0))</f>
        <v/>
      </c>
      <c r="H649" s="295" t="str">
        <f>IF(原始数据!AP650="","",IF(ISERROR(MATCH(原始数据!AP650,各类选项!$E:$E,0)),1,0))</f>
        <v/>
      </c>
      <c r="I649" s="295" t="str">
        <f>IF(原始数据!AV650="","",IF(ISERROR(MATCH(原始数据!AV650,各类选项!$E:$E,0)),1,0))</f>
        <v/>
      </c>
      <c r="J649" s="295" t="str">
        <f>IF(原始数据!AX650="","",IF(ISERROR(MATCH(原始数据!AX650,各类选项!$E:$E,0)),1,0))</f>
        <v/>
      </c>
      <c r="K649" s="295" t="str">
        <f>IF(原始数据!AQ650="","",IF(ISERROR(MATCH(原始数据!AQ650,各类选项!$C:$C,0)),1,0))</f>
        <v/>
      </c>
      <c r="L649" s="295" t="str">
        <f>IF(原始数据!AR650="","",IF(ISERROR(MATCH(原始数据!AR650,各类选项!$C:$C,0)),1,0))</f>
        <v/>
      </c>
      <c r="M649" s="295" t="str">
        <f>IF(原始数据!AS650="","",IF(ISERROR(MATCH(原始数据!AS650,各类选项!$C:$C,0)),1,0))</f>
        <v/>
      </c>
      <c r="N649" s="295" t="str">
        <f>IF(原始数据!AT650="","",IF(ISERROR(MATCH(原始数据!AT650,各类选项!$E:$E,0)),1,0))</f>
        <v/>
      </c>
      <c r="O649" s="295" t="str">
        <f>IF(原始数据!AU650="","",IF(ISERROR(MATCH(原始数据!AU650,各类选项!$E:$E,0)),1,0))</f>
        <v/>
      </c>
      <c r="P649" s="295" t="str">
        <f>IF(原始数据!AW650="","",IF(ISERROR(MATCH(原始数据!AW650,各类选项!$E:$E,0)),1,0))</f>
        <v/>
      </c>
      <c r="Q649" s="295" t="str">
        <f>IF(原始数据!AY650="","",IF(ISERROR(MATCH(原始数据!AY650,各类选项!$E:$E,0)),1,0))</f>
        <v/>
      </c>
      <c r="R649" s="295" t="str">
        <f>IF(原始数据!AZ650="","",IF(ISERROR(MATCH(原始数据!AZ650,各类选项!$C:$C,0)),1,0))</f>
        <v/>
      </c>
      <c r="S649" s="295" t="str">
        <f>IF(赛后数据!M650="","",IF(ISERROR(MATCH(赛后数据!M650,(各类选项!J:J),0)),1,0))</f>
        <v/>
      </c>
      <c r="T649" s="295" t="str">
        <f>IF(赛后数据!U650="","",IF(ISERROR(MATCH(赛后数据!U650,(各类选项!J:J),0)),1,0))</f>
        <v/>
      </c>
      <c r="U649" s="295" t="str">
        <f>IF(赛后数据!AC650="","",IF(ISERROR(MATCH(赛后数据!AC650,(各类选项!J:J),0)),1,0))</f>
        <v/>
      </c>
      <c r="V649" s="295" t="str">
        <f>IF(赛后数据!AK650="","",IF(ISERROR(MATCH(赛后数据!AK650,(各类选项!J:J),0)),1,0))</f>
        <v/>
      </c>
    </row>
    <row r="650" spans="1:22">
      <c r="A650" s="295">
        <f t="shared" si="20"/>
        <v>0</v>
      </c>
      <c r="B650" s="295">
        <f t="shared" si="21"/>
        <v>0</v>
      </c>
      <c r="C650" s="295" t="str">
        <f>IF(原始数据!K651="","",IF(ISERROR(MATCH(原始数据!K651,原始数据!E651:F651,0)),1,0)-IF(原始数据!K651="",1,0))</f>
        <v/>
      </c>
      <c r="D650" s="295" t="str">
        <f>IF(原始数据!L651="","",IF(ISERROR(MATCH(原始数据!L651,各类选项!L:L,0)),1,0)-IF(原始数据!L651="",1,0))</f>
        <v/>
      </c>
      <c r="E650" s="295" t="str">
        <f>IF(原始数据!W651="","",IF(ISERROR(MATCH(原始数据!W651,各类选项!G:G,0)),1,0))</f>
        <v/>
      </c>
      <c r="F650" s="295" t="str">
        <f>IF(原始数据!Y651="","",IF(ISERROR(MATCH(原始数据!Y651,各类选项!G:G,0)),1,0))</f>
        <v/>
      </c>
      <c r="G650" s="295" t="str">
        <f>IF(原始数据!AO651="","",IF(ISERROR(MATCH(原始数据!AO651,各类选项!$E:$E,0)),1,0))</f>
        <v/>
      </c>
      <c r="H650" s="295" t="str">
        <f>IF(原始数据!AP651="","",IF(ISERROR(MATCH(原始数据!AP651,各类选项!$E:$E,0)),1,0))</f>
        <v/>
      </c>
      <c r="I650" s="295" t="str">
        <f>IF(原始数据!AV651="","",IF(ISERROR(MATCH(原始数据!AV651,各类选项!$E:$E,0)),1,0))</f>
        <v/>
      </c>
      <c r="J650" s="295" t="str">
        <f>IF(原始数据!AX651="","",IF(ISERROR(MATCH(原始数据!AX651,各类选项!$E:$E,0)),1,0))</f>
        <v/>
      </c>
      <c r="K650" s="295" t="str">
        <f>IF(原始数据!AQ651="","",IF(ISERROR(MATCH(原始数据!AQ651,各类选项!$C:$C,0)),1,0))</f>
        <v/>
      </c>
      <c r="L650" s="295" t="str">
        <f>IF(原始数据!AR651="","",IF(ISERROR(MATCH(原始数据!AR651,各类选项!$C:$C,0)),1,0))</f>
        <v/>
      </c>
      <c r="M650" s="295" t="str">
        <f>IF(原始数据!AS651="","",IF(ISERROR(MATCH(原始数据!AS651,各类选项!$C:$C,0)),1,0))</f>
        <v/>
      </c>
      <c r="N650" s="295" t="str">
        <f>IF(原始数据!AT651="","",IF(ISERROR(MATCH(原始数据!AT651,各类选项!$E:$E,0)),1,0))</f>
        <v/>
      </c>
      <c r="O650" s="295" t="str">
        <f>IF(原始数据!AU651="","",IF(ISERROR(MATCH(原始数据!AU651,各类选项!$E:$E,0)),1,0))</f>
        <v/>
      </c>
      <c r="P650" s="295" t="str">
        <f>IF(原始数据!AW651="","",IF(ISERROR(MATCH(原始数据!AW651,各类选项!$E:$E,0)),1,0))</f>
        <v/>
      </c>
      <c r="Q650" s="295" t="str">
        <f>IF(原始数据!AY651="","",IF(ISERROR(MATCH(原始数据!AY651,各类选项!$E:$E,0)),1,0))</f>
        <v/>
      </c>
      <c r="R650" s="295" t="str">
        <f>IF(原始数据!AZ651="","",IF(ISERROR(MATCH(原始数据!AZ651,各类选项!$C:$C,0)),1,0))</f>
        <v/>
      </c>
      <c r="S650" s="295" t="str">
        <f>IF(赛后数据!M651="","",IF(ISERROR(MATCH(赛后数据!M651,(各类选项!J:J),0)),1,0))</f>
        <v/>
      </c>
      <c r="T650" s="295" t="str">
        <f>IF(赛后数据!U651="","",IF(ISERROR(MATCH(赛后数据!U651,(各类选项!J:J),0)),1,0))</f>
        <v/>
      </c>
      <c r="U650" s="295" t="str">
        <f>IF(赛后数据!AC651="","",IF(ISERROR(MATCH(赛后数据!AC651,(各类选项!J:J),0)),1,0))</f>
        <v/>
      </c>
      <c r="V650" s="295" t="str">
        <f>IF(赛后数据!AK651="","",IF(ISERROR(MATCH(赛后数据!AK651,(各类选项!J:J),0)),1,0))</f>
        <v/>
      </c>
    </row>
    <row r="651" spans="1:22">
      <c r="A651" s="295">
        <f t="shared" si="20"/>
        <v>0</v>
      </c>
      <c r="B651" s="295">
        <f t="shared" si="21"/>
        <v>0</v>
      </c>
      <c r="C651" s="295" t="str">
        <f>IF(原始数据!K652="","",IF(ISERROR(MATCH(原始数据!K652,原始数据!E652:F652,0)),1,0)-IF(原始数据!K652="",1,0))</f>
        <v/>
      </c>
      <c r="D651" s="295" t="str">
        <f>IF(原始数据!L652="","",IF(ISERROR(MATCH(原始数据!L652,各类选项!L:L,0)),1,0)-IF(原始数据!L652="",1,0))</f>
        <v/>
      </c>
      <c r="E651" s="295" t="str">
        <f>IF(原始数据!W652="","",IF(ISERROR(MATCH(原始数据!W652,各类选项!G:G,0)),1,0))</f>
        <v/>
      </c>
      <c r="F651" s="295" t="str">
        <f>IF(原始数据!Y652="","",IF(ISERROR(MATCH(原始数据!Y652,各类选项!G:G,0)),1,0))</f>
        <v/>
      </c>
      <c r="G651" s="295" t="str">
        <f>IF(原始数据!AO652="","",IF(ISERROR(MATCH(原始数据!AO652,各类选项!$E:$E,0)),1,0))</f>
        <v/>
      </c>
      <c r="H651" s="295" t="str">
        <f>IF(原始数据!AP652="","",IF(ISERROR(MATCH(原始数据!AP652,各类选项!$E:$E,0)),1,0))</f>
        <v/>
      </c>
      <c r="I651" s="295" t="str">
        <f>IF(原始数据!AV652="","",IF(ISERROR(MATCH(原始数据!AV652,各类选项!$E:$E,0)),1,0))</f>
        <v/>
      </c>
      <c r="J651" s="295" t="str">
        <f>IF(原始数据!AX652="","",IF(ISERROR(MATCH(原始数据!AX652,各类选项!$E:$E,0)),1,0))</f>
        <v/>
      </c>
      <c r="K651" s="295" t="str">
        <f>IF(原始数据!AQ652="","",IF(ISERROR(MATCH(原始数据!AQ652,各类选项!$C:$C,0)),1,0))</f>
        <v/>
      </c>
      <c r="L651" s="295" t="str">
        <f>IF(原始数据!AR652="","",IF(ISERROR(MATCH(原始数据!AR652,各类选项!$C:$C,0)),1,0))</f>
        <v/>
      </c>
      <c r="M651" s="295" t="str">
        <f>IF(原始数据!AS652="","",IF(ISERROR(MATCH(原始数据!AS652,各类选项!$C:$C,0)),1,0))</f>
        <v/>
      </c>
      <c r="N651" s="295" t="str">
        <f>IF(原始数据!AT652="","",IF(ISERROR(MATCH(原始数据!AT652,各类选项!$E:$E,0)),1,0))</f>
        <v/>
      </c>
      <c r="O651" s="295" t="str">
        <f>IF(原始数据!AU652="","",IF(ISERROR(MATCH(原始数据!AU652,各类选项!$E:$E,0)),1,0))</f>
        <v/>
      </c>
      <c r="P651" s="295" t="str">
        <f>IF(原始数据!AW652="","",IF(ISERROR(MATCH(原始数据!AW652,各类选项!$E:$E,0)),1,0))</f>
        <v/>
      </c>
      <c r="Q651" s="295" t="str">
        <f>IF(原始数据!AY652="","",IF(ISERROR(MATCH(原始数据!AY652,各类选项!$E:$E,0)),1,0))</f>
        <v/>
      </c>
      <c r="R651" s="295" t="str">
        <f>IF(原始数据!AZ652="","",IF(ISERROR(MATCH(原始数据!AZ652,各类选项!$C:$C,0)),1,0))</f>
        <v/>
      </c>
      <c r="S651" s="295" t="str">
        <f>IF(赛后数据!M652="","",IF(ISERROR(MATCH(赛后数据!M652,(各类选项!J:J),0)),1,0))</f>
        <v/>
      </c>
      <c r="T651" s="295" t="str">
        <f>IF(赛后数据!U652="","",IF(ISERROR(MATCH(赛后数据!U652,(各类选项!J:J),0)),1,0))</f>
        <v/>
      </c>
      <c r="U651" s="295" t="str">
        <f>IF(赛后数据!AC652="","",IF(ISERROR(MATCH(赛后数据!AC652,(各类选项!J:J),0)),1,0))</f>
        <v/>
      </c>
      <c r="V651" s="295" t="str">
        <f>IF(赛后数据!AK652="","",IF(ISERROR(MATCH(赛后数据!AK652,(各类选项!J:J),0)),1,0))</f>
        <v/>
      </c>
    </row>
    <row r="652" spans="1:22">
      <c r="A652" s="295">
        <f t="shared" si="20"/>
        <v>0</v>
      </c>
      <c r="B652" s="295">
        <f t="shared" si="21"/>
        <v>0</v>
      </c>
      <c r="C652" s="295" t="str">
        <f>IF(原始数据!K653="","",IF(ISERROR(MATCH(原始数据!K653,原始数据!E653:F653,0)),1,0)-IF(原始数据!K653="",1,0))</f>
        <v/>
      </c>
      <c r="D652" s="295" t="str">
        <f>IF(原始数据!L653="","",IF(ISERROR(MATCH(原始数据!L653,各类选项!L:L,0)),1,0)-IF(原始数据!L653="",1,0))</f>
        <v/>
      </c>
      <c r="E652" s="295" t="str">
        <f>IF(原始数据!W653="","",IF(ISERROR(MATCH(原始数据!W653,各类选项!G:G,0)),1,0))</f>
        <v/>
      </c>
      <c r="F652" s="295" t="str">
        <f>IF(原始数据!Y653="","",IF(ISERROR(MATCH(原始数据!Y653,各类选项!G:G,0)),1,0))</f>
        <v/>
      </c>
      <c r="G652" s="295" t="str">
        <f>IF(原始数据!AO653="","",IF(ISERROR(MATCH(原始数据!AO653,各类选项!$E:$E,0)),1,0))</f>
        <v/>
      </c>
      <c r="H652" s="295" t="str">
        <f>IF(原始数据!AP653="","",IF(ISERROR(MATCH(原始数据!AP653,各类选项!$E:$E,0)),1,0))</f>
        <v/>
      </c>
      <c r="I652" s="295" t="str">
        <f>IF(原始数据!AV653="","",IF(ISERROR(MATCH(原始数据!AV653,各类选项!$E:$E,0)),1,0))</f>
        <v/>
      </c>
      <c r="J652" s="295" t="str">
        <f>IF(原始数据!AX653="","",IF(ISERROR(MATCH(原始数据!AX653,各类选项!$E:$E,0)),1,0))</f>
        <v/>
      </c>
      <c r="K652" s="295" t="str">
        <f>IF(原始数据!AQ653="","",IF(ISERROR(MATCH(原始数据!AQ653,各类选项!$C:$C,0)),1,0))</f>
        <v/>
      </c>
      <c r="L652" s="295" t="str">
        <f>IF(原始数据!AR653="","",IF(ISERROR(MATCH(原始数据!AR653,各类选项!$C:$C,0)),1,0))</f>
        <v/>
      </c>
      <c r="M652" s="295" t="str">
        <f>IF(原始数据!AS653="","",IF(ISERROR(MATCH(原始数据!AS653,各类选项!$C:$C,0)),1,0))</f>
        <v/>
      </c>
      <c r="N652" s="295" t="str">
        <f>IF(原始数据!AT653="","",IF(ISERROR(MATCH(原始数据!AT653,各类选项!$E:$E,0)),1,0))</f>
        <v/>
      </c>
      <c r="O652" s="295" t="str">
        <f>IF(原始数据!AU653="","",IF(ISERROR(MATCH(原始数据!AU653,各类选项!$E:$E,0)),1,0))</f>
        <v/>
      </c>
      <c r="P652" s="295" t="str">
        <f>IF(原始数据!AW653="","",IF(ISERROR(MATCH(原始数据!AW653,各类选项!$E:$E,0)),1,0))</f>
        <v/>
      </c>
      <c r="Q652" s="295" t="str">
        <f>IF(原始数据!AY653="","",IF(ISERROR(MATCH(原始数据!AY653,各类选项!$E:$E,0)),1,0))</f>
        <v/>
      </c>
      <c r="R652" s="295" t="str">
        <f>IF(原始数据!AZ653="","",IF(ISERROR(MATCH(原始数据!AZ653,各类选项!$C:$C,0)),1,0))</f>
        <v/>
      </c>
      <c r="S652" s="295" t="str">
        <f>IF(赛后数据!M653="","",IF(ISERROR(MATCH(赛后数据!M653,(各类选项!J:J),0)),1,0))</f>
        <v/>
      </c>
      <c r="T652" s="295" t="str">
        <f>IF(赛后数据!U653="","",IF(ISERROR(MATCH(赛后数据!U653,(各类选项!J:J),0)),1,0))</f>
        <v/>
      </c>
      <c r="U652" s="295" t="str">
        <f>IF(赛后数据!AC653="","",IF(ISERROR(MATCH(赛后数据!AC653,(各类选项!J:J),0)),1,0))</f>
        <v/>
      </c>
      <c r="V652" s="295" t="str">
        <f>IF(赛后数据!AK653="","",IF(ISERROR(MATCH(赛后数据!AK653,(各类选项!J:J),0)),1,0))</f>
        <v/>
      </c>
    </row>
    <row r="653" spans="1:22">
      <c r="A653" s="295">
        <f t="shared" si="20"/>
        <v>0</v>
      </c>
      <c r="B653" s="295">
        <f t="shared" si="21"/>
        <v>0</v>
      </c>
      <c r="C653" s="295" t="str">
        <f>IF(原始数据!K654="","",IF(ISERROR(MATCH(原始数据!K654,原始数据!E654:F654,0)),1,0)-IF(原始数据!K654="",1,0))</f>
        <v/>
      </c>
      <c r="D653" s="295" t="str">
        <f>IF(原始数据!L654="","",IF(ISERROR(MATCH(原始数据!L654,各类选项!L:L,0)),1,0)-IF(原始数据!L654="",1,0))</f>
        <v/>
      </c>
      <c r="E653" s="295" t="str">
        <f>IF(原始数据!W654="","",IF(ISERROR(MATCH(原始数据!W654,各类选项!G:G,0)),1,0))</f>
        <v/>
      </c>
      <c r="F653" s="295" t="str">
        <f>IF(原始数据!Y654="","",IF(ISERROR(MATCH(原始数据!Y654,各类选项!G:G,0)),1,0))</f>
        <v/>
      </c>
      <c r="G653" s="295" t="str">
        <f>IF(原始数据!AO654="","",IF(ISERROR(MATCH(原始数据!AO654,各类选项!$E:$E,0)),1,0))</f>
        <v/>
      </c>
      <c r="H653" s="295" t="str">
        <f>IF(原始数据!AP654="","",IF(ISERROR(MATCH(原始数据!AP654,各类选项!$E:$E,0)),1,0))</f>
        <v/>
      </c>
      <c r="I653" s="295" t="str">
        <f>IF(原始数据!AV654="","",IF(ISERROR(MATCH(原始数据!AV654,各类选项!$E:$E,0)),1,0))</f>
        <v/>
      </c>
      <c r="J653" s="295" t="str">
        <f>IF(原始数据!AX654="","",IF(ISERROR(MATCH(原始数据!AX654,各类选项!$E:$E,0)),1,0))</f>
        <v/>
      </c>
      <c r="K653" s="295" t="str">
        <f>IF(原始数据!AQ654="","",IF(ISERROR(MATCH(原始数据!AQ654,各类选项!$C:$C,0)),1,0))</f>
        <v/>
      </c>
      <c r="L653" s="295" t="str">
        <f>IF(原始数据!AR654="","",IF(ISERROR(MATCH(原始数据!AR654,各类选项!$C:$C,0)),1,0))</f>
        <v/>
      </c>
      <c r="M653" s="295" t="str">
        <f>IF(原始数据!AS654="","",IF(ISERROR(MATCH(原始数据!AS654,各类选项!$C:$C,0)),1,0))</f>
        <v/>
      </c>
      <c r="N653" s="295" t="str">
        <f>IF(原始数据!AT654="","",IF(ISERROR(MATCH(原始数据!AT654,各类选项!$E:$E,0)),1,0))</f>
        <v/>
      </c>
      <c r="O653" s="295" t="str">
        <f>IF(原始数据!AU654="","",IF(ISERROR(MATCH(原始数据!AU654,各类选项!$E:$E,0)),1,0))</f>
        <v/>
      </c>
      <c r="P653" s="295" t="str">
        <f>IF(原始数据!AW654="","",IF(ISERROR(MATCH(原始数据!AW654,各类选项!$E:$E,0)),1,0))</f>
        <v/>
      </c>
      <c r="Q653" s="295" t="str">
        <f>IF(原始数据!AY654="","",IF(ISERROR(MATCH(原始数据!AY654,各类选项!$E:$E,0)),1,0))</f>
        <v/>
      </c>
      <c r="R653" s="295" t="str">
        <f>IF(原始数据!AZ654="","",IF(ISERROR(MATCH(原始数据!AZ654,各类选项!$C:$C,0)),1,0))</f>
        <v/>
      </c>
      <c r="S653" s="295" t="str">
        <f>IF(赛后数据!M654="","",IF(ISERROR(MATCH(赛后数据!M654,(各类选项!J:J),0)),1,0))</f>
        <v/>
      </c>
      <c r="T653" s="295" t="str">
        <f>IF(赛后数据!U654="","",IF(ISERROR(MATCH(赛后数据!U654,(各类选项!J:J),0)),1,0))</f>
        <v/>
      </c>
      <c r="U653" s="295" t="str">
        <f>IF(赛后数据!AC654="","",IF(ISERROR(MATCH(赛后数据!AC654,(各类选项!J:J),0)),1,0))</f>
        <v/>
      </c>
      <c r="V653" s="295" t="str">
        <f>IF(赛后数据!AK654="","",IF(ISERROR(MATCH(赛后数据!AK654,(各类选项!J:J),0)),1,0))</f>
        <v/>
      </c>
    </row>
    <row r="654" spans="1:22">
      <c r="A654" s="295">
        <f t="shared" si="20"/>
        <v>0</v>
      </c>
      <c r="B654" s="295">
        <f t="shared" si="21"/>
        <v>0</v>
      </c>
      <c r="C654" s="295" t="str">
        <f>IF(原始数据!K655="","",IF(ISERROR(MATCH(原始数据!K655,原始数据!E655:F655,0)),1,0)-IF(原始数据!K655="",1,0))</f>
        <v/>
      </c>
      <c r="D654" s="295" t="str">
        <f>IF(原始数据!L655="","",IF(ISERROR(MATCH(原始数据!L655,各类选项!L:L,0)),1,0)-IF(原始数据!L655="",1,0))</f>
        <v/>
      </c>
      <c r="E654" s="295" t="str">
        <f>IF(原始数据!W655="","",IF(ISERROR(MATCH(原始数据!W655,各类选项!G:G,0)),1,0))</f>
        <v/>
      </c>
      <c r="F654" s="295" t="str">
        <f>IF(原始数据!Y655="","",IF(ISERROR(MATCH(原始数据!Y655,各类选项!G:G,0)),1,0))</f>
        <v/>
      </c>
      <c r="G654" s="295" t="str">
        <f>IF(原始数据!AO655="","",IF(ISERROR(MATCH(原始数据!AO655,各类选项!$E:$E,0)),1,0))</f>
        <v/>
      </c>
      <c r="H654" s="295" t="str">
        <f>IF(原始数据!AP655="","",IF(ISERROR(MATCH(原始数据!AP655,各类选项!$E:$E,0)),1,0))</f>
        <v/>
      </c>
      <c r="I654" s="295" t="str">
        <f>IF(原始数据!AV655="","",IF(ISERROR(MATCH(原始数据!AV655,各类选项!$E:$E,0)),1,0))</f>
        <v/>
      </c>
      <c r="J654" s="295" t="str">
        <f>IF(原始数据!AX655="","",IF(ISERROR(MATCH(原始数据!AX655,各类选项!$E:$E,0)),1,0))</f>
        <v/>
      </c>
      <c r="K654" s="295" t="str">
        <f>IF(原始数据!AQ655="","",IF(ISERROR(MATCH(原始数据!AQ655,各类选项!$C:$C,0)),1,0))</f>
        <v/>
      </c>
      <c r="L654" s="295" t="str">
        <f>IF(原始数据!AR655="","",IF(ISERROR(MATCH(原始数据!AR655,各类选项!$C:$C,0)),1,0))</f>
        <v/>
      </c>
      <c r="M654" s="295" t="str">
        <f>IF(原始数据!AS655="","",IF(ISERROR(MATCH(原始数据!AS655,各类选项!$C:$C,0)),1,0))</f>
        <v/>
      </c>
      <c r="N654" s="295" t="str">
        <f>IF(原始数据!AT655="","",IF(ISERROR(MATCH(原始数据!AT655,各类选项!$E:$E,0)),1,0))</f>
        <v/>
      </c>
      <c r="O654" s="295" t="str">
        <f>IF(原始数据!AU655="","",IF(ISERROR(MATCH(原始数据!AU655,各类选项!$E:$E,0)),1,0))</f>
        <v/>
      </c>
      <c r="P654" s="295" t="str">
        <f>IF(原始数据!AW655="","",IF(ISERROR(MATCH(原始数据!AW655,各类选项!$E:$E,0)),1,0))</f>
        <v/>
      </c>
      <c r="Q654" s="295" t="str">
        <f>IF(原始数据!AY655="","",IF(ISERROR(MATCH(原始数据!AY655,各类选项!$E:$E,0)),1,0))</f>
        <v/>
      </c>
      <c r="R654" s="295" t="str">
        <f>IF(原始数据!AZ655="","",IF(ISERROR(MATCH(原始数据!AZ655,各类选项!$C:$C,0)),1,0))</f>
        <v/>
      </c>
      <c r="S654" s="295" t="str">
        <f>IF(赛后数据!M655="","",IF(ISERROR(MATCH(赛后数据!M655,(各类选项!J:J),0)),1,0))</f>
        <v/>
      </c>
      <c r="T654" s="295" t="str">
        <f>IF(赛后数据!U655="","",IF(ISERROR(MATCH(赛后数据!U655,(各类选项!J:J),0)),1,0))</f>
        <v/>
      </c>
      <c r="U654" s="295" t="str">
        <f>IF(赛后数据!AC655="","",IF(ISERROR(MATCH(赛后数据!AC655,(各类选项!J:J),0)),1,0))</f>
        <v/>
      </c>
      <c r="V654" s="295" t="str">
        <f>IF(赛后数据!AK655="","",IF(ISERROR(MATCH(赛后数据!AK655,(各类选项!J:J),0)),1,0))</f>
        <v/>
      </c>
    </row>
    <row r="655" spans="1:22">
      <c r="A655" s="295">
        <f t="shared" si="20"/>
        <v>0</v>
      </c>
      <c r="B655" s="295">
        <f t="shared" si="21"/>
        <v>0</v>
      </c>
      <c r="C655" s="295" t="str">
        <f>IF(原始数据!K656="","",IF(ISERROR(MATCH(原始数据!K656,原始数据!E656:F656,0)),1,0)-IF(原始数据!K656="",1,0))</f>
        <v/>
      </c>
      <c r="D655" s="295" t="str">
        <f>IF(原始数据!L656="","",IF(ISERROR(MATCH(原始数据!L656,各类选项!L:L,0)),1,0)-IF(原始数据!L656="",1,0))</f>
        <v/>
      </c>
      <c r="E655" s="295" t="str">
        <f>IF(原始数据!W656="","",IF(ISERROR(MATCH(原始数据!W656,各类选项!G:G,0)),1,0))</f>
        <v/>
      </c>
      <c r="F655" s="295" t="str">
        <f>IF(原始数据!Y656="","",IF(ISERROR(MATCH(原始数据!Y656,各类选项!G:G,0)),1,0))</f>
        <v/>
      </c>
      <c r="G655" s="295" t="str">
        <f>IF(原始数据!AO656="","",IF(ISERROR(MATCH(原始数据!AO656,各类选项!$E:$E,0)),1,0))</f>
        <v/>
      </c>
      <c r="H655" s="295" t="str">
        <f>IF(原始数据!AP656="","",IF(ISERROR(MATCH(原始数据!AP656,各类选项!$E:$E,0)),1,0))</f>
        <v/>
      </c>
      <c r="I655" s="295" t="str">
        <f>IF(原始数据!AV656="","",IF(ISERROR(MATCH(原始数据!AV656,各类选项!$E:$E,0)),1,0))</f>
        <v/>
      </c>
      <c r="J655" s="295" t="str">
        <f>IF(原始数据!AX656="","",IF(ISERROR(MATCH(原始数据!AX656,各类选项!$E:$E,0)),1,0))</f>
        <v/>
      </c>
      <c r="K655" s="295" t="str">
        <f>IF(原始数据!AQ656="","",IF(ISERROR(MATCH(原始数据!AQ656,各类选项!$C:$C,0)),1,0))</f>
        <v/>
      </c>
      <c r="L655" s="295" t="str">
        <f>IF(原始数据!AR656="","",IF(ISERROR(MATCH(原始数据!AR656,各类选项!$C:$C,0)),1,0))</f>
        <v/>
      </c>
      <c r="M655" s="295" t="str">
        <f>IF(原始数据!AS656="","",IF(ISERROR(MATCH(原始数据!AS656,各类选项!$C:$C,0)),1,0))</f>
        <v/>
      </c>
      <c r="N655" s="295" t="str">
        <f>IF(原始数据!AT656="","",IF(ISERROR(MATCH(原始数据!AT656,各类选项!$E:$E,0)),1,0))</f>
        <v/>
      </c>
      <c r="O655" s="295" t="str">
        <f>IF(原始数据!AU656="","",IF(ISERROR(MATCH(原始数据!AU656,各类选项!$E:$E,0)),1,0))</f>
        <v/>
      </c>
      <c r="P655" s="295" t="str">
        <f>IF(原始数据!AW656="","",IF(ISERROR(MATCH(原始数据!AW656,各类选项!$E:$E,0)),1,0))</f>
        <v/>
      </c>
      <c r="Q655" s="295" t="str">
        <f>IF(原始数据!AY656="","",IF(ISERROR(MATCH(原始数据!AY656,各类选项!$E:$E,0)),1,0))</f>
        <v/>
      </c>
      <c r="R655" s="295" t="str">
        <f>IF(原始数据!AZ656="","",IF(ISERROR(MATCH(原始数据!AZ656,各类选项!$C:$C,0)),1,0))</f>
        <v/>
      </c>
      <c r="S655" s="295" t="str">
        <f>IF(赛后数据!M656="","",IF(ISERROR(MATCH(赛后数据!M656,(各类选项!J:J),0)),1,0))</f>
        <v/>
      </c>
      <c r="T655" s="295" t="str">
        <f>IF(赛后数据!U656="","",IF(ISERROR(MATCH(赛后数据!U656,(各类选项!J:J),0)),1,0))</f>
        <v/>
      </c>
      <c r="U655" s="295" t="str">
        <f>IF(赛后数据!AC656="","",IF(ISERROR(MATCH(赛后数据!AC656,(各类选项!J:J),0)),1,0))</f>
        <v/>
      </c>
      <c r="V655" s="295" t="str">
        <f>IF(赛后数据!AK656="","",IF(ISERROR(MATCH(赛后数据!AK656,(各类选项!J:J),0)),1,0))</f>
        <v/>
      </c>
    </row>
    <row r="656" spans="1:22">
      <c r="A656" s="295">
        <f t="shared" si="20"/>
        <v>0</v>
      </c>
      <c r="B656" s="295">
        <f t="shared" si="21"/>
        <v>0</v>
      </c>
      <c r="C656" s="295" t="str">
        <f>IF(原始数据!K657="","",IF(ISERROR(MATCH(原始数据!K657,原始数据!E657:F657,0)),1,0)-IF(原始数据!K657="",1,0))</f>
        <v/>
      </c>
      <c r="D656" s="295" t="str">
        <f>IF(原始数据!L657="","",IF(ISERROR(MATCH(原始数据!L657,各类选项!L:L,0)),1,0)-IF(原始数据!L657="",1,0))</f>
        <v/>
      </c>
      <c r="E656" s="295" t="str">
        <f>IF(原始数据!W657="","",IF(ISERROR(MATCH(原始数据!W657,各类选项!G:G,0)),1,0))</f>
        <v/>
      </c>
      <c r="F656" s="295" t="str">
        <f>IF(原始数据!Y657="","",IF(ISERROR(MATCH(原始数据!Y657,各类选项!G:G,0)),1,0))</f>
        <v/>
      </c>
      <c r="G656" s="295" t="str">
        <f>IF(原始数据!AO657="","",IF(ISERROR(MATCH(原始数据!AO657,各类选项!$E:$E,0)),1,0))</f>
        <v/>
      </c>
      <c r="H656" s="295" t="str">
        <f>IF(原始数据!AP657="","",IF(ISERROR(MATCH(原始数据!AP657,各类选项!$E:$E,0)),1,0))</f>
        <v/>
      </c>
      <c r="I656" s="295" t="str">
        <f>IF(原始数据!AV657="","",IF(ISERROR(MATCH(原始数据!AV657,各类选项!$E:$E,0)),1,0))</f>
        <v/>
      </c>
      <c r="J656" s="295" t="str">
        <f>IF(原始数据!AX657="","",IF(ISERROR(MATCH(原始数据!AX657,各类选项!$E:$E,0)),1,0))</f>
        <v/>
      </c>
      <c r="K656" s="295" t="str">
        <f>IF(原始数据!AQ657="","",IF(ISERROR(MATCH(原始数据!AQ657,各类选项!$C:$C,0)),1,0))</f>
        <v/>
      </c>
      <c r="L656" s="295" t="str">
        <f>IF(原始数据!AR657="","",IF(ISERROR(MATCH(原始数据!AR657,各类选项!$C:$C,0)),1,0))</f>
        <v/>
      </c>
      <c r="M656" s="295" t="str">
        <f>IF(原始数据!AS657="","",IF(ISERROR(MATCH(原始数据!AS657,各类选项!$C:$C,0)),1,0))</f>
        <v/>
      </c>
      <c r="N656" s="295" t="str">
        <f>IF(原始数据!AT657="","",IF(ISERROR(MATCH(原始数据!AT657,各类选项!$E:$E,0)),1,0))</f>
        <v/>
      </c>
      <c r="O656" s="295" t="str">
        <f>IF(原始数据!AU657="","",IF(ISERROR(MATCH(原始数据!AU657,各类选项!$E:$E,0)),1,0))</f>
        <v/>
      </c>
      <c r="P656" s="295" t="str">
        <f>IF(原始数据!AW657="","",IF(ISERROR(MATCH(原始数据!AW657,各类选项!$E:$E,0)),1,0))</f>
        <v/>
      </c>
      <c r="Q656" s="295" t="str">
        <f>IF(原始数据!AY657="","",IF(ISERROR(MATCH(原始数据!AY657,各类选项!$E:$E,0)),1,0))</f>
        <v/>
      </c>
      <c r="R656" s="295" t="str">
        <f>IF(原始数据!AZ657="","",IF(ISERROR(MATCH(原始数据!AZ657,各类选项!$C:$C,0)),1,0))</f>
        <v/>
      </c>
      <c r="S656" s="295" t="str">
        <f>IF(赛后数据!M657="","",IF(ISERROR(MATCH(赛后数据!M657,(各类选项!J:J),0)),1,0))</f>
        <v/>
      </c>
      <c r="T656" s="295" t="str">
        <f>IF(赛后数据!U657="","",IF(ISERROR(MATCH(赛后数据!U657,(各类选项!J:J),0)),1,0))</f>
        <v/>
      </c>
      <c r="U656" s="295" t="str">
        <f>IF(赛后数据!AC657="","",IF(ISERROR(MATCH(赛后数据!AC657,(各类选项!J:J),0)),1,0))</f>
        <v/>
      </c>
      <c r="V656" s="295" t="str">
        <f>IF(赛后数据!AK657="","",IF(ISERROR(MATCH(赛后数据!AK657,(各类选项!J:J),0)),1,0))</f>
        <v/>
      </c>
    </row>
    <row r="657" spans="1:22">
      <c r="A657" s="295">
        <f t="shared" si="20"/>
        <v>0</v>
      </c>
      <c r="B657" s="295">
        <f t="shared" si="21"/>
        <v>0</v>
      </c>
      <c r="C657" s="295" t="str">
        <f>IF(原始数据!K658="","",IF(ISERROR(MATCH(原始数据!K658,原始数据!E658:F658,0)),1,0)-IF(原始数据!K658="",1,0))</f>
        <v/>
      </c>
      <c r="D657" s="295" t="str">
        <f>IF(原始数据!L658="","",IF(ISERROR(MATCH(原始数据!L658,各类选项!L:L,0)),1,0)-IF(原始数据!L658="",1,0))</f>
        <v/>
      </c>
      <c r="E657" s="295" t="str">
        <f>IF(原始数据!W658="","",IF(ISERROR(MATCH(原始数据!W658,各类选项!G:G,0)),1,0))</f>
        <v/>
      </c>
      <c r="F657" s="295" t="str">
        <f>IF(原始数据!Y658="","",IF(ISERROR(MATCH(原始数据!Y658,各类选项!G:G,0)),1,0))</f>
        <v/>
      </c>
      <c r="G657" s="295" t="str">
        <f>IF(原始数据!AO658="","",IF(ISERROR(MATCH(原始数据!AO658,各类选项!$E:$E,0)),1,0))</f>
        <v/>
      </c>
      <c r="H657" s="295" t="str">
        <f>IF(原始数据!AP658="","",IF(ISERROR(MATCH(原始数据!AP658,各类选项!$E:$E,0)),1,0))</f>
        <v/>
      </c>
      <c r="I657" s="295" t="str">
        <f>IF(原始数据!AV658="","",IF(ISERROR(MATCH(原始数据!AV658,各类选项!$E:$E,0)),1,0))</f>
        <v/>
      </c>
      <c r="J657" s="295" t="str">
        <f>IF(原始数据!AX658="","",IF(ISERROR(MATCH(原始数据!AX658,各类选项!$E:$E,0)),1,0))</f>
        <v/>
      </c>
      <c r="K657" s="295" t="str">
        <f>IF(原始数据!AQ658="","",IF(ISERROR(MATCH(原始数据!AQ658,各类选项!$C:$C,0)),1,0))</f>
        <v/>
      </c>
      <c r="L657" s="295" t="str">
        <f>IF(原始数据!AR658="","",IF(ISERROR(MATCH(原始数据!AR658,各类选项!$C:$C,0)),1,0))</f>
        <v/>
      </c>
      <c r="M657" s="295" t="str">
        <f>IF(原始数据!AS658="","",IF(ISERROR(MATCH(原始数据!AS658,各类选项!$C:$C,0)),1,0))</f>
        <v/>
      </c>
      <c r="N657" s="295" t="str">
        <f>IF(原始数据!AT658="","",IF(ISERROR(MATCH(原始数据!AT658,各类选项!$E:$E,0)),1,0))</f>
        <v/>
      </c>
      <c r="O657" s="295" t="str">
        <f>IF(原始数据!AU658="","",IF(ISERROR(MATCH(原始数据!AU658,各类选项!$E:$E,0)),1,0))</f>
        <v/>
      </c>
      <c r="P657" s="295" t="str">
        <f>IF(原始数据!AW658="","",IF(ISERROR(MATCH(原始数据!AW658,各类选项!$E:$E,0)),1,0))</f>
        <v/>
      </c>
      <c r="Q657" s="295" t="str">
        <f>IF(原始数据!AY658="","",IF(ISERROR(MATCH(原始数据!AY658,各类选项!$E:$E,0)),1,0))</f>
        <v/>
      </c>
      <c r="R657" s="295" t="str">
        <f>IF(原始数据!AZ658="","",IF(ISERROR(MATCH(原始数据!AZ658,各类选项!$C:$C,0)),1,0))</f>
        <v/>
      </c>
      <c r="S657" s="295" t="str">
        <f>IF(赛后数据!M658="","",IF(ISERROR(MATCH(赛后数据!M658,(各类选项!J:J),0)),1,0))</f>
        <v/>
      </c>
      <c r="T657" s="295" t="str">
        <f>IF(赛后数据!U658="","",IF(ISERROR(MATCH(赛后数据!U658,(各类选项!J:J),0)),1,0))</f>
        <v/>
      </c>
      <c r="U657" s="295" t="str">
        <f>IF(赛后数据!AC658="","",IF(ISERROR(MATCH(赛后数据!AC658,(各类选项!J:J),0)),1,0))</f>
        <v/>
      </c>
      <c r="V657" s="295" t="str">
        <f>IF(赛后数据!AK658="","",IF(ISERROR(MATCH(赛后数据!AK658,(各类选项!J:J),0)),1,0))</f>
        <v/>
      </c>
    </row>
    <row r="658" spans="1:22">
      <c r="A658" s="295">
        <f t="shared" si="20"/>
        <v>0</v>
      </c>
      <c r="B658" s="295">
        <f t="shared" si="21"/>
        <v>0</v>
      </c>
      <c r="C658" s="295" t="str">
        <f>IF(原始数据!K659="","",IF(ISERROR(MATCH(原始数据!K659,原始数据!E659:F659,0)),1,0)-IF(原始数据!K659="",1,0))</f>
        <v/>
      </c>
      <c r="D658" s="295" t="str">
        <f>IF(原始数据!L659="","",IF(ISERROR(MATCH(原始数据!L659,各类选项!L:L,0)),1,0)-IF(原始数据!L659="",1,0))</f>
        <v/>
      </c>
      <c r="E658" s="295" t="str">
        <f>IF(原始数据!W659="","",IF(ISERROR(MATCH(原始数据!W659,各类选项!G:G,0)),1,0))</f>
        <v/>
      </c>
      <c r="F658" s="295" t="str">
        <f>IF(原始数据!Y659="","",IF(ISERROR(MATCH(原始数据!Y659,各类选项!G:G,0)),1,0))</f>
        <v/>
      </c>
      <c r="G658" s="295" t="str">
        <f>IF(原始数据!AO659="","",IF(ISERROR(MATCH(原始数据!AO659,各类选项!$E:$E,0)),1,0))</f>
        <v/>
      </c>
      <c r="H658" s="295" t="str">
        <f>IF(原始数据!AP659="","",IF(ISERROR(MATCH(原始数据!AP659,各类选项!$E:$E,0)),1,0))</f>
        <v/>
      </c>
      <c r="I658" s="295" t="str">
        <f>IF(原始数据!AV659="","",IF(ISERROR(MATCH(原始数据!AV659,各类选项!$E:$E,0)),1,0))</f>
        <v/>
      </c>
      <c r="J658" s="295" t="str">
        <f>IF(原始数据!AX659="","",IF(ISERROR(MATCH(原始数据!AX659,各类选项!$E:$E,0)),1,0))</f>
        <v/>
      </c>
      <c r="K658" s="295" t="str">
        <f>IF(原始数据!AQ659="","",IF(ISERROR(MATCH(原始数据!AQ659,各类选项!$C:$C,0)),1,0))</f>
        <v/>
      </c>
      <c r="L658" s="295" t="str">
        <f>IF(原始数据!AR659="","",IF(ISERROR(MATCH(原始数据!AR659,各类选项!$C:$C,0)),1,0))</f>
        <v/>
      </c>
      <c r="M658" s="295" t="str">
        <f>IF(原始数据!AS659="","",IF(ISERROR(MATCH(原始数据!AS659,各类选项!$C:$C,0)),1,0))</f>
        <v/>
      </c>
      <c r="N658" s="295" t="str">
        <f>IF(原始数据!AT659="","",IF(ISERROR(MATCH(原始数据!AT659,各类选项!$E:$E,0)),1,0))</f>
        <v/>
      </c>
      <c r="O658" s="295" t="str">
        <f>IF(原始数据!AU659="","",IF(ISERROR(MATCH(原始数据!AU659,各类选项!$E:$E,0)),1,0))</f>
        <v/>
      </c>
      <c r="P658" s="295" t="str">
        <f>IF(原始数据!AW659="","",IF(ISERROR(MATCH(原始数据!AW659,各类选项!$E:$E,0)),1,0))</f>
        <v/>
      </c>
      <c r="Q658" s="295" t="str">
        <f>IF(原始数据!AY659="","",IF(ISERROR(MATCH(原始数据!AY659,各类选项!$E:$E,0)),1,0))</f>
        <v/>
      </c>
      <c r="R658" s="295" t="str">
        <f>IF(原始数据!AZ659="","",IF(ISERROR(MATCH(原始数据!AZ659,各类选项!$C:$C,0)),1,0))</f>
        <v/>
      </c>
      <c r="S658" s="295" t="str">
        <f>IF(赛后数据!M659="","",IF(ISERROR(MATCH(赛后数据!M659,(各类选项!J:J),0)),1,0))</f>
        <v/>
      </c>
      <c r="T658" s="295" t="str">
        <f>IF(赛后数据!U659="","",IF(ISERROR(MATCH(赛后数据!U659,(各类选项!J:J),0)),1,0))</f>
        <v/>
      </c>
      <c r="U658" s="295" t="str">
        <f>IF(赛后数据!AC659="","",IF(ISERROR(MATCH(赛后数据!AC659,(各类选项!J:J),0)),1,0))</f>
        <v/>
      </c>
      <c r="V658" s="295" t="str">
        <f>IF(赛后数据!AK659="","",IF(ISERROR(MATCH(赛后数据!AK659,(各类选项!J:J),0)),1,0))</f>
        <v/>
      </c>
    </row>
    <row r="659" spans="1:22">
      <c r="A659" s="295">
        <f t="shared" si="20"/>
        <v>0</v>
      </c>
      <c r="B659" s="295">
        <f t="shared" si="21"/>
        <v>0</v>
      </c>
      <c r="C659" s="295" t="str">
        <f>IF(原始数据!K660="","",IF(ISERROR(MATCH(原始数据!K660,原始数据!E660:F660,0)),1,0)-IF(原始数据!K660="",1,0))</f>
        <v/>
      </c>
      <c r="D659" s="295" t="str">
        <f>IF(原始数据!L660="","",IF(ISERROR(MATCH(原始数据!L660,各类选项!L:L,0)),1,0)-IF(原始数据!L660="",1,0))</f>
        <v/>
      </c>
      <c r="E659" s="295" t="str">
        <f>IF(原始数据!W660="","",IF(ISERROR(MATCH(原始数据!W660,各类选项!G:G,0)),1,0))</f>
        <v/>
      </c>
      <c r="F659" s="295" t="str">
        <f>IF(原始数据!Y660="","",IF(ISERROR(MATCH(原始数据!Y660,各类选项!G:G,0)),1,0))</f>
        <v/>
      </c>
      <c r="G659" s="295" t="str">
        <f>IF(原始数据!AO660="","",IF(ISERROR(MATCH(原始数据!AO660,各类选项!$E:$E,0)),1,0))</f>
        <v/>
      </c>
      <c r="H659" s="295" t="str">
        <f>IF(原始数据!AP660="","",IF(ISERROR(MATCH(原始数据!AP660,各类选项!$E:$E,0)),1,0))</f>
        <v/>
      </c>
      <c r="I659" s="295" t="str">
        <f>IF(原始数据!AV660="","",IF(ISERROR(MATCH(原始数据!AV660,各类选项!$E:$E,0)),1,0))</f>
        <v/>
      </c>
      <c r="J659" s="295" t="str">
        <f>IF(原始数据!AX660="","",IF(ISERROR(MATCH(原始数据!AX660,各类选项!$E:$E,0)),1,0))</f>
        <v/>
      </c>
      <c r="K659" s="295" t="str">
        <f>IF(原始数据!AQ660="","",IF(ISERROR(MATCH(原始数据!AQ660,各类选项!$C:$C,0)),1,0))</f>
        <v/>
      </c>
      <c r="L659" s="295" t="str">
        <f>IF(原始数据!AR660="","",IF(ISERROR(MATCH(原始数据!AR660,各类选项!$C:$C,0)),1,0))</f>
        <v/>
      </c>
      <c r="M659" s="295" t="str">
        <f>IF(原始数据!AS660="","",IF(ISERROR(MATCH(原始数据!AS660,各类选项!$C:$C,0)),1,0))</f>
        <v/>
      </c>
      <c r="N659" s="295" t="str">
        <f>IF(原始数据!AT660="","",IF(ISERROR(MATCH(原始数据!AT660,各类选项!$E:$E,0)),1,0))</f>
        <v/>
      </c>
      <c r="O659" s="295" t="str">
        <f>IF(原始数据!AU660="","",IF(ISERROR(MATCH(原始数据!AU660,各类选项!$E:$E,0)),1,0))</f>
        <v/>
      </c>
      <c r="P659" s="295" t="str">
        <f>IF(原始数据!AW660="","",IF(ISERROR(MATCH(原始数据!AW660,各类选项!$E:$E,0)),1,0))</f>
        <v/>
      </c>
      <c r="Q659" s="295" t="str">
        <f>IF(原始数据!AY660="","",IF(ISERROR(MATCH(原始数据!AY660,各类选项!$E:$E,0)),1,0))</f>
        <v/>
      </c>
      <c r="R659" s="295" t="str">
        <f>IF(原始数据!AZ660="","",IF(ISERROR(MATCH(原始数据!AZ660,各类选项!$C:$C,0)),1,0))</f>
        <v/>
      </c>
      <c r="S659" s="295" t="str">
        <f>IF(赛后数据!M660="","",IF(ISERROR(MATCH(赛后数据!M660,(各类选项!J:J),0)),1,0))</f>
        <v/>
      </c>
      <c r="T659" s="295" t="str">
        <f>IF(赛后数据!U660="","",IF(ISERROR(MATCH(赛后数据!U660,(各类选项!J:J),0)),1,0))</f>
        <v/>
      </c>
      <c r="U659" s="295" t="str">
        <f>IF(赛后数据!AC660="","",IF(ISERROR(MATCH(赛后数据!AC660,(各类选项!J:J),0)),1,0))</f>
        <v/>
      </c>
      <c r="V659" s="295" t="str">
        <f>IF(赛后数据!AK660="","",IF(ISERROR(MATCH(赛后数据!AK660,(各类选项!J:J),0)),1,0))</f>
        <v/>
      </c>
    </row>
    <row r="660" spans="1:22">
      <c r="A660" s="295">
        <f t="shared" si="20"/>
        <v>0</v>
      </c>
      <c r="B660" s="295">
        <f t="shared" si="21"/>
        <v>0</v>
      </c>
      <c r="C660" s="295" t="str">
        <f>IF(原始数据!K661="","",IF(ISERROR(MATCH(原始数据!K661,原始数据!E661:F661,0)),1,0)-IF(原始数据!K661="",1,0))</f>
        <v/>
      </c>
      <c r="D660" s="295" t="str">
        <f>IF(原始数据!L661="","",IF(ISERROR(MATCH(原始数据!L661,各类选项!L:L,0)),1,0)-IF(原始数据!L661="",1,0))</f>
        <v/>
      </c>
      <c r="E660" s="295" t="str">
        <f>IF(原始数据!W661="","",IF(ISERROR(MATCH(原始数据!W661,各类选项!G:G,0)),1,0))</f>
        <v/>
      </c>
      <c r="F660" s="295" t="str">
        <f>IF(原始数据!Y661="","",IF(ISERROR(MATCH(原始数据!Y661,各类选项!G:G,0)),1,0))</f>
        <v/>
      </c>
      <c r="G660" s="295" t="str">
        <f>IF(原始数据!AO661="","",IF(ISERROR(MATCH(原始数据!AO661,各类选项!$E:$E,0)),1,0))</f>
        <v/>
      </c>
      <c r="H660" s="295" t="str">
        <f>IF(原始数据!AP661="","",IF(ISERROR(MATCH(原始数据!AP661,各类选项!$E:$E,0)),1,0))</f>
        <v/>
      </c>
      <c r="I660" s="295" t="str">
        <f>IF(原始数据!AV661="","",IF(ISERROR(MATCH(原始数据!AV661,各类选项!$E:$E,0)),1,0))</f>
        <v/>
      </c>
      <c r="J660" s="295" t="str">
        <f>IF(原始数据!AX661="","",IF(ISERROR(MATCH(原始数据!AX661,各类选项!$E:$E,0)),1,0))</f>
        <v/>
      </c>
      <c r="K660" s="295" t="str">
        <f>IF(原始数据!AQ661="","",IF(ISERROR(MATCH(原始数据!AQ661,各类选项!$C:$C,0)),1,0))</f>
        <v/>
      </c>
      <c r="L660" s="295" t="str">
        <f>IF(原始数据!AR661="","",IF(ISERROR(MATCH(原始数据!AR661,各类选项!$C:$C,0)),1,0))</f>
        <v/>
      </c>
      <c r="M660" s="295" t="str">
        <f>IF(原始数据!AS661="","",IF(ISERROR(MATCH(原始数据!AS661,各类选项!$C:$C,0)),1,0))</f>
        <v/>
      </c>
      <c r="N660" s="295" t="str">
        <f>IF(原始数据!AT661="","",IF(ISERROR(MATCH(原始数据!AT661,各类选项!$E:$E,0)),1,0))</f>
        <v/>
      </c>
      <c r="O660" s="295" t="str">
        <f>IF(原始数据!AU661="","",IF(ISERROR(MATCH(原始数据!AU661,各类选项!$E:$E,0)),1,0))</f>
        <v/>
      </c>
      <c r="P660" s="295" t="str">
        <f>IF(原始数据!AW661="","",IF(ISERROR(MATCH(原始数据!AW661,各类选项!$E:$E,0)),1,0))</f>
        <v/>
      </c>
      <c r="Q660" s="295" t="str">
        <f>IF(原始数据!AY661="","",IF(ISERROR(MATCH(原始数据!AY661,各类选项!$E:$E,0)),1,0))</f>
        <v/>
      </c>
      <c r="R660" s="295" t="str">
        <f>IF(原始数据!AZ661="","",IF(ISERROR(MATCH(原始数据!AZ661,各类选项!$C:$C,0)),1,0))</f>
        <v/>
      </c>
      <c r="S660" s="295" t="str">
        <f>IF(赛后数据!M661="","",IF(ISERROR(MATCH(赛后数据!M661,(各类选项!J:J),0)),1,0))</f>
        <v/>
      </c>
      <c r="T660" s="295" t="str">
        <f>IF(赛后数据!U661="","",IF(ISERROR(MATCH(赛后数据!U661,(各类选项!J:J),0)),1,0))</f>
        <v/>
      </c>
      <c r="U660" s="295" t="str">
        <f>IF(赛后数据!AC661="","",IF(ISERROR(MATCH(赛后数据!AC661,(各类选项!J:J),0)),1,0))</f>
        <v/>
      </c>
      <c r="V660" s="295" t="str">
        <f>IF(赛后数据!AK661="","",IF(ISERROR(MATCH(赛后数据!AK661,(各类选项!J:J),0)),1,0))</f>
        <v/>
      </c>
    </row>
    <row r="661" spans="1:22">
      <c r="A661" s="295">
        <f t="shared" si="20"/>
        <v>0</v>
      </c>
      <c r="B661" s="295">
        <f t="shared" si="21"/>
        <v>0</v>
      </c>
      <c r="C661" s="295" t="str">
        <f>IF(原始数据!K662="","",IF(ISERROR(MATCH(原始数据!K662,原始数据!E662:F662,0)),1,0)-IF(原始数据!K662="",1,0))</f>
        <v/>
      </c>
      <c r="D661" s="295" t="str">
        <f>IF(原始数据!L662="","",IF(ISERROR(MATCH(原始数据!L662,各类选项!L:L,0)),1,0)-IF(原始数据!L662="",1,0))</f>
        <v/>
      </c>
      <c r="E661" s="295" t="str">
        <f>IF(原始数据!W662="","",IF(ISERROR(MATCH(原始数据!W662,各类选项!G:G,0)),1,0))</f>
        <v/>
      </c>
      <c r="F661" s="295" t="str">
        <f>IF(原始数据!Y662="","",IF(ISERROR(MATCH(原始数据!Y662,各类选项!G:G,0)),1,0))</f>
        <v/>
      </c>
      <c r="G661" s="295" t="str">
        <f>IF(原始数据!AO662="","",IF(ISERROR(MATCH(原始数据!AO662,各类选项!$E:$E,0)),1,0))</f>
        <v/>
      </c>
      <c r="H661" s="295" t="str">
        <f>IF(原始数据!AP662="","",IF(ISERROR(MATCH(原始数据!AP662,各类选项!$E:$E,0)),1,0))</f>
        <v/>
      </c>
      <c r="I661" s="295" t="str">
        <f>IF(原始数据!AV662="","",IF(ISERROR(MATCH(原始数据!AV662,各类选项!$E:$E,0)),1,0))</f>
        <v/>
      </c>
      <c r="J661" s="295" t="str">
        <f>IF(原始数据!AX662="","",IF(ISERROR(MATCH(原始数据!AX662,各类选项!$E:$E,0)),1,0))</f>
        <v/>
      </c>
      <c r="K661" s="295" t="str">
        <f>IF(原始数据!AQ662="","",IF(ISERROR(MATCH(原始数据!AQ662,各类选项!$C:$C,0)),1,0))</f>
        <v/>
      </c>
      <c r="L661" s="295" t="str">
        <f>IF(原始数据!AR662="","",IF(ISERROR(MATCH(原始数据!AR662,各类选项!$C:$C,0)),1,0))</f>
        <v/>
      </c>
      <c r="M661" s="295" t="str">
        <f>IF(原始数据!AS662="","",IF(ISERROR(MATCH(原始数据!AS662,各类选项!$C:$C,0)),1,0))</f>
        <v/>
      </c>
      <c r="N661" s="295" t="str">
        <f>IF(原始数据!AT662="","",IF(ISERROR(MATCH(原始数据!AT662,各类选项!$E:$E,0)),1,0))</f>
        <v/>
      </c>
      <c r="O661" s="295" t="str">
        <f>IF(原始数据!AU662="","",IF(ISERROR(MATCH(原始数据!AU662,各类选项!$E:$E,0)),1,0))</f>
        <v/>
      </c>
      <c r="P661" s="295" t="str">
        <f>IF(原始数据!AW662="","",IF(ISERROR(MATCH(原始数据!AW662,各类选项!$E:$E,0)),1,0))</f>
        <v/>
      </c>
      <c r="Q661" s="295" t="str">
        <f>IF(原始数据!AY662="","",IF(ISERROR(MATCH(原始数据!AY662,各类选项!$E:$E,0)),1,0))</f>
        <v/>
      </c>
      <c r="R661" s="295" t="str">
        <f>IF(原始数据!AZ662="","",IF(ISERROR(MATCH(原始数据!AZ662,各类选项!$C:$C,0)),1,0))</f>
        <v/>
      </c>
      <c r="S661" s="295" t="str">
        <f>IF(赛后数据!M662="","",IF(ISERROR(MATCH(赛后数据!M662,(各类选项!J:J),0)),1,0))</f>
        <v/>
      </c>
      <c r="T661" s="295" t="str">
        <f>IF(赛后数据!U662="","",IF(ISERROR(MATCH(赛后数据!U662,(各类选项!J:J),0)),1,0))</f>
        <v/>
      </c>
      <c r="U661" s="295" t="str">
        <f>IF(赛后数据!AC662="","",IF(ISERROR(MATCH(赛后数据!AC662,(各类选项!J:J),0)),1,0))</f>
        <v/>
      </c>
      <c r="V661" s="295" t="str">
        <f>IF(赛后数据!AK662="","",IF(ISERROR(MATCH(赛后数据!AK662,(各类选项!J:J),0)),1,0))</f>
        <v/>
      </c>
    </row>
    <row r="662" spans="1:22">
      <c r="A662" s="295">
        <f t="shared" si="20"/>
        <v>0</v>
      </c>
      <c r="B662" s="295">
        <f t="shared" si="21"/>
        <v>0</v>
      </c>
      <c r="C662" s="295" t="str">
        <f>IF(原始数据!K663="","",IF(ISERROR(MATCH(原始数据!K663,原始数据!E663:F663,0)),1,0)-IF(原始数据!K663="",1,0))</f>
        <v/>
      </c>
      <c r="D662" s="295" t="str">
        <f>IF(原始数据!L663="","",IF(ISERROR(MATCH(原始数据!L663,各类选项!L:L,0)),1,0)-IF(原始数据!L663="",1,0))</f>
        <v/>
      </c>
      <c r="E662" s="295" t="str">
        <f>IF(原始数据!W663="","",IF(ISERROR(MATCH(原始数据!W663,各类选项!G:G,0)),1,0))</f>
        <v/>
      </c>
      <c r="F662" s="295" t="str">
        <f>IF(原始数据!Y663="","",IF(ISERROR(MATCH(原始数据!Y663,各类选项!G:G,0)),1,0))</f>
        <v/>
      </c>
      <c r="G662" s="295" t="str">
        <f>IF(原始数据!AO663="","",IF(ISERROR(MATCH(原始数据!AO663,各类选项!$E:$E,0)),1,0))</f>
        <v/>
      </c>
      <c r="H662" s="295" t="str">
        <f>IF(原始数据!AP663="","",IF(ISERROR(MATCH(原始数据!AP663,各类选项!$E:$E,0)),1,0))</f>
        <v/>
      </c>
      <c r="I662" s="295" t="str">
        <f>IF(原始数据!AV663="","",IF(ISERROR(MATCH(原始数据!AV663,各类选项!$E:$E,0)),1,0))</f>
        <v/>
      </c>
      <c r="J662" s="295" t="str">
        <f>IF(原始数据!AX663="","",IF(ISERROR(MATCH(原始数据!AX663,各类选项!$E:$E,0)),1,0))</f>
        <v/>
      </c>
      <c r="K662" s="295" t="str">
        <f>IF(原始数据!AQ663="","",IF(ISERROR(MATCH(原始数据!AQ663,各类选项!$C:$C,0)),1,0))</f>
        <v/>
      </c>
      <c r="L662" s="295" t="str">
        <f>IF(原始数据!AR663="","",IF(ISERROR(MATCH(原始数据!AR663,各类选项!$C:$C,0)),1,0))</f>
        <v/>
      </c>
      <c r="M662" s="295" t="str">
        <f>IF(原始数据!AS663="","",IF(ISERROR(MATCH(原始数据!AS663,各类选项!$C:$C,0)),1,0))</f>
        <v/>
      </c>
      <c r="N662" s="295" t="str">
        <f>IF(原始数据!AT663="","",IF(ISERROR(MATCH(原始数据!AT663,各类选项!$E:$E,0)),1,0))</f>
        <v/>
      </c>
      <c r="O662" s="295" t="str">
        <f>IF(原始数据!AU663="","",IF(ISERROR(MATCH(原始数据!AU663,各类选项!$E:$E,0)),1,0))</f>
        <v/>
      </c>
      <c r="P662" s="295" t="str">
        <f>IF(原始数据!AW663="","",IF(ISERROR(MATCH(原始数据!AW663,各类选项!$E:$E,0)),1,0))</f>
        <v/>
      </c>
      <c r="Q662" s="295" t="str">
        <f>IF(原始数据!AY663="","",IF(ISERROR(MATCH(原始数据!AY663,各类选项!$E:$E,0)),1,0))</f>
        <v/>
      </c>
      <c r="R662" s="295" t="str">
        <f>IF(原始数据!AZ663="","",IF(ISERROR(MATCH(原始数据!AZ663,各类选项!$C:$C,0)),1,0))</f>
        <v/>
      </c>
      <c r="S662" s="295" t="str">
        <f>IF(赛后数据!M663="","",IF(ISERROR(MATCH(赛后数据!M663,(各类选项!J:J),0)),1,0))</f>
        <v/>
      </c>
      <c r="T662" s="295" t="str">
        <f>IF(赛后数据!U663="","",IF(ISERROR(MATCH(赛后数据!U663,(各类选项!J:J),0)),1,0))</f>
        <v/>
      </c>
      <c r="U662" s="295" t="str">
        <f>IF(赛后数据!AC663="","",IF(ISERROR(MATCH(赛后数据!AC663,(各类选项!J:J),0)),1,0))</f>
        <v/>
      </c>
      <c r="V662" s="295" t="str">
        <f>IF(赛后数据!AK663="","",IF(ISERROR(MATCH(赛后数据!AK663,(各类选项!J:J),0)),1,0))</f>
        <v/>
      </c>
    </row>
    <row r="663" spans="1:22">
      <c r="A663" s="295">
        <f t="shared" si="20"/>
        <v>0</v>
      </c>
      <c r="B663" s="295">
        <f t="shared" si="21"/>
        <v>0</v>
      </c>
      <c r="C663" s="295" t="str">
        <f>IF(原始数据!K664="","",IF(ISERROR(MATCH(原始数据!K664,原始数据!E664:F664,0)),1,0)-IF(原始数据!K664="",1,0))</f>
        <v/>
      </c>
      <c r="D663" s="295" t="str">
        <f>IF(原始数据!L664="","",IF(ISERROR(MATCH(原始数据!L664,各类选项!L:L,0)),1,0)-IF(原始数据!L664="",1,0))</f>
        <v/>
      </c>
      <c r="E663" s="295" t="str">
        <f>IF(原始数据!W664="","",IF(ISERROR(MATCH(原始数据!W664,各类选项!G:G,0)),1,0))</f>
        <v/>
      </c>
      <c r="F663" s="295" t="str">
        <f>IF(原始数据!Y664="","",IF(ISERROR(MATCH(原始数据!Y664,各类选项!G:G,0)),1,0))</f>
        <v/>
      </c>
      <c r="G663" s="295" t="str">
        <f>IF(原始数据!AO664="","",IF(ISERROR(MATCH(原始数据!AO664,各类选项!$E:$E,0)),1,0))</f>
        <v/>
      </c>
      <c r="H663" s="295" t="str">
        <f>IF(原始数据!AP664="","",IF(ISERROR(MATCH(原始数据!AP664,各类选项!$E:$E,0)),1,0))</f>
        <v/>
      </c>
      <c r="I663" s="295" t="str">
        <f>IF(原始数据!AV664="","",IF(ISERROR(MATCH(原始数据!AV664,各类选项!$E:$E,0)),1,0))</f>
        <v/>
      </c>
      <c r="J663" s="295" t="str">
        <f>IF(原始数据!AX664="","",IF(ISERROR(MATCH(原始数据!AX664,各类选项!$E:$E,0)),1,0))</f>
        <v/>
      </c>
      <c r="K663" s="295" t="str">
        <f>IF(原始数据!AQ664="","",IF(ISERROR(MATCH(原始数据!AQ664,各类选项!$C:$C,0)),1,0))</f>
        <v/>
      </c>
      <c r="L663" s="295" t="str">
        <f>IF(原始数据!AR664="","",IF(ISERROR(MATCH(原始数据!AR664,各类选项!$C:$C,0)),1,0))</f>
        <v/>
      </c>
      <c r="M663" s="295" t="str">
        <f>IF(原始数据!AS664="","",IF(ISERROR(MATCH(原始数据!AS664,各类选项!$C:$C,0)),1,0))</f>
        <v/>
      </c>
      <c r="N663" s="295" t="str">
        <f>IF(原始数据!AT664="","",IF(ISERROR(MATCH(原始数据!AT664,各类选项!$E:$E,0)),1,0))</f>
        <v/>
      </c>
      <c r="O663" s="295" t="str">
        <f>IF(原始数据!AU664="","",IF(ISERROR(MATCH(原始数据!AU664,各类选项!$E:$E,0)),1,0))</f>
        <v/>
      </c>
      <c r="P663" s="295" t="str">
        <f>IF(原始数据!AW664="","",IF(ISERROR(MATCH(原始数据!AW664,各类选项!$E:$E,0)),1,0))</f>
        <v/>
      </c>
      <c r="Q663" s="295" t="str">
        <f>IF(原始数据!AY664="","",IF(ISERROR(MATCH(原始数据!AY664,各类选项!$E:$E,0)),1,0))</f>
        <v/>
      </c>
      <c r="R663" s="295" t="str">
        <f>IF(原始数据!AZ664="","",IF(ISERROR(MATCH(原始数据!AZ664,各类选项!$C:$C,0)),1,0))</f>
        <v/>
      </c>
      <c r="S663" s="295" t="str">
        <f>IF(赛后数据!M664="","",IF(ISERROR(MATCH(赛后数据!M664,(各类选项!J:J),0)),1,0))</f>
        <v/>
      </c>
      <c r="T663" s="295" t="str">
        <f>IF(赛后数据!U664="","",IF(ISERROR(MATCH(赛后数据!U664,(各类选项!J:J),0)),1,0))</f>
        <v/>
      </c>
      <c r="U663" s="295" t="str">
        <f>IF(赛后数据!AC664="","",IF(ISERROR(MATCH(赛后数据!AC664,(各类选项!J:J),0)),1,0))</f>
        <v/>
      </c>
      <c r="V663" s="295" t="str">
        <f>IF(赛后数据!AK664="","",IF(ISERROR(MATCH(赛后数据!AK664,(各类选项!J:J),0)),1,0))</f>
        <v/>
      </c>
    </row>
    <row r="664" spans="1:22">
      <c r="A664" s="295">
        <f t="shared" si="20"/>
        <v>0</v>
      </c>
      <c r="B664" s="295">
        <f t="shared" si="21"/>
        <v>0</v>
      </c>
      <c r="C664" s="295" t="str">
        <f>IF(原始数据!K665="","",IF(ISERROR(MATCH(原始数据!K665,原始数据!E665:F665,0)),1,0)-IF(原始数据!K665="",1,0))</f>
        <v/>
      </c>
      <c r="D664" s="295" t="str">
        <f>IF(原始数据!L665="","",IF(ISERROR(MATCH(原始数据!L665,各类选项!L:L,0)),1,0)-IF(原始数据!L665="",1,0))</f>
        <v/>
      </c>
      <c r="E664" s="295" t="str">
        <f>IF(原始数据!W665="","",IF(ISERROR(MATCH(原始数据!W665,各类选项!G:G,0)),1,0))</f>
        <v/>
      </c>
      <c r="F664" s="295" t="str">
        <f>IF(原始数据!Y665="","",IF(ISERROR(MATCH(原始数据!Y665,各类选项!G:G,0)),1,0))</f>
        <v/>
      </c>
      <c r="G664" s="295" t="str">
        <f>IF(原始数据!AO665="","",IF(ISERROR(MATCH(原始数据!AO665,各类选项!$E:$E,0)),1,0))</f>
        <v/>
      </c>
      <c r="H664" s="295" t="str">
        <f>IF(原始数据!AP665="","",IF(ISERROR(MATCH(原始数据!AP665,各类选项!$E:$E,0)),1,0))</f>
        <v/>
      </c>
      <c r="I664" s="295" t="str">
        <f>IF(原始数据!AV665="","",IF(ISERROR(MATCH(原始数据!AV665,各类选项!$E:$E,0)),1,0))</f>
        <v/>
      </c>
      <c r="J664" s="295" t="str">
        <f>IF(原始数据!AX665="","",IF(ISERROR(MATCH(原始数据!AX665,各类选项!$E:$E,0)),1,0))</f>
        <v/>
      </c>
      <c r="K664" s="295" t="str">
        <f>IF(原始数据!AQ665="","",IF(ISERROR(MATCH(原始数据!AQ665,各类选项!$C:$C,0)),1,0))</f>
        <v/>
      </c>
      <c r="L664" s="295" t="str">
        <f>IF(原始数据!AR665="","",IF(ISERROR(MATCH(原始数据!AR665,各类选项!$C:$C,0)),1,0))</f>
        <v/>
      </c>
      <c r="M664" s="295" t="str">
        <f>IF(原始数据!AS665="","",IF(ISERROR(MATCH(原始数据!AS665,各类选项!$C:$C,0)),1,0))</f>
        <v/>
      </c>
      <c r="N664" s="295" t="str">
        <f>IF(原始数据!AT665="","",IF(ISERROR(MATCH(原始数据!AT665,各类选项!$E:$E,0)),1,0))</f>
        <v/>
      </c>
      <c r="O664" s="295" t="str">
        <f>IF(原始数据!AU665="","",IF(ISERROR(MATCH(原始数据!AU665,各类选项!$E:$E,0)),1,0))</f>
        <v/>
      </c>
      <c r="P664" s="295" t="str">
        <f>IF(原始数据!AW665="","",IF(ISERROR(MATCH(原始数据!AW665,各类选项!$E:$E,0)),1,0))</f>
        <v/>
      </c>
      <c r="Q664" s="295" t="str">
        <f>IF(原始数据!AY665="","",IF(ISERROR(MATCH(原始数据!AY665,各类选项!$E:$E,0)),1,0))</f>
        <v/>
      </c>
      <c r="R664" s="295" t="str">
        <f>IF(原始数据!AZ665="","",IF(ISERROR(MATCH(原始数据!AZ665,各类选项!$C:$C,0)),1,0))</f>
        <v/>
      </c>
      <c r="S664" s="295" t="str">
        <f>IF(赛后数据!M665="","",IF(ISERROR(MATCH(赛后数据!M665,(各类选项!J:J),0)),1,0))</f>
        <v/>
      </c>
      <c r="T664" s="295" t="str">
        <f>IF(赛后数据!U665="","",IF(ISERROR(MATCH(赛后数据!U665,(各类选项!J:J),0)),1,0))</f>
        <v/>
      </c>
      <c r="U664" s="295" t="str">
        <f>IF(赛后数据!AC665="","",IF(ISERROR(MATCH(赛后数据!AC665,(各类选项!J:J),0)),1,0))</f>
        <v/>
      </c>
      <c r="V664" s="295" t="str">
        <f>IF(赛后数据!AK665="","",IF(ISERROR(MATCH(赛后数据!AK665,(各类选项!J:J),0)),1,0))</f>
        <v/>
      </c>
    </row>
    <row r="665" spans="1:22">
      <c r="A665" s="295">
        <f t="shared" si="20"/>
        <v>0</v>
      </c>
      <c r="B665" s="295">
        <f t="shared" si="21"/>
        <v>0</v>
      </c>
      <c r="C665" s="295" t="str">
        <f>IF(原始数据!K666="","",IF(ISERROR(MATCH(原始数据!K666,原始数据!E666:F666,0)),1,0)-IF(原始数据!K666="",1,0))</f>
        <v/>
      </c>
      <c r="D665" s="295" t="str">
        <f>IF(原始数据!L666="","",IF(ISERROR(MATCH(原始数据!L666,各类选项!L:L,0)),1,0)-IF(原始数据!L666="",1,0))</f>
        <v/>
      </c>
      <c r="E665" s="295" t="str">
        <f>IF(原始数据!W666="","",IF(ISERROR(MATCH(原始数据!W666,各类选项!G:G,0)),1,0))</f>
        <v/>
      </c>
      <c r="F665" s="295" t="str">
        <f>IF(原始数据!Y666="","",IF(ISERROR(MATCH(原始数据!Y666,各类选项!G:G,0)),1,0))</f>
        <v/>
      </c>
      <c r="G665" s="295" t="str">
        <f>IF(原始数据!AO666="","",IF(ISERROR(MATCH(原始数据!AO666,各类选项!$E:$E,0)),1,0))</f>
        <v/>
      </c>
      <c r="H665" s="295" t="str">
        <f>IF(原始数据!AP666="","",IF(ISERROR(MATCH(原始数据!AP666,各类选项!$E:$E,0)),1,0))</f>
        <v/>
      </c>
      <c r="I665" s="295" t="str">
        <f>IF(原始数据!AV666="","",IF(ISERROR(MATCH(原始数据!AV666,各类选项!$E:$E,0)),1,0))</f>
        <v/>
      </c>
      <c r="J665" s="295" t="str">
        <f>IF(原始数据!AX666="","",IF(ISERROR(MATCH(原始数据!AX666,各类选项!$E:$E,0)),1,0))</f>
        <v/>
      </c>
      <c r="K665" s="295" t="str">
        <f>IF(原始数据!AQ666="","",IF(ISERROR(MATCH(原始数据!AQ666,各类选项!$C:$C,0)),1,0))</f>
        <v/>
      </c>
      <c r="L665" s="295" t="str">
        <f>IF(原始数据!AR666="","",IF(ISERROR(MATCH(原始数据!AR666,各类选项!$C:$C,0)),1,0))</f>
        <v/>
      </c>
      <c r="M665" s="295" t="str">
        <f>IF(原始数据!AS666="","",IF(ISERROR(MATCH(原始数据!AS666,各类选项!$C:$C,0)),1,0))</f>
        <v/>
      </c>
      <c r="N665" s="295" t="str">
        <f>IF(原始数据!AT666="","",IF(ISERROR(MATCH(原始数据!AT666,各类选项!$E:$E,0)),1,0))</f>
        <v/>
      </c>
      <c r="O665" s="295" t="str">
        <f>IF(原始数据!AU666="","",IF(ISERROR(MATCH(原始数据!AU666,各类选项!$E:$E,0)),1,0))</f>
        <v/>
      </c>
      <c r="P665" s="295" t="str">
        <f>IF(原始数据!AW666="","",IF(ISERROR(MATCH(原始数据!AW666,各类选项!$E:$E,0)),1,0))</f>
        <v/>
      </c>
      <c r="Q665" s="295" t="str">
        <f>IF(原始数据!AY666="","",IF(ISERROR(MATCH(原始数据!AY666,各类选项!$E:$E,0)),1,0))</f>
        <v/>
      </c>
      <c r="R665" s="295" t="str">
        <f>IF(原始数据!AZ666="","",IF(ISERROR(MATCH(原始数据!AZ666,各类选项!$C:$C,0)),1,0))</f>
        <v/>
      </c>
      <c r="S665" s="295" t="str">
        <f>IF(赛后数据!M666="","",IF(ISERROR(MATCH(赛后数据!M666,(各类选项!J:J),0)),1,0))</f>
        <v/>
      </c>
      <c r="T665" s="295" t="str">
        <f>IF(赛后数据!U666="","",IF(ISERROR(MATCH(赛后数据!U666,(各类选项!J:J),0)),1,0))</f>
        <v/>
      </c>
      <c r="U665" s="295" t="str">
        <f>IF(赛后数据!AC666="","",IF(ISERROR(MATCH(赛后数据!AC666,(各类选项!J:J),0)),1,0))</f>
        <v/>
      </c>
      <c r="V665" s="295" t="str">
        <f>IF(赛后数据!AK666="","",IF(ISERROR(MATCH(赛后数据!AK666,(各类选项!J:J),0)),1,0))</f>
        <v/>
      </c>
    </row>
    <row r="666" spans="1:22">
      <c r="A666" s="295">
        <f t="shared" si="20"/>
        <v>0</v>
      </c>
      <c r="B666" s="295">
        <f t="shared" si="21"/>
        <v>0</v>
      </c>
      <c r="C666" s="295" t="str">
        <f>IF(原始数据!K667="","",IF(ISERROR(MATCH(原始数据!K667,原始数据!E667:F667,0)),1,0)-IF(原始数据!K667="",1,0))</f>
        <v/>
      </c>
      <c r="D666" s="295" t="str">
        <f>IF(原始数据!L667="","",IF(ISERROR(MATCH(原始数据!L667,各类选项!L:L,0)),1,0)-IF(原始数据!L667="",1,0))</f>
        <v/>
      </c>
      <c r="E666" s="295" t="str">
        <f>IF(原始数据!W667="","",IF(ISERROR(MATCH(原始数据!W667,各类选项!G:G,0)),1,0))</f>
        <v/>
      </c>
      <c r="F666" s="295" t="str">
        <f>IF(原始数据!Y667="","",IF(ISERROR(MATCH(原始数据!Y667,各类选项!G:G,0)),1,0))</f>
        <v/>
      </c>
      <c r="G666" s="295" t="str">
        <f>IF(原始数据!AO667="","",IF(ISERROR(MATCH(原始数据!AO667,各类选项!$E:$E,0)),1,0))</f>
        <v/>
      </c>
      <c r="H666" s="295" t="str">
        <f>IF(原始数据!AP667="","",IF(ISERROR(MATCH(原始数据!AP667,各类选项!$E:$E,0)),1,0))</f>
        <v/>
      </c>
      <c r="I666" s="295" t="str">
        <f>IF(原始数据!AV667="","",IF(ISERROR(MATCH(原始数据!AV667,各类选项!$E:$E,0)),1,0))</f>
        <v/>
      </c>
      <c r="J666" s="295" t="str">
        <f>IF(原始数据!AX667="","",IF(ISERROR(MATCH(原始数据!AX667,各类选项!$E:$E,0)),1,0))</f>
        <v/>
      </c>
      <c r="K666" s="295" t="str">
        <f>IF(原始数据!AQ667="","",IF(ISERROR(MATCH(原始数据!AQ667,各类选项!$C:$C,0)),1,0))</f>
        <v/>
      </c>
      <c r="L666" s="295" t="str">
        <f>IF(原始数据!AR667="","",IF(ISERROR(MATCH(原始数据!AR667,各类选项!$C:$C,0)),1,0))</f>
        <v/>
      </c>
      <c r="M666" s="295" t="str">
        <f>IF(原始数据!AS667="","",IF(ISERROR(MATCH(原始数据!AS667,各类选项!$C:$C,0)),1,0))</f>
        <v/>
      </c>
      <c r="N666" s="295" t="str">
        <f>IF(原始数据!AT667="","",IF(ISERROR(MATCH(原始数据!AT667,各类选项!$E:$E,0)),1,0))</f>
        <v/>
      </c>
      <c r="O666" s="295" t="str">
        <f>IF(原始数据!AU667="","",IF(ISERROR(MATCH(原始数据!AU667,各类选项!$E:$E,0)),1,0))</f>
        <v/>
      </c>
      <c r="P666" s="295" t="str">
        <f>IF(原始数据!AW667="","",IF(ISERROR(MATCH(原始数据!AW667,各类选项!$E:$E,0)),1,0))</f>
        <v/>
      </c>
      <c r="Q666" s="295" t="str">
        <f>IF(原始数据!AY667="","",IF(ISERROR(MATCH(原始数据!AY667,各类选项!$E:$E,0)),1,0))</f>
        <v/>
      </c>
      <c r="R666" s="295" t="str">
        <f>IF(原始数据!AZ667="","",IF(ISERROR(MATCH(原始数据!AZ667,各类选项!$C:$C,0)),1,0))</f>
        <v/>
      </c>
      <c r="S666" s="295" t="str">
        <f>IF(赛后数据!M667="","",IF(ISERROR(MATCH(赛后数据!M667,(各类选项!J:J),0)),1,0))</f>
        <v/>
      </c>
      <c r="T666" s="295" t="str">
        <f>IF(赛后数据!U667="","",IF(ISERROR(MATCH(赛后数据!U667,(各类选项!J:J),0)),1,0))</f>
        <v/>
      </c>
      <c r="U666" s="295" t="str">
        <f>IF(赛后数据!AC667="","",IF(ISERROR(MATCH(赛后数据!AC667,(各类选项!J:J),0)),1,0))</f>
        <v/>
      </c>
      <c r="V666" s="295" t="str">
        <f>IF(赛后数据!AK667="","",IF(ISERROR(MATCH(赛后数据!AK667,(各类选项!J:J),0)),1,0))</f>
        <v/>
      </c>
    </row>
    <row r="667" spans="1:22">
      <c r="A667" s="295">
        <f t="shared" si="20"/>
        <v>0</v>
      </c>
      <c r="B667" s="295">
        <f t="shared" si="21"/>
        <v>0</v>
      </c>
      <c r="C667" s="295" t="str">
        <f>IF(原始数据!K668="","",IF(ISERROR(MATCH(原始数据!K668,原始数据!E668:F668,0)),1,0)-IF(原始数据!K668="",1,0))</f>
        <v/>
      </c>
      <c r="D667" s="295" t="str">
        <f>IF(原始数据!L668="","",IF(ISERROR(MATCH(原始数据!L668,各类选项!L:L,0)),1,0)-IF(原始数据!L668="",1,0))</f>
        <v/>
      </c>
      <c r="E667" s="295" t="str">
        <f>IF(原始数据!W668="","",IF(ISERROR(MATCH(原始数据!W668,各类选项!G:G,0)),1,0))</f>
        <v/>
      </c>
      <c r="F667" s="295" t="str">
        <f>IF(原始数据!Y668="","",IF(ISERROR(MATCH(原始数据!Y668,各类选项!G:G,0)),1,0))</f>
        <v/>
      </c>
      <c r="G667" s="295" t="str">
        <f>IF(原始数据!AO668="","",IF(ISERROR(MATCH(原始数据!AO668,各类选项!$E:$E,0)),1,0))</f>
        <v/>
      </c>
      <c r="H667" s="295" t="str">
        <f>IF(原始数据!AP668="","",IF(ISERROR(MATCH(原始数据!AP668,各类选项!$E:$E,0)),1,0))</f>
        <v/>
      </c>
      <c r="I667" s="295" t="str">
        <f>IF(原始数据!AV668="","",IF(ISERROR(MATCH(原始数据!AV668,各类选项!$E:$E,0)),1,0))</f>
        <v/>
      </c>
      <c r="J667" s="295" t="str">
        <f>IF(原始数据!AX668="","",IF(ISERROR(MATCH(原始数据!AX668,各类选项!$E:$E,0)),1,0))</f>
        <v/>
      </c>
      <c r="K667" s="295" t="str">
        <f>IF(原始数据!AQ668="","",IF(ISERROR(MATCH(原始数据!AQ668,各类选项!$C:$C,0)),1,0))</f>
        <v/>
      </c>
      <c r="L667" s="295" t="str">
        <f>IF(原始数据!AR668="","",IF(ISERROR(MATCH(原始数据!AR668,各类选项!$C:$C,0)),1,0))</f>
        <v/>
      </c>
      <c r="M667" s="295" t="str">
        <f>IF(原始数据!AS668="","",IF(ISERROR(MATCH(原始数据!AS668,各类选项!$C:$C,0)),1,0))</f>
        <v/>
      </c>
      <c r="N667" s="295" t="str">
        <f>IF(原始数据!AT668="","",IF(ISERROR(MATCH(原始数据!AT668,各类选项!$E:$E,0)),1,0))</f>
        <v/>
      </c>
      <c r="O667" s="295" t="str">
        <f>IF(原始数据!AU668="","",IF(ISERROR(MATCH(原始数据!AU668,各类选项!$E:$E,0)),1,0))</f>
        <v/>
      </c>
      <c r="P667" s="295" t="str">
        <f>IF(原始数据!AW668="","",IF(ISERROR(MATCH(原始数据!AW668,各类选项!$E:$E,0)),1,0))</f>
        <v/>
      </c>
      <c r="Q667" s="295" t="str">
        <f>IF(原始数据!AY668="","",IF(ISERROR(MATCH(原始数据!AY668,各类选项!$E:$E,0)),1,0))</f>
        <v/>
      </c>
      <c r="R667" s="295" t="str">
        <f>IF(原始数据!AZ668="","",IF(ISERROR(MATCH(原始数据!AZ668,各类选项!$C:$C,0)),1,0))</f>
        <v/>
      </c>
      <c r="S667" s="295" t="str">
        <f>IF(赛后数据!M668="","",IF(ISERROR(MATCH(赛后数据!M668,(各类选项!J:J),0)),1,0))</f>
        <v/>
      </c>
      <c r="T667" s="295" t="str">
        <f>IF(赛后数据!U668="","",IF(ISERROR(MATCH(赛后数据!U668,(各类选项!J:J),0)),1,0))</f>
        <v/>
      </c>
      <c r="U667" s="295" t="str">
        <f>IF(赛后数据!AC668="","",IF(ISERROR(MATCH(赛后数据!AC668,(各类选项!J:J),0)),1,0))</f>
        <v/>
      </c>
      <c r="V667" s="295" t="str">
        <f>IF(赛后数据!AK668="","",IF(ISERROR(MATCH(赛后数据!AK668,(各类选项!J:J),0)),1,0))</f>
        <v/>
      </c>
    </row>
    <row r="668" spans="1:22">
      <c r="A668" s="295">
        <f t="shared" si="20"/>
        <v>0</v>
      </c>
      <c r="B668" s="295">
        <f t="shared" si="21"/>
        <v>0</v>
      </c>
      <c r="C668" s="295" t="str">
        <f>IF(原始数据!K669="","",IF(ISERROR(MATCH(原始数据!K669,原始数据!E669:F669,0)),1,0)-IF(原始数据!K669="",1,0))</f>
        <v/>
      </c>
      <c r="D668" s="295" t="str">
        <f>IF(原始数据!L669="","",IF(ISERROR(MATCH(原始数据!L669,各类选项!L:L,0)),1,0)-IF(原始数据!L669="",1,0))</f>
        <v/>
      </c>
      <c r="E668" s="295" t="str">
        <f>IF(原始数据!W669="","",IF(ISERROR(MATCH(原始数据!W669,各类选项!G:G,0)),1,0))</f>
        <v/>
      </c>
      <c r="F668" s="295" t="str">
        <f>IF(原始数据!Y669="","",IF(ISERROR(MATCH(原始数据!Y669,各类选项!G:G,0)),1,0))</f>
        <v/>
      </c>
      <c r="G668" s="295" t="str">
        <f>IF(原始数据!AO669="","",IF(ISERROR(MATCH(原始数据!AO669,各类选项!$E:$E,0)),1,0))</f>
        <v/>
      </c>
      <c r="H668" s="295" t="str">
        <f>IF(原始数据!AP669="","",IF(ISERROR(MATCH(原始数据!AP669,各类选项!$E:$E,0)),1,0))</f>
        <v/>
      </c>
      <c r="I668" s="295" t="str">
        <f>IF(原始数据!AV669="","",IF(ISERROR(MATCH(原始数据!AV669,各类选项!$E:$E,0)),1,0))</f>
        <v/>
      </c>
      <c r="J668" s="295" t="str">
        <f>IF(原始数据!AX669="","",IF(ISERROR(MATCH(原始数据!AX669,各类选项!$E:$E,0)),1,0))</f>
        <v/>
      </c>
      <c r="K668" s="295" t="str">
        <f>IF(原始数据!AQ669="","",IF(ISERROR(MATCH(原始数据!AQ669,各类选项!$C:$C,0)),1,0))</f>
        <v/>
      </c>
      <c r="L668" s="295" t="str">
        <f>IF(原始数据!AR669="","",IF(ISERROR(MATCH(原始数据!AR669,各类选项!$C:$C,0)),1,0))</f>
        <v/>
      </c>
      <c r="M668" s="295" t="str">
        <f>IF(原始数据!AS669="","",IF(ISERROR(MATCH(原始数据!AS669,各类选项!$C:$C,0)),1,0))</f>
        <v/>
      </c>
      <c r="N668" s="295" t="str">
        <f>IF(原始数据!AT669="","",IF(ISERROR(MATCH(原始数据!AT669,各类选项!$E:$E,0)),1,0))</f>
        <v/>
      </c>
      <c r="O668" s="295" t="str">
        <f>IF(原始数据!AU669="","",IF(ISERROR(MATCH(原始数据!AU669,各类选项!$E:$E,0)),1,0))</f>
        <v/>
      </c>
      <c r="P668" s="295" t="str">
        <f>IF(原始数据!AW669="","",IF(ISERROR(MATCH(原始数据!AW669,各类选项!$E:$E,0)),1,0))</f>
        <v/>
      </c>
      <c r="Q668" s="295" t="str">
        <f>IF(原始数据!AY669="","",IF(ISERROR(MATCH(原始数据!AY669,各类选项!$E:$E,0)),1,0))</f>
        <v/>
      </c>
      <c r="R668" s="295" t="str">
        <f>IF(原始数据!AZ669="","",IF(ISERROR(MATCH(原始数据!AZ669,各类选项!$C:$C,0)),1,0))</f>
        <v/>
      </c>
      <c r="S668" s="295" t="str">
        <f>IF(赛后数据!M669="","",IF(ISERROR(MATCH(赛后数据!M669,(各类选项!J:J),0)),1,0))</f>
        <v/>
      </c>
      <c r="T668" s="295" t="str">
        <f>IF(赛后数据!U669="","",IF(ISERROR(MATCH(赛后数据!U669,(各类选项!J:J),0)),1,0))</f>
        <v/>
      </c>
      <c r="U668" s="295" t="str">
        <f>IF(赛后数据!AC669="","",IF(ISERROR(MATCH(赛后数据!AC669,(各类选项!J:J),0)),1,0))</f>
        <v/>
      </c>
      <c r="V668" s="295" t="str">
        <f>IF(赛后数据!AK669="","",IF(ISERROR(MATCH(赛后数据!AK669,(各类选项!J:J),0)),1,0))</f>
        <v/>
      </c>
    </row>
    <row r="669" spans="1:22">
      <c r="A669" s="295">
        <f t="shared" si="20"/>
        <v>0</v>
      </c>
      <c r="B669" s="295">
        <f t="shared" si="21"/>
        <v>0</v>
      </c>
      <c r="C669" s="295" t="str">
        <f>IF(原始数据!K670="","",IF(ISERROR(MATCH(原始数据!K670,原始数据!E670:F670,0)),1,0)-IF(原始数据!K670="",1,0))</f>
        <v/>
      </c>
      <c r="D669" s="295" t="str">
        <f>IF(原始数据!L670="","",IF(ISERROR(MATCH(原始数据!L670,各类选项!L:L,0)),1,0)-IF(原始数据!L670="",1,0))</f>
        <v/>
      </c>
      <c r="E669" s="295" t="str">
        <f>IF(原始数据!W670="","",IF(ISERROR(MATCH(原始数据!W670,各类选项!G:G,0)),1,0))</f>
        <v/>
      </c>
      <c r="F669" s="295" t="str">
        <f>IF(原始数据!Y670="","",IF(ISERROR(MATCH(原始数据!Y670,各类选项!G:G,0)),1,0))</f>
        <v/>
      </c>
      <c r="G669" s="295" t="str">
        <f>IF(原始数据!AO670="","",IF(ISERROR(MATCH(原始数据!AO670,各类选项!$E:$E,0)),1,0))</f>
        <v/>
      </c>
      <c r="H669" s="295" t="str">
        <f>IF(原始数据!AP670="","",IF(ISERROR(MATCH(原始数据!AP670,各类选项!$E:$E,0)),1,0))</f>
        <v/>
      </c>
      <c r="I669" s="295" t="str">
        <f>IF(原始数据!AV670="","",IF(ISERROR(MATCH(原始数据!AV670,各类选项!$E:$E,0)),1,0))</f>
        <v/>
      </c>
      <c r="J669" s="295" t="str">
        <f>IF(原始数据!AX670="","",IF(ISERROR(MATCH(原始数据!AX670,各类选项!$E:$E,0)),1,0))</f>
        <v/>
      </c>
      <c r="K669" s="295" t="str">
        <f>IF(原始数据!AQ670="","",IF(ISERROR(MATCH(原始数据!AQ670,各类选项!$C:$C,0)),1,0))</f>
        <v/>
      </c>
      <c r="L669" s="295" t="str">
        <f>IF(原始数据!AR670="","",IF(ISERROR(MATCH(原始数据!AR670,各类选项!$C:$C,0)),1,0))</f>
        <v/>
      </c>
      <c r="M669" s="295" t="str">
        <f>IF(原始数据!AS670="","",IF(ISERROR(MATCH(原始数据!AS670,各类选项!$C:$C,0)),1,0))</f>
        <v/>
      </c>
      <c r="N669" s="295" t="str">
        <f>IF(原始数据!AT670="","",IF(ISERROR(MATCH(原始数据!AT670,各类选项!$E:$E,0)),1,0))</f>
        <v/>
      </c>
      <c r="O669" s="295" t="str">
        <f>IF(原始数据!AU670="","",IF(ISERROR(MATCH(原始数据!AU670,各类选项!$E:$E,0)),1,0))</f>
        <v/>
      </c>
      <c r="P669" s="295" t="str">
        <f>IF(原始数据!AW670="","",IF(ISERROR(MATCH(原始数据!AW670,各类选项!$E:$E,0)),1,0))</f>
        <v/>
      </c>
      <c r="Q669" s="295" t="str">
        <f>IF(原始数据!AY670="","",IF(ISERROR(MATCH(原始数据!AY670,各类选项!$E:$E,0)),1,0))</f>
        <v/>
      </c>
      <c r="R669" s="295" t="str">
        <f>IF(原始数据!AZ670="","",IF(ISERROR(MATCH(原始数据!AZ670,各类选项!$C:$C,0)),1,0))</f>
        <v/>
      </c>
      <c r="S669" s="295" t="str">
        <f>IF(赛后数据!M670="","",IF(ISERROR(MATCH(赛后数据!M670,(各类选项!J:J),0)),1,0))</f>
        <v/>
      </c>
      <c r="T669" s="295" t="str">
        <f>IF(赛后数据!U670="","",IF(ISERROR(MATCH(赛后数据!U670,(各类选项!J:J),0)),1,0))</f>
        <v/>
      </c>
      <c r="U669" s="295" t="str">
        <f>IF(赛后数据!AC670="","",IF(ISERROR(MATCH(赛后数据!AC670,(各类选项!J:J),0)),1,0))</f>
        <v/>
      </c>
      <c r="V669" s="295" t="str">
        <f>IF(赛后数据!AK670="","",IF(ISERROR(MATCH(赛后数据!AK670,(各类选项!J:J),0)),1,0))</f>
        <v/>
      </c>
    </row>
    <row r="670" spans="1:22">
      <c r="A670" s="295">
        <f t="shared" si="20"/>
        <v>0</v>
      </c>
      <c r="B670" s="295">
        <f t="shared" si="21"/>
        <v>0</v>
      </c>
      <c r="C670" s="295" t="str">
        <f>IF(原始数据!K671="","",IF(ISERROR(MATCH(原始数据!K671,原始数据!E671:F671,0)),1,0)-IF(原始数据!K671="",1,0))</f>
        <v/>
      </c>
      <c r="D670" s="295" t="str">
        <f>IF(原始数据!L671="","",IF(ISERROR(MATCH(原始数据!L671,各类选项!L:L,0)),1,0)-IF(原始数据!L671="",1,0))</f>
        <v/>
      </c>
      <c r="E670" s="295" t="str">
        <f>IF(原始数据!W671="","",IF(ISERROR(MATCH(原始数据!W671,各类选项!G:G,0)),1,0))</f>
        <v/>
      </c>
      <c r="F670" s="295" t="str">
        <f>IF(原始数据!Y671="","",IF(ISERROR(MATCH(原始数据!Y671,各类选项!G:G,0)),1,0))</f>
        <v/>
      </c>
      <c r="G670" s="295" t="str">
        <f>IF(原始数据!AO671="","",IF(ISERROR(MATCH(原始数据!AO671,各类选项!$E:$E,0)),1,0))</f>
        <v/>
      </c>
      <c r="H670" s="295" t="str">
        <f>IF(原始数据!AP671="","",IF(ISERROR(MATCH(原始数据!AP671,各类选项!$E:$E,0)),1,0))</f>
        <v/>
      </c>
      <c r="I670" s="295" t="str">
        <f>IF(原始数据!AV671="","",IF(ISERROR(MATCH(原始数据!AV671,各类选项!$E:$E,0)),1,0))</f>
        <v/>
      </c>
      <c r="J670" s="295" t="str">
        <f>IF(原始数据!AX671="","",IF(ISERROR(MATCH(原始数据!AX671,各类选项!$E:$E,0)),1,0))</f>
        <v/>
      </c>
      <c r="K670" s="295" t="str">
        <f>IF(原始数据!AQ671="","",IF(ISERROR(MATCH(原始数据!AQ671,各类选项!$C:$C,0)),1,0))</f>
        <v/>
      </c>
      <c r="L670" s="295" t="str">
        <f>IF(原始数据!AR671="","",IF(ISERROR(MATCH(原始数据!AR671,各类选项!$C:$C,0)),1,0))</f>
        <v/>
      </c>
      <c r="M670" s="295" t="str">
        <f>IF(原始数据!AS671="","",IF(ISERROR(MATCH(原始数据!AS671,各类选项!$C:$C,0)),1,0))</f>
        <v/>
      </c>
      <c r="N670" s="295" t="str">
        <f>IF(原始数据!AT671="","",IF(ISERROR(MATCH(原始数据!AT671,各类选项!$E:$E,0)),1,0))</f>
        <v/>
      </c>
      <c r="O670" s="295" t="str">
        <f>IF(原始数据!AU671="","",IF(ISERROR(MATCH(原始数据!AU671,各类选项!$E:$E,0)),1,0))</f>
        <v/>
      </c>
      <c r="P670" s="295" t="str">
        <f>IF(原始数据!AW671="","",IF(ISERROR(MATCH(原始数据!AW671,各类选项!$E:$E,0)),1,0))</f>
        <v/>
      </c>
      <c r="Q670" s="295" t="str">
        <f>IF(原始数据!AY671="","",IF(ISERROR(MATCH(原始数据!AY671,各类选项!$E:$E,0)),1,0))</f>
        <v/>
      </c>
      <c r="R670" s="295" t="str">
        <f>IF(原始数据!AZ671="","",IF(ISERROR(MATCH(原始数据!AZ671,各类选项!$C:$C,0)),1,0))</f>
        <v/>
      </c>
      <c r="S670" s="295" t="str">
        <f>IF(赛后数据!M671="","",IF(ISERROR(MATCH(赛后数据!M671,(各类选项!J:J),0)),1,0))</f>
        <v/>
      </c>
      <c r="T670" s="295" t="str">
        <f>IF(赛后数据!U671="","",IF(ISERROR(MATCH(赛后数据!U671,(各类选项!J:J),0)),1,0))</f>
        <v/>
      </c>
      <c r="U670" s="295" t="str">
        <f>IF(赛后数据!AC671="","",IF(ISERROR(MATCH(赛后数据!AC671,(各类选项!J:J),0)),1,0))</f>
        <v/>
      </c>
      <c r="V670" s="295" t="str">
        <f>IF(赛后数据!AK671="","",IF(ISERROR(MATCH(赛后数据!AK671,(各类选项!J:J),0)),1,0))</f>
        <v/>
      </c>
    </row>
    <row r="671" spans="1:22">
      <c r="A671" s="295">
        <f t="shared" si="20"/>
        <v>0</v>
      </c>
      <c r="B671" s="295">
        <f t="shared" si="21"/>
        <v>0</v>
      </c>
      <c r="C671" s="295" t="str">
        <f>IF(原始数据!K672="","",IF(ISERROR(MATCH(原始数据!K672,原始数据!E672:F672,0)),1,0)-IF(原始数据!K672="",1,0))</f>
        <v/>
      </c>
      <c r="D671" s="295" t="str">
        <f>IF(原始数据!L672="","",IF(ISERROR(MATCH(原始数据!L672,各类选项!L:L,0)),1,0)-IF(原始数据!L672="",1,0))</f>
        <v/>
      </c>
      <c r="E671" s="295" t="str">
        <f>IF(原始数据!W672="","",IF(ISERROR(MATCH(原始数据!W672,各类选项!G:G,0)),1,0))</f>
        <v/>
      </c>
      <c r="F671" s="295" t="str">
        <f>IF(原始数据!Y672="","",IF(ISERROR(MATCH(原始数据!Y672,各类选项!G:G,0)),1,0))</f>
        <v/>
      </c>
      <c r="G671" s="295" t="str">
        <f>IF(原始数据!AO672="","",IF(ISERROR(MATCH(原始数据!AO672,各类选项!$E:$E,0)),1,0))</f>
        <v/>
      </c>
      <c r="H671" s="295" t="str">
        <f>IF(原始数据!AP672="","",IF(ISERROR(MATCH(原始数据!AP672,各类选项!$E:$E,0)),1,0))</f>
        <v/>
      </c>
      <c r="I671" s="295" t="str">
        <f>IF(原始数据!AV672="","",IF(ISERROR(MATCH(原始数据!AV672,各类选项!$E:$E,0)),1,0))</f>
        <v/>
      </c>
      <c r="J671" s="295" t="str">
        <f>IF(原始数据!AX672="","",IF(ISERROR(MATCH(原始数据!AX672,各类选项!$E:$E,0)),1,0))</f>
        <v/>
      </c>
      <c r="K671" s="295" t="str">
        <f>IF(原始数据!AQ672="","",IF(ISERROR(MATCH(原始数据!AQ672,各类选项!$C:$C,0)),1,0))</f>
        <v/>
      </c>
      <c r="L671" s="295" t="str">
        <f>IF(原始数据!AR672="","",IF(ISERROR(MATCH(原始数据!AR672,各类选项!$C:$C,0)),1,0))</f>
        <v/>
      </c>
      <c r="M671" s="295" t="str">
        <f>IF(原始数据!AS672="","",IF(ISERROR(MATCH(原始数据!AS672,各类选项!$C:$C,0)),1,0))</f>
        <v/>
      </c>
      <c r="N671" s="295" t="str">
        <f>IF(原始数据!AT672="","",IF(ISERROR(MATCH(原始数据!AT672,各类选项!$E:$E,0)),1,0))</f>
        <v/>
      </c>
      <c r="O671" s="295" t="str">
        <f>IF(原始数据!AU672="","",IF(ISERROR(MATCH(原始数据!AU672,各类选项!$E:$E,0)),1,0))</f>
        <v/>
      </c>
      <c r="P671" s="295" t="str">
        <f>IF(原始数据!AW672="","",IF(ISERROR(MATCH(原始数据!AW672,各类选项!$E:$E,0)),1,0))</f>
        <v/>
      </c>
      <c r="Q671" s="295" t="str">
        <f>IF(原始数据!AY672="","",IF(ISERROR(MATCH(原始数据!AY672,各类选项!$E:$E,0)),1,0))</f>
        <v/>
      </c>
      <c r="R671" s="295" t="str">
        <f>IF(原始数据!AZ672="","",IF(ISERROR(MATCH(原始数据!AZ672,各类选项!$C:$C,0)),1,0))</f>
        <v/>
      </c>
      <c r="S671" s="295" t="str">
        <f>IF(赛后数据!M672="","",IF(ISERROR(MATCH(赛后数据!M672,(各类选项!J:J),0)),1,0))</f>
        <v/>
      </c>
      <c r="T671" s="295" t="str">
        <f>IF(赛后数据!U672="","",IF(ISERROR(MATCH(赛后数据!U672,(各类选项!J:J),0)),1,0))</f>
        <v/>
      </c>
      <c r="U671" s="295" t="str">
        <f>IF(赛后数据!AC672="","",IF(ISERROR(MATCH(赛后数据!AC672,(各类选项!J:J),0)),1,0))</f>
        <v/>
      </c>
      <c r="V671" s="295" t="str">
        <f>IF(赛后数据!AK672="","",IF(ISERROR(MATCH(赛后数据!AK672,(各类选项!J:J),0)),1,0))</f>
        <v/>
      </c>
    </row>
    <row r="672" spans="1:22">
      <c r="A672" s="295">
        <f t="shared" si="20"/>
        <v>0</v>
      </c>
      <c r="B672" s="295">
        <f t="shared" si="21"/>
        <v>0</v>
      </c>
      <c r="C672" s="295" t="str">
        <f>IF(原始数据!K673="","",IF(ISERROR(MATCH(原始数据!K673,原始数据!E673:F673,0)),1,0)-IF(原始数据!K673="",1,0))</f>
        <v/>
      </c>
      <c r="D672" s="295" t="str">
        <f>IF(原始数据!L673="","",IF(ISERROR(MATCH(原始数据!L673,各类选项!L:L,0)),1,0)-IF(原始数据!L673="",1,0))</f>
        <v/>
      </c>
      <c r="E672" s="295" t="str">
        <f>IF(原始数据!W673="","",IF(ISERROR(MATCH(原始数据!W673,各类选项!G:G,0)),1,0))</f>
        <v/>
      </c>
      <c r="F672" s="295" t="str">
        <f>IF(原始数据!Y673="","",IF(ISERROR(MATCH(原始数据!Y673,各类选项!G:G,0)),1,0))</f>
        <v/>
      </c>
      <c r="G672" s="295" t="str">
        <f>IF(原始数据!AO673="","",IF(ISERROR(MATCH(原始数据!AO673,各类选项!$E:$E,0)),1,0))</f>
        <v/>
      </c>
      <c r="H672" s="295" t="str">
        <f>IF(原始数据!AP673="","",IF(ISERROR(MATCH(原始数据!AP673,各类选项!$E:$E,0)),1,0))</f>
        <v/>
      </c>
      <c r="I672" s="295" t="str">
        <f>IF(原始数据!AV673="","",IF(ISERROR(MATCH(原始数据!AV673,各类选项!$E:$E,0)),1,0))</f>
        <v/>
      </c>
      <c r="J672" s="295" t="str">
        <f>IF(原始数据!AX673="","",IF(ISERROR(MATCH(原始数据!AX673,各类选项!$E:$E,0)),1,0))</f>
        <v/>
      </c>
      <c r="K672" s="295" t="str">
        <f>IF(原始数据!AQ673="","",IF(ISERROR(MATCH(原始数据!AQ673,各类选项!$C:$C,0)),1,0))</f>
        <v/>
      </c>
      <c r="L672" s="295" t="str">
        <f>IF(原始数据!AR673="","",IF(ISERROR(MATCH(原始数据!AR673,各类选项!$C:$C,0)),1,0))</f>
        <v/>
      </c>
      <c r="M672" s="295" t="str">
        <f>IF(原始数据!AS673="","",IF(ISERROR(MATCH(原始数据!AS673,各类选项!$C:$C,0)),1,0))</f>
        <v/>
      </c>
      <c r="N672" s="295" t="str">
        <f>IF(原始数据!AT673="","",IF(ISERROR(MATCH(原始数据!AT673,各类选项!$E:$E,0)),1,0))</f>
        <v/>
      </c>
      <c r="O672" s="295" t="str">
        <f>IF(原始数据!AU673="","",IF(ISERROR(MATCH(原始数据!AU673,各类选项!$E:$E,0)),1,0))</f>
        <v/>
      </c>
      <c r="P672" s="295" t="str">
        <f>IF(原始数据!AW673="","",IF(ISERROR(MATCH(原始数据!AW673,各类选项!$E:$E,0)),1,0))</f>
        <v/>
      </c>
      <c r="Q672" s="295" t="str">
        <f>IF(原始数据!AY673="","",IF(ISERROR(MATCH(原始数据!AY673,各类选项!$E:$E,0)),1,0))</f>
        <v/>
      </c>
      <c r="R672" s="295" t="str">
        <f>IF(原始数据!AZ673="","",IF(ISERROR(MATCH(原始数据!AZ673,各类选项!$C:$C,0)),1,0))</f>
        <v/>
      </c>
      <c r="S672" s="295" t="str">
        <f>IF(赛后数据!M673="","",IF(ISERROR(MATCH(赛后数据!M673,(各类选项!J:J),0)),1,0))</f>
        <v/>
      </c>
      <c r="T672" s="295" t="str">
        <f>IF(赛后数据!U673="","",IF(ISERROR(MATCH(赛后数据!U673,(各类选项!J:J),0)),1,0))</f>
        <v/>
      </c>
      <c r="U672" s="295" t="str">
        <f>IF(赛后数据!AC673="","",IF(ISERROR(MATCH(赛后数据!AC673,(各类选项!J:J),0)),1,0))</f>
        <v/>
      </c>
      <c r="V672" s="295" t="str">
        <f>IF(赛后数据!AK673="","",IF(ISERROR(MATCH(赛后数据!AK673,(各类选项!J:J),0)),1,0))</f>
        <v/>
      </c>
    </row>
    <row r="673" spans="1:22">
      <c r="A673" s="295">
        <f t="shared" si="20"/>
        <v>0</v>
      </c>
      <c r="B673" s="295">
        <f t="shared" si="21"/>
        <v>0</v>
      </c>
      <c r="C673" s="295" t="str">
        <f>IF(原始数据!K674="","",IF(ISERROR(MATCH(原始数据!K674,原始数据!E674:F674,0)),1,0)-IF(原始数据!K674="",1,0))</f>
        <v/>
      </c>
      <c r="D673" s="295" t="str">
        <f>IF(原始数据!L674="","",IF(ISERROR(MATCH(原始数据!L674,各类选项!L:L,0)),1,0)-IF(原始数据!L674="",1,0))</f>
        <v/>
      </c>
      <c r="E673" s="295" t="str">
        <f>IF(原始数据!W674="","",IF(ISERROR(MATCH(原始数据!W674,各类选项!G:G,0)),1,0))</f>
        <v/>
      </c>
      <c r="F673" s="295" t="str">
        <f>IF(原始数据!Y674="","",IF(ISERROR(MATCH(原始数据!Y674,各类选项!G:G,0)),1,0))</f>
        <v/>
      </c>
      <c r="G673" s="295" t="str">
        <f>IF(原始数据!AO674="","",IF(ISERROR(MATCH(原始数据!AO674,各类选项!$E:$E,0)),1,0))</f>
        <v/>
      </c>
      <c r="H673" s="295" t="str">
        <f>IF(原始数据!AP674="","",IF(ISERROR(MATCH(原始数据!AP674,各类选项!$E:$E,0)),1,0))</f>
        <v/>
      </c>
      <c r="I673" s="295" t="str">
        <f>IF(原始数据!AV674="","",IF(ISERROR(MATCH(原始数据!AV674,各类选项!$E:$E,0)),1,0))</f>
        <v/>
      </c>
      <c r="J673" s="295" t="str">
        <f>IF(原始数据!AX674="","",IF(ISERROR(MATCH(原始数据!AX674,各类选项!$E:$E,0)),1,0))</f>
        <v/>
      </c>
      <c r="K673" s="295" t="str">
        <f>IF(原始数据!AQ674="","",IF(ISERROR(MATCH(原始数据!AQ674,各类选项!$C:$C,0)),1,0))</f>
        <v/>
      </c>
      <c r="L673" s="295" t="str">
        <f>IF(原始数据!AR674="","",IF(ISERROR(MATCH(原始数据!AR674,各类选项!$C:$C,0)),1,0))</f>
        <v/>
      </c>
      <c r="M673" s="295" t="str">
        <f>IF(原始数据!AS674="","",IF(ISERROR(MATCH(原始数据!AS674,各类选项!$C:$C,0)),1,0))</f>
        <v/>
      </c>
      <c r="N673" s="295" t="str">
        <f>IF(原始数据!AT674="","",IF(ISERROR(MATCH(原始数据!AT674,各类选项!$E:$E,0)),1,0))</f>
        <v/>
      </c>
      <c r="O673" s="295" t="str">
        <f>IF(原始数据!AU674="","",IF(ISERROR(MATCH(原始数据!AU674,各类选项!$E:$E,0)),1,0))</f>
        <v/>
      </c>
      <c r="P673" s="295" t="str">
        <f>IF(原始数据!AW674="","",IF(ISERROR(MATCH(原始数据!AW674,各类选项!$E:$E,0)),1,0))</f>
        <v/>
      </c>
      <c r="Q673" s="295" t="str">
        <f>IF(原始数据!AY674="","",IF(ISERROR(MATCH(原始数据!AY674,各类选项!$E:$E,0)),1,0))</f>
        <v/>
      </c>
      <c r="R673" s="295" t="str">
        <f>IF(原始数据!AZ674="","",IF(ISERROR(MATCH(原始数据!AZ674,各类选项!$C:$C,0)),1,0))</f>
        <v/>
      </c>
      <c r="S673" s="295" t="str">
        <f>IF(赛后数据!M674="","",IF(ISERROR(MATCH(赛后数据!M674,(各类选项!J:J),0)),1,0))</f>
        <v/>
      </c>
      <c r="T673" s="295" t="str">
        <f>IF(赛后数据!U674="","",IF(ISERROR(MATCH(赛后数据!U674,(各类选项!J:J),0)),1,0))</f>
        <v/>
      </c>
      <c r="U673" s="295" t="str">
        <f>IF(赛后数据!AC674="","",IF(ISERROR(MATCH(赛后数据!AC674,(各类选项!J:J),0)),1,0))</f>
        <v/>
      </c>
      <c r="V673" s="295" t="str">
        <f>IF(赛后数据!AK674="","",IF(ISERROR(MATCH(赛后数据!AK674,(各类选项!J:J),0)),1,0))</f>
        <v/>
      </c>
    </row>
    <row r="674" spans="1:22">
      <c r="A674" s="295">
        <f t="shared" si="20"/>
        <v>0</v>
      </c>
      <c r="B674" s="295">
        <f t="shared" si="21"/>
        <v>0</v>
      </c>
      <c r="C674" s="295" t="str">
        <f>IF(原始数据!K675="","",IF(ISERROR(MATCH(原始数据!K675,原始数据!E675:F675,0)),1,0)-IF(原始数据!K675="",1,0))</f>
        <v/>
      </c>
      <c r="D674" s="295" t="str">
        <f>IF(原始数据!L675="","",IF(ISERROR(MATCH(原始数据!L675,各类选项!L:L,0)),1,0)-IF(原始数据!L675="",1,0))</f>
        <v/>
      </c>
      <c r="E674" s="295" t="str">
        <f>IF(原始数据!W675="","",IF(ISERROR(MATCH(原始数据!W675,各类选项!G:G,0)),1,0))</f>
        <v/>
      </c>
      <c r="F674" s="295" t="str">
        <f>IF(原始数据!Y675="","",IF(ISERROR(MATCH(原始数据!Y675,各类选项!G:G,0)),1,0))</f>
        <v/>
      </c>
      <c r="G674" s="295" t="str">
        <f>IF(原始数据!AO675="","",IF(ISERROR(MATCH(原始数据!AO675,各类选项!$E:$E,0)),1,0))</f>
        <v/>
      </c>
      <c r="H674" s="295" t="str">
        <f>IF(原始数据!AP675="","",IF(ISERROR(MATCH(原始数据!AP675,各类选项!$E:$E,0)),1,0))</f>
        <v/>
      </c>
      <c r="I674" s="295" t="str">
        <f>IF(原始数据!AV675="","",IF(ISERROR(MATCH(原始数据!AV675,各类选项!$E:$E,0)),1,0))</f>
        <v/>
      </c>
      <c r="J674" s="295" t="str">
        <f>IF(原始数据!AX675="","",IF(ISERROR(MATCH(原始数据!AX675,各类选项!$E:$E,0)),1,0))</f>
        <v/>
      </c>
      <c r="K674" s="295" t="str">
        <f>IF(原始数据!AQ675="","",IF(ISERROR(MATCH(原始数据!AQ675,各类选项!$C:$C,0)),1,0))</f>
        <v/>
      </c>
      <c r="L674" s="295" t="str">
        <f>IF(原始数据!AR675="","",IF(ISERROR(MATCH(原始数据!AR675,各类选项!$C:$C,0)),1,0))</f>
        <v/>
      </c>
      <c r="M674" s="295" t="str">
        <f>IF(原始数据!AS675="","",IF(ISERROR(MATCH(原始数据!AS675,各类选项!$C:$C,0)),1,0))</f>
        <v/>
      </c>
      <c r="N674" s="295" t="str">
        <f>IF(原始数据!AT675="","",IF(ISERROR(MATCH(原始数据!AT675,各类选项!$E:$E,0)),1,0))</f>
        <v/>
      </c>
      <c r="O674" s="295" t="str">
        <f>IF(原始数据!AU675="","",IF(ISERROR(MATCH(原始数据!AU675,各类选项!$E:$E,0)),1,0))</f>
        <v/>
      </c>
      <c r="P674" s="295" t="str">
        <f>IF(原始数据!AW675="","",IF(ISERROR(MATCH(原始数据!AW675,各类选项!$E:$E,0)),1,0))</f>
        <v/>
      </c>
      <c r="Q674" s="295" t="str">
        <f>IF(原始数据!AY675="","",IF(ISERROR(MATCH(原始数据!AY675,各类选项!$E:$E,0)),1,0))</f>
        <v/>
      </c>
      <c r="R674" s="295" t="str">
        <f>IF(原始数据!AZ675="","",IF(ISERROR(MATCH(原始数据!AZ675,各类选项!$C:$C,0)),1,0))</f>
        <v/>
      </c>
      <c r="S674" s="295" t="str">
        <f>IF(赛后数据!M675="","",IF(ISERROR(MATCH(赛后数据!M675,(各类选项!J:J),0)),1,0))</f>
        <v/>
      </c>
      <c r="T674" s="295" t="str">
        <f>IF(赛后数据!U675="","",IF(ISERROR(MATCH(赛后数据!U675,(各类选项!J:J),0)),1,0))</f>
        <v/>
      </c>
      <c r="U674" s="295" t="str">
        <f>IF(赛后数据!AC675="","",IF(ISERROR(MATCH(赛后数据!AC675,(各类选项!J:J),0)),1,0))</f>
        <v/>
      </c>
      <c r="V674" s="295" t="str">
        <f>IF(赛后数据!AK675="","",IF(ISERROR(MATCH(赛后数据!AK675,(各类选项!J:J),0)),1,0))</f>
        <v/>
      </c>
    </row>
    <row r="675" spans="1:22">
      <c r="A675" s="295">
        <f t="shared" si="20"/>
        <v>0</v>
      </c>
      <c r="B675" s="295">
        <f t="shared" si="21"/>
        <v>0</v>
      </c>
      <c r="C675" s="295" t="str">
        <f>IF(原始数据!K676="","",IF(ISERROR(MATCH(原始数据!K676,原始数据!E676:F676,0)),1,0)-IF(原始数据!K676="",1,0))</f>
        <v/>
      </c>
      <c r="D675" s="295" t="str">
        <f>IF(原始数据!L676="","",IF(ISERROR(MATCH(原始数据!L676,各类选项!L:L,0)),1,0)-IF(原始数据!L676="",1,0))</f>
        <v/>
      </c>
      <c r="E675" s="295" t="str">
        <f>IF(原始数据!W676="","",IF(ISERROR(MATCH(原始数据!W676,各类选项!G:G,0)),1,0))</f>
        <v/>
      </c>
      <c r="F675" s="295" t="str">
        <f>IF(原始数据!Y676="","",IF(ISERROR(MATCH(原始数据!Y676,各类选项!G:G,0)),1,0))</f>
        <v/>
      </c>
      <c r="G675" s="295" t="str">
        <f>IF(原始数据!AO676="","",IF(ISERROR(MATCH(原始数据!AO676,各类选项!$E:$E,0)),1,0))</f>
        <v/>
      </c>
      <c r="H675" s="295" t="str">
        <f>IF(原始数据!AP676="","",IF(ISERROR(MATCH(原始数据!AP676,各类选项!$E:$E,0)),1,0))</f>
        <v/>
      </c>
      <c r="I675" s="295" t="str">
        <f>IF(原始数据!AV676="","",IF(ISERROR(MATCH(原始数据!AV676,各类选项!$E:$E,0)),1,0))</f>
        <v/>
      </c>
      <c r="J675" s="295" t="str">
        <f>IF(原始数据!AX676="","",IF(ISERROR(MATCH(原始数据!AX676,各类选项!$E:$E,0)),1,0))</f>
        <v/>
      </c>
      <c r="K675" s="295" t="str">
        <f>IF(原始数据!AQ676="","",IF(ISERROR(MATCH(原始数据!AQ676,各类选项!$C:$C,0)),1,0))</f>
        <v/>
      </c>
      <c r="L675" s="295" t="str">
        <f>IF(原始数据!AR676="","",IF(ISERROR(MATCH(原始数据!AR676,各类选项!$C:$C,0)),1,0))</f>
        <v/>
      </c>
      <c r="M675" s="295" t="str">
        <f>IF(原始数据!AS676="","",IF(ISERROR(MATCH(原始数据!AS676,各类选项!$C:$C,0)),1,0))</f>
        <v/>
      </c>
      <c r="N675" s="295" t="str">
        <f>IF(原始数据!AT676="","",IF(ISERROR(MATCH(原始数据!AT676,各类选项!$E:$E,0)),1,0))</f>
        <v/>
      </c>
      <c r="O675" s="295" t="str">
        <f>IF(原始数据!AU676="","",IF(ISERROR(MATCH(原始数据!AU676,各类选项!$E:$E,0)),1,0))</f>
        <v/>
      </c>
      <c r="P675" s="295" t="str">
        <f>IF(原始数据!AW676="","",IF(ISERROR(MATCH(原始数据!AW676,各类选项!$E:$E,0)),1,0))</f>
        <v/>
      </c>
      <c r="Q675" s="295" t="str">
        <f>IF(原始数据!AY676="","",IF(ISERROR(MATCH(原始数据!AY676,各类选项!$E:$E,0)),1,0))</f>
        <v/>
      </c>
      <c r="R675" s="295" t="str">
        <f>IF(原始数据!AZ676="","",IF(ISERROR(MATCH(原始数据!AZ676,各类选项!$C:$C,0)),1,0))</f>
        <v/>
      </c>
      <c r="S675" s="295" t="str">
        <f>IF(赛后数据!M676="","",IF(ISERROR(MATCH(赛后数据!M676,(各类选项!J:J),0)),1,0))</f>
        <v/>
      </c>
      <c r="T675" s="295" t="str">
        <f>IF(赛后数据!U676="","",IF(ISERROR(MATCH(赛后数据!U676,(各类选项!J:J),0)),1,0))</f>
        <v/>
      </c>
      <c r="U675" s="295" t="str">
        <f>IF(赛后数据!AC676="","",IF(ISERROR(MATCH(赛后数据!AC676,(各类选项!J:J),0)),1,0))</f>
        <v/>
      </c>
      <c r="V675" s="295" t="str">
        <f>IF(赛后数据!AK676="","",IF(ISERROR(MATCH(赛后数据!AK676,(各类选项!J:J),0)),1,0))</f>
        <v/>
      </c>
    </row>
    <row r="676" spans="1:22">
      <c r="A676" s="295">
        <f t="shared" si="20"/>
        <v>0</v>
      </c>
      <c r="B676" s="295">
        <f t="shared" si="21"/>
        <v>0</v>
      </c>
      <c r="C676" s="295" t="str">
        <f>IF(原始数据!K677="","",IF(ISERROR(MATCH(原始数据!K677,原始数据!E677:F677,0)),1,0)-IF(原始数据!K677="",1,0))</f>
        <v/>
      </c>
      <c r="D676" s="295" t="str">
        <f>IF(原始数据!L677="","",IF(ISERROR(MATCH(原始数据!L677,各类选项!L:L,0)),1,0)-IF(原始数据!L677="",1,0))</f>
        <v/>
      </c>
      <c r="E676" s="295" t="str">
        <f>IF(原始数据!W677="","",IF(ISERROR(MATCH(原始数据!W677,各类选项!G:G,0)),1,0))</f>
        <v/>
      </c>
      <c r="F676" s="295" t="str">
        <f>IF(原始数据!Y677="","",IF(ISERROR(MATCH(原始数据!Y677,各类选项!G:G,0)),1,0))</f>
        <v/>
      </c>
      <c r="G676" s="295" t="str">
        <f>IF(原始数据!AO677="","",IF(ISERROR(MATCH(原始数据!AO677,各类选项!$E:$E,0)),1,0))</f>
        <v/>
      </c>
      <c r="H676" s="295" t="str">
        <f>IF(原始数据!AP677="","",IF(ISERROR(MATCH(原始数据!AP677,各类选项!$E:$E,0)),1,0))</f>
        <v/>
      </c>
      <c r="I676" s="295" t="str">
        <f>IF(原始数据!AV677="","",IF(ISERROR(MATCH(原始数据!AV677,各类选项!$E:$E,0)),1,0))</f>
        <v/>
      </c>
      <c r="J676" s="295" t="str">
        <f>IF(原始数据!AX677="","",IF(ISERROR(MATCH(原始数据!AX677,各类选项!$E:$E,0)),1,0))</f>
        <v/>
      </c>
      <c r="K676" s="295" t="str">
        <f>IF(原始数据!AQ677="","",IF(ISERROR(MATCH(原始数据!AQ677,各类选项!$C:$C,0)),1,0))</f>
        <v/>
      </c>
      <c r="L676" s="295" t="str">
        <f>IF(原始数据!AR677="","",IF(ISERROR(MATCH(原始数据!AR677,各类选项!$C:$C,0)),1,0))</f>
        <v/>
      </c>
      <c r="M676" s="295" t="str">
        <f>IF(原始数据!AS677="","",IF(ISERROR(MATCH(原始数据!AS677,各类选项!$C:$C,0)),1,0))</f>
        <v/>
      </c>
      <c r="N676" s="295" t="str">
        <f>IF(原始数据!AT677="","",IF(ISERROR(MATCH(原始数据!AT677,各类选项!$E:$E,0)),1,0))</f>
        <v/>
      </c>
      <c r="O676" s="295" t="str">
        <f>IF(原始数据!AU677="","",IF(ISERROR(MATCH(原始数据!AU677,各类选项!$E:$E,0)),1,0))</f>
        <v/>
      </c>
      <c r="P676" s="295" t="str">
        <f>IF(原始数据!AW677="","",IF(ISERROR(MATCH(原始数据!AW677,各类选项!$E:$E,0)),1,0))</f>
        <v/>
      </c>
      <c r="Q676" s="295" t="str">
        <f>IF(原始数据!AY677="","",IF(ISERROR(MATCH(原始数据!AY677,各类选项!$E:$E,0)),1,0))</f>
        <v/>
      </c>
      <c r="R676" s="295" t="str">
        <f>IF(原始数据!AZ677="","",IF(ISERROR(MATCH(原始数据!AZ677,各类选项!$C:$C,0)),1,0))</f>
        <v/>
      </c>
      <c r="S676" s="295" t="str">
        <f>IF(赛后数据!M677="","",IF(ISERROR(MATCH(赛后数据!M677,(各类选项!J:J),0)),1,0))</f>
        <v/>
      </c>
      <c r="T676" s="295" t="str">
        <f>IF(赛后数据!U677="","",IF(ISERROR(MATCH(赛后数据!U677,(各类选项!J:J),0)),1,0))</f>
        <v/>
      </c>
      <c r="U676" s="295" t="str">
        <f>IF(赛后数据!AC677="","",IF(ISERROR(MATCH(赛后数据!AC677,(各类选项!J:J),0)),1,0))</f>
        <v/>
      </c>
      <c r="V676" s="295" t="str">
        <f>IF(赛后数据!AK677="","",IF(ISERROR(MATCH(赛后数据!AK677,(各类选项!J:J),0)),1,0))</f>
        <v/>
      </c>
    </row>
    <row r="677" spans="1:22">
      <c r="A677" s="295">
        <f t="shared" si="20"/>
        <v>0</v>
      </c>
      <c r="B677" s="295">
        <f t="shared" si="21"/>
        <v>0</v>
      </c>
      <c r="C677" s="295" t="str">
        <f>IF(原始数据!K678="","",IF(ISERROR(MATCH(原始数据!K678,原始数据!E678:F678,0)),1,0)-IF(原始数据!K678="",1,0))</f>
        <v/>
      </c>
      <c r="D677" s="295" t="str">
        <f>IF(原始数据!L678="","",IF(ISERROR(MATCH(原始数据!L678,各类选项!L:L,0)),1,0)-IF(原始数据!L678="",1,0))</f>
        <v/>
      </c>
      <c r="E677" s="295" t="str">
        <f>IF(原始数据!W678="","",IF(ISERROR(MATCH(原始数据!W678,各类选项!G:G,0)),1,0))</f>
        <v/>
      </c>
      <c r="F677" s="295" t="str">
        <f>IF(原始数据!Y678="","",IF(ISERROR(MATCH(原始数据!Y678,各类选项!G:G,0)),1,0))</f>
        <v/>
      </c>
      <c r="G677" s="295" t="str">
        <f>IF(原始数据!AO678="","",IF(ISERROR(MATCH(原始数据!AO678,各类选项!$E:$E,0)),1,0))</f>
        <v/>
      </c>
      <c r="H677" s="295" t="str">
        <f>IF(原始数据!AP678="","",IF(ISERROR(MATCH(原始数据!AP678,各类选项!$E:$E,0)),1,0))</f>
        <v/>
      </c>
      <c r="I677" s="295" t="str">
        <f>IF(原始数据!AV678="","",IF(ISERROR(MATCH(原始数据!AV678,各类选项!$E:$E,0)),1,0))</f>
        <v/>
      </c>
      <c r="J677" s="295" t="str">
        <f>IF(原始数据!AX678="","",IF(ISERROR(MATCH(原始数据!AX678,各类选项!$E:$E,0)),1,0))</f>
        <v/>
      </c>
      <c r="K677" s="295" t="str">
        <f>IF(原始数据!AQ678="","",IF(ISERROR(MATCH(原始数据!AQ678,各类选项!$C:$C,0)),1,0))</f>
        <v/>
      </c>
      <c r="L677" s="295" t="str">
        <f>IF(原始数据!AR678="","",IF(ISERROR(MATCH(原始数据!AR678,各类选项!$C:$C,0)),1,0))</f>
        <v/>
      </c>
      <c r="M677" s="295" t="str">
        <f>IF(原始数据!AS678="","",IF(ISERROR(MATCH(原始数据!AS678,各类选项!$C:$C,0)),1,0))</f>
        <v/>
      </c>
      <c r="N677" s="295" t="str">
        <f>IF(原始数据!AT678="","",IF(ISERROR(MATCH(原始数据!AT678,各类选项!$E:$E,0)),1,0))</f>
        <v/>
      </c>
      <c r="O677" s="295" t="str">
        <f>IF(原始数据!AU678="","",IF(ISERROR(MATCH(原始数据!AU678,各类选项!$E:$E,0)),1,0))</f>
        <v/>
      </c>
      <c r="P677" s="295" t="str">
        <f>IF(原始数据!AW678="","",IF(ISERROR(MATCH(原始数据!AW678,各类选项!$E:$E,0)),1,0))</f>
        <v/>
      </c>
      <c r="Q677" s="295" t="str">
        <f>IF(原始数据!AY678="","",IF(ISERROR(MATCH(原始数据!AY678,各类选项!$E:$E,0)),1,0))</f>
        <v/>
      </c>
      <c r="R677" s="295" t="str">
        <f>IF(原始数据!AZ678="","",IF(ISERROR(MATCH(原始数据!AZ678,各类选项!$C:$C,0)),1,0))</f>
        <v/>
      </c>
      <c r="S677" s="295" t="str">
        <f>IF(赛后数据!M678="","",IF(ISERROR(MATCH(赛后数据!M678,(各类选项!J:J),0)),1,0))</f>
        <v/>
      </c>
      <c r="T677" s="295" t="str">
        <f>IF(赛后数据!U678="","",IF(ISERROR(MATCH(赛后数据!U678,(各类选项!J:J),0)),1,0))</f>
        <v/>
      </c>
      <c r="U677" s="295" t="str">
        <f>IF(赛后数据!AC678="","",IF(ISERROR(MATCH(赛后数据!AC678,(各类选项!J:J),0)),1,0))</f>
        <v/>
      </c>
      <c r="V677" s="295" t="str">
        <f>IF(赛后数据!AK678="","",IF(ISERROR(MATCH(赛后数据!AK678,(各类选项!J:J),0)),1,0))</f>
        <v/>
      </c>
    </row>
    <row r="678" spans="1:22">
      <c r="A678" s="295">
        <f t="shared" si="20"/>
        <v>0</v>
      </c>
      <c r="B678" s="295">
        <f t="shared" si="21"/>
        <v>0</v>
      </c>
      <c r="C678" s="295" t="str">
        <f>IF(原始数据!K679="","",IF(ISERROR(MATCH(原始数据!K679,原始数据!E679:F679,0)),1,0)-IF(原始数据!K679="",1,0))</f>
        <v/>
      </c>
      <c r="D678" s="295" t="str">
        <f>IF(原始数据!L679="","",IF(ISERROR(MATCH(原始数据!L679,各类选项!L:L,0)),1,0)-IF(原始数据!L679="",1,0))</f>
        <v/>
      </c>
      <c r="E678" s="295" t="str">
        <f>IF(原始数据!W679="","",IF(ISERROR(MATCH(原始数据!W679,各类选项!G:G,0)),1,0))</f>
        <v/>
      </c>
      <c r="F678" s="295" t="str">
        <f>IF(原始数据!Y679="","",IF(ISERROR(MATCH(原始数据!Y679,各类选项!G:G,0)),1,0))</f>
        <v/>
      </c>
      <c r="G678" s="295" t="str">
        <f>IF(原始数据!AO679="","",IF(ISERROR(MATCH(原始数据!AO679,各类选项!$E:$E,0)),1,0))</f>
        <v/>
      </c>
      <c r="H678" s="295" t="str">
        <f>IF(原始数据!AP679="","",IF(ISERROR(MATCH(原始数据!AP679,各类选项!$E:$E,0)),1,0))</f>
        <v/>
      </c>
      <c r="I678" s="295" t="str">
        <f>IF(原始数据!AV679="","",IF(ISERROR(MATCH(原始数据!AV679,各类选项!$E:$E,0)),1,0))</f>
        <v/>
      </c>
      <c r="J678" s="295" t="str">
        <f>IF(原始数据!AX679="","",IF(ISERROR(MATCH(原始数据!AX679,各类选项!$E:$E,0)),1,0))</f>
        <v/>
      </c>
      <c r="K678" s="295" t="str">
        <f>IF(原始数据!AQ679="","",IF(ISERROR(MATCH(原始数据!AQ679,各类选项!$C:$C,0)),1,0))</f>
        <v/>
      </c>
      <c r="L678" s="295" t="str">
        <f>IF(原始数据!AR679="","",IF(ISERROR(MATCH(原始数据!AR679,各类选项!$C:$C,0)),1,0))</f>
        <v/>
      </c>
      <c r="M678" s="295" t="str">
        <f>IF(原始数据!AS679="","",IF(ISERROR(MATCH(原始数据!AS679,各类选项!$C:$C,0)),1,0))</f>
        <v/>
      </c>
      <c r="N678" s="295" t="str">
        <f>IF(原始数据!AT679="","",IF(ISERROR(MATCH(原始数据!AT679,各类选项!$E:$E,0)),1,0))</f>
        <v/>
      </c>
      <c r="O678" s="295" t="str">
        <f>IF(原始数据!AU679="","",IF(ISERROR(MATCH(原始数据!AU679,各类选项!$E:$E,0)),1,0))</f>
        <v/>
      </c>
      <c r="P678" s="295" t="str">
        <f>IF(原始数据!AW679="","",IF(ISERROR(MATCH(原始数据!AW679,各类选项!$E:$E,0)),1,0))</f>
        <v/>
      </c>
      <c r="Q678" s="295" t="str">
        <f>IF(原始数据!AY679="","",IF(ISERROR(MATCH(原始数据!AY679,各类选项!$E:$E,0)),1,0))</f>
        <v/>
      </c>
      <c r="R678" s="295" t="str">
        <f>IF(原始数据!AZ679="","",IF(ISERROR(MATCH(原始数据!AZ679,各类选项!$C:$C,0)),1,0))</f>
        <v/>
      </c>
      <c r="S678" s="295" t="str">
        <f>IF(赛后数据!M679="","",IF(ISERROR(MATCH(赛后数据!M679,(各类选项!J:J),0)),1,0))</f>
        <v/>
      </c>
      <c r="T678" s="295" t="str">
        <f>IF(赛后数据!U679="","",IF(ISERROR(MATCH(赛后数据!U679,(各类选项!J:J),0)),1,0))</f>
        <v/>
      </c>
      <c r="U678" s="295" t="str">
        <f>IF(赛后数据!AC679="","",IF(ISERROR(MATCH(赛后数据!AC679,(各类选项!J:J),0)),1,0))</f>
        <v/>
      </c>
      <c r="V678" s="295" t="str">
        <f>IF(赛后数据!AK679="","",IF(ISERROR(MATCH(赛后数据!AK679,(各类选项!J:J),0)),1,0))</f>
        <v/>
      </c>
    </row>
    <row r="679" spans="1:22">
      <c r="A679" s="295">
        <f t="shared" si="20"/>
        <v>0</v>
      </c>
      <c r="B679" s="295">
        <f t="shared" si="21"/>
        <v>0</v>
      </c>
      <c r="C679" s="295" t="str">
        <f>IF(原始数据!K680="","",IF(ISERROR(MATCH(原始数据!K680,原始数据!E680:F680,0)),1,0)-IF(原始数据!K680="",1,0))</f>
        <v/>
      </c>
      <c r="D679" s="295" t="str">
        <f>IF(原始数据!L680="","",IF(ISERROR(MATCH(原始数据!L680,各类选项!L:L,0)),1,0)-IF(原始数据!L680="",1,0))</f>
        <v/>
      </c>
      <c r="E679" s="295" t="str">
        <f>IF(原始数据!W680="","",IF(ISERROR(MATCH(原始数据!W680,各类选项!G:G,0)),1,0))</f>
        <v/>
      </c>
      <c r="F679" s="295" t="str">
        <f>IF(原始数据!Y680="","",IF(ISERROR(MATCH(原始数据!Y680,各类选项!G:G,0)),1,0))</f>
        <v/>
      </c>
      <c r="G679" s="295" t="str">
        <f>IF(原始数据!AO680="","",IF(ISERROR(MATCH(原始数据!AO680,各类选项!$E:$E,0)),1,0))</f>
        <v/>
      </c>
      <c r="H679" s="295" t="str">
        <f>IF(原始数据!AP680="","",IF(ISERROR(MATCH(原始数据!AP680,各类选项!$E:$E,0)),1,0))</f>
        <v/>
      </c>
      <c r="I679" s="295" t="str">
        <f>IF(原始数据!AV680="","",IF(ISERROR(MATCH(原始数据!AV680,各类选项!$E:$E,0)),1,0))</f>
        <v/>
      </c>
      <c r="J679" s="295" t="str">
        <f>IF(原始数据!AX680="","",IF(ISERROR(MATCH(原始数据!AX680,各类选项!$E:$E,0)),1,0))</f>
        <v/>
      </c>
      <c r="K679" s="295" t="str">
        <f>IF(原始数据!AQ680="","",IF(ISERROR(MATCH(原始数据!AQ680,各类选项!$C:$C,0)),1,0))</f>
        <v/>
      </c>
      <c r="L679" s="295" t="str">
        <f>IF(原始数据!AR680="","",IF(ISERROR(MATCH(原始数据!AR680,各类选项!$C:$C,0)),1,0))</f>
        <v/>
      </c>
      <c r="M679" s="295" t="str">
        <f>IF(原始数据!AS680="","",IF(ISERROR(MATCH(原始数据!AS680,各类选项!$C:$C,0)),1,0))</f>
        <v/>
      </c>
      <c r="N679" s="295" t="str">
        <f>IF(原始数据!AT680="","",IF(ISERROR(MATCH(原始数据!AT680,各类选项!$E:$E,0)),1,0))</f>
        <v/>
      </c>
      <c r="O679" s="295" t="str">
        <f>IF(原始数据!AU680="","",IF(ISERROR(MATCH(原始数据!AU680,各类选项!$E:$E,0)),1,0))</f>
        <v/>
      </c>
      <c r="P679" s="295" t="str">
        <f>IF(原始数据!AW680="","",IF(ISERROR(MATCH(原始数据!AW680,各类选项!$E:$E,0)),1,0))</f>
        <v/>
      </c>
      <c r="Q679" s="295" t="str">
        <f>IF(原始数据!AY680="","",IF(ISERROR(MATCH(原始数据!AY680,各类选项!$E:$E,0)),1,0))</f>
        <v/>
      </c>
      <c r="R679" s="295" t="str">
        <f>IF(原始数据!AZ680="","",IF(ISERROR(MATCH(原始数据!AZ680,各类选项!$C:$C,0)),1,0))</f>
        <v/>
      </c>
      <c r="S679" s="295" t="str">
        <f>IF(赛后数据!M680="","",IF(ISERROR(MATCH(赛后数据!M680,(各类选项!J:J),0)),1,0))</f>
        <v/>
      </c>
      <c r="T679" s="295" t="str">
        <f>IF(赛后数据!U680="","",IF(ISERROR(MATCH(赛后数据!U680,(各类选项!J:J),0)),1,0))</f>
        <v/>
      </c>
      <c r="U679" s="295" t="str">
        <f>IF(赛后数据!AC680="","",IF(ISERROR(MATCH(赛后数据!AC680,(各类选项!J:J),0)),1,0))</f>
        <v/>
      </c>
      <c r="V679" s="295" t="str">
        <f>IF(赛后数据!AK680="","",IF(ISERROR(MATCH(赛后数据!AK680,(各类选项!J:J),0)),1,0))</f>
        <v/>
      </c>
    </row>
    <row r="680" spans="1:22">
      <c r="A680" s="295">
        <f t="shared" si="20"/>
        <v>0</v>
      </c>
      <c r="B680" s="295">
        <f t="shared" si="21"/>
        <v>0</v>
      </c>
      <c r="C680" s="295" t="str">
        <f>IF(原始数据!K681="","",IF(ISERROR(MATCH(原始数据!K681,原始数据!E681:F681,0)),1,0)-IF(原始数据!K681="",1,0))</f>
        <v/>
      </c>
      <c r="D680" s="295" t="str">
        <f>IF(原始数据!L681="","",IF(ISERROR(MATCH(原始数据!L681,各类选项!L:L,0)),1,0)-IF(原始数据!L681="",1,0))</f>
        <v/>
      </c>
      <c r="E680" s="295" t="str">
        <f>IF(原始数据!W681="","",IF(ISERROR(MATCH(原始数据!W681,各类选项!G:G,0)),1,0))</f>
        <v/>
      </c>
      <c r="F680" s="295" t="str">
        <f>IF(原始数据!Y681="","",IF(ISERROR(MATCH(原始数据!Y681,各类选项!G:G,0)),1,0))</f>
        <v/>
      </c>
      <c r="G680" s="295" t="str">
        <f>IF(原始数据!AO681="","",IF(ISERROR(MATCH(原始数据!AO681,各类选项!$E:$E,0)),1,0))</f>
        <v/>
      </c>
      <c r="H680" s="295" t="str">
        <f>IF(原始数据!AP681="","",IF(ISERROR(MATCH(原始数据!AP681,各类选项!$E:$E,0)),1,0))</f>
        <v/>
      </c>
      <c r="I680" s="295" t="str">
        <f>IF(原始数据!AV681="","",IF(ISERROR(MATCH(原始数据!AV681,各类选项!$E:$E,0)),1,0))</f>
        <v/>
      </c>
      <c r="J680" s="295" t="str">
        <f>IF(原始数据!AX681="","",IF(ISERROR(MATCH(原始数据!AX681,各类选项!$E:$E,0)),1,0))</f>
        <v/>
      </c>
      <c r="K680" s="295" t="str">
        <f>IF(原始数据!AQ681="","",IF(ISERROR(MATCH(原始数据!AQ681,各类选项!$C:$C,0)),1,0))</f>
        <v/>
      </c>
      <c r="L680" s="295" t="str">
        <f>IF(原始数据!AR681="","",IF(ISERROR(MATCH(原始数据!AR681,各类选项!$C:$C,0)),1,0))</f>
        <v/>
      </c>
      <c r="M680" s="295" t="str">
        <f>IF(原始数据!AS681="","",IF(ISERROR(MATCH(原始数据!AS681,各类选项!$C:$C,0)),1,0))</f>
        <v/>
      </c>
      <c r="N680" s="295" t="str">
        <f>IF(原始数据!AT681="","",IF(ISERROR(MATCH(原始数据!AT681,各类选项!$E:$E,0)),1,0))</f>
        <v/>
      </c>
      <c r="O680" s="295" t="str">
        <f>IF(原始数据!AU681="","",IF(ISERROR(MATCH(原始数据!AU681,各类选项!$E:$E,0)),1,0))</f>
        <v/>
      </c>
      <c r="P680" s="295" t="str">
        <f>IF(原始数据!AW681="","",IF(ISERROR(MATCH(原始数据!AW681,各类选项!$E:$E,0)),1,0))</f>
        <v/>
      </c>
      <c r="Q680" s="295" t="str">
        <f>IF(原始数据!AY681="","",IF(ISERROR(MATCH(原始数据!AY681,各类选项!$E:$E,0)),1,0))</f>
        <v/>
      </c>
      <c r="R680" s="295" t="str">
        <f>IF(原始数据!AZ681="","",IF(ISERROR(MATCH(原始数据!AZ681,各类选项!$C:$C,0)),1,0))</f>
        <v/>
      </c>
      <c r="S680" s="295" t="str">
        <f>IF(赛后数据!M681="","",IF(ISERROR(MATCH(赛后数据!M681,(各类选项!J:J),0)),1,0))</f>
        <v/>
      </c>
      <c r="T680" s="295" t="str">
        <f>IF(赛后数据!U681="","",IF(ISERROR(MATCH(赛后数据!U681,(各类选项!J:J),0)),1,0))</f>
        <v/>
      </c>
      <c r="U680" s="295" t="str">
        <f>IF(赛后数据!AC681="","",IF(ISERROR(MATCH(赛后数据!AC681,(各类选项!J:J),0)),1,0))</f>
        <v/>
      </c>
      <c r="V680" s="295" t="str">
        <f>IF(赛后数据!AK681="","",IF(ISERROR(MATCH(赛后数据!AK681,(各类选项!J:J),0)),1,0))</f>
        <v/>
      </c>
    </row>
    <row r="681" spans="1:22">
      <c r="A681" s="295">
        <f t="shared" si="20"/>
        <v>0</v>
      </c>
      <c r="B681" s="295">
        <f t="shared" si="21"/>
        <v>0</v>
      </c>
      <c r="C681" s="295" t="str">
        <f>IF(原始数据!K682="","",IF(ISERROR(MATCH(原始数据!K682,原始数据!E682:F682,0)),1,0)-IF(原始数据!K682="",1,0))</f>
        <v/>
      </c>
      <c r="D681" s="295" t="str">
        <f>IF(原始数据!L682="","",IF(ISERROR(MATCH(原始数据!L682,各类选项!L:L,0)),1,0)-IF(原始数据!L682="",1,0))</f>
        <v/>
      </c>
      <c r="E681" s="295" t="str">
        <f>IF(原始数据!W682="","",IF(ISERROR(MATCH(原始数据!W682,各类选项!G:G,0)),1,0))</f>
        <v/>
      </c>
      <c r="F681" s="295" t="str">
        <f>IF(原始数据!Y682="","",IF(ISERROR(MATCH(原始数据!Y682,各类选项!G:G,0)),1,0))</f>
        <v/>
      </c>
      <c r="G681" s="295" t="str">
        <f>IF(原始数据!AO682="","",IF(ISERROR(MATCH(原始数据!AO682,各类选项!$E:$E,0)),1,0))</f>
        <v/>
      </c>
      <c r="H681" s="295" t="str">
        <f>IF(原始数据!AP682="","",IF(ISERROR(MATCH(原始数据!AP682,各类选项!$E:$E,0)),1,0))</f>
        <v/>
      </c>
      <c r="I681" s="295" t="str">
        <f>IF(原始数据!AV682="","",IF(ISERROR(MATCH(原始数据!AV682,各类选项!$E:$E,0)),1,0))</f>
        <v/>
      </c>
      <c r="J681" s="295" t="str">
        <f>IF(原始数据!AX682="","",IF(ISERROR(MATCH(原始数据!AX682,各类选项!$E:$E,0)),1,0))</f>
        <v/>
      </c>
      <c r="K681" s="295" t="str">
        <f>IF(原始数据!AQ682="","",IF(ISERROR(MATCH(原始数据!AQ682,各类选项!$C:$C,0)),1,0))</f>
        <v/>
      </c>
      <c r="L681" s="295" t="str">
        <f>IF(原始数据!AR682="","",IF(ISERROR(MATCH(原始数据!AR682,各类选项!$C:$C,0)),1,0))</f>
        <v/>
      </c>
      <c r="M681" s="295" t="str">
        <f>IF(原始数据!AS682="","",IF(ISERROR(MATCH(原始数据!AS682,各类选项!$C:$C,0)),1,0))</f>
        <v/>
      </c>
      <c r="N681" s="295" t="str">
        <f>IF(原始数据!AT682="","",IF(ISERROR(MATCH(原始数据!AT682,各类选项!$E:$E,0)),1,0))</f>
        <v/>
      </c>
      <c r="O681" s="295" t="str">
        <f>IF(原始数据!AU682="","",IF(ISERROR(MATCH(原始数据!AU682,各类选项!$E:$E,0)),1,0))</f>
        <v/>
      </c>
      <c r="P681" s="295" t="str">
        <f>IF(原始数据!AW682="","",IF(ISERROR(MATCH(原始数据!AW682,各类选项!$E:$E,0)),1,0))</f>
        <v/>
      </c>
      <c r="Q681" s="295" t="str">
        <f>IF(原始数据!AY682="","",IF(ISERROR(MATCH(原始数据!AY682,各类选项!$E:$E,0)),1,0))</f>
        <v/>
      </c>
      <c r="R681" s="295" t="str">
        <f>IF(原始数据!AZ682="","",IF(ISERROR(MATCH(原始数据!AZ682,各类选项!$C:$C,0)),1,0))</f>
        <v/>
      </c>
      <c r="S681" s="295" t="str">
        <f>IF(赛后数据!M682="","",IF(ISERROR(MATCH(赛后数据!M682,(各类选项!J:J),0)),1,0))</f>
        <v/>
      </c>
      <c r="T681" s="295" t="str">
        <f>IF(赛后数据!U682="","",IF(ISERROR(MATCH(赛后数据!U682,(各类选项!J:J),0)),1,0))</f>
        <v/>
      </c>
      <c r="U681" s="295" t="str">
        <f>IF(赛后数据!AC682="","",IF(ISERROR(MATCH(赛后数据!AC682,(各类选项!J:J),0)),1,0))</f>
        <v/>
      </c>
      <c r="V681" s="295" t="str">
        <f>IF(赛后数据!AK682="","",IF(ISERROR(MATCH(赛后数据!AK682,(各类选项!J:J),0)),1,0))</f>
        <v/>
      </c>
    </row>
    <row r="682" spans="1:22">
      <c r="A682" s="295">
        <f t="shared" si="20"/>
        <v>0</v>
      </c>
      <c r="B682" s="295">
        <f t="shared" si="21"/>
        <v>0</v>
      </c>
      <c r="C682" s="295" t="str">
        <f>IF(原始数据!K683="","",IF(ISERROR(MATCH(原始数据!K683,原始数据!E683:F683,0)),1,0)-IF(原始数据!K683="",1,0))</f>
        <v/>
      </c>
      <c r="D682" s="295" t="str">
        <f>IF(原始数据!L683="","",IF(ISERROR(MATCH(原始数据!L683,各类选项!L:L,0)),1,0)-IF(原始数据!L683="",1,0))</f>
        <v/>
      </c>
      <c r="E682" s="295" t="str">
        <f>IF(原始数据!W683="","",IF(ISERROR(MATCH(原始数据!W683,各类选项!G:G,0)),1,0))</f>
        <v/>
      </c>
      <c r="F682" s="295" t="str">
        <f>IF(原始数据!Y683="","",IF(ISERROR(MATCH(原始数据!Y683,各类选项!G:G,0)),1,0))</f>
        <v/>
      </c>
      <c r="G682" s="295" t="str">
        <f>IF(原始数据!AO683="","",IF(ISERROR(MATCH(原始数据!AO683,各类选项!$E:$E,0)),1,0))</f>
        <v/>
      </c>
      <c r="H682" s="295" t="str">
        <f>IF(原始数据!AP683="","",IF(ISERROR(MATCH(原始数据!AP683,各类选项!$E:$E,0)),1,0))</f>
        <v/>
      </c>
      <c r="I682" s="295" t="str">
        <f>IF(原始数据!AV683="","",IF(ISERROR(MATCH(原始数据!AV683,各类选项!$E:$E,0)),1,0))</f>
        <v/>
      </c>
      <c r="J682" s="295" t="str">
        <f>IF(原始数据!AX683="","",IF(ISERROR(MATCH(原始数据!AX683,各类选项!$E:$E,0)),1,0))</f>
        <v/>
      </c>
      <c r="K682" s="295" t="str">
        <f>IF(原始数据!AQ683="","",IF(ISERROR(MATCH(原始数据!AQ683,各类选项!$C:$C,0)),1,0))</f>
        <v/>
      </c>
      <c r="L682" s="295" t="str">
        <f>IF(原始数据!AR683="","",IF(ISERROR(MATCH(原始数据!AR683,各类选项!$C:$C,0)),1,0))</f>
        <v/>
      </c>
      <c r="M682" s="295" t="str">
        <f>IF(原始数据!AS683="","",IF(ISERROR(MATCH(原始数据!AS683,各类选项!$C:$C,0)),1,0))</f>
        <v/>
      </c>
      <c r="N682" s="295" t="str">
        <f>IF(原始数据!AT683="","",IF(ISERROR(MATCH(原始数据!AT683,各类选项!$E:$E,0)),1,0))</f>
        <v/>
      </c>
      <c r="O682" s="295" t="str">
        <f>IF(原始数据!AU683="","",IF(ISERROR(MATCH(原始数据!AU683,各类选项!$E:$E,0)),1,0))</f>
        <v/>
      </c>
      <c r="P682" s="295" t="str">
        <f>IF(原始数据!AW683="","",IF(ISERROR(MATCH(原始数据!AW683,各类选项!$E:$E,0)),1,0))</f>
        <v/>
      </c>
      <c r="Q682" s="295" t="str">
        <f>IF(原始数据!AY683="","",IF(ISERROR(MATCH(原始数据!AY683,各类选项!$E:$E,0)),1,0))</f>
        <v/>
      </c>
      <c r="R682" s="295" t="str">
        <f>IF(原始数据!AZ683="","",IF(ISERROR(MATCH(原始数据!AZ683,各类选项!$C:$C,0)),1,0))</f>
        <v/>
      </c>
      <c r="S682" s="295" t="str">
        <f>IF(赛后数据!M683="","",IF(ISERROR(MATCH(赛后数据!M683,(各类选项!J:J),0)),1,0))</f>
        <v/>
      </c>
      <c r="T682" s="295" t="str">
        <f>IF(赛后数据!U683="","",IF(ISERROR(MATCH(赛后数据!U683,(各类选项!J:J),0)),1,0))</f>
        <v/>
      </c>
      <c r="U682" s="295" t="str">
        <f>IF(赛后数据!AC683="","",IF(ISERROR(MATCH(赛后数据!AC683,(各类选项!J:J),0)),1,0))</f>
        <v/>
      </c>
      <c r="V682" s="295" t="str">
        <f>IF(赛后数据!AK683="","",IF(ISERROR(MATCH(赛后数据!AK683,(各类选项!J:J),0)),1,0))</f>
        <v/>
      </c>
    </row>
    <row r="683" spans="1:22">
      <c r="A683" s="295">
        <f t="shared" si="20"/>
        <v>0</v>
      </c>
      <c r="B683" s="295">
        <f t="shared" si="21"/>
        <v>0</v>
      </c>
      <c r="C683" s="295" t="str">
        <f>IF(原始数据!K684="","",IF(ISERROR(MATCH(原始数据!K684,原始数据!E684:F684,0)),1,0)-IF(原始数据!K684="",1,0))</f>
        <v/>
      </c>
      <c r="D683" s="295" t="str">
        <f>IF(原始数据!L684="","",IF(ISERROR(MATCH(原始数据!L684,各类选项!L:L,0)),1,0)-IF(原始数据!L684="",1,0))</f>
        <v/>
      </c>
      <c r="E683" s="295" t="str">
        <f>IF(原始数据!W684="","",IF(ISERROR(MATCH(原始数据!W684,各类选项!G:G,0)),1,0))</f>
        <v/>
      </c>
      <c r="F683" s="295" t="str">
        <f>IF(原始数据!Y684="","",IF(ISERROR(MATCH(原始数据!Y684,各类选项!G:G,0)),1,0))</f>
        <v/>
      </c>
      <c r="G683" s="295" t="str">
        <f>IF(原始数据!AO684="","",IF(ISERROR(MATCH(原始数据!AO684,各类选项!$E:$E,0)),1,0))</f>
        <v/>
      </c>
      <c r="H683" s="295" t="str">
        <f>IF(原始数据!AP684="","",IF(ISERROR(MATCH(原始数据!AP684,各类选项!$E:$E,0)),1,0))</f>
        <v/>
      </c>
      <c r="I683" s="295" t="str">
        <f>IF(原始数据!AV684="","",IF(ISERROR(MATCH(原始数据!AV684,各类选项!$E:$E,0)),1,0))</f>
        <v/>
      </c>
      <c r="J683" s="295" t="str">
        <f>IF(原始数据!AX684="","",IF(ISERROR(MATCH(原始数据!AX684,各类选项!$E:$E,0)),1,0))</f>
        <v/>
      </c>
      <c r="K683" s="295" t="str">
        <f>IF(原始数据!AQ684="","",IF(ISERROR(MATCH(原始数据!AQ684,各类选项!$C:$C,0)),1,0))</f>
        <v/>
      </c>
      <c r="L683" s="295" t="str">
        <f>IF(原始数据!AR684="","",IF(ISERROR(MATCH(原始数据!AR684,各类选项!$C:$C,0)),1,0))</f>
        <v/>
      </c>
      <c r="M683" s="295" t="str">
        <f>IF(原始数据!AS684="","",IF(ISERROR(MATCH(原始数据!AS684,各类选项!$C:$C,0)),1,0))</f>
        <v/>
      </c>
      <c r="N683" s="295" t="str">
        <f>IF(原始数据!AT684="","",IF(ISERROR(MATCH(原始数据!AT684,各类选项!$E:$E,0)),1,0))</f>
        <v/>
      </c>
      <c r="O683" s="295" t="str">
        <f>IF(原始数据!AU684="","",IF(ISERROR(MATCH(原始数据!AU684,各类选项!$E:$E,0)),1,0))</f>
        <v/>
      </c>
      <c r="P683" s="295" t="str">
        <f>IF(原始数据!AW684="","",IF(ISERROR(MATCH(原始数据!AW684,各类选项!$E:$E,0)),1,0))</f>
        <v/>
      </c>
      <c r="Q683" s="295" t="str">
        <f>IF(原始数据!AY684="","",IF(ISERROR(MATCH(原始数据!AY684,各类选项!$E:$E,0)),1,0))</f>
        <v/>
      </c>
      <c r="R683" s="295" t="str">
        <f>IF(原始数据!AZ684="","",IF(ISERROR(MATCH(原始数据!AZ684,各类选项!$C:$C,0)),1,0))</f>
        <v/>
      </c>
      <c r="S683" s="295" t="str">
        <f>IF(赛后数据!M684="","",IF(ISERROR(MATCH(赛后数据!M684,(各类选项!J:J),0)),1,0))</f>
        <v/>
      </c>
      <c r="T683" s="295" t="str">
        <f>IF(赛后数据!U684="","",IF(ISERROR(MATCH(赛后数据!U684,(各类选项!J:J),0)),1,0))</f>
        <v/>
      </c>
      <c r="U683" s="295" t="str">
        <f>IF(赛后数据!AC684="","",IF(ISERROR(MATCH(赛后数据!AC684,(各类选项!J:J),0)),1,0))</f>
        <v/>
      </c>
      <c r="V683" s="295" t="str">
        <f>IF(赛后数据!AK684="","",IF(ISERROR(MATCH(赛后数据!AK684,(各类选项!J:J),0)),1,0))</f>
        <v/>
      </c>
    </row>
    <row r="684" spans="1:22">
      <c r="A684" s="295">
        <f t="shared" si="20"/>
        <v>0</v>
      </c>
      <c r="B684" s="295">
        <f t="shared" si="21"/>
        <v>0</v>
      </c>
      <c r="C684" s="295" t="str">
        <f>IF(原始数据!K685="","",IF(ISERROR(MATCH(原始数据!K685,原始数据!E685:F685,0)),1,0)-IF(原始数据!K685="",1,0))</f>
        <v/>
      </c>
      <c r="D684" s="295" t="str">
        <f>IF(原始数据!L685="","",IF(ISERROR(MATCH(原始数据!L685,各类选项!L:L,0)),1,0)-IF(原始数据!L685="",1,0))</f>
        <v/>
      </c>
      <c r="E684" s="295" t="str">
        <f>IF(原始数据!W685="","",IF(ISERROR(MATCH(原始数据!W685,各类选项!G:G,0)),1,0))</f>
        <v/>
      </c>
      <c r="F684" s="295" t="str">
        <f>IF(原始数据!Y685="","",IF(ISERROR(MATCH(原始数据!Y685,各类选项!G:G,0)),1,0))</f>
        <v/>
      </c>
      <c r="G684" s="295" t="str">
        <f>IF(原始数据!AO685="","",IF(ISERROR(MATCH(原始数据!AO685,各类选项!$E:$E,0)),1,0))</f>
        <v/>
      </c>
      <c r="H684" s="295" t="str">
        <f>IF(原始数据!AP685="","",IF(ISERROR(MATCH(原始数据!AP685,各类选项!$E:$E,0)),1,0))</f>
        <v/>
      </c>
      <c r="I684" s="295" t="str">
        <f>IF(原始数据!AV685="","",IF(ISERROR(MATCH(原始数据!AV685,各类选项!$E:$E,0)),1,0))</f>
        <v/>
      </c>
      <c r="J684" s="295" t="str">
        <f>IF(原始数据!AX685="","",IF(ISERROR(MATCH(原始数据!AX685,各类选项!$E:$E,0)),1,0))</f>
        <v/>
      </c>
      <c r="K684" s="295" t="str">
        <f>IF(原始数据!AQ685="","",IF(ISERROR(MATCH(原始数据!AQ685,各类选项!$C:$C,0)),1,0))</f>
        <v/>
      </c>
      <c r="L684" s="295" t="str">
        <f>IF(原始数据!AR685="","",IF(ISERROR(MATCH(原始数据!AR685,各类选项!$C:$C,0)),1,0))</f>
        <v/>
      </c>
      <c r="M684" s="295" t="str">
        <f>IF(原始数据!AS685="","",IF(ISERROR(MATCH(原始数据!AS685,各类选项!$C:$C,0)),1,0))</f>
        <v/>
      </c>
      <c r="N684" s="295" t="str">
        <f>IF(原始数据!AT685="","",IF(ISERROR(MATCH(原始数据!AT685,各类选项!$E:$E,0)),1,0))</f>
        <v/>
      </c>
      <c r="O684" s="295" t="str">
        <f>IF(原始数据!AU685="","",IF(ISERROR(MATCH(原始数据!AU685,各类选项!$E:$E,0)),1,0))</f>
        <v/>
      </c>
      <c r="P684" s="295" t="str">
        <f>IF(原始数据!AW685="","",IF(ISERROR(MATCH(原始数据!AW685,各类选项!$E:$E,0)),1,0))</f>
        <v/>
      </c>
      <c r="Q684" s="295" t="str">
        <f>IF(原始数据!AY685="","",IF(ISERROR(MATCH(原始数据!AY685,各类选项!$E:$E,0)),1,0))</f>
        <v/>
      </c>
      <c r="R684" s="295" t="str">
        <f>IF(原始数据!AZ685="","",IF(ISERROR(MATCH(原始数据!AZ685,各类选项!$C:$C,0)),1,0))</f>
        <v/>
      </c>
      <c r="S684" s="295" t="str">
        <f>IF(赛后数据!M685="","",IF(ISERROR(MATCH(赛后数据!M685,(各类选项!J:J),0)),1,0))</f>
        <v/>
      </c>
      <c r="T684" s="295" t="str">
        <f>IF(赛后数据!U685="","",IF(ISERROR(MATCH(赛后数据!U685,(各类选项!J:J),0)),1,0))</f>
        <v/>
      </c>
      <c r="U684" s="295" t="str">
        <f>IF(赛后数据!AC685="","",IF(ISERROR(MATCH(赛后数据!AC685,(各类选项!J:J),0)),1,0))</f>
        <v/>
      </c>
      <c r="V684" s="295" t="str">
        <f>IF(赛后数据!AK685="","",IF(ISERROR(MATCH(赛后数据!AK685,(各类选项!J:J),0)),1,0))</f>
        <v/>
      </c>
    </row>
    <row r="685" spans="1:22">
      <c r="A685" s="295">
        <f t="shared" si="20"/>
        <v>0</v>
      </c>
      <c r="B685" s="295">
        <f t="shared" si="21"/>
        <v>0</v>
      </c>
      <c r="C685" s="295" t="str">
        <f>IF(原始数据!K686="","",IF(ISERROR(MATCH(原始数据!K686,原始数据!E686:F686,0)),1,0)-IF(原始数据!K686="",1,0))</f>
        <v/>
      </c>
      <c r="D685" s="295" t="str">
        <f>IF(原始数据!L686="","",IF(ISERROR(MATCH(原始数据!L686,各类选项!L:L,0)),1,0)-IF(原始数据!L686="",1,0))</f>
        <v/>
      </c>
      <c r="E685" s="295" t="str">
        <f>IF(原始数据!W686="","",IF(ISERROR(MATCH(原始数据!W686,各类选项!G:G,0)),1,0))</f>
        <v/>
      </c>
      <c r="F685" s="295" t="str">
        <f>IF(原始数据!Y686="","",IF(ISERROR(MATCH(原始数据!Y686,各类选项!G:G,0)),1,0))</f>
        <v/>
      </c>
      <c r="G685" s="295" t="str">
        <f>IF(原始数据!AO686="","",IF(ISERROR(MATCH(原始数据!AO686,各类选项!$E:$E,0)),1,0))</f>
        <v/>
      </c>
      <c r="H685" s="295" t="str">
        <f>IF(原始数据!AP686="","",IF(ISERROR(MATCH(原始数据!AP686,各类选项!$E:$E,0)),1,0))</f>
        <v/>
      </c>
      <c r="I685" s="295" t="str">
        <f>IF(原始数据!AV686="","",IF(ISERROR(MATCH(原始数据!AV686,各类选项!$E:$E,0)),1,0))</f>
        <v/>
      </c>
      <c r="J685" s="295" t="str">
        <f>IF(原始数据!AX686="","",IF(ISERROR(MATCH(原始数据!AX686,各类选项!$E:$E,0)),1,0))</f>
        <v/>
      </c>
      <c r="K685" s="295" t="str">
        <f>IF(原始数据!AQ686="","",IF(ISERROR(MATCH(原始数据!AQ686,各类选项!$C:$C,0)),1,0))</f>
        <v/>
      </c>
      <c r="L685" s="295" t="str">
        <f>IF(原始数据!AR686="","",IF(ISERROR(MATCH(原始数据!AR686,各类选项!$C:$C,0)),1,0))</f>
        <v/>
      </c>
      <c r="M685" s="295" t="str">
        <f>IF(原始数据!AS686="","",IF(ISERROR(MATCH(原始数据!AS686,各类选项!$C:$C,0)),1,0))</f>
        <v/>
      </c>
      <c r="N685" s="295" t="str">
        <f>IF(原始数据!AT686="","",IF(ISERROR(MATCH(原始数据!AT686,各类选项!$E:$E,0)),1,0))</f>
        <v/>
      </c>
      <c r="O685" s="295" t="str">
        <f>IF(原始数据!AU686="","",IF(ISERROR(MATCH(原始数据!AU686,各类选项!$E:$E,0)),1,0))</f>
        <v/>
      </c>
      <c r="P685" s="295" t="str">
        <f>IF(原始数据!AW686="","",IF(ISERROR(MATCH(原始数据!AW686,各类选项!$E:$E,0)),1,0))</f>
        <v/>
      </c>
      <c r="Q685" s="295" t="str">
        <f>IF(原始数据!AY686="","",IF(ISERROR(MATCH(原始数据!AY686,各类选项!$E:$E,0)),1,0))</f>
        <v/>
      </c>
      <c r="R685" s="295" t="str">
        <f>IF(原始数据!AZ686="","",IF(ISERROR(MATCH(原始数据!AZ686,各类选项!$C:$C,0)),1,0))</f>
        <v/>
      </c>
      <c r="S685" s="295" t="str">
        <f>IF(赛后数据!M686="","",IF(ISERROR(MATCH(赛后数据!M686,(各类选项!J:J),0)),1,0))</f>
        <v/>
      </c>
      <c r="T685" s="295" t="str">
        <f>IF(赛后数据!U686="","",IF(ISERROR(MATCH(赛后数据!U686,(各类选项!J:J),0)),1,0))</f>
        <v/>
      </c>
      <c r="U685" s="295" t="str">
        <f>IF(赛后数据!AC686="","",IF(ISERROR(MATCH(赛后数据!AC686,(各类选项!J:J),0)),1,0))</f>
        <v/>
      </c>
      <c r="V685" s="295" t="str">
        <f>IF(赛后数据!AK686="","",IF(ISERROR(MATCH(赛后数据!AK686,(各类选项!J:J),0)),1,0))</f>
        <v/>
      </c>
    </row>
    <row r="686" spans="1:22">
      <c r="A686" s="295">
        <f t="shared" si="20"/>
        <v>0</v>
      </c>
      <c r="B686" s="295">
        <f t="shared" si="21"/>
        <v>0</v>
      </c>
      <c r="C686" s="295" t="str">
        <f>IF(原始数据!K687="","",IF(ISERROR(MATCH(原始数据!K687,原始数据!E687:F687,0)),1,0)-IF(原始数据!K687="",1,0))</f>
        <v/>
      </c>
      <c r="D686" s="295" t="str">
        <f>IF(原始数据!L687="","",IF(ISERROR(MATCH(原始数据!L687,各类选项!L:L,0)),1,0)-IF(原始数据!L687="",1,0))</f>
        <v/>
      </c>
      <c r="E686" s="295" t="str">
        <f>IF(原始数据!W687="","",IF(ISERROR(MATCH(原始数据!W687,各类选项!G:G,0)),1,0))</f>
        <v/>
      </c>
      <c r="F686" s="295" t="str">
        <f>IF(原始数据!Y687="","",IF(ISERROR(MATCH(原始数据!Y687,各类选项!G:G,0)),1,0))</f>
        <v/>
      </c>
      <c r="G686" s="295" t="str">
        <f>IF(原始数据!AO687="","",IF(ISERROR(MATCH(原始数据!AO687,各类选项!$E:$E,0)),1,0))</f>
        <v/>
      </c>
      <c r="H686" s="295" t="str">
        <f>IF(原始数据!AP687="","",IF(ISERROR(MATCH(原始数据!AP687,各类选项!$E:$E,0)),1,0))</f>
        <v/>
      </c>
      <c r="I686" s="295" t="str">
        <f>IF(原始数据!AV687="","",IF(ISERROR(MATCH(原始数据!AV687,各类选项!$E:$E,0)),1,0))</f>
        <v/>
      </c>
      <c r="J686" s="295" t="str">
        <f>IF(原始数据!AX687="","",IF(ISERROR(MATCH(原始数据!AX687,各类选项!$E:$E,0)),1,0))</f>
        <v/>
      </c>
      <c r="K686" s="295" t="str">
        <f>IF(原始数据!AQ687="","",IF(ISERROR(MATCH(原始数据!AQ687,各类选项!$C:$C,0)),1,0))</f>
        <v/>
      </c>
      <c r="L686" s="295" t="str">
        <f>IF(原始数据!AR687="","",IF(ISERROR(MATCH(原始数据!AR687,各类选项!$C:$C,0)),1,0))</f>
        <v/>
      </c>
      <c r="M686" s="295" t="str">
        <f>IF(原始数据!AS687="","",IF(ISERROR(MATCH(原始数据!AS687,各类选项!$C:$C,0)),1,0))</f>
        <v/>
      </c>
      <c r="N686" s="295" t="str">
        <f>IF(原始数据!AT687="","",IF(ISERROR(MATCH(原始数据!AT687,各类选项!$E:$E,0)),1,0))</f>
        <v/>
      </c>
      <c r="O686" s="295" t="str">
        <f>IF(原始数据!AU687="","",IF(ISERROR(MATCH(原始数据!AU687,各类选项!$E:$E,0)),1,0))</f>
        <v/>
      </c>
      <c r="P686" s="295" t="str">
        <f>IF(原始数据!AW687="","",IF(ISERROR(MATCH(原始数据!AW687,各类选项!$E:$E,0)),1,0))</f>
        <v/>
      </c>
      <c r="Q686" s="295" t="str">
        <f>IF(原始数据!AY687="","",IF(ISERROR(MATCH(原始数据!AY687,各类选项!$E:$E,0)),1,0))</f>
        <v/>
      </c>
      <c r="R686" s="295" t="str">
        <f>IF(原始数据!AZ687="","",IF(ISERROR(MATCH(原始数据!AZ687,各类选项!$C:$C,0)),1,0))</f>
        <v/>
      </c>
      <c r="S686" s="295" t="str">
        <f>IF(赛后数据!M687="","",IF(ISERROR(MATCH(赛后数据!M687,(各类选项!J:J),0)),1,0))</f>
        <v/>
      </c>
      <c r="T686" s="295" t="str">
        <f>IF(赛后数据!U687="","",IF(ISERROR(MATCH(赛后数据!U687,(各类选项!J:J),0)),1,0))</f>
        <v/>
      </c>
      <c r="U686" s="295" t="str">
        <f>IF(赛后数据!AC687="","",IF(ISERROR(MATCH(赛后数据!AC687,(各类选项!J:J),0)),1,0))</f>
        <v/>
      </c>
      <c r="V686" s="295" t="str">
        <f>IF(赛后数据!AK687="","",IF(ISERROR(MATCH(赛后数据!AK687,(各类选项!J:J),0)),1,0))</f>
        <v/>
      </c>
    </row>
    <row r="687" spans="1:22">
      <c r="A687" s="295">
        <f t="shared" si="20"/>
        <v>0</v>
      </c>
      <c r="B687" s="295">
        <f t="shared" si="21"/>
        <v>0</v>
      </c>
      <c r="C687" s="295" t="str">
        <f>IF(原始数据!K688="","",IF(ISERROR(MATCH(原始数据!K688,原始数据!E688:F688,0)),1,0)-IF(原始数据!K688="",1,0))</f>
        <v/>
      </c>
      <c r="D687" s="295" t="str">
        <f>IF(原始数据!L688="","",IF(ISERROR(MATCH(原始数据!L688,各类选项!L:L,0)),1,0)-IF(原始数据!L688="",1,0))</f>
        <v/>
      </c>
      <c r="E687" s="295" t="str">
        <f>IF(原始数据!W688="","",IF(ISERROR(MATCH(原始数据!W688,各类选项!G:G,0)),1,0))</f>
        <v/>
      </c>
      <c r="F687" s="295" t="str">
        <f>IF(原始数据!Y688="","",IF(ISERROR(MATCH(原始数据!Y688,各类选项!G:G,0)),1,0))</f>
        <v/>
      </c>
      <c r="G687" s="295" t="str">
        <f>IF(原始数据!AO688="","",IF(ISERROR(MATCH(原始数据!AO688,各类选项!$E:$E,0)),1,0))</f>
        <v/>
      </c>
      <c r="H687" s="295" t="str">
        <f>IF(原始数据!AP688="","",IF(ISERROR(MATCH(原始数据!AP688,各类选项!$E:$E,0)),1,0))</f>
        <v/>
      </c>
      <c r="I687" s="295" t="str">
        <f>IF(原始数据!AV688="","",IF(ISERROR(MATCH(原始数据!AV688,各类选项!$E:$E,0)),1,0))</f>
        <v/>
      </c>
      <c r="J687" s="295" t="str">
        <f>IF(原始数据!AX688="","",IF(ISERROR(MATCH(原始数据!AX688,各类选项!$E:$E,0)),1,0))</f>
        <v/>
      </c>
      <c r="K687" s="295" t="str">
        <f>IF(原始数据!AQ688="","",IF(ISERROR(MATCH(原始数据!AQ688,各类选项!$C:$C,0)),1,0))</f>
        <v/>
      </c>
      <c r="L687" s="295" t="str">
        <f>IF(原始数据!AR688="","",IF(ISERROR(MATCH(原始数据!AR688,各类选项!$C:$C,0)),1,0))</f>
        <v/>
      </c>
      <c r="M687" s="295" t="str">
        <f>IF(原始数据!AS688="","",IF(ISERROR(MATCH(原始数据!AS688,各类选项!$C:$C,0)),1,0))</f>
        <v/>
      </c>
      <c r="N687" s="295" t="str">
        <f>IF(原始数据!AT688="","",IF(ISERROR(MATCH(原始数据!AT688,各类选项!$E:$E,0)),1,0))</f>
        <v/>
      </c>
      <c r="O687" s="295" t="str">
        <f>IF(原始数据!AU688="","",IF(ISERROR(MATCH(原始数据!AU688,各类选项!$E:$E,0)),1,0))</f>
        <v/>
      </c>
      <c r="P687" s="295" t="str">
        <f>IF(原始数据!AW688="","",IF(ISERROR(MATCH(原始数据!AW688,各类选项!$E:$E,0)),1,0))</f>
        <v/>
      </c>
      <c r="Q687" s="295" t="str">
        <f>IF(原始数据!AY688="","",IF(ISERROR(MATCH(原始数据!AY688,各类选项!$E:$E,0)),1,0))</f>
        <v/>
      </c>
      <c r="R687" s="295" t="str">
        <f>IF(原始数据!AZ688="","",IF(ISERROR(MATCH(原始数据!AZ688,各类选项!$C:$C,0)),1,0))</f>
        <v/>
      </c>
      <c r="S687" s="295" t="str">
        <f>IF(赛后数据!M688="","",IF(ISERROR(MATCH(赛后数据!M688,(各类选项!J:J),0)),1,0))</f>
        <v/>
      </c>
      <c r="T687" s="295" t="str">
        <f>IF(赛后数据!U688="","",IF(ISERROR(MATCH(赛后数据!U688,(各类选项!J:J),0)),1,0))</f>
        <v/>
      </c>
      <c r="U687" s="295" t="str">
        <f>IF(赛后数据!AC688="","",IF(ISERROR(MATCH(赛后数据!AC688,(各类选项!J:J),0)),1,0))</f>
        <v/>
      </c>
      <c r="V687" s="295" t="str">
        <f>IF(赛后数据!AK688="","",IF(ISERROR(MATCH(赛后数据!AK688,(各类选项!J:J),0)),1,0))</f>
        <v/>
      </c>
    </row>
    <row r="688" spans="1:22">
      <c r="A688" s="295">
        <f t="shared" si="20"/>
        <v>0</v>
      </c>
      <c r="B688" s="295">
        <f t="shared" si="21"/>
        <v>0</v>
      </c>
      <c r="C688" s="295" t="str">
        <f>IF(原始数据!K689="","",IF(ISERROR(MATCH(原始数据!K689,原始数据!E689:F689,0)),1,0)-IF(原始数据!K689="",1,0))</f>
        <v/>
      </c>
      <c r="D688" s="295" t="str">
        <f>IF(原始数据!L689="","",IF(ISERROR(MATCH(原始数据!L689,各类选项!L:L,0)),1,0)-IF(原始数据!L689="",1,0))</f>
        <v/>
      </c>
      <c r="E688" s="295" t="str">
        <f>IF(原始数据!W689="","",IF(ISERROR(MATCH(原始数据!W689,各类选项!G:G,0)),1,0))</f>
        <v/>
      </c>
      <c r="F688" s="295" t="str">
        <f>IF(原始数据!Y689="","",IF(ISERROR(MATCH(原始数据!Y689,各类选项!G:G,0)),1,0))</f>
        <v/>
      </c>
      <c r="G688" s="295" t="str">
        <f>IF(原始数据!AO689="","",IF(ISERROR(MATCH(原始数据!AO689,各类选项!$E:$E,0)),1,0))</f>
        <v/>
      </c>
      <c r="H688" s="295" t="str">
        <f>IF(原始数据!AP689="","",IF(ISERROR(MATCH(原始数据!AP689,各类选项!$E:$E,0)),1,0))</f>
        <v/>
      </c>
      <c r="I688" s="295" t="str">
        <f>IF(原始数据!AV689="","",IF(ISERROR(MATCH(原始数据!AV689,各类选项!$E:$E,0)),1,0))</f>
        <v/>
      </c>
      <c r="J688" s="295" t="str">
        <f>IF(原始数据!AX689="","",IF(ISERROR(MATCH(原始数据!AX689,各类选项!$E:$E,0)),1,0))</f>
        <v/>
      </c>
      <c r="K688" s="295" t="str">
        <f>IF(原始数据!AQ689="","",IF(ISERROR(MATCH(原始数据!AQ689,各类选项!$C:$C,0)),1,0))</f>
        <v/>
      </c>
      <c r="L688" s="295" t="str">
        <f>IF(原始数据!AR689="","",IF(ISERROR(MATCH(原始数据!AR689,各类选项!$C:$C,0)),1,0))</f>
        <v/>
      </c>
      <c r="M688" s="295" t="str">
        <f>IF(原始数据!AS689="","",IF(ISERROR(MATCH(原始数据!AS689,各类选项!$C:$C,0)),1,0))</f>
        <v/>
      </c>
      <c r="N688" s="295" t="str">
        <f>IF(原始数据!AT689="","",IF(ISERROR(MATCH(原始数据!AT689,各类选项!$E:$E,0)),1,0))</f>
        <v/>
      </c>
      <c r="O688" s="295" t="str">
        <f>IF(原始数据!AU689="","",IF(ISERROR(MATCH(原始数据!AU689,各类选项!$E:$E,0)),1,0))</f>
        <v/>
      </c>
      <c r="P688" s="295" t="str">
        <f>IF(原始数据!AW689="","",IF(ISERROR(MATCH(原始数据!AW689,各类选项!$E:$E,0)),1,0))</f>
        <v/>
      </c>
      <c r="Q688" s="295" t="str">
        <f>IF(原始数据!AY689="","",IF(ISERROR(MATCH(原始数据!AY689,各类选项!$E:$E,0)),1,0))</f>
        <v/>
      </c>
      <c r="R688" s="295" t="str">
        <f>IF(原始数据!AZ689="","",IF(ISERROR(MATCH(原始数据!AZ689,各类选项!$C:$C,0)),1,0))</f>
        <v/>
      </c>
      <c r="S688" s="295" t="str">
        <f>IF(赛后数据!M689="","",IF(ISERROR(MATCH(赛后数据!M689,(各类选项!J:J),0)),1,0))</f>
        <v/>
      </c>
      <c r="T688" s="295" t="str">
        <f>IF(赛后数据!U689="","",IF(ISERROR(MATCH(赛后数据!U689,(各类选项!J:J),0)),1,0))</f>
        <v/>
      </c>
      <c r="U688" s="295" t="str">
        <f>IF(赛后数据!AC689="","",IF(ISERROR(MATCH(赛后数据!AC689,(各类选项!J:J),0)),1,0))</f>
        <v/>
      </c>
      <c r="V688" s="295" t="str">
        <f>IF(赛后数据!AK689="","",IF(ISERROR(MATCH(赛后数据!AK689,(各类选项!J:J),0)),1,0))</f>
        <v/>
      </c>
    </row>
    <row r="689" spans="1:22">
      <c r="A689" s="295">
        <f t="shared" si="20"/>
        <v>0</v>
      </c>
      <c r="B689" s="295">
        <f t="shared" si="21"/>
        <v>0</v>
      </c>
      <c r="C689" s="295" t="str">
        <f>IF(原始数据!K690="","",IF(ISERROR(MATCH(原始数据!K690,原始数据!E690:F690,0)),1,0)-IF(原始数据!K690="",1,0))</f>
        <v/>
      </c>
      <c r="D689" s="295" t="str">
        <f>IF(原始数据!L690="","",IF(ISERROR(MATCH(原始数据!L690,各类选项!L:L,0)),1,0)-IF(原始数据!L690="",1,0))</f>
        <v/>
      </c>
      <c r="E689" s="295" t="str">
        <f>IF(原始数据!W690="","",IF(ISERROR(MATCH(原始数据!W690,各类选项!G:G,0)),1,0))</f>
        <v/>
      </c>
      <c r="F689" s="295" t="str">
        <f>IF(原始数据!Y690="","",IF(ISERROR(MATCH(原始数据!Y690,各类选项!G:G,0)),1,0))</f>
        <v/>
      </c>
      <c r="G689" s="295" t="str">
        <f>IF(原始数据!AO690="","",IF(ISERROR(MATCH(原始数据!AO690,各类选项!$E:$E,0)),1,0))</f>
        <v/>
      </c>
      <c r="H689" s="295" t="str">
        <f>IF(原始数据!AP690="","",IF(ISERROR(MATCH(原始数据!AP690,各类选项!$E:$E,0)),1,0))</f>
        <v/>
      </c>
      <c r="I689" s="295" t="str">
        <f>IF(原始数据!AV690="","",IF(ISERROR(MATCH(原始数据!AV690,各类选项!$E:$E,0)),1,0))</f>
        <v/>
      </c>
      <c r="J689" s="295" t="str">
        <f>IF(原始数据!AX690="","",IF(ISERROR(MATCH(原始数据!AX690,各类选项!$E:$E,0)),1,0))</f>
        <v/>
      </c>
      <c r="K689" s="295" t="str">
        <f>IF(原始数据!AQ690="","",IF(ISERROR(MATCH(原始数据!AQ690,各类选项!$C:$C,0)),1,0))</f>
        <v/>
      </c>
      <c r="L689" s="295" t="str">
        <f>IF(原始数据!AR690="","",IF(ISERROR(MATCH(原始数据!AR690,各类选项!$C:$C,0)),1,0))</f>
        <v/>
      </c>
      <c r="M689" s="295" t="str">
        <f>IF(原始数据!AS690="","",IF(ISERROR(MATCH(原始数据!AS690,各类选项!$C:$C,0)),1,0))</f>
        <v/>
      </c>
      <c r="N689" s="295" t="str">
        <f>IF(原始数据!AT690="","",IF(ISERROR(MATCH(原始数据!AT690,各类选项!$E:$E,0)),1,0))</f>
        <v/>
      </c>
      <c r="O689" s="295" t="str">
        <f>IF(原始数据!AU690="","",IF(ISERROR(MATCH(原始数据!AU690,各类选项!$E:$E,0)),1,0))</f>
        <v/>
      </c>
      <c r="P689" s="295" t="str">
        <f>IF(原始数据!AW690="","",IF(ISERROR(MATCH(原始数据!AW690,各类选项!$E:$E,0)),1,0))</f>
        <v/>
      </c>
      <c r="Q689" s="295" t="str">
        <f>IF(原始数据!AY690="","",IF(ISERROR(MATCH(原始数据!AY690,各类选项!$E:$E,0)),1,0))</f>
        <v/>
      </c>
      <c r="R689" s="295" t="str">
        <f>IF(原始数据!AZ690="","",IF(ISERROR(MATCH(原始数据!AZ690,各类选项!$C:$C,0)),1,0))</f>
        <v/>
      </c>
      <c r="S689" s="295" t="str">
        <f>IF(赛后数据!M690="","",IF(ISERROR(MATCH(赛后数据!M690,(各类选项!J:J),0)),1,0))</f>
        <v/>
      </c>
      <c r="T689" s="295" t="str">
        <f>IF(赛后数据!U690="","",IF(ISERROR(MATCH(赛后数据!U690,(各类选项!J:J),0)),1,0))</f>
        <v/>
      </c>
      <c r="U689" s="295" t="str">
        <f>IF(赛后数据!AC690="","",IF(ISERROR(MATCH(赛后数据!AC690,(各类选项!J:J),0)),1,0))</f>
        <v/>
      </c>
      <c r="V689" s="295" t="str">
        <f>IF(赛后数据!AK690="","",IF(ISERROR(MATCH(赛后数据!AK690,(各类选项!J:J),0)),1,0))</f>
        <v/>
      </c>
    </row>
    <row r="690" spans="1:22">
      <c r="A690" s="295">
        <f t="shared" si="20"/>
        <v>0</v>
      </c>
      <c r="B690" s="295">
        <f t="shared" si="21"/>
        <v>0</v>
      </c>
      <c r="C690" s="295" t="str">
        <f>IF(原始数据!K691="","",IF(ISERROR(MATCH(原始数据!K691,原始数据!E691:F691,0)),1,0)-IF(原始数据!K691="",1,0))</f>
        <v/>
      </c>
      <c r="D690" s="295" t="str">
        <f>IF(原始数据!L691="","",IF(ISERROR(MATCH(原始数据!L691,各类选项!L:L,0)),1,0)-IF(原始数据!L691="",1,0))</f>
        <v/>
      </c>
      <c r="E690" s="295" t="str">
        <f>IF(原始数据!W691="","",IF(ISERROR(MATCH(原始数据!W691,各类选项!G:G,0)),1,0))</f>
        <v/>
      </c>
      <c r="F690" s="295" t="str">
        <f>IF(原始数据!Y691="","",IF(ISERROR(MATCH(原始数据!Y691,各类选项!G:G,0)),1,0))</f>
        <v/>
      </c>
      <c r="G690" s="295" t="str">
        <f>IF(原始数据!AO691="","",IF(ISERROR(MATCH(原始数据!AO691,各类选项!$E:$E,0)),1,0))</f>
        <v/>
      </c>
      <c r="H690" s="295" t="str">
        <f>IF(原始数据!AP691="","",IF(ISERROR(MATCH(原始数据!AP691,各类选项!$E:$E,0)),1,0))</f>
        <v/>
      </c>
      <c r="I690" s="295" t="str">
        <f>IF(原始数据!AV691="","",IF(ISERROR(MATCH(原始数据!AV691,各类选项!$E:$E,0)),1,0))</f>
        <v/>
      </c>
      <c r="J690" s="295" t="str">
        <f>IF(原始数据!AX691="","",IF(ISERROR(MATCH(原始数据!AX691,各类选项!$E:$E,0)),1,0))</f>
        <v/>
      </c>
      <c r="K690" s="295" t="str">
        <f>IF(原始数据!AQ691="","",IF(ISERROR(MATCH(原始数据!AQ691,各类选项!$C:$C,0)),1,0))</f>
        <v/>
      </c>
      <c r="L690" s="295" t="str">
        <f>IF(原始数据!AR691="","",IF(ISERROR(MATCH(原始数据!AR691,各类选项!$C:$C,0)),1,0))</f>
        <v/>
      </c>
      <c r="M690" s="295" t="str">
        <f>IF(原始数据!AS691="","",IF(ISERROR(MATCH(原始数据!AS691,各类选项!$C:$C,0)),1,0))</f>
        <v/>
      </c>
      <c r="N690" s="295" t="str">
        <f>IF(原始数据!AT691="","",IF(ISERROR(MATCH(原始数据!AT691,各类选项!$E:$E,0)),1,0))</f>
        <v/>
      </c>
      <c r="O690" s="295" t="str">
        <f>IF(原始数据!AU691="","",IF(ISERROR(MATCH(原始数据!AU691,各类选项!$E:$E,0)),1,0))</f>
        <v/>
      </c>
      <c r="P690" s="295" t="str">
        <f>IF(原始数据!AW691="","",IF(ISERROR(MATCH(原始数据!AW691,各类选项!$E:$E,0)),1,0))</f>
        <v/>
      </c>
      <c r="Q690" s="295" t="str">
        <f>IF(原始数据!AY691="","",IF(ISERROR(MATCH(原始数据!AY691,各类选项!$E:$E,0)),1,0))</f>
        <v/>
      </c>
      <c r="R690" s="295" t="str">
        <f>IF(原始数据!AZ691="","",IF(ISERROR(MATCH(原始数据!AZ691,各类选项!$C:$C,0)),1,0))</f>
        <v/>
      </c>
      <c r="S690" s="295" t="str">
        <f>IF(赛后数据!M691="","",IF(ISERROR(MATCH(赛后数据!M691,(各类选项!J:J),0)),1,0))</f>
        <v/>
      </c>
      <c r="T690" s="295" t="str">
        <f>IF(赛后数据!U691="","",IF(ISERROR(MATCH(赛后数据!U691,(各类选项!J:J),0)),1,0))</f>
        <v/>
      </c>
      <c r="U690" s="295" t="str">
        <f>IF(赛后数据!AC691="","",IF(ISERROR(MATCH(赛后数据!AC691,(各类选项!J:J),0)),1,0))</f>
        <v/>
      </c>
      <c r="V690" s="295" t="str">
        <f>IF(赛后数据!AK691="","",IF(ISERROR(MATCH(赛后数据!AK691,(各类选项!J:J),0)),1,0))</f>
        <v/>
      </c>
    </row>
    <row r="691" spans="1:22">
      <c r="A691" s="295">
        <f t="shared" si="20"/>
        <v>0</v>
      </c>
      <c r="B691" s="295">
        <f t="shared" si="21"/>
        <v>0</v>
      </c>
      <c r="C691" s="295" t="str">
        <f>IF(原始数据!K692="","",IF(ISERROR(MATCH(原始数据!K692,原始数据!E692:F692,0)),1,0)-IF(原始数据!K692="",1,0))</f>
        <v/>
      </c>
      <c r="D691" s="295" t="str">
        <f>IF(原始数据!L692="","",IF(ISERROR(MATCH(原始数据!L692,各类选项!L:L,0)),1,0)-IF(原始数据!L692="",1,0))</f>
        <v/>
      </c>
      <c r="E691" s="295" t="str">
        <f>IF(原始数据!W692="","",IF(ISERROR(MATCH(原始数据!W692,各类选项!G:G,0)),1,0))</f>
        <v/>
      </c>
      <c r="F691" s="295" t="str">
        <f>IF(原始数据!Y692="","",IF(ISERROR(MATCH(原始数据!Y692,各类选项!G:G,0)),1,0))</f>
        <v/>
      </c>
      <c r="G691" s="295" t="str">
        <f>IF(原始数据!AO692="","",IF(ISERROR(MATCH(原始数据!AO692,各类选项!$E:$E,0)),1,0))</f>
        <v/>
      </c>
      <c r="H691" s="295" t="str">
        <f>IF(原始数据!AP692="","",IF(ISERROR(MATCH(原始数据!AP692,各类选项!$E:$E,0)),1,0))</f>
        <v/>
      </c>
      <c r="I691" s="295" t="str">
        <f>IF(原始数据!AV692="","",IF(ISERROR(MATCH(原始数据!AV692,各类选项!$E:$E,0)),1,0))</f>
        <v/>
      </c>
      <c r="J691" s="295" t="str">
        <f>IF(原始数据!AX692="","",IF(ISERROR(MATCH(原始数据!AX692,各类选项!$E:$E,0)),1,0))</f>
        <v/>
      </c>
      <c r="K691" s="295" t="str">
        <f>IF(原始数据!AQ692="","",IF(ISERROR(MATCH(原始数据!AQ692,各类选项!$C:$C,0)),1,0))</f>
        <v/>
      </c>
      <c r="L691" s="295" t="str">
        <f>IF(原始数据!AR692="","",IF(ISERROR(MATCH(原始数据!AR692,各类选项!$C:$C,0)),1,0))</f>
        <v/>
      </c>
      <c r="M691" s="295" t="str">
        <f>IF(原始数据!AS692="","",IF(ISERROR(MATCH(原始数据!AS692,各类选项!$C:$C,0)),1,0))</f>
        <v/>
      </c>
      <c r="N691" s="295" t="str">
        <f>IF(原始数据!AT692="","",IF(ISERROR(MATCH(原始数据!AT692,各类选项!$E:$E,0)),1,0))</f>
        <v/>
      </c>
      <c r="O691" s="295" t="str">
        <f>IF(原始数据!AU692="","",IF(ISERROR(MATCH(原始数据!AU692,各类选项!$E:$E,0)),1,0))</f>
        <v/>
      </c>
      <c r="P691" s="295" t="str">
        <f>IF(原始数据!AW692="","",IF(ISERROR(MATCH(原始数据!AW692,各类选项!$E:$E,0)),1,0))</f>
        <v/>
      </c>
      <c r="Q691" s="295" t="str">
        <f>IF(原始数据!AY692="","",IF(ISERROR(MATCH(原始数据!AY692,各类选项!$E:$E,0)),1,0))</f>
        <v/>
      </c>
      <c r="R691" s="295" t="str">
        <f>IF(原始数据!AZ692="","",IF(ISERROR(MATCH(原始数据!AZ692,各类选项!$C:$C,0)),1,0))</f>
        <v/>
      </c>
      <c r="S691" s="295" t="str">
        <f>IF(赛后数据!M692="","",IF(ISERROR(MATCH(赛后数据!M692,(各类选项!J:J),0)),1,0))</f>
        <v/>
      </c>
      <c r="T691" s="295" t="str">
        <f>IF(赛后数据!U692="","",IF(ISERROR(MATCH(赛后数据!U692,(各类选项!J:J),0)),1,0))</f>
        <v/>
      </c>
      <c r="U691" s="295" t="str">
        <f>IF(赛后数据!AC692="","",IF(ISERROR(MATCH(赛后数据!AC692,(各类选项!J:J),0)),1,0))</f>
        <v/>
      </c>
      <c r="V691" s="295" t="str">
        <f>IF(赛后数据!AK692="","",IF(ISERROR(MATCH(赛后数据!AK692,(各类选项!J:J),0)),1,0))</f>
        <v/>
      </c>
    </row>
    <row r="692" spans="1:22">
      <c r="A692" s="295">
        <f t="shared" si="20"/>
        <v>0</v>
      </c>
      <c r="B692" s="295">
        <f t="shared" si="21"/>
        <v>0</v>
      </c>
      <c r="C692" s="295" t="str">
        <f>IF(原始数据!K693="","",IF(ISERROR(MATCH(原始数据!K693,原始数据!E693:F693,0)),1,0)-IF(原始数据!K693="",1,0))</f>
        <v/>
      </c>
      <c r="D692" s="295" t="str">
        <f>IF(原始数据!L693="","",IF(ISERROR(MATCH(原始数据!L693,各类选项!L:L,0)),1,0)-IF(原始数据!L693="",1,0))</f>
        <v/>
      </c>
      <c r="E692" s="295" t="str">
        <f>IF(原始数据!W693="","",IF(ISERROR(MATCH(原始数据!W693,各类选项!G:G,0)),1,0))</f>
        <v/>
      </c>
      <c r="F692" s="295" t="str">
        <f>IF(原始数据!Y693="","",IF(ISERROR(MATCH(原始数据!Y693,各类选项!G:G,0)),1,0))</f>
        <v/>
      </c>
      <c r="G692" s="295" t="str">
        <f>IF(原始数据!AO693="","",IF(ISERROR(MATCH(原始数据!AO693,各类选项!$E:$E,0)),1,0))</f>
        <v/>
      </c>
      <c r="H692" s="295" t="str">
        <f>IF(原始数据!AP693="","",IF(ISERROR(MATCH(原始数据!AP693,各类选项!$E:$E,0)),1,0))</f>
        <v/>
      </c>
      <c r="I692" s="295" t="str">
        <f>IF(原始数据!AV693="","",IF(ISERROR(MATCH(原始数据!AV693,各类选项!$E:$E,0)),1,0))</f>
        <v/>
      </c>
      <c r="J692" s="295" t="str">
        <f>IF(原始数据!AX693="","",IF(ISERROR(MATCH(原始数据!AX693,各类选项!$E:$E,0)),1,0))</f>
        <v/>
      </c>
      <c r="K692" s="295" t="str">
        <f>IF(原始数据!AQ693="","",IF(ISERROR(MATCH(原始数据!AQ693,各类选项!$C:$C,0)),1,0))</f>
        <v/>
      </c>
      <c r="L692" s="295" t="str">
        <f>IF(原始数据!AR693="","",IF(ISERROR(MATCH(原始数据!AR693,各类选项!$C:$C,0)),1,0))</f>
        <v/>
      </c>
      <c r="M692" s="295" t="str">
        <f>IF(原始数据!AS693="","",IF(ISERROR(MATCH(原始数据!AS693,各类选项!$C:$C,0)),1,0))</f>
        <v/>
      </c>
      <c r="N692" s="295" t="str">
        <f>IF(原始数据!AT693="","",IF(ISERROR(MATCH(原始数据!AT693,各类选项!$E:$E,0)),1,0))</f>
        <v/>
      </c>
      <c r="O692" s="295" t="str">
        <f>IF(原始数据!AU693="","",IF(ISERROR(MATCH(原始数据!AU693,各类选项!$E:$E,0)),1,0))</f>
        <v/>
      </c>
      <c r="P692" s="295" t="str">
        <f>IF(原始数据!AW693="","",IF(ISERROR(MATCH(原始数据!AW693,各类选项!$E:$E,0)),1,0))</f>
        <v/>
      </c>
      <c r="Q692" s="295" t="str">
        <f>IF(原始数据!AY693="","",IF(ISERROR(MATCH(原始数据!AY693,各类选项!$E:$E,0)),1,0))</f>
        <v/>
      </c>
      <c r="R692" s="295" t="str">
        <f>IF(原始数据!AZ693="","",IF(ISERROR(MATCH(原始数据!AZ693,各类选项!$C:$C,0)),1,0))</f>
        <v/>
      </c>
      <c r="S692" s="295" t="str">
        <f>IF(赛后数据!M693="","",IF(ISERROR(MATCH(赛后数据!M693,(各类选项!J:J),0)),1,0))</f>
        <v/>
      </c>
      <c r="T692" s="295" t="str">
        <f>IF(赛后数据!U693="","",IF(ISERROR(MATCH(赛后数据!U693,(各类选项!J:J),0)),1,0))</f>
        <v/>
      </c>
      <c r="U692" s="295" t="str">
        <f>IF(赛后数据!AC693="","",IF(ISERROR(MATCH(赛后数据!AC693,(各类选项!J:J),0)),1,0))</f>
        <v/>
      </c>
      <c r="V692" s="295" t="str">
        <f>IF(赛后数据!AK693="","",IF(ISERROR(MATCH(赛后数据!AK693,(各类选项!J:J),0)),1,0))</f>
        <v/>
      </c>
    </row>
    <row r="693" spans="1:22">
      <c r="A693" s="295">
        <f t="shared" si="20"/>
        <v>0</v>
      </c>
      <c r="B693" s="295">
        <f t="shared" si="21"/>
        <v>0</v>
      </c>
      <c r="C693" s="295" t="str">
        <f>IF(原始数据!K694="","",IF(ISERROR(MATCH(原始数据!K694,原始数据!E694:F694,0)),1,0)-IF(原始数据!K694="",1,0))</f>
        <v/>
      </c>
      <c r="D693" s="295" t="str">
        <f>IF(原始数据!L694="","",IF(ISERROR(MATCH(原始数据!L694,各类选项!L:L,0)),1,0)-IF(原始数据!L694="",1,0))</f>
        <v/>
      </c>
      <c r="E693" s="295" t="str">
        <f>IF(原始数据!W694="","",IF(ISERROR(MATCH(原始数据!W694,各类选项!G:G,0)),1,0))</f>
        <v/>
      </c>
      <c r="F693" s="295" t="str">
        <f>IF(原始数据!Y694="","",IF(ISERROR(MATCH(原始数据!Y694,各类选项!G:G,0)),1,0))</f>
        <v/>
      </c>
      <c r="G693" s="295" t="str">
        <f>IF(原始数据!AO694="","",IF(ISERROR(MATCH(原始数据!AO694,各类选项!$E:$E,0)),1,0))</f>
        <v/>
      </c>
      <c r="H693" s="295" t="str">
        <f>IF(原始数据!AP694="","",IF(ISERROR(MATCH(原始数据!AP694,各类选项!$E:$E,0)),1,0))</f>
        <v/>
      </c>
      <c r="I693" s="295" t="str">
        <f>IF(原始数据!AV694="","",IF(ISERROR(MATCH(原始数据!AV694,各类选项!$E:$E,0)),1,0))</f>
        <v/>
      </c>
      <c r="J693" s="295" t="str">
        <f>IF(原始数据!AX694="","",IF(ISERROR(MATCH(原始数据!AX694,各类选项!$E:$E,0)),1,0))</f>
        <v/>
      </c>
      <c r="K693" s="295" t="str">
        <f>IF(原始数据!AQ694="","",IF(ISERROR(MATCH(原始数据!AQ694,各类选项!$C:$C,0)),1,0))</f>
        <v/>
      </c>
      <c r="L693" s="295" t="str">
        <f>IF(原始数据!AR694="","",IF(ISERROR(MATCH(原始数据!AR694,各类选项!$C:$C,0)),1,0))</f>
        <v/>
      </c>
      <c r="M693" s="295" t="str">
        <f>IF(原始数据!AS694="","",IF(ISERROR(MATCH(原始数据!AS694,各类选项!$C:$C,0)),1,0))</f>
        <v/>
      </c>
      <c r="N693" s="295" t="str">
        <f>IF(原始数据!AT694="","",IF(ISERROR(MATCH(原始数据!AT694,各类选项!$E:$E,0)),1,0))</f>
        <v/>
      </c>
      <c r="O693" s="295" t="str">
        <f>IF(原始数据!AU694="","",IF(ISERROR(MATCH(原始数据!AU694,各类选项!$E:$E,0)),1,0))</f>
        <v/>
      </c>
      <c r="P693" s="295" t="str">
        <f>IF(原始数据!AW694="","",IF(ISERROR(MATCH(原始数据!AW694,各类选项!$E:$E,0)),1,0))</f>
        <v/>
      </c>
      <c r="Q693" s="295" t="str">
        <f>IF(原始数据!AY694="","",IF(ISERROR(MATCH(原始数据!AY694,各类选项!$E:$E,0)),1,0))</f>
        <v/>
      </c>
      <c r="R693" s="295" t="str">
        <f>IF(原始数据!AZ694="","",IF(ISERROR(MATCH(原始数据!AZ694,各类选项!$C:$C,0)),1,0))</f>
        <v/>
      </c>
      <c r="S693" s="295" t="str">
        <f>IF(赛后数据!M694="","",IF(ISERROR(MATCH(赛后数据!M694,(各类选项!J:J),0)),1,0))</f>
        <v/>
      </c>
      <c r="T693" s="295" t="str">
        <f>IF(赛后数据!U694="","",IF(ISERROR(MATCH(赛后数据!U694,(各类选项!J:J),0)),1,0))</f>
        <v/>
      </c>
      <c r="U693" s="295" t="str">
        <f>IF(赛后数据!AC694="","",IF(ISERROR(MATCH(赛后数据!AC694,(各类选项!J:J),0)),1,0))</f>
        <v/>
      </c>
      <c r="V693" s="295" t="str">
        <f>IF(赛后数据!AK694="","",IF(ISERROR(MATCH(赛后数据!AK694,(各类选项!J:J),0)),1,0))</f>
        <v/>
      </c>
    </row>
    <row r="694" spans="1:22">
      <c r="A694" s="295">
        <f t="shared" si="20"/>
        <v>0</v>
      </c>
      <c r="B694" s="295">
        <f t="shared" si="21"/>
        <v>0</v>
      </c>
      <c r="C694" s="295" t="str">
        <f>IF(原始数据!K695="","",IF(ISERROR(MATCH(原始数据!K695,原始数据!E695:F695,0)),1,0)-IF(原始数据!K695="",1,0))</f>
        <v/>
      </c>
      <c r="D694" s="295" t="str">
        <f>IF(原始数据!L695="","",IF(ISERROR(MATCH(原始数据!L695,各类选项!L:L,0)),1,0)-IF(原始数据!L695="",1,0))</f>
        <v/>
      </c>
      <c r="E694" s="295" t="str">
        <f>IF(原始数据!W695="","",IF(ISERROR(MATCH(原始数据!W695,各类选项!G:G,0)),1,0))</f>
        <v/>
      </c>
      <c r="F694" s="295" t="str">
        <f>IF(原始数据!Y695="","",IF(ISERROR(MATCH(原始数据!Y695,各类选项!G:G,0)),1,0))</f>
        <v/>
      </c>
      <c r="G694" s="295" t="str">
        <f>IF(原始数据!AO695="","",IF(ISERROR(MATCH(原始数据!AO695,各类选项!$E:$E,0)),1,0))</f>
        <v/>
      </c>
      <c r="H694" s="295" t="str">
        <f>IF(原始数据!AP695="","",IF(ISERROR(MATCH(原始数据!AP695,各类选项!$E:$E,0)),1,0))</f>
        <v/>
      </c>
      <c r="I694" s="295" t="str">
        <f>IF(原始数据!AV695="","",IF(ISERROR(MATCH(原始数据!AV695,各类选项!$E:$E,0)),1,0))</f>
        <v/>
      </c>
      <c r="J694" s="295" t="str">
        <f>IF(原始数据!AX695="","",IF(ISERROR(MATCH(原始数据!AX695,各类选项!$E:$E,0)),1,0))</f>
        <v/>
      </c>
      <c r="K694" s="295" t="str">
        <f>IF(原始数据!AQ695="","",IF(ISERROR(MATCH(原始数据!AQ695,各类选项!$C:$C,0)),1,0))</f>
        <v/>
      </c>
      <c r="L694" s="295" t="str">
        <f>IF(原始数据!AR695="","",IF(ISERROR(MATCH(原始数据!AR695,各类选项!$C:$C,0)),1,0))</f>
        <v/>
      </c>
      <c r="M694" s="295" t="str">
        <f>IF(原始数据!AS695="","",IF(ISERROR(MATCH(原始数据!AS695,各类选项!$C:$C,0)),1,0))</f>
        <v/>
      </c>
      <c r="N694" s="295" t="str">
        <f>IF(原始数据!AT695="","",IF(ISERROR(MATCH(原始数据!AT695,各类选项!$E:$E,0)),1,0))</f>
        <v/>
      </c>
      <c r="O694" s="295" t="str">
        <f>IF(原始数据!AU695="","",IF(ISERROR(MATCH(原始数据!AU695,各类选项!$E:$E,0)),1,0))</f>
        <v/>
      </c>
      <c r="P694" s="295" t="str">
        <f>IF(原始数据!AW695="","",IF(ISERROR(MATCH(原始数据!AW695,各类选项!$E:$E,0)),1,0))</f>
        <v/>
      </c>
      <c r="Q694" s="295" t="str">
        <f>IF(原始数据!AY695="","",IF(ISERROR(MATCH(原始数据!AY695,各类选项!$E:$E,0)),1,0))</f>
        <v/>
      </c>
      <c r="R694" s="295" t="str">
        <f>IF(原始数据!AZ695="","",IF(ISERROR(MATCH(原始数据!AZ695,各类选项!$C:$C,0)),1,0))</f>
        <v/>
      </c>
      <c r="S694" s="295" t="str">
        <f>IF(赛后数据!M695="","",IF(ISERROR(MATCH(赛后数据!M695,(各类选项!J:J),0)),1,0))</f>
        <v/>
      </c>
      <c r="T694" s="295" t="str">
        <f>IF(赛后数据!U695="","",IF(ISERROR(MATCH(赛后数据!U695,(各类选项!J:J),0)),1,0))</f>
        <v/>
      </c>
      <c r="U694" s="295" t="str">
        <f>IF(赛后数据!AC695="","",IF(ISERROR(MATCH(赛后数据!AC695,(各类选项!J:J),0)),1,0))</f>
        <v/>
      </c>
      <c r="V694" s="295" t="str">
        <f>IF(赛后数据!AK695="","",IF(ISERROR(MATCH(赛后数据!AK695,(各类选项!J:J),0)),1,0))</f>
        <v/>
      </c>
    </row>
    <row r="695" spans="1:22">
      <c r="A695" s="295">
        <f t="shared" si="20"/>
        <v>0</v>
      </c>
      <c r="B695" s="295">
        <f t="shared" si="21"/>
        <v>0</v>
      </c>
      <c r="C695" s="295" t="str">
        <f>IF(原始数据!K696="","",IF(ISERROR(MATCH(原始数据!K696,原始数据!E696:F696,0)),1,0)-IF(原始数据!K696="",1,0))</f>
        <v/>
      </c>
      <c r="D695" s="295" t="str">
        <f>IF(原始数据!L696="","",IF(ISERROR(MATCH(原始数据!L696,各类选项!L:L,0)),1,0)-IF(原始数据!L696="",1,0))</f>
        <v/>
      </c>
      <c r="E695" s="295" t="str">
        <f>IF(原始数据!W696="","",IF(ISERROR(MATCH(原始数据!W696,各类选项!G:G,0)),1,0))</f>
        <v/>
      </c>
      <c r="F695" s="295" t="str">
        <f>IF(原始数据!Y696="","",IF(ISERROR(MATCH(原始数据!Y696,各类选项!G:G,0)),1,0))</f>
        <v/>
      </c>
      <c r="G695" s="295" t="str">
        <f>IF(原始数据!AO696="","",IF(ISERROR(MATCH(原始数据!AO696,各类选项!$E:$E,0)),1,0))</f>
        <v/>
      </c>
      <c r="H695" s="295" t="str">
        <f>IF(原始数据!AP696="","",IF(ISERROR(MATCH(原始数据!AP696,各类选项!$E:$E,0)),1,0))</f>
        <v/>
      </c>
      <c r="I695" s="295" t="str">
        <f>IF(原始数据!AV696="","",IF(ISERROR(MATCH(原始数据!AV696,各类选项!$E:$E,0)),1,0))</f>
        <v/>
      </c>
      <c r="J695" s="295" t="str">
        <f>IF(原始数据!AX696="","",IF(ISERROR(MATCH(原始数据!AX696,各类选项!$E:$E,0)),1,0))</f>
        <v/>
      </c>
      <c r="K695" s="295" t="str">
        <f>IF(原始数据!AQ696="","",IF(ISERROR(MATCH(原始数据!AQ696,各类选项!$C:$C,0)),1,0))</f>
        <v/>
      </c>
      <c r="L695" s="295" t="str">
        <f>IF(原始数据!AR696="","",IF(ISERROR(MATCH(原始数据!AR696,各类选项!$C:$C,0)),1,0))</f>
        <v/>
      </c>
      <c r="M695" s="295" t="str">
        <f>IF(原始数据!AS696="","",IF(ISERROR(MATCH(原始数据!AS696,各类选项!$C:$C,0)),1,0))</f>
        <v/>
      </c>
      <c r="N695" s="295" t="str">
        <f>IF(原始数据!AT696="","",IF(ISERROR(MATCH(原始数据!AT696,各类选项!$E:$E,0)),1,0))</f>
        <v/>
      </c>
      <c r="O695" s="295" t="str">
        <f>IF(原始数据!AU696="","",IF(ISERROR(MATCH(原始数据!AU696,各类选项!$E:$E,0)),1,0))</f>
        <v/>
      </c>
      <c r="P695" s="295" t="str">
        <f>IF(原始数据!AW696="","",IF(ISERROR(MATCH(原始数据!AW696,各类选项!$E:$E,0)),1,0))</f>
        <v/>
      </c>
      <c r="Q695" s="295" t="str">
        <f>IF(原始数据!AY696="","",IF(ISERROR(MATCH(原始数据!AY696,各类选项!$E:$E,0)),1,0))</f>
        <v/>
      </c>
      <c r="R695" s="295" t="str">
        <f>IF(原始数据!AZ696="","",IF(ISERROR(MATCH(原始数据!AZ696,各类选项!$C:$C,0)),1,0))</f>
        <v/>
      </c>
      <c r="S695" s="295" t="str">
        <f>IF(赛后数据!M696="","",IF(ISERROR(MATCH(赛后数据!M696,(各类选项!J:J),0)),1,0))</f>
        <v/>
      </c>
      <c r="T695" s="295" t="str">
        <f>IF(赛后数据!U696="","",IF(ISERROR(MATCH(赛后数据!U696,(各类选项!J:J),0)),1,0))</f>
        <v/>
      </c>
      <c r="U695" s="295" t="str">
        <f>IF(赛后数据!AC696="","",IF(ISERROR(MATCH(赛后数据!AC696,(各类选项!J:J),0)),1,0))</f>
        <v/>
      </c>
      <c r="V695" s="295" t="str">
        <f>IF(赛后数据!AK696="","",IF(ISERROR(MATCH(赛后数据!AK696,(各类选项!J:J),0)),1,0))</f>
        <v/>
      </c>
    </row>
    <row r="696" spans="1:22">
      <c r="A696" s="295">
        <f t="shared" si="20"/>
        <v>0</v>
      </c>
      <c r="B696" s="295">
        <f t="shared" si="21"/>
        <v>0</v>
      </c>
      <c r="C696" s="295" t="str">
        <f>IF(原始数据!K697="","",IF(ISERROR(MATCH(原始数据!K697,原始数据!E697:F697,0)),1,0)-IF(原始数据!K697="",1,0))</f>
        <v/>
      </c>
      <c r="D696" s="295" t="str">
        <f>IF(原始数据!L697="","",IF(ISERROR(MATCH(原始数据!L697,各类选项!L:L,0)),1,0)-IF(原始数据!L697="",1,0))</f>
        <v/>
      </c>
      <c r="E696" s="295" t="str">
        <f>IF(原始数据!W697="","",IF(ISERROR(MATCH(原始数据!W697,各类选项!G:G,0)),1,0))</f>
        <v/>
      </c>
      <c r="F696" s="295" t="str">
        <f>IF(原始数据!Y697="","",IF(ISERROR(MATCH(原始数据!Y697,各类选项!G:G,0)),1,0))</f>
        <v/>
      </c>
      <c r="G696" s="295" t="str">
        <f>IF(原始数据!AO697="","",IF(ISERROR(MATCH(原始数据!AO697,各类选项!$E:$E,0)),1,0))</f>
        <v/>
      </c>
      <c r="H696" s="295" t="str">
        <f>IF(原始数据!AP697="","",IF(ISERROR(MATCH(原始数据!AP697,各类选项!$E:$E,0)),1,0))</f>
        <v/>
      </c>
      <c r="I696" s="295" t="str">
        <f>IF(原始数据!AV697="","",IF(ISERROR(MATCH(原始数据!AV697,各类选项!$E:$E,0)),1,0))</f>
        <v/>
      </c>
      <c r="J696" s="295" t="str">
        <f>IF(原始数据!AX697="","",IF(ISERROR(MATCH(原始数据!AX697,各类选项!$E:$E,0)),1,0))</f>
        <v/>
      </c>
      <c r="K696" s="295" t="str">
        <f>IF(原始数据!AQ697="","",IF(ISERROR(MATCH(原始数据!AQ697,各类选项!$C:$C,0)),1,0))</f>
        <v/>
      </c>
      <c r="L696" s="295" t="str">
        <f>IF(原始数据!AR697="","",IF(ISERROR(MATCH(原始数据!AR697,各类选项!$C:$C,0)),1,0))</f>
        <v/>
      </c>
      <c r="M696" s="295" t="str">
        <f>IF(原始数据!AS697="","",IF(ISERROR(MATCH(原始数据!AS697,各类选项!$C:$C,0)),1,0))</f>
        <v/>
      </c>
      <c r="N696" s="295" t="str">
        <f>IF(原始数据!AT697="","",IF(ISERROR(MATCH(原始数据!AT697,各类选项!$E:$E,0)),1,0))</f>
        <v/>
      </c>
      <c r="O696" s="295" t="str">
        <f>IF(原始数据!AU697="","",IF(ISERROR(MATCH(原始数据!AU697,各类选项!$E:$E,0)),1,0))</f>
        <v/>
      </c>
      <c r="P696" s="295" t="str">
        <f>IF(原始数据!AW697="","",IF(ISERROR(MATCH(原始数据!AW697,各类选项!$E:$E,0)),1,0))</f>
        <v/>
      </c>
      <c r="Q696" s="295" t="str">
        <f>IF(原始数据!AY697="","",IF(ISERROR(MATCH(原始数据!AY697,各类选项!$E:$E,0)),1,0))</f>
        <v/>
      </c>
      <c r="R696" s="295" t="str">
        <f>IF(原始数据!AZ697="","",IF(ISERROR(MATCH(原始数据!AZ697,各类选项!$C:$C,0)),1,0))</f>
        <v/>
      </c>
      <c r="S696" s="295" t="str">
        <f>IF(赛后数据!M697="","",IF(ISERROR(MATCH(赛后数据!M697,(各类选项!J:J),0)),1,0))</f>
        <v/>
      </c>
      <c r="T696" s="295" t="str">
        <f>IF(赛后数据!U697="","",IF(ISERROR(MATCH(赛后数据!U697,(各类选项!J:J),0)),1,0))</f>
        <v/>
      </c>
      <c r="U696" s="295" t="str">
        <f>IF(赛后数据!AC697="","",IF(ISERROR(MATCH(赛后数据!AC697,(各类选项!J:J),0)),1,0))</f>
        <v/>
      </c>
      <c r="V696" s="295" t="str">
        <f>IF(赛后数据!AK697="","",IF(ISERROR(MATCH(赛后数据!AK697,(各类选项!J:J),0)),1,0))</f>
        <v/>
      </c>
    </row>
    <row r="697" spans="1:22">
      <c r="A697" s="295">
        <f t="shared" si="20"/>
        <v>0</v>
      </c>
      <c r="B697" s="295">
        <f t="shared" si="21"/>
        <v>0</v>
      </c>
      <c r="C697" s="295" t="str">
        <f>IF(原始数据!K698="","",IF(ISERROR(MATCH(原始数据!K698,原始数据!E698:F698,0)),1,0)-IF(原始数据!K698="",1,0))</f>
        <v/>
      </c>
      <c r="D697" s="295" t="str">
        <f>IF(原始数据!L698="","",IF(ISERROR(MATCH(原始数据!L698,各类选项!L:L,0)),1,0)-IF(原始数据!L698="",1,0))</f>
        <v/>
      </c>
      <c r="E697" s="295" t="str">
        <f>IF(原始数据!W698="","",IF(ISERROR(MATCH(原始数据!W698,各类选项!G:G,0)),1,0))</f>
        <v/>
      </c>
      <c r="F697" s="295" t="str">
        <f>IF(原始数据!Y698="","",IF(ISERROR(MATCH(原始数据!Y698,各类选项!G:G,0)),1,0))</f>
        <v/>
      </c>
      <c r="G697" s="295" t="str">
        <f>IF(原始数据!AO698="","",IF(ISERROR(MATCH(原始数据!AO698,各类选项!$E:$E,0)),1,0))</f>
        <v/>
      </c>
      <c r="H697" s="295" t="str">
        <f>IF(原始数据!AP698="","",IF(ISERROR(MATCH(原始数据!AP698,各类选项!$E:$E,0)),1,0))</f>
        <v/>
      </c>
      <c r="I697" s="295" t="str">
        <f>IF(原始数据!AV698="","",IF(ISERROR(MATCH(原始数据!AV698,各类选项!$E:$E,0)),1,0))</f>
        <v/>
      </c>
      <c r="J697" s="295" t="str">
        <f>IF(原始数据!AX698="","",IF(ISERROR(MATCH(原始数据!AX698,各类选项!$E:$E,0)),1,0))</f>
        <v/>
      </c>
      <c r="K697" s="295" t="str">
        <f>IF(原始数据!AQ698="","",IF(ISERROR(MATCH(原始数据!AQ698,各类选项!$C:$C,0)),1,0))</f>
        <v/>
      </c>
      <c r="L697" s="295" t="str">
        <f>IF(原始数据!AR698="","",IF(ISERROR(MATCH(原始数据!AR698,各类选项!$C:$C,0)),1,0))</f>
        <v/>
      </c>
      <c r="M697" s="295" t="str">
        <f>IF(原始数据!AS698="","",IF(ISERROR(MATCH(原始数据!AS698,各类选项!$C:$C,0)),1,0))</f>
        <v/>
      </c>
      <c r="N697" s="295" t="str">
        <f>IF(原始数据!AT698="","",IF(ISERROR(MATCH(原始数据!AT698,各类选项!$E:$E,0)),1,0))</f>
        <v/>
      </c>
      <c r="O697" s="295" t="str">
        <f>IF(原始数据!AU698="","",IF(ISERROR(MATCH(原始数据!AU698,各类选项!$E:$E,0)),1,0))</f>
        <v/>
      </c>
      <c r="P697" s="295" t="str">
        <f>IF(原始数据!AW698="","",IF(ISERROR(MATCH(原始数据!AW698,各类选项!$E:$E,0)),1,0))</f>
        <v/>
      </c>
      <c r="Q697" s="295" t="str">
        <f>IF(原始数据!AY698="","",IF(ISERROR(MATCH(原始数据!AY698,各类选项!$E:$E,0)),1,0))</f>
        <v/>
      </c>
      <c r="R697" s="295" t="str">
        <f>IF(原始数据!AZ698="","",IF(ISERROR(MATCH(原始数据!AZ698,各类选项!$C:$C,0)),1,0))</f>
        <v/>
      </c>
      <c r="S697" s="295" t="str">
        <f>IF(赛后数据!M698="","",IF(ISERROR(MATCH(赛后数据!M698,(各类选项!J:J),0)),1,0))</f>
        <v/>
      </c>
      <c r="T697" s="295" t="str">
        <f>IF(赛后数据!U698="","",IF(ISERROR(MATCH(赛后数据!U698,(各类选项!J:J),0)),1,0))</f>
        <v/>
      </c>
      <c r="U697" s="295" t="str">
        <f>IF(赛后数据!AC698="","",IF(ISERROR(MATCH(赛后数据!AC698,(各类选项!J:J),0)),1,0))</f>
        <v/>
      </c>
      <c r="V697" s="295" t="str">
        <f>IF(赛后数据!AK698="","",IF(ISERROR(MATCH(赛后数据!AK698,(各类选项!J:J),0)),1,0))</f>
        <v/>
      </c>
    </row>
    <row r="698" spans="1:22">
      <c r="A698" s="295">
        <f t="shared" si="20"/>
        <v>0</v>
      </c>
      <c r="B698" s="295">
        <f t="shared" si="21"/>
        <v>0</v>
      </c>
      <c r="C698" s="295" t="str">
        <f>IF(原始数据!K699="","",IF(ISERROR(MATCH(原始数据!K699,原始数据!E699:F699,0)),1,0)-IF(原始数据!K699="",1,0))</f>
        <v/>
      </c>
      <c r="D698" s="295" t="str">
        <f>IF(原始数据!L699="","",IF(ISERROR(MATCH(原始数据!L699,各类选项!L:L,0)),1,0)-IF(原始数据!L699="",1,0))</f>
        <v/>
      </c>
      <c r="E698" s="295" t="str">
        <f>IF(原始数据!W699="","",IF(ISERROR(MATCH(原始数据!W699,各类选项!G:G,0)),1,0))</f>
        <v/>
      </c>
      <c r="F698" s="295" t="str">
        <f>IF(原始数据!Y699="","",IF(ISERROR(MATCH(原始数据!Y699,各类选项!G:G,0)),1,0))</f>
        <v/>
      </c>
      <c r="G698" s="295" t="str">
        <f>IF(原始数据!AO699="","",IF(ISERROR(MATCH(原始数据!AO699,各类选项!$E:$E,0)),1,0))</f>
        <v/>
      </c>
      <c r="H698" s="295" t="str">
        <f>IF(原始数据!AP699="","",IF(ISERROR(MATCH(原始数据!AP699,各类选项!$E:$E,0)),1,0))</f>
        <v/>
      </c>
      <c r="I698" s="295" t="str">
        <f>IF(原始数据!AV699="","",IF(ISERROR(MATCH(原始数据!AV699,各类选项!$E:$E,0)),1,0))</f>
        <v/>
      </c>
      <c r="J698" s="295" t="str">
        <f>IF(原始数据!AX699="","",IF(ISERROR(MATCH(原始数据!AX699,各类选项!$E:$E,0)),1,0))</f>
        <v/>
      </c>
      <c r="K698" s="295" t="str">
        <f>IF(原始数据!AQ699="","",IF(ISERROR(MATCH(原始数据!AQ699,各类选项!$C:$C,0)),1,0))</f>
        <v/>
      </c>
      <c r="L698" s="295" t="str">
        <f>IF(原始数据!AR699="","",IF(ISERROR(MATCH(原始数据!AR699,各类选项!$C:$C,0)),1,0))</f>
        <v/>
      </c>
      <c r="M698" s="295" t="str">
        <f>IF(原始数据!AS699="","",IF(ISERROR(MATCH(原始数据!AS699,各类选项!$C:$C,0)),1,0))</f>
        <v/>
      </c>
      <c r="N698" s="295" t="str">
        <f>IF(原始数据!AT699="","",IF(ISERROR(MATCH(原始数据!AT699,各类选项!$E:$E,0)),1,0))</f>
        <v/>
      </c>
      <c r="O698" s="295" t="str">
        <f>IF(原始数据!AU699="","",IF(ISERROR(MATCH(原始数据!AU699,各类选项!$E:$E,0)),1,0))</f>
        <v/>
      </c>
      <c r="P698" s="295" t="str">
        <f>IF(原始数据!AW699="","",IF(ISERROR(MATCH(原始数据!AW699,各类选项!$E:$E,0)),1,0))</f>
        <v/>
      </c>
      <c r="Q698" s="295" t="str">
        <f>IF(原始数据!AY699="","",IF(ISERROR(MATCH(原始数据!AY699,各类选项!$E:$E,0)),1,0))</f>
        <v/>
      </c>
      <c r="R698" s="295" t="str">
        <f>IF(原始数据!AZ699="","",IF(ISERROR(MATCH(原始数据!AZ699,各类选项!$C:$C,0)),1,0))</f>
        <v/>
      </c>
      <c r="S698" s="295" t="str">
        <f>IF(赛后数据!M699="","",IF(ISERROR(MATCH(赛后数据!M699,(各类选项!J:J),0)),1,0))</f>
        <v/>
      </c>
      <c r="T698" s="295" t="str">
        <f>IF(赛后数据!U699="","",IF(ISERROR(MATCH(赛后数据!U699,(各类选项!J:J),0)),1,0))</f>
        <v/>
      </c>
      <c r="U698" s="295" t="str">
        <f>IF(赛后数据!AC699="","",IF(ISERROR(MATCH(赛后数据!AC699,(各类选项!J:J),0)),1,0))</f>
        <v/>
      </c>
      <c r="V698" s="295" t="str">
        <f>IF(赛后数据!AK699="","",IF(ISERROR(MATCH(赛后数据!AK699,(各类选项!J:J),0)),1,0))</f>
        <v/>
      </c>
    </row>
    <row r="699" spans="1:22">
      <c r="A699" s="295">
        <f t="shared" si="20"/>
        <v>0</v>
      </c>
      <c r="B699" s="295">
        <f t="shared" si="21"/>
        <v>0</v>
      </c>
      <c r="C699" s="295" t="str">
        <f>IF(原始数据!K700="","",IF(ISERROR(MATCH(原始数据!K700,原始数据!E700:F700,0)),1,0)-IF(原始数据!K700="",1,0))</f>
        <v/>
      </c>
      <c r="D699" s="295" t="str">
        <f>IF(原始数据!L700="","",IF(ISERROR(MATCH(原始数据!L700,各类选项!L:L,0)),1,0)-IF(原始数据!L700="",1,0))</f>
        <v/>
      </c>
      <c r="E699" s="295" t="str">
        <f>IF(原始数据!W700="","",IF(ISERROR(MATCH(原始数据!W700,各类选项!G:G,0)),1,0))</f>
        <v/>
      </c>
      <c r="F699" s="295" t="str">
        <f>IF(原始数据!Y700="","",IF(ISERROR(MATCH(原始数据!Y700,各类选项!G:G,0)),1,0))</f>
        <v/>
      </c>
      <c r="G699" s="295" t="str">
        <f>IF(原始数据!AO700="","",IF(ISERROR(MATCH(原始数据!AO700,各类选项!$E:$E,0)),1,0))</f>
        <v/>
      </c>
      <c r="H699" s="295" t="str">
        <f>IF(原始数据!AP700="","",IF(ISERROR(MATCH(原始数据!AP700,各类选项!$E:$E,0)),1,0))</f>
        <v/>
      </c>
      <c r="I699" s="295" t="str">
        <f>IF(原始数据!AV700="","",IF(ISERROR(MATCH(原始数据!AV700,各类选项!$E:$E,0)),1,0))</f>
        <v/>
      </c>
      <c r="J699" s="295" t="str">
        <f>IF(原始数据!AX700="","",IF(ISERROR(MATCH(原始数据!AX700,各类选项!$E:$E,0)),1,0))</f>
        <v/>
      </c>
      <c r="K699" s="295" t="str">
        <f>IF(原始数据!AQ700="","",IF(ISERROR(MATCH(原始数据!AQ700,各类选项!$C:$C,0)),1,0))</f>
        <v/>
      </c>
      <c r="L699" s="295" t="str">
        <f>IF(原始数据!AR700="","",IF(ISERROR(MATCH(原始数据!AR700,各类选项!$C:$C,0)),1,0))</f>
        <v/>
      </c>
      <c r="M699" s="295" t="str">
        <f>IF(原始数据!AS700="","",IF(ISERROR(MATCH(原始数据!AS700,各类选项!$C:$C,0)),1,0))</f>
        <v/>
      </c>
      <c r="N699" s="295" t="str">
        <f>IF(原始数据!AT700="","",IF(ISERROR(MATCH(原始数据!AT700,各类选项!$E:$E,0)),1,0))</f>
        <v/>
      </c>
      <c r="O699" s="295" t="str">
        <f>IF(原始数据!AU700="","",IF(ISERROR(MATCH(原始数据!AU700,各类选项!$E:$E,0)),1,0))</f>
        <v/>
      </c>
      <c r="P699" s="295" t="str">
        <f>IF(原始数据!AW700="","",IF(ISERROR(MATCH(原始数据!AW700,各类选项!$E:$E,0)),1,0))</f>
        <v/>
      </c>
      <c r="Q699" s="295" t="str">
        <f>IF(原始数据!AY700="","",IF(ISERROR(MATCH(原始数据!AY700,各类选项!$E:$E,0)),1,0))</f>
        <v/>
      </c>
      <c r="R699" s="295" t="str">
        <f>IF(原始数据!AZ700="","",IF(ISERROR(MATCH(原始数据!AZ700,各类选项!$C:$C,0)),1,0))</f>
        <v/>
      </c>
      <c r="S699" s="295" t="str">
        <f>IF(赛后数据!M700="","",IF(ISERROR(MATCH(赛后数据!M700,(各类选项!J:J),0)),1,0))</f>
        <v/>
      </c>
      <c r="T699" s="295" t="str">
        <f>IF(赛后数据!U700="","",IF(ISERROR(MATCH(赛后数据!U700,(各类选项!J:J),0)),1,0))</f>
        <v/>
      </c>
      <c r="U699" s="295" t="str">
        <f>IF(赛后数据!AC700="","",IF(ISERROR(MATCH(赛后数据!AC700,(各类选项!J:J),0)),1,0))</f>
        <v/>
      </c>
      <c r="V699" s="295" t="str">
        <f>IF(赛后数据!AK700="","",IF(ISERROR(MATCH(赛后数据!AK700,(各类选项!J:J),0)),1,0))</f>
        <v/>
      </c>
    </row>
    <row r="700" spans="1:22">
      <c r="A700" s="295">
        <f t="shared" si="20"/>
        <v>0</v>
      </c>
      <c r="B700" s="295">
        <f t="shared" si="21"/>
        <v>0</v>
      </c>
      <c r="C700" s="295" t="str">
        <f>IF(原始数据!K701="","",IF(ISERROR(MATCH(原始数据!K701,原始数据!E701:F701,0)),1,0)-IF(原始数据!K701="",1,0))</f>
        <v/>
      </c>
      <c r="D700" s="295" t="str">
        <f>IF(原始数据!L701="","",IF(ISERROR(MATCH(原始数据!L701,各类选项!L:L,0)),1,0)-IF(原始数据!L701="",1,0))</f>
        <v/>
      </c>
      <c r="E700" s="295" t="str">
        <f>IF(原始数据!W701="","",IF(ISERROR(MATCH(原始数据!W701,各类选项!G:G,0)),1,0))</f>
        <v/>
      </c>
      <c r="F700" s="295" t="str">
        <f>IF(原始数据!Y701="","",IF(ISERROR(MATCH(原始数据!Y701,各类选项!G:G,0)),1,0))</f>
        <v/>
      </c>
      <c r="G700" s="295" t="str">
        <f>IF(原始数据!AO701="","",IF(ISERROR(MATCH(原始数据!AO701,各类选项!$E:$E,0)),1,0))</f>
        <v/>
      </c>
      <c r="H700" s="295" t="str">
        <f>IF(原始数据!AP701="","",IF(ISERROR(MATCH(原始数据!AP701,各类选项!$E:$E,0)),1,0))</f>
        <v/>
      </c>
      <c r="I700" s="295" t="str">
        <f>IF(原始数据!AV701="","",IF(ISERROR(MATCH(原始数据!AV701,各类选项!$E:$E,0)),1,0))</f>
        <v/>
      </c>
      <c r="J700" s="295" t="str">
        <f>IF(原始数据!AX701="","",IF(ISERROR(MATCH(原始数据!AX701,各类选项!$E:$E,0)),1,0))</f>
        <v/>
      </c>
      <c r="K700" s="295" t="str">
        <f>IF(原始数据!AQ701="","",IF(ISERROR(MATCH(原始数据!AQ701,各类选项!$C:$C,0)),1,0))</f>
        <v/>
      </c>
      <c r="L700" s="295" t="str">
        <f>IF(原始数据!AR701="","",IF(ISERROR(MATCH(原始数据!AR701,各类选项!$C:$C,0)),1,0))</f>
        <v/>
      </c>
      <c r="M700" s="295" t="str">
        <f>IF(原始数据!AS701="","",IF(ISERROR(MATCH(原始数据!AS701,各类选项!$C:$C,0)),1,0))</f>
        <v/>
      </c>
      <c r="N700" s="295" t="str">
        <f>IF(原始数据!AT701="","",IF(ISERROR(MATCH(原始数据!AT701,各类选项!$E:$E,0)),1,0))</f>
        <v/>
      </c>
      <c r="O700" s="295" t="str">
        <f>IF(原始数据!AU701="","",IF(ISERROR(MATCH(原始数据!AU701,各类选项!$E:$E,0)),1,0))</f>
        <v/>
      </c>
      <c r="P700" s="295" t="str">
        <f>IF(原始数据!AW701="","",IF(ISERROR(MATCH(原始数据!AW701,各类选项!$E:$E,0)),1,0))</f>
        <v/>
      </c>
      <c r="Q700" s="295" t="str">
        <f>IF(原始数据!AY701="","",IF(ISERROR(MATCH(原始数据!AY701,各类选项!$E:$E,0)),1,0))</f>
        <v/>
      </c>
      <c r="R700" s="295" t="str">
        <f>IF(原始数据!AZ701="","",IF(ISERROR(MATCH(原始数据!AZ701,各类选项!$C:$C,0)),1,0))</f>
        <v/>
      </c>
      <c r="S700" s="295" t="str">
        <f>IF(赛后数据!M701="","",IF(ISERROR(MATCH(赛后数据!M701,(各类选项!J:J),0)),1,0))</f>
        <v/>
      </c>
      <c r="T700" s="295" t="str">
        <f>IF(赛后数据!U701="","",IF(ISERROR(MATCH(赛后数据!U701,(各类选项!J:J),0)),1,0))</f>
        <v/>
      </c>
      <c r="U700" s="295" t="str">
        <f>IF(赛后数据!AC701="","",IF(ISERROR(MATCH(赛后数据!AC701,(各类选项!J:J),0)),1,0))</f>
        <v/>
      </c>
      <c r="V700" s="295" t="str">
        <f>IF(赛后数据!AK701="","",IF(ISERROR(MATCH(赛后数据!AK701,(各类选项!J:J),0)),1,0))</f>
        <v/>
      </c>
    </row>
    <row r="701" spans="1:22">
      <c r="A701" s="295">
        <f t="shared" si="20"/>
        <v>0</v>
      </c>
      <c r="B701" s="295">
        <f t="shared" si="21"/>
        <v>0</v>
      </c>
      <c r="C701" s="295" t="str">
        <f>IF(原始数据!K702="","",IF(ISERROR(MATCH(原始数据!K702,原始数据!E702:F702,0)),1,0)-IF(原始数据!K702="",1,0))</f>
        <v/>
      </c>
      <c r="D701" s="295" t="str">
        <f>IF(原始数据!L702="","",IF(ISERROR(MATCH(原始数据!L702,各类选项!L:L,0)),1,0)-IF(原始数据!L702="",1,0))</f>
        <v/>
      </c>
      <c r="E701" s="295" t="str">
        <f>IF(原始数据!W702="","",IF(ISERROR(MATCH(原始数据!W702,各类选项!G:G,0)),1,0))</f>
        <v/>
      </c>
      <c r="F701" s="295" t="str">
        <f>IF(原始数据!Y702="","",IF(ISERROR(MATCH(原始数据!Y702,各类选项!G:G,0)),1,0))</f>
        <v/>
      </c>
      <c r="G701" s="295" t="str">
        <f>IF(原始数据!AO702="","",IF(ISERROR(MATCH(原始数据!AO702,各类选项!$E:$E,0)),1,0))</f>
        <v/>
      </c>
      <c r="H701" s="295" t="str">
        <f>IF(原始数据!AP702="","",IF(ISERROR(MATCH(原始数据!AP702,各类选项!$E:$E,0)),1,0))</f>
        <v/>
      </c>
      <c r="I701" s="295" t="str">
        <f>IF(原始数据!AV702="","",IF(ISERROR(MATCH(原始数据!AV702,各类选项!$E:$E,0)),1,0))</f>
        <v/>
      </c>
      <c r="J701" s="295" t="str">
        <f>IF(原始数据!AX702="","",IF(ISERROR(MATCH(原始数据!AX702,各类选项!$E:$E,0)),1,0))</f>
        <v/>
      </c>
      <c r="K701" s="295" t="str">
        <f>IF(原始数据!AQ702="","",IF(ISERROR(MATCH(原始数据!AQ702,各类选项!$C:$C,0)),1,0))</f>
        <v/>
      </c>
      <c r="L701" s="295" t="str">
        <f>IF(原始数据!AR702="","",IF(ISERROR(MATCH(原始数据!AR702,各类选项!$C:$C,0)),1,0))</f>
        <v/>
      </c>
      <c r="M701" s="295" t="str">
        <f>IF(原始数据!AS702="","",IF(ISERROR(MATCH(原始数据!AS702,各类选项!$C:$C,0)),1,0))</f>
        <v/>
      </c>
      <c r="N701" s="295" t="str">
        <f>IF(原始数据!AT702="","",IF(ISERROR(MATCH(原始数据!AT702,各类选项!$E:$E,0)),1,0))</f>
        <v/>
      </c>
      <c r="O701" s="295" t="str">
        <f>IF(原始数据!AU702="","",IF(ISERROR(MATCH(原始数据!AU702,各类选项!$E:$E,0)),1,0))</f>
        <v/>
      </c>
      <c r="P701" s="295" t="str">
        <f>IF(原始数据!AW702="","",IF(ISERROR(MATCH(原始数据!AW702,各类选项!$E:$E,0)),1,0))</f>
        <v/>
      </c>
      <c r="Q701" s="295" t="str">
        <f>IF(原始数据!AY702="","",IF(ISERROR(MATCH(原始数据!AY702,各类选项!$E:$E,0)),1,0))</f>
        <v/>
      </c>
      <c r="R701" s="295" t="str">
        <f>IF(原始数据!AZ702="","",IF(ISERROR(MATCH(原始数据!AZ702,各类选项!$C:$C,0)),1,0))</f>
        <v/>
      </c>
      <c r="S701" s="295" t="str">
        <f>IF(赛后数据!M702="","",IF(ISERROR(MATCH(赛后数据!M702,(各类选项!J:J),0)),1,0))</f>
        <v/>
      </c>
      <c r="T701" s="295" t="str">
        <f>IF(赛后数据!U702="","",IF(ISERROR(MATCH(赛后数据!U702,(各类选项!J:J),0)),1,0))</f>
        <v/>
      </c>
      <c r="U701" s="295" t="str">
        <f>IF(赛后数据!AC702="","",IF(ISERROR(MATCH(赛后数据!AC702,(各类选项!J:J),0)),1,0))</f>
        <v/>
      </c>
      <c r="V701" s="295" t="str">
        <f>IF(赛后数据!AK702="","",IF(ISERROR(MATCH(赛后数据!AK702,(各类选项!J:J),0)),1,0))</f>
        <v/>
      </c>
    </row>
    <row r="702" spans="1:22">
      <c r="A702" s="295">
        <f t="shared" si="20"/>
        <v>0</v>
      </c>
      <c r="B702" s="295">
        <f t="shared" si="21"/>
        <v>0</v>
      </c>
      <c r="C702" s="295" t="str">
        <f>IF(原始数据!K703="","",IF(ISERROR(MATCH(原始数据!K703,原始数据!E703:F703,0)),1,0)-IF(原始数据!K703="",1,0))</f>
        <v/>
      </c>
      <c r="D702" s="295" t="str">
        <f>IF(原始数据!L703="","",IF(ISERROR(MATCH(原始数据!L703,各类选项!L:L,0)),1,0)-IF(原始数据!L703="",1,0))</f>
        <v/>
      </c>
      <c r="E702" s="295" t="str">
        <f>IF(原始数据!W703="","",IF(ISERROR(MATCH(原始数据!W703,各类选项!G:G,0)),1,0))</f>
        <v/>
      </c>
      <c r="F702" s="295" t="str">
        <f>IF(原始数据!Y703="","",IF(ISERROR(MATCH(原始数据!Y703,各类选项!G:G,0)),1,0))</f>
        <v/>
      </c>
      <c r="G702" s="295" t="str">
        <f>IF(原始数据!AO703="","",IF(ISERROR(MATCH(原始数据!AO703,各类选项!$E:$E,0)),1,0))</f>
        <v/>
      </c>
      <c r="H702" s="295" t="str">
        <f>IF(原始数据!AP703="","",IF(ISERROR(MATCH(原始数据!AP703,各类选项!$E:$E,0)),1,0))</f>
        <v/>
      </c>
      <c r="I702" s="295" t="str">
        <f>IF(原始数据!AV703="","",IF(ISERROR(MATCH(原始数据!AV703,各类选项!$E:$E,0)),1,0))</f>
        <v/>
      </c>
      <c r="J702" s="295" t="str">
        <f>IF(原始数据!AX703="","",IF(ISERROR(MATCH(原始数据!AX703,各类选项!$E:$E,0)),1,0))</f>
        <v/>
      </c>
      <c r="K702" s="295" t="str">
        <f>IF(原始数据!AQ703="","",IF(ISERROR(MATCH(原始数据!AQ703,各类选项!$C:$C,0)),1,0))</f>
        <v/>
      </c>
      <c r="L702" s="295" t="str">
        <f>IF(原始数据!AR703="","",IF(ISERROR(MATCH(原始数据!AR703,各类选项!$C:$C,0)),1,0))</f>
        <v/>
      </c>
      <c r="M702" s="295" t="str">
        <f>IF(原始数据!AS703="","",IF(ISERROR(MATCH(原始数据!AS703,各类选项!$C:$C,0)),1,0))</f>
        <v/>
      </c>
      <c r="N702" s="295" t="str">
        <f>IF(原始数据!AT703="","",IF(ISERROR(MATCH(原始数据!AT703,各类选项!$E:$E,0)),1,0))</f>
        <v/>
      </c>
      <c r="O702" s="295" t="str">
        <f>IF(原始数据!AU703="","",IF(ISERROR(MATCH(原始数据!AU703,各类选项!$E:$E,0)),1,0))</f>
        <v/>
      </c>
      <c r="P702" s="295" t="str">
        <f>IF(原始数据!AW703="","",IF(ISERROR(MATCH(原始数据!AW703,各类选项!$E:$E,0)),1,0))</f>
        <v/>
      </c>
      <c r="Q702" s="295" t="str">
        <f>IF(原始数据!AY703="","",IF(ISERROR(MATCH(原始数据!AY703,各类选项!$E:$E,0)),1,0))</f>
        <v/>
      </c>
      <c r="R702" s="295" t="str">
        <f>IF(原始数据!AZ703="","",IF(ISERROR(MATCH(原始数据!AZ703,各类选项!$C:$C,0)),1,0))</f>
        <v/>
      </c>
      <c r="S702" s="295" t="str">
        <f>IF(赛后数据!M703="","",IF(ISERROR(MATCH(赛后数据!M703,(各类选项!J:J),0)),1,0))</f>
        <v/>
      </c>
      <c r="T702" s="295" t="str">
        <f>IF(赛后数据!U703="","",IF(ISERROR(MATCH(赛后数据!U703,(各类选项!J:J),0)),1,0))</f>
        <v/>
      </c>
      <c r="U702" s="295" t="str">
        <f>IF(赛后数据!AC703="","",IF(ISERROR(MATCH(赛后数据!AC703,(各类选项!J:J),0)),1,0))</f>
        <v/>
      </c>
      <c r="V702" s="295" t="str">
        <f>IF(赛后数据!AK703="","",IF(ISERROR(MATCH(赛后数据!AK703,(各类选项!J:J),0)),1,0))</f>
        <v/>
      </c>
    </row>
    <row r="703" spans="1:22">
      <c r="A703" s="295">
        <f t="shared" si="20"/>
        <v>0</v>
      </c>
      <c r="B703" s="295">
        <f t="shared" si="21"/>
        <v>0</v>
      </c>
      <c r="C703" s="295" t="str">
        <f>IF(原始数据!K704="","",IF(ISERROR(MATCH(原始数据!K704,原始数据!E704:F704,0)),1,0)-IF(原始数据!K704="",1,0))</f>
        <v/>
      </c>
      <c r="D703" s="295" t="str">
        <f>IF(原始数据!L704="","",IF(ISERROR(MATCH(原始数据!L704,各类选项!L:L,0)),1,0)-IF(原始数据!L704="",1,0))</f>
        <v/>
      </c>
      <c r="E703" s="295" t="str">
        <f>IF(原始数据!W704="","",IF(ISERROR(MATCH(原始数据!W704,各类选项!G:G,0)),1,0))</f>
        <v/>
      </c>
      <c r="F703" s="295" t="str">
        <f>IF(原始数据!Y704="","",IF(ISERROR(MATCH(原始数据!Y704,各类选项!G:G,0)),1,0))</f>
        <v/>
      </c>
      <c r="G703" s="295" t="str">
        <f>IF(原始数据!AO704="","",IF(ISERROR(MATCH(原始数据!AO704,各类选项!$E:$E,0)),1,0))</f>
        <v/>
      </c>
      <c r="H703" s="295" t="str">
        <f>IF(原始数据!AP704="","",IF(ISERROR(MATCH(原始数据!AP704,各类选项!$E:$E,0)),1,0))</f>
        <v/>
      </c>
      <c r="I703" s="295" t="str">
        <f>IF(原始数据!AV704="","",IF(ISERROR(MATCH(原始数据!AV704,各类选项!$E:$E,0)),1,0))</f>
        <v/>
      </c>
      <c r="J703" s="295" t="str">
        <f>IF(原始数据!AX704="","",IF(ISERROR(MATCH(原始数据!AX704,各类选项!$E:$E,0)),1,0))</f>
        <v/>
      </c>
      <c r="K703" s="295" t="str">
        <f>IF(原始数据!AQ704="","",IF(ISERROR(MATCH(原始数据!AQ704,各类选项!$C:$C,0)),1,0))</f>
        <v/>
      </c>
      <c r="L703" s="295" t="str">
        <f>IF(原始数据!AR704="","",IF(ISERROR(MATCH(原始数据!AR704,各类选项!$C:$C,0)),1,0))</f>
        <v/>
      </c>
      <c r="M703" s="295" t="str">
        <f>IF(原始数据!AS704="","",IF(ISERROR(MATCH(原始数据!AS704,各类选项!$C:$C,0)),1,0))</f>
        <v/>
      </c>
      <c r="N703" s="295" t="str">
        <f>IF(原始数据!AT704="","",IF(ISERROR(MATCH(原始数据!AT704,各类选项!$E:$E,0)),1,0))</f>
        <v/>
      </c>
      <c r="O703" s="295" t="str">
        <f>IF(原始数据!AU704="","",IF(ISERROR(MATCH(原始数据!AU704,各类选项!$E:$E,0)),1,0))</f>
        <v/>
      </c>
      <c r="P703" s="295" t="str">
        <f>IF(原始数据!AW704="","",IF(ISERROR(MATCH(原始数据!AW704,各类选项!$E:$E,0)),1,0))</f>
        <v/>
      </c>
      <c r="Q703" s="295" t="str">
        <f>IF(原始数据!AY704="","",IF(ISERROR(MATCH(原始数据!AY704,各类选项!$E:$E,0)),1,0))</f>
        <v/>
      </c>
      <c r="R703" s="295" t="str">
        <f>IF(原始数据!AZ704="","",IF(ISERROR(MATCH(原始数据!AZ704,各类选项!$C:$C,0)),1,0))</f>
        <v/>
      </c>
      <c r="S703" s="295" t="str">
        <f>IF(赛后数据!M704="","",IF(ISERROR(MATCH(赛后数据!M704,(各类选项!J:J),0)),1,0))</f>
        <v/>
      </c>
      <c r="T703" s="295" t="str">
        <f>IF(赛后数据!U704="","",IF(ISERROR(MATCH(赛后数据!U704,(各类选项!J:J),0)),1,0))</f>
        <v/>
      </c>
      <c r="U703" s="295" t="str">
        <f>IF(赛后数据!AC704="","",IF(ISERROR(MATCH(赛后数据!AC704,(各类选项!J:J),0)),1,0))</f>
        <v/>
      </c>
      <c r="V703" s="295" t="str">
        <f>IF(赛后数据!AK704="","",IF(ISERROR(MATCH(赛后数据!AK704,(各类选项!J:J),0)),1,0))</f>
        <v/>
      </c>
    </row>
    <row r="704" spans="1:22">
      <c r="A704" s="295">
        <f t="shared" si="20"/>
        <v>0</v>
      </c>
      <c r="B704" s="295">
        <f t="shared" si="21"/>
        <v>0</v>
      </c>
      <c r="C704" s="295" t="str">
        <f>IF(原始数据!K705="","",IF(ISERROR(MATCH(原始数据!K705,原始数据!E705:F705,0)),1,0)-IF(原始数据!K705="",1,0))</f>
        <v/>
      </c>
      <c r="D704" s="295" t="str">
        <f>IF(原始数据!L705="","",IF(ISERROR(MATCH(原始数据!L705,各类选项!L:L,0)),1,0)-IF(原始数据!L705="",1,0))</f>
        <v/>
      </c>
      <c r="E704" s="295" t="str">
        <f>IF(原始数据!W705="","",IF(ISERROR(MATCH(原始数据!W705,各类选项!G:G,0)),1,0))</f>
        <v/>
      </c>
      <c r="F704" s="295" t="str">
        <f>IF(原始数据!Y705="","",IF(ISERROR(MATCH(原始数据!Y705,各类选项!G:G,0)),1,0))</f>
        <v/>
      </c>
      <c r="G704" s="295" t="str">
        <f>IF(原始数据!AO705="","",IF(ISERROR(MATCH(原始数据!AO705,各类选项!$E:$E,0)),1,0))</f>
        <v/>
      </c>
      <c r="H704" s="295" t="str">
        <f>IF(原始数据!AP705="","",IF(ISERROR(MATCH(原始数据!AP705,各类选项!$E:$E,0)),1,0))</f>
        <v/>
      </c>
      <c r="I704" s="295" t="str">
        <f>IF(原始数据!AV705="","",IF(ISERROR(MATCH(原始数据!AV705,各类选项!$E:$E,0)),1,0))</f>
        <v/>
      </c>
      <c r="J704" s="295" t="str">
        <f>IF(原始数据!AX705="","",IF(ISERROR(MATCH(原始数据!AX705,各类选项!$E:$E,0)),1,0))</f>
        <v/>
      </c>
      <c r="K704" s="295" t="str">
        <f>IF(原始数据!AQ705="","",IF(ISERROR(MATCH(原始数据!AQ705,各类选项!$C:$C,0)),1,0))</f>
        <v/>
      </c>
      <c r="L704" s="295" t="str">
        <f>IF(原始数据!AR705="","",IF(ISERROR(MATCH(原始数据!AR705,各类选项!$C:$C,0)),1,0))</f>
        <v/>
      </c>
      <c r="M704" s="295" t="str">
        <f>IF(原始数据!AS705="","",IF(ISERROR(MATCH(原始数据!AS705,各类选项!$C:$C,0)),1,0))</f>
        <v/>
      </c>
      <c r="N704" s="295" t="str">
        <f>IF(原始数据!AT705="","",IF(ISERROR(MATCH(原始数据!AT705,各类选项!$E:$E,0)),1,0))</f>
        <v/>
      </c>
      <c r="O704" s="295" t="str">
        <f>IF(原始数据!AU705="","",IF(ISERROR(MATCH(原始数据!AU705,各类选项!$E:$E,0)),1,0))</f>
        <v/>
      </c>
      <c r="P704" s="295" t="str">
        <f>IF(原始数据!AW705="","",IF(ISERROR(MATCH(原始数据!AW705,各类选项!$E:$E,0)),1,0))</f>
        <v/>
      </c>
      <c r="Q704" s="295" t="str">
        <f>IF(原始数据!AY705="","",IF(ISERROR(MATCH(原始数据!AY705,各类选项!$E:$E,0)),1,0))</f>
        <v/>
      </c>
      <c r="R704" s="295" t="str">
        <f>IF(原始数据!AZ705="","",IF(ISERROR(MATCH(原始数据!AZ705,各类选项!$C:$C,0)),1,0))</f>
        <v/>
      </c>
      <c r="S704" s="295" t="str">
        <f>IF(赛后数据!M705="","",IF(ISERROR(MATCH(赛后数据!M705,(各类选项!J:J),0)),1,0))</f>
        <v/>
      </c>
      <c r="T704" s="295" t="str">
        <f>IF(赛后数据!U705="","",IF(ISERROR(MATCH(赛后数据!U705,(各类选项!J:J),0)),1,0))</f>
        <v/>
      </c>
      <c r="U704" s="295" t="str">
        <f>IF(赛后数据!AC705="","",IF(ISERROR(MATCH(赛后数据!AC705,(各类选项!J:J),0)),1,0))</f>
        <v/>
      </c>
      <c r="V704" s="295" t="str">
        <f>IF(赛后数据!AK705="","",IF(ISERROR(MATCH(赛后数据!AK705,(各类选项!J:J),0)),1,0))</f>
        <v/>
      </c>
    </row>
    <row r="705" spans="1:22">
      <c r="A705" s="295">
        <f t="shared" si="20"/>
        <v>0</v>
      </c>
      <c r="B705" s="295">
        <f t="shared" si="21"/>
        <v>0</v>
      </c>
      <c r="C705" s="295" t="str">
        <f>IF(原始数据!K706="","",IF(ISERROR(MATCH(原始数据!K706,原始数据!E706:F706,0)),1,0)-IF(原始数据!K706="",1,0))</f>
        <v/>
      </c>
      <c r="D705" s="295" t="str">
        <f>IF(原始数据!L706="","",IF(ISERROR(MATCH(原始数据!L706,各类选项!L:L,0)),1,0)-IF(原始数据!L706="",1,0))</f>
        <v/>
      </c>
      <c r="E705" s="295" t="str">
        <f>IF(原始数据!W706="","",IF(ISERROR(MATCH(原始数据!W706,各类选项!G:G,0)),1,0))</f>
        <v/>
      </c>
      <c r="F705" s="295" t="str">
        <f>IF(原始数据!Y706="","",IF(ISERROR(MATCH(原始数据!Y706,各类选项!G:G,0)),1,0))</f>
        <v/>
      </c>
      <c r="G705" s="295" t="str">
        <f>IF(原始数据!AO706="","",IF(ISERROR(MATCH(原始数据!AO706,各类选项!$E:$E,0)),1,0))</f>
        <v/>
      </c>
      <c r="H705" s="295" t="str">
        <f>IF(原始数据!AP706="","",IF(ISERROR(MATCH(原始数据!AP706,各类选项!$E:$E,0)),1,0))</f>
        <v/>
      </c>
      <c r="I705" s="295" t="str">
        <f>IF(原始数据!AV706="","",IF(ISERROR(MATCH(原始数据!AV706,各类选项!$E:$E,0)),1,0))</f>
        <v/>
      </c>
      <c r="J705" s="295" t="str">
        <f>IF(原始数据!AX706="","",IF(ISERROR(MATCH(原始数据!AX706,各类选项!$E:$E,0)),1,0))</f>
        <v/>
      </c>
      <c r="K705" s="295" t="str">
        <f>IF(原始数据!AQ706="","",IF(ISERROR(MATCH(原始数据!AQ706,各类选项!$C:$C,0)),1,0))</f>
        <v/>
      </c>
      <c r="L705" s="295" t="str">
        <f>IF(原始数据!AR706="","",IF(ISERROR(MATCH(原始数据!AR706,各类选项!$C:$C,0)),1,0))</f>
        <v/>
      </c>
      <c r="M705" s="295" t="str">
        <f>IF(原始数据!AS706="","",IF(ISERROR(MATCH(原始数据!AS706,各类选项!$C:$C,0)),1,0))</f>
        <v/>
      </c>
      <c r="N705" s="295" t="str">
        <f>IF(原始数据!AT706="","",IF(ISERROR(MATCH(原始数据!AT706,各类选项!$E:$E,0)),1,0))</f>
        <v/>
      </c>
      <c r="O705" s="295" t="str">
        <f>IF(原始数据!AU706="","",IF(ISERROR(MATCH(原始数据!AU706,各类选项!$E:$E,0)),1,0))</f>
        <v/>
      </c>
      <c r="P705" s="295" t="str">
        <f>IF(原始数据!AW706="","",IF(ISERROR(MATCH(原始数据!AW706,各类选项!$E:$E,0)),1,0))</f>
        <v/>
      </c>
      <c r="Q705" s="295" t="str">
        <f>IF(原始数据!AY706="","",IF(ISERROR(MATCH(原始数据!AY706,各类选项!$E:$E,0)),1,0))</f>
        <v/>
      </c>
      <c r="R705" s="295" t="str">
        <f>IF(原始数据!AZ706="","",IF(ISERROR(MATCH(原始数据!AZ706,各类选项!$C:$C,0)),1,0))</f>
        <v/>
      </c>
      <c r="S705" s="295" t="str">
        <f>IF(赛后数据!M706="","",IF(ISERROR(MATCH(赛后数据!M706,(各类选项!J:J),0)),1,0))</f>
        <v/>
      </c>
      <c r="T705" s="295" t="str">
        <f>IF(赛后数据!U706="","",IF(ISERROR(MATCH(赛后数据!U706,(各类选项!J:J),0)),1,0))</f>
        <v/>
      </c>
      <c r="U705" s="295" t="str">
        <f>IF(赛后数据!AC706="","",IF(ISERROR(MATCH(赛后数据!AC706,(各类选项!J:J),0)),1,0))</f>
        <v/>
      </c>
      <c r="V705" s="295" t="str">
        <f>IF(赛后数据!AK706="","",IF(ISERROR(MATCH(赛后数据!AK706,(各类选项!J:J),0)),1,0))</f>
        <v/>
      </c>
    </row>
    <row r="706" spans="1:22">
      <c r="A706" s="295">
        <f t="shared" si="20"/>
        <v>0</v>
      </c>
      <c r="B706" s="295">
        <f t="shared" si="21"/>
        <v>0</v>
      </c>
      <c r="C706" s="295" t="str">
        <f>IF(原始数据!K707="","",IF(ISERROR(MATCH(原始数据!K707,原始数据!E707:F707,0)),1,0)-IF(原始数据!K707="",1,0))</f>
        <v/>
      </c>
      <c r="D706" s="295" t="str">
        <f>IF(原始数据!L707="","",IF(ISERROR(MATCH(原始数据!L707,各类选项!L:L,0)),1,0)-IF(原始数据!L707="",1,0))</f>
        <v/>
      </c>
      <c r="E706" s="295" t="str">
        <f>IF(原始数据!W707="","",IF(ISERROR(MATCH(原始数据!W707,各类选项!G:G,0)),1,0))</f>
        <v/>
      </c>
      <c r="F706" s="295" t="str">
        <f>IF(原始数据!Y707="","",IF(ISERROR(MATCH(原始数据!Y707,各类选项!G:G,0)),1,0))</f>
        <v/>
      </c>
      <c r="G706" s="295" t="str">
        <f>IF(原始数据!AO707="","",IF(ISERROR(MATCH(原始数据!AO707,各类选项!$E:$E,0)),1,0))</f>
        <v/>
      </c>
      <c r="H706" s="295" t="str">
        <f>IF(原始数据!AP707="","",IF(ISERROR(MATCH(原始数据!AP707,各类选项!$E:$E,0)),1,0))</f>
        <v/>
      </c>
      <c r="I706" s="295" t="str">
        <f>IF(原始数据!AV707="","",IF(ISERROR(MATCH(原始数据!AV707,各类选项!$E:$E,0)),1,0))</f>
        <v/>
      </c>
      <c r="J706" s="295" t="str">
        <f>IF(原始数据!AX707="","",IF(ISERROR(MATCH(原始数据!AX707,各类选项!$E:$E,0)),1,0))</f>
        <v/>
      </c>
      <c r="K706" s="295" t="str">
        <f>IF(原始数据!AQ707="","",IF(ISERROR(MATCH(原始数据!AQ707,各类选项!$C:$C,0)),1,0))</f>
        <v/>
      </c>
      <c r="L706" s="295" t="str">
        <f>IF(原始数据!AR707="","",IF(ISERROR(MATCH(原始数据!AR707,各类选项!$C:$C,0)),1,0))</f>
        <v/>
      </c>
      <c r="M706" s="295" t="str">
        <f>IF(原始数据!AS707="","",IF(ISERROR(MATCH(原始数据!AS707,各类选项!$C:$C,0)),1,0))</f>
        <v/>
      </c>
      <c r="N706" s="295" t="str">
        <f>IF(原始数据!AT707="","",IF(ISERROR(MATCH(原始数据!AT707,各类选项!$E:$E,0)),1,0))</f>
        <v/>
      </c>
      <c r="O706" s="295" t="str">
        <f>IF(原始数据!AU707="","",IF(ISERROR(MATCH(原始数据!AU707,各类选项!$E:$E,0)),1,0))</f>
        <v/>
      </c>
      <c r="P706" s="295" t="str">
        <f>IF(原始数据!AW707="","",IF(ISERROR(MATCH(原始数据!AW707,各类选项!$E:$E,0)),1,0))</f>
        <v/>
      </c>
      <c r="Q706" s="295" t="str">
        <f>IF(原始数据!AY707="","",IF(ISERROR(MATCH(原始数据!AY707,各类选项!$E:$E,0)),1,0))</f>
        <v/>
      </c>
      <c r="R706" s="295" t="str">
        <f>IF(原始数据!AZ707="","",IF(ISERROR(MATCH(原始数据!AZ707,各类选项!$C:$C,0)),1,0))</f>
        <v/>
      </c>
      <c r="S706" s="295" t="str">
        <f>IF(赛后数据!M707="","",IF(ISERROR(MATCH(赛后数据!M707,(各类选项!J:J),0)),1,0))</f>
        <v/>
      </c>
      <c r="T706" s="295" t="str">
        <f>IF(赛后数据!U707="","",IF(ISERROR(MATCH(赛后数据!U707,(各类选项!J:J),0)),1,0))</f>
        <v/>
      </c>
      <c r="U706" s="295" t="str">
        <f>IF(赛后数据!AC707="","",IF(ISERROR(MATCH(赛后数据!AC707,(各类选项!J:J),0)),1,0))</f>
        <v/>
      </c>
      <c r="V706" s="295" t="str">
        <f>IF(赛后数据!AK707="","",IF(ISERROR(MATCH(赛后数据!AK707,(各类选项!J:J),0)),1,0))</f>
        <v/>
      </c>
    </row>
    <row r="707" spans="1:22">
      <c r="A707" s="295">
        <f t="shared" ref="A707:A721" si="22">COUNTIF(C707:R707,"&gt;0")</f>
        <v>0</v>
      </c>
      <c r="B707" s="295">
        <f t="shared" ref="B707:B721" si="23">COUNTIF(S707:V707,"&gt;0")</f>
        <v>0</v>
      </c>
      <c r="C707" s="295" t="str">
        <f>IF(原始数据!K708="","",IF(ISERROR(MATCH(原始数据!K708,原始数据!E708:F708,0)),1,0)-IF(原始数据!K708="",1,0))</f>
        <v/>
      </c>
      <c r="D707" s="295" t="str">
        <f>IF(原始数据!L708="","",IF(ISERROR(MATCH(原始数据!L708,各类选项!L:L,0)),1,0)-IF(原始数据!L708="",1,0))</f>
        <v/>
      </c>
      <c r="E707" s="295" t="str">
        <f>IF(原始数据!W708="","",IF(ISERROR(MATCH(原始数据!W708,各类选项!G:G,0)),1,0))</f>
        <v/>
      </c>
      <c r="F707" s="295" t="str">
        <f>IF(原始数据!Y708="","",IF(ISERROR(MATCH(原始数据!Y708,各类选项!G:G,0)),1,0))</f>
        <v/>
      </c>
      <c r="G707" s="295" t="str">
        <f>IF(原始数据!AO708="","",IF(ISERROR(MATCH(原始数据!AO708,各类选项!$E:$E,0)),1,0))</f>
        <v/>
      </c>
      <c r="H707" s="295" t="str">
        <f>IF(原始数据!AP708="","",IF(ISERROR(MATCH(原始数据!AP708,各类选项!$E:$E,0)),1,0))</f>
        <v/>
      </c>
      <c r="I707" s="295" t="str">
        <f>IF(原始数据!AV708="","",IF(ISERROR(MATCH(原始数据!AV708,各类选项!$E:$E,0)),1,0))</f>
        <v/>
      </c>
      <c r="J707" s="295" t="str">
        <f>IF(原始数据!AX708="","",IF(ISERROR(MATCH(原始数据!AX708,各类选项!$E:$E,0)),1,0))</f>
        <v/>
      </c>
      <c r="K707" s="295" t="str">
        <f>IF(原始数据!AQ708="","",IF(ISERROR(MATCH(原始数据!AQ708,各类选项!$C:$C,0)),1,0))</f>
        <v/>
      </c>
      <c r="L707" s="295" t="str">
        <f>IF(原始数据!AR708="","",IF(ISERROR(MATCH(原始数据!AR708,各类选项!$C:$C,0)),1,0))</f>
        <v/>
      </c>
      <c r="M707" s="295" t="str">
        <f>IF(原始数据!AS708="","",IF(ISERROR(MATCH(原始数据!AS708,各类选项!$C:$C,0)),1,0))</f>
        <v/>
      </c>
      <c r="N707" s="295" t="str">
        <f>IF(原始数据!AT708="","",IF(ISERROR(MATCH(原始数据!AT708,各类选项!$E:$E,0)),1,0))</f>
        <v/>
      </c>
      <c r="O707" s="295" t="str">
        <f>IF(原始数据!AU708="","",IF(ISERROR(MATCH(原始数据!AU708,各类选项!$E:$E,0)),1,0))</f>
        <v/>
      </c>
      <c r="P707" s="295" t="str">
        <f>IF(原始数据!AW708="","",IF(ISERROR(MATCH(原始数据!AW708,各类选项!$E:$E,0)),1,0))</f>
        <v/>
      </c>
      <c r="Q707" s="295" t="str">
        <f>IF(原始数据!AY708="","",IF(ISERROR(MATCH(原始数据!AY708,各类选项!$E:$E,0)),1,0))</f>
        <v/>
      </c>
      <c r="R707" s="295" t="str">
        <f>IF(原始数据!AZ708="","",IF(ISERROR(MATCH(原始数据!AZ708,各类选项!$C:$C,0)),1,0))</f>
        <v/>
      </c>
      <c r="S707" s="295" t="str">
        <f>IF(赛后数据!M708="","",IF(ISERROR(MATCH(赛后数据!M708,(各类选项!J:J),0)),1,0))</f>
        <v/>
      </c>
      <c r="T707" s="295" t="str">
        <f>IF(赛后数据!U708="","",IF(ISERROR(MATCH(赛后数据!U708,(各类选项!J:J),0)),1,0))</f>
        <v/>
      </c>
      <c r="U707" s="295" t="str">
        <f>IF(赛后数据!AC708="","",IF(ISERROR(MATCH(赛后数据!AC708,(各类选项!J:J),0)),1,0))</f>
        <v/>
      </c>
      <c r="V707" s="295" t="str">
        <f>IF(赛后数据!AK708="","",IF(ISERROR(MATCH(赛后数据!AK708,(各类选项!J:J),0)),1,0))</f>
        <v/>
      </c>
    </row>
    <row r="708" spans="1:22">
      <c r="A708" s="295">
        <f t="shared" si="22"/>
        <v>0</v>
      </c>
      <c r="B708" s="295">
        <f t="shared" si="23"/>
        <v>0</v>
      </c>
      <c r="C708" s="295" t="str">
        <f>IF(原始数据!K709="","",IF(ISERROR(MATCH(原始数据!K709,原始数据!E709:F709,0)),1,0)-IF(原始数据!K709="",1,0))</f>
        <v/>
      </c>
      <c r="D708" s="295" t="str">
        <f>IF(原始数据!L709="","",IF(ISERROR(MATCH(原始数据!L709,各类选项!L:L,0)),1,0)-IF(原始数据!L709="",1,0))</f>
        <v/>
      </c>
      <c r="E708" s="295" t="str">
        <f>IF(原始数据!W709="","",IF(ISERROR(MATCH(原始数据!W709,各类选项!G:G,0)),1,0))</f>
        <v/>
      </c>
      <c r="F708" s="295" t="str">
        <f>IF(原始数据!Y709="","",IF(ISERROR(MATCH(原始数据!Y709,各类选项!G:G,0)),1,0))</f>
        <v/>
      </c>
      <c r="G708" s="295" t="str">
        <f>IF(原始数据!AO709="","",IF(ISERROR(MATCH(原始数据!AO709,各类选项!$E:$E,0)),1,0))</f>
        <v/>
      </c>
      <c r="H708" s="295" t="str">
        <f>IF(原始数据!AP709="","",IF(ISERROR(MATCH(原始数据!AP709,各类选项!$E:$E,0)),1,0))</f>
        <v/>
      </c>
      <c r="I708" s="295" t="str">
        <f>IF(原始数据!AV709="","",IF(ISERROR(MATCH(原始数据!AV709,各类选项!$E:$E,0)),1,0))</f>
        <v/>
      </c>
      <c r="J708" s="295" t="str">
        <f>IF(原始数据!AX709="","",IF(ISERROR(MATCH(原始数据!AX709,各类选项!$E:$E,0)),1,0))</f>
        <v/>
      </c>
      <c r="K708" s="295" t="str">
        <f>IF(原始数据!AQ709="","",IF(ISERROR(MATCH(原始数据!AQ709,各类选项!$C:$C,0)),1,0))</f>
        <v/>
      </c>
      <c r="L708" s="295" t="str">
        <f>IF(原始数据!AR709="","",IF(ISERROR(MATCH(原始数据!AR709,各类选项!$C:$C,0)),1,0))</f>
        <v/>
      </c>
      <c r="M708" s="295" t="str">
        <f>IF(原始数据!AS709="","",IF(ISERROR(MATCH(原始数据!AS709,各类选项!$C:$C,0)),1,0))</f>
        <v/>
      </c>
      <c r="N708" s="295" t="str">
        <f>IF(原始数据!AT709="","",IF(ISERROR(MATCH(原始数据!AT709,各类选项!$E:$E,0)),1,0))</f>
        <v/>
      </c>
      <c r="O708" s="295" t="str">
        <f>IF(原始数据!AU709="","",IF(ISERROR(MATCH(原始数据!AU709,各类选项!$E:$E,0)),1,0))</f>
        <v/>
      </c>
      <c r="P708" s="295" t="str">
        <f>IF(原始数据!AW709="","",IF(ISERROR(MATCH(原始数据!AW709,各类选项!$E:$E,0)),1,0))</f>
        <v/>
      </c>
      <c r="Q708" s="295" t="str">
        <f>IF(原始数据!AY709="","",IF(ISERROR(MATCH(原始数据!AY709,各类选项!$E:$E,0)),1,0))</f>
        <v/>
      </c>
      <c r="R708" s="295" t="str">
        <f>IF(原始数据!AZ709="","",IF(ISERROR(MATCH(原始数据!AZ709,各类选项!$C:$C,0)),1,0))</f>
        <v/>
      </c>
      <c r="S708" s="295" t="str">
        <f>IF(赛后数据!M709="","",IF(ISERROR(MATCH(赛后数据!M709,(各类选项!J:J),0)),1,0))</f>
        <v/>
      </c>
      <c r="T708" s="295" t="str">
        <f>IF(赛后数据!U709="","",IF(ISERROR(MATCH(赛后数据!U709,(各类选项!J:J),0)),1,0))</f>
        <v/>
      </c>
      <c r="U708" s="295" t="str">
        <f>IF(赛后数据!AC709="","",IF(ISERROR(MATCH(赛后数据!AC709,(各类选项!J:J),0)),1,0))</f>
        <v/>
      </c>
      <c r="V708" s="295" t="str">
        <f>IF(赛后数据!AK709="","",IF(ISERROR(MATCH(赛后数据!AK709,(各类选项!J:J),0)),1,0))</f>
        <v/>
      </c>
    </row>
    <row r="709" spans="1:22">
      <c r="A709" s="295">
        <f t="shared" si="22"/>
        <v>0</v>
      </c>
      <c r="B709" s="295">
        <f t="shared" si="23"/>
        <v>0</v>
      </c>
      <c r="C709" s="295" t="str">
        <f>IF(原始数据!K710="","",IF(ISERROR(MATCH(原始数据!K710,原始数据!E710:F710,0)),1,0)-IF(原始数据!K710="",1,0))</f>
        <v/>
      </c>
      <c r="D709" s="295" t="str">
        <f>IF(原始数据!L710="","",IF(ISERROR(MATCH(原始数据!L710,各类选项!L:L,0)),1,0)-IF(原始数据!L710="",1,0))</f>
        <v/>
      </c>
      <c r="E709" s="295" t="str">
        <f>IF(原始数据!W710="","",IF(ISERROR(MATCH(原始数据!W710,各类选项!G:G,0)),1,0))</f>
        <v/>
      </c>
      <c r="F709" s="295" t="str">
        <f>IF(原始数据!Y710="","",IF(ISERROR(MATCH(原始数据!Y710,各类选项!G:G,0)),1,0))</f>
        <v/>
      </c>
      <c r="G709" s="295" t="str">
        <f>IF(原始数据!AO710="","",IF(ISERROR(MATCH(原始数据!AO710,各类选项!$E:$E,0)),1,0))</f>
        <v/>
      </c>
      <c r="H709" s="295" t="str">
        <f>IF(原始数据!AP710="","",IF(ISERROR(MATCH(原始数据!AP710,各类选项!$E:$E,0)),1,0))</f>
        <v/>
      </c>
      <c r="I709" s="295" t="str">
        <f>IF(原始数据!AV710="","",IF(ISERROR(MATCH(原始数据!AV710,各类选项!$E:$E,0)),1,0))</f>
        <v/>
      </c>
      <c r="J709" s="295" t="str">
        <f>IF(原始数据!AX710="","",IF(ISERROR(MATCH(原始数据!AX710,各类选项!$E:$E,0)),1,0))</f>
        <v/>
      </c>
      <c r="K709" s="295" t="str">
        <f>IF(原始数据!AQ710="","",IF(ISERROR(MATCH(原始数据!AQ710,各类选项!$C:$C,0)),1,0))</f>
        <v/>
      </c>
      <c r="L709" s="295" t="str">
        <f>IF(原始数据!AR710="","",IF(ISERROR(MATCH(原始数据!AR710,各类选项!$C:$C,0)),1,0))</f>
        <v/>
      </c>
      <c r="M709" s="295" t="str">
        <f>IF(原始数据!AS710="","",IF(ISERROR(MATCH(原始数据!AS710,各类选项!$C:$C,0)),1,0))</f>
        <v/>
      </c>
      <c r="N709" s="295" t="str">
        <f>IF(原始数据!AT710="","",IF(ISERROR(MATCH(原始数据!AT710,各类选项!$E:$E,0)),1,0))</f>
        <v/>
      </c>
      <c r="O709" s="295" t="str">
        <f>IF(原始数据!AU710="","",IF(ISERROR(MATCH(原始数据!AU710,各类选项!$E:$E,0)),1,0))</f>
        <v/>
      </c>
      <c r="P709" s="295" t="str">
        <f>IF(原始数据!AW710="","",IF(ISERROR(MATCH(原始数据!AW710,各类选项!$E:$E,0)),1,0))</f>
        <v/>
      </c>
      <c r="Q709" s="295" t="str">
        <f>IF(原始数据!AY710="","",IF(ISERROR(MATCH(原始数据!AY710,各类选项!$E:$E,0)),1,0))</f>
        <v/>
      </c>
      <c r="R709" s="295" t="str">
        <f>IF(原始数据!AZ710="","",IF(ISERROR(MATCH(原始数据!AZ710,各类选项!$C:$C,0)),1,0))</f>
        <v/>
      </c>
      <c r="S709" s="295" t="str">
        <f>IF(赛后数据!M710="","",IF(ISERROR(MATCH(赛后数据!M710,(各类选项!J:J),0)),1,0))</f>
        <v/>
      </c>
      <c r="T709" s="295" t="str">
        <f>IF(赛后数据!U710="","",IF(ISERROR(MATCH(赛后数据!U710,(各类选项!J:J),0)),1,0))</f>
        <v/>
      </c>
      <c r="U709" s="295" t="str">
        <f>IF(赛后数据!AC710="","",IF(ISERROR(MATCH(赛后数据!AC710,(各类选项!J:J),0)),1,0))</f>
        <v/>
      </c>
      <c r="V709" s="295" t="str">
        <f>IF(赛后数据!AK710="","",IF(ISERROR(MATCH(赛后数据!AK710,(各类选项!J:J),0)),1,0))</f>
        <v/>
      </c>
    </row>
    <row r="710" spans="1:22">
      <c r="A710" s="295">
        <f t="shared" si="22"/>
        <v>0</v>
      </c>
      <c r="B710" s="295">
        <f t="shared" si="23"/>
        <v>0</v>
      </c>
      <c r="C710" s="295" t="str">
        <f>IF(原始数据!K711="","",IF(ISERROR(MATCH(原始数据!K711,原始数据!E711:F711,0)),1,0)-IF(原始数据!K711="",1,0))</f>
        <v/>
      </c>
      <c r="D710" s="295" t="str">
        <f>IF(原始数据!L711="","",IF(ISERROR(MATCH(原始数据!L711,各类选项!L:L,0)),1,0)-IF(原始数据!L711="",1,0))</f>
        <v/>
      </c>
      <c r="E710" s="295" t="str">
        <f>IF(原始数据!W711="","",IF(ISERROR(MATCH(原始数据!W711,各类选项!G:G,0)),1,0))</f>
        <v/>
      </c>
      <c r="F710" s="295" t="str">
        <f>IF(原始数据!Y711="","",IF(ISERROR(MATCH(原始数据!Y711,各类选项!G:G,0)),1,0))</f>
        <v/>
      </c>
      <c r="G710" s="295" t="str">
        <f>IF(原始数据!AO711="","",IF(ISERROR(MATCH(原始数据!AO711,各类选项!$E:$E,0)),1,0))</f>
        <v/>
      </c>
      <c r="H710" s="295" t="str">
        <f>IF(原始数据!AP711="","",IF(ISERROR(MATCH(原始数据!AP711,各类选项!$E:$E,0)),1,0))</f>
        <v/>
      </c>
      <c r="I710" s="295" t="str">
        <f>IF(原始数据!AV711="","",IF(ISERROR(MATCH(原始数据!AV711,各类选项!$E:$E,0)),1,0))</f>
        <v/>
      </c>
      <c r="J710" s="295" t="str">
        <f>IF(原始数据!AX711="","",IF(ISERROR(MATCH(原始数据!AX711,各类选项!$E:$E,0)),1,0))</f>
        <v/>
      </c>
      <c r="K710" s="295" t="str">
        <f>IF(原始数据!AQ711="","",IF(ISERROR(MATCH(原始数据!AQ711,各类选项!$C:$C,0)),1,0))</f>
        <v/>
      </c>
      <c r="L710" s="295" t="str">
        <f>IF(原始数据!AR711="","",IF(ISERROR(MATCH(原始数据!AR711,各类选项!$C:$C,0)),1,0))</f>
        <v/>
      </c>
      <c r="M710" s="295" t="str">
        <f>IF(原始数据!AS711="","",IF(ISERROR(MATCH(原始数据!AS711,各类选项!$C:$C,0)),1,0))</f>
        <v/>
      </c>
      <c r="N710" s="295" t="str">
        <f>IF(原始数据!AT711="","",IF(ISERROR(MATCH(原始数据!AT711,各类选项!$E:$E,0)),1,0))</f>
        <v/>
      </c>
      <c r="O710" s="295" t="str">
        <f>IF(原始数据!AU711="","",IF(ISERROR(MATCH(原始数据!AU711,各类选项!$E:$E,0)),1,0))</f>
        <v/>
      </c>
      <c r="P710" s="295" t="str">
        <f>IF(原始数据!AW711="","",IF(ISERROR(MATCH(原始数据!AW711,各类选项!$E:$E,0)),1,0))</f>
        <v/>
      </c>
      <c r="Q710" s="295" t="str">
        <f>IF(原始数据!AY711="","",IF(ISERROR(MATCH(原始数据!AY711,各类选项!$E:$E,0)),1,0))</f>
        <v/>
      </c>
      <c r="R710" s="295" t="str">
        <f>IF(原始数据!AZ711="","",IF(ISERROR(MATCH(原始数据!AZ711,各类选项!$C:$C,0)),1,0))</f>
        <v/>
      </c>
      <c r="S710" s="295" t="str">
        <f>IF(赛后数据!M711="","",IF(ISERROR(MATCH(赛后数据!M711,(各类选项!J:J),0)),1,0))</f>
        <v/>
      </c>
      <c r="T710" s="295" t="str">
        <f>IF(赛后数据!U711="","",IF(ISERROR(MATCH(赛后数据!U711,(各类选项!J:J),0)),1,0))</f>
        <v/>
      </c>
      <c r="U710" s="295" t="str">
        <f>IF(赛后数据!AC711="","",IF(ISERROR(MATCH(赛后数据!AC711,(各类选项!J:J),0)),1,0))</f>
        <v/>
      </c>
      <c r="V710" s="295" t="str">
        <f>IF(赛后数据!AK711="","",IF(ISERROR(MATCH(赛后数据!AK711,(各类选项!J:J),0)),1,0))</f>
        <v/>
      </c>
    </row>
    <row r="711" spans="1:22">
      <c r="A711" s="295">
        <f t="shared" si="22"/>
        <v>0</v>
      </c>
      <c r="B711" s="295">
        <f t="shared" si="23"/>
        <v>0</v>
      </c>
      <c r="C711" s="295" t="str">
        <f>IF(原始数据!K712="","",IF(ISERROR(MATCH(原始数据!K712,原始数据!E712:F712,0)),1,0)-IF(原始数据!K712="",1,0))</f>
        <v/>
      </c>
      <c r="D711" s="295" t="str">
        <f>IF(原始数据!L712="","",IF(ISERROR(MATCH(原始数据!L712,各类选项!L:L,0)),1,0)-IF(原始数据!L712="",1,0))</f>
        <v/>
      </c>
      <c r="E711" s="295" t="str">
        <f>IF(原始数据!W712="","",IF(ISERROR(MATCH(原始数据!W712,各类选项!G:G,0)),1,0))</f>
        <v/>
      </c>
      <c r="F711" s="295" t="str">
        <f>IF(原始数据!Y712="","",IF(ISERROR(MATCH(原始数据!Y712,各类选项!G:G,0)),1,0))</f>
        <v/>
      </c>
      <c r="G711" s="295" t="str">
        <f>IF(原始数据!AO712="","",IF(ISERROR(MATCH(原始数据!AO712,各类选项!$E:$E,0)),1,0))</f>
        <v/>
      </c>
      <c r="H711" s="295" t="str">
        <f>IF(原始数据!AP712="","",IF(ISERROR(MATCH(原始数据!AP712,各类选项!$E:$E,0)),1,0))</f>
        <v/>
      </c>
      <c r="I711" s="295" t="str">
        <f>IF(原始数据!AV712="","",IF(ISERROR(MATCH(原始数据!AV712,各类选项!$E:$E,0)),1,0))</f>
        <v/>
      </c>
      <c r="J711" s="295" t="str">
        <f>IF(原始数据!AX712="","",IF(ISERROR(MATCH(原始数据!AX712,各类选项!$E:$E,0)),1,0))</f>
        <v/>
      </c>
      <c r="K711" s="295" t="str">
        <f>IF(原始数据!AQ712="","",IF(ISERROR(MATCH(原始数据!AQ712,各类选项!$C:$C,0)),1,0))</f>
        <v/>
      </c>
      <c r="L711" s="295" t="str">
        <f>IF(原始数据!AR712="","",IF(ISERROR(MATCH(原始数据!AR712,各类选项!$C:$C,0)),1,0))</f>
        <v/>
      </c>
      <c r="M711" s="295" t="str">
        <f>IF(原始数据!AS712="","",IF(ISERROR(MATCH(原始数据!AS712,各类选项!$C:$C,0)),1,0))</f>
        <v/>
      </c>
      <c r="N711" s="295" t="str">
        <f>IF(原始数据!AT712="","",IF(ISERROR(MATCH(原始数据!AT712,各类选项!$E:$E,0)),1,0))</f>
        <v/>
      </c>
      <c r="O711" s="295" t="str">
        <f>IF(原始数据!AU712="","",IF(ISERROR(MATCH(原始数据!AU712,各类选项!$E:$E,0)),1,0))</f>
        <v/>
      </c>
      <c r="P711" s="295" t="str">
        <f>IF(原始数据!AW712="","",IF(ISERROR(MATCH(原始数据!AW712,各类选项!$E:$E,0)),1,0))</f>
        <v/>
      </c>
      <c r="Q711" s="295" t="str">
        <f>IF(原始数据!AY712="","",IF(ISERROR(MATCH(原始数据!AY712,各类选项!$E:$E,0)),1,0))</f>
        <v/>
      </c>
      <c r="R711" s="295" t="str">
        <f>IF(原始数据!AZ712="","",IF(ISERROR(MATCH(原始数据!AZ712,各类选项!$C:$C,0)),1,0))</f>
        <v/>
      </c>
      <c r="S711" s="295" t="str">
        <f>IF(赛后数据!M712="","",IF(ISERROR(MATCH(赛后数据!M712,(各类选项!J:J),0)),1,0))</f>
        <v/>
      </c>
      <c r="T711" s="295" t="str">
        <f>IF(赛后数据!U712="","",IF(ISERROR(MATCH(赛后数据!U712,(各类选项!J:J),0)),1,0))</f>
        <v/>
      </c>
      <c r="U711" s="295" t="str">
        <f>IF(赛后数据!AC712="","",IF(ISERROR(MATCH(赛后数据!AC712,(各类选项!J:J),0)),1,0))</f>
        <v/>
      </c>
      <c r="V711" s="295" t="str">
        <f>IF(赛后数据!AK712="","",IF(ISERROR(MATCH(赛后数据!AK712,(各类选项!J:J),0)),1,0))</f>
        <v/>
      </c>
    </row>
    <row r="712" spans="1:22">
      <c r="A712" s="295">
        <f t="shared" si="22"/>
        <v>0</v>
      </c>
      <c r="B712" s="295">
        <f t="shared" si="23"/>
        <v>0</v>
      </c>
      <c r="C712" s="295" t="str">
        <f>IF(原始数据!K713="","",IF(ISERROR(MATCH(原始数据!K713,原始数据!E713:F713,0)),1,0)-IF(原始数据!K713="",1,0))</f>
        <v/>
      </c>
      <c r="D712" s="295" t="str">
        <f>IF(原始数据!L713="","",IF(ISERROR(MATCH(原始数据!L713,各类选项!L:L,0)),1,0)-IF(原始数据!L713="",1,0))</f>
        <v/>
      </c>
      <c r="E712" s="295" t="str">
        <f>IF(原始数据!W713="","",IF(ISERROR(MATCH(原始数据!W713,各类选项!G:G,0)),1,0))</f>
        <v/>
      </c>
      <c r="F712" s="295" t="str">
        <f>IF(原始数据!Y713="","",IF(ISERROR(MATCH(原始数据!Y713,各类选项!G:G,0)),1,0))</f>
        <v/>
      </c>
      <c r="G712" s="295" t="str">
        <f>IF(原始数据!AO713="","",IF(ISERROR(MATCH(原始数据!AO713,各类选项!$E:$E,0)),1,0))</f>
        <v/>
      </c>
      <c r="H712" s="295" t="str">
        <f>IF(原始数据!AP713="","",IF(ISERROR(MATCH(原始数据!AP713,各类选项!$E:$E,0)),1,0))</f>
        <v/>
      </c>
      <c r="I712" s="295" t="str">
        <f>IF(原始数据!AV713="","",IF(ISERROR(MATCH(原始数据!AV713,各类选项!$E:$E,0)),1,0))</f>
        <v/>
      </c>
      <c r="J712" s="295" t="str">
        <f>IF(原始数据!AX713="","",IF(ISERROR(MATCH(原始数据!AX713,各类选项!$E:$E,0)),1,0))</f>
        <v/>
      </c>
      <c r="K712" s="295" t="str">
        <f>IF(原始数据!AQ713="","",IF(ISERROR(MATCH(原始数据!AQ713,各类选项!$C:$C,0)),1,0))</f>
        <v/>
      </c>
      <c r="L712" s="295" t="str">
        <f>IF(原始数据!AR713="","",IF(ISERROR(MATCH(原始数据!AR713,各类选项!$C:$C,0)),1,0))</f>
        <v/>
      </c>
      <c r="M712" s="295" t="str">
        <f>IF(原始数据!AS713="","",IF(ISERROR(MATCH(原始数据!AS713,各类选项!$C:$C,0)),1,0))</f>
        <v/>
      </c>
      <c r="N712" s="295" t="str">
        <f>IF(原始数据!AT713="","",IF(ISERROR(MATCH(原始数据!AT713,各类选项!$E:$E,0)),1,0))</f>
        <v/>
      </c>
      <c r="O712" s="295" t="str">
        <f>IF(原始数据!AU713="","",IF(ISERROR(MATCH(原始数据!AU713,各类选项!$E:$E,0)),1,0))</f>
        <v/>
      </c>
      <c r="P712" s="295" t="str">
        <f>IF(原始数据!AW713="","",IF(ISERROR(MATCH(原始数据!AW713,各类选项!$E:$E,0)),1,0))</f>
        <v/>
      </c>
      <c r="Q712" s="295" t="str">
        <f>IF(原始数据!AY713="","",IF(ISERROR(MATCH(原始数据!AY713,各类选项!$E:$E,0)),1,0))</f>
        <v/>
      </c>
      <c r="R712" s="295" t="str">
        <f>IF(原始数据!AZ713="","",IF(ISERROR(MATCH(原始数据!AZ713,各类选项!$C:$C,0)),1,0))</f>
        <v/>
      </c>
      <c r="S712" s="295" t="str">
        <f>IF(赛后数据!M713="","",IF(ISERROR(MATCH(赛后数据!M713,(各类选项!J:J),0)),1,0))</f>
        <v/>
      </c>
      <c r="T712" s="295" t="str">
        <f>IF(赛后数据!U713="","",IF(ISERROR(MATCH(赛后数据!U713,(各类选项!J:J),0)),1,0))</f>
        <v/>
      </c>
      <c r="U712" s="295" t="str">
        <f>IF(赛后数据!AC713="","",IF(ISERROR(MATCH(赛后数据!AC713,(各类选项!J:J),0)),1,0))</f>
        <v/>
      </c>
      <c r="V712" s="295" t="str">
        <f>IF(赛后数据!AK713="","",IF(ISERROR(MATCH(赛后数据!AK713,(各类选项!J:J),0)),1,0))</f>
        <v/>
      </c>
    </row>
    <row r="713" spans="1:22">
      <c r="A713" s="295">
        <f t="shared" si="22"/>
        <v>0</v>
      </c>
      <c r="B713" s="295">
        <f t="shared" si="23"/>
        <v>0</v>
      </c>
      <c r="C713" s="295" t="str">
        <f>IF(原始数据!K714="","",IF(ISERROR(MATCH(原始数据!K714,原始数据!E714:F714,0)),1,0)-IF(原始数据!K714="",1,0))</f>
        <v/>
      </c>
      <c r="D713" s="295" t="str">
        <f>IF(原始数据!L714="","",IF(ISERROR(MATCH(原始数据!L714,各类选项!L:L,0)),1,0)-IF(原始数据!L714="",1,0))</f>
        <v/>
      </c>
      <c r="E713" s="295" t="str">
        <f>IF(原始数据!W714="","",IF(ISERROR(MATCH(原始数据!W714,各类选项!G:G,0)),1,0))</f>
        <v/>
      </c>
      <c r="F713" s="295" t="str">
        <f>IF(原始数据!Y714="","",IF(ISERROR(MATCH(原始数据!Y714,各类选项!G:G,0)),1,0))</f>
        <v/>
      </c>
      <c r="G713" s="295" t="str">
        <f>IF(原始数据!AO714="","",IF(ISERROR(MATCH(原始数据!AO714,各类选项!$E:$E,0)),1,0))</f>
        <v/>
      </c>
      <c r="H713" s="295" t="str">
        <f>IF(原始数据!AP714="","",IF(ISERROR(MATCH(原始数据!AP714,各类选项!$E:$E,0)),1,0))</f>
        <v/>
      </c>
      <c r="I713" s="295" t="str">
        <f>IF(原始数据!AV714="","",IF(ISERROR(MATCH(原始数据!AV714,各类选项!$E:$E,0)),1,0))</f>
        <v/>
      </c>
      <c r="J713" s="295" t="str">
        <f>IF(原始数据!AX714="","",IF(ISERROR(MATCH(原始数据!AX714,各类选项!$E:$E,0)),1,0))</f>
        <v/>
      </c>
      <c r="K713" s="295" t="str">
        <f>IF(原始数据!AQ714="","",IF(ISERROR(MATCH(原始数据!AQ714,各类选项!$C:$C,0)),1,0))</f>
        <v/>
      </c>
      <c r="L713" s="295" t="str">
        <f>IF(原始数据!AR714="","",IF(ISERROR(MATCH(原始数据!AR714,各类选项!$C:$C,0)),1,0))</f>
        <v/>
      </c>
      <c r="M713" s="295" t="str">
        <f>IF(原始数据!AS714="","",IF(ISERROR(MATCH(原始数据!AS714,各类选项!$C:$C,0)),1,0))</f>
        <v/>
      </c>
      <c r="N713" s="295" t="str">
        <f>IF(原始数据!AT714="","",IF(ISERROR(MATCH(原始数据!AT714,各类选项!$E:$E,0)),1,0))</f>
        <v/>
      </c>
      <c r="O713" s="295" t="str">
        <f>IF(原始数据!AU714="","",IF(ISERROR(MATCH(原始数据!AU714,各类选项!$E:$E,0)),1,0))</f>
        <v/>
      </c>
      <c r="P713" s="295" t="str">
        <f>IF(原始数据!AW714="","",IF(ISERROR(MATCH(原始数据!AW714,各类选项!$E:$E,0)),1,0))</f>
        <v/>
      </c>
      <c r="Q713" s="295" t="str">
        <f>IF(原始数据!AY714="","",IF(ISERROR(MATCH(原始数据!AY714,各类选项!$E:$E,0)),1,0))</f>
        <v/>
      </c>
      <c r="R713" s="295" t="str">
        <f>IF(原始数据!AZ714="","",IF(ISERROR(MATCH(原始数据!AZ714,各类选项!$C:$C,0)),1,0))</f>
        <v/>
      </c>
      <c r="S713" s="295" t="str">
        <f>IF(赛后数据!M714="","",IF(ISERROR(MATCH(赛后数据!M714,(各类选项!J:J),0)),1,0))</f>
        <v/>
      </c>
      <c r="T713" s="295" t="str">
        <f>IF(赛后数据!U714="","",IF(ISERROR(MATCH(赛后数据!U714,(各类选项!J:J),0)),1,0))</f>
        <v/>
      </c>
      <c r="U713" s="295" t="str">
        <f>IF(赛后数据!AC714="","",IF(ISERROR(MATCH(赛后数据!AC714,(各类选项!J:J),0)),1,0))</f>
        <v/>
      </c>
      <c r="V713" s="295" t="str">
        <f>IF(赛后数据!AK714="","",IF(ISERROR(MATCH(赛后数据!AK714,(各类选项!J:J),0)),1,0))</f>
        <v/>
      </c>
    </row>
    <row r="714" spans="1:22">
      <c r="A714" s="295">
        <f t="shared" si="22"/>
        <v>0</v>
      </c>
      <c r="B714" s="295">
        <f t="shared" si="23"/>
        <v>0</v>
      </c>
      <c r="C714" s="295" t="str">
        <f>IF(原始数据!K715="","",IF(ISERROR(MATCH(原始数据!K715,原始数据!E715:F715,0)),1,0)-IF(原始数据!K715="",1,0))</f>
        <v/>
      </c>
      <c r="D714" s="295" t="str">
        <f>IF(原始数据!L715="","",IF(ISERROR(MATCH(原始数据!L715,各类选项!L:L,0)),1,0)-IF(原始数据!L715="",1,0))</f>
        <v/>
      </c>
      <c r="E714" s="295" t="str">
        <f>IF(原始数据!W715="","",IF(ISERROR(MATCH(原始数据!W715,各类选项!G:G,0)),1,0))</f>
        <v/>
      </c>
      <c r="F714" s="295" t="str">
        <f>IF(原始数据!Y715="","",IF(ISERROR(MATCH(原始数据!Y715,各类选项!G:G,0)),1,0))</f>
        <v/>
      </c>
      <c r="G714" s="295" t="str">
        <f>IF(原始数据!AO715="","",IF(ISERROR(MATCH(原始数据!AO715,各类选项!$E:$E,0)),1,0))</f>
        <v/>
      </c>
      <c r="H714" s="295" t="str">
        <f>IF(原始数据!AP715="","",IF(ISERROR(MATCH(原始数据!AP715,各类选项!$E:$E,0)),1,0))</f>
        <v/>
      </c>
      <c r="I714" s="295" t="str">
        <f>IF(原始数据!AV715="","",IF(ISERROR(MATCH(原始数据!AV715,各类选项!$E:$E,0)),1,0))</f>
        <v/>
      </c>
      <c r="J714" s="295" t="str">
        <f>IF(原始数据!AX715="","",IF(ISERROR(MATCH(原始数据!AX715,各类选项!$E:$E,0)),1,0))</f>
        <v/>
      </c>
      <c r="K714" s="295" t="str">
        <f>IF(原始数据!AQ715="","",IF(ISERROR(MATCH(原始数据!AQ715,各类选项!$C:$C,0)),1,0))</f>
        <v/>
      </c>
      <c r="L714" s="295" t="str">
        <f>IF(原始数据!AR715="","",IF(ISERROR(MATCH(原始数据!AR715,各类选项!$C:$C,0)),1,0))</f>
        <v/>
      </c>
      <c r="M714" s="295" t="str">
        <f>IF(原始数据!AS715="","",IF(ISERROR(MATCH(原始数据!AS715,各类选项!$C:$C,0)),1,0))</f>
        <v/>
      </c>
      <c r="N714" s="295" t="str">
        <f>IF(原始数据!AT715="","",IF(ISERROR(MATCH(原始数据!AT715,各类选项!$E:$E,0)),1,0))</f>
        <v/>
      </c>
      <c r="O714" s="295" t="str">
        <f>IF(原始数据!AU715="","",IF(ISERROR(MATCH(原始数据!AU715,各类选项!$E:$E,0)),1,0))</f>
        <v/>
      </c>
      <c r="P714" s="295" t="str">
        <f>IF(原始数据!AW715="","",IF(ISERROR(MATCH(原始数据!AW715,各类选项!$E:$E,0)),1,0))</f>
        <v/>
      </c>
      <c r="Q714" s="295" t="str">
        <f>IF(原始数据!AY715="","",IF(ISERROR(MATCH(原始数据!AY715,各类选项!$E:$E,0)),1,0))</f>
        <v/>
      </c>
      <c r="R714" s="295" t="str">
        <f>IF(原始数据!AZ715="","",IF(ISERROR(MATCH(原始数据!AZ715,各类选项!$C:$C,0)),1,0))</f>
        <v/>
      </c>
      <c r="S714" s="295" t="str">
        <f>IF(赛后数据!M715="","",IF(ISERROR(MATCH(赛后数据!M715,(各类选项!J:J),0)),1,0))</f>
        <v/>
      </c>
      <c r="T714" s="295" t="str">
        <f>IF(赛后数据!U715="","",IF(ISERROR(MATCH(赛后数据!U715,(各类选项!J:J),0)),1,0))</f>
        <v/>
      </c>
      <c r="U714" s="295" t="str">
        <f>IF(赛后数据!AC715="","",IF(ISERROR(MATCH(赛后数据!AC715,(各类选项!J:J),0)),1,0))</f>
        <v/>
      </c>
      <c r="V714" s="295" t="str">
        <f>IF(赛后数据!AK715="","",IF(ISERROR(MATCH(赛后数据!AK715,(各类选项!J:J),0)),1,0))</f>
        <v/>
      </c>
    </row>
    <row r="715" spans="1:22">
      <c r="A715" s="295">
        <f t="shared" si="22"/>
        <v>0</v>
      </c>
      <c r="B715" s="295">
        <f t="shared" si="23"/>
        <v>0</v>
      </c>
      <c r="C715" s="295" t="str">
        <f>IF(原始数据!K716="","",IF(ISERROR(MATCH(原始数据!K716,原始数据!E716:F716,0)),1,0)-IF(原始数据!K716="",1,0))</f>
        <v/>
      </c>
      <c r="D715" s="295" t="str">
        <f>IF(原始数据!L716="","",IF(ISERROR(MATCH(原始数据!L716,各类选项!L:L,0)),1,0)-IF(原始数据!L716="",1,0))</f>
        <v/>
      </c>
      <c r="E715" s="295" t="str">
        <f>IF(原始数据!W716="","",IF(ISERROR(MATCH(原始数据!W716,各类选项!G:G,0)),1,0))</f>
        <v/>
      </c>
      <c r="F715" s="295" t="str">
        <f>IF(原始数据!Y716="","",IF(ISERROR(MATCH(原始数据!Y716,各类选项!G:G,0)),1,0))</f>
        <v/>
      </c>
      <c r="G715" s="295" t="str">
        <f>IF(原始数据!AO716="","",IF(ISERROR(MATCH(原始数据!AO716,各类选项!$E:$E,0)),1,0))</f>
        <v/>
      </c>
      <c r="H715" s="295" t="str">
        <f>IF(原始数据!AP716="","",IF(ISERROR(MATCH(原始数据!AP716,各类选项!$E:$E,0)),1,0))</f>
        <v/>
      </c>
      <c r="I715" s="295" t="str">
        <f>IF(原始数据!AV716="","",IF(ISERROR(MATCH(原始数据!AV716,各类选项!$E:$E,0)),1,0))</f>
        <v/>
      </c>
      <c r="J715" s="295" t="str">
        <f>IF(原始数据!AX716="","",IF(ISERROR(MATCH(原始数据!AX716,各类选项!$E:$E,0)),1,0))</f>
        <v/>
      </c>
      <c r="K715" s="295" t="str">
        <f>IF(原始数据!AQ716="","",IF(ISERROR(MATCH(原始数据!AQ716,各类选项!$C:$C,0)),1,0))</f>
        <v/>
      </c>
      <c r="L715" s="295" t="str">
        <f>IF(原始数据!AR716="","",IF(ISERROR(MATCH(原始数据!AR716,各类选项!$C:$C,0)),1,0))</f>
        <v/>
      </c>
      <c r="M715" s="295" t="str">
        <f>IF(原始数据!AS716="","",IF(ISERROR(MATCH(原始数据!AS716,各类选项!$C:$C,0)),1,0))</f>
        <v/>
      </c>
      <c r="N715" s="295" t="str">
        <f>IF(原始数据!AT716="","",IF(ISERROR(MATCH(原始数据!AT716,各类选项!$E:$E,0)),1,0))</f>
        <v/>
      </c>
      <c r="O715" s="295" t="str">
        <f>IF(原始数据!AU716="","",IF(ISERROR(MATCH(原始数据!AU716,各类选项!$E:$E,0)),1,0))</f>
        <v/>
      </c>
      <c r="P715" s="295" t="str">
        <f>IF(原始数据!AW716="","",IF(ISERROR(MATCH(原始数据!AW716,各类选项!$E:$E,0)),1,0))</f>
        <v/>
      </c>
      <c r="Q715" s="295" t="str">
        <f>IF(原始数据!AY716="","",IF(ISERROR(MATCH(原始数据!AY716,各类选项!$E:$E,0)),1,0))</f>
        <v/>
      </c>
      <c r="R715" s="295" t="str">
        <f>IF(原始数据!AZ716="","",IF(ISERROR(MATCH(原始数据!AZ716,各类选项!$C:$C,0)),1,0))</f>
        <v/>
      </c>
      <c r="S715" s="295" t="str">
        <f>IF(赛后数据!M716="","",IF(ISERROR(MATCH(赛后数据!M716,(各类选项!J:J),0)),1,0))</f>
        <v/>
      </c>
      <c r="T715" s="295" t="str">
        <f>IF(赛后数据!U716="","",IF(ISERROR(MATCH(赛后数据!U716,(各类选项!J:J),0)),1,0))</f>
        <v/>
      </c>
      <c r="U715" s="295" t="str">
        <f>IF(赛后数据!AC716="","",IF(ISERROR(MATCH(赛后数据!AC716,(各类选项!J:J),0)),1,0))</f>
        <v/>
      </c>
      <c r="V715" s="295" t="str">
        <f>IF(赛后数据!AK716="","",IF(ISERROR(MATCH(赛后数据!AK716,(各类选项!J:J),0)),1,0))</f>
        <v/>
      </c>
    </row>
    <row r="716" spans="1:22">
      <c r="A716" s="295">
        <f t="shared" si="22"/>
        <v>0</v>
      </c>
      <c r="B716" s="295">
        <f t="shared" si="23"/>
        <v>0</v>
      </c>
      <c r="C716" s="295" t="str">
        <f>IF(原始数据!K717="","",IF(ISERROR(MATCH(原始数据!K717,原始数据!E717:F717,0)),1,0)-IF(原始数据!K717="",1,0))</f>
        <v/>
      </c>
      <c r="D716" s="295" t="str">
        <f>IF(原始数据!L717="","",IF(ISERROR(MATCH(原始数据!L717,各类选项!L:L,0)),1,0)-IF(原始数据!L717="",1,0))</f>
        <v/>
      </c>
      <c r="E716" s="295" t="str">
        <f>IF(原始数据!W717="","",IF(ISERROR(MATCH(原始数据!W717,各类选项!G:G,0)),1,0))</f>
        <v/>
      </c>
      <c r="F716" s="295" t="str">
        <f>IF(原始数据!Y717="","",IF(ISERROR(MATCH(原始数据!Y717,各类选项!G:G,0)),1,0))</f>
        <v/>
      </c>
      <c r="G716" s="295" t="str">
        <f>IF(原始数据!AO717="","",IF(ISERROR(MATCH(原始数据!AO717,各类选项!$E:$E,0)),1,0))</f>
        <v/>
      </c>
      <c r="H716" s="295" t="str">
        <f>IF(原始数据!AP717="","",IF(ISERROR(MATCH(原始数据!AP717,各类选项!$E:$E,0)),1,0))</f>
        <v/>
      </c>
      <c r="I716" s="295" t="str">
        <f>IF(原始数据!AV717="","",IF(ISERROR(MATCH(原始数据!AV717,各类选项!$E:$E,0)),1,0))</f>
        <v/>
      </c>
      <c r="J716" s="295" t="str">
        <f>IF(原始数据!AX717="","",IF(ISERROR(MATCH(原始数据!AX717,各类选项!$E:$E,0)),1,0))</f>
        <v/>
      </c>
      <c r="K716" s="295" t="str">
        <f>IF(原始数据!AQ717="","",IF(ISERROR(MATCH(原始数据!AQ717,各类选项!$C:$C,0)),1,0))</f>
        <v/>
      </c>
      <c r="L716" s="295" t="str">
        <f>IF(原始数据!AR717="","",IF(ISERROR(MATCH(原始数据!AR717,各类选项!$C:$C,0)),1,0))</f>
        <v/>
      </c>
      <c r="M716" s="295" t="str">
        <f>IF(原始数据!AS717="","",IF(ISERROR(MATCH(原始数据!AS717,各类选项!$C:$C,0)),1,0))</f>
        <v/>
      </c>
      <c r="N716" s="295" t="str">
        <f>IF(原始数据!AT717="","",IF(ISERROR(MATCH(原始数据!AT717,各类选项!$E:$E,0)),1,0))</f>
        <v/>
      </c>
      <c r="O716" s="295" t="str">
        <f>IF(原始数据!AU717="","",IF(ISERROR(MATCH(原始数据!AU717,各类选项!$E:$E,0)),1,0))</f>
        <v/>
      </c>
      <c r="P716" s="295" t="str">
        <f>IF(原始数据!AW717="","",IF(ISERROR(MATCH(原始数据!AW717,各类选项!$E:$E,0)),1,0))</f>
        <v/>
      </c>
      <c r="Q716" s="295" t="str">
        <f>IF(原始数据!AY717="","",IF(ISERROR(MATCH(原始数据!AY717,各类选项!$E:$E,0)),1,0))</f>
        <v/>
      </c>
      <c r="R716" s="295" t="str">
        <f>IF(原始数据!AZ717="","",IF(ISERROR(MATCH(原始数据!AZ717,各类选项!$C:$C,0)),1,0))</f>
        <v/>
      </c>
      <c r="S716" s="295" t="str">
        <f>IF(赛后数据!M717="","",IF(ISERROR(MATCH(赛后数据!M717,(各类选项!J:J),0)),1,0))</f>
        <v/>
      </c>
      <c r="T716" s="295" t="str">
        <f>IF(赛后数据!U717="","",IF(ISERROR(MATCH(赛后数据!U717,(各类选项!J:J),0)),1,0))</f>
        <v/>
      </c>
      <c r="U716" s="295" t="str">
        <f>IF(赛后数据!AC717="","",IF(ISERROR(MATCH(赛后数据!AC717,(各类选项!J:J),0)),1,0))</f>
        <v/>
      </c>
      <c r="V716" s="295" t="str">
        <f>IF(赛后数据!AK717="","",IF(ISERROR(MATCH(赛后数据!AK717,(各类选项!J:J),0)),1,0))</f>
        <v/>
      </c>
    </row>
    <row r="717" spans="1:22">
      <c r="A717" s="295">
        <f t="shared" si="22"/>
        <v>0</v>
      </c>
      <c r="B717" s="295">
        <f t="shared" si="23"/>
        <v>0</v>
      </c>
      <c r="C717" s="295" t="str">
        <f>IF(原始数据!K718="","",IF(ISERROR(MATCH(原始数据!K718,原始数据!E718:F718,0)),1,0)-IF(原始数据!K718="",1,0))</f>
        <v/>
      </c>
      <c r="D717" s="295" t="str">
        <f>IF(原始数据!L718="","",IF(ISERROR(MATCH(原始数据!L718,各类选项!L:L,0)),1,0)-IF(原始数据!L718="",1,0))</f>
        <v/>
      </c>
      <c r="E717" s="295" t="str">
        <f>IF(原始数据!W718="","",IF(ISERROR(MATCH(原始数据!W718,各类选项!G:G,0)),1,0))</f>
        <v/>
      </c>
      <c r="F717" s="295" t="str">
        <f>IF(原始数据!Y718="","",IF(ISERROR(MATCH(原始数据!Y718,各类选项!G:G,0)),1,0))</f>
        <v/>
      </c>
      <c r="G717" s="295" t="str">
        <f>IF(原始数据!AO718="","",IF(ISERROR(MATCH(原始数据!AO718,各类选项!$E:$E,0)),1,0))</f>
        <v/>
      </c>
      <c r="H717" s="295" t="str">
        <f>IF(原始数据!AP718="","",IF(ISERROR(MATCH(原始数据!AP718,各类选项!$E:$E,0)),1,0))</f>
        <v/>
      </c>
      <c r="I717" s="295" t="str">
        <f>IF(原始数据!AV718="","",IF(ISERROR(MATCH(原始数据!AV718,各类选项!$E:$E,0)),1,0))</f>
        <v/>
      </c>
      <c r="J717" s="295" t="str">
        <f>IF(原始数据!AX718="","",IF(ISERROR(MATCH(原始数据!AX718,各类选项!$E:$E,0)),1,0))</f>
        <v/>
      </c>
      <c r="K717" s="295" t="str">
        <f>IF(原始数据!AQ718="","",IF(ISERROR(MATCH(原始数据!AQ718,各类选项!$C:$C,0)),1,0))</f>
        <v/>
      </c>
      <c r="L717" s="295" t="str">
        <f>IF(原始数据!AR718="","",IF(ISERROR(MATCH(原始数据!AR718,各类选项!$C:$C,0)),1,0))</f>
        <v/>
      </c>
      <c r="M717" s="295" t="str">
        <f>IF(原始数据!AS718="","",IF(ISERROR(MATCH(原始数据!AS718,各类选项!$C:$C,0)),1,0))</f>
        <v/>
      </c>
      <c r="N717" s="295" t="str">
        <f>IF(原始数据!AT718="","",IF(ISERROR(MATCH(原始数据!AT718,各类选项!$E:$E,0)),1,0))</f>
        <v/>
      </c>
      <c r="O717" s="295" t="str">
        <f>IF(原始数据!AU718="","",IF(ISERROR(MATCH(原始数据!AU718,各类选项!$E:$E,0)),1,0))</f>
        <v/>
      </c>
      <c r="P717" s="295" t="str">
        <f>IF(原始数据!AW718="","",IF(ISERROR(MATCH(原始数据!AW718,各类选项!$E:$E,0)),1,0))</f>
        <v/>
      </c>
      <c r="Q717" s="295" t="str">
        <f>IF(原始数据!AY718="","",IF(ISERROR(MATCH(原始数据!AY718,各类选项!$E:$E,0)),1,0))</f>
        <v/>
      </c>
      <c r="R717" s="295" t="str">
        <f>IF(原始数据!AZ718="","",IF(ISERROR(MATCH(原始数据!AZ718,各类选项!$C:$C,0)),1,0))</f>
        <v/>
      </c>
      <c r="S717" s="295" t="str">
        <f>IF(赛后数据!M718="","",IF(ISERROR(MATCH(赛后数据!M718,(各类选项!J:J),0)),1,0))</f>
        <v/>
      </c>
      <c r="T717" s="295" t="str">
        <f>IF(赛后数据!U718="","",IF(ISERROR(MATCH(赛后数据!U718,(各类选项!J:J),0)),1,0))</f>
        <v/>
      </c>
      <c r="U717" s="295" t="str">
        <f>IF(赛后数据!AC718="","",IF(ISERROR(MATCH(赛后数据!AC718,(各类选项!J:J),0)),1,0))</f>
        <v/>
      </c>
      <c r="V717" s="295" t="str">
        <f>IF(赛后数据!AK718="","",IF(ISERROR(MATCH(赛后数据!AK718,(各类选项!J:J),0)),1,0))</f>
        <v/>
      </c>
    </row>
    <row r="718" spans="1:22">
      <c r="A718" s="295">
        <f t="shared" si="22"/>
        <v>0</v>
      </c>
      <c r="B718" s="295">
        <f t="shared" si="23"/>
        <v>0</v>
      </c>
      <c r="C718" s="295" t="str">
        <f>IF(原始数据!K719="","",IF(ISERROR(MATCH(原始数据!K719,原始数据!E719:F719,0)),1,0)-IF(原始数据!K719="",1,0))</f>
        <v/>
      </c>
      <c r="D718" s="295" t="str">
        <f>IF(原始数据!L719="","",IF(ISERROR(MATCH(原始数据!L719,各类选项!L:L,0)),1,0)-IF(原始数据!L719="",1,0))</f>
        <v/>
      </c>
      <c r="E718" s="295" t="str">
        <f>IF(原始数据!W719="","",IF(ISERROR(MATCH(原始数据!W719,各类选项!G:G,0)),1,0))</f>
        <v/>
      </c>
      <c r="F718" s="295" t="str">
        <f>IF(原始数据!Y719="","",IF(ISERROR(MATCH(原始数据!Y719,各类选项!G:G,0)),1,0))</f>
        <v/>
      </c>
      <c r="G718" s="295" t="str">
        <f>IF(原始数据!AO719="","",IF(ISERROR(MATCH(原始数据!AO719,各类选项!$E:$E,0)),1,0))</f>
        <v/>
      </c>
      <c r="H718" s="295" t="str">
        <f>IF(原始数据!AP719="","",IF(ISERROR(MATCH(原始数据!AP719,各类选项!$E:$E,0)),1,0))</f>
        <v/>
      </c>
      <c r="I718" s="295" t="str">
        <f>IF(原始数据!AV719="","",IF(ISERROR(MATCH(原始数据!AV719,各类选项!$E:$E,0)),1,0))</f>
        <v/>
      </c>
      <c r="J718" s="295" t="str">
        <f>IF(原始数据!AX719="","",IF(ISERROR(MATCH(原始数据!AX719,各类选项!$E:$E,0)),1,0))</f>
        <v/>
      </c>
      <c r="K718" s="295" t="str">
        <f>IF(原始数据!AQ719="","",IF(ISERROR(MATCH(原始数据!AQ719,各类选项!$C:$C,0)),1,0))</f>
        <v/>
      </c>
      <c r="L718" s="295" t="str">
        <f>IF(原始数据!AR719="","",IF(ISERROR(MATCH(原始数据!AR719,各类选项!$C:$C,0)),1,0))</f>
        <v/>
      </c>
      <c r="M718" s="295" t="str">
        <f>IF(原始数据!AS719="","",IF(ISERROR(MATCH(原始数据!AS719,各类选项!$C:$C,0)),1,0))</f>
        <v/>
      </c>
      <c r="N718" s="295" t="str">
        <f>IF(原始数据!AT719="","",IF(ISERROR(MATCH(原始数据!AT719,各类选项!$E:$E,0)),1,0))</f>
        <v/>
      </c>
      <c r="O718" s="295" t="str">
        <f>IF(原始数据!AU719="","",IF(ISERROR(MATCH(原始数据!AU719,各类选项!$E:$E,0)),1,0))</f>
        <v/>
      </c>
      <c r="P718" s="295" t="str">
        <f>IF(原始数据!AW719="","",IF(ISERROR(MATCH(原始数据!AW719,各类选项!$E:$E,0)),1,0))</f>
        <v/>
      </c>
      <c r="Q718" s="295" t="str">
        <f>IF(原始数据!AY719="","",IF(ISERROR(MATCH(原始数据!AY719,各类选项!$E:$E,0)),1,0))</f>
        <v/>
      </c>
      <c r="R718" s="295" t="str">
        <f>IF(原始数据!AZ719="","",IF(ISERROR(MATCH(原始数据!AZ719,各类选项!$C:$C,0)),1,0))</f>
        <v/>
      </c>
      <c r="S718" s="295" t="str">
        <f>IF(赛后数据!M719="","",IF(ISERROR(MATCH(赛后数据!M719,(各类选项!J:J),0)),1,0))</f>
        <v/>
      </c>
      <c r="T718" s="295" t="str">
        <f>IF(赛后数据!U719="","",IF(ISERROR(MATCH(赛后数据!U719,(各类选项!J:J),0)),1,0))</f>
        <v/>
      </c>
      <c r="U718" s="295" t="str">
        <f>IF(赛后数据!AC719="","",IF(ISERROR(MATCH(赛后数据!AC719,(各类选项!J:J),0)),1,0))</f>
        <v/>
      </c>
      <c r="V718" s="295" t="str">
        <f>IF(赛后数据!AK719="","",IF(ISERROR(MATCH(赛后数据!AK719,(各类选项!J:J),0)),1,0))</f>
        <v/>
      </c>
    </row>
    <row r="719" spans="1:22">
      <c r="A719" s="295">
        <f t="shared" si="22"/>
        <v>0</v>
      </c>
      <c r="B719" s="295">
        <f t="shared" si="23"/>
        <v>0</v>
      </c>
      <c r="C719" s="295" t="str">
        <f>IF(原始数据!K720="","",IF(ISERROR(MATCH(原始数据!K720,原始数据!E720:F720,0)),1,0)-IF(原始数据!K720="",1,0))</f>
        <v/>
      </c>
      <c r="D719" s="295" t="str">
        <f>IF(原始数据!L720="","",IF(ISERROR(MATCH(原始数据!L720,各类选项!L:L,0)),1,0)-IF(原始数据!L720="",1,0))</f>
        <v/>
      </c>
      <c r="E719" s="295" t="str">
        <f>IF(原始数据!W720="","",IF(ISERROR(MATCH(原始数据!W720,各类选项!G:G,0)),1,0))</f>
        <v/>
      </c>
      <c r="F719" s="295" t="str">
        <f>IF(原始数据!Y720="","",IF(ISERROR(MATCH(原始数据!Y720,各类选项!G:G,0)),1,0))</f>
        <v/>
      </c>
      <c r="G719" s="295" t="str">
        <f>IF(原始数据!AO720="","",IF(ISERROR(MATCH(原始数据!AO720,各类选项!$E:$E,0)),1,0))</f>
        <v/>
      </c>
      <c r="H719" s="295" t="str">
        <f>IF(原始数据!AP720="","",IF(ISERROR(MATCH(原始数据!AP720,各类选项!$E:$E,0)),1,0))</f>
        <v/>
      </c>
      <c r="I719" s="295" t="str">
        <f>IF(原始数据!AV720="","",IF(ISERROR(MATCH(原始数据!AV720,各类选项!$E:$E,0)),1,0))</f>
        <v/>
      </c>
      <c r="J719" s="295" t="str">
        <f>IF(原始数据!AX720="","",IF(ISERROR(MATCH(原始数据!AX720,各类选项!$E:$E,0)),1,0))</f>
        <v/>
      </c>
      <c r="K719" s="295" t="str">
        <f>IF(原始数据!AQ720="","",IF(ISERROR(MATCH(原始数据!AQ720,各类选项!$C:$C,0)),1,0))</f>
        <v/>
      </c>
      <c r="L719" s="295" t="str">
        <f>IF(原始数据!AR720="","",IF(ISERROR(MATCH(原始数据!AR720,各类选项!$C:$C,0)),1,0))</f>
        <v/>
      </c>
      <c r="M719" s="295" t="str">
        <f>IF(原始数据!AS720="","",IF(ISERROR(MATCH(原始数据!AS720,各类选项!$C:$C,0)),1,0))</f>
        <v/>
      </c>
      <c r="N719" s="295" t="str">
        <f>IF(原始数据!AT720="","",IF(ISERROR(MATCH(原始数据!AT720,各类选项!$E:$E,0)),1,0))</f>
        <v/>
      </c>
      <c r="O719" s="295" t="str">
        <f>IF(原始数据!AU720="","",IF(ISERROR(MATCH(原始数据!AU720,各类选项!$E:$E,0)),1,0))</f>
        <v/>
      </c>
      <c r="P719" s="295" t="str">
        <f>IF(原始数据!AW720="","",IF(ISERROR(MATCH(原始数据!AW720,各类选项!$E:$E,0)),1,0))</f>
        <v/>
      </c>
      <c r="Q719" s="295" t="str">
        <f>IF(原始数据!AY720="","",IF(ISERROR(MATCH(原始数据!AY720,各类选项!$E:$E,0)),1,0))</f>
        <v/>
      </c>
      <c r="R719" s="295" t="str">
        <f>IF(原始数据!AZ720="","",IF(ISERROR(MATCH(原始数据!AZ720,各类选项!$C:$C,0)),1,0))</f>
        <v/>
      </c>
      <c r="S719" s="295" t="str">
        <f>IF(赛后数据!M720="","",IF(ISERROR(MATCH(赛后数据!M720,(各类选项!J:J),0)),1,0))</f>
        <v/>
      </c>
      <c r="T719" s="295" t="str">
        <f>IF(赛后数据!U720="","",IF(ISERROR(MATCH(赛后数据!U720,(各类选项!J:J),0)),1,0))</f>
        <v/>
      </c>
      <c r="U719" s="295" t="str">
        <f>IF(赛后数据!AC720="","",IF(ISERROR(MATCH(赛后数据!AC720,(各类选项!J:J),0)),1,0))</f>
        <v/>
      </c>
      <c r="V719" s="295" t="str">
        <f>IF(赛后数据!AK720="","",IF(ISERROR(MATCH(赛后数据!AK720,(各类选项!J:J),0)),1,0))</f>
        <v/>
      </c>
    </row>
    <row r="720" spans="1:22">
      <c r="A720" s="295">
        <f t="shared" si="22"/>
        <v>0</v>
      </c>
      <c r="B720" s="295">
        <f t="shared" si="23"/>
        <v>0</v>
      </c>
      <c r="C720" s="295" t="str">
        <f>IF(原始数据!K721="","",IF(ISERROR(MATCH(原始数据!K721,原始数据!E721:F721,0)),1,0)-IF(原始数据!K721="",1,0))</f>
        <v/>
      </c>
      <c r="D720" s="295" t="str">
        <f>IF(原始数据!L721="","",IF(ISERROR(MATCH(原始数据!L721,各类选项!L:L,0)),1,0)-IF(原始数据!L721="",1,0))</f>
        <v/>
      </c>
      <c r="E720" s="295" t="str">
        <f>IF(原始数据!W721="","",IF(ISERROR(MATCH(原始数据!W721,各类选项!G:G,0)),1,0))</f>
        <v/>
      </c>
      <c r="F720" s="295" t="str">
        <f>IF(原始数据!Y721="","",IF(ISERROR(MATCH(原始数据!Y721,各类选项!G:G,0)),1,0))</f>
        <v/>
      </c>
      <c r="G720" s="295" t="str">
        <f>IF(原始数据!AO721="","",IF(ISERROR(MATCH(原始数据!AO721,各类选项!$E:$E,0)),1,0))</f>
        <v/>
      </c>
      <c r="H720" s="295" t="str">
        <f>IF(原始数据!AP721="","",IF(ISERROR(MATCH(原始数据!AP721,各类选项!$E:$E,0)),1,0))</f>
        <v/>
      </c>
      <c r="I720" s="295" t="str">
        <f>IF(原始数据!AV721="","",IF(ISERROR(MATCH(原始数据!AV721,各类选项!$E:$E,0)),1,0))</f>
        <v/>
      </c>
      <c r="J720" s="295" t="str">
        <f>IF(原始数据!AX721="","",IF(ISERROR(MATCH(原始数据!AX721,各类选项!$E:$E,0)),1,0))</f>
        <v/>
      </c>
      <c r="K720" s="295" t="str">
        <f>IF(原始数据!AQ721="","",IF(ISERROR(MATCH(原始数据!AQ721,各类选项!$C:$C,0)),1,0))</f>
        <v/>
      </c>
      <c r="L720" s="295" t="str">
        <f>IF(原始数据!AR721="","",IF(ISERROR(MATCH(原始数据!AR721,各类选项!$C:$C,0)),1,0))</f>
        <v/>
      </c>
      <c r="M720" s="295" t="str">
        <f>IF(原始数据!AS721="","",IF(ISERROR(MATCH(原始数据!AS721,各类选项!$C:$C,0)),1,0))</f>
        <v/>
      </c>
      <c r="N720" s="295" t="str">
        <f>IF(原始数据!AT721="","",IF(ISERROR(MATCH(原始数据!AT721,各类选项!$E:$E,0)),1,0))</f>
        <v/>
      </c>
      <c r="O720" s="295" t="str">
        <f>IF(原始数据!AU721="","",IF(ISERROR(MATCH(原始数据!AU721,各类选项!$E:$E,0)),1,0))</f>
        <v/>
      </c>
      <c r="P720" s="295" t="str">
        <f>IF(原始数据!AW721="","",IF(ISERROR(MATCH(原始数据!AW721,各类选项!$E:$E,0)),1,0))</f>
        <v/>
      </c>
      <c r="Q720" s="295" t="str">
        <f>IF(原始数据!AY721="","",IF(ISERROR(MATCH(原始数据!AY721,各类选项!$E:$E,0)),1,0))</f>
        <v/>
      </c>
      <c r="R720" s="295" t="str">
        <f>IF(原始数据!AZ721="","",IF(ISERROR(MATCH(原始数据!AZ721,各类选项!$C:$C,0)),1,0))</f>
        <v/>
      </c>
      <c r="S720" s="295" t="str">
        <f>IF(赛后数据!M721="","",IF(ISERROR(MATCH(赛后数据!M721,(各类选项!J:J),0)),1,0))</f>
        <v/>
      </c>
      <c r="T720" s="295" t="str">
        <f>IF(赛后数据!U721="","",IF(ISERROR(MATCH(赛后数据!U721,(各类选项!J:J),0)),1,0))</f>
        <v/>
      </c>
      <c r="U720" s="295" t="str">
        <f>IF(赛后数据!AC721="","",IF(ISERROR(MATCH(赛后数据!AC721,(各类选项!J:J),0)),1,0))</f>
        <v/>
      </c>
      <c r="V720" s="295" t="str">
        <f>IF(赛后数据!AK721="","",IF(ISERROR(MATCH(赛后数据!AK721,(各类选项!J:J),0)),1,0))</f>
        <v/>
      </c>
    </row>
    <row r="721" spans="1:22">
      <c r="A721" s="295">
        <f t="shared" si="22"/>
        <v>0</v>
      </c>
      <c r="B721" s="295">
        <f t="shared" si="23"/>
        <v>0</v>
      </c>
      <c r="C721" s="295" t="str">
        <f>IF(原始数据!K722="","",IF(ISERROR(MATCH(原始数据!K722,原始数据!E722:F722,0)),1,0)-IF(原始数据!K722="",1,0))</f>
        <v/>
      </c>
      <c r="D721" s="295" t="str">
        <f>IF(原始数据!L722="","",IF(ISERROR(MATCH(原始数据!L722,各类选项!L:L,0)),1,0)-IF(原始数据!L722="",1,0))</f>
        <v/>
      </c>
      <c r="E721" s="295" t="str">
        <f>IF(原始数据!W722="","",IF(ISERROR(MATCH(原始数据!W722,各类选项!G:G,0)),1,0))</f>
        <v/>
      </c>
      <c r="F721" s="295" t="str">
        <f>IF(原始数据!Y722="","",IF(ISERROR(MATCH(原始数据!Y722,各类选项!G:G,0)),1,0))</f>
        <v/>
      </c>
      <c r="G721" s="295" t="str">
        <f>IF(原始数据!AO722="","",IF(ISERROR(MATCH(原始数据!AO722,各类选项!$E:$E,0)),1,0))</f>
        <v/>
      </c>
      <c r="H721" s="295" t="str">
        <f>IF(原始数据!AP722="","",IF(ISERROR(MATCH(原始数据!AP722,各类选项!$E:$E,0)),1,0))</f>
        <v/>
      </c>
      <c r="I721" s="295" t="str">
        <f>IF(原始数据!AV722="","",IF(ISERROR(MATCH(原始数据!AV722,各类选项!$E:$E,0)),1,0))</f>
        <v/>
      </c>
      <c r="J721" s="295" t="str">
        <f>IF(原始数据!AX722="","",IF(ISERROR(MATCH(原始数据!AX722,各类选项!$E:$E,0)),1,0))</f>
        <v/>
      </c>
      <c r="K721" s="295" t="str">
        <f>IF(原始数据!AQ722="","",IF(ISERROR(MATCH(原始数据!AQ722,各类选项!$C:$C,0)),1,0))</f>
        <v/>
      </c>
      <c r="L721" s="295" t="str">
        <f>IF(原始数据!AR722="","",IF(ISERROR(MATCH(原始数据!AR722,各类选项!$C:$C,0)),1,0))</f>
        <v/>
      </c>
      <c r="M721" s="295" t="str">
        <f>IF(原始数据!AS722="","",IF(ISERROR(MATCH(原始数据!AS722,各类选项!$C:$C,0)),1,0))</f>
        <v/>
      </c>
      <c r="N721" s="295" t="str">
        <f>IF(原始数据!AT722="","",IF(ISERROR(MATCH(原始数据!AT722,各类选项!$E:$E,0)),1,0))</f>
        <v/>
      </c>
      <c r="O721" s="295" t="str">
        <f>IF(原始数据!AU722="","",IF(ISERROR(MATCH(原始数据!AU722,各类选项!$E:$E,0)),1,0))</f>
        <v/>
      </c>
      <c r="P721" s="295" t="str">
        <f>IF(原始数据!AW722="","",IF(ISERROR(MATCH(原始数据!AW722,各类选项!$E:$E,0)),1,0))</f>
        <v/>
      </c>
      <c r="Q721" s="295" t="str">
        <f>IF(原始数据!AY722="","",IF(ISERROR(MATCH(原始数据!AY722,各类选项!$E:$E,0)),1,0))</f>
        <v/>
      </c>
      <c r="R721" s="295" t="str">
        <f>IF(原始数据!AZ722="","",IF(ISERROR(MATCH(原始数据!AZ722,各类选项!$C:$C,0)),1,0))</f>
        <v/>
      </c>
      <c r="S721" s="295" t="str">
        <f>IF(赛后数据!M722="","",IF(ISERROR(MATCH(赛后数据!M722,(各类选项!J:J),0)),1,0))</f>
        <v/>
      </c>
      <c r="T721" s="295" t="str">
        <f>IF(赛后数据!U722="","",IF(ISERROR(MATCH(赛后数据!U722,(各类选项!J:J),0)),1,0))</f>
        <v/>
      </c>
      <c r="U721" s="295" t="str">
        <f>IF(赛后数据!AC722="","",IF(ISERROR(MATCH(赛后数据!AC722,(各类选项!J:J),0)),1,0))</f>
        <v/>
      </c>
      <c r="V721" s="295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I50" workbookViewId="0">
      <selection activeCell="O19" sqref="O19"/>
    </sheetView>
  </sheetViews>
  <sheetFormatPr defaultColWidth="9" defaultRowHeight="13.5"/>
  <cols>
    <col min="1" max="1" width="23.4416666666667" style="166" customWidth="1"/>
    <col min="2" max="9" width="9" style="166"/>
    <col min="10" max="11" width="10.4416666666667" style="166" customWidth="1"/>
    <col min="12" max="12" width="10.3333333333333" style="166" customWidth="1"/>
    <col min="13" max="19" width="9" style="166"/>
  </cols>
  <sheetData>
    <row r="1" ht="16.5" spans="1:18">
      <c r="A1" s="166" t="s">
        <v>53</v>
      </c>
      <c r="B1" s="166" t="s">
        <v>54</v>
      </c>
      <c r="F1" s="166" t="s">
        <v>55</v>
      </c>
      <c r="G1" s="166" t="s">
        <v>56</v>
      </c>
      <c r="H1" s="166" t="s">
        <v>38</v>
      </c>
      <c r="I1" s="166" t="s">
        <v>57</v>
      </c>
      <c r="K1" s="166" t="s">
        <v>58</v>
      </c>
      <c r="O1" s="290" t="s">
        <v>59</v>
      </c>
      <c r="P1" s="290" t="s">
        <v>60</v>
      </c>
      <c r="Q1" s="290" t="s">
        <v>61</v>
      </c>
      <c r="R1" s="290" t="s">
        <v>62</v>
      </c>
    </row>
    <row r="2" ht="16.5" spans="1:18">
      <c r="A2" s="166" t="s">
        <v>63</v>
      </c>
      <c r="B2" s="166" t="s">
        <v>64</v>
      </c>
      <c r="C2" s="166" t="s">
        <v>65</v>
      </c>
      <c r="D2" s="166" t="s">
        <v>64</v>
      </c>
      <c r="E2" s="166" t="s">
        <v>65</v>
      </c>
      <c r="F2" s="175" t="str" cm="1">
        <f t="array" ref="F2:F14">_xlfn.UNIQUE(I2:I97)</f>
        <v>WBG</v>
      </c>
      <c r="G2" s="166" t="s">
        <v>66</v>
      </c>
      <c r="H2" s="166" t="s">
        <v>67</v>
      </c>
      <c r="I2" s="175" t="s">
        <v>68</v>
      </c>
      <c r="J2" s="175" t="s">
        <v>69</v>
      </c>
      <c r="K2" s="175" t="s">
        <v>68</v>
      </c>
      <c r="L2" s="175" t="s">
        <v>70</v>
      </c>
      <c r="N2" s="175" t="s">
        <v>68</v>
      </c>
      <c r="O2" s="291" t="s">
        <v>69</v>
      </c>
      <c r="P2" s="291" t="s">
        <v>71</v>
      </c>
      <c r="Q2" s="291" t="s">
        <v>72</v>
      </c>
      <c r="R2" s="291" t="s">
        <v>73</v>
      </c>
    </row>
    <row r="3" ht="14.25" spans="1:18">
      <c r="A3" s="166" t="s">
        <v>74</v>
      </c>
      <c r="B3" s="166">
        <v>0</v>
      </c>
      <c r="C3" s="166" t="s">
        <v>75</v>
      </c>
      <c r="D3" s="166">
        <v>0</v>
      </c>
      <c r="E3" s="166" t="s">
        <v>75</v>
      </c>
      <c r="F3" s="175" t="str">
        <v>TE</v>
      </c>
      <c r="G3" s="166" t="s">
        <v>76</v>
      </c>
      <c r="H3" s="166" t="s">
        <v>77</v>
      </c>
      <c r="I3" s="175" t="s">
        <v>68</v>
      </c>
      <c r="J3" s="175" t="s">
        <v>71</v>
      </c>
      <c r="K3" s="175" t="s">
        <v>68</v>
      </c>
      <c r="L3" s="175" t="s">
        <v>78</v>
      </c>
      <c r="N3" s="175" t="s">
        <v>79</v>
      </c>
      <c r="O3" s="292" t="s">
        <v>80</v>
      </c>
      <c r="P3" s="292" t="s">
        <v>81</v>
      </c>
      <c r="Q3" s="292" t="s">
        <v>82</v>
      </c>
      <c r="R3" s="292" t="s">
        <v>83</v>
      </c>
    </row>
    <row r="4" ht="14.25" spans="1:18">
      <c r="A4" s="166" t="s">
        <v>84</v>
      </c>
      <c r="B4" s="166">
        <v>1</v>
      </c>
      <c r="C4" s="166" t="s">
        <v>85</v>
      </c>
      <c r="D4" s="166">
        <v>1</v>
      </c>
      <c r="E4" s="166" t="s">
        <v>86</v>
      </c>
      <c r="F4" s="175" t="str">
        <v>RC</v>
      </c>
      <c r="G4" s="166" t="s">
        <v>87</v>
      </c>
      <c r="H4" s="166" t="s">
        <v>88</v>
      </c>
      <c r="I4" s="175" t="s">
        <v>68</v>
      </c>
      <c r="J4" s="175" t="s">
        <v>72</v>
      </c>
      <c r="K4" s="175" t="s">
        <v>79</v>
      </c>
      <c r="L4" s="175" t="s">
        <v>89</v>
      </c>
      <c r="N4" s="175" t="s">
        <v>90</v>
      </c>
      <c r="O4" s="175" t="s">
        <v>91</v>
      </c>
      <c r="P4" s="175" t="s">
        <v>92</v>
      </c>
      <c r="Q4" s="175" t="s">
        <v>93</v>
      </c>
      <c r="R4" s="175" t="s">
        <v>94</v>
      </c>
    </row>
    <row r="5" ht="14.25" spans="1:18">
      <c r="A5" s="166" t="s">
        <v>95</v>
      </c>
      <c r="B5" s="166">
        <v>2</v>
      </c>
      <c r="C5" s="166" t="s">
        <v>96</v>
      </c>
      <c r="D5" s="166">
        <v>2</v>
      </c>
      <c r="E5" s="166" t="s">
        <v>97</v>
      </c>
      <c r="F5" s="175" t="str">
        <v>AXIZ</v>
      </c>
      <c r="G5" s="166" t="s">
        <v>98</v>
      </c>
      <c r="H5" s="166" t="s">
        <v>99</v>
      </c>
      <c r="I5" s="175" t="s">
        <v>68</v>
      </c>
      <c r="J5" s="175" t="s">
        <v>73</v>
      </c>
      <c r="K5" s="175" t="s">
        <v>90</v>
      </c>
      <c r="L5" s="175" t="s">
        <v>100</v>
      </c>
      <c r="N5" s="175" t="s">
        <v>101</v>
      </c>
      <c r="O5" s="175" t="s">
        <v>102</v>
      </c>
      <c r="P5" s="175" t="s">
        <v>103</v>
      </c>
      <c r="Q5" s="175" t="s">
        <v>104</v>
      </c>
      <c r="R5" s="175" t="s">
        <v>105</v>
      </c>
    </row>
    <row r="6" ht="14.25" spans="1:18">
      <c r="A6" s="166" t="s">
        <v>106</v>
      </c>
      <c r="B6" s="166">
        <v>3</v>
      </c>
      <c r="C6" s="166" t="s">
        <v>107</v>
      </c>
      <c r="D6" s="166">
        <v>3</v>
      </c>
      <c r="E6" s="166" t="s">
        <v>108</v>
      </c>
      <c r="F6" s="175" t="str">
        <v>WOLVES</v>
      </c>
      <c r="G6" s="166" t="s">
        <v>109</v>
      </c>
      <c r="H6" s="166" t="s">
        <v>110</v>
      </c>
      <c r="I6" s="175" t="s">
        <v>79</v>
      </c>
      <c r="J6" s="175" t="s">
        <v>80</v>
      </c>
      <c r="K6" s="175" t="s">
        <v>90</v>
      </c>
      <c r="L6" s="175" t="s">
        <v>111</v>
      </c>
      <c r="N6" s="175" t="s">
        <v>112</v>
      </c>
      <c r="O6" s="175" t="s">
        <v>113</v>
      </c>
      <c r="P6" s="175" t="s">
        <v>114</v>
      </c>
      <c r="Q6" s="175" t="s">
        <v>115</v>
      </c>
      <c r="R6" s="175" t="s">
        <v>116</v>
      </c>
    </row>
    <row r="7" ht="14.25" spans="1:18">
      <c r="A7" s="166" t="s">
        <v>117</v>
      </c>
      <c r="B7" s="166">
        <v>4</v>
      </c>
      <c r="C7" s="166" t="s">
        <v>118</v>
      </c>
      <c r="D7" s="166">
        <v>4</v>
      </c>
      <c r="E7" s="166" t="s">
        <v>119</v>
      </c>
      <c r="F7" s="175" t="str">
        <v>GR</v>
      </c>
      <c r="G7" s="166" t="s">
        <v>120</v>
      </c>
      <c r="H7" s="166" t="s">
        <v>121</v>
      </c>
      <c r="I7" s="175" t="s">
        <v>79</v>
      </c>
      <c r="J7" s="175" t="s">
        <v>122</v>
      </c>
      <c r="K7" s="175" t="s">
        <v>101</v>
      </c>
      <c r="L7" s="175" t="s">
        <v>123</v>
      </c>
      <c r="N7" s="175" t="s">
        <v>124</v>
      </c>
      <c r="O7" s="175" t="s">
        <v>125</v>
      </c>
      <c r="P7" s="175" t="s">
        <v>126</v>
      </c>
      <c r="Q7" s="175" t="s">
        <v>127</v>
      </c>
      <c r="R7" s="175" t="s">
        <v>128</v>
      </c>
    </row>
    <row r="8" ht="14.25" spans="1:18">
      <c r="A8" s="166" t="s">
        <v>129</v>
      </c>
      <c r="B8" s="166">
        <v>5</v>
      </c>
      <c r="C8" s="166" t="s">
        <v>130</v>
      </c>
      <c r="D8" s="166">
        <v>5</v>
      </c>
      <c r="E8" s="166" t="s">
        <v>131</v>
      </c>
      <c r="F8" s="175" t="str">
        <v>FPX.ZQ</v>
      </c>
      <c r="G8" s="166" t="s">
        <v>132</v>
      </c>
      <c r="H8" s="166" t="s">
        <v>133</v>
      </c>
      <c r="I8" s="175" t="s">
        <v>79</v>
      </c>
      <c r="J8" s="175" t="s">
        <v>81</v>
      </c>
      <c r="K8" s="175" t="s">
        <v>101</v>
      </c>
      <c r="L8" s="175" t="s">
        <v>134</v>
      </c>
      <c r="N8" s="175" t="s">
        <v>135</v>
      </c>
      <c r="O8" s="175" t="s">
        <v>136</v>
      </c>
      <c r="P8" s="175" t="s">
        <v>137</v>
      </c>
      <c r="Q8" s="175" t="s">
        <v>138</v>
      </c>
      <c r="R8" s="175" t="s">
        <v>139</v>
      </c>
    </row>
    <row r="9" ht="14.25" spans="1:18">
      <c r="A9" s="166" t="s">
        <v>140</v>
      </c>
      <c r="B9" s="166">
        <v>6</v>
      </c>
      <c r="C9" s="166" t="s">
        <v>141</v>
      </c>
      <c r="D9" s="166">
        <v>6</v>
      </c>
      <c r="E9" s="166" t="s">
        <v>142</v>
      </c>
      <c r="F9" s="175" t="str">
        <v>FL</v>
      </c>
      <c r="G9" s="166" t="s">
        <v>143</v>
      </c>
      <c r="H9" s="166" t="s">
        <v>144</v>
      </c>
      <c r="I9" s="175" t="s">
        <v>79</v>
      </c>
      <c r="J9" s="175" t="s">
        <v>82</v>
      </c>
      <c r="K9" s="175" t="s">
        <v>112</v>
      </c>
      <c r="L9" s="175" t="s">
        <v>145</v>
      </c>
      <c r="N9" s="175" t="s">
        <v>146</v>
      </c>
      <c r="O9" s="175" t="s">
        <v>147</v>
      </c>
      <c r="P9" s="175" t="s">
        <v>148</v>
      </c>
      <c r="Q9" s="175" t="s">
        <v>149</v>
      </c>
      <c r="R9" s="175" t="s">
        <v>150</v>
      </c>
    </row>
    <row r="10" ht="14.25" spans="1:18">
      <c r="A10" s="166" t="s">
        <v>151</v>
      </c>
      <c r="B10" s="166">
        <v>7</v>
      </c>
      <c r="C10" s="166" t="s">
        <v>152</v>
      </c>
      <c r="D10" s="166">
        <v>7</v>
      </c>
      <c r="E10" s="166" t="s">
        <v>153</v>
      </c>
      <c r="F10" s="175" t="str">
        <v>ACT</v>
      </c>
      <c r="G10" s="166" t="s">
        <v>154</v>
      </c>
      <c r="H10" s="175" t="s">
        <v>155</v>
      </c>
      <c r="I10" s="175" t="s">
        <v>79</v>
      </c>
      <c r="J10" s="175" t="s">
        <v>83</v>
      </c>
      <c r="K10" s="175" t="s">
        <v>112</v>
      </c>
      <c r="L10" s="175" t="s">
        <v>156</v>
      </c>
      <c r="N10" s="175" t="s">
        <v>157</v>
      </c>
      <c r="O10" s="175" t="s">
        <v>158</v>
      </c>
      <c r="P10" s="175" t="s">
        <v>159</v>
      </c>
      <c r="Q10" s="175" t="s">
        <v>160</v>
      </c>
      <c r="R10" s="175" t="s">
        <v>161</v>
      </c>
    </row>
    <row r="11" spans="1:18">
      <c r="A11" s="166" t="s">
        <v>162</v>
      </c>
      <c r="B11" s="166">
        <v>8</v>
      </c>
      <c r="C11" s="166" t="s">
        <v>163</v>
      </c>
      <c r="D11" s="166">
        <v>8</v>
      </c>
      <c r="E11" s="166" t="s">
        <v>164</v>
      </c>
      <c r="F11" s="175" t="str">
        <v>MRC</v>
      </c>
      <c r="G11" s="175" t="s">
        <v>165</v>
      </c>
      <c r="I11" s="175" t="s">
        <v>90</v>
      </c>
      <c r="J11" s="175" t="s">
        <v>91</v>
      </c>
      <c r="K11" s="175" t="s">
        <v>124</v>
      </c>
      <c r="L11" s="175" t="s">
        <v>166</v>
      </c>
      <c r="N11" s="175" t="s">
        <v>167</v>
      </c>
      <c r="O11" s="175" t="s">
        <v>168</v>
      </c>
      <c r="P11" s="175" t="s">
        <v>169</v>
      </c>
      <c r="Q11" s="175" t="s">
        <v>170</v>
      </c>
      <c r="R11" s="175" t="s">
        <v>171</v>
      </c>
    </row>
    <row r="12" ht="14.25" spans="1:18">
      <c r="A12" s="166" t="s">
        <v>172</v>
      </c>
      <c r="B12" s="166">
        <v>9</v>
      </c>
      <c r="C12" s="166" t="s">
        <v>173</v>
      </c>
      <c r="D12" s="166">
        <v>9</v>
      </c>
      <c r="E12" s="166" t="s">
        <v>174</v>
      </c>
      <c r="F12" s="95" t="str">
        <v>B4U</v>
      </c>
      <c r="G12" s="95"/>
      <c r="H12" s="95"/>
      <c r="I12" s="175" t="s">
        <v>90</v>
      </c>
      <c r="J12" s="175" t="s">
        <v>175</v>
      </c>
      <c r="K12" s="175" t="s">
        <v>124</v>
      </c>
      <c r="L12" s="175" t="s">
        <v>176</v>
      </c>
      <c r="N12" s="175" t="s">
        <v>177</v>
      </c>
      <c r="O12" s="175" t="s">
        <v>178</v>
      </c>
      <c r="P12" s="175" t="s">
        <v>179</v>
      </c>
      <c r="Q12" s="175" t="s">
        <v>180</v>
      </c>
      <c r="R12" s="175" t="s">
        <v>181</v>
      </c>
    </row>
    <row r="13" spans="1:18">
      <c r="A13" s="166" t="s">
        <v>9</v>
      </c>
      <c r="B13" s="166">
        <v>10</v>
      </c>
      <c r="C13" s="166" t="s">
        <v>182</v>
      </c>
      <c r="D13" s="166">
        <v>10</v>
      </c>
      <c r="E13" s="166" t="s">
        <v>183</v>
      </c>
      <c r="F13" s="166" t="str">
        <v>ZETA</v>
      </c>
      <c r="I13" s="175" t="s">
        <v>90</v>
      </c>
      <c r="J13" s="175" t="s">
        <v>92</v>
      </c>
      <c r="K13" s="175" t="s">
        <v>135</v>
      </c>
      <c r="L13" s="175" t="s">
        <v>184</v>
      </c>
      <c r="N13" s="175" t="s">
        <v>185</v>
      </c>
      <c r="O13" s="175" t="s">
        <v>186</v>
      </c>
      <c r="P13" s="175" t="s">
        <v>187</v>
      </c>
      <c r="Q13" s="175" t="s">
        <v>188</v>
      </c>
      <c r="R13" s="175" t="s">
        <v>189</v>
      </c>
    </row>
    <row r="14" spans="1:18">
      <c r="A14" s="166" t="s">
        <v>117</v>
      </c>
      <c r="B14" s="166">
        <v>11</v>
      </c>
      <c r="C14" s="166" t="s">
        <v>190</v>
      </c>
      <c r="D14" s="166">
        <v>11</v>
      </c>
      <c r="E14" s="166" t="s">
        <v>191</v>
      </c>
      <c r="F14" s="166">
        <v>0</v>
      </c>
      <c r="I14" s="175" t="s">
        <v>90</v>
      </c>
      <c r="J14" s="175" t="s">
        <v>93</v>
      </c>
      <c r="K14" s="175" t="s">
        <v>146</v>
      </c>
      <c r="L14" s="175" t="s">
        <v>192</v>
      </c>
    </row>
    <row r="15" spans="1:18">
      <c r="A15" s="166" t="s">
        <v>193</v>
      </c>
      <c r="B15" s="166">
        <v>12</v>
      </c>
      <c r="C15" s="166" t="s">
        <v>194</v>
      </c>
      <c r="D15" s="166">
        <v>12</v>
      </c>
      <c r="E15" s="166" t="s">
        <v>195</v>
      </c>
      <c r="I15" s="175" t="s">
        <v>90</v>
      </c>
      <c r="J15" s="175" t="s">
        <v>94</v>
      </c>
      <c r="K15" s="175" t="s">
        <v>146</v>
      </c>
      <c r="L15" s="175" t="s">
        <v>196</v>
      </c>
    </row>
    <row r="16" spans="1:18">
      <c r="B16" s="166">
        <v>13</v>
      </c>
      <c r="C16" s="166" t="s">
        <v>197</v>
      </c>
      <c r="D16" s="166">
        <v>13</v>
      </c>
      <c r="E16" s="166" t="s">
        <v>198</v>
      </c>
      <c r="I16" s="175" t="s">
        <v>101</v>
      </c>
      <c r="J16" s="175" t="s">
        <v>102</v>
      </c>
      <c r="K16" s="175" t="s">
        <v>157</v>
      </c>
      <c r="L16" s="175" t="s">
        <v>199</v>
      </c>
    </row>
    <row r="17" spans="2:12">
      <c r="B17" s="166">
        <v>14</v>
      </c>
      <c r="C17" s="166" t="s">
        <v>200</v>
      </c>
      <c r="D17" s="166">
        <v>14</v>
      </c>
      <c r="E17" s="166" t="s">
        <v>201</v>
      </c>
      <c r="I17" s="175" t="s">
        <v>101</v>
      </c>
      <c r="J17" s="175" t="s">
        <v>202</v>
      </c>
      <c r="K17" s="175" t="s">
        <v>157</v>
      </c>
      <c r="L17" s="175" t="s">
        <v>203</v>
      </c>
    </row>
    <row r="18" spans="2:12">
      <c r="B18" s="166">
        <v>15</v>
      </c>
      <c r="C18" s="166" t="s">
        <v>204</v>
      </c>
      <c r="D18" s="166">
        <v>15</v>
      </c>
      <c r="E18" s="166" t="s">
        <v>205</v>
      </c>
      <c r="I18" s="175" t="s">
        <v>101</v>
      </c>
      <c r="J18" s="175" t="s">
        <v>103</v>
      </c>
      <c r="K18" s="175" t="s">
        <v>167</v>
      </c>
      <c r="L18" s="175" t="s">
        <v>206</v>
      </c>
    </row>
    <row r="19" spans="2:12">
      <c r="B19" s="166">
        <v>16</v>
      </c>
      <c r="C19" s="166" t="s">
        <v>207</v>
      </c>
      <c r="D19" s="166">
        <v>16</v>
      </c>
      <c r="E19" s="166" t="s">
        <v>208</v>
      </c>
      <c r="I19" s="175" t="s">
        <v>101</v>
      </c>
      <c r="J19" s="175" t="s">
        <v>104</v>
      </c>
      <c r="K19" s="175" t="s">
        <v>167</v>
      </c>
      <c r="L19" s="175" t="s">
        <v>209</v>
      </c>
    </row>
    <row r="20" spans="2:12">
      <c r="B20" s="166">
        <v>17</v>
      </c>
      <c r="C20" s="166" t="s">
        <v>210</v>
      </c>
      <c r="D20" s="166">
        <v>17</v>
      </c>
      <c r="E20" s="166" t="s">
        <v>211</v>
      </c>
      <c r="I20" s="175" t="s">
        <v>101</v>
      </c>
      <c r="J20" s="175" t="s">
        <v>105</v>
      </c>
      <c r="K20" s="175" t="s">
        <v>177</v>
      </c>
      <c r="L20" s="175" t="s">
        <v>212</v>
      </c>
    </row>
    <row r="21" spans="2:12">
      <c r="B21" s="166">
        <v>18</v>
      </c>
      <c r="C21" s="166" t="s">
        <v>213</v>
      </c>
      <c r="D21" s="166">
        <v>18</v>
      </c>
      <c r="E21" s="166" t="s">
        <v>214</v>
      </c>
      <c r="I21" s="175" t="s">
        <v>112</v>
      </c>
      <c r="J21" s="175" t="s">
        <v>113</v>
      </c>
      <c r="K21" s="175" t="s">
        <v>177</v>
      </c>
      <c r="L21" s="175" t="s">
        <v>215</v>
      </c>
    </row>
    <row r="22" spans="2:12">
      <c r="B22" s="166">
        <v>19</v>
      </c>
      <c r="C22" s="166" t="s">
        <v>216</v>
      </c>
      <c r="D22" s="166">
        <v>19</v>
      </c>
      <c r="E22" s="166" t="s">
        <v>217</v>
      </c>
      <c r="I22" s="175" t="s">
        <v>112</v>
      </c>
      <c r="J22" s="175" t="s">
        <v>218</v>
      </c>
      <c r="K22" s="175" t="s">
        <v>185</v>
      </c>
      <c r="L22" s="175" t="s">
        <v>219</v>
      </c>
    </row>
    <row r="23" spans="2:12">
      <c r="B23" s="166">
        <v>20</v>
      </c>
      <c r="C23" s="166" t="s">
        <v>220</v>
      </c>
      <c r="D23" s="166">
        <v>20</v>
      </c>
      <c r="E23" s="166" t="s">
        <v>221</v>
      </c>
      <c r="I23" s="175" t="s">
        <v>112</v>
      </c>
      <c r="J23" s="175" t="s">
        <v>114</v>
      </c>
      <c r="K23" s="175" t="s">
        <v>185</v>
      </c>
      <c r="L23" s="175" t="s">
        <v>222</v>
      </c>
    </row>
    <row r="24" spans="2:12">
      <c r="B24" s="166">
        <v>21</v>
      </c>
      <c r="C24" s="166" t="s">
        <v>223</v>
      </c>
      <c r="D24" s="166">
        <v>21</v>
      </c>
      <c r="E24" s="166" t="s">
        <v>224</v>
      </c>
      <c r="I24" s="175" t="s">
        <v>112</v>
      </c>
      <c r="J24" s="175" t="s">
        <v>115</v>
      </c>
      <c r="K24" s="175"/>
      <c r="L24" s="175"/>
    </row>
    <row r="25" spans="2:12">
      <c r="B25" s="166">
        <v>22</v>
      </c>
      <c r="C25" s="166" t="s">
        <v>225</v>
      </c>
      <c r="D25" s="166">
        <v>22</v>
      </c>
      <c r="E25" s="166" t="s">
        <v>226</v>
      </c>
      <c r="I25" s="175" t="s">
        <v>112</v>
      </c>
      <c r="J25" s="175" t="s">
        <v>116</v>
      </c>
      <c r="K25" s="175"/>
      <c r="L25" s="293"/>
    </row>
    <row r="26" spans="2:12">
      <c r="B26" s="166">
        <v>23</v>
      </c>
      <c r="C26" s="166" t="s">
        <v>227</v>
      </c>
      <c r="D26" s="166">
        <v>23</v>
      </c>
      <c r="E26" s="166" t="s">
        <v>228</v>
      </c>
      <c r="I26" s="175" t="s">
        <v>124</v>
      </c>
      <c r="J26" s="175" t="s">
        <v>125</v>
      </c>
      <c r="K26" s="175"/>
      <c r="L26" s="175"/>
    </row>
    <row r="27" spans="2:12">
      <c r="B27" s="166">
        <v>24</v>
      </c>
      <c r="C27" s="166" t="s">
        <v>229</v>
      </c>
      <c r="D27" s="166">
        <v>24</v>
      </c>
      <c r="E27" s="166" t="s">
        <v>230</v>
      </c>
      <c r="I27" s="175" t="s">
        <v>124</v>
      </c>
      <c r="J27" s="175" t="s">
        <v>231</v>
      </c>
      <c r="K27" s="175"/>
      <c r="L27" s="175"/>
    </row>
    <row r="28" spans="2:12">
      <c r="B28" s="166">
        <v>25</v>
      </c>
      <c r="C28" s="166" t="s">
        <v>232</v>
      </c>
      <c r="D28" s="166">
        <v>25</v>
      </c>
      <c r="E28" s="166" t="s">
        <v>233</v>
      </c>
      <c r="I28" s="175" t="s">
        <v>124</v>
      </c>
      <c r="J28" s="175" t="s">
        <v>127</v>
      </c>
      <c r="K28" s="175"/>
      <c r="L28" s="175"/>
    </row>
    <row r="29" spans="2:12">
      <c r="B29" s="166">
        <v>26</v>
      </c>
      <c r="C29" s="166" t="s">
        <v>234</v>
      </c>
      <c r="D29" s="166">
        <v>26</v>
      </c>
      <c r="E29" s="166" t="s">
        <v>235</v>
      </c>
      <c r="I29" s="175" t="s">
        <v>124</v>
      </c>
      <c r="J29" s="175" t="s">
        <v>126</v>
      </c>
      <c r="K29" s="175"/>
      <c r="L29" s="175"/>
    </row>
    <row r="30" spans="2:12">
      <c r="B30" s="166">
        <v>27</v>
      </c>
      <c r="C30" s="166" t="s">
        <v>236</v>
      </c>
      <c r="D30" s="166">
        <v>27</v>
      </c>
      <c r="E30" s="166" t="s">
        <v>237</v>
      </c>
      <c r="I30" s="175" t="s">
        <v>124</v>
      </c>
      <c r="J30" s="175" t="s">
        <v>128</v>
      </c>
      <c r="K30" s="175"/>
      <c r="L30" s="175"/>
    </row>
    <row r="31" spans="2:12">
      <c r="B31" s="166">
        <v>28</v>
      </c>
      <c r="C31" s="166" t="s">
        <v>238</v>
      </c>
      <c r="D31" s="166">
        <v>28</v>
      </c>
      <c r="E31" s="166" t="s">
        <v>239</v>
      </c>
      <c r="I31" s="175" t="s">
        <v>135</v>
      </c>
      <c r="J31" s="175" t="s">
        <v>136</v>
      </c>
      <c r="K31" s="175"/>
      <c r="L31" s="175"/>
    </row>
    <row r="32" spans="2:12">
      <c r="B32" s="166">
        <v>29</v>
      </c>
      <c r="C32" s="175" t="s">
        <v>240</v>
      </c>
      <c r="D32" s="166">
        <v>29</v>
      </c>
      <c r="E32" s="166" t="s">
        <v>241</v>
      </c>
      <c r="I32" s="175" t="s">
        <v>135</v>
      </c>
      <c r="J32" s="175" t="s">
        <v>138</v>
      </c>
      <c r="K32" s="175"/>
      <c r="L32" s="175"/>
    </row>
    <row r="33" spans="2:12">
      <c r="B33" s="166">
        <v>30</v>
      </c>
      <c r="C33" s="166" t="s">
        <v>242</v>
      </c>
      <c r="D33" s="166">
        <v>30</v>
      </c>
      <c r="E33" s="166" t="s">
        <v>243</v>
      </c>
      <c r="I33" s="175" t="s">
        <v>135</v>
      </c>
      <c r="J33" s="175" t="s">
        <v>139</v>
      </c>
      <c r="K33" s="175"/>
      <c r="L33" s="175"/>
    </row>
    <row r="34" spans="2:12">
      <c r="B34" s="166">
        <v>31</v>
      </c>
      <c r="C34" s="294" t="s">
        <v>244</v>
      </c>
      <c r="D34" s="166">
        <v>31</v>
      </c>
      <c r="E34" s="166" t="s">
        <v>245</v>
      </c>
      <c r="I34" s="175" t="s">
        <v>135</v>
      </c>
      <c r="J34" s="175" t="s">
        <v>246</v>
      </c>
      <c r="K34" s="175"/>
      <c r="L34" s="175"/>
    </row>
    <row r="35" spans="2:12">
      <c r="B35" s="166">
        <v>32</v>
      </c>
      <c r="C35" s="175" t="s">
        <v>247</v>
      </c>
      <c r="D35" s="166">
        <v>32</v>
      </c>
      <c r="E35" s="166" t="s">
        <v>248</v>
      </c>
      <c r="I35" s="175" t="s">
        <v>135</v>
      </c>
      <c r="J35" s="175" t="s">
        <v>137</v>
      </c>
      <c r="K35" s="175"/>
      <c r="L35" s="175"/>
    </row>
    <row r="36" spans="2:12">
      <c r="B36" s="166">
        <v>33</v>
      </c>
      <c r="C36" s="175" t="s">
        <v>249</v>
      </c>
      <c r="D36" s="166">
        <v>33</v>
      </c>
      <c r="E36" s="166" t="s">
        <v>250</v>
      </c>
      <c r="I36" s="175" t="s">
        <v>146</v>
      </c>
      <c r="J36" s="175" t="s">
        <v>147</v>
      </c>
    </row>
    <row r="37" spans="2:12">
      <c r="B37" s="166">
        <v>34</v>
      </c>
      <c r="D37" s="166">
        <v>34</v>
      </c>
      <c r="E37" s="166" t="s">
        <v>251</v>
      </c>
      <c r="I37" s="175" t="s">
        <v>146</v>
      </c>
      <c r="J37" s="175" t="s">
        <v>148</v>
      </c>
    </row>
    <row r="38" spans="2:12">
      <c r="B38" s="166">
        <v>35</v>
      </c>
      <c r="D38" s="166">
        <v>35</v>
      </c>
      <c r="E38" s="166" t="s">
        <v>252</v>
      </c>
      <c r="I38" s="175" t="s">
        <v>146</v>
      </c>
      <c r="J38" s="175" t="s">
        <v>149</v>
      </c>
    </row>
    <row r="39" spans="2:12">
      <c r="B39" s="166">
        <v>36</v>
      </c>
      <c r="D39" s="166">
        <v>36</v>
      </c>
      <c r="E39" s="166" t="s">
        <v>253</v>
      </c>
      <c r="I39" s="175" t="s">
        <v>146</v>
      </c>
      <c r="J39" s="175" t="s">
        <v>150</v>
      </c>
    </row>
    <row r="40" spans="2:12">
      <c r="B40" s="166">
        <v>37</v>
      </c>
      <c r="D40" s="166">
        <v>37</v>
      </c>
      <c r="E40" s="166" t="s">
        <v>254</v>
      </c>
      <c r="I40" s="175" t="s">
        <v>157</v>
      </c>
      <c r="J40" s="175" t="s">
        <v>160</v>
      </c>
    </row>
    <row r="41" spans="2:12">
      <c r="B41" s="166">
        <v>38</v>
      </c>
      <c r="D41" s="166">
        <v>38</v>
      </c>
      <c r="E41" s="166" t="s">
        <v>255</v>
      </c>
      <c r="I41" s="175" t="s">
        <v>157</v>
      </c>
      <c r="J41" s="175" t="s">
        <v>256</v>
      </c>
    </row>
    <row r="42" spans="2:12">
      <c r="B42" s="166">
        <v>39</v>
      </c>
      <c r="D42" s="166">
        <v>39</v>
      </c>
      <c r="E42" s="166" t="s">
        <v>257</v>
      </c>
      <c r="I42" s="175" t="s">
        <v>157</v>
      </c>
      <c r="J42" s="175" t="s">
        <v>158</v>
      </c>
    </row>
    <row r="43" spans="2:12">
      <c r="B43" s="166">
        <v>40</v>
      </c>
      <c r="D43" s="166">
        <v>40</v>
      </c>
      <c r="E43" s="166" t="s">
        <v>258</v>
      </c>
      <c r="I43" s="175" t="s">
        <v>157</v>
      </c>
      <c r="J43" s="175" t="s">
        <v>161</v>
      </c>
    </row>
    <row r="44" spans="2:12">
      <c r="B44" s="166">
        <v>41</v>
      </c>
      <c r="D44" s="166">
        <v>41</v>
      </c>
      <c r="E44" s="166" t="s">
        <v>259</v>
      </c>
      <c r="I44" s="175" t="s">
        <v>157</v>
      </c>
      <c r="J44" s="175" t="s">
        <v>159</v>
      </c>
    </row>
    <row r="45" spans="2:12">
      <c r="B45" s="166">
        <v>42</v>
      </c>
      <c r="D45" s="166">
        <v>42</v>
      </c>
      <c r="E45" s="166" t="s">
        <v>260</v>
      </c>
      <c r="I45" s="175" t="s">
        <v>167</v>
      </c>
      <c r="J45" s="175" t="s">
        <v>168</v>
      </c>
    </row>
    <row r="46" spans="2:12">
      <c r="B46" s="166">
        <v>43</v>
      </c>
      <c r="D46" s="166">
        <v>43</v>
      </c>
      <c r="E46" s="166" t="s">
        <v>261</v>
      </c>
      <c r="I46" s="175" t="s">
        <v>167</v>
      </c>
      <c r="J46" s="175" t="s">
        <v>169</v>
      </c>
    </row>
    <row r="47" spans="2:12">
      <c r="B47" s="166">
        <v>44</v>
      </c>
      <c r="D47" s="166">
        <v>44</v>
      </c>
      <c r="E47" s="175" t="s">
        <v>262</v>
      </c>
      <c r="I47" s="175" t="s">
        <v>167</v>
      </c>
      <c r="J47" s="175" t="s">
        <v>170</v>
      </c>
    </row>
    <row r="48" spans="2:12">
      <c r="B48" s="166">
        <v>45</v>
      </c>
      <c r="D48" s="166">
        <v>45</v>
      </c>
      <c r="E48" s="175" t="s">
        <v>263</v>
      </c>
      <c r="I48" s="175" t="s">
        <v>167</v>
      </c>
      <c r="J48" s="175" t="s">
        <v>171</v>
      </c>
    </row>
    <row r="49" spans="4:10">
      <c r="D49" s="294">
        <v>46</v>
      </c>
      <c r="E49" s="294" t="s">
        <v>264</v>
      </c>
      <c r="I49" s="175" t="s">
        <v>167</v>
      </c>
      <c r="J49" s="175" t="s">
        <v>265</v>
      </c>
    </row>
    <row r="50" spans="4:10">
      <c r="D50" s="166">
        <v>47</v>
      </c>
      <c r="E50" s="175" t="s">
        <v>266</v>
      </c>
      <c r="I50" s="175" t="s">
        <v>177</v>
      </c>
      <c r="J50" s="175" t="s">
        <v>178</v>
      </c>
    </row>
    <row r="51" spans="4:10">
      <c r="D51" s="166">
        <v>48</v>
      </c>
      <c r="E51" s="175" t="s">
        <v>267</v>
      </c>
      <c r="I51" s="175" t="s">
        <v>177</v>
      </c>
      <c r="J51" s="175" t="s">
        <v>179</v>
      </c>
    </row>
    <row r="52" spans="4:10">
      <c r="D52" s="166">
        <v>49</v>
      </c>
      <c r="E52" s="175" t="s">
        <v>268</v>
      </c>
      <c r="I52" s="175" t="s">
        <v>177</v>
      </c>
      <c r="J52" s="175" t="s">
        <v>180</v>
      </c>
    </row>
    <row r="53" spans="4:10">
      <c r="D53" s="166">
        <v>50</v>
      </c>
      <c r="E53" s="175" t="s">
        <v>269</v>
      </c>
      <c r="I53" s="175" t="s">
        <v>177</v>
      </c>
      <c r="J53" s="175" t="s">
        <v>270</v>
      </c>
    </row>
    <row r="54" spans="4:10">
      <c r="I54" s="175" t="s">
        <v>177</v>
      </c>
      <c r="J54" s="175" t="s">
        <v>181</v>
      </c>
    </row>
    <row r="55" spans="4:10">
      <c r="I55" s="175" t="s">
        <v>185</v>
      </c>
      <c r="J55" s="175" t="s">
        <v>186</v>
      </c>
    </row>
    <row r="56" spans="4:10">
      <c r="I56" s="175" t="s">
        <v>185</v>
      </c>
      <c r="J56" s="175" t="s">
        <v>187</v>
      </c>
    </row>
    <row r="57" spans="4:10">
      <c r="I57" s="175" t="s">
        <v>185</v>
      </c>
      <c r="J57" s="175" t="s">
        <v>188</v>
      </c>
    </row>
    <row r="58" spans="4:10">
      <c r="I58" s="175" t="s">
        <v>185</v>
      </c>
      <c r="J58" s="175" t="s">
        <v>189</v>
      </c>
    </row>
    <row r="59" spans="4:10">
      <c r="I59" s="175" t="s">
        <v>185</v>
      </c>
      <c r="J59" s="175" t="s">
        <v>271</v>
      </c>
    </row>
    <row r="60" spans="4:10">
      <c r="I60" s="175"/>
      <c r="J60" s="175"/>
    </row>
    <row r="61" spans="4:10">
      <c r="I61" s="175"/>
      <c r="J61" s="175"/>
    </row>
    <row r="62" spans="4:10">
      <c r="I62" s="175"/>
      <c r="J62" s="175"/>
    </row>
    <row r="63" spans="4:10">
      <c r="I63" s="175"/>
      <c r="J63" s="175"/>
    </row>
    <row r="64" spans="4:10">
      <c r="I64" s="175"/>
      <c r="J64" s="175"/>
    </row>
    <row r="65" spans="9:10">
      <c r="I65" s="175"/>
      <c r="J65" s="175"/>
    </row>
    <row r="66" spans="9:10">
      <c r="I66" s="175"/>
      <c r="J66" s="175"/>
    </row>
    <row r="67" spans="9:10">
      <c r="I67" s="175"/>
      <c r="J67" s="175"/>
    </row>
    <row r="68" spans="9:10">
      <c r="I68" s="175"/>
      <c r="J68" s="175"/>
    </row>
    <row r="69" spans="9:10">
      <c r="I69" s="175"/>
      <c r="J69" s="175"/>
    </row>
    <row r="70" spans="9:10">
      <c r="I70" s="175"/>
      <c r="J70" s="175"/>
    </row>
    <row r="71" spans="9:10">
      <c r="I71" s="175"/>
      <c r="J71" s="175"/>
    </row>
    <row r="72" spans="9:10">
      <c r="I72" s="175"/>
      <c r="J72" s="175"/>
    </row>
    <row r="73" spans="9:10">
      <c r="I73" s="175"/>
      <c r="J73" s="175"/>
    </row>
    <row r="74" spans="9:10">
      <c r="I74" s="175"/>
      <c r="J74" s="175"/>
    </row>
    <row r="75" spans="9:10">
      <c r="I75" s="175"/>
      <c r="J75" s="175"/>
    </row>
    <row r="76" spans="9:10">
      <c r="I76" s="175"/>
      <c r="J76" s="175"/>
    </row>
    <row r="77" spans="9:10">
      <c r="I77" s="175"/>
      <c r="J77" s="175"/>
    </row>
    <row r="78" spans="9:10">
      <c r="I78" s="175"/>
      <c r="J78" s="175"/>
    </row>
    <row r="79" spans="9:10">
      <c r="I79" s="175"/>
      <c r="J79" s="175"/>
    </row>
    <row r="80" spans="9:10">
      <c r="I80" s="175"/>
      <c r="J80" s="175"/>
    </row>
    <row r="81" spans="9:10">
      <c r="I81" s="175"/>
      <c r="J81" s="175"/>
    </row>
    <row r="82" spans="9:10">
      <c r="I82" s="175"/>
      <c r="J82" s="175"/>
    </row>
    <row r="83" spans="9:10">
      <c r="I83" s="175"/>
      <c r="J83" s="175"/>
    </row>
    <row r="84" spans="9:10">
      <c r="I84" s="175"/>
      <c r="J84" s="175"/>
    </row>
    <row r="85" spans="9:10">
      <c r="I85" s="175"/>
    </row>
    <row r="86" spans="9:10">
      <c r="I86" s="175"/>
      <c r="J86" s="175"/>
    </row>
    <row r="87" spans="9:10">
      <c r="I87" s="175"/>
      <c r="J87" s="175"/>
    </row>
    <row r="88" spans="9:10">
      <c r="I88" s="175"/>
      <c r="J88" s="175"/>
    </row>
    <row r="89" spans="9:10">
      <c r="I89" s="175"/>
      <c r="J89" s="175"/>
    </row>
    <row r="90" spans="9:10">
      <c r="I90" s="175"/>
      <c r="J90" s="175"/>
    </row>
    <row r="91" spans="9:10">
      <c r="I91" s="175"/>
      <c r="J91" s="175"/>
    </row>
    <row r="92" spans="9:10">
      <c r="I92" s="175"/>
      <c r="J92" s="175"/>
    </row>
    <row r="93" spans="9:10">
      <c r="I93" s="175"/>
      <c r="J93" s="175"/>
    </row>
    <row r="94" spans="9:10">
      <c r="I94" s="175"/>
      <c r="J94" s="175"/>
    </row>
    <row r="95" spans="9:10">
      <c r="I95" s="175"/>
      <c r="J95" s="175"/>
    </row>
    <row r="96" spans="9:10">
      <c r="I96" s="175"/>
      <c r="J96" s="175"/>
    </row>
    <row r="97" spans="9:10">
      <c r="I97" s="175"/>
      <c r="J97" s="175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2"/>
  <sheetViews>
    <sheetView topLeftCell="X1" workbookViewId="0">
      <pane ySplit="2" topLeftCell="A79" activePane="bottomLeft" state="frozen"/>
      <selection/>
      <selection pane="bottomLeft" activeCell="Z15" sqref="Z15:AN722"/>
    </sheetView>
  </sheetViews>
  <sheetFormatPr defaultColWidth="9" defaultRowHeight="14.25"/>
  <cols>
    <col min="1" max="1" width="5.66666666666667" customWidth="1"/>
    <col min="2" max="6" width="5.55833333333333" style="166" customWidth="1"/>
    <col min="7" max="7" width="5.55833333333333" style="115" customWidth="1"/>
    <col min="8" max="10" width="5.55833333333333" style="166" customWidth="1"/>
    <col min="11" max="12" width="8.55833333333333" style="166" customWidth="1"/>
    <col min="13" max="14" width="3.44166666666667" customWidth="1"/>
    <col min="15" max="15" width="3.44166666666667" hidden="1" customWidth="1"/>
    <col min="16" max="18" width="3.44166666666667" style="166" hidden="1" customWidth="1"/>
    <col min="19" max="20" width="4.55833333333333" style="166" customWidth="1"/>
    <col min="21" max="22" width="4.55833333333333" style="166" hidden="1" customWidth="1"/>
    <col min="23" max="24" width="10.3333333333333" style="194" customWidth="1"/>
    <col min="25" max="25" width="10" style="194" customWidth="1"/>
    <col min="26" max="40" width="9" style="166" hidden="1" customWidth="1"/>
    <col min="41" max="52" width="9" style="166"/>
    <col min="53" max="55" width="9" style="166" hidden="1" customWidth="1"/>
  </cols>
  <sheetData>
    <row r="1" ht="18" spans="1:55">
      <c r="B1" s="195" t="s">
        <v>272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</row>
    <row r="2" ht="28.5" customHeight="1" spans="1:55">
      <c r="A2" s="196" t="s">
        <v>273</v>
      </c>
      <c r="B2" s="152" t="s">
        <v>274</v>
      </c>
      <c r="C2" s="117" t="s">
        <v>275</v>
      </c>
      <c r="D2" s="117" t="s">
        <v>276</v>
      </c>
      <c r="E2" s="153" t="s">
        <v>277</v>
      </c>
      <c r="F2" s="153" t="s">
        <v>278</v>
      </c>
      <c r="G2" s="117" t="s">
        <v>279</v>
      </c>
      <c r="H2" s="117" t="s">
        <v>280</v>
      </c>
      <c r="I2" s="117" t="s">
        <v>281</v>
      </c>
      <c r="J2" s="117" t="s">
        <v>282</v>
      </c>
      <c r="K2" s="117" t="s">
        <v>283</v>
      </c>
      <c r="L2" s="117" t="s">
        <v>284</v>
      </c>
      <c r="M2" s="117" t="s">
        <v>285</v>
      </c>
      <c r="N2" s="117"/>
      <c r="O2" s="117" t="s">
        <v>286</v>
      </c>
      <c r="P2" s="117" t="s">
        <v>287</v>
      </c>
      <c r="Q2" s="117"/>
      <c r="R2" s="117"/>
      <c r="S2" s="117" t="s">
        <v>288</v>
      </c>
      <c r="T2" s="117" t="s">
        <v>289</v>
      </c>
      <c r="U2" s="197" t="s">
        <v>290</v>
      </c>
      <c r="V2" s="198" t="s">
        <v>291</v>
      </c>
      <c r="W2" s="199" t="s">
        <v>292</v>
      </c>
      <c r="X2" s="199" t="s">
        <v>292</v>
      </c>
      <c r="Y2" s="199" t="s">
        <v>293</v>
      </c>
      <c r="Z2" s="200" t="s">
        <v>294</v>
      </c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2"/>
      <c r="AL2" s="203" t="s">
        <v>295</v>
      </c>
      <c r="AM2" s="203"/>
      <c r="AN2" s="204"/>
      <c r="AO2" s="117" t="s">
        <v>296</v>
      </c>
      <c r="AP2" s="117"/>
      <c r="AQ2" s="201" t="s">
        <v>297</v>
      </c>
      <c r="AR2" s="201"/>
      <c r="AS2" s="201"/>
      <c r="AT2" s="117" t="s">
        <v>298</v>
      </c>
      <c r="AU2" s="117"/>
      <c r="AV2" s="205" t="s">
        <v>299</v>
      </c>
      <c r="AW2" s="205" t="s">
        <v>300</v>
      </c>
      <c r="AX2" s="205" t="s">
        <v>301</v>
      </c>
      <c r="AY2" s="205" t="s">
        <v>302</v>
      </c>
      <c r="AZ2" s="117" t="s">
        <v>303</v>
      </c>
      <c r="BA2" s="117" t="s">
        <v>304</v>
      </c>
      <c r="BB2" s="205" t="s">
        <v>305</v>
      </c>
      <c r="BC2" s="205" t="s">
        <v>306</v>
      </c>
    </row>
    <row r="3" spans="1:55">
      <c r="A3" s="166">
        <f>输入错误检查!A2</f>
        <v>0</v>
      </c>
      <c r="B3" s="108">
        <f>IF(赛果!A2="","",赛果!A2)</f>
        <v>5</v>
      </c>
      <c r="C3" s="108">
        <f>IF(赛果!B2="","",赛果!B2)</f>
        <v>1</v>
      </c>
      <c r="D3" s="108">
        <f>IF(赛果!C2="","",赛果!C2)</f>
        <v>1200</v>
      </c>
      <c r="E3" s="108" t="str">
        <f>IF(赛果!D2="","",赛果!D2)</f>
        <v>ZETA</v>
      </c>
      <c r="F3" s="108" t="str">
        <f>IF(赛果!E2="","",赛果!E2)</f>
        <v>TE</v>
      </c>
      <c r="G3" s="125">
        <v>1</v>
      </c>
      <c r="H3" s="108" t="s">
        <v>307</v>
      </c>
      <c r="I3" s="108" t="str">
        <f>IF(K3="","",IF(K3=E3,"主","客"))</f>
        <v>客</v>
      </c>
      <c r="J3" s="108" t="str">
        <f>IF(K3="","",IF(K3=E3,F3,E3))</f>
        <v>ZETA</v>
      </c>
      <c r="K3" s="206" t="s">
        <v>79</v>
      </c>
      <c r="L3" s="207" t="s">
        <v>89</v>
      </c>
      <c r="M3" s="208">
        <f t="shared" ref="M3:M7" si="0">S3+S4</f>
        <v>4</v>
      </c>
      <c r="N3" s="208">
        <f t="shared" ref="N3:N7" si="1">T3+T4</f>
        <v>4</v>
      </c>
      <c r="O3" s="125">
        <f t="shared" ref="O3:O7" si="2">M3+N3</f>
        <v>8</v>
      </c>
      <c r="P3" s="209">
        <f t="shared" ref="P3:P7" si="3">IF(M3&gt;N3,1,0)</f>
        <v>0</v>
      </c>
      <c r="Q3" s="209">
        <f t="shared" ref="Q3:Q7" si="4">IF(M3+N3=0,0,IF(M3=N3,1,0))</f>
        <v>1</v>
      </c>
      <c r="R3" s="209">
        <f t="shared" ref="R3:R7" si="5">IF(M3&lt;N3,1,0)</f>
        <v>0</v>
      </c>
      <c r="S3" s="177">
        <v>2</v>
      </c>
      <c r="T3" s="177">
        <v>2</v>
      </c>
      <c r="U3" s="125" t="str">
        <f t="shared" ref="U3" si="6">_xlfn.IFS(S3+T3=0,"",S3&gt;T3,IF(I3="主","屠","人"),S3&lt;T3,IF(I3="主","人","屠"),S3=T3,"平")</f>
        <v>平</v>
      </c>
      <c r="V3" s="125" cm="1">
        <f t="array" ref="V3">_xlfn.IFS(S3+T3=0,"",S3&gt;T3,IF(I3="主",IF(S3=5,4,3),IF(S3=5,0,1)),S3&lt;T3,IF(I3="主",IF(T3=5,0,1),IF(T3=5,4,3)),S3=T3,2)</f>
        <v>2</v>
      </c>
      <c r="W3" s="210" t="s">
        <v>308</v>
      </c>
      <c r="X3" s="210" t="s">
        <v>309</v>
      </c>
      <c r="Y3" s="180" t="s">
        <v>310</v>
      </c>
      <c r="Z3" s="211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3"/>
      <c r="AL3" s="214"/>
      <c r="AM3" s="214"/>
      <c r="AN3" s="214"/>
      <c r="AO3" s="215" t="s">
        <v>211</v>
      </c>
      <c r="AP3" s="216" t="s">
        <v>97</v>
      </c>
      <c r="AQ3" s="217"/>
      <c r="AR3" s="218"/>
      <c r="AS3" s="219"/>
      <c r="AT3" s="220" t="s">
        <v>261</v>
      </c>
      <c r="AU3" s="221" t="s">
        <v>267</v>
      </c>
      <c r="AV3" s="179" t="s">
        <v>235</v>
      </c>
      <c r="AW3" s="221" t="s">
        <v>228</v>
      </c>
      <c r="AX3" s="179" t="s">
        <v>142</v>
      </c>
      <c r="AY3" s="221" t="s">
        <v>269</v>
      </c>
      <c r="AZ3" s="222" t="s">
        <v>242</v>
      </c>
      <c r="BA3" s="223" t="str">
        <f>_xlfn.IFS(BB3="","",BB3=E3,"主",BB3=F3,"客")</f>
        <v>主</v>
      </c>
      <c r="BB3" s="223" t="str">
        <f>IF(说明!$F$11=3,_xlfn.IFS($G3=1,$E3,$G3=2,$F3,$G3=3,(IF(S3+T3=0,"",$E3)),$G3="加",(IF(S3+T3=0,"",$F3))),_xlfn.IFS($G3=1,$E3,$G3=2,$F3,$G3=3,$E3,$G3=4,(IF(S3+T3=0,"",$F3)),$G3=5,(IF(S3+T3=0,"",$E3)),$G3="加",(IF(S3+T3=0,"",$F3))))</f>
        <v>ZETA</v>
      </c>
      <c r="BC3" s="223" t="str">
        <f>_xlfn.IFS(BB3="","",BB3=E3,F3,BB3=F3,E3)</f>
        <v>TE</v>
      </c>
    </row>
    <row r="4" spans="1:55">
      <c r="A4" s="166">
        <f>输入错误检查!A3</f>
        <v>0</v>
      </c>
      <c r="B4" s="108">
        <f>B3</f>
        <v>5</v>
      </c>
      <c r="C4" s="108">
        <f t="shared" ref="C4:C14" si="7">C3</f>
        <v>1</v>
      </c>
      <c r="D4" s="108">
        <f t="shared" ref="D4:D14" si="8">D3</f>
        <v>1200</v>
      </c>
      <c r="E4" s="108" t="str">
        <f t="shared" ref="E4:E14" si="9">E3</f>
        <v>ZETA</v>
      </c>
      <c r="F4" s="108" t="str">
        <f t="shared" ref="F4:F14" si="10">F3</f>
        <v>TE</v>
      </c>
      <c r="G4" s="125">
        <v>1</v>
      </c>
      <c r="H4" s="108" t="s">
        <v>311</v>
      </c>
      <c r="I4" s="108" t="str">
        <f t="shared" ref="I4:I12" si="11">IF(K4="","",IF(K4=E4,"主","客"))</f>
        <v>主</v>
      </c>
      <c r="J4" s="108" t="str">
        <f t="shared" ref="J4:J12" si="12">IF(K4="","",IF(K4=E4,F4,E4))</f>
        <v>TE</v>
      </c>
      <c r="K4" s="206" t="s">
        <v>185</v>
      </c>
      <c r="L4" s="207" t="s">
        <v>222</v>
      </c>
      <c r="M4" s="208"/>
      <c r="N4" s="208"/>
      <c r="O4" s="125"/>
      <c r="P4" s="224"/>
      <c r="Q4" s="224"/>
      <c r="R4" s="224"/>
      <c r="S4" s="177">
        <v>2</v>
      </c>
      <c r="T4" s="177">
        <v>2</v>
      </c>
      <c r="U4" s="125" t="str">
        <f t="shared" ref="U4:U67" si="13">_xlfn.IFS(S4+T4=0,"",S4&gt;T4,IF(I4="主","屠","人"),S4&lt;T4,IF(I4="主","人","屠"),S4=T4,"平")</f>
        <v>平</v>
      </c>
      <c r="V4" s="125" cm="1">
        <f t="array" ref="V4">_xlfn.IFS(S4+T4=0,"",S4&gt;T4,IF(I4="主",IF(S4=5,4,3),IF(S4=5,0,1)),S4&lt;T4,IF(I4="主",IF(T4=5,0,1),IF(T4=5,4,3)),S4=T4,2)</f>
        <v>2</v>
      </c>
      <c r="W4" s="210" t="str">
        <f>IF(W3="","",W3)</f>
        <v>圣心医院</v>
      </c>
      <c r="X4" s="210" t="s">
        <v>309</v>
      </c>
      <c r="Y4" s="180" t="str">
        <f t="shared" ref="Y4:Y8" si="14">IF(Y3="","",Y3)</f>
        <v>永眠镇</v>
      </c>
      <c r="Z4" s="225"/>
      <c r="AA4" s="226"/>
      <c r="AB4" s="227"/>
      <c r="AC4" s="227"/>
      <c r="AD4" s="227"/>
      <c r="AE4" s="227"/>
      <c r="AF4" s="227"/>
      <c r="AG4" s="227"/>
      <c r="AH4" s="227"/>
      <c r="AI4" s="227"/>
      <c r="AJ4" s="227"/>
      <c r="AK4" s="213"/>
      <c r="AL4" s="214"/>
      <c r="AM4" s="214"/>
      <c r="AN4" s="214"/>
      <c r="AO4" s="215" t="s">
        <v>211</v>
      </c>
      <c r="AP4" s="216" t="s">
        <v>97</v>
      </c>
      <c r="AQ4" s="228"/>
      <c r="AR4" s="229"/>
      <c r="AS4" s="230"/>
      <c r="AT4" s="220" t="s">
        <v>261</v>
      </c>
      <c r="AU4" s="221" t="s">
        <v>183</v>
      </c>
      <c r="AV4" s="179" t="s">
        <v>235</v>
      </c>
      <c r="AW4" s="221" t="s">
        <v>228</v>
      </c>
      <c r="AX4" s="179" t="s">
        <v>221</v>
      </c>
      <c r="AY4" s="221" t="s">
        <v>267</v>
      </c>
      <c r="AZ4" s="222" t="s">
        <v>242</v>
      </c>
      <c r="BA4" s="223" t="str">
        <f>_xlfn.IFS(BB4="","",BB4=E4,"主",BB4=F4,"客")</f>
        <v>主</v>
      </c>
      <c r="BB4" s="223" t="str">
        <f>IF(说明!$F$11=3,_xlfn.IFS($G4=1,$E4,$G4=2,$F4,$G4=3,(IF(S4+T4=0,"",$E4)),$G4="加",(IF(S4+T4=0,"",$F4))),_xlfn.IFS($G4=1,$E4,$G4=2,$F4,$G4=3,$E4,$G4=4,(IF(S4+T4=0,"",$F4)),$G4=5,(IF(S4+T4=0,"",$E4)),$G4="加",(IF(S4+T4=0,"",$F4))))</f>
        <v>ZETA</v>
      </c>
      <c r="BC4" s="223" t="str">
        <f>_xlfn.IFS(BB4="","",BB4=E4,F4,BB4=F4,E4)</f>
        <v>TE</v>
      </c>
    </row>
    <row r="5" spans="1:55">
      <c r="A5" s="166">
        <f>输入错误检查!A4</f>
        <v>0</v>
      </c>
      <c r="B5" s="108">
        <f>B4</f>
        <v>5</v>
      </c>
      <c r="C5" s="108">
        <f t="shared" si="7"/>
        <v>1</v>
      </c>
      <c r="D5" s="108">
        <f t="shared" si="8"/>
        <v>1200</v>
      </c>
      <c r="E5" s="108" t="str">
        <f t="shared" si="9"/>
        <v>ZETA</v>
      </c>
      <c r="F5" s="108" t="str">
        <f t="shared" si="10"/>
        <v>TE</v>
      </c>
      <c r="G5" s="125">
        <v>2</v>
      </c>
      <c r="H5" s="108" t="s">
        <v>307</v>
      </c>
      <c r="I5" s="108" t="str">
        <f t="shared" si="11"/>
        <v>主</v>
      </c>
      <c r="J5" s="108" t="str">
        <f t="shared" si="12"/>
        <v>TE</v>
      </c>
      <c r="K5" s="206" t="s">
        <v>185</v>
      </c>
      <c r="L5" s="207" t="s">
        <v>222</v>
      </c>
      <c r="M5" s="208">
        <f t="shared" si="0"/>
        <v>3</v>
      </c>
      <c r="N5" s="208">
        <f t="shared" si="1"/>
        <v>6</v>
      </c>
      <c r="O5" s="125">
        <f t="shared" si="2"/>
        <v>9</v>
      </c>
      <c r="P5" s="209">
        <f t="shared" si="3"/>
        <v>0</v>
      </c>
      <c r="Q5" s="209">
        <f t="shared" si="4"/>
        <v>0</v>
      </c>
      <c r="R5" s="209">
        <f t="shared" si="5"/>
        <v>1</v>
      </c>
      <c r="S5" s="177">
        <v>3</v>
      </c>
      <c r="T5" s="177">
        <v>1</v>
      </c>
      <c r="U5" s="125" t="str">
        <f t="shared" si="13"/>
        <v>屠</v>
      </c>
      <c r="V5" s="125" cm="1">
        <f t="array" ref="V5">_xlfn.IFS(S5+T5=0,"",S5&gt;T5,IF(I5="主",IF(S5=5,4,3),IF(S5=5,0,1)),S5&lt;T5,IF(I5="主",IF(T5=5,0,1),IF(T5=5,4,3)),S5=T5,2)</f>
        <v>3</v>
      </c>
      <c r="W5" s="231"/>
      <c r="X5" s="210" t="s">
        <v>312</v>
      </c>
      <c r="Y5" s="210" t="s">
        <v>313</v>
      </c>
      <c r="Z5" s="232" t="str">
        <f>IF($K5="","",IF($K5=$K3,AT3,AT4))</f>
        <v>木偶师</v>
      </c>
      <c r="AA5" s="233" t="str">
        <f>IF($K5="","",IF($K5=$K3,AU3,AU4))</f>
        <v>机械师</v>
      </c>
      <c r="AB5" s="234" t="str">
        <f>IF($K5="","",IF($K5=$K3,AW3,AW4))</f>
        <v>大副</v>
      </c>
      <c r="AC5" s="235" t="str">
        <f>IF($K5="","",IF($K5=$K3,AY3,AY4))</f>
        <v>弓箭手</v>
      </c>
      <c r="AD5" s="227"/>
      <c r="AE5" s="227"/>
      <c r="AF5" s="227"/>
      <c r="AG5" s="227"/>
      <c r="AH5" s="227"/>
      <c r="AI5" s="227"/>
      <c r="AJ5" s="227"/>
      <c r="AK5" s="227"/>
      <c r="AL5" s="236" t="str">
        <f>IF($K5="","",IF($K5=$K3,AZ3,AZ4))</f>
        <v>跛脚羊</v>
      </c>
      <c r="AM5" s="214"/>
      <c r="AN5" s="214"/>
      <c r="AO5" s="215" t="s">
        <v>211</v>
      </c>
      <c r="AP5" s="179" t="s">
        <v>97</v>
      </c>
      <c r="AQ5" s="237" t="s">
        <v>236</v>
      </c>
      <c r="AR5" s="238"/>
      <c r="AS5" s="230"/>
      <c r="AT5" s="220" t="s">
        <v>266</v>
      </c>
      <c r="AU5" s="221" t="s">
        <v>164</v>
      </c>
      <c r="AV5" s="179" t="s">
        <v>259</v>
      </c>
      <c r="AW5" s="221" t="s">
        <v>250</v>
      </c>
      <c r="AX5" s="179" t="s">
        <v>263</v>
      </c>
      <c r="AY5" s="221" t="s">
        <v>131</v>
      </c>
      <c r="AZ5" s="222" t="s">
        <v>244</v>
      </c>
      <c r="BA5" s="223" t="str">
        <f>_xlfn.IFS(BB5="","",BB5=E5,"主",BB5=F5,"客")</f>
        <v>客</v>
      </c>
      <c r="BB5" s="223" t="str">
        <f>IF(说明!$F$11=3,_xlfn.IFS($G5=1,$E5,$G5=2,$F5,$G5=3,(IF(S5+T5=0,"",$E5)),$G5="加",(IF(S5+T5=0,"",$F5))),_xlfn.IFS($G5=1,$E5,$G5=2,$F5,$G5=3,$E5,$G5=4,(IF(S5+T5=0,"",$F5)),$G5=5,(IF(S5+T5=0,"",$E5)),$G5="加",(IF(S5+T5=0,"",$F5))))</f>
        <v>TE</v>
      </c>
      <c r="BC5" s="223" t="str">
        <f>_xlfn.IFS(BB5="","",BB5=E5,F5,BB5=F5,E5)</f>
        <v>ZETA</v>
      </c>
    </row>
    <row r="6" spans="1:55">
      <c r="A6" s="166">
        <f>输入错误检查!A5</f>
        <v>0</v>
      </c>
      <c r="B6" s="108">
        <f>B5</f>
        <v>5</v>
      </c>
      <c r="C6" s="108">
        <f t="shared" si="7"/>
        <v>1</v>
      </c>
      <c r="D6" s="108">
        <f t="shared" si="8"/>
        <v>1200</v>
      </c>
      <c r="E6" s="108" t="str">
        <f t="shared" si="9"/>
        <v>ZETA</v>
      </c>
      <c r="F6" s="108" t="str">
        <f t="shared" si="10"/>
        <v>TE</v>
      </c>
      <c r="G6" s="125">
        <v>2</v>
      </c>
      <c r="H6" s="108" t="s">
        <v>311</v>
      </c>
      <c r="I6" s="108" t="str">
        <f t="shared" si="11"/>
        <v>客</v>
      </c>
      <c r="J6" s="108" t="str">
        <f t="shared" si="12"/>
        <v>ZETA</v>
      </c>
      <c r="K6" s="206" t="s">
        <v>79</v>
      </c>
      <c r="L6" s="207" t="s">
        <v>89</v>
      </c>
      <c r="M6" s="208"/>
      <c r="N6" s="208"/>
      <c r="O6" s="125"/>
      <c r="P6" s="224"/>
      <c r="Q6" s="224"/>
      <c r="R6" s="224"/>
      <c r="S6" s="177">
        <v>0</v>
      </c>
      <c r="T6" s="177">
        <v>5</v>
      </c>
      <c r="U6" s="125" t="str">
        <f t="shared" si="13"/>
        <v>屠</v>
      </c>
      <c r="V6" s="125" cm="1">
        <f t="array" ref="V6">_xlfn.IFS(S6+T6=0,"",S6&gt;T6,IF(I6="主",IF(S6=5,4,3),IF(S6=5,0,1)),S6&lt;T6,IF(I6="主",IF(T6=5,0,1),IF(T6=5,4,3)),S6=T6,2)</f>
        <v>4</v>
      </c>
      <c r="W6" s="231"/>
      <c r="X6" s="210" t="s">
        <v>312</v>
      </c>
      <c r="Y6" s="210" t="str">
        <f t="shared" si="14"/>
        <v>月亮河公园</v>
      </c>
      <c r="Z6" s="232" t="str">
        <f>IF($K6="","",IF($K6=$K4,AT4,AT3))</f>
        <v>木偶师</v>
      </c>
      <c r="AA6" s="233" t="str">
        <f>IF($K6="","",IF($K6=$K4,AU4,AU3))</f>
        <v>弓箭手</v>
      </c>
      <c r="AB6" s="234" t="str">
        <f>IF($K6="","",IF($K6=$K4,AW4,AW3))</f>
        <v>大副</v>
      </c>
      <c r="AC6" s="235" t="str">
        <f>IF($K6="","",IF($K6=$K4,AY4,AY3))</f>
        <v>幻灯师</v>
      </c>
      <c r="AD6" s="226"/>
      <c r="AE6" s="226"/>
      <c r="AF6" s="227"/>
      <c r="AG6" s="227"/>
      <c r="AH6" s="227"/>
      <c r="AI6" s="227"/>
      <c r="AJ6" s="227"/>
      <c r="AK6" s="227"/>
      <c r="AL6" s="236" t="str">
        <f>IF($K6="","",IF($K6=$K4,AZ4,AZ3))</f>
        <v>跛脚羊</v>
      </c>
      <c r="AM6" s="214"/>
      <c r="AN6" s="214"/>
      <c r="AO6" s="215" t="s">
        <v>211</v>
      </c>
      <c r="AP6" s="179" t="s">
        <v>164</v>
      </c>
      <c r="AQ6" s="216" t="s">
        <v>236</v>
      </c>
      <c r="AR6" s="228"/>
      <c r="AS6" s="230"/>
      <c r="AT6" s="220" t="s">
        <v>191</v>
      </c>
      <c r="AU6" s="221" t="s">
        <v>259</v>
      </c>
      <c r="AV6" s="179" t="s">
        <v>97</v>
      </c>
      <c r="AW6" s="221" t="s">
        <v>263</v>
      </c>
      <c r="AX6" s="179" t="s">
        <v>255</v>
      </c>
      <c r="AY6" s="221" t="s">
        <v>221</v>
      </c>
      <c r="AZ6" s="222" t="s">
        <v>244</v>
      </c>
      <c r="BA6" s="223" t="str">
        <f t="shared" ref="BA6:BA70" si="15">_xlfn.IFS(BB6="","",BB6=E6,"主",BB6=F6,"客")</f>
        <v>客</v>
      </c>
      <c r="BB6" s="223" t="str">
        <f>IF(说明!$F$11=3,_xlfn.IFS($G6=1,$E6,$G6=2,$F6,$G6=3,(IF(S6+T6=0,"",$E6)),$G6="加",(IF(S6+T6=0,"",$F6))),_xlfn.IFS($G6=1,$E6,$G6=2,$F6,$G6=3,$E6,$G6=4,(IF(S6+T6=0,"",$F6)),$G6=5,(IF(S6+T6=0,"",$E6)),$G6="加",(IF(S6+T6=0,"",$F6))))</f>
        <v>TE</v>
      </c>
      <c r="BC6" s="223" t="str">
        <f t="shared" ref="BC6:BC69" si="16">_xlfn.IFS(BB6="","",BB6=E6,F6,BB6=F6,E6)</f>
        <v>ZETA</v>
      </c>
    </row>
    <row r="7" spans="1:55">
      <c r="A7" s="166">
        <f>输入错误检查!A6</f>
        <v>0</v>
      </c>
      <c r="B7" s="108">
        <f t="shared" ref="B7:B14" si="17">B6</f>
        <v>5</v>
      </c>
      <c r="C7" s="108">
        <f t="shared" si="7"/>
        <v>1</v>
      </c>
      <c r="D7" s="108">
        <f t="shared" si="8"/>
        <v>1200</v>
      </c>
      <c r="E7" s="108" t="str">
        <f t="shared" si="9"/>
        <v>ZETA</v>
      </c>
      <c r="F7" s="108" t="str">
        <f t="shared" si="10"/>
        <v>TE</v>
      </c>
      <c r="G7" s="125">
        <v>3</v>
      </c>
      <c r="H7" s="108" t="s">
        <v>307</v>
      </c>
      <c r="I7" s="108" t="str">
        <f t="shared" si="11"/>
        <v>主</v>
      </c>
      <c r="J7" s="108" t="str">
        <f t="shared" si="12"/>
        <v>TE</v>
      </c>
      <c r="K7" s="206" t="s">
        <v>185</v>
      </c>
      <c r="L7" s="207" t="s">
        <v>219</v>
      </c>
      <c r="M7" s="208">
        <f t="shared" si="0"/>
        <v>5</v>
      </c>
      <c r="N7" s="208">
        <f t="shared" si="1"/>
        <v>3</v>
      </c>
      <c r="O7" s="125">
        <f t="shared" si="2"/>
        <v>8</v>
      </c>
      <c r="P7" s="209">
        <f t="shared" si="3"/>
        <v>1</v>
      </c>
      <c r="Q7" s="209">
        <f t="shared" si="4"/>
        <v>0</v>
      </c>
      <c r="R7" s="209">
        <f t="shared" si="5"/>
        <v>0</v>
      </c>
      <c r="S7" s="177">
        <v>2</v>
      </c>
      <c r="T7" s="177">
        <v>2</v>
      </c>
      <c r="U7" s="125" t="str">
        <f t="shared" si="13"/>
        <v>平</v>
      </c>
      <c r="V7" s="125" cm="1">
        <f t="array" ref="V7">_xlfn.IFS(S7+T7=0,"",S7&gt;T7,IF(I7="主",IF(S7=5,4,3),IF(S7=5,0,1)),S7&lt;T7,IF(I7="主",IF(T7=5,0,1),IF(T7=5,4,3)),S7=T7,2)</f>
        <v>2</v>
      </c>
      <c r="W7" s="231"/>
      <c r="X7" s="210" t="s">
        <v>312</v>
      </c>
      <c r="Y7" s="210" t="s">
        <v>309</v>
      </c>
      <c r="Z7" s="235" t="str">
        <f>IF($K7="","",IF($K7=$K5,AT5,AT6))</f>
        <v>气象学家</v>
      </c>
      <c r="AA7" s="235" t="str">
        <f>IF($K7="","",IF($K7=$K5,AU5,AU6))</f>
        <v>佣兵</v>
      </c>
      <c r="AB7" s="239" t="str">
        <f>IF($K7="","",IF($K7=$K5,AW5,AW6))</f>
        <v>病患</v>
      </c>
      <c r="AC7" s="239" t="str">
        <f>IF($K7="","",IF($K7=$K5,AY5,AY6))</f>
        <v>园丁</v>
      </c>
      <c r="AD7" s="235" t="str">
        <f>IF($K7="","",IF($K7=$K5,Z5,Z6))</f>
        <v>木偶师</v>
      </c>
      <c r="AE7" s="240" t="str">
        <f>IF($K7="","",IF($K7=$K5,AA5,AA6))</f>
        <v>机械师</v>
      </c>
      <c r="AF7" s="240" t="str">
        <f>IF($K7="","",IF($K7=$K5,AB5,AB6))</f>
        <v>大副</v>
      </c>
      <c r="AG7" s="240" t="str">
        <f>IF($K7="","",IF($K7=$K5,AC5,AC6))</f>
        <v>弓箭手</v>
      </c>
      <c r="AH7" s="227"/>
      <c r="AI7" s="227"/>
      <c r="AJ7" s="227"/>
      <c r="AK7" s="227"/>
      <c r="AL7" s="236" t="str">
        <f>IF($K7="","",IF($K7=$K5,AZ5,AZ6))</f>
        <v>喧嚣</v>
      </c>
      <c r="AM7" s="241" t="str">
        <f>IF($K7="","",IF($K7=$K5,AL5,AL6))</f>
        <v>跛脚羊</v>
      </c>
      <c r="AN7" s="214"/>
      <c r="AO7" s="215" t="s">
        <v>268</v>
      </c>
      <c r="AP7" s="179" t="s">
        <v>269</v>
      </c>
      <c r="AQ7" s="179" t="s">
        <v>194</v>
      </c>
      <c r="AR7" s="237" t="s">
        <v>240</v>
      </c>
      <c r="AS7" s="242"/>
      <c r="AT7" s="220" t="s">
        <v>235</v>
      </c>
      <c r="AU7" s="221" t="s">
        <v>255</v>
      </c>
      <c r="AV7" s="179" t="s">
        <v>245</v>
      </c>
      <c r="AW7" s="221" t="s">
        <v>259</v>
      </c>
      <c r="AX7" s="179" t="s">
        <v>153</v>
      </c>
      <c r="AY7" s="221" t="s">
        <v>86</v>
      </c>
      <c r="AZ7" s="222" t="s">
        <v>223</v>
      </c>
      <c r="BA7" s="223" t="str">
        <f t="shared" si="15"/>
        <v>主</v>
      </c>
      <c r="BB7" s="223" t="str">
        <f>IF(说明!$F$11=3,_xlfn.IFS($G7=1,$E7,$G7=2,$F7,$G7=3,(IF(S7+T7=0,"",$E7)),$G7="加",(IF(S7+T7=0,"",$F7))),_xlfn.IFS($G7=1,$E7,$G7=2,$F7,$G7=3,$E7,$G7=4,(IF(S7+T7=0,"",$F7)),$G7=5,(IF(S7+T7=0,"",$E7)),$G7="加",(IF(S7+T7=0,"",$F7))))</f>
        <v>ZETA</v>
      </c>
      <c r="BC7" s="223" t="str">
        <f t="shared" si="16"/>
        <v>TE</v>
      </c>
    </row>
    <row r="8" spans="1:55">
      <c r="A8" s="166">
        <f>输入错误检查!A7</f>
        <v>0</v>
      </c>
      <c r="B8" s="108">
        <f t="shared" si="17"/>
        <v>5</v>
      </c>
      <c r="C8" s="108">
        <f t="shared" si="7"/>
        <v>1</v>
      </c>
      <c r="D8" s="108">
        <f t="shared" si="8"/>
        <v>1200</v>
      </c>
      <c r="E8" s="108" t="str">
        <f t="shared" si="9"/>
        <v>ZETA</v>
      </c>
      <c r="F8" s="108" t="str">
        <f t="shared" si="10"/>
        <v>TE</v>
      </c>
      <c r="G8" s="125">
        <v>3</v>
      </c>
      <c r="H8" s="108" t="s">
        <v>311</v>
      </c>
      <c r="I8" s="108" t="str">
        <f t="shared" si="11"/>
        <v>客</v>
      </c>
      <c r="J8" s="108" t="str">
        <f t="shared" si="12"/>
        <v>ZETA</v>
      </c>
      <c r="K8" s="206" t="s">
        <v>79</v>
      </c>
      <c r="L8" s="207" t="s">
        <v>89</v>
      </c>
      <c r="M8" s="208"/>
      <c r="N8" s="208"/>
      <c r="O8" s="125"/>
      <c r="P8" s="224"/>
      <c r="Q8" s="224"/>
      <c r="R8" s="224"/>
      <c r="S8" s="177">
        <v>3</v>
      </c>
      <c r="T8" s="189">
        <v>1</v>
      </c>
      <c r="U8" s="125" t="str">
        <f t="shared" si="13"/>
        <v>人</v>
      </c>
      <c r="V8" s="125" cm="1">
        <f t="array" ref="V8">_xlfn.IFS(S8+T8=0,"",S8&gt;T8,IF(I8="主",IF(S8=5,4,3),IF(S8=5,0,1)),S8&lt;T8,IF(I8="主",IF(T8=5,0,1),IF(T8=5,4,3)),S8=T8,2)</f>
        <v>1</v>
      </c>
      <c r="W8" s="231"/>
      <c r="X8" s="210" t="s">
        <v>312</v>
      </c>
      <c r="Y8" s="210" t="str">
        <f t="shared" si="14"/>
        <v>湖景村</v>
      </c>
      <c r="Z8" s="235" t="str">
        <f>IF($K8="","",IF($K8=$K6,AT6,AT5))</f>
        <v>前锋</v>
      </c>
      <c r="AA8" s="235" t="str">
        <f>IF($K8="","",IF($K8=$K6,AU6,AU5))</f>
        <v>飞行家</v>
      </c>
      <c r="AB8" s="239" t="str">
        <f>IF($K8="","",IF($K8=$K6,AW6,AW5))</f>
        <v>法罗女士</v>
      </c>
      <c r="AC8" s="239" t="str">
        <f>IF($K8="","",IF($K8=$K6,AY6,AY5))</f>
        <v>咒术师</v>
      </c>
      <c r="AD8" s="235" t="str">
        <f>IF($K8="","",IF($K8=$K6,Z6,Z5))</f>
        <v>木偶师</v>
      </c>
      <c r="AE8" s="240" t="str">
        <f>IF($K8="","",IF($K8=$K6,AA6,AA5))</f>
        <v>弓箭手</v>
      </c>
      <c r="AF8" s="240" t="str">
        <f>IF($K8="","",IF($K8=$K6,AB6,AB5))</f>
        <v>大副</v>
      </c>
      <c r="AG8" s="240" t="str">
        <f>IF($K8="","",IF($K8=$K6,AC6,AC5))</f>
        <v>幻灯师</v>
      </c>
      <c r="AH8" s="226"/>
      <c r="AI8" s="226"/>
      <c r="AJ8" s="226"/>
      <c r="AK8" s="243"/>
      <c r="AL8" s="236" t="str">
        <f>IF($K8="","",IF($K8=$K6,AZ6,AZ5))</f>
        <v>喧嚣</v>
      </c>
      <c r="AM8" s="241" t="str">
        <f>IF($K8="","",IF($K8=$K6,AL6,AL5))</f>
        <v>跛脚羊</v>
      </c>
      <c r="AN8" s="214"/>
      <c r="AO8" s="215" t="s">
        <v>211</v>
      </c>
      <c r="AP8" s="179" t="s">
        <v>217</v>
      </c>
      <c r="AQ8" s="179" t="s">
        <v>249</v>
      </c>
      <c r="AR8" s="216" t="s">
        <v>236</v>
      </c>
      <c r="AS8" s="244"/>
      <c r="AT8" s="220" t="s">
        <v>253</v>
      </c>
      <c r="AU8" s="221" t="s">
        <v>233</v>
      </c>
      <c r="AV8" s="179" t="s">
        <v>198</v>
      </c>
      <c r="AW8" s="221" t="s">
        <v>255</v>
      </c>
      <c r="AX8" s="179" t="s">
        <v>260</v>
      </c>
      <c r="AY8" s="221" t="s">
        <v>245</v>
      </c>
      <c r="AZ8" s="222" t="s">
        <v>223</v>
      </c>
      <c r="BA8" s="223" t="str">
        <f t="shared" si="15"/>
        <v>主</v>
      </c>
      <c r="BB8" s="223" t="str">
        <f>IF(说明!$F$11=3,_xlfn.IFS($G8=1,$E8,$G8=2,$F8,$G8=3,(IF(S8+T8=0,"",$E8)),$G8="加",(IF(S8+T8=0,"",$F8))),_xlfn.IFS($G8=1,$E8,$G8=2,$F8,$G8=3,$E8,$G8=4,(IF(S8+T8=0,"",$F8)),$G8=5,(IF(S8+T8=0,"",$E8)),$G8="加",(IF(S8+T8=0,"",$F8))))</f>
        <v>ZETA</v>
      </c>
      <c r="BC8" s="223" t="str">
        <f t="shared" si="16"/>
        <v>TE</v>
      </c>
    </row>
    <row r="9" spans="1:55">
      <c r="A9" s="166">
        <f>输入错误检查!A8</f>
        <v>0</v>
      </c>
      <c r="B9" s="108">
        <f t="shared" si="17"/>
        <v>5</v>
      </c>
      <c r="C9" s="108">
        <f t="shared" si="7"/>
        <v>1</v>
      </c>
      <c r="D9" s="108">
        <f t="shared" si="8"/>
        <v>1200</v>
      </c>
      <c r="E9" s="108" t="str">
        <f t="shared" si="9"/>
        <v>ZETA</v>
      </c>
      <c r="F9" s="108" t="str">
        <f t="shared" si="10"/>
        <v>TE</v>
      </c>
      <c r="G9" s="125">
        <v>4</v>
      </c>
      <c r="H9" s="108" t="s">
        <v>307</v>
      </c>
      <c r="I9" s="108" t="str">
        <f t="shared" si="11"/>
        <v/>
      </c>
      <c r="J9" s="108" t="str">
        <f t="shared" si="12"/>
        <v/>
      </c>
      <c r="K9" s="206"/>
      <c r="L9" s="245"/>
      <c r="M9" s="208">
        <f>S9+S10</f>
        <v>0</v>
      </c>
      <c r="N9" s="208">
        <f>T9+T10</f>
        <v>0</v>
      </c>
      <c r="O9" s="125">
        <f>M9+N9</f>
        <v>0</v>
      </c>
      <c r="P9" s="209">
        <f>IF(M9&gt;N9,1,0)</f>
        <v>0</v>
      </c>
      <c r="Q9" s="209">
        <f>IF(M9+N9=0,0,IF(M9=N9,1,0))</f>
        <v>0</v>
      </c>
      <c r="R9" s="209">
        <f>IF(M9&lt;N9,1,0)</f>
        <v>0</v>
      </c>
      <c r="S9" s="177"/>
      <c r="T9" s="177"/>
      <c r="U9" s="125" t="str">
        <f t="shared" si="13"/>
        <v/>
      </c>
      <c r="V9" s="125" t="str" cm="1">
        <f t="array" ref="V9">_xlfn.IFS(S9+T9=0,"",S9&gt;T9,IF(I9="主",IF(S9=5,4,3),IF(S9=5,0,1)),S9&lt;T9,IF(I9="主",IF(T9=5,0,1),IF(T9=5,4,3)),S9=T9,2)</f>
        <v/>
      </c>
      <c r="W9" s="231"/>
      <c r="X9" s="231"/>
      <c r="Y9" s="210"/>
      <c r="Z9" s="235" t="str">
        <f>IF($K9="","",IF($K9=$K7,AT7,AT8))</f>
        <v/>
      </c>
      <c r="AA9" s="235" t="str">
        <f>IF($K9="","",IF($K9=$K7,AU7,AU8))</f>
        <v/>
      </c>
      <c r="AB9" s="239" t="str">
        <f>IF($K9="","",IF($K9=$K7,AW7,AW8))</f>
        <v/>
      </c>
      <c r="AC9" s="239" t="str">
        <f>IF($K9="","",IF($K9=$K7,AY7,AY8))</f>
        <v/>
      </c>
      <c r="AD9" s="232" t="str">
        <f>IF($K9="","",IF($K9=$K7,Z7,Z8))</f>
        <v/>
      </c>
      <c r="AE9" s="232" t="str">
        <f>IF($K9="","",IF($K9=$K7,AA7,AA8))</f>
        <v/>
      </c>
      <c r="AF9" s="240" t="str">
        <f>IF($K9="","",IF($K9=$K7,AB7,AB8))</f>
        <v/>
      </c>
      <c r="AG9" s="240" t="str">
        <f>IF($K9="","",IF($K9=$K7,AC7,AC8))</f>
        <v/>
      </c>
      <c r="AH9" s="232" t="str">
        <f t="shared" ref="AH9:AK9" si="18">IF($K9="","",IF($K9=$K7,AD7,AD8))</f>
        <v/>
      </c>
      <c r="AI9" s="232" t="str">
        <f t="shared" si="18"/>
        <v/>
      </c>
      <c r="AJ9" s="233" t="str">
        <f t="shared" si="18"/>
        <v/>
      </c>
      <c r="AK9" s="233" t="str">
        <f t="shared" si="18"/>
        <v/>
      </c>
      <c r="AL9" s="236" t="str">
        <f>IF($K9="","",IF($K9=$K7,AZ7,AZ8))</f>
        <v/>
      </c>
      <c r="AM9" s="241" t="str">
        <f>IF($K9="","",IF($K9=$K7,AL7,AL8))</f>
        <v/>
      </c>
      <c r="AN9" s="241" t="str">
        <f>IF($K9="","",IF($K9=$K7,AM7,AM8))</f>
        <v/>
      </c>
      <c r="AO9" s="177"/>
      <c r="AP9" s="177"/>
      <c r="AQ9" s="177"/>
      <c r="AR9" s="177"/>
      <c r="AS9" s="246"/>
      <c r="AT9" s="247"/>
      <c r="AU9" s="247"/>
      <c r="AV9" s="177"/>
      <c r="AW9" s="247"/>
      <c r="AX9" s="177"/>
      <c r="AY9" s="247"/>
      <c r="AZ9" s="248"/>
      <c r="BA9" s="223" t="str">
        <f t="shared" si="15"/>
        <v/>
      </c>
      <c r="BB9" s="223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BC9" s="223" t="str">
        <f t="shared" si="16"/>
        <v/>
      </c>
    </row>
    <row r="10" spans="1:55">
      <c r="A10" s="166">
        <f>输入错误检查!A9</f>
        <v>0</v>
      </c>
      <c r="B10" s="108">
        <f t="shared" si="17"/>
        <v>5</v>
      </c>
      <c r="C10" s="108">
        <f t="shared" si="7"/>
        <v>1</v>
      </c>
      <c r="D10" s="108">
        <f t="shared" si="8"/>
        <v>1200</v>
      </c>
      <c r="E10" s="108" t="str">
        <f t="shared" si="9"/>
        <v>ZETA</v>
      </c>
      <c r="F10" s="108" t="str">
        <f t="shared" si="10"/>
        <v>TE</v>
      </c>
      <c r="G10" s="125">
        <v>4</v>
      </c>
      <c r="H10" s="108" t="s">
        <v>311</v>
      </c>
      <c r="I10" s="108" t="str">
        <f t="shared" si="11"/>
        <v/>
      </c>
      <c r="J10" s="108" t="str">
        <f t="shared" si="12"/>
        <v/>
      </c>
      <c r="K10" s="206"/>
      <c r="L10" s="245"/>
      <c r="M10" s="208"/>
      <c r="N10" s="208"/>
      <c r="O10" s="125"/>
      <c r="P10" s="224"/>
      <c r="Q10" s="224"/>
      <c r="R10" s="224"/>
      <c r="S10" s="177"/>
      <c r="T10" s="177"/>
      <c r="U10" s="125" t="str">
        <f t="shared" si="13"/>
        <v/>
      </c>
      <c r="V10" s="125" t="str" cm="1">
        <f t="array" ref="V10">_xlfn.IFS(S10+T10=0,"",S10&gt;T10,IF(I10="主",IF(S10=5,4,3),IF(S10=5,0,1)),S10&lt;T10,IF(I10="主",IF(T10=5,0,1),IF(T10=5,4,3)),S10=T10,2)</f>
        <v/>
      </c>
      <c r="W10" s="231"/>
      <c r="X10" s="231"/>
      <c r="Y10" s="210" t="str">
        <f>IF(Y9="","",Y9)</f>
        <v/>
      </c>
      <c r="Z10" s="235" t="str">
        <f>IF($K10="","",IF($K10=$K8,AT8,AT7))</f>
        <v/>
      </c>
      <c r="AA10" s="235" t="str">
        <f>IF($K10="","",IF($K10=$K8,AU8,AU7))</f>
        <v/>
      </c>
      <c r="AB10" s="239" t="str">
        <f>IF($K10="","",IF($K10=$K8,AW8,AW7))</f>
        <v/>
      </c>
      <c r="AC10" s="239" t="str">
        <f>IF($K10="","",IF($K10=$K8,AY8,AY7))</f>
        <v/>
      </c>
      <c r="AD10" s="232" t="str">
        <f>IF($K10="","",IF($K10=$K8,Z8,Z7))</f>
        <v/>
      </c>
      <c r="AE10" s="232" t="str">
        <f>IF($K10="","",IF($K10=$K8,AA8,AA7))</f>
        <v/>
      </c>
      <c r="AF10" s="240" t="str">
        <f>IF($K10="","",IF($K10=$K8,AB8,AB7))</f>
        <v/>
      </c>
      <c r="AG10" s="240" t="str">
        <f>IF($K10="","",IF($K10=$K8,AC8,AC7))</f>
        <v/>
      </c>
      <c r="AH10" s="232" t="str">
        <f t="shared" ref="AH10:AK10" si="19">IF($K10="","",IF($K10=$K8,AD8,AD7))</f>
        <v/>
      </c>
      <c r="AI10" s="232" t="str">
        <f t="shared" si="19"/>
        <v/>
      </c>
      <c r="AJ10" s="233" t="str">
        <f t="shared" si="19"/>
        <v/>
      </c>
      <c r="AK10" s="233" t="str">
        <f t="shared" si="19"/>
        <v/>
      </c>
      <c r="AL10" s="236" t="str">
        <f>IF($K10="","",IF($K10=$K8,AZ8,AZ7))</f>
        <v/>
      </c>
      <c r="AM10" s="241" t="str">
        <f>IF($K10="","",IF($K10=$K8,AL8,AL7))</f>
        <v/>
      </c>
      <c r="AN10" s="241" t="str">
        <f>IF($K10="","",IF($K10=$K8,AM8,AM7))</f>
        <v/>
      </c>
      <c r="AO10" s="177"/>
      <c r="AP10" s="177"/>
      <c r="AQ10" s="177"/>
      <c r="AR10" s="177"/>
      <c r="AS10" s="177"/>
      <c r="AT10" s="247"/>
      <c r="AU10" s="247"/>
      <c r="AV10" s="177"/>
      <c r="AW10" s="247"/>
      <c r="AX10" s="177"/>
      <c r="AY10" s="247"/>
      <c r="AZ10" s="248"/>
      <c r="BA10" s="223" t="str">
        <f t="shared" si="15"/>
        <v/>
      </c>
      <c r="BB10" s="223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BC10" s="223" t="str">
        <f t="shared" si="16"/>
        <v/>
      </c>
    </row>
    <row r="11" spans="1:55">
      <c r="A11" s="166">
        <f>输入错误检查!A10</f>
        <v>0</v>
      </c>
      <c r="B11" s="108">
        <f t="shared" si="17"/>
        <v>5</v>
      </c>
      <c r="C11" s="108">
        <f t="shared" si="7"/>
        <v>1</v>
      </c>
      <c r="D11" s="108">
        <f t="shared" si="8"/>
        <v>1200</v>
      </c>
      <c r="E11" s="108" t="str">
        <f t="shared" si="9"/>
        <v>ZETA</v>
      </c>
      <c r="F11" s="108" t="str">
        <f t="shared" si="10"/>
        <v>TE</v>
      </c>
      <c r="G11" s="125">
        <v>5</v>
      </c>
      <c r="H11" s="108" t="s">
        <v>307</v>
      </c>
      <c r="I11" s="108" t="str">
        <f t="shared" si="11"/>
        <v/>
      </c>
      <c r="J11" s="108" t="str">
        <f t="shared" si="12"/>
        <v/>
      </c>
      <c r="K11" s="206"/>
      <c r="L11" s="177"/>
      <c r="M11" s="208">
        <f>S11+S12</f>
        <v>0</v>
      </c>
      <c r="N11" s="208">
        <f>T11+T12</f>
        <v>0</v>
      </c>
      <c r="O11" s="125">
        <f t="shared" ref="O11:O13" si="20">M11+N11</f>
        <v>0</v>
      </c>
      <c r="P11" s="209">
        <f t="shared" ref="P11:P13" si="21">IF(M11&gt;N11,1,0)</f>
        <v>0</v>
      </c>
      <c r="Q11" s="209">
        <f t="shared" ref="Q11:Q13" si="22">IF(M11+N11=0,0,IF(M11=N11,1,0))</f>
        <v>0</v>
      </c>
      <c r="R11" s="209">
        <f t="shared" ref="R11:R13" si="23">IF(M11&lt;N11,1,0)</f>
        <v>0</v>
      </c>
      <c r="S11" s="177"/>
      <c r="T11" s="177"/>
      <c r="U11" s="125" t="str">
        <f t="shared" si="13"/>
        <v/>
      </c>
      <c r="V11" s="125" t="str" cm="1">
        <f t="array" ref="V11">_xlfn.IFS(S11+T11=0,"",S11&gt;T11,IF(I11="主",IF(S11=5,4,3),IF(S11=5,0,1)),S11&lt;T11,IF(I11="主",IF(T11=5,0,1),IF(T11=5,4,3)),S11=T11,2)</f>
        <v/>
      </c>
      <c r="W11" s="231"/>
      <c r="X11" s="231"/>
      <c r="Y11" s="210"/>
      <c r="Z11" s="235" t="str">
        <f>IF($K11="","",IF($K11=$K9,AT9,AT10))</f>
        <v/>
      </c>
      <c r="AA11" s="235" t="str">
        <f>IF($K11="","",IF($K11=$K9,AU9,AU10))</f>
        <v/>
      </c>
      <c r="AB11" s="239" t="str">
        <f>IF($K11="","",IF($K11=$K9,AW9,AW10))</f>
        <v/>
      </c>
      <c r="AC11" s="239" t="str">
        <f>IF($K11="","",IF($K11=$K9,AY9,AY10))</f>
        <v/>
      </c>
      <c r="AD11" s="232" t="str">
        <f>IF($K11="","",IF($K11=$K9,Z9,Z10))</f>
        <v/>
      </c>
      <c r="AE11" s="232" t="str">
        <f>IF($K11="","",IF($K11=$K9,AA9,AA10))</f>
        <v/>
      </c>
      <c r="AF11" s="240" t="str">
        <f>IF($K11="","",IF($K11=$K9,AB9,AB10))</f>
        <v/>
      </c>
      <c r="AG11" s="240" t="str">
        <f>IF($K11="","",IF($K11=$K9,AC9,AC10))</f>
        <v/>
      </c>
      <c r="AH11" s="232" t="str">
        <f t="shared" ref="AH11:AK11" si="24">IF($K11="","",IF($K11=$K9,AD9,AD10))</f>
        <v/>
      </c>
      <c r="AI11" s="232" t="str">
        <f t="shared" si="24"/>
        <v/>
      </c>
      <c r="AJ11" s="233" t="str">
        <f t="shared" si="24"/>
        <v/>
      </c>
      <c r="AK11" s="233" t="str">
        <f t="shared" si="24"/>
        <v/>
      </c>
      <c r="AL11" s="236" t="str">
        <f>IF($K11="","",IF($K11=$K9,AZ9,AZ10))</f>
        <v/>
      </c>
      <c r="AM11" s="241" t="str">
        <f>IF($K11="","",IF($K11=$K9,AL9,AL10))</f>
        <v/>
      </c>
      <c r="AN11" s="241" t="str">
        <f>IF($K11="","",IF($K11=$K9,AM9,AM10))</f>
        <v/>
      </c>
      <c r="AO11" s="249"/>
      <c r="AP11" s="177"/>
      <c r="AQ11" s="177"/>
      <c r="AR11" s="250"/>
      <c r="AS11" s="246"/>
      <c r="AT11" s="251"/>
      <c r="AU11" s="252"/>
      <c r="AV11" s="177"/>
      <c r="AW11" s="252"/>
      <c r="AX11" s="177"/>
      <c r="AY11" s="252"/>
      <c r="AZ11" s="253"/>
      <c r="BA11" s="223" t="str">
        <f t="shared" si="15"/>
        <v/>
      </c>
      <c r="BB11" s="223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BC11" s="223" t="str">
        <f t="shared" si="16"/>
        <v/>
      </c>
    </row>
    <row r="12" spans="1:55">
      <c r="A12" s="166">
        <f>输入错误检查!A11</f>
        <v>0</v>
      </c>
      <c r="B12" s="108">
        <f t="shared" si="17"/>
        <v>5</v>
      </c>
      <c r="C12" s="108">
        <f t="shared" si="7"/>
        <v>1</v>
      </c>
      <c r="D12" s="108">
        <f t="shared" si="8"/>
        <v>1200</v>
      </c>
      <c r="E12" s="108" t="str">
        <f t="shared" si="9"/>
        <v>ZETA</v>
      </c>
      <c r="F12" s="108" t="str">
        <f t="shared" si="10"/>
        <v>TE</v>
      </c>
      <c r="G12" s="125">
        <v>5</v>
      </c>
      <c r="H12" s="108" t="s">
        <v>311</v>
      </c>
      <c r="I12" s="108" t="str">
        <f t="shared" si="11"/>
        <v/>
      </c>
      <c r="J12" s="108" t="str">
        <f t="shared" si="12"/>
        <v/>
      </c>
      <c r="K12" s="206"/>
      <c r="L12" s="177"/>
      <c r="M12" s="208"/>
      <c r="N12" s="208"/>
      <c r="O12" s="125"/>
      <c r="P12" s="224"/>
      <c r="Q12" s="224"/>
      <c r="R12" s="224"/>
      <c r="S12" s="177"/>
      <c r="T12" s="177"/>
      <c r="U12" s="125" t="str">
        <f t="shared" si="13"/>
        <v/>
      </c>
      <c r="V12" s="125" t="str" cm="1">
        <f t="array" ref="V12">_xlfn.IFS(S12+T12=0,"",S12&gt;T12,IF(I12="主",IF(S12=5,4,3),IF(S12=5,0,1)),S12&lt;T12,IF(I12="主",IF(T12=5,0,1),IF(T12=5,4,3)),S12=T12,2)</f>
        <v/>
      </c>
      <c r="W12" s="231"/>
      <c r="X12" s="231"/>
      <c r="Y12" s="210" t="str">
        <f t="shared" ref="Y12:Y16" si="25">IF(Y11="","",Y11)</f>
        <v/>
      </c>
      <c r="Z12" s="235" t="str">
        <f>IF($K12="","",IF($K12=$K10,AT10,AT9))</f>
        <v/>
      </c>
      <c r="AA12" s="235" t="str">
        <f>IF($K12="","",IF($K12=$K10,AU10,AU9))</f>
        <v/>
      </c>
      <c r="AB12" s="239" t="str">
        <f>IF($K12="","",IF($K12=$K10,AW10,AW9))</f>
        <v/>
      </c>
      <c r="AC12" s="239" t="str">
        <f>IF($K12="","",IF($K12=$K10,AY10,AY9))</f>
        <v/>
      </c>
      <c r="AD12" s="232" t="str">
        <f>IF($K12="","",IF($K12=$K10,Z10,Z9))</f>
        <v/>
      </c>
      <c r="AE12" s="232" t="str">
        <f>IF($K12="","",IF($K12=$K10,AA10,AA9))</f>
        <v/>
      </c>
      <c r="AF12" s="240" t="str">
        <f>IF($K12="","",IF($K12=$K10,AB10,AB9))</f>
        <v/>
      </c>
      <c r="AG12" s="240" t="str">
        <f>IF($K12="","",IF($K12=$K10,AC10,AC9))</f>
        <v/>
      </c>
      <c r="AH12" s="232" t="str">
        <f t="shared" ref="AH12:AK12" si="26">IF($K12="","",IF($K12=$K10,AD10,AD9))</f>
        <v/>
      </c>
      <c r="AI12" s="232" t="str">
        <f t="shared" si="26"/>
        <v/>
      </c>
      <c r="AJ12" s="233" t="str">
        <f t="shared" si="26"/>
        <v/>
      </c>
      <c r="AK12" s="233" t="str">
        <f t="shared" si="26"/>
        <v/>
      </c>
      <c r="AL12" s="236" t="str">
        <f>IF($K12="","",IF($K12=$K10,AZ10,AZ9))</f>
        <v/>
      </c>
      <c r="AM12" s="241" t="str">
        <f>IF($K12="","",IF($K12=$K10,AL10,AL9))</f>
        <v/>
      </c>
      <c r="AN12" s="241" t="str">
        <f>IF($K12="","",IF($K12=$K10,AM10,AM9))</f>
        <v/>
      </c>
      <c r="AO12" s="249"/>
      <c r="AP12" s="177"/>
      <c r="AQ12" s="177"/>
      <c r="AR12" s="250"/>
      <c r="AS12" s="246"/>
      <c r="AT12" s="251"/>
      <c r="AU12" s="252"/>
      <c r="AV12" s="177"/>
      <c r="AW12" s="252"/>
      <c r="AX12" s="177"/>
      <c r="AY12" s="252"/>
      <c r="AZ12" s="253"/>
      <c r="BA12" s="223" t="str">
        <f t="shared" si="15"/>
        <v/>
      </c>
      <c r="BB12" s="223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BC12" s="223" t="str">
        <f t="shared" si="16"/>
        <v/>
      </c>
    </row>
    <row r="13" spans="1:55">
      <c r="A13" s="166">
        <f>输入错误检查!A12</f>
        <v>0</v>
      </c>
      <c r="B13" s="108">
        <f t="shared" si="17"/>
        <v>5</v>
      </c>
      <c r="C13" s="108">
        <f t="shared" si="7"/>
        <v>1</v>
      </c>
      <c r="D13" s="108">
        <f t="shared" si="8"/>
        <v>1200</v>
      </c>
      <c r="E13" s="108" t="str">
        <f t="shared" si="9"/>
        <v>ZETA</v>
      </c>
      <c r="F13" s="108" t="str">
        <f t="shared" si="10"/>
        <v>TE</v>
      </c>
      <c r="G13" s="125" t="s">
        <v>314</v>
      </c>
      <c r="H13" s="108" t="s">
        <v>307</v>
      </c>
      <c r="I13" s="108" t="str">
        <f t="shared" ref="I13:I76" si="27">IF(K13="","",IF(K13=E13,"主","客"))</f>
        <v/>
      </c>
      <c r="J13" s="108" t="str">
        <f t="shared" ref="J13:J76" si="28">IF(K13="","",IF(K13=E13,F13,E13))</f>
        <v/>
      </c>
      <c r="K13" s="206"/>
      <c r="L13" s="177"/>
      <c r="M13" s="208">
        <f>S13+S14</f>
        <v>0</v>
      </c>
      <c r="N13" s="208">
        <f>T13+T14</f>
        <v>0</v>
      </c>
      <c r="O13" s="125">
        <f t="shared" si="20"/>
        <v>0</v>
      </c>
      <c r="P13" s="209">
        <f t="shared" si="21"/>
        <v>0</v>
      </c>
      <c r="Q13" s="209">
        <f t="shared" si="22"/>
        <v>0</v>
      </c>
      <c r="R13" s="209">
        <f t="shared" si="23"/>
        <v>0</v>
      </c>
      <c r="S13" s="177"/>
      <c r="T13" s="177"/>
      <c r="U13" s="125" t="str">
        <f t="shared" si="13"/>
        <v/>
      </c>
      <c r="V13" s="125" t="str" cm="1">
        <f t="array" ref="V13">_xlfn.IFS(S13+T13=0,"",S13&gt;T13,IF(I13="主",IF(S13=5,4,3),IF(S13=5,0,1)),S13&lt;T13,IF(I13="主",IF(T13=5,0,1),IF(T13=5,4,3)),S13=T13,2)</f>
        <v/>
      </c>
      <c r="W13" s="231"/>
      <c r="X13" s="231"/>
      <c r="Y13" s="210"/>
      <c r="Z13" s="235" t="str">
        <f>IF($K13="","",IF($K13=$K11,AT11,AT12))</f>
        <v/>
      </c>
      <c r="AA13" s="235" t="str">
        <f>IF($K13="","",IF($K13=$K11,AU11,AU12))</f>
        <v/>
      </c>
      <c r="AB13" s="239" t="str">
        <f>IF($K13="","",IF($K13=$K11,AW11,AW12))</f>
        <v/>
      </c>
      <c r="AC13" s="239" t="str">
        <f>IF($K13="","",IF($K13=$K11,AY11,AY12))</f>
        <v/>
      </c>
      <c r="AD13" s="232" t="str">
        <f>IF($K13="","",IF($K13=$K11,Z11,Z12))</f>
        <v/>
      </c>
      <c r="AE13" s="232" t="str">
        <f>IF($K13="","",IF($K13=$K11,AA11,AA12))</f>
        <v/>
      </c>
      <c r="AF13" s="240" t="str">
        <f>IF($K13="","",IF($K13=$K11,AB11,AB12))</f>
        <v/>
      </c>
      <c r="AG13" s="240" t="str">
        <f>IF($K13="","",IF($K13=$K11,AC11,AC12))</f>
        <v/>
      </c>
      <c r="AH13" s="232" t="str">
        <f t="shared" ref="AH13:AK13" si="29">IF($K13="","",IF($K13=$K11,AD11,AD12))</f>
        <v/>
      </c>
      <c r="AI13" s="232" t="str">
        <f t="shared" si="29"/>
        <v/>
      </c>
      <c r="AJ13" s="233" t="str">
        <f t="shared" si="29"/>
        <v/>
      </c>
      <c r="AK13" s="233" t="str">
        <f t="shared" si="29"/>
        <v/>
      </c>
      <c r="AL13" s="236" t="str">
        <f>IF($K13="","",IF($K13=$K11,AZ11,AZ12))</f>
        <v/>
      </c>
      <c r="AM13" s="241" t="str">
        <f>IF($K13="","",IF($K13=$K11,AL11,AL12))</f>
        <v/>
      </c>
      <c r="AN13" s="241" t="str">
        <f>IF($K13="","",IF($K13=$K11,AM11,AM12))</f>
        <v/>
      </c>
      <c r="AO13" s="177"/>
      <c r="AP13" s="177"/>
      <c r="AQ13" s="177"/>
      <c r="AR13" s="177"/>
      <c r="AS13" s="246"/>
      <c r="AT13" s="252"/>
      <c r="AU13" s="252"/>
      <c r="AV13" s="177"/>
      <c r="AW13" s="252"/>
      <c r="AX13" s="177"/>
      <c r="AY13" s="252"/>
      <c r="AZ13" s="253"/>
      <c r="BA13" s="223" t="str">
        <f t="shared" si="15"/>
        <v/>
      </c>
      <c r="BB13" s="223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BC13" s="223" t="str">
        <f t="shared" si="16"/>
        <v/>
      </c>
    </row>
    <row r="14" spans="1:55">
      <c r="A14" s="166">
        <f>输入错误检查!A13</f>
        <v>0</v>
      </c>
      <c r="B14" s="108">
        <f t="shared" si="17"/>
        <v>5</v>
      </c>
      <c r="C14" s="108">
        <f t="shared" si="7"/>
        <v>1</v>
      </c>
      <c r="D14" s="108">
        <f t="shared" si="8"/>
        <v>1200</v>
      </c>
      <c r="E14" s="108" t="str">
        <f t="shared" si="9"/>
        <v>ZETA</v>
      </c>
      <c r="F14" s="108" t="str">
        <f t="shared" si="10"/>
        <v>TE</v>
      </c>
      <c r="G14" s="125" t="s">
        <v>314</v>
      </c>
      <c r="H14" s="108" t="s">
        <v>311</v>
      </c>
      <c r="I14" s="108" t="str">
        <f t="shared" si="27"/>
        <v/>
      </c>
      <c r="J14" s="108" t="str">
        <f t="shared" si="28"/>
        <v/>
      </c>
      <c r="K14" s="254"/>
      <c r="L14" s="177"/>
      <c r="M14" s="208"/>
      <c r="N14" s="208"/>
      <c r="O14" s="125"/>
      <c r="P14" s="224"/>
      <c r="Q14" s="224"/>
      <c r="R14" s="224"/>
      <c r="S14" s="177"/>
      <c r="T14" s="177"/>
      <c r="U14" s="125" t="str">
        <f t="shared" si="13"/>
        <v/>
      </c>
      <c r="V14" s="125" t="str" cm="1">
        <f t="array" ref="V14">_xlfn.IFS(S14+T14=0,"",S14&gt;T14,IF(I14="主",IF(S14=5,4,3),IF(S14=5,0,1)),S14&lt;T14,IF(I14="主",IF(T14=5,0,1),IF(T14=5,4,3)),S14=T14,2)</f>
        <v/>
      </c>
      <c r="W14" s="231"/>
      <c r="X14" s="231"/>
      <c r="Y14" s="210" t="str">
        <f t="shared" si="25"/>
        <v/>
      </c>
      <c r="Z14" s="235" t="str">
        <f>IF($K14="","",IF($K14=$K12,AT12,AT11))</f>
        <v/>
      </c>
      <c r="AA14" s="235" t="str">
        <f>IF($K14="","",IF($K14=$K12,AU12,AU11))</f>
        <v/>
      </c>
      <c r="AB14" s="239" t="str">
        <f>IF($K14="","",IF($K14=$K12,AW12,AW11))</f>
        <v/>
      </c>
      <c r="AC14" s="239" t="str">
        <f>IF($K14="","",IF($K14=$K12,AY12,AY11))</f>
        <v/>
      </c>
      <c r="AD14" s="232" t="str">
        <f>IF($K14="","",IF($K14=$K12,Z12,Z11))</f>
        <v/>
      </c>
      <c r="AE14" s="232" t="str">
        <f>IF($K14="","",IF($K14=$K12,AA12,AA11))</f>
        <v/>
      </c>
      <c r="AF14" s="240" t="str">
        <f>IF($K14="","",IF($K14=$K12,AB12,AB11))</f>
        <v/>
      </c>
      <c r="AG14" s="240" t="str">
        <f>IF($K14="","",IF($K14=$K12,AC12,AC11))</f>
        <v/>
      </c>
      <c r="AH14" s="232" t="str">
        <f t="shared" ref="AH14:AK14" si="30">IF($K14="","",IF($K14=$K12,AD12,AD11))</f>
        <v/>
      </c>
      <c r="AI14" s="232" t="str">
        <f t="shared" si="30"/>
        <v/>
      </c>
      <c r="AJ14" s="233" t="str">
        <f t="shared" si="30"/>
        <v/>
      </c>
      <c r="AK14" s="233" t="str">
        <f t="shared" si="30"/>
        <v/>
      </c>
      <c r="AL14" s="236" t="str">
        <f>IF($K14="","",IF($K14=$K12,AZ12,AZ11))</f>
        <v/>
      </c>
      <c r="AM14" s="241" t="str">
        <f>IF($K14="","",IF($K14=$K12,AL12,AL11))</f>
        <v/>
      </c>
      <c r="AN14" s="241" t="str">
        <f>IF($K14="","",IF($K14=$K12,AM12,AM11))</f>
        <v/>
      </c>
      <c r="AO14" s="177"/>
      <c r="AP14" s="177"/>
      <c r="AQ14" s="177"/>
      <c r="AR14" s="177"/>
      <c r="AS14" s="177"/>
      <c r="AT14" s="252"/>
      <c r="AU14" s="252"/>
      <c r="AV14" s="177"/>
      <c r="AW14" s="252"/>
      <c r="AX14" s="177"/>
      <c r="AY14" s="252"/>
      <c r="AZ14" s="253"/>
      <c r="BA14" s="223" t="str">
        <f t="shared" si="15"/>
        <v/>
      </c>
      <c r="BB14" s="223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BC14" s="223" t="str">
        <f t="shared" si="16"/>
        <v/>
      </c>
    </row>
    <row r="15" spans="1:55">
      <c r="A15" s="166">
        <f>输入错误检查!A14</f>
        <v>0</v>
      </c>
      <c r="B15" s="108">
        <f>IF(赛果!A3="","",赛果!A3)</f>
        <v>5</v>
      </c>
      <c r="C15" s="108">
        <f>IF(赛果!B3="","",赛果!B3)</f>
        <v>1</v>
      </c>
      <c r="D15" s="108">
        <f>IF(赛果!C3="","",赛果!C3)</f>
        <v>1400</v>
      </c>
      <c r="E15" s="108" t="str">
        <f>IF(赛果!D3="","",赛果!D3)</f>
        <v>FPX.ZQ</v>
      </c>
      <c r="F15" s="108" t="str">
        <f>IF(赛果!E3="","",赛果!E3)</f>
        <v>WOLVES</v>
      </c>
      <c r="G15" s="125">
        <v>1</v>
      </c>
      <c r="H15" s="108" t="s">
        <v>307</v>
      </c>
      <c r="I15" s="108" t="str">
        <f t="shared" si="27"/>
        <v>客</v>
      </c>
      <c r="J15" s="108" t="str">
        <f t="shared" si="28"/>
        <v>FPX.ZQ</v>
      </c>
      <c r="K15" s="255" t="s">
        <v>112</v>
      </c>
      <c r="L15" s="255" t="s">
        <v>145</v>
      </c>
      <c r="M15" s="208">
        <f>S15+S16</f>
        <v>4</v>
      </c>
      <c r="N15" s="208">
        <f>T15+T16</f>
        <v>4</v>
      </c>
      <c r="O15" s="108">
        <f t="shared" ref="O15:O19" si="31">M15+N15</f>
        <v>8</v>
      </c>
      <c r="P15" s="256">
        <f t="shared" ref="P15:P19" si="32">IF(M15&gt;N15,1,0)</f>
        <v>0</v>
      </c>
      <c r="Q15" s="256">
        <f t="shared" ref="Q15:Q19" si="33">IF(M15+N15=0,0,IF(M15=N15,1,0))</f>
        <v>1</v>
      </c>
      <c r="R15" s="256">
        <f t="shared" ref="R15:R19" si="34">IF(M15&lt;N15,1,0)</f>
        <v>0</v>
      </c>
      <c r="S15" s="257">
        <v>2</v>
      </c>
      <c r="T15" s="257">
        <v>2</v>
      </c>
      <c r="U15" s="125" t="str">
        <f t="shared" si="13"/>
        <v>平</v>
      </c>
      <c r="V15" s="125" cm="1">
        <f t="array" ref="V15">_xlfn.IFS(S15+T15=0,"",S15&gt;T15,IF(I15="主",IF(S15=5,4,3),IF(S15=5,0,1)),S15&lt;T15,IF(I15="主",IF(T15=5,0,1),IF(T15=5,4,3)),S15=T15,2)</f>
        <v>2</v>
      </c>
      <c r="W15" s="258" t="s">
        <v>308</v>
      </c>
      <c r="X15" s="258" t="s">
        <v>165</v>
      </c>
      <c r="Y15" s="258" t="s">
        <v>310</v>
      </c>
      <c r="Z15" s="211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3"/>
      <c r="AL15" s="214"/>
      <c r="AM15" s="214"/>
      <c r="AN15" s="214"/>
      <c r="AO15" s="259" t="s">
        <v>211</v>
      </c>
      <c r="AP15" s="260" t="s">
        <v>97</v>
      </c>
      <c r="AQ15" s="261"/>
      <c r="AR15" s="262"/>
      <c r="AS15" s="263"/>
      <c r="AT15" s="264" t="s">
        <v>267</v>
      </c>
      <c r="AU15" s="265" t="s">
        <v>261</v>
      </c>
      <c r="AV15" s="179" t="s">
        <v>235</v>
      </c>
      <c r="AW15" s="265" t="s">
        <v>228</v>
      </c>
      <c r="AX15" s="179" t="s">
        <v>254</v>
      </c>
      <c r="AY15" s="265" t="s">
        <v>183</v>
      </c>
      <c r="AZ15" s="266" t="s">
        <v>249</v>
      </c>
      <c r="BA15" s="223" t="str">
        <f t="shared" si="15"/>
        <v>主</v>
      </c>
      <c r="BB15" s="223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FPX.ZQ</v>
      </c>
      <c r="BC15" s="223" t="str">
        <f t="shared" si="16"/>
        <v>WOLVES</v>
      </c>
    </row>
    <row r="16" spans="1:55">
      <c r="A16" s="166">
        <f>输入错误检查!A15</f>
        <v>0</v>
      </c>
      <c r="B16" s="108">
        <f t="shared" ref="B16:B26" si="35">B15</f>
        <v>5</v>
      </c>
      <c r="C16" s="108">
        <f t="shared" ref="C16:C26" si="36">C15</f>
        <v>1</v>
      </c>
      <c r="D16" s="108">
        <f t="shared" ref="D16:D26" si="37">D15</f>
        <v>1400</v>
      </c>
      <c r="E16" s="108" t="str">
        <f t="shared" ref="E16:E26" si="38">E15</f>
        <v>FPX.ZQ</v>
      </c>
      <c r="F16" s="108" t="str">
        <f t="shared" ref="F16:F26" si="39">F15</f>
        <v>WOLVES</v>
      </c>
      <c r="G16" s="125">
        <v>1</v>
      </c>
      <c r="H16" s="108" t="s">
        <v>311</v>
      </c>
      <c r="I16" s="108" t="str">
        <f t="shared" si="27"/>
        <v>主</v>
      </c>
      <c r="J16" s="108" t="str">
        <f t="shared" si="28"/>
        <v>WOLVES</v>
      </c>
      <c r="K16" s="255" t="s">
        <v>135</v>
      </c>
      <c r="L16" s="255" t="s">
        <v>184</v>
      </c>
      <c r="M16" s="208"/>
      <c r="N16" s="208"/>
      <c r="O16" s="108"/>
      <c r="P16" s="267"/>
      <c r="Q16" s="267"/>
      <c r="R16" s="267"/>
      <c r="S16" s="257">
        <v>2</v>
      </c>
      <c r="T16" s="257">
        <v>2</v>
      </c>
      <c r="U16" s="125" t="str">
        <f t="shared" si="13"/>
        <v>平</v>
      </c>
      <c r="V16" s="125" cm="1">
        <f t="array" ref="V16">_xlfn.IFS(S16+T16=0,"",S16&gt;T16,IF(I16="主",IF(S16=5,4,3),IF(S16=5,0,1)),S16&lt;T16,IF(I16="主",IF(T16=5,0,1),IF(T16=5,4,3)),S16=T16,2)</f>
        <v>2</v>
      </c>
      <c r="W16" s="258" t="str">
        <f>IF(W15="","",W15)</f>
        <v>圣心医院</v>
      </c>
      <c r="X16" s="258" t="s">
        <v>165</v>
      </c>
      <c r="Y16" s="258" t="str">
        <f t="shared" si="25"/>
        <v>永眠镇</v>
      </c>
      <c r="Z16" s="225"/>
      <c r="AA16" s="226"/>
      <c r="AB16" s="227"/>
      <c r="AC16" s="227"/>
      <c r="AD16" s="227"/>
      <c r="AE16" s="227"/>
      <c r="AF16" s="227"/>
      <c r="AG16" s="227"/>
      <c r="AH16" s="227"/>
      <c r="AI16" s="227"/>
      <c r="AJ16" s="227"/>
      <c r="AK16" s="213"/>
      <c r="AL16" s="214"/>
      <c r="AM16" s="214"/>
      <c r="AN16" s="214"/>
      <c r="AO16" s="259" t="s">
        <v>211</v>
      </c>
      <c r="AP16" s="260" t="s">
        <v>269</v>
      </c>
      <c r="AQ16" s="268"/>
      <c r="AR16" s="269"/>
      <c r="AS16" s="270"/>
      <c r="AT16" s="264" t="s">
        <v>97</v>
      </c>
      <c r="AU16" s="265" t="s">
        <v>221</v>
      </c>
      <c r="AV16" s="179" t="s">
        <v>261</v>
      </c>
      <c r="AW16" s="265" t="s">
        <v>228</v>
      </c>
      <c r="AX16" s="179" t="s">
        <v>259</v>
      </c>
      <c r="AY16" s="265" t="s">
        <v>254</v>
      </c>
      <c r="AZ16" s="266" t="s">
        <v>194</v>
      </c>
      <c r="BA16" s="223" t="str">
        <f t="shared" si="15"/>
        <v>主</v>
      </c>
      <c r="BB16" s="223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FPX.ZQ</v>
      </c>
      <c r="BC16" s="223" t="str">
        <f t="shared" si="16"/>
        <v>WOLVES</v>
      </c>
    </row>
    <row r="17" spans="1:55">
      <c r="A17" s="166">
        <f>输入错误检查!A16</f>
        <v>0</v>
      </c>
      <c r="B17" s="108">
        <f t="shared" si="35"/>
        <v>5</v>
      </c>
      <c r="C17" s="108">
        <f t="shared" si="36"/>
        <v>1</v>
      </c>
      <c r="D17" s="108">
        <f t="shared" si="37"/>
        <v>1400</v>
      </c>
      <c r="E17" s="108" t="str">
        <f t="shared" si="38"/>
        <v>FPX.ZQ</v>
      </c>
      <c r="F17" s="108" t="str">
        <f t="shared" si="39"/>
        <v>WOLVES</v>
      </c>
      <c r="G17" s="125">
        <v>2</v>
      </c>
      <c r="H17" s="108" t="s">
        <v>307</v>
      </c>
      <c r="I17" s="108" t="str">
        <f t="shared" si="27"/>
        <v>主</v>
      </c>
      <c r="J17" s="108" t="str">
        <f t="shared" si="28"/>
        <v>WOLVES</v>
      </c>
      <c r="K17" s="255" t="s">
        <v>135</v>
      </c>
      <c r="L17" s="255" t="s">
        <v>184</v>
      </c>
      <c r="M17" s="208">
        <f>S17+S18</f>
        <v>6</v>
      </c>
      <c r="N17" s="208">
        <f>T17+T18</f>
        <v>2</v>
      </c>
      <c r="O17" s="108">
        <f t="shared" si="31"/>
        <v>8</v>
      </c>
      <c r="P17" s="256">
        <f t="shared" si="32"/>
        <v>1</v>
      </c>
      <c r="Q17" s="256">
        <f t="shared" si="33"/>
        <v>0</v>
      </c>
      <c r="R17" s="256">
        <f t="shared" si="34"/>
        <v>0</v>
      </c>
      <c r="S17" s="257">
        <v>3</v>
      </c>
      <c r="T17" s="257">
        <v>1</v>
      </c>
      <c r="U17" s="125" t="str">
        <f t="shared" si="13"/>
        <v>屠</v>
      </c>
      <c r="V17" s="125" cm="1">
        <f t="array" ref="V17">_xlfn.IFS(S17+T17=0,"",S17&gt;T17,IF(I17="主",IF(S17=5,4,3),IF(S17=5,0,1)),S17&lt;T17,IF(I17="主",IF(T17=5,0,1),IF(T17=5,4,3)),S17=T17,2)</f>
        <v>3</v>
      </c>
      <c r="W17" s="271"/>
      <c r="X17" s="258" t="s">
        <v>312</v>
      </c>
      <c r="Y17" s="258" t="s">
        <v>313</v>
      </c>
      <c r="Z17" s="232" t="str">
        <f t="shared" ref="Z17:AA17" si="40">IF($K17="","",IF($K17=$K15,AT15,AT16))</f>
        <v>医生</v>
      </c>
      <c r="AA17" s="233" t="str">
        <f t="shared" si="40"/>
        <v>咒术师</v>
      </c>
      <c r="AB17" s="234" t="str">
        <f t="shared" ref="AB17" si="41">IF($K17="","",IF($K17=$K15,AW15,AW16))</f>
        <v>大副</v>
      </c>
      <c r="AC17" s="235" t="str">
        <f t="shared" ref="AC17" si="42">IF($K17="","",IF($K17=$K15,AY15,AY16))</f>
        <v>教授</v>
      </c>
      <c r="AD17" s="227"/>
      <c r="AE17" s="227"/>
      <c r="AF17" s="227"/>
      <c r="AG17" s="227"/>
      <c r="AH17" s="227"/>
      <c r="AI17" s="227"/>
      <c r="AJ17" s="227"/>
      <c r="AK17" s="227"/>
      <c r="AL17" s="236" t="str">
        <f t="shared" ref="AL17" si="43">IF($K17="","",IF($K17=$K15,AZ15,AZ16))</f>
        <v>梦之女巫</v>
      </c>
      <c r="AM17" s="214"/>
      <c r="AN17" s="214"/>
      <c r="AO17" s="259" t="s">
        <v>211</v>
      </c>
      <c r="AP17" s="272" t="s">
        <v>267</v>
      </c>
      <c r="AQ17" s="273" t="s">
        <v>242</v>
      </c>
      <c r="AR17" s="274"/>
      <c r="AS17" s="270"/>
      <c r="AT17" s="264" t="s">
        <v>269</v>
      </c>
      <c r="AU17" s="265" t="s">
        <v>255</v>
      </c>
      <c r="AV17" s="179" t="s">
        <v>266</v>
      </c>
      <c r="AW17" s="265" t="s">
        <v>164</v>
      </c>
      <c r="AX17" s="179" t="s">
        <v>262</v>
      </c>
      <c r="AY17" s="265" t="s">
        <v>259</v>
      </c>
      <c r="AZ17" s="266" t="s">
        <v>236</v>
      </c>
      <c r="BA17" s="223" t="str">
        <f t="shared" si="15"/>
        <v>客</v>
      </c>
      <c r="BB17" s="223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WOLVES</v>
      </c>
      <c r="BC17" s="223" t="str">
        <f t="shared" si="16"/>
        <v>FPX.ZQ</v>
      </c>
    </row>
    <row r="18" spans="1:55">
      <c r="A18" s="166">
        <f>输入错误检查!A17</f>
        <v>0</v>
      </c>
      <c r="B18" s="108">
        <f t="shared" si="35"/>
        <v>5</v>
      </c>
      <c r="C18" s="108">
        <f t="shared" si="36"/>
        <v>1</v>
      </c>
      <c r="D18" s="108">
        <f t="shared" si="37"/>
        <v>1400</v>
      </c>
      <c r="E18" s="108" t="str">
        <f t="shared" si="38"/>
        <v>FPX.ZQ</v>
      </c>
      <c r="F18" s="108" t="str">
        <f t="shared" si="39"/>
        <v>WOLVES</v>
      </c>
      <c r="G18" s="125">
        <v>2</v>
      </c>
      <c r="H18" s="108" t="s">
        <v>311</v>
      </c>
      <c r="I18" s="108" t="str">
        <f t="shared" si="27"/>
        <v>客</v>
      </c>
      <c r="J18" s="108" t="str">
        <f t="shared" si="28"/>
        <v>FPX.ZQ</v>
      </c>
      <c r="K18" s="255" t="s">
        <v>112</v>
      </c>
      <c r="L18" s="255" t="s">
        <v>145</v>
      </c>
      <c r="M18" s="208"/>
      <c r="N18" s="208"/>
      <c r="O18" s="108"/>
      <c r="P18" s="267"/>
      <c r="Q18" s="267"/>
      <c r="R18" s="267"/>
      <c r="S18" s="257">
        <v>3</v>
      </c>
      <c r="T18" s="257">
        <v>1</v>
      </c>
      <c r="U18" s="125" t="str">
        <f t="shared" si="13"/>
        <v>人</v>
      </c>
      <c r="V18" s="125" cm="1">
        <f t="array" ref="V18">_xlfn.IFS(S18+T18=0,"",S18&gt;T18,IF(I18="主",IF(S18=5,4,3),IF(S18=5,0,1)),S18&lt;T18,IF(I18="主",IF(T18=5,0,1),IF(T18=5,4,3)),S18=T18,2)</f>
        <v>1</v>
      </c>
      <c r="W18" s="271"/>
      <c r="X18" s="258" t="s">
        <v>312</v>
      </c>
      <c r="Y18" s="258" t="str">
        <f t="shared" ref="Y18:Y22" si="44">IF(Y17="","",Y17)</f>
        <v>月亮河公园</v>
      </c>
      <c r="Z18" s="232" t="str">
        <f t="shared" ref="Z18:AA18" si="45">IF($K18="","",IF($K18=$K16,AT16,AT15))</f>
        <v>弓箭手</v>
      </c>
      <c r="AA18" s="233" t="str">
        <f t="shared" si="45"/>
        <v>木偶师</v>
      </c>
      <c r="AB18" s="234" t="str">
        <f t="shared" ref="AB18" si="46">IF($K18="","",IF($K18=$K16,AW16,AW15))</f>
        <v>大副</v>
      </c>
      <c r="AC18" s="235" t="str">
        <f t="shared" ref="AC18" si="47">IF($K18="","",IF($K18=$K16,AY16,AY15))</f>
        <v>机械师</v>
      </c>
      <c r="AD18" s="226"/>
      <c r="AE18" s="226"/>
      <c r="AF18" s="227"/>
      <c r="AG18" s="227"/>
      <c r="AH18" s="227"/>
      <c r="AI18" s="227"/>
      <c r="AJ18" s="227"/>
      <c r="AK18" s="227"/>
      <c r="AL18" s="236" t="str">
        <f t="shared" ref="AL18" si="48">IF($K18="","",IF($K18=$K16,AZ16,AZ15))</f>
        <v>台球手</v>
      </c>
      <c r="AM18" s="214"/>
      <c r="AN18" s="214"/>
      <c r="AO18" s="259" t="s">
        <v>211</v>
      </c>
      <c r="AP18" s="272" t="s">
        <v>255</v>
      </c>
      <c r="AQ18" s="260" t="s">
        <v>242</v>
      </c>
      <c r="AR18" s="268"/>
      <c r="AS18" s="270"/>
      <c r="AT18" s="264" t="s">
        <v>97</v>
      </c>
      <c r="AU18" s="265" t="s">
        <v>164</v>
      </c>
      <c r="AV18" s="179" t="s">
        <v>174</v>
      </c>
      <c r="AW18" s="265" t="s">
        <v>266</v>
      </c>
      <c r="AX18" s="179" t="s">
        <v>262</v>
      </c>
      <c r="AY18" s="265" t="s">
        <v>253</v>
      </c>
      <c r="AZ18" s="266" t="s">
        <v>236</v>
      </c>
      <c r="BA18" s="223" t="str">
        <f t="shared" si="15"/>
        <v>客</v>
      </c>
      <c r="BB18" s="223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WOLVES</v>
      </c>
      <c r="BC18" s="223" t="str">
        <f t="shared" si="16"/>
        <v>FPX.ZQ</v>
      </c>
    </row>
    <row r="19" spans="1:55">
      <c r="A19" s="166">
        <f>输入错误检查!A18</f>
        <v>0</v>
      </c>
      <c r="B19" s="108">
        <f t="shared" si="35"/>
        <v>5</v>
      </c>
      <c r="C19" s="108">
        <f t="shared" si="36"/>
        <v>1</v>
      </c>
      <c r="D19" s="108">
        <f t="shared" si="37"/>
        <v>1400</v>
      </c>
      <c r="E19" s="108" t="str">
        <f t="shared" si="38"/>
        <v>FPX.ZQ</v>
      </c>
      <c r="F19" s="108" t="str">
        <f t="shared" si="39"/>
        <v>WOLVES</v>
      </c>
      <c r="G19" s="125">
        <v>3</v>
      </c>
      <c r="H19" s="108" t="s">
        <v>307</v>
      </c>
      <c r="I19" s="108" t="str">
        <f t="shared" si="27"/>
        <v>主</v>
      </c>
      <c r="J19" s="108" t="str">
        <f t="shared" si="28"/>
        <v>WOLVES</v>
      </c>
      <c r="K19" s="255" t="s">
        <v>135</v>
      </c>
      <c r="L19" s="255" t="s">
        <v>184</v>
      </c>
      <c r="M19" s="208">
        <f>S19+S20</f>
        <v>3</v>
      </c>
      <c r="N19" s="208">
        <f>T19+T20</f>
        <v>1</v>
      </c>
      <c r="O19" s="108">
        <f t="shared" si="31"/>
        <v>4</v>
      </c>
      <c r="P19" s="256">
        <f t="shared" si="32"/>
        <v>1</v>
      </c>
      <c r="Q19" s="256">
        <f t="shared" si="33"/>
        <v>0</v>
      </c>
      <c r="R19" s="256">
        <f t="shared" si="34"/>
        <v>0</v>
      </c>
      <c r="S19" s="257">
        <v>3</v>
      </c>
      <c r="T19" s="257">
        <v>1</v>
      </c>
      <c r="U19" s="125" t="str">
        <f t="shared" si="13"/>
        <v>屠</v>
      </c>
      <c r="V19" s="125" cm="1">
        <f t="array" ref="V19">_xlfn.IFS(S19+T19=0,"",S19&gt;T19,IF(I19="主",IF(S19=5,4,3),IF(S19=5,0,1)),S19&lt;T19,IF(I19="主",IF(T19=5,0,1),IF(T19=5,4,3)),S19=T19,2)</f>
        <v>3</v>
      </c>
      <c r="W19" s="271"/>
      <c r="X19" s="258" t="s">
        <v>308</v>
      </c>
      <c r="Y19" s="258" t="s">
        <v>165</v>
      </c>
      <c r="Z19" s="235" t="str">
        <f t="shared" ref="Z19:AA19" si="49">IF($K19="","",IF($K19=$K17,AT17,AT18))</f>
        <v>幻灯师</v>
      </c>
      <c r="AA19" s="235" t="str">
        <f t="shared" si="49"/>
        <v>古董商</v>
      </c>
      <c r="AB19" s="239" t="str">
        <f t="shared" ref="AB19" si="50">IF($K19="","",IF($K19=$K17,AW17,AW18))</f>
        <v>佣兵</v>
      </c>
      <c r="AC19" s="239" t="str">
        <f t="shared" ref="AC19" si="51">IF($K19="","",IF($K19=$K17,AY17,AY18))</f>
        <v>飞行家</v>
      </c>
      <c r="AD19" s="235" t="str">
        <f t="shared" ref="AD19:AG19" si="52">IF($K19="","",IF($K19=$K17,Z17,Z18))</f>
        <v>医生</v>
      </c>
      <c r="AE19" s="240" t="str">
        <f t="shared" si="52"/>
        <v>咒术师</v>
      </c>
      <c r="AF19" s="240" t="str">
        <f t="shared" si="52"/>
        <v>大副</v>
      </c>
      <c r="AG19" s="240" t="str">
        <f t="shared" si="52"/>
        <v>教授</v>
      </c>
      <c r="AH19" s="227"/>
      <c r="AI19" s="227"/>
      <c r="AJ19" s="227"/>
      <c r="AK19" s="227"/>
      <c r="AL19" s="236" t="str">
        <f t="shared" ref="AL19" si="53">IF($K19="","",IF($K19=$K17,AZ17,AZ18))</f>
        <v>歌剧演员</v>
      </c>
      <c r="AM19" s="241" t="str">
        <f t="shared" ref="AM19" si="54">IF($K19="","",IF($K19=$K17,AL17,AL18))</f>
        <v>梦之女巫</v>
      </c>
      <c r="AN19" s="214"/>
      <c r="AO19" s="259" t="s">
        <v>211</v>
      </c>
      <c r="AP19" s="272" t="s">
        <v>260</v>
      </c>
      <c r="AQ19" s="272" t="s">
        <v>242</v>
      </c>
      <c r="AR19" s="273" t="s">
        <v>249</v>
      </c>
      <c r="AS19" s="275"/>
      <c r="AT19" s="264" t="s">
        <v>86</v>
      </c>
      <c r="AU19" s="265" t="s">
        <v>217</v>
      </c>
      <c r="AV19" s="179" t="s">
        <v>262</v>
      </c>
      <c r="AW19" s="265" t="s">
        <v>266</v>
      </c>
      <c r="AX19" s="179" t="s">
        <v>268</v>
      </c>
      <c r="AY19" s="265" t="s">
        <v>235</v>
      </c>
      <c r="AZ19" s="266" t="s">
        <v>240</v>
      </c>
      <c r="BA19" s="223" t="str">
        <f t="shared" si="15"/>
        <v>主</v>
      </c>
      <c r="BB19" s="223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FPX.ZQ</v>
      </c>
      <c r="BC19" s="223" t="str">
        <f t="shared" si="16"/>
        <v>WOLVES</v>
      </c>
    </row>
    <row r="20" spans="1:55">
      <c r="A20" s="166">
        <f>输入错误检查!A19</f>
        <v>0</v>
      </c>
      <c r="B20" s="108">
        <f t="shared" si="35"/>
        <v>5</v>
      </c>
      <c r="C20" s="108">
        <f t="shared" si="36"/>
        <v>1</v>
      </c>
      <c r="D20" s="108">
        <f t="shared" si="37"/>
        <v>1400</v>
      </c>
      <c r="E20" s="108" t="str">
        <f t="shared" si="38"/>
        <v>FPX.ZQ</v>
      </c>
      <c r="F20" s="108" t="str">
        <f t="shared" si="39"/>
        <v>WOLVES</v>
      </c>
      <c r="G20" s="125">
        <v>3</v>
      </c>
      <c r="H20" s="108" t="s">
        <v>311</v>
      </c>
      <c r="I20" s="108" t="str">
        <f t="shared" si="27"/>
        <v/>
      </c>
      <c r="J20" s="108" t="str">
        <f t="shared" si="28"/>
        <v/>
      </c>
      <c r="K20" s="255"/>
      <c r="L20" s="255"/>
      <c r="M20" s="208"/>
      <c r="N20" s="208"/>
      <c r="O20" s="108"/>
      <c r="P20" s="267"/>
      <c r="Q20" s="267"/>
      <c r="R20" s="267"/>
      <c r="S20" s="257"/>
      <c r="T20" s="257"/>
      <c r="U20" s="125" t="str">
        <f t="shared" si="13"/>
        <v/>
      </c>
      <c r="V20" s="125" t="str" cm="1">
        <f t="array" ref="V20">_xlfn.IFS(S20+T20=0,"",S20&gt;T20,IF(I20="主",IF(S20=5,4,3),IF(S20=5,0,1)),S20&lt;T20,IF(I20="主",IF(T20=5,0,1),IF(T20=5,4,3)),S20=T20,2)</f>
        <v/>
      </c>
      <c r="W20" s="271"/>
      <c r="X20" s="258"/>
      <c r="Y20" s="258"/>
      <c r="Z20" s="235" t="str">
        <f t="shared" ref="Z20:AA20" si="55">IF($K20="","",IF($K20=$K18,AT18,AT17))</f>
        <v/>
      </c>
      <c r="AA20" s="235" t="str">
        <f t="shared" si="55"/>
        <v/>
      </c>
      <c r="AB20" s="239" t="str">
        <f t="shared" ref="AB20" si="56">IF($K20="","",IF($K20=$K18,AW18,AW17))</f>
        <v/>
      </c>
      <c r="AC20" s="239" t="str">
        <f t="shared" ref="AC20" si="57">IF($K20="","",IF($K20=$K18,AY18,AY17))</f>
        <v/>
      </c>
      <c r="AD20" s="235" t="str">
        <f t="shared" ref="AD20:AG20" si="58">IF($K20="","",IF($K20=$K18,Z18,Z17))</f>
        <v/>
      </c>
      <c r="AE20" s="240" t="str">
        <f t="shared" si="58"/>
        <v/>
      </c>
      <c r="AF20" s="240" t="str">
        <f t="shared" si="58"/>
        <v/>
      </c>
      <c r="AG20" s="240" t="str">
        <f t="shared" si="58"/>
        <v/>
      </c>
      <c r="AH20" s="226"/>
      <c r="AI20" s="226"/>
      <c r="AJ20" s="226"/>
      <c r="AK20" s="243"/>
      <c r="AL20" s="236" t="str">
        <f t="shared" ref="AL20" si="59">IF($K20="","",IF($K20=$K18,AZ18,AZ17))</f>
        <v/>
      </c>
      <c r="AM20" s="241" t="str">
        <f t="shared" ref="AM20" si="60">IF($K20="","",IF($K20=$K18,AL18,AL17))</f>
        <v/>
      </c>
      <c r="AN20" s="214"/>
      <c r="AO20" s="276"/>
      <c r="AP20" s="277"/>
      <c r="AQ20" s="277"/>
      <c r="AR20" s="278"/>
      <c r="AS20" s="279"/>
      <c r="AT20" s="264"/>
      <c r="AU20" s="265"/>
      <c r="AV20" s="179"/>
      <c r="AW20" s="265"/>
      <c r="AX20" s="179"/>
      <c r="AY20" s="265"/>
      <c r="AZ20" s="266"/>
      <c r="BA20" s="223" t="str">
        <f t="shared" si="15"/>
        <v>主</v>
      </c>
      <c r="BB20" s="223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FPX.ZQ</v>
      </c>
      <c r="BC20" s="223" t="str">
        <f t="shared" si="16"/>
        <v>WOLVES</v>
      </c>
    </row>
    <row r="21" spans="1:55">
      <c r="A21" s="166">
        <f>输入错误检查!A20</f>
        <v>0</v>
      </c>
      <c r="B21" s="108">
        <f t="shared" si="35"/>
        <v>5</v>
      </c>
      <c r="C21" s="108">
        <f t="shared" si="36"/>
        <v>1</v>
      </c>
      <c r="D21" s="108">
        <f t="shared" si="37"/>
        <v>1400</v>
      </c>
      <c r="E21" s="108" t="str">
        <f t="shared" si="38"/>
        <v>FPX.ZQ</v>
      </c>
      <c r="F21" s="108" t="str">
        <f t="shared" si="39"/>
        <v>WOLVES</v>
      </c>
      <c r="G21" s="125">
        <v>4</v>
      </c>
      <c r="H21" s="108" t="s">
        <v>307</v>
      </c>
      <c r="I21" s="108" t="str">
        <f t="shared" si="27"/>
        <v/>
      </c>
      <c r="J21" s="108" t="str">
        <f t="shared" si="28"/>
        <v/>
      </c>
      <c r="K21" s="255"/>
      <c r="L21" s="255"/>
      <c r="M21" s="208">
        <f>S21+S22</f>
        <v>0</v>
      </c>
      <c r="N21" s="208">
        <f>T21+T22</f>
        <v>0</v>
      </c>
      <c r="O21" s="108">
        <f t="shared" ref="O21:O25" si="61">M21+N21</f>
        <v>0</v>
      </c>
      <c r="P21" s="256">
        <f t="shared" ref="P21:P25" si="62">IF(M21&gt;N21,1,0)</f>
        <v>0</v>
      </c>
      <c r="Q21" s="256">
        <f t="shared" ref="Q21:Q25" si="63">IF(M21+N21=0,0,IF(M21=N21,1,0))</f>
        <v>0</v>
      </c>
      <c r="R21" s="256">
        <f t="shared" ref="R21:R25" si="64">IF(M21&lt;N21,1,0)</f>
        <v>0</v>
      </c>
      <c r="S21" s="257"/>
      <c r="T21" s="257"/>
      <c r="U21" s="125" t="str">
        <f t="shared" si="13"/>
        <v/>
      </c>
      <c r="V21" s="125" t="str" cm="1">
        <f t="array" ref="V21">_xlfn.IFS(S21+T21=0,"",S21&gt;T21,IF(I21="主",IF(S21=5,4,3),IF(S21=5,0,1)),S21&lt;T21,IF(I21="主",IF(T21=5,0,1),IF(T21=5,4,3)),S21=T21,2)</f>
        <v/>
      </c>
      <c r="W21" s="271"/>
      <c r="X21" s="271"/>
      <c r="Y21" s="258"/>
      <c r="Z21" s="235" t="str">
        <f t="shared" ref="Z21:AA21" si="65">IF($K21="","",IF($K21=$K19,AT19,AT20))</f>
        <v/>
      </c>
      <c r="AA21" s="235" t="str">
        <f t="shared" si="65"/>
        <v/>
      </c>
      <c r="AB21" s="239" t="str">
        <f t="shared" ref="AB21" si="66">IF($K21="","",IF($K21=$K19,AW19,AW20))</f>
        <v/>
      </c>
      <c r="AC21" s="239" t="str">
        <f t="shared" ref="AC21" si="67">IF($K21="","",IF($K21=$K19,AY19,AY20))</f>
        <v/>
      </c>
      <c r="AD21" s="232" t="str">
        <f t="shared" ref="AD21:AG21" si="68">IF($K21="","",IF($K21=$K19,Z19,Z20))</f>
        <v/>
      </c>
      <c r="AE21" s="232" t="str">
        <f t="shared" si="68"/>
        <v/>
      </c>
      <c r="AF21" s="240" t="str">
        <f t="shared" si="68"/>
        <v/>
      </c>
      <c r="AG21" s="240" t="str">
        <f t="shared" si="68"/>
        <v/>
      </c>
      <c r="AH21" s="232" t="str">
        <f t="shared" ref="AH21:AK21" si="69">IF($K21="","",IF($K21=$K19,AD19,AD20))</f>
        <v/>
      </c>
      <c r="AI21" s="232" t="str">
        <f t="shared" si="69"/>
        <v/>
      </c>
      <c r="AJ21" s="233" t="str">
        <f t="shared" si="69"/>
        <v/>
      </c>
      <c r="AK21" s="233" t="str">
        <f t="shared" si="69"/>
        <v/>
      </c>
      <c r="AL21" s="236" t="str">
        <f t="shared" ref="AL21" si="70">IF($K21="","",IF($K21=$K19,AZ19,AZ20))</f>
        <v/>
      </c>
      <c r="AM21" s="241" t="str">
        <f t="shared" ref="AM21:AN21" si="71">IF($K21="","",IF($K21=$K19,AL19,AL20))</f>
        <v/>
      </c>
      <c r="AN21" s="241" t="str">
        <f t="shared" si="71"/>
        <v/>
      </c>
      <c r="AO21" s="277"/>
      <c r="AP21" s="277"/>
      <c r="AQ21" s="277"/>
      <c r="AR21" s="277"/>
      <c r="AS21" s="280"/>
      <c r="AT21" s="264"/>
      <c r="AU21" s="265"/>
      <c r="AV21" s="179"/>
      <c r="AW21" s="265"/>
      <c r="AX21" s="179"/>
      <c r="AY21" s="265"/>
      <c r="AZ21" s="266"/>
      <c r="BA21" s="223" t="str">
        <f t="shared" si="15"/>
        <v/>
      </c>
      <c r="BB21" s="223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/>
      </c>
      <c r="BC21" s="223" t="str">
        <f t="shared" si="16"/>
        <v/>
      </c>
    </row>
    <row r="22" spans="1:55">
      <c r="A22" s="166">
        <f>输入错误检查!A21</f>
        <v>0</v>
      </c>
      <c r="B22" s="108">
        <f t="shared" si="35"/>
        <v>5</v>
      </c>
      <c r="C22" s="108">
        <f t="shared" si="36"/>
        <v>1</v>
      </c>
      <c r="D22" s="108">
        <f t="shared" si="37"/>
        <v>1400</v>
      </c>
      <c r="E22" s="108" t="str">
        <f t="shared" si="38"/>
        <v>FPX.ZQ</v>
      </c>
      <c r="F22" s="108" t="str">
        <f t="shared" si="39"/>
        <v>WOLVES</v>
      </c>
      <c r="G22" s="125">
        <v>4</v>
      </c>
      <c r="H22" s="108" t="s">
        <v>311</v>
      </c>
      <c r="I22" s="108" t="str">
        <f t="shared" si="27"/>
        <v/>
      </c>
      <c r="J22" s="108" t="str">
        <f t="shared" si="28"/>
        <v/>
      </c>
      <c r="K22" s="255"/>
      <c r="L22" s="255"/>
      <c r="M22" s="208"/>
      <c r="N22" s="208"/>
      <c r="O22" s="108"/>
      <c r="P22" s="267"/>
      <c r="Q22" s="267"/>
      <c r="R22" s="267"/>
      <c r="S22" s="257"/>
      <c r="T22" s="257"/>
      <c r="U22" s="125" t="str">
        <f t="shared" si="13"/>
        <v/>
      </c>
      <c r="V22" s="125" t="str" cm="1">
        <f t="array" ref="V22">_xlfn.IFS(S22+T22=0,"",S22&gt;T22,IF(I22="主",IF(S22=5,4,3),IF(S22=5,0,1)),S22&lt;T22,IF(I22="主",IF(T22=5,0,1),IF(T22=5,4,3)),S22=T22,2)</f>
        <v/>
      </c>
      <c r="W22" s="271"/>
      <c r="X22" s="271"/>
      <c r="Y22" s="258" t="str">
        <f t="shared" si="44"/>
        <v/>
      </c>
      <c r="Z22" s="235" t="str">
        <f t="shared" ref="Z22:AA22" si="72">IF($K22="","",IF($K22=$K20,AT20,AT19))</f>
        <v/>
      </c>
      <c r="AA22" s="235" t="str">
        <f t="shared" si="72"/>
        <v/>
      </c>
      <c r="AB22" s="239" t="str">
        <f t="shared" ref="AB22" si="73">IF($K22="","",IF($K22=$K20,AW20,AW19))</f>
        <v/>
      </c>
      <c r="AC22" s="239" t="str">
        <f t="shared" ref="AC22" si="74">IF($K22="","",IF($K22=$K20,AY20,AY19))</f>
        <v/>
      </c>
      <c r="AD22" s="232" t="str">
        <f t="shared" ref="AD22:AG22" si="75">IF($K22="","",IF($K22=$K20,Z20,Z19))</f>
        <v/>
      </c>
      <c r="AE22" s="232" t="str">
        <f t="shared" si="75"/>
        <v/>
      </c>
      <c r="AF22" s="240" t="str">
        <f t="shared" si="75"/>
        <v/>
      </c>
      <c r="AG22" s="240" t="str">
        <f t="shared" si="75"/>
        <v/>
      </c>
      <c r="AH22" s="232" t="str">
        <f t="shared" ref="AH22:AK22" si="76">IF($K22="","",IF($K22=$K20,AD20,AD19))</f>
        <v/>
      </c>
      <c r="AI22" s="232" t="str">
        <f t="shared" si="76"/>
        <v/>
      </c>
      <c r="AJ22" s="233" t="str">
        <f t="shared" si="76"/>
        <v/>
      </c>
      <c r="AK22" s="233" t="str">
        <f t="shared" si="76"/>
        <v/>
      </c>
      <c r="AL22" s="236" t="str">
        <f t="shared" ref="AL22" si="77">IF($K22="","",IF($K22=$K20,AZ20,AZ19))</f>
        <v/>
      </c>
      <c r="AM22" s="241" t="str">
        <f t="shared" ref="AM22:AN22" si="78">IF($K22="","",IF($K22=$K20,AL20,AL19))</f>
        <v/>
      </c>
      <c r="AN22" s="241" t="str">
        <f t="shared" si="78"/>
        <v/>
      </c>
      <c r="AO22" s="277"/>
      <c r="AP22" s="277"/>
      <c r="AQ22" s="277"/>
      <c r="AR22" s="277"/>
      <c r="AS22" s="277"/>
      <c r="AT22" s="264"/>
      <c r="AU22" s="265"/>
      <c r="AV22" s="179"/>
      <c r="AW22" s="265"/>
      <c r="AX22" s="179"/>
      <c r="AY22" s="265"/>
      <c r="AZ22" s="266"/>
      <c r="BA22" s="223" t="str">
        <f t="shared" si="15"/>
        <v/>
      </c>
      <c r="BB22" s="223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BC22" s="223" t="str">
        <f t="shared" si="16"/>
        <v/>
      </c>
    </row>
    <row r="23" spans="1:55">
      <c r="A23" s="166">
        <f>输入错误检查!A22</f>
        <v>0</v>
      </c>
      <c r="B23" s="108">
        <f t="shared" si="35"/>
        <v>5</v>
      </c>
      <c r="C23" s="108">
        <f t="shared" si="36"/>
        <v>1</v>
      </c>
      <c r="D23" s="108">
        <f t="shared" si="37"/>
        <v>1400</v>
      </c>
      <c r="E23" s="108" t="str">
        <f t="shared" si="38"/>
        <v>FPX.ZQ</v>
      </c>
      <c r="F23" s="108" t="str">
        <f t="shared" si="39"/>
        <v>WOLVES</v>
      </c>
      <c r="G23" s="125">
        <v>5</v>
      </c>
      <c r="H23" s="108" t="s">
        <v>307</v>
      </c>
      <c r="I23" s="108" t="str">
        <f t="shared" si="27"/>
        <v/>
      </c>
      <c r="J23" s="108" t="str">
        <f t="shared" si="28"/>
        <v/>
      </c>
      <c r="K23" s="255"/>
      <c r="L23" s="255"/>
      <c r="M23" s="208">
        <f>S23+S24</f>
        <v>0</v>
      </c>
      <c r="N23" s="208">
        <f>T23+T24</f>
        <v>0</v>
      </c>
      <c r="O23" s="108">
        <f t="shared" si="61"/>
        <v>0</v>
      </c>
      <c r="P23" s="256">
        <f t="shared" si="62"/>
        <v>0</v>
      </c>
      <c r="Q23" s="256">
        <f t="shared" si="63"/>
        <v>0</v>
      </c>
      <c r="R23" s="256">
        <f t="shared" si="64"/>
        <v>0</v>
      </c>
      <c r="S23" s="257"/>
      <c r="T23" s="257"/>
      <c r="U23" s="125" t="str">
        <f t="shared" si="13"/>
        <v/>
      </c>
      <c r="V23" s="125" t="str" cm="1">
        <f t="array" ref="V23">_xlfn.IFS(S23+T23=0,"",S23&gt;T23,IF(I23="主",IF(S23=5,4,3),IF(S23=5,0,1)),S23&lt;T23,IF(I23="主",IF(T23=5,0,1),IF(T23=5,4,3)),S23=T23,2)</f>
        <v/>
      </c>
      <c r="W23" s="271"/>
      <c r="X23" s="271"/>
      <c r="Y23" s="258"/>
      <c r="Z23" s="235" t="str">
        <f t="shared" ref="Z23:AA23" si="79">IF($K23="","",IF($K23=$K21,AT21,AT22))</f>
        <v/>
      </c>
      <c r="AA23" s="235" t="str">
        <f t="shared" si="79"/>
        <v/>
      </c>
      <c r="AB23" s="239" t="str">
        <f t="shared" ref="AB23" si="80">IF($K23="","",IF($K23=$K21,AW21,AW22))</f>
        <v/>
      </c>
      <c r="AC23" s="239" t="str">
        <f t="shared" ref="AC23" si="81">IF($K23="","",IF($K23=$K21,AY21,AY22))</f>
        <v/>
      </c>
      <c r="AD23" s="232" t="str">
        <f t="shared" ref="AD23:AG23" si="82">IF($K23="","",IF($K23=$K21,Z21,Z22))</f>
        <v/>
      </c>
      <c r="AE23" s="232" t="str">
        <f t="shared" si="82"/>
        <v/>
      </c>
      <c r="AF23" s="240" t="str">
        <f t="shared" si="82"/>
        <v/>
      </c>
      <c r="AG23" s="240" t="str">
        <f t="shared" si="82"/>
        <v/>
      </c>
      <c r="AH23" s="232" t="str">
        <f t="shared" ref="AH23:AK23" si="83">IF($K23="","",IF($K23=$K21,AD21,AD22))</f>
        <v/>
      </c>
      <c r="AI23" s="232" t="str">
        <f t="shared" si="83"/>
        <v/>
      </c>
      <c r="AJ23" s="233" t="str">
        <f t="shared" si="83"/>
        <v/>
      </c>
      <c r="AK23" s="233" t="str">
        <f t="shared" si="83"/>
        <v/>
      </c>
      <c r="AL23" s="236" t="str">
        <f t="shared" ref="AL23" si="84">IF($K23="","",IF($K23=$K21,AZ21,AZ22))</f>
        <v/>
      </c>
      <c r="AM23" s="241" t="str">
        <f t="shared" ref="AM23:AN23" si="85">IF($K23="","",IF($K23=$K21,AL21,AL22))</f>
        <v/>
      </c>
      <c r="AN23" s="241" t="str">
        <f t="shared" si="85"/>
        <v/>
      </c>
      <c r="AO23" s="277"/>
      <c r="AP23" s="277"/>
      <c r="AQ23" s="277"/>
      <c r="AR23" s="277"/>
      <c r="AS23" s="280"/>
      <c r="AT23" s="264"/>
      <c r="AU23" s="265"/>
      <c r="AV23" s="179"/>
      <c r="AW23" s="265"/>
      <c r="AX23" s="179"/>
      <c r="AY23" s="265"/>
      <c r="AZ23" s="266"/>
      <c r="BA23" s="223" t="str">
        <f t="shared" si="15"/>
        <v/>
      </c>
      <c r="BB23" s="223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BC23" s="223" t="str">
        <f t="shared" si="16"/>
        <v/>
      </c>
    </row>
    <row r="24" spans="1:55">
      <c r="A24" s="166">
        <f>输入错误检查!A23</f>
        <v>0</v>
      </c>
      <c r="B24" s="108">
        <f t="shared" si="35"/>
        <v>5</v>
      </c>
      <c r="C24" s="108">
        <f t="shared" si="36"/>
        <v>1</v>
      </c>
      <c r="D24" s="108">
        <f t="shared" si="37"/>
        <v>1400</v>
      </c>
      <c r="E24" s="108" t="str">
        <f t="shared" si="38"/>
        <v>FPX.ZQ</v>
      </c>
      <c r="F24" s="108" t="str">
        <f t="shared" si="39"/>
        <v>WOLVES</v>
      </c>
      <c r="G24" s="125">
        <v>5</v>
      </c>
      <c r="H24" s="108" t="s">
        <v>311</v>
      </c>
      <c r="I24" s="108" t="str">
        <f t="shared" si="27"/>
        <v/>
      </c>
      <c r="J24" s="108" t="str">
        <f t="shared" si="28"/>
        <v/>
      </c>
      <c r="K24" s="255"/>
      <c r="L24" s="255"/>
      <c r="M24" s="208"/>
      <c r="N24" s="208"/>
      <c r="O24" s="108"/>
      <c r="P24" s="267"/>
      <c r="Q24" s="267"/>
      <c r="R24" s="267"/>
      <c r="S24" s="257"/>
      <c r="T24" s="257"/>
      <c r="U24" s="125" t="str">
        <f t="shared" si="13"/>
        <v/>
      </c>
      <c r="V24" s="125" t="str" cm="1">
        <f t="array" ref="V24">_xlfn.IFS(S24+T24=0,"",S24&gt;T24,IF(I24="主",IF(S24=5,4,3),IF(S24=5,0,1)),S24&lt;T24,IF(I24="主",IF(T24=5,0,1),IF(T24=5,4,3)),S24=T24,2)</f>
        <v/>
      </c>
      <c r="W24" s="271"/>
      <c r="X24" s="271"/>
      <c r="Y24" s="258" t="str">
        <f t="shared" ref="Y24:Y28" si="86">IF(Y23="","",Y23)</f>
        <v/>
      </c>
      <c r="Z24" s="235" t="str">
        <f t="shared" ref="Z24:AA24" si="87">IF($K24="","",IF($K24=$K22,AT22,AT21))</f>
        <v/>
      </c>
      <c r="AA24" s="235" t="str">
        <f t="shared" si="87"/>
        <v/>
      </c>
      <c r="AB24" s="239" t="str">
        <f t="shared" ref="AB24" si="88">IF($K24="","",IF($K24=$K22,AW22,AW21))</f>
        <v/>
      </c>
      <c r="AC24" s="239" t="str">
        <f t="shared" ref="AC24" si="89">IF($K24="","",IF($K24=$K22,AY22,AY21))</f>
        <v/>
      </c>
      <c r="AD24" s="232" t="str">
        <f t="shared" ref="AD24:AG24" si="90">IF($K24="","",IF($K24=$K22,Z22,Z21))</f>
        <v/>
      </c>
      <c r="AE24" s="232" t="str">
        <f t="shared" si="90"/>
        <v/>
      </c>
      <c r="AF24" s="240" t="str">
        <f t="shared" si="90"/>
        <v/>
      </c>
      <c r="AG24" s="240" t="str">
        <f t="shared" si="90"/>
        <v/>
      </c>
      <c r="AH24" s="232" t="str">
        <f t="shared" ref="AH24:AK24" si="91">IF($K24="","",IF($K24=$K22,AD22,AD21))</f>
        <v/>
      </c>
      <c r="AI24" s="232" t="str">
        <f t="shared" si="91"/>
        <v/>
      </c>
      <c r="AJ24" s="233" t="str">
        <f t="shared" si="91"/>
        <v/>
      </c>
      <c r="AK24" s="233" t="str">
        <f t="shared" si="91"/>
        <v/>
      </c>
      <c r="AL24" s="236" t="str">
        <f t="shared" ref="AL24" si="92">IF($K24="","",IF($K24=$K22,AZ22,AZ21))</f>
        <v/>
      </c>
      <c r="AM24" s="241" t="str">
        <f t="shared" ref="AM24:AN24" si="93">IF($K24="","",IF($K24=$K22,AL22,AL21))</f>
        <v/>
      </c>
      <c r="AN24" s="241" t="str">
        <f t="shared" si="93"/>
        <v/>
      </c>
      <c r="AO24" s="277"/>
      <c r="AP24" s="277"/>
      <c r="AQ24" s="277"/>
      <c r="AR24" s="277"/>
      <c r="AS24" s="277"/>
      <c r="AT24" s="264"/>
      <c r="AU24" s="265"/>
      <c r="AV24" s="179"/>
      <c r="AW24" s="265"/>
      <c r="AX24" s="179"/>
      <c r="AY24" s="265"/>
      <c r="AZ24" s="266"/>
      <c r="BA24" s="223" t="str">
        <f t="shared" si="15"/>
        <v/>
      </c>
      <c r="BB24" s="223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BC24" s="223" t="str">
        <f t="shared" si="16"/>
        <v/>
      </c>
    </row>
    <row r="25" spans="1:55">
      <c r="A25" s="166">
        <f>输入错误检查!A24</f>
        <v>0</v>
      </c>
      <c r="B25" s="108">
        <f t="shared" si="35"/>
        <v>5</v>
      </c>
      <c r="C25" s="108">
        <f t="shared" si="36"/>
        <v>1</v>
      </c>
      <c r="D25" s="108">
        <f t="shared" si="37"/>
        <v>1400</v>
      </c>
      <c r="E25" s="108" t="str">
        <f t="shared" si="38"/>
        <v>FPX.ZQ</v>
      </c>
      <c r="F25" s="108" t="str">
        <f t="shared" si="39"/>
        <v>WOLVES</v>
      </c>
      <c r="G25" s="125" t="s">
        <v>314</v>
      </c>
      <c r="H25" s="108" t="s">
        <v>307</v>
      </c>
      <c r="I25" s="108" t="str">
        <f t="shared" si="27"/>
        <v/>
      </c>
      <c r="J25" s="108" t="str">
        <f t="shared" si="28"/>
        <v/>
      </c>
      <c r="K25" s="255"/>
      <c r="L25" s="255"/>
      <c r="M25" s="208">
        <f>S25+S26</f>
        <v>0</v>
      </c>
      <c r="N25" s="208">
        <f>T25+T26</f>
        <v>0</v>
      </c>
      <c r="O25" s="108">
        <f t="shared" si="61"/>
        <v>0</v>
      </c>
      <c r="P25" s="256">
        <f t="shared" si="62"/>
        <v>0</v>
      </c>
      <c r="Q25" s="256">
        <f t="shared" si="63"/>
        <v>0</v>
      </c>
      <c r="R25" s="256">
        <f t="shared" si="64"/>
        <v>0</v>
      </c>
      <c r="S25" s="257"/>
      <c r="T25" s="257"/>
      <c r="U25" s="125" t="str">
        <f t="shared" si="13"/>
        <v/>
      </c>
      <c r="V25" s="125" t="str" cm="1">
        <f t="array" ref="V25">_xlfn.IFS(S25+T25=0,"",S25&gt;T25,IF(I25="主",IF(S25=5,4,3),IF(S25=5,0,1)),S25&lt;T25,IF(I25="主",IF(T25=5,0,1),IF(T25=5,4,3)),S25=T25,2)</f>
        <v/>
      </c>
      <c r="W25" s="271"/>
      <c r="X25" s="271"/>
      <c r="Y25" s="258"/>
      <c r="Z25" s="235" t="str">
        <f t="shared" ref="Z25:AA25" si="94">IF($K25="","",IF($K25=$K23,AT23,AT24))</f>
        <v/>
      </c>
      <c r="AA25" s="235" t="str">
        <f t="shared" si="94"/>
        <v/>
      </c>
      <c r="AB25" s="239" t="str">
        <f t="shared" ref="AB25" si="95">IF($K25="","",IF($K25=$K23,AW23,AW24))</f>
        <v/>
      </c>
      <c r="AC25" s="239" t="str">
        <f t="shared" ref="AC25" si="96">IF($K25="","",IF($K25=$K23,AY23,AY24))</f>
        <v/>
      </c>
      <c r="AD25" s="232" t="str">
        <f t="shared" ref="AD25:AG25" si="97">IF($K25="","",IF($K25=$K23,Z23,Z24))</f>
        <v/>
      </c>
      <c r="AE25" s="232" t="str">
        <f t="shared" si="97"/>
        <v/>
      </c>
      <c r="AF25" s="240" t="str">
        <f t="shared" si="97"/>
        <v/>
      </c>
      <c r="AG25" s="240" t="str">
        <f t="shared" si="97"/>
        <v/>
      </c>
      <c r="AH25" s="232" t="str">
        <f t="shared" ref="AH25:AK25" si="98">IF($K25="","",IF($K25=$K23,AD23,AD24))</f>
        <v/>
      </c>
      <c r="AI25" s="232" t="str">
        <f t="shared" si="98"/>
        <v/>
      </c>
      <c r="AJ25" s="233" t="str">
        <f t="shared" si="98"/>
        <v/>
      </c>
      <c r="AK25" s="233" t="str">
        <f t="shared" si="98"/>
        <v/>
      </c>
      <c r="AL25" s="236" t="str">
        <f t="shared" ref="AL25" si="99">IF($K25="","",IF($K25=$K23,AZ23,AZ24))</f>
        <v/>
      </c>
      <c r="AM25" s="241" t="str">
        <f t="shared" ref="AM25:AN25" si="100">IF($K25="","",IF($K25=$K23,AL23,AL24))</f>
        <v/>
      </c>
      <c r="AN25" s="241" t="str">
        <f t="shared" si="100"/>
        <v/>
      </c>
      <c r="AO25" s="277"/>
      <c r="AP25" s="277"/>
      <c r="AQ25" s="277"/>
      <c r="AR25" s="277"/>
      <c r="AS25" s="280"/>
      <c r="AT25" s="264"/>
      <c r="AU25" s="265"/>
      <c r="AV25" s="179"/>
      <c r="AW25" s="265"/>
      <c r="AX25" s="179"/>
      <c r="AY25" s="265"/>
      <c r="AZ25" s="266"/>
      <c r="BA25" s="223" t="str">
        <f t="shared" si="15"/>
        <v/>
      </c>
      <c r="BB25" s="223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223" t="str">
        <f t="shared" si="16"/>
        <v/>
      </c>
    </row>
    <row r="26" spans="1:55">
      <c r="A26" s="166">
        <f>输入错误检查!A25</f>
        <v>0</v>
      </c>
      <c r="B26" s="108">
        <f t="shared" si="35"/>
        <v>5</v>
      </c>
      <c r="C26" s="108">
        <f t="shared" si="36"/>
        <v>1</v>
      </c>
      <c r="D26" s="108">
        <f t="shared" si="37"/>
        <v>1400</v>
      </c>
      <c r="E26" s="108" t="str">
        <f t="shared" si="38"/>
        <v>FPX.ZQ</v>
      </c>
      <c r="F26" s="108" t="str">
        <f t="shared" si="39"/>
        <v>WOLVES</v>
      </c>
      <c r="G26" s="125" t="s">
        <v>314</v>
      </c>
      <c r="H26" s="108" t="s">
        <v>311</v>
      </c>
      <c r="I26" s="108" t="str">
        <f t="shared" si="27"/>
        <v/>
      </c>
      <c r="J26" s="108" t="str">
        <f t="shared" si="28"/>
        <v/>
      </c>
      <c r="K26" s="255"/>
      <c r="L26" s="255"/>
      <c r="M26" s="208"/>
      <c r="N26" s="208"/>
      <c r="O26" s="108"/>
      <c r="P26" s="267"/>
      <c r="Q26" s="267"/>
      <c r="R26" s="267"/>
      <c r="S26" s="257"/>
      <c r="T26" s="257"/>
      <c r="U26" s="125" t="str">
        <f t="shared" si="13"/>
        <v/>
      </c>
      <c r="V26" s="125" t="str" cm="1">
        <f t="array" ref="V26">_xlfn.IFS(S26+T26=0,"",S26&gt;T26,IF(I26="主",IF(S26=5,4,3),IF(S26=5,0,1)),S26&lt;T26,IF(I26="主",IF(T26=5,0,1),IF(T26=5,4,3)),S26=T26,2)</f>
        <v/>
      </c>
      <c r="W26" s="271"/>
      <c r="X26" s="271"/>
      <c r="Y26" s="258" t="str">
        <f t="shared" si="86"/>
        <v/>
      </c>
      <c r="Z26" s="235" t="str">
        <f t="shared" ref="Z26:AA26" si="101">IF($K26="","",IF($K26=$K24,AT24,AT23))</f>
        <v/>
      </c>
      <c r="AA26" s="235" t="str">
        <f t="shared" si="101"/>
        <v/>
      </c>
      <c r="AB26" s="239" t="str">
        <f t="shared" ref="AB26" si="102">IF($K26="","",IF($K26=$K24,AW24,AW23))</f>
        <v/>
      </c>
      <c r="AC26" s="239" t="str">
        <f t="shared" ref="AC26" si="103">IF($K26="","",IF($K26=$K24,AY24,AY23))</f>
        <v/>
      </c>
      <c r="AD26" s="232" t="str">
        <f t="shared" ref="AD26:AG26" si="104">IF($K26="","",IF($K26=$K24,Z24,Z23))</f>
        <v/>
      </c>
      <c r="AE26" s="232" t="str">
        <f t="shared" si="104"/>
        <v/>
      </c>
      <c r="AF26" s="240" t="str">
        <f t="shared" si="104"/>
        <v/>
      </c>
      <c r="AG26" s="240" t="str">
        <f t="shared" si="104"/>
        <v/>
      </c>
      <c r="AH26" s="232" t="str">
        <f t="shared" ref="AH26:AK26" si="105">IF($K26="","",IF($K26=$K24,AD24,AD23))</f>
        <v/>
      </c>
      <c r="AI26" s="232" t="str">
        <f t="shared" si="105"/>
        <v/>
      </c>
      <c r="AJ26" s="233" t="str">
        <f t="shared" si="105"/>
        <v/>
      </c>
      <c r="AK26" s="233" t="str">
        <f t="shared" si="105"/>
        <v/>
      </c>
      <c r="AL26" s="236" t="str">
        <f t="shared" ref="AL26" si="106">IF($K26="","",IF($K26=$K24,AZ24,AZ23))</f>
        <v/>
      </c>
      <c r="AM26" s="241" t="str">
        <f t="shared" ref="AM26:AN26" si="107">IF($K26="","",IF($K26=$K24,AL24,AL23))</f>
        <v/>
      </c>
      <c r="AN26" s="241" t="str">
        <f t="shared" si="107"/>
        <v/>
      </c>
      <c r="AO26" s="277"/>
      <c r="AP26" s="277"/>
      <c r="AQ26" s="277"/>
      <c r="AR26" s="277"/>
      <c r="AS26" s="277"/>
      <c r="AT26" s="264"/>
      <c r="AU26" s="265"/>
      <c r="AV26" s="179"/>
      <c r="AW26" s="265"/>
      <c r="AX26" s="179"/>
      <c r="AY26" s="265"/>
      <c r="AZ26" s="266"/>
      <c r="BA26" s="223" t="str">
        <f t="shared" si="15"/>
        <v/>
      </c>
      <c r="BB26" s="223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223" t="str">
        <f t="shared" si="16"/>
        <v/>
      </c>
    </row>
    <row r="27" spans="1:55">
      <c r="A27" s="166">
        <f>输入错误检查!A26</f>
        <v>0</v>
      </c>
      <c r="B27" s="108">
        <f>IF(赛果!A4="","",赛果!A4)</f>
        <v>5</v>
      </c>
      <c r="C27" s="108">
        <f>IF(赛果!B4="","",赛果!B4)</f>
        <v>1</v>
      </c>
      <c r="D27" s="108">
        <f>IF(赛果!C4="","",赛果!C4)</f>
        <v>1600</v>
      </c>
      <c r="E27" s="108" t="str">
        <f>IF(赛果!D4="","",赛果!D4)</f>
        <v>RC</v>
      </c>
      <c r="F27" s="108" t="str">
        <f>IF(赛果!E4="","",赛果!E4)</f>
        <v>B4U</v>
      </c>
      <c r="G27" s="125">
        <v>1</v>
      </c>
      <c r="H27" s="108" t="s">
        <v>307</v>
      </c>
      <c r="I27" s="108" t="str">
        <f t="shared" si="27"/>
        <v>客</v>
      </c>
      <c r="J27" s="108" t="str">
        <f t="shared" si="28"/>
        <v>RC</v>
      </c>
      <c r="K27" s="179" t="s">
        <v>177</v>
      </c>
      <c r="L27" s="207" t="s">
        <v>215</v>
      </c>
      <c r="M27" s="208">
        <f>S27+S28</f>
        <v>4</v>
      </c>
      <c r="N27" s="208">
        <f>T27+T28</f>
        <v>4</v>
      </c>
      <c r="O27" s="125">
        <f t="shared" ref="O27:O31" si="108">M27+N27</f>
        <v>8</v>
      </c>
      <c r="P27" s="209">
        <f t="shared" ref="P27:P31" si="109">IF(M27&gt;N27,1,0)</f>
        <v>0</v>
      </c>
      <c r="Q27" s="209">
        <f t="shared" ref="Q27:Q31" si="110">IF(M27+N27=0,0,IF(M27=N27,1,0))</f>
        <v>1</v>
      </c>
      <c r="R27" s="209">
        <f t="shared" ref="R27:R31" si="111">IF(M27&lt;N27,1,0)</f>
        <v>0</v>
      </c>
      <c r="S27" s="177">
        <v>1</v>
      </c>
      <c r="T27" s="177">
        <v>3</v>
      </c>
      <c r="U27" s="125" t="str">
        <f t="shared" si="13"/>
        <v>屠</v>
      </c>
      <c r="V27" s="125" cm="1">
        <f t="array" ref="V27">_xlfn.IFS(S27+T27=0,"",S27&gt;T27,IF(I27="主",IF(S27=5,4,3),IF(S27=5,0,1)),S27&lt;T27,IF(I27="主",IF(T27=5,0,1),IF(T27=5,4,3)),S27=T27,2)</f>
        <v>3</v>
      </c>
      <c r="W27" s="210" t="s">
        <v>308</v>
      </c>
      <c r="X27" s="210" t="s">
        <v>310</v>
      </c>
      <c r="Y27" s="210" t="s">
        <v>309</v>
      </c>
      <c r="Z27" s="211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3"/>
      <c r="AL27" s="214"/>
      <c r="AM27" s="214"/>
      <c r="AN27" s="214"/>
      <c r="AO27" s="249" t="s">
        <v>211</v>
      </c>
      <c r="AP27" s="250" t="s">
        <v>97</v>
      </c>
      <c r="AQ27" s="217"/>
      <c r="AR27" s="218"/>
      <c r="AS27" s="219"/>
      <c r="AT27" s="220" t="s">
        <v>228</v>
      </c>
      <c r="AU27" s="221" t="s">
        <v>267</v>
      </c>
      <c r="AV27" s="179" t="s">
        <v>266</v>
      </c>
      <c r="AW27" s="221" t="s">
        <v>142</v>
      </c>
      <c r="AX27" s="179" t="s">
        <v>259</v>
      </c>
      <c r="AY27" s="221" t="s">
        <v>201</v>
      </c>
      <c r="AZ27" s="136" t="s">
        <v>236</v>
      </c>
      <c r="BA27" s="223" t="str">
        <f t="shared" si="15"/>
        <v>主</v>
      </c>
      <c r="BB27" s="223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RC</v>
      </c>
      <c r="BC27" s="223" t="str">
        <f t="shared" si="16"/>
        <v>B4U</v>
      </c>
    </row>
    <row r="28" spans="1:55">
      <c r="A28" s="166">
        <f>输入错误检查!A27</f>
        <v>0</v>
      </c>
      <c r="B28" s="108">
        <f t="shared" ref="B28:B38" si="112">B27</f>
        <v>5</v>
      </c>
      <c r="C28" s="108">
        <f t="shared" ref="C28:C38" si="113">C27</f>
        <v>1</v>
      </c>
      <c r="D28" s="108">
        <f t="shared" ref="D28:D38" si="114">D27</f>
        <v>1600</v>
      </c>
      <c r="E28" s="108" t="str">
        <f t="shared" ref="E28:E38" si="115">E27</f>
        <v>RC</v>
      </c>
      <c r="F28" s="108" t="str">
        <f t="shared" ref="F28:F38" si="116">F27</f>
        <v>B4U</v>
      </c>
      <c r="G28" s="125">
        <v>1</v>
      </c>
      <c r="H28" s="108" t="s">
        <v>311</v>
      </c>
      <c r="I28" s="108" t="str">
        <f t="shared" si="27"/>
        <v>主</v>
      </c>
      <c r="J28" s="108" t="str">
        <f t="shared" si="28"/>
        <v>B4U</v>
      </c>
      <c r="K28" s="179" t="s">
        <v>90</v>
      </c>
      <c r="L28" s="245" t="s">
        <v>111</v>
      </c>
      <c r="M28" s="208"/>
      <c r="N28" s="208"/>
      <c r="O28" s="125"/>
      <c r="P28" s="224"/>
      <c r="Q28" s="224"/>
      <c r="R28" s="224"/>
      <c r="S28" s="177">
        <v>3</v>
      </c>
      <c r="T28" s="177">
        <v>1</v>
      </c>
      <c r="U28" s="125" t="str">
        <f t="shared" si="13"/>
        <v>屠</v>
      </c>
      <c r="V28" s="125" cm="1">
        <f t="array" ref="V28">_xlfn.IFS(S28+T28=0,"",S28&gt;T28,IF(I28="主",IF(S28=5,4,3),IF(S28=5,0,1)),S28&lt;T28,IF(I28="主",IF(T28=5,0,1),IF(T28=5,4,3)),S28=T28,2)</f>
        <v>3</v>
      </c>
      <c r="W28" s="210" t="str">
        <f>IF(W27="","",W27)</f>
        <v>圣心医院</v>
      </c>
      <c r="X28" s="210" t="s">
        <v>310</v>
      </c>
      <c r="Y28" s="210" t="str">
        <f t="shared" si="86"/>
        <v>湖景村</v>
      </c>
      <c r="Z28" s="225"/>
      <c r="AA28" s="226"/>
      <c r="AB28" s="227"/>
      <c r="AC28" s="227"/>
      <c r="AD28" s="227"/>
      <c r="AE28" s="227"/>
      <c r="AF28" s="227"/>
      <c r="AG28" s="227"/>
      <c r="AH28" s="227"/>
      <c r="AI28" s="227"/>
      <c r="AJ28" s="227"/>
      <c r="AK28" s="213"/>
      <c r="AL28" s="214"/>
      <c r="AM28" s="214"/>
      <c r="AN28" s="214"/>
      <c r="AO28" s="249" t="s">
        <v>211</v>
      </c>
      <c r="AP28" s="250" t="s">
        <v>97</v>
      </c>
      <c r="AQ28" s="228"/>
      <c r="AR28" s="229"/>
      <c r="AS28" s="230"/>
      <c r="AT28" s="220" t="s">
        <v>261</v>
      </c>
      <c r="AU28" s="221" t="s">
        <v>228</v>
      </c>
      <c r="AV28" s="179" t="s">
        <v>153</v>
      </c>
      <c r="AW28" s="221" t="s">
        <v>221</v>
      </c>
      <c r="AX28" s="179" t="s">
        <v>142</v>
      </c>
      <c r="AY28" s="221" t="s">
        <v>201</v>
      </c>
      <c r="AZ28" s="136" t="s">
        <v>242</v>
      </c>
      <c r="BA28" s="223" t="str">
        <f t="shared" si="15"/>
        <v>主</v>
      </c>
      <c r="BB28" s="223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RC</v>
      </c>
      <c r="BC28" s="223" t="str">
        <f t="shared" si="16"/>
        <v>B4U</v>
      </c>
    </row>
    <row r="29" spans="1:55">
      <c r="A29" s="166">
        <f>输入错误检查!A28</f>
        <v>0</v>
      </c>
      <c r="B29" s="108">
        <f t="shared" si="112"/>
        <v>5</v>
      </c>
      <c r="C29" s="108">
        <f t="shared" si="113"/>
        <v>1</v>
      </c>
      <c r="D29" s="108">
        <f t="shared" si="114"/>
        <v>1600</v>
      </c>
      <c r="E29" s="108" t="str">
        <f t="shared" si="115"/>
        <v>RC</v>
      </c>
      <c r="F29" s="108" t="str">
        <f t="shared" si="116"/>
        <v>B4U</v>
      </c>
      <c r="G29" s="125">
        <v>2</v>
      </c>
      <c r="H29" s="108" t="s">
        <v>307</v>
      </c>
      <c r="I29" s="108" t="str">
        <f t="shared" si="27"/>
        <v>主</v>
      </c>
      <c r="J29" s="108" t="str">
        <f t="shared" si="28"/>
        <v>B4U</v>
      </c>
      <c r="K29" s="179" t="s">
        <v>90</v>
      </c>
      <c r="L29" s="207" t="s">
        <v>111</v>
      </c>
      <c r="M29" s="208">
        <f>S29+S30</f>
        <v>5</v>
      </c>
      <c r="N29" s="208">
        <f>T29+T30</f>
        <v>3</v>
      </c>
      <c r="O29" s="125">
        <f t="shared" si="108"/>
        <v>8</v>
      </c>
      <c r="P29" s="209">
        <f t="shared" si="109"/>
        <v>1</v>
      </c>
      <c r="Q29" s="209">
        <f t="shared" si="110"/>
        <v>0</v>
      </c>
      <c r="R29" s="209">
        <f t="shared" si="111"/>
        <v>0</v>
      </c>
      <c r="S29" s="177">
        <v>3</v>
      </c>
      <c r="T29" s="177">
        <v>1</v>
      </c>
      <c r="U29" s="125" t="str">
        <f t="shared" si="13"/>
        <v>屠</v>
      </c>
      <c r="V29" s="125" cm="1">
        <f t="array" ref="V29">_xlfn.IFS(S29+T29=0,"",S29&gt;T29,IF(I29="主",IF(S29=5,4,3),IF(S29=5,0,1)),S29&lt;T29,IF(I29="主",IF(T29=5,0,1),IF(T29=5,4,3)),S29=T29,2)</f>
        <v>3</v>
      </c>
      <c r="W29" s="231"/>
      <c r="X29" s="210" t="s">
        <v>165</v>
      </c>
      <c r="Y29" s="210" t="s">
        <v>312</v>
      </c>
      <c r="Z29" s="232" t="str">
        <f t="shared" ref="Z29:AA29" si="117">IF($K29="","",IF($K29=$K27,AT27,AT28))</f>
        <v>木偶师</v>
      </c>
      <c r="AA29" s="233" t="str">
        <f t="shared" si="117"/>
        <v>大副</v>
      </c>
      <c r="AB29" s="234" t="str">
        <f t="shared" ref="AB29" si="118">IF($K29="","",IF($K29=$K27,AW27,AW28))</f>
        <v>咒术师</v>
      </c>
      <c r="AC29" s="235" t="str">
        <f t="shared" ref="AC29" si="119">IF($K29="","",IF($K29=$K27,AY27,AY28))</f>
        <v>调香师</v>
      </c>
      <c r="AD29" s="227"/>
      <c r="AE29" s="227"/>
      <c r="AF29" s="227"/>
      <c r="AG29" s="227"/>
      <c r="AH29" s="227"/>
      <c r="AI29" s="227"/>
      <c r="AJ29" s="227"/>
      <c r="AK29" s="227"/>
      <c r="AL29" s="236" t="str">
        <f t="shared" ref="AL29" si="120">IF($K29="","",IF($K29=$K27,AZ27,AZ28))</f>
        <v>跛脚羊</v>
      </c>
      <c r="AM29" s="214"/>
      <c r="AN29" s="214"/>
      <c r="AO29" s="249" t="s">
        <v>211</v>
      </c>
      <c r="AP29" s="177" t="s">
        <v>255</v>
      </c>
      <c r="AQ29" s="281" t="s">
        <v>236</v>
      </c>
      <c r="AR29" s="238"/>
      <c r="AS29" s="230"/>
      <c r="AT29" s="220" t="s">
        <v>97</v>
      </c>
      <c r="AU29" s="221" t="s">
        <v>262</v>
      </c>
      <c r="AV29" s="179" t="s">
        <v>269</v>
      </c>
      <c r="AW29" s="221" t="s">
        <v>259</v>
      </c>
      <c r="AX29" s="179" t="s">
        <v>235</v>
      </c>
      <c r="AY29" s="221" t="s">
        <v>164</v>
      </c>
      <c r="AZ29" s="139" t="s">
        <v>249</v>
      </c>
      <c r="BA29" s="223" t="str">
        <f t="shared" si="15"/>
        <v>客</v>
      </c>
      <c r="BB29" s="223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B4U</v>
      </c>
      <c r="BC29" s="223" t="str">
        <f t="shared" si="16"/>
        <v>RC</v>
      </c>
    </row>
    <row r="30" spans="1:55">
      <c r="A30" s="166">
        <f>输入错误检查!A29</f>
        <v>0</v>
      </c>
      <c r="B30" s="108">
        <f t="shared" si="112"/>
        <v>5</v>
      </c>
      <c r="C30" s="108">
        <f t="shared" si="113"/>
        <v>1</v>
      </c>
      <c r="D30" s="108">
        <f t="shared" si="114"/>
        <v>1600</v>
      </c>
      <c r="E30" s="108" t="str">
        <f t="shared" si="115"/>
        <v>RC</v>
      </c>
      <c r="F30" s="108" t="str">
        <f t="shared" si="116"/>
        <v>B4U</v>
      </c>
      <c r="G30" s="125">
        <v>2</v>
      </c>
      <c r="H30" s="108" t="s">
        <v>311</v>
      </c>
      <c r="I30" s="108" t="str">
        <f t="shared" si="27"/>
        <v>客</v>
      </c>
      <c r="J30" s="108" t="str">
        <f t="shared" si="28"/>
        <v>RC</v>
      </c>
      <c r="K30" s="179" t="s">
        <v>177</v>
      </c>
      <c r="L30" s="245" t="s">
        <v>215</v>
      </c>
      <c r="M30" s="208"/>
      <c r="N30" s="208"/>
      <c r="O30" s="125"/>
      <c r="P30" s="224"/>
      <c r="Q30" s="224"/>
      <c r="R30" s="224"/>
      <c r="S30" s="177">
        <v>2</v>
      </c>
      <c r="T30" s="177">
        <v>2</v>
      </c>
      <c r="U30" s="125" t="str">
        <f t="shared" si="13"/>
        <v>平</v>
      </c>
      <c r="V30" s="125" cm="1">
        <f t="array" ref="V30">_xlfn.IFS(S30+T30=0,"",S30&gt;T30,IF(I30="主",IF(S30=5,4,3),IF(S30=5,0,1)),S30&lt;T30,IF(I30="主",IF(T30=5,0,1),IF(T30=5,4,3)),S30=T30,2)</f>
        <v>2</v>
      </c>
      <c r="W30" s="231"/>
      <c r="X30" s="210" t="s">
        <v>165</v>
      </c>
      <c r="Y30" s="210" t="str">
        <f t="shared" ref="Y30:Y34" si="121">IF(Y29="","",Y29)</f>
        <v>唐人街</v>
      </c>
      <c r="Z30" s="232" t="str">
        <f t="shared" ref="Z30:AA30" si="122">IF($K30="","",IF($K30=$K28,AT28,AT27))</f>
        <v>大副</v>
      </c>
      <c r="AA30" s="233" t="str">
        <f t="shared" si="122"/>
        <v>弓箭手</v>
      </c>
      <c r="AB30" s="234" t="str">
        <f t="shared" ref="AB30" si="123">IF($K30="","",IF($K30=$K28,AW28,AW27))</f>
        <v>魔术师</v>
      </c>
      <c r="AC30" s="235" t="str">
        <f t="shared" ref="AC30" si="124">IF($K30="","",IF($K30=$K28,AY28,AY27))</f>
        <v>调香师</v>
      </c>
      <c r="AD30" s="226"/>
      <c r="AE30" s="226"/>
      <c r="AF30" s="227"/>
      <c r="AG30" s="227"/>
      <c r="AH30" s="227"/>
      <c r="AI30" s="227"/>
      <c r="AJ30" s="227"/>
      <c r="AK30" s="227"/>
      <c r="AL30" s="236" t="str">
        <f t="shared" ref="AL30" si="125">IF($K30="","",IF($K30=$K28,AZ28,AZ27))</f>
        <v>歌剧演员</v>
      </c>
      <c r="AM30" s="214"/>
      <c r="AN30" s="214"/>
      <c r="AO30" s="249" t="s">
        <v>211</v>
      </c>
      <c r="AP30" s="177" t="s">
        <v>97</v>
      </c>
      <c r="AQ30" s="250" t="s">
        <v>242</v>
      </c>
      <c r="AR30" s="228"/>
      <c r="AS30" s="230"/>
      <c r="AT30" s="220" t="s">
        <v>174</v>
      </c>
      <c r="AU30" s="221" t="s">
        <v>259</v>
      </c>
      <c r="AV30" s="179" t="s">
        <v>269</v>
      </c>
      <c r="AW30" s="221" t="s">
        <v>266</v>
      </c>
      <c r="AX30" s="179" t="s">
        <v>235</v>
      </c>
      <c r="AY30" s="221" t="s">
        <v>164</v>
      </c>
      <c r="AZ30" s="136" t="s">
        <v>249</v>
      </c>
      <c r="BA30" s="223" t="str">
        <f t="shared" si="15"/>
        <v>客</v>
      </c>
      <c r="BB30" s="223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B4U</v>
      </c>
      <c r="BC30" s="223" t="str">
        <f t="shared" si="16"/>
        <v>RC</v>
      </c>
    </row>
    <row r="31" spans="1:55">
      <c r="A31" s="166">
        <f>输入错误检查!A30</f>
        <v>0</v>
      </c>
      <c r="B31" s="108">
        <f t="shared" si="112"/>
        <v>5</v>
      </c>
      <c r="C31" s="108">
        <f t="shared" si="113"/>
        <v>1</v>
      </c>
      <c r="D31" s="108">
        <f t="shared" si="114"/>
        <v>1600</v>
      </c>
      <c r="E31" s="108" t="str">
        <f t="shared" si="115"/>
        <v>RC</v>
      </c>
      <c r="F31" s="108" t="str">
        <f t="shared" si="116"/>
        <v>B4U</v>
      </c>
      <c r="G31" s="125">
        <v>3</v>
      </c>
      <c r="H31" s="108" t="s">
        <v>307</v>
      </c>
      <c r="I31" s="108" t="str">
        <f t="shared" si="27"/>
        <v>主</v>
      </c>
      <c r="J31" s="108" t="str">
        <f t="shared" si="28"/>
        <v>B4U</v>
      </c>
      <c r="K31" s="179" t="s">
        <v>90</v>
      </c>
      <c r="L31" s="245" t="s">
        <v>100</v>
      </c>
      <c r="M31" s="208">
        <f>S31+S32</f>
        <v>5</v>
      </c>
      <c r="N31" s="208">
        <f>T31+T32</f>
        <v>3</v>
      </c>
      <c r="O31" s="125">
        <f t="shared" si="108"/>
        <v>8</v>
      </c>
      <c r="P31" s="209">
        <f t="shared" si="109"/>
        <v>1</v>
      </c>
      <c r="Q31" s="209">
        <f t="shared" si="110"/>
        <v>0</v>
      </c>
      <c r="R31" s="209">
        <f t="shared" si="111"/>
        <v>0</v>
      </c>
      <c r="S31" s="177">
        <v>3</v>
      </c>
      <c r="T31" s="177">
        <v>1</v>
      </c>
      <c r="U31" s="125" t="str">
        <f t="shared" si="13"/>
        <v>屠</v>
      </c>
      <c r="V31" s="125" cm="1">
        <f t="array" ref="V31">_xlfn.IFS(S31+T31=0,"",S31&gt;T31,IF(I31="主",IF(S31=5,4,3),IF(S31=5,0,1)),S31&lt;T31,IF(I31="主",IF(T31=5,0,1),IF(T31=5,4,3)),S31=T31,2)</f>
        <v>3</v>
      </c>
      <c r="W31" s="231"/>
      <c r="X31" s="210" t="s">
        <v>308</v>
      </c>
      <c r="Y31" s="210" t="s">
        <v>313</v>
      </c>
      <c r="Z31" s="235" t="str">
        <f t="shared" ref="Z31:AA31" si="126">IF($K31="","",IF($K31=$K29,AT29,AT30))</f>
        <v>医生</v>
      </c>
      <c r="AA31" s="235" t="str">
        <f t="shared" si="126"/>
        <v>火灾调查员</v>
      </c>
      <c r="AB31" s="239" t="str">
        <f t="shared" ref="AB31" si="127">IF($K31="","",IF($K31=$K29,AW29,AW30))</f>
        <v>飞行家</v>
      </c>
      <c r="AC31" s="239" t="str">
        <f t="shared" ref="AC31" si="128">IF($K31="","",IF($K31=$K29,AY29,AY30))</f>
        <v>佣兵</v>
      </c>
      <c r="AD31" s="235" t="str">
        <f t="shared" ref="AD31:AG31" si="129">IF($K31="","",IF($K31=$K29,Z29,Z30))</f>
        <v>木偶师</v>
      </c>
      <c r="AE31" s="240" t="str">
        <f t="shared" si="129"/>
        <v>大副</v>
      </c>
      <c r="AF31" s="240" t="str">
        <f t="shared" si="129"/>
        <v>咒术师</v>
      </c>
      <c r="AG31" s="240" t="str">
        <f t="shared" si="129"/>
        <v>调香师</v>
      </c>
      <c r="AH31" s="227"/>
      <c r="AI31" s="227"/>
      <c r="AJ31" s="227"/>
      <c r="AK31" s="227"/>
      <c r="AL31" s="236" t="str">
        <f t="shared" ref="AL31" si="130">IF($K31="","",IF($K31=$K29,AZ29,AZ30))</f>
        <v>台球手</v>
      </c>
      <c r="AM31" s="241" t="str">
        <f t="shared" ref="AM31" si="131">IF($K31="","",IF($K31=$K29,AL29,AL30))</f>
        <v>跛脚羊</v>
      </c>
      <c r="AN31" s="214"/>
      <c r="AO31" s="249" t="s">
        <v>211</v>
      </c>
      <c r="AP31" s="177" t="s">
        <v>269</v>
      </c>
      <c r="AQ31" s="177" t="s">
        <v>236</v>
      </c>
      <c r="AR31" s="281" t="s">
        <v>244</v>
      </c>
      <c r="AS31" s="242"/>
      <c r="AT31" s="282" t="s">
        <v>268</v>
      </c>
      <c r="AU31" s="247" t="s">
        <v>183</v>
      </c>
      <c r="AV31" s="177" t="s">
        <v>266</v>
      </c>
      <c r="AW31" s="247" t="s">
        <v>214</v>
      </c>
      <c r="AX31" s="177" t="s">
        <v>267</v>
      </c>
      <c r="AY31" s="247" t="s">
        <v>217</v>
      </c>
      <c r="AZ31" s="139" t="s">
        <v>200</v>
      </c>
      <c r="BA31" s="223" t="str">
        <f t="shared" si="15"/>
        <v>主</v>
      </c>
      <c r="BB31" s="223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RC</v>
      </c>
      <c r="BC31" s="223" t="str">
        <f t="shared" si="16"/>
        <v>B4U</v>
      </c>
    </row>
    <row r="32" spans="1:55">
      <c r="A32" s="166">
        <f>输入错误检查!A31</f>
        <v>0</v>
      </c>
      <c r="B32" s="108">
        <f t="shared" si="112"/>
        <v>5</v>
      </c>
      <c r="C32" s="108">
        <f t="shared" si="113"/>
        <v>1</v>
      </c>
      <c r="D32" s="108">
        <f t="shared" si="114"/>
        <v>1600</v>
      </c>
      <c r="E32" s="108" t="str">
        <f t="shared" si="115"/>
        <v>RC</v>
      </c>
      <c r="F32" s="108" t="str">
        <f t="shared" si="116"/>
        <v>B4U</v>
      </c>
      <c r="G32" s="125">
        <v>3</v>
      </c>
      <c r="H32" s="108" t="s">
        <v>311</v>
      </c>
      <c r="I32" s="108" t="str">
        <f t="shared" si="27"/>
        <v>客</v>
      </c>
      <c r="J32" s="108" t="str">
        <f t="shared" si="28"/>
        <v>RC</v>
      </c>
      <c r="K32" s="179" t="s">
        <v>177</v>
      </c>
      <c r="L32" s="245" t="s">
        <v>215</v>
      </c>
      <c r="M32" s="208"/>
      <c r="N32" s="208"/>
      <c r="O32" s="125"/>
      <c r="P32" s="224"/>
      <c r="Q32" s="224"/>
      <c r="R32" s="224"/>
      <c r="S32" s="177">
        <v>2</v>
      </c>
      <c r="T32" s="177">
        <v>2</v>
      </c>
      <c r="U32" s="125" t="str">
        <f t="shared" si="13"/>
        <v>平</v>
      </c>
      <c r="V32" s="125" cm="1">
        <f t="array" ref="V32">_xlfn.IFS(S32+T32=0,"",S32&gt;T32,IF(I32="主",IF(S32=5,4,3),IF(S32=5,0,1)),S32&lt;T32,IF(I32="主",IF(T32=5,0,1),IF(T32=5,4,3)),S32=T32,2)</f>
        <v>2</v>
      </c>
      <c r="W32" s="231"/>
      <c r="X32" s="210" t="s">
        <v>308</v>
      </c>
      <c r="Y32" s="210" t="str">
        <f t="shared" si="121"/>
        <v>月亮河公园</v>
      </c>
      <c r="Z32" s="235" t="str">
        <f t="shared" ref="Z32:AA32" si="132">IF($K32="","",IF($K32=$K30,AT30,AT29))</f>
        <v>空军</v>
      </c>
      <c r="AA32" s="235" t="str">
        <f t="shared" si="132"/>
        <v>飞行家</v>
      </c>
      <c r="AB32" s="239" t="str">
        <f t="shared" ref="AB32" si="133">IF($K32="","",IF($K32=$K30,AW30,AW29))</f>
        <v>气象学家</v>
      </c>
      <c r="AC32" s="239" t="str">
        <f t="shared" ref="AC32" si="134">IF($K32="","",IF($K32=$K30,AY30,AY29))</f>
        <v>佣兵</v>
      </c>
      <c r="AD32" s="235" t="str">
        <f t="shared" ref="AD32:AG32" si="135">IF($K32="","",IF($K32=$K30,Z30,Z29))</f>
        <v>大副</v>
      </c>
      <c r="AE32" s="240" t="str">
        <f t="shared" si="135"/>
        <v>弓箭手</v>
      </c>
      <c r="AF32" s="240" t="str">
        <f t="shared" si="135"/>
        <v>魔术师</v>
      </c>
      <c r="AG32" s="240" t="str">
        <f t="shared" si="135"/>
        <v>调香师</v>
      </c>
      <c r="AH32" s="226"/>
      <c r="AI32" s="226"/>
      <c r="AJ32" s="226"/>
      <c r="AK32" s="243"/>
      <c r="AL32" s="236" t="str">
        <f t="shared" ref="AL32" si="136">IF($K32="","",IF($K32=$K30,AZ30,AZ29))</f>
        <v>台球手</v>
      </c>
      <c r="AM32" s="241" t="str">
        <f t="shared" ref="AM32" si="137">IF($K32="","",IF($K32=$K30,AL30,AL29))</f>
        <v>歌剧演员</v>
      </c>
      <c r="AN32" s="214"/>
      <c r="AO32" s="249" t="s">
        <v>269</v>
      </c>
      <c r="AP32" s="177" t="s">
        <v>97</v>
      </c>
      <c r="AQ32" s="177" t="s">
        <v>242</v>
      </c>
      <c r="AR32" s="250" t="s">
        <v>240</v>
      </c>
      <c r="AS32" s="244"/>
      <c r="AT32" s="282" t="s">
        <v>211</v>
      </c>
      <c r="AU32" s="247" t="s">
        <v>255</v>
      </c>
      <c r="AV32" s="177" t="s">
        <v>261</v>
      </c>
      <c r="AW32" s="247" t="s">
        <v>235</v>
      </c>
      <c r="AX32" s="177" t="s">
        <v>262</v>
      </c>
      <c r="AY32" s="247" t="s">
        <v>86</v>
      </c>
      <c r="AZ32" s="139" t="s">
        <v>194</v>
      </c>
      <c r="BA32" s="223" t="str">
        <f t="shared" si="15"/>
        <v>主</v>
      </c>
      <c r="BB32" s="223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RC</v>
      </c>
      <c r="BC32" s="223" t="str">
        <f t="shared" si="16"/>
        <v>B4U</v>
      </c>
    </row>
    <row r="33" spans="1:55">
      <c r="A33" s="166">
        <f>输入错误检查!A32</f>
        <v>0</v>
      </c>
      <c r="B33" s="108">
        <f t="shared" si="112"/>
        <v>5</v>
      </c>
      <c r="C33" s="108">
        <f t="shared" si="113"/>
        <v>1</v>
      </c>
      <c r="D33" s="108">
        <f t="shared" si="114"/>
        <v>1600</v>
      </c>
      <c r="E33" s="108" t="str">
        <f t="shared" si="115"/>
        <v>RC</v>
      </c>
      <c r="F33" s="108" t="str">
        <f t="shared" si="116"/>
        <v>B4U</v>
      </c>
      <c r="G33" s="125">
        <v>4</v>
      </c>
      <c r="H33" s="108" t="s">
        <v>307</v>
      </c>
      <c r="I33" s="108" t="str">
        <f t="shared" si="27"/>
        <v/>
      </c>
      <c r="J33" s="108" t="str">
        <f t="shared" si="28"/>
        <v/>
      </c>
      <c r="K33" s="179"/>
      <c r="L33" s="245"/>
      <c r="M33" s="208">
        <f>S33+S34</f>
        <v>0</v>
      </c>
      <c r="N33" s="208">
        <f>T33+T34</f>
        <v>0</v>
      </c>
      <c r="O33" s="125">
        <f t="shared" ref="O33:O37" si="138">M33+N33</f>
        <v>0</v>
      </c>
      <c r="P33" s="209">
        <f t="shared" ref="P33:P37" si="139">IF(M33&gt;N33,1,0)</f>
        <v>0</v>
      </c>
      <c r="Q33" s="209">
        <f t="shared" ref="Q33:Q37" si="140">IF(M33+N33=0,0,IF(M33=N33,1,0))</f>
        <v>0</v>
      </c>
      <c r="R33" s="209">
        <f t="shared" ref="R33:R37" si="141">IF(M33&lt;N33,1,0)</f>
        <v>0</v>
      </c>
      <c r="S33" s="177"/>
      <c r="T33" s="177"/>
      <c r="U33" s="125" t="str">
        <f t="shared" si="13"/>
        <v/>
      </c>
      <c r="V33" s="125" t="str" cm="1">
        <f t="array" ref="V33">_xlfn.IFS(S33+T33=0,"",S33&gt;T33,IF(I33="主",IF(S33=5,4,3),IF(S33=5,0,1)),S33&lt;T33,IF(I33="主",IF(T33=5,0,1),IF(T33=5,4,3)),S33=T33,2)</f>
        <v/>
      </c>
      <c r="W33" s="231"/>
      <c r="X33" s="231"/>
      <c r="Y33" s="210"/>
      <c r="Z33" s="235" t="str">
        <f t="shared" ref="Z33:AA33" si="142">IF($K33="","",IF($K33=$K31,AT31,AT32))</f>
        <v/>
      </c>
      <c r="AA33" s="235" t="str">
        <f t="shared" si="142"/>
        <v/>
      </c>
      <c r="AB33" s="239" t="str">
        <f t="shared" ref="AB33" si="143">IF($K33="","",IF($K33=$K31,AW31,AW32))</f>
        <v/>
      </c>
      <c r="AC33" s="239" t="str">
        <f t="shared" ref="AC33" si="144">IF($K33="","",IF($K33=$K31,AY31,AY32))</f>
        <v/>
      </c>
      <c r="AD33" s="232" t="str">
        <f t="shared" ref="AD33:AG33" si="145">IF($K33="","",IF($K33=$K31,Z31,Z32))</f>
        <v/>
      </c>
      <c r="AE33" s="232" t="str">
        <f t="shared" si="145"/>
        <v/>
      </c>
      <c r="AF33" s="240" t="str">
        <f t="shared" si="145"/>
        <v/>
      </c>
      <c r="AG33" s="240" t="str">
        <f t="shared" si="145"/>
        <v/>
      </c>
      <c r="AH33" s="232" t="str">
        <f t="shared" ref="AH33:AK33" si="146">IF($K33="","",IF($K33=$K31,AD31,AD32))</f>
        <v/>
      </c>
      <c r="AI33" s="232" t="str">
        <f t="shared" si="146"/>
        <v/>
      </c>
      <c r="AJ33" s="233" t="str">
        <f t="shared" si="146"/>
        <v/>
      </c>
      <c r="AK33" s="233" t="str">
        <f t="shared" si="146"/>
        <v/>
      </c>
      <c r="AL33" s="236" t="str">
        <f t="shared" ref="AL33" si="147">IF($K33="","",IF($K33=$K31,AZ31,AZ32))</f>
        <v/>
      </c>
      <c r="AM33" s="241" t="str">
        <f t="shared" ref="AM33:AN33" si="148">IF($K33="","",IF($K33=$K31,AL31,AL32))</f>
        <v/>
      </c>
      <c r="AN33" s="241" t="str">
        <f t="shared" si="148"/>
        <v/>
      </c>
      <c r="AO33" s="177"/>
      <c r="AP33" s="177"/>
      <c r="AQ33" s="177"/>
      <c r="AR33" s="177"/>
      <c r="AS33" s="246"/>
      <c r="AT33" s="247"/>
      <c r="AU33" s="247"/>
      <c r="AV33" s="177"/>
      <c r="AW33" s="247"/>
      <c r="AX33" s="177"/>
      <c r="AY33" s="247"/>
      <c r="AZ33" s="139"/>
      <c r="BA33" s="223" t="str">
        <f t="shared" si="15"/>
        <v/>
      </c>
      <c r="BB33" s="223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BC33" s="223" t="str">
        <f t="shared" si="16"/>
        <v/>
      </c>
    </row>
    <row r="34" spans="1:55">
      <c r="A34" s="166">
        <f>输入错误检查!A33</f>
        <v>0</v>
      </c>
      <c r="B34" s="108">
        <f t="shared" si="112"/>
        <v>5</v>
      </c>
      <c r="C34" s="108">
        <f t="shared" si="113"/>
        <v>1</v>
      </c>
      <c r="D34" s="108">
        <f t="shared" si="114"/>
        <v>1600</v>
      </c>
      <c r="E34" s="108" t="str">
        <f t="shared" si="115"/>
        <v>RC</v>
      </c>
      <c r="F34" s="108" t="str">
        <f t="shared" si="116"/>
        <v>B4U</v>
      </c>
      <c r="G34" s="125">
        <v>4</v>
      </c>
      <c r="H34" s="108" t="s">
        <v>311</v>
      </c>
      <c r="I34" s="108" t="str">
        <f t="shared" si="27"/>
        <v/>
      </c>
      <c r="J34" s="108" t="str">
        <f t="shared" si="28"/>
        <v/>
      </c>
      <c r="K34" s="179"/>
      <c r="L34" s="245"/>
      <c r="M34" s="208"/>
      <c r="N34" s="208"/>
      <c r="O34" s="125"/>
      <c r="P34" s="224"/>
      <c r="Q34" s="224"/>
      <c r="R34" s="224"/>
      <c r="S34" s="177"/>
      <c r="T34" s="177"/>
      <c r="U34" s="125" t="str">
        <f t="shared" si="13"/>
        <v/>
      </c>
      <c r="V34" s="125" t="str" cm="1">
        <f t="array" ref="V34">_xlfn.IFS(S34+T34=0,"",S34&gt;T34,IF(I34="主",IF(S34=5,4,3),IF(S34=5,0,1)),S34&lt;T34,IF(I34="主",IF(T34=5,0,1),IF(T34=5,4,3)),S34=T34,2)</f>
        <v/>
      </c>
      <c r="W34" s="231"/>
      <c r="X34" s="231"/>
      <c r="Y34" s="210" t="str">
        <f t="shared" si="121"/>
        <v/>
      </c>
      <c r="Z34" s="235" t="str">
        <f t="shared" ref="Z34:AA34" si="149">IF($K34="","",IF($K34=$K32,AT32,AT31))</f>
        <v/>
      </c>
      <c r="AA34" s="235" t="str">
        <f t="shared" si="149"/>
        <v/>
      </c>
      <c r="AB34" s="239" t="str">
        <f t="shared" ref="AB34" si="150">IF($K34="","",IF($K34=$K32,AW32,AW31))</f>
        <v/>
      </c>
      <c r="AC34" s="239" t="str">
        <f t="shared" ref="AC34" si="151">IF($K34="","",IF($K34=$K32,AY32,AY31))</f>
        <v/>
      </c>
      <c r="AD34" s="232" t="str">
        <f t="shared" ref="AD34:AG34" si="152">IF($K34="","",IF($K34=$K32,Z32,Z31))</f>
        <v/>
      </c>
      <c r="AE34" s="232" t="str">
        <f t="shared" si="152"/>
        <v/>
      </c>
      <c r="AF34" s="240" t="str">
        <f t="shared" si="152"/>
        <v/>
      </c>
      <c r="AG34" s="240" t="str">
        <f t="shared" si="152"/>
        <v/>
      </c>
      <c r="AH34" s="232" t="str">
        <f t="shared" ref="AH34:AK34" si="153">IF($K34="","",IF($K34=$K32,AD32,AD31))</f>
        <v/>
      </c>
      <c r="AI34" s="232" t="str">
        <f t="shared" si="153"/>
        <v/>
      </c>
      <c r="AJ34" s="233" t="str">
        <f t="shared" si="153"/>
        <v/>
      </c>
      <c r="AK34" s="233" t="str">
        <f t="shared" si="153"/>
        <v/>
      </c>
      <c r="AL34" s="236" t="str">
        <f t="shared" ref="AL34" si="154">IF($K34="","",IF($K34=$K32,AZ32,AZ31))</f>
        <v/>
      </c>
      <c r="AM34" s="241" t="str">
        <f t="shared" ref="AM34:AN34" si="155">IF($K34="","",IF($K34=$K32,AL32,AL31))</f>
        <v/>
      </c>
      <c r="AN34" s="241" t="str">
        <f t="shared" si="155"/>
        <v/>
      </c>
      <c r="AO34" s="177"/>
      <c r="AP34" s="177"/>
      <c r="AQ34" s="177"/>
      <c r="AR34" s="177"/>
      <c r="AS34" s="177"/>
      <c r="AT34" s="247"/>
      <c r="AU34" s="247"/>
      <c r="AV34" s="177"/>
      <c r="AW34" s="247"/>
      <c r="AX34" s="177"/>
      <c r="AY34" s="247"/>
      <c r="AZ34" s="139"/>
      <c r="BA34" s="223" t="str">
        <f t="shared" si="15"/>
        <v/>
      </c>
      <c r="BB34" s="223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BC34" s="223" t="str">
        <f t="shared" si="16"/>
        <v/>
      </c>
    </row>
    <row r="35" spans="1:55">
      <c r="A35" s="166">
        <f>输入错误检查!A34</f>
        <v>0</v>
      </c>
      <c r="B35" s="108">
        <f t="shared" si="112"/>
        <v>5</v>
      </c>
      <c r="C35" s="108">
        <f t="shared" si="113"/>
        <v>1</v>
      </c>
      <c r="D35" s="108">
        <f t="shared" si="114"/>
        <v>1600</v>
      </c>
      <c r="E35" s="108" t="str">
        <f t="shared" si="115"/>
        <v>RC</v>
      </c>
      <c r="F35" s="108" t="str">
        <f t="shared" si="116"/>
        <v>B4U</v>
      </c>
      <c r="G35" s="125">
        <v>5</v>
      </c>
      <c r="H35" s="108" t="s">
        <v>307</v>
      </c>
      <c r="I35" s="108" t="str">
        <f t="shared" si="27"/>
        <v/>
      </c>
      <c r="J35" s="108" t="str">
        <f t="shared" si="28"/>
        <v/>
      </c>
      <c r="K35" s="179"/>
      <c r="L35" s="177"/>
      <c r="M35" s="208">
        <f>S35+S36</f>
        <v>0</v>
      </c>
      <c r="N35" s="208">
        <f>T35+T36</f>
        <v>0</v>
      </c>
      <c r="O35" s="125">
        <f t="shared" si="138"/>
        <v>0</v>
      </c>
      <c r="P35" s="209">
        <f t="shared" si="139"/>
        <v>0</v>
      </c>
      <c r="Q35" s="209">
        <f t="shared" si="140"/>
        <v>0</v>
      </c>
      <c r="R35" s="209">
        <f t="shared" si="141"/>
        <v>0</v>
      </c>
      <c r="S35" s="177"/>
      <c r="T35" s="177"/>
      <c r="U35" s="125" t="str">
        <f t="shared" si="13"/>
        <v/>
      </c>
      <c r="V35" s="125" t="str" cm="1">
        <f t="array" ref="V35">_xlfn.IFS(S35+T35=0,"",S35&gt;T35,IF(I35="主",IF(S35=5,4,3),IF(S35=5,0,1)),S35&lt;T35,IF(I35="主",IF(T35=5,0,1),IF(T35=5,4,3)),S35=T35,2)</f>
        <v/>
      </c>
      <c r="W35" s="231"/>
      <c r="X35" s="231"/>
      <c r="Y35" s="210"/>
      <c r="Z35" s="235" t="str">
        <f t="shared" ref="Z35:AA35" si="156">IF($K35="","",IF($K35=$K33,AT33,AT34))</f>
        <v/>
      </c>
      <c r="AA35" s="235" t="str">
        <f t="shared" si="156"/>
        <v/>
      </c>
      <c r="AB35" s="239" t="str">
        <f t="shared" ref="AB35" si="157">IF($K35="","",IF($K35=$K33,AW33,AW34))</f>
        <v/>
      </c>
      <c r="AC35" s="239" t="str">
        <f t="shared" ref="AC35" si="158">IF($K35="","",IF($K35=$K33,AY33,AY34))</f>
        <v/>
      </c>
      <c r="AD35" s="232" t="str">
        <f t="shared" ref="AD35:AG35" si="159">IF($K35="","",IF($K35=$K33,Z33,Z34))</f>
        <v/>
      </c>
      <c r="AE35" s="232" t="str">
        <f t="shared" si="159"/>
        <v/>
      </c>
      <c r="AF35" s="240" t="str">
        <f t="shared" si="159"/>
        <v/>
      </c>
      <c r="AG35" s="240" t="str">
        <f t="shared" si="159"/>
        <v/>
      </c>
      <c r="AH35" s="232" t="str">
        <f t="shared" ref="AH35:AK35" si="160">IF($K35="","",IF($K35=$K33,AD33,AD34))</f>
        <v/>
      </c>
      <c r="AI35" s="232" t="str">
        <f t="shared" si="160"/>
        <v/>
      </c>
      <c r="AJ35" s="233" t="str">
        <f t="shared" si="160"/>
        <v/>
      </c>
      <c r="AK35" s="233" t="str">
        <f t="shared" si="160"/>
        <v/>
      </c>
      <c r="AL35" s="236" t="str">
        <f t="shared" ref="AL35" si="161">IF($K35="","",IF($K35=$K33,AZ33,AZ34))</f>
        <v/>
      </c>
      <c r="AM35" s="241" t="str">
        <f t="shared" ref="AM35:AN35" si="162">IF($K35="","",IF($K35=$K33,AL33,AL34))</f>
        <v/>
      </c>
      <c r="AN35" s="241" t="str">
        <f t="shared" si="162"/>
        <v/>
      </c>
      <c r="AO35" s="249"/>
      <c r="AP35" s="177"/>
      <c r="AQ35" s="177"/>
      <c r="AR35" s="250"/>
      <c r="AS35" s="246"/>
      <c r="AT35" s="251"/>
      <c r="AU35" s="252"/>
      <c r="AV35" s="177"/>
      <c r="AW35" s="252"/>
      <c r="AX35" s="177"/>
      <c r="AY35" s="252"/>
      <c r="AZ35" s="283"/>
      <c r="BA35" s="223" t="str">
        <f t="shared" si="15"/>
        <v/>
      </c>
      <c r="BB35" s="223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BC35" s="223" t="str">
        <f t="shared" si="16"/>
        <v/>
      </c>
    </row>
    <row r="36" spans="1:55">
      <c r="A36" s="166">
        <f>输入错误检查!A35</f>
        <v>0</v>
      </c>
      <c r="B36" s="108">
        <f t="shared" si="112"/>
        <v>5</v>
      </c>
      <c r="C36" s="108">
        <f t="shared" si="113"/>
        <v>1</v>
      </c>
      <c r="D36" s="108">
        <f t="shared" si="114"/>
        <v>1600</v>
      </c>
      <c r="E36" s="108" t="str">
        <f t="shared" si="115"/>
        <v>RC</v>
      </c>
      <c r="F36" s="108" t="str">
        <f t="shared" si="116"/>
        <v>B4U</v>
      </c>
      <c r="G36" s="125">
        <v>5</v>
      </c>
      <c r="H36" s="108" t="s">
        <v>311</v>
      </c>
      <c r="I36" s="108" t="str">
        <f t="shared" si="27"/>
        <v/>
      </c>
      <c r="J36" s="108" t="str">
        <f t="shared" si="28"/>
        <v/>
      </c>
      <c r="K36" s="179"/>
      <c r="L36" s="177"/>
      <c r="M36" s="208"/>
      <c r="N36" s="208"/>
      <c r="O36" s="125"/>
      <c r="P36" s="224"/>
      <c r="Q36" s="224"/>
      <c r="R36" s="224"/>
      <c r="S36" s="177"/>
      <c r="T36" s="177"/>
      <c r="U36" s="125" t="str">
        <f t="shared" si="13"/>
        <v/>
      </c>
      <c r="V36" s="125" t="str" cm="1">
        <f t="array" ref="V36">_xlfn.IFS(S36+T36=0,"",S36&gt;T36,IF(I36="主",IF(S36=5,4,3),IF(S36=5,0,1)),S36&lt;T36,IF(I36="主",IF(T36=5,0,1),IF(T36=5,4,3)),S36=T36,2)</f>
        <v/>
      </c>
      <c r="W36" s="231"/>
      <c r="X36" s="231"/>
      <c r="Y36" s="210" t="str">
        <f t="shared" ref="Y36:Y40" si="163">IF(Y35="","",Y35)</f>
        <v/>
      </c>
      <c r="Z36" s="235" t="str">
        <f t="shared" ref="Z36:AA36" si="164">IF($K36="","",IF($K36=$K34,AT34,AT33))</f>
        <v/>
      </c>
      <c r="AA36" s="235" t="str">
        <f t="shared" si="164"/>
        <v/>
      </c>
      <c r="AB36" s="239" t="str">
        <f t="shared" ref="AB36" si="165">IF($K36="","",IF($K36=$K34,AW34,AW33))</f>
        <v/>
      </c>
      <c r="AC36" s="239" t="str">
        <f t="shared" ref="AC36" si="166">IF($K36="","",IF($K36=$K34,AY34,AY33))</f>
        <v/>
      </c>
      <c r="AD36" s="232" t="str">
        <f t="shared" ref="AD36:AG36" si="167">IF($K36="","",IF($K36=$K34,Z34,Z33))</f>
        <v/>
      </c>
      <c r="AE36" s="232" t="str">
        <f t="shared" si="167"/>
        <v/>
      </c>
      <c r="AF36" s="240" t="str">
        <f t="shared" si="167"/>
        <v/>
      </c>
      <c r="AG36" s="240" t="str">
        <f t="shared" si="167"/>
        <v/>
      </c>
      <c r="AH36" s="232" t="str">
        <f t="shared" ref="AH36:AK36" si="168">IF($K36="","",IF($K36=$K34,AD34,AD33))</f>
        <v/>
      </c>
      <c r="AI36" s="232" t="str">
        <f t="shared" si="168"/>
        <v/>
      </c>
      <c r="AJ36" s="233" t="str">
        <f t="shared" si="168"/>
        <v/>
      </c>
      <c r="AK36" s="233" t="str">
        <f t="shared" si="168"/>
        <v/>
      </c>
      <c r="AL36" s="236" t="str">
        <f t="shared" ref="AL36" si="169">IF($K36="","",IF($K36=$K34,AZ34,AZ33))</f>
        <v/>
      </c>
      <c r="AM36" s="241" t="str">
        <f t="shared" ref="AM36:AN36" si="170">IF($K36="","",IF($K36=$K34,AL34,AL33))</f>
        <v/>
      </c>
      <c r="AN36" s="241" t="str">
        <f t="shared" si="170"/>
        <v/>
      </c>
      <c r="AO36" s="249"/>
      <c r="AP36" s="177"/>
      <c r="AQ36" s="177"/>
      <c r="AR36" s="250"/>
      <c r="AS36" s="246"/>
      <c r="AT36" s="251"/>
      <c r="AU36" s="252"/>
      <c r="AV36" s="177"/>
      <c r="AW36" s="252"/>
      <c r="AX36" s="177"/>
      <c r="AY36" s="252"/>
      <c r="AZ36" s="283"/>
      <c r="BA36" s="223" t="str">
        <f t="shared" si="15"/>
        <v/>
      </c>
      <c r="BB36" s="223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BC36" s="223" t="str">
        <f t="shared" si="16"/>
        <v/>
      </c>
    </row>
    <row r="37" spans="1:55">
      <c r="A37" s="166">
        <f>输入错误检查!A36</f>
        <v>0</v>
      </c>
      <c r="B37" s="108">
        <f t="shared" si="112"/>
        <v>5</v>
      </c>
      <c r="C37" s="108">
        <f t="shared" si="113"/>
        <v>1</v>
      </c>
      <c r="D37" s="108">
        <f t="shared" si="114"/>
        <v>1600</v>
      </c>
      <c r="E37" s="108" t="str">
        <f t="shared" si="115"/>
        <v>RC</v>
      </c>
      <c r="F37" s="108" t="str">
        <f t="shared" si="116"/>
        <v>B4U</v>
      </c>
      <c r="G37" s="125" t="s">
        <v>314</v>
      </c>
      <c r="H37" s="108" t="s">
        <v>307</v>
      </c>
      <c r="I37" s="108" t="str">
        <f t="shared" si="27"/>
        <v/>
      </c>
      <c r="J37" s="108" t="str">
        <f t="shared" si="28"/>
        <v/>
      </c>
      <c r="K37" s="179"/>
      <c r="L37" s="177"/>
      <c r="M37" s="208">
        <f>S37+S38</f>
        <v>0</v>
      </c>
      <c r="N37" s="208">
        <f>T37+T38</f>
        <v>0</v>
      </c>
      <c r="O37" s="125">
        <f t="shared" si="138"/>
        <v>0</v>
      </c>
      <c r="P37" s="209">
        <f t="shared" si="139"/>
        <v>0</v>
      </c>
      <c r="Q37" s="209">
        <f t="shared" si="140"/>
        <v>0</v>
      </c>
      <c r="R37" s="209">
        <f t="shared" si="141"/>
        <v>0</v>
      </c>
      <c r="S37" s="177"/>
      <c r="T37" s="177"/>
      <c r="U37" s="125" t="str">
        <f t="shared" si="13"/>
        <v/>
      </c>
      <c r="V37" s="125" t="str" cm="1">
        <f t="array" ref="V37">_xlfn.IFS(S37+T37=0,"",S37&gt;T37,IF(I37="主",IF(S37=5,4,3),IF(S37=5,0,1)),S37&lt;T37,IF(I37="主",IF(T37=5,0,1),IF(T37=5,4,3)),S37=T37,2)</f>
        <v/>
      </c>
      <c r="W37" s="231"/>
      <c r="X37" s="231"/>
      <c r="Y37" s="210"/>
      <c r="Z37" s="235" t="str">
        <f t="shared" ref="Z37:AA37" si="171">IF($K37="","",IF($K37=$K35,AT35,AT36))</f>
        <v/>
      </c>
      <c r="AA37" s="235" t="str">
        <f t="shared" si="171"/>
        <v/>
      </c>
      <c r="AB37" s="239" t="str">
        <f t="shared" ref="AB37" si="172">IF($K37="","",IF($K37=$K35,AW35,AW36))</f>
        <v/>
      </c>
      <c r="AC37" s="239" t="str">
        <f t="shared" ref="AC37" si="173">IF($K37="","",IF($K37=$K35,AY35,AY36))</f>
        <v/>
      </c>
      <c r="AD37" s="232" t="str">
        <f t="shared" ref="AD37:AG37" si="174">IF($K37="","",IF($K37=$K35,Z35,Z36))</f>
        <v/>
      </c>
      <c r="AE37" s="232" t="str">
        <f t="shared" si="174"/>
        <v/>
      </c>
      <c r="AF37" s="240" t="str">
        <f t="shared" si="174"/>
        <v/>
      </c>
      <c r="AG37" s="240" t="str">
        <f t="shared" si="174"/>
        <v/>
      </c>
      <c r="AH37" s="232" t="str">
        <f t="shared" ref="AH37:AK37" si="175">IF($K37="","",IF($K37=$K35,AD35,AD36))</f>
        <v/>
      </c>
      <c r="AI37" s="232" t="str">
        <f t="shared" si="175"/>
        <v/>
      </c>
      <c r="AJ37" s="233" t="str">
        <f t="shared" si="175"/>
        <v/>
      </c>
      <c r="AK37" s="233" t="str">
        <f t="shared" si="175"/>
        <v/>
      </c>
      <c r="AL37" s="236" t="str">
        <f t="shared" ref="AL37" si="176">IF($K37="","",IF($K37=$K35,AZ35,AZ36))</f>
        <v/>
      </c>
      <c r="AM37" s="241" t="str">
        <f t="shared" ref="AM37:AN37" si="177">IF($K37="","",IF($K37=$K35,AL35,AL36))</f>
        <v/>
      </c>
      <c r="AN37" s="241" t="str">
        <f t="shared" si="177"/>
        <v/>
      </c>
      <c r="AO37" s="177"/>
      <c r="AP37" s="177"/>
      <c r="AQ37" s="177"/>
      <c r="AR37" s="177"/>
      <c r="AS37" s="246"/>
      <c r="AT37" s="252"/>
      <c r="AU37" s="252"/>
      <c r="AV37" s="177"/>
      <c r="AW37" s="252"/>
      <c r="AX37" s="177"/>
      <c r="AY37" s="252"/>
      <c r="AZ37" s="283"/>
      <c r="BA37" s="223" t="str">
        <f t="shared" si="15"/>
        <v/>
      </c>
      <c r="BB37" s="223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BC37" s="223" t="str">
        <f t="shared" si="16"/>
        <v/>
      </c>
    </row>
    <row r="38" spans="1:55">
      <c r="A38" s="166">
        <f>输入错误检查!A37</f>
        <v>0</v>
      </c>
      <c r="B38" s="108">
        <f t="shared" si="112"/>
        <v>5</v>
      </c>
      <c r="C38" s="108">
        <f t="shared" si="113"/>
        <v>1</v>
      </c>
      <c r="D38" s="108">
        <f t="shared" si="114"/>
        <v>1600</v>
      </c>
      <c r="E38" s="108" t="str">
        <f t="shared" si="115"/>
        <v>RC</v>
      </c>
      <c r="F38" s="108" t="str">
        <f t="shared" si="116"/>
        <v>B4U</v>
      </c>
      <c r="G38" s="125" t="s">
        <v>314</v>
      </c>
      <c r="H38" s="108" t="s">
        <v>311</v>
      </c>
      <c r="I38" s="108" t="str">
        <f t="shared" si="27"/>
        <v/>
      </c>
      <c r="J38" s="108" t="str">
        <f t="shared" si="28"/>
        <v/>
      </c>
      <c r="K38" s="177"/>
      <c r="L38" s="177"/>
      <c r="M38" s="208"/>
      <c r="N38" s="208"/>
      <c r="O38" s="125"/>
      <c r="P38" s="224"/>
      <c r="Q38" s="224"/>
      <c r="R38" s="224"/>
      <c r="S38" s="177"/>
      <c r="T38" s="177"/>
      <c r="U38" s="125" t="str">
        <f t="shared" si="13"/>
        <v/>
      </c>
      <c r="V38" s="125" t="str" cm="1">
        <f t="array" ref="V38">_xlfn.IFS(S38+T38=0,"",S38&gt;T38,IF(I38="主",IF(S38=5,4,3),IF(S38=5,0,1)),S38&lt;T38,IF(I38="主",IF(T38=5,0,1),IF(T38=5,4,3)),S38=T38,2)</f>
        <v/>
      </c>
      <c r="W38" s="231"/>
      <c r="X38" s="231"/>
      <c r="Y38" s="210" t="str">
        <f t="shared" si="163"/>
        <v/>
      </c>
      <c r="Z38" s="235" t="str">
        <f t="shared" ref="Z38:AA38" si="178">IF($K38="","",IF($K38=$K36,AT36,AT35))</f>
        <v/>
      </c>
      <c r="AA38" s="235" t="str">
        <f t="shared" si="178"/>
        <v/>
      </c>
      <c r="AB38" s="239" t="str">
        <f t="shared" ref="AB38" si="179">IF($K38="","",IF($K38=$K36,AW36,AW35))</f>
        <v/>
      </c>
      <c r="AC38" s="239" t="str">
        <f t="shared" ref="AC38" si="180">IF($K38="","",IF($K38=$K36,AY36,AY35))</f>
        <v/>
      </c>
      <c r="AD38" s="232" t="str">
        <f t="shared" ref="AD38:AG38" si="181">IF($K38="","",IF($K38=$K36,Z36,Z35))</f>
        <v/>
      </c>
      <c r="AE38" s="232" t="str">
        <f t="shared" si="181"/>
        <v/>
      </c>
      <c r="AF38" s="240" t="str">
        <f t="shared" si="181"/>
        <v/>
      </c>
      <c r="AG38" s="240" t="str">
        <f t="shared" si="181"/>
        <v/>
      </c>
      <c r="AH38" s="232" t="str">
        <f t="shared" ref="AH38:AK38" si="182">IF($K38="","",IF($K38=$K36,AD36,AD35))</f>
        <v/>
      </c>
      <c r="AI38" s="232" t="str">
        <f t="shared" si="182"/>
        <v/>
      </c>
      <c r="AJ38" s="233" t="str">
        <f t="shared" si="182"/>
        <v/>
      </c>
      <c r="AK38" s="233" t="str">
        <f t="shared" si="182"/>
        <v/>
      </c>
      <c r="AL38" s="236" t="str">
        <f t="shared" ref="AL38" si="183">IF($K38="","",IF($K38=$K36,AZ36,AZ35))</f>
        <v/>
      </c>
      <c r="AM38" s="241" t="str">
        <f t="shared" ref="AM38:AN38" si="184">IF($K38="","",IF($K38=$K36,AL36,AL35))</f>
        <v/>
      </c>
      <c r="AN38" s="241" t="str">
        <f t="shared" si="184"/>
        <v/>
      </c>
      <c r="AO38" s="177"/>
      <c r="AP38" s="177"/>
      <c r="AQ38" s="177"/>
      <c r="AR38" s="177"/>
      <c r="AS38" s="177"/>
      <c r="AT38" s="252"/>
      <c r="AU38" s="252"/>
      <c r="AV38" s="177"/>
      <c r="AW38" s="252"/>
      <c r="AX38" s="177"/>
      <c r="AY38" s="252"/>
      <c r="AZ38" s="283"/>
      <c r="BA38" s="223" t="str">
        <f t="shared" si="15"/>
        <v/>
      </c>
      <c r="BB38" s="223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BC38" s="223" t="str">
        <f t="shared" si="16"/>
        <v/>
      </c>
    </row>
    <row r="39" spans="1:55">
      <c r="A39" s="166">
        <f>输入错误检查!A38</f>
        <v>0</v>
      </c>
      <c r="B39" s="108">
        <f>IF(赛果!A5="","",赛果!A5)</f>
        <v>5</v>
      </c>
      <c r="C39" s="108">
        <f>IF(赛果!B5="","",赛果!B5)</f>
        <v>1</v>
      </c>
      <c r="D39" s="108">
        <f>IF(赛果!C5="","",赛果!C5)</f>
        <v>1800</v>
      </c>
      <c r="E39" s="108" t="str">
        <f>IF(赛果!D5="","",赛果!D5)</f>
        <v>AXIZ</v>
      </c>
      <c r="F39" s="108" t="str">
        <f>IF(赛果!E5="","",赛果!E5)</f>
        <v>ACT</v>
      </c>
      <c r="G39" s="125">
        <v>1</v>
      </c>
      <c r="H39" s="108" t="s">
        <v>307</v>
      </c>
      <c r="I39" s="108" t="str">
        <f t="shared" si="27"/>
        <v>客</v>
      </c>
      <c r="J39" s="108" t="str">
        <f t="shared" si="28"/>
        <v>AXIZ</v>
      </c>
      <c r="K39" s="255" t="s">
        <v>157</v>
      </c>
      <c r="L39" s="255" t="s">
        <v>203</v>
      </c>
      <c r="M39" s="208">
        <f>S39+S40</f>
        <v>4</v>
      </c>
      <c r="N39" s="208">
        <f>T39+T40</f>
        <v>4</v>
      </c>
      <c r="O39" s="108">
        <f t="shared" ref="O39:O43" si="185">M39+N39</f>
        <v>8</v>
      </c>
      <c r="P39" s="256">
        <f t="shared" ref="P39:P43" si="186">IF(M39&gt;N39,1,0)</f>
        <v>0</v>
      </c>
      <c r="Q39" s="256">
        <f t="shared" ref="Q39:Q43" si="187">IF(M39+N39=0,0,IF(M39=N39,1,0))</f>
        <v>1</v>
      </c>
      <c r="R39" s="256">
        <f t="shared" ref="R39:R43" si="188">IF(M39&lt;N39,1,0)</f>
        <v>0</v>
      </c>
      <c r="S39" s="257">
        <v>2</v>
      </c>
      <c r="T39" s="257">
        <v>2</v>
      </c>
      <c r="U39" s="125" t="str">
        <f t="shared" si="13"/>
        <v>平</v>
      </c>
      <c r="V39" s="125" cm="1">
        <f t="array" ref="V39">_xlfn.IFS(S39+T39=0,"",S39&gt;T39,IF(I39="主",IF(S39=5,4,3),IF(S39=5,0,1)),S39&lt;T39,IF(I39="主",IF(T39=5,0,1),IF(T39=5,4,3)),S39=T39,2)</f>
        <v>2</v>
      </c>
      <c r="W39" s="258" t="s">
        <v>315</v>
      </c>
      <c r="X39" s="258" t="s">
        <v>165</v>
      </c>
      <c r="Y39" s="258" t="s">
        <v>309</v>
      </c>
      <c r="Z39" s="211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3"/>
      <c r="AL39" s="214"/>
      <c r="AM39" s="214"/>
      <c r="AN39" s="214"/>
      <c r="AO39" s="259" t="s">
        <v>211</v>
      </c>
      <c r="AP39" s="260" t="s">
        <v>97</v>
      </c>
      <c r="AQ39" s="261"/>
      <c r="AR39" s="262"/>
      <c r="AS39" s="263"/>
      <c r="AT39" s="264" t="s">
        <v>255</v>
      </c>
      <c r="AU39" s="265" t="s">
        <v>261</v>
      </c>
      <c r="AV39" s="179" t="s">
        <v>235</v>
      </c>
      <c r="AW39" s="265" t="s">
        <v>228</v>
      </c>
      <c r="AX39" s="179" t="s">
        <v>201</v>
      </c>
      <c r="AY39" s="265" t="s">
        <v>142</v>
      </c>
      <c r="AZ39" s="266" t="s">
        <v>242</v>
      </c>
      <c r="BA39" s="223" t="str">
        <f t="shared" si="15"/>
        <v>主</v>
      </c>
      <c r="BB39" s="223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AXIZ</v>
      </c>
      <c r="BC39" s="223" t="str">
        <f t="shared" si="16"/>
        <v>ACT</v>
      </c>
    </row>
    <row r="40" spans="1:55">
      <c r="A40" s="166">
        <f>输入错误检查!A39</f>
        <v>0</v>
      </c>
      <c r="B40" s="108">
        <f t="shared" ref="B40:B50" si="189">B39</f>
        <v>5</v>
      </c>
      <c r="C40" s="108">
        <f t="shared" ref="C40:C50" si="190">C39</f>
        <v>1</v>
      </c>
      <c r="D40" s="108">
        <f t="shared" ref="D40:D50" si="191">D39</f>
        <v>1800</v>
      </c>
      <c r="E40" s="108" t="str">
        <f t="shared" ref="E40:E50" si="192">E39</f>
        <v>AXIZ</v>
      </c>
      <c r="F40" s="108" t="str">
        <f t="shared" ref="F40:F50" si="193">F39</f>
        <v>ACT</v>
      </c>
      <c r="G40" s="125">
        <v>1</v>
      </c>
      <c r="H40" s="108" t="s">
        <v>311</v>
      </c>
      <c r="I40" s="108" t="str">
        <f t="shared" si="27"/>
        <v>主</v>
      </c>
      <c r="J40" s="108" t="str">
        <f t="shared" si="28"/>
        <v>ACT</v>
      </c>
      <c r="K40" s="255" t="s">
        <v>101</v>
      </c>
      <c r="L40" s="255" t="s">
        <v>123</v>
      </c>
      <c r="M40" s="208"/>
      <c r="N40" s="208"/>
      <c r="O40" s="108"/>
      <c r="P40" s="267"/>
      <c r="Q40" s="267"/>
      <c r="R40" s="267"/>
      <c r="S40" s="257">
        <v>2</v>
      </c>
      <c r="T40" s="257">
        <v>2</v>
      </c>
      <c r="U40" s="125" t="str">
        <f t="shared" si="13"/>
        <v>平</v>
      </c>
      <c r="V40" s="125" cm="1">
        <f t="array" ref="V40">_xlfn.IFS(S40+T40=0,"",S40&gt;T40,IF(I40="主",IF(S40=5,4,3),IF(S40=5,0,1)),S40&lt;T40,IF(I40="主",IF(T40=5,0,1),IF(T40=5,4,3)),S40=T40,2)</f>
        <v>2</v>
      </c>
      <c r="W40" s="258" t="str">
        <f>IF(W39="","",W39)</f>
        <v>里奥的回忆</v>
      </c>
      <c r="X40" s="258" t="s">
        <v>165</v>
      </c>
      <c r="Y40" s="258" t="str">
        <f t="shared" si="163"/>
        <v>湖景村</v>
      </c>
      <c r="Z40" s="225"/>
      <c r="AA40" s="226"/>
      <c r="AB40" s="227"/>
      <c r="AC40" s="227"/>
      <c r="AD40" s="227"/>
      <c r="AE40" s="227"/>
      <c r="AF40" s="227"/>
      <c r="AG40" s="227"/>
      <c r="AH40" s="227"/>
      <c r="AI40" s="227"/>
      <c r="AJ40" s="227"/>
      <c r="AK40" s="213"/>
      <c r="AL40" s="214"/>
      <c r="AM40" s="214"/>
      <c r="AN40" s="214"/>
      <c r="AO40" s="259" t="s">
        <v>211</v>
      </c>
      <c r="AP40" s="260" t="s">
        <v>255</v>
      </c>
      <c r="AQ40" s="268"/>
      <c r="AR40" s="269"/>
      <c r="AS40" s="270"/>
      <c r="AT40" s="264" t="s">
        <v>261</v>
      </c>
      <c r="AU40" s="265" t="s">
        <v>228</v>
      </c>
      <c r="AV40" s="179" t="s">
        <v>267</v>
      </c>
      <c r="AW40" s="265" t="s">
        <v>221</v>
      </c>
      <c r="AX40" s="179" t="s">
        <v>201</v>
      </c>
      <c r="AY40" s="265" t="s">
        <v>142</v>
      </c>
      <c r="AZ40" s="266" t="s">
        <v>242</v>
      </c>
      <c r="BA40" s="223" t="str">
        <f t="shared" si="15"/>
        <v>主</v>
      </c>
      <c r="BB40" s="223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AXIZ</v>
      </c>
      <c r="BC40" s="223" t="str">
        <f t="shared" si="16"/>
        <v>ACT</v>
      </c>
    </row>
    <row r="41" spans="1:55">
      <c r="A41" s="166">
        <f>输入错误检查!A40</f>
        <v>0</v>
      </c>
      <c r="B41" s="108">
        <f t="shared" si="189"/>
        <v>5</v>
      </c>
      <c r="C41" s="108">
        <f t="shared" si="190"/>
        <v>1</v>
      </c>
      <c r="D41" s="108">
        <f t="shared" si="191"/>
        <v>1800</v>
      </c>
      <c r="E41" s="108" t="str">
        <f t="shared" si="192"/>
        <v>AXIZ</v>
      </c>
      <c r="F41" s="108" t="str">
        <f t="shared" si="193"/>
        <v>ACT</v>
      </c>
      <c r="G41" s="125">
        <v>2</v>
      </c>
      <c r="H41" s="108" t="s">
        <v>307</v>
      </c>
      <c r="I41" s="108" t="str">
        <f t="shared" si="27"/>
        <v>主</v>
      </c>
      <c r="J41" s="108" t="str">
        <f t="shared" si="28"/>
        <v>ACT</v>
      </c>
      <c r="K41" s="255" t="s">
        <v>101</v>
      </c>
      <c r="L41" s="255" t="s">
        <v>123</v>
      </c>
      <c r="M41" s="208">
        <f>S41+S42</f>
        <v>5</v>
      </c>
      <c r="N41" s="208">
        <f>T41+T42</f>
        <v>3</v>
      </c>
      <c r="O41" s="108">
        <f t="shared" si="185"/>
        <v>8</v>
      </c>
      <c r="P41" s="256">
        <f t="shared" si="186"/>
        <v>1</v>
      </c>
      <c r="Q41" s="256">
        <f t="shared" si="187"/>
        <v>0</v>
      </c>
      <c r="R41" s="256">
        <f t="shared" si="188"/>
        <v>0</v>
      </c>
      <c r="S41" s="257">
        <v>3</v>
      </c>
      <c r="T41" s="257">
        <v>1</v>
      </c>
      <c r="U41" s="125" t="str">
        <f t="shared" si="13"/>
        <v>屠</v>
      </c>
      <c r="V41" s="125" cm="1">
        <f t="array" ref="V41">_xlfn.IFS(S41+T41=0,"",S41&gt;T41,IF(I41="主",IF(S41=5,4,3),IF(S41=5,0,1)),S41&lt;T41,IF(I41="主",IF(T41=5,0,1),IF(T41=5,4,3)),S41=T41,2)</f>
        <v>3</v>
      </c>
      <c r="W41" s="271"/>
      <c r="X41" s="258" t="s">
        <v>310</v>
      </c>
      <c r="Y41" s="258" t="s">
        <v>313</v>
      </c>
      <c r="Z41" s="232" t="str">
        <f t="shared" ref="Z41:AA41" si="194">IF($K41="","",IF($K41=$K39,AT39,AT40))</f>
        <v>木偶师</v>
      </c>
      <c r="AA41" s="233" t="str">
        <f t="shared" si="194"/>
        <v>大副</v>
      </c>
      <c r="AB41" s="234" t="str">
        <f t="shared" ref="AB41" si="195">IF($K41="","",IF($K41=$K39,AW39,AW40))</f>
        <v>咒术师</v>
      </c>
      <c r="AC41" s="235" t="str">
        <f t="shared" ref="AC41" si="196">IF($K41="","",IF($K41=$K39,AY39,AY40))</f>
        <v>魔术师</v>
      </c>
      <c r="AD41" s="227"/>
      <c r="AE41" s="227"/>
      <c r="AF41" s="227"/>
      <c r="AG41" s="227"/>
      <c r="AH41" s="227"/>
      <c r="AI41" s="227"/>
      <c r="AJ41" s="227"/>
      <c r="AK41" s="227"/>
      <c r="AL41" s="236" t="str">
        <f t="shared" ref="AL41" si="197">IF($K41="","",IF($K41=$K39,AZ39,AZ40))</f>
        <v>跛脚羊</v>
      </c>
      <c r="AM41" s="214"/>
      <c r="AN41" s="214"/>
      <c r="AO41" s="284" t="s">
        <v>211</v>
      </c>
      <c r="AP41" s="272" t="s">
        <v>164</v>
      </c>
      <c r="AQ41" s="273" t="s">
        <v>236</v>
      </c>
      <c r="AR41" s="274"/>
      <c r="AS41" s="270"/>
      <c r="AT41" s="264" t="s">
        <v>235</v>
      </c>
      <c r="AU41" s="265" t="s">
        <v>269</v>
      </c>
      <c r="AV41" s="179" t="s">
        <v>174</v>
      </c>
      <c r="AW41" s="265" t="s">
        <v>267</v>
      </c>
      <c r="AX41" s="179" t="s">
        <v>262</v>
      </c>
      <c r="AY41" s="265" t="s">
        <v>250</v>
      </c>
      <c r="AZ41" s="266" t="s">
        <v>240</v>
      </c>
      <c r="BA41" s="223" t="str">
        <f t="shared" si="15"/>
        <v>客</v>
      </c>
      <c r="BB41" s="223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ACT</v>
      </c>
      <c r="BC41" s="223" t="str">
        <f t="shared" si="16"/>
        <v>AXIZ</v>
      </c>
    </row>
    <row r="42" spans="1:55">
      <c r="A42" s="166">
        <f>输入错误检查!A41</f>
        <v>0</v>
      </c>
      <c r="B42" s="108">
        <f t="shared" si="189"/>
        <v>5</v>
      </c>
      <c r="C42" s="108">
        <f t="shared" si="190"/>
        <v>1</v>
      </c>
      <c r="D42" s="108">
        <f t="shared" si="191"/>
        <v>1800</v>
      </c>
      <c r="E42" s="108" t="str">
        <f t="shared" si="192"/>
        <v>AXIZ</v>
      </c>
      <c r="F42" s="108" t="str">
        <f t="shared" si="193"/>
        <v>ACT</v>
      </c>
      <c r="G42" s="125">
        <v>2</v>
      </c>
      <c r="H42" s="108" t="s">
        <v>311</v>
      </c>
      <c r="I42" s="108" t="str">
        <f t="shared" si="27"/>
        <v>客</v>
      </c>
      <c r="J42" s="108" t="str">
        <f t="shared" si="28"/>
        <v>AXIZ</v>
      </c>
      <c r="K42" s="255" t="s">
        <v>157</v>
      </c>
      <c r="L42" s="255" t="s">
        <v>203</v>
      </c>
      <c r="M42" s="208"/>
      <c r="N42" s="208"/>
      <c r="O42" s="108"/>
      <c r="P42" s="267"/>
      <c r="Q42" s="267"/>
      <c r="R42" s="267"/>
      <c r="S42" s="257">
        <v>2</v>
      </c>
      <c r="T42" s="257">
        <v>2</v>
      </c>
      <c r="U42" s="125" t="str">
        <f t="shared" si="13"/>
        <v>平</v>
      </c>
      <c r="V42" s="125" cm="1">
        <f t="array" ref="V42">_xlfn.IFS(S42+T42=0,"",S42&gt;T42,IF(I42="主",IF(S42=5,4,3),IF(S42=5,0,1)),S42&lt;T42,IF(I42="主",IF(T42=5,0,1),IF(T42=5,4,3)),S42=T42,2)</f>
        <v>2</v>
      </c>
      <c r="W42" s="271"/>
      <c r="X42" s="258" t="s">
        <v>310</v>
      </c>
      <c r="Y42" s="258" t="str">
        <f t="shared" ref="Y42:Y46" si="198">IF(Y41="","",Y41)</f>
        <v>月亮河公园</v>
      </c>
      <c r="Z42" s="232" t="str">
        <f t="shared" ref="Z42:AA42" si="199">IF($K42="","",IF($K42=$K40,AT40,AT39))</f>
        <v>古董商</v>
      </c>
      <c r="AA42" s="233" t="str">
        <f t="shared" si="199"/>
        <v>木偶师</v>
      </c>
      <c r="AB42" s="234" t="str">
        <f t="shared" ref="AB42" si="200">IF($K42="","",IF($K42=$K40,AW40,AW39))</f>
        <v>大副</v>
      </c>
      <c r="AC42" s="235" t="str">
        <f t="shared" ref="AC42" si="201">IF($K42="","",IF($K42=$K40,AY40,AY39))</f>
        <v>魔术师</v>
      </c>
      <c r="AD42" s="226"/>
      <c r="AE42" s="226"/>
      <c r="AF42" s="227"/>
      <c r="AG42" s="227"/>
      <c r="AH42" s="227"/>
      <c r="AI42" s="227"/>
      <c r="AJ42" s="227"/>
      <c r="AK42" s="227"/>
      <c r="AL42" s="236" t="str">
        <f t="shared" ref="AL42" si="202">IF($K42="","",IF($K42=$K40,AZ40,AZ39))</f>
        <v>跛脚羊</v>
      </c>
      <c r="AM42" s="214"/>
      <c r="AN42" s="214"/>
      <c r="AO42" s="259" t="s">
        <v>211</v>
      </c>
      <c r="AP42" s="272" t="s">
        <v>97</v>
      </c>
      <c r="AQ42" s="260" t="s">
        <v>240</v>
      </c>
      <c r="AR42" s="268"/>
      <c r="AS42" s="270"/>
      <c r="AT42" s="264" t="s">
        <v>164</v>
      </c>
      <c r="AU42" s="265" t="s">
        <v>267</v>
      </c>
      <c r="AV42" s="179" t="s">
        <v>269</v>
      </c>
      <c r="AW42" s="265" t="s">
        <v>251</v>
      </c>
      <c r="AX42" s="179" t="s">
        <v>250</v>
      </c>
      <c r="AY42" s="265" t="s">
        <v>266</v>
      </c>
      <c r="AZ42" s="266" t="s">
        <v>249</v>
      </c>
      <c r="BA42" s="223" t="str">
        <f t="shared" si="15"/>
        <v>客</v>
      </c>
      <c r="BB42" s="223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ACT</v>
      </c>
      <c r="BC42" s="223" t="str">
        <f t="shared" si="16"/>
        <v>AXIZ</v>
      </c>
    </row>
    <row r="43" spans="1:55">
      <c r="A43" s="166">
        <f>输入错误检查!A42</f>
        <v>0</v>
      </c>
      <c r="B43" s="108">
        <f t="shared" si="189"/>
        <v>5</v>
      </c>
      <c r="C43" s="108">
        <f t="shared" si="190"/>
        <v>1</v>
      </c>
      <c r="D43" s="108">
        <f t="shared" si="191"/>
        <v>1800</v>
      </c>
      <c r="E43" s="108" t="str">
        <f t="shared" si="192"/>
        <v>AXIZ</v>
      </c>
      <c r="F43" s="108" t="str">
        <f t="shared" si="193"/>
        <v>ACT</v>
      </c>
      <c r="G43" s="125">
        <v>3</v>
      </c>
      <c r="H43" s="108" t="s">
        <v>307</v>
      </c>
      <c r="I43" s="108" t="str">
        <f t="shared" si="27"/>
        <v>主</v>
      </c>
      <c r="J43" s="108" t="str">
        <f t="shared" si="28"/>
        <v>ACT</v>
      </c>
      <c r="K43" s="255" t="s">
        <v>101</v>
      </c>
      <c r="L43" s="255" t="s">
        <v>123</v>
      </c>
      <c r="M43" s="208">
        <f>S43+S44</f>
        <v>8</v>
      </c>
      <c r="N43" s="208">
        <f>T43+T44</f>
        <v>1</v>
      </c>
      <c r="O43" s="108">
        <f t="shared" si="185"/>
        <v>9</v>
      </c>
      <c r="P43" s="256">
        <f t="shared" si="186"/>
        <v>1</v>
      </c>
      <c r="Q43" s="256">
        <f t="shared" si="187"/>
        <v>0</v>
      </c>
      <c r="R43" s="256">
        <f t="shared" si="188"/>
        <v>0</v>
      </c>
      <c r="S43" s="257">
        <v>3</v>
      </c>
      <c r="T43" s="257">
        <v>1</v>
      </c>
      <c r="U43" s="125" t="str">
        <f t="shared" si="13"/>
        <v>屠</v>
      </c>
      <c r="V43" s="125" cm="1">
        <f t="array" ref="V43">_xlfn.IFS(S43+T43=0,"",S43&gt;T43,IF(I43="主",IF(S43=5,4,3),IF(S43=5,0,1)),S43&lt;T43,IF(I43="主",IF(T43=5,0,1),IF(T43=5,4,3)),S43=T43,2)</f>
        <v>3</v>
      </c>
      <c r="W43" s="271"/>
      <c r="X43" s="258" t="s">
        <v>308</v>
      </c>
      <c r="Y43" s="258" t="s">
        <v>316</v>
      </c>
      <c r="Z43" s="235" t="str">
        <f t="shared" ref="Z43:AA43" si="203">IF($K43="","",IF($K43=$K41,AT41,AT42))</f>
        <v>守墓人</v>
      </c>
      <c r="AA43" s="235" t="str">
        <f t="shared" si="203"/>
        <v>幻灯师</v>
      </c>
      <c r="AB43" s="239" t="str">
        <f t="shared" ref="AB43" si="204">IF($K43="","",IF($K43=$K41,AW41,AW42))</f>
        <v>弓箭手</v>
      </c>
      <c r="AC43" s="239" t="str">
        <f t="shared" ref="AC43" si="205">IF($K43="","",IF($K43=$K41,AY41,AY42))</f>
        <v>病患</v>
      </c>
      <c r="AD43" s="235" t="str">
        <f t="shared" ref="AD43:AG43" si="206">IF($K43="","",IF($K43=$K41,Z41,Z42))</f>
        <v>木偶师</v>
      </c>
      <c r="AE43" s="240" t="str">
        <f t="shared" si="206"/>
        <v>大副</v>
      </c>
      <c r="AF43" s="240" t="str">
        <f t="shared" si="206"/>
        <v>咒术师</v>
      </c>
      <c r="AG43" s="240" t="str">
        <f t="shared" si="206"/>
        <v>魔术师</v>
      </c>
      <c r="AH43" s="227"/>
      <c r="AI43" s="227"/>
      <c r="AJ43" s="227"/>
      <c r="AK43" s="227"/>
      <c r="AL43" s="236" t="str">
        <f t="shared" ref="AL43" si="207">IF($K43="","",IF($K43=$K41,AZ41,AZ42))</f>
        <v>时空之影</v>
      </c>
      <c r="AM43" s="241" t="str">
        <f t="shared" ref="AM43" si="208">IF($K43="","",IF($K43=$K41,AL41,AL42))</f>
        <v>跛脚羊</v>
      </c>
      <c r="AN43" s="214"/>
      <c r="AO43" s="259" t="s">
        <v>211</v>
      </c>
      <c r="AP43" s="272" t="s">
        <v>183</v>
      </c>
      <c r="AQ43" s="272" t="s">
        <v>249</v>
      </c>
      <c r="AR43" s="273" t="s">
        <v>236</v>
      </c>
      <c r="AS43" s="275"/>
      <c r="AT43" s="264" t="s">
        <v>268</v>
      </c>
      <c r="AU43" s="265" t="s">
        <v>237</v>
      </c>
      <c r="AV43" s="179" t="s">
        <v>86</v>
      </c>
      <c r="AW43" s="265" t="s">
        <v>233</v>
      </c>
      <c r="AX43" s="179" t="s">
        <v>174</v>
      </c>
      <c r="AY43" s="265" t="s">
        <v>217</v>
      </c>
      <c r="AZ43" s="266" t="s">
        <v>200</v>
      </c>
      <c r="BA43" s="223" t="str">
        <f t="shared" si="15"/>
        <v>主</v>
      </c>
      <c r="BB43" s="223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AXIZ</v>
      </c>
      <c r="BC43" s="223" t="str">
        <f t="shared" si="16"/>
        <v>ACT</v>
      </c>
    </row>
    <row r="44" spans="1:55">
      <c r="A44" s="166">
        <f>输入错误检查!A43</f>
        <v>0</v>
      </c>
      <c r="B44" s="108">
        <f t="shared" si="189"/>
        <v>5</v>
      </c>
      <c r="C44" s="108">
        <f t="shared" si="190"/>
        <v>1</v>
      </c>
      <c r="D44" s="108">
        <f t="shared" si="191"/>
        <v>1800</v>
      </c>
      <c r="E44" s="108" t="str">
        <f t="shared" si="192"/>
        <v>AXIZ</v>
      </c>
      <c r="F44" s="108" t="str">
        <f t="shared" si="193"/>
        <v>ACT</v>
      </c>
      <c r="G44" s="125">
        <v>3</v>
      </c>
      <c r="H44" s="108" t="s">
        <v>311</v>
      </c>
      <c r="I44" s="108" t="str">
        <f t="shared" si="27"/>
        <v>客</v>
      </c>
      <c r="J44" s="108" t="str">
        <f t="shared" si="28"/>
        <v>AXIZ</v>
      </c>
      <c r="K44" s="255" t="s">
        <v>157</v>
      </c>
      <c r="L44" s="255" t="s">
        <v>203</v>
      </c>
      <c r="M44" s="208"/>
      <c r="N44" s="208"/>
      <c r="O44" s="108"/>
      <c r="P44" s="267"/>
      <c r="Q44" s="267"/>
      <c r="R44" s="267"/>
      <c r="S44" s="257">
        <v>5</v>
      </c>
      <c r="T44" s="257">
        <v>0</v>
      </c>
      <c r="U44" s="125" t="str">
        <f t="shared" si="13"/>
        <v>人</v>
      </c>
      <c r="V44" s="125" cm="1">
        <f t="array" ref="V44">_xlfn.IFS(S44+T44=0,"",S44&gt;T44,IF(I44="主",IF(S44=5,4,3),IF(S44=5,0,1)),S44&lt;T44,IF(I44="主",IF(T44=5,0,1),IF(T44=5,4,3)),S44=T44,2)</f>
        <v>0</v>
      </c>
      <c r="W44" s="271"/>
      <c r="X44" s="258" t="s">
        <v>308</v>
      </c>
      <c r="Y44" s="258" t="str">
        <f t="shared" si="198"/>
        <v>红教堂</v>
      </c>
      <c r="Z44" s="235" t="str">
        <f t="shared" ref="Z44:AA44" si="209">IF($K44="","",IF($K44=$K42,AT42,AT41))</f>
        <v>佣兵</v>
      </c>
      <c r="AA44" s="235" t="str">
        <f t="shared" si="209"/>
        <v>弓箭手</v>
      </c>
      <c r="AB44" s="239" t="str">
        <f t="shared" ref="AB44" si="210">IF($K44="","",IF($K44=$K42,AW42,AW41))</f>
        <v>小说家</v>
      </c>
      <c r="AC44" s="239" t="str">
        <f t="shared" ref="AC44" si="211">IF($K44="","",IF($K44=$K42,AY42,AY41))</f>
        <v>气象学家</v>
      </c>
      <c r="AD44" s="235" t="str">
        <f t="shared" ref="AD44:AG44" si="212">IF($K44="","",IF($K44=$K42,Z42,Z41))</f>
        <v>古董商</v>
      </c>
      <c r="AE44" s="240" t="str">
        <f t="shared" si="212"/>
        <v>木偶师</v>
      </c>
      <c r="AF44" s="240" t="str">
        <f t="shared" si="212"/>
        <v>大副</v>
      </c>
      <c r="AG44" s="240" t="str">
        <f t="shared" si="212"/>
        <v>魔术师</v>
      </c>
      <c r="AH44" s="226"/>
      <c r="AI44" s="226"/>
      <c r="AJ44" s="226"/>
      <c r="AK44" s="243"/>
      <c r="AL44" s="236" t="str">
        <f t="shared" ref="AL44" si="213">IF($K44="","",IF($K44=$K42,AZ42,AZ41))</f>
        <v>台球手</v>
      </c>
      <c r="AM44" s="241" t="str">
        <f t="shared" ref="AM44" si="214">IF($K44="","",IF($K44=$K42,AL42,AL41))</f>
        <v>跛脚羊</v>
      </c>
      <c r="AN44" s="214"/>
      <c r="AO44" s="259" t="s">
        <v>211</v>
      </c>
      <c r="AP44" s="272" t="s">
        <v>183</v>
      </c>
      <c r="AQ44" s="272" t="s">
        <v>240</v>
      </c>
      <c r="AR44" s="260" t="s">
        <v>194</v>
      </c>
      <c r="AS44" s="279"/>
      <c r="AT44" s="264" t="s">
        <v>131</v>
      </c>
      <c r="AU44" s="265" t="s">
        <v>174</v>
      </c>
      <c r="AV44" s="179" t="s">
        <v>237</v>
      </c>
      <c r="AW44" s="265" t="s">
        <v>224</v>
      </c>
      <c r="AX44" s="179" t="s">
        <v>86</v>
      </c>
      <c r="AY44" s="265" t="s">
        <v>259</v>
      </c>
      <c r="AZ44" s="266" t="s">
        <v>244</v>
      </c>
      <c r="BA44" s="223" t="str">
        <f t="shared" si="15"/>
        <v>主</v>
      </c>
      <c r="BB44" s="223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AXIZ</v>
      </c>
      <c r="BC44" s="223" t="str">
        <f t="shared" si="16"/>
        <v>ACT</v>
      </c>
    </row>
    <row r="45" spans="1:55">
      <c r="A45" s="166">
        <f>输入错误检查!A44</f>
        <v>0</v>
      </c>
      <c r="B45" s="108">
        <f t="shared" si="189"/>
        <v>5</v>
      </c>
      <c r="C45" s="108">
        <f t="shared" si="190"/>
        <v>1</v>
      </c>
      <c r="D45" s="108">
        <f t="shared" si="191"/>
        <v>1800</v>
      </c>
      <c r="E45" s="108" t="str">
        <f t="shared" si="192"/>
        <v>AXIZ</v>
      </c>
      <c r="F45" s="108" t="str">
        <f t="shared" si="193"/>
        <v>ACT</v>
      </c>
      <c r="G45" s="125">
        <v>4</v>
      </c>
      <c r="H45" s="108" t="s">
        <v>307</v>
      </c>
      <c r="I45" s="108" t="str">
        <f t="shared" si="27"/>
        <v/>
      </c>
      <c r="J45" s="108" t="str">
        <f t="shared" si="28"/>
        <v/>
      </c>
      <c r="K45" s="255"/>
      <c r="L45" s="255"/>
      <c r="M45" s="208">
        <f>S45+S46</f>
        <v>0</v>
      </c>
      <c r="N45" s="208">
        <f>T45+T46</f>
        <v>0</v>
      </c>
      <c r="O45" s="108">
        <f t="shared" ref="O45:O49" si="215">M45+N45</f>
        <v>0</v>
      </c>
      <c r="P45" s="256">
        <f t="shared" ref="P45:P49" si="216">IF(M45&gt;N45,1,0)</f>
        <v>0</v>
      </c>
      <c r="Q45" s="256">
        <f t="shared" ref="Q45:Q49" si="217">IF(M45+N45=0,0,IF(M45=N45,1,0))</f>
        <v>0</v>
      </c>
      <c r="R45" s="256">
        <f t="shared" ref="R45:R49" si="218">IF(M45&lt;N45,1,0)</f>
        <v>0</v>
      </c>
      <c r="S45" s="257"/>
      <c r="T45" s="257"/>
      <c r="U45" s="125" t="str">
        <f t="shared" si="13"/>
        <v/>
      </c>
      <c r="V45" s="125" t="str" cm="1">
        <f t="array" ref="V45">_xlfn.IFS(S45+T45=0,"",S45&gt;T45,IF(I45="主",IF(S45=5,4,3),IF(S45=5,0,1)),S45&lt;T45,IF(I45="主",IF(T45=5,0,1),IF(T45=5,4,3)),S45=T45,2)</f>
        <v/>
      </c>
      <c r="W45" s="271"/>
      <c r="X45" s="271"/>
      <c r="Y45" s="258"/>
      <c r="Z45" s="235" t="str">
        <f t="shared" ref="Z45:AA45" si="219">IF($K45="","",IF($K45=$K43,AT43,AT44))</f>
        <v/>
      </c>
      <c r="AA45" s="235" t="str">
        <f t="shared" si="219"/>
        <v/>
      </c>
      <c r="AB45" s="239" t="str">
        <f t="shared" ref="AB45" si="220">IF($K45="","",IF($K45=$K43,AW43,AW44))</f>
        <v/>
      </c>
      <c r="AC45" s="239" t="str">
        <f t="shared" ref="AC45" si="221">IF($K45="","",IF($K45=$K43,AY43,AY44))</f>
        <v/>
      </c>
      <c r="AD45" s="232" t="str">
        <f t="shared" ref="AD45:AG45" si="222">IF($K45="","",IF($K45=$K43,Z43,Z44))</f>
        <v/>
      </c>
      <c r="AE45" s="232" t="str">
        <f t="shared" si="222"/>
        <v/>
      </c>
      <c r="AF45" s="240" t="str">
        <f t="shared" si="222"/>
        <v/>
      </c>
      <c r="AG45" s="240" t="str">
        <f t="shared" si="222"/>
        <v/>
      </c>
      <c r="AH45" s="232" t="str">
        <f t="shared" ref="AH45:AK45" si="223">IF($K45="","",IF($K45=$K43,AD43,AD44))</f>
        <v/>
      </c>
      <c r="AI45" s="232" t="str">
        <f t="shared" si="223"/>
        <v/>
      </c>
      <c r="AJ45" s="233" t="str">
        <f t="shared" si="223"/>
        <v/>
      </c>
      <c r="AK45" s="233" t="str">
        <f t="shared" si="223"/>
        <v/>
      </c>
      <c r="AL45" s="236" t="str">
        <f t="shared" ref="AL45" si="224">IF($K45="","",IF($K45=$K43,AZ43,AZ44))</f>
        <v/>
      </c>
      <c r="AM45" s="241" t="str">
        <f t="shared" ref="AM45:AN45" si="225">IF($K45="","",IF($K45=$K43,AL43,AL44))</f>
        <v/>
      </c>
      <c r="AN45" s="241" t="str">
        <f t="shared" si="225"/>
        <v/>
      </c>
      <c r="AO45" s="277"/>
      <c r="AP45" s="277"/>
      <c r="AQ45" s="277"/>
      <c r="AR45" s="277"/>
      <c r="AS45" s="280"/>
      <c r="AT45" s="264"/>
      <c r="AU45" s="265"/>
      <c r="AV45" s="179"/>
      <c r="AW45" s="265"/>
      <c r="AX45" s="179"/>
      <c r="AY45" s="265"/>
      <c r="AZ45" s="266"/>
      <c r="BA45" s="223" t="str">
        <f t="shared" si="15"/>
        <v/>
      </c>
      <c r="BB45" s="223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/>
      </c>
      <c r="BC45" s="223" t="str">
        <f t="shared" si="16"/>
        <v/>
      </c>
    </row>
    <row r="46" spans="1:55">
      <c r="A46" s="166">
        <f>输入错误检查!A45</f>
        <v>0</v>
      </c>
      <c r="B46" s="108">
        <f t="shared" si="189"/>
        <v>5</v>
      </c>
      <c r="C46" s="108">
        <f t="shared" si="190"/>
        <v>1</v>
      </c>
      <c r="D46" s="108">
        <f t="shared" si="191"/>
        <v>1800</v>
      </c>
      <c r="E46" s="108" t="str">
        <f t="shared" si="192"/>
        <v>AXIZ</v>
      </c>
      <c r="F46" s="108" t="str">
        <f t="shared" si="193"/>
        <v>ACT</v>
      </c>
      <c r="G46" s="125">
        <v>4</v>
      </c>
      <c r="H46" s="108" t="s">
        <v>311</v>
      </c>
      <c r="I46" s="108" t="str">
        <f t="shared" si="27"/>
        <v/>
      </c>
      <c r="J46" s="108" t="str">
        <f t="shared" si="28"/>
        <v/>
      </c>
      <c r="K46" s="255"/>
      <c r="L46" s="255"/>
      <c r="M46" s="208"/>
      <c r="N46" s="208"/>
      <c r="O46" s="108"/>
      <c r="P46" s="267"/>
      <c r="Q46" s="267"/>
      <c r="R46" s="267"/>
      <c r="S46" s="257"/>
      <c r="T46" s="257"/>
      <c r="U46" s="125" t="str">
        <f t="shared" si="13"/>
        <v/>
      </c>
      <c r="V46" s="125" t="str" cm="1">
        <f t="array" ref="V46">_xlfn.IFS(S46+T46=0,"",S46&gt;T46,IF(I46="主",IF(S46=5,4,3),IF(S46=5,0,1)),S46&lt;T46,IF(I46="主",IF(T46=5,0,1),IF(T46=5,4,3)),S46=T46,2)</f>
        <v/>
      </c>
      <c r="W46" s="271"/>
      <c r="X46" s="271"/>
      <c r="Y46" s="258" t="str">
        <f t="shared" si="198"/>
        <v/>
      </c>
      <c r="Z46" s="235" t="str">
        <f t="shared" ref="Z46:AA46" si="226">IF($K46="","",IF($K46=$K44,AT44,AT43))</f>
        <v/>
      </c>
      <c r="AA46" s="235" t="str">
        <f t="shared" si="226"/>
        <v/>
      </c>
      <c r="AB46" s="239" t="str">
        <f t="shared" ref="AB46" si="227">IF($K46="","",IF($K46=$K44,AW44,AW43))</f>
        <v/>
      </c>
      <c r="AC46" s="239" t="str">
        <f t="shared" ref="AC46" si="228">IF($K46="","",IF($K46=$K44,AY44,AY43))</f>
        <v/>
      </c>
      <c r="AD46" s="232" t="str">
        <f t="shared" ref="AD46:AG46" si="229">IF($K46="","",IF($K46=$K44,Z44,Z43))</f>
        <v/>
      </c>
      <c r="AE46" s="232" t="str">
        <f t="shared" si="229"/>
        <v/>
      </c>
      <c r="AF46" s="240" t="str">
        <f t="shared" si="229"/>
        <v/>
      </c>
      <c r="AG46" s="240" t="str">
        <f t="shared" si="229"/>
        <v/>
      </c>
      <c r="AH46" s="232" t="str">
        <f t="shared" ref="AH46:AK46" si="230">IF($K46="","",IF($K46=$K44,AD44,AD43))</f>
        <v/>
      </c>
      <c r="AI46" s="232" t="str">
        <f t="shared" si="230"/>
        <v/>
      </c>
      <c r="AJ46" s="233" t="str">
        <f t="shared" si="230"/>
        <v/>
      </c>
      <c r="AK46" s="233" t="str">
        <f t="shared" si="230"/>
        <v/>
      </c>
      <c r="AL46" s="236" t="str">
        <f t="shared" ref="AL46" si="231">IF($K46="","",IF($K46=$K44,AZ44,AZ43))</f>
        <v/>
      </c>
      <c r="AM46" s="241" t="str">
        <f t="shared" ref="AM46:AN46" si="232">IF($K46="","",IF($K46=$K44,AL44,AL43))</f>
        <v/>
      </c>
      <c r="AN46" s="241" t="str">
        <f t="shared" si="232"/>
        <v/>
      </c>
      <c r="AO46" s="277"/>
      <c r="AP46" s="277"/>
      <c r="AQ46" s="277"/>
      <c r="AR46" s="277"/>
      <c r="AS46" s="277"/>
      <c r="AT46" s="264"/>
      <c r="AU46" s="265"/>
      <c r="AV46" s="179"/>
      <c r="AW46" s="265"/>
      <c r="AX46" s="179"/>
      <c r="AY46" s="265"/>
      <c r="AZ46" s="266"/>
      <c r="BA46" s="223" t="str">
        <f t="shared" si="15"/>
        <v/>
      </c>
      <c r="BB46" s="223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/>
      </c>
      <c r="BC46" s="223" t="str">
        <f t="shared" si="16"/>
        <v/>
      </c>
    </row>
    <row r="47" spans="1:55">
      <c r="A47" s="166">
        <f>输入错误检查!A46</f>
        <v>0</v>
      </c>
      <c r="B47" s="108">
        <f t="shared" si="189"/>
        <v>5</v>
      </c>
      <c r="C47" s="108">
        <f t="shared" si="190"/>
        <v>1</v>
      </c>
      <c r="D47" s="108">
        <f t="shared" si="191"/>
        <v>1800</v>
      </c>
      <c r="E47" s="108" t="str">
        <f t="shared" si="192"/>
        <v>AXIZ</v>
      </c>
      <c r="F47" s="108" t="str">
        <f t="shared" si="193"/>
        <v>ACT</v>
      </c>
      <c r="G47" s="125">
        <v>5</v>
      </c>
      <c r="H47" s="108" t="s">
        <v>307</v>
      </c>
      <c r="I47" s="108" t="str">
        <f t="shared" si="27"/>
        <v/>
      </c>
      <c r="J47" s="108" t="str">
        <f t="shared" si="28"/>
        <v/>
      </c>
      <c r="K47" s="255"/>
      <c r="L47" s="255"/>
      <c r="M47" s="208">
        <f>S47+S48</f>
        <v>0</v>
      </c>
      <c r="N47" s="208">
        <f>T47+T48</f>
        <v>0</v>
      </c>
      <c r="O47" s="108">
        <f t="shared" si="215"/>
        <v>0</v>
      </c>
      <c r="P47" s="256">
        <f t="shared" si="216"/>
        <v>0</v>
      </c>
      <c r="Q47" s="256">
        <f t="shared" si="217"/>
        <v>0</v>
      </c>
      <c r="R47" s="256">
        <f t="shared" si="218"/>
        <v>0</v>
      </c>
      <c r="S47" s="257"/>
      <c r="T47" s="257"/>
      <c r="U47" s="125" t="str">
        <f t="shared" si="13"/>
        <v/>
      </c>
      <c r="V47" s="125" t="str" cm="1">
        <f t="array" ref="V47">_xlfn.IFS(S47+T47=0,"",S47&gt;T47,IF(I47="主",IF(S47=5,4,3),IF(S47=5,0,1)),S47&lt;T47,IF(I47="主",IF(T47=5,0,1),IF(T47=5,4,3)),S47=T47,2)</f>
        <v/>
      </c>
      <c r="W47" s="271"/>
      <c r="X47" s="271"/>
      <c r="Y47" s="258"/>
      <c r="Z47" s="235" t="str">
        <f t="shared" ref="Z47:AA47" si="233">IF($K47="","",IF($K47=$K45,AT45,AT46))</f>
        <v/>
      </c>
      <c r="AA47" s="235" t="str">
        <f t="shared" si="233"/>
        <v/>
      </c>
      <c r="AB47" s="239" t="str">
        <f t="shared" ref="AB47" si="234">IF($K47="","",IF($K47=$K45,AW45,AW46))</f>
        <v/>
      </c>
      <c r="AC47" s="239" t="str">
        <f t="shared" ref="AC47" si="235">IF($K47="","",IF($K47=$K45,AY45,AY46))</f>
        <v/>
      </c>
      <c r="AD47" s="232" t="str">
        <f t="shared" ref="AD47:AG47" si="236">IF($K47="","",IF($K47=$K45,Z45,Z46))</f>
        <v/>
      </c>
      <c r="AE47" s="232" t="str">
        <f t="shared" si="236"/>
        <v/>
      </c>
      <c r="AF47" s="240" t="str">
        <f t="shared" si="236"/>
        <v/>
      </c>
      <c r="AG47" s="240" t="str">
        <f t="shared" si="236"/>
        <v/>
      </c>
      <c r="AH47" s="232" t="str">
        <f t="shared" ref="AH47:AK47" si="237">IF($K47="","",IF($K47=$K45,AD45,AD46))</f>
        <v/>
      </c>
      <c r="AI47" s="232" t="str">
        <f t="shared" si="237"/>
        <v/>
      </c>
      <c r="AJ47" s="233" t="str">
        <f t="shared" si="237"/>
        <v/>
      </c>
      <c r="AK47" s="233" t="str">
        <f t="shared" si="237"/>
        <v/>
      </c>
      <c r="AL47" s="236" t="str">
        <f t="shared" ref="AL47" si="238">IF($K47="","",IF($K47=$K45,AZ45,AZ46))</f>
        <v/>
      </c>
      <c r="AM47" s="241" t="str">
        <f t="shared" ref="AM47:AN47" si="239">IF($K47="","",IF($K47=$K45,AL45,AL46))</f>
        <v/>
      </c>
      <c r="AN47" s="241" t="str">
        <f t="shared" si="239"/>
        <v/>
      </c>
      <c r="AO47" s="277"/>
      <c r="AP47" s="277"/>
      <c r="AQ47" s="277"/>
      <c r="AR47" s="277"/>
      <c r="AS47" s="280"/>
      <c r="AT47" s="264"/>
      <c r="AU47" s="265"/>
      <c r="AV47" s="179"/>
      <c r="AW47" s="265"/>
      <c r="AX47" s="179"/>
      <c r="AY47" s="265"/>
      <c r="AZ47" s="266"/>
      <c r="BA47" s="223" t="str">
        <f t="shared" si="15"/>
        <v/>
      </c>
      <c r="BB47" s="223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BC47" s="223" t="str">
        <f t="shared" si="16"/>
        <v/>
      </c>
    </row>
    <row r="48" spans="1:55">
      <c r="A48" s="166">
        <f>输入错误检查!A47</f>
        <v>0</v>
      </c>
      <c r="B48" s="108">
        <f t="shared" si="189"/>
        <v>5</v>
      </c>
      <c r="C48" s="108">
        <f t="shared" si="190"/>
        <v>1</v>
      </c>
      <c r="D48" s="108">
        <f t="shared" si="191"/>
        <v>1800</v>
      </c>
      <c r="E48" s="108" t="str">
        <f t="shared" si="192"/>
        <v>AXIZ</v>
      </c>
      <c r="F48" s="108" t="str">
        <f t="shared" si="193"/>
        <v>ACT</v>
      </c>
      <c r="G48" s="125">
        <v>5</v>
      </c>
      <c r="H48" s="108" t="s">
        <v>311</v>
      </c>
      <c r="I48" s="108" t="str">
        <f t="shared" si="27"/>
        <v/>
      </c>
      <c r="J48" s="108" t="str">
        <f t="shared" si="28"/>
        <v/>
      </c>
      <c r="K48" s="255"/>
      <c r="L48" s="255"/>
      <c r="M48" s="208"/>
      <c r="N48" s="208"/>
      <c r="O48" s="108"/>
      <c r="P48" s="267"/>
      <c r="Q48" s="267"/>
      <c r="R48" s="267"/>
      <c r="S48" s="257"/>
      <c r="T48" s="257"/>
      <c r="U48" s="125" t="str">
        <f t="shared" si="13"/>
        <v/>
      </c>
      <c r="V48" s="125" t="str" cm="1">
        <f t="array" ref="V48">_xlfn.IFS(S48+T48=0,"",S48&gt;T48,IF(I48="主",IF(S48=5,4,3),IF(S48=5,0,1)),S48&lt;T48,IF(I48="主",IF(T48=5,0,1),IF(T48=5,4,3)),S48=T48,2)</f>
        <v/>
      </c>
      <c r="W48" s="271"/>
      <c r="X48" s="271"/>
      <c r="Y48" s="258" t="str">
        <f>IF(Y47="","",Y47)</f>
        <v/>
      </c>
      <c r="Z48" s="235" t="str">
        <f t="shared" ref="Z48:AA48" si="240">IF($K48="","",IF($K48=$K46,AT46,AT45))</f>
        <v/>
      </c>
      <c r="AA48" s="235" t="str">
        <f t="shared" si="240"/>
        <v/>
      </c>
      <c r="AB48" s="239" t="str">
        <f t="shared" ref="AB48" si="241">IF($K48="","",IF($K48=$K46,AW46,AW45))</f>
        <v/>
      </c>
      <c r="AC48" s="239" t="str">
        <f t="shared" ref="AC48" si="242">IF($K48="","",IF($K48=$K46,AY46,AY45))</f>
        <v/>
      </c>
      <c r="AD48" s="232" t="str">
        <f t="shared" ref="AD48:AG48" si="243">IF($K48="","",IF($K48=$K46,Z46,Z45))</f>
        <v/>
      </c>
      <c r="AE48" s="232" t="str">
        <f t="shared" si="243"/>
        <v/>
      </c>
      <c r="AF48" s="240" t="str">
        <f t="shared" si="243"/>
        <v/>
      </c>
      <c r="AG48" s="240" t="str">
        <f t="shared" si="243"/>
        <v/>
      </c>
      <c r="AH48" s="232" t="str">
        <f t="shared" ref="AH48:AK48" si="244">IF($K48="","",IF($K48=$K46,AD46,AD45))</f>
        <v/>
      </c>
      <c r="AI48" s="232" t="str">
        <f t="shared" si="244"/>
        <v/>
      </c>
      <c r="AJ48" s="233" t="str">
        <f t="shared" si="244"/>
        <v/>
      </c>
      <c r="AK48" s="233" t="str">
        <f t="shared" si="244"/>
        <v/>
      </c>
      <c r="AL48" s="236" t="str">
        <f t="shared" ref="AL48" si="245">IF($K48="","",IF($K48=$K46,AZ46,AZ45))</f>
        <v/>
      </c>
      <c r="AM48" s="241" t="str">
        <f t="shared" ref="AM48:AN48" si="246">IF($K48="","",IF($K48=$K46,AL46,AL45))</f>
        <v/>
      </c>
      <c r="AN48" s="241" t="str">
        <f t="shared" si="246"/>
        <v/>
      </c>
      <c r="AO48" s="277"/>
      <c r="AP48" s="277"/>
      <c r="AQ48" s="277"/>
      <c r="AR48" s="277"/>
      <c r="AS48" s="277"/>
      <c r="AT48" s="264"/>
      <c r="AU48" s="265"/>
      <c r="AV48" s="179"/>
      <c r="AW48" s="265"/>
      <c r="AX48" s="179"/>
      <c r="AY48" s="265"/>
      <c r="AZ48" s="266"/>
      <c r="BA48" s="223" t="str">
        <f t="shared" si="15"/>
        <v/>
      </c>
      <c r="BB48" s="223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BC48" s="223" t="str">
        <f t="shared" si="16"/>
        <v/>
      </c>
    </row>
    <row r="49" spans="1:55">
      <c r="A49" s="166">
        <f>输入错误检查!A48</f>
        <v>0</v>
      </c>
      <c r="B49" s="108">
        <f t="shared" si="189"/>
        <v>5</v>
      </c>
      <c r="C49" s="108">
        <f t="shared" si="190"/>
        <v>1</v>
      </c>
      <c r="D49" s="108">
        <f t="shared" si="191"/>
        <v>1800</v>
      </c>
      <c r="E49" s="108" t="str">
        <f t="shared" si="192"/>
        <v>AXIZ</v>
      </c>
      <c r="F49" s="108" t="str">
        <f t="shared" si="193"/>
        <v>ACT</v>
      </c>
      <c r="G49" s="125" t="s">
        <v>314</v>
      </c>
      <c r="H49" s="108" t="s">
        <v>307</v>
      </c>
      <c r="I49" s="108" t="str">
        <f t="shared" si="27"/>
        <v/>
      </c>
      <c r="J49" s="108" t="str">
        <f t="shared" si="28"/>
        <v/>
      </c>
      <c r="K49" s="255"/>
      <c r="L49" s="255"/>
      <c r="M49" s="208">
        <f>S49+S50</f>
        <v>0</v>
      </c>
      <c r="N49" s="208">
        <f>T49+T50</f>
        <v>0</v>
      </c>
      <c r="O49" s="108">
        <f t="shared" si="215"/>
        <v>0</v>
      </c>
      <c r="P49" s="256">
        <f t="shared" si="216"/>
        <v>0</v>
      </c>
      <c r="Q49" s="256">
        <f t="shared" si="217"/>
        <v>0</v>
      </c>
      <c r="R49" s="256">
        <f t="shared" si="218"/>
        <v>0</v>
      </c>
      <c r="S49" s="257"/>
      <c r="T49" s="257"/>
      <c r="U49" s="125" t="str">
        <f t="shared" si="13"/>
        <v/>
      </c>
      <c r="V49" s="125" t="str" cm="1">
        <f t="array" ref="V49">_xlfn.IFS(S49+T49=0,"",S49&gt;T49,IF(I49="主",IF(S49=5,4,3),IF(S49=5,0,1)),S49&lt;T49,IF(I49="主",IF(T49=5,0,1),IF(T49=5,4,3)),S49=T49,2)</f>
        <v/>
      </c>
      <c r="W49" s="271"/>
      <c r="X49" s="271"/>
      <c r="Y49" s="258"/>
      <c r="Z49" s="235" t="str">
        <f t="shared" ref="Z49:AA49" si="247">IF($K49="","",IF($K49=$K47,AT47,AT48))</f>
        <v/>
      </c>
      <c r="AA49" s="235" t="str">
        <f t="shared" si="247"/>
        <v/>
      </c>
      <c r="AB49" s="239" t="str">
        <f t="shared" ref="AB49" si="248">IF($K49="","",IF($K49=$K47,AW47,AW48))</f>
        <v/>
      </c>
      <c r="AC49" s="239" t="str">
        <f t="shared" ref="AC49" si="249">IF($K49="","",IF($K49=$K47,AY47,AY48))</f>
        <v/>
      </c>
      <c r="AD49" s="232" t="str">
        <f t="shared" ref="AD49:AG49" si="250">IF($K49="","",IF($K49=$K47,Z47,Z48))</f>
        <v/>
      </c>
      <c r="AE49" s="232" t="str">
        <f t="shared" si="250"/>
        <v/>
      </c>
      <c r="AF49" s="240" t="str">
        <f t="shared" si="250"/>
        <v/>
      </c>
      <c r="AG49" s="240" t="str">
        <f t="shared" si="250"/>
        <v/>
      </c>
      <c r="AH49" s="232" t="str">
        <f t="shared" ref="AH49:AK49" si="251">IF($K49="","",IF($K49=$K47,AD47,AD48))</f>
        <v/>
      </c>
      <c r="AI49" s="232" t="str">
        <f t="shared" si="251"/>
        <v/>
      </c>
      <c r="AJ49" s="233" t="str">
        <f t="shared" si="251"/>
        <v/>
      </c>
      <c r="AK49" s="233" t="str">
        <f t="shared" si="251"/>
        <v/>
      </c>
      <c r="AL49" s="236" t="str">
        <f t="shared" ref="AL49" si="252">IF($K49="","",IF($K49=$K47,AZ47,AZ48))</f>
        <v/>
      </c>
      <c r="AM49" s="241" t="str">
        <f t="shared" ref="AM49:AN49" si="253">IF($K49="","",IF($K49=$K47,AL47,AL48))</f>
        <v/>
      </c>
      <c r="AN49" s="241" t="str">
        <f t="shared" si="253"/>
        <v/>
      </c>
      <c r="AO49" s="277"/>
      <c r="AP49" s="277"/>
      <c r="AQ49" s="277"/>
      <c r="AR49" s="277"/>
      <c r="AS49" s="280"/>
      <c r="AT49" s="264"/>
      <c r="AU49" s="265"/>
      <c r="AV49" s="179"/>
      <c r="AW49" s="265"/>
      <c r="AX49" s="179"/>
      <c r="AY49" s="265"/>
      <c r="AZ49" s="266"/>
      <c r="BA49" s="223" t="str">
        <f t="shared" si="15"/>
        <v/>
      </c>
      <c r="BB49" s="223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223" t="str">
        <f t="shared" si="16"/>
        <v/>
      </c>
    </row>
    <row r="50" spans="1:55">
      <c r="A50" s="166">
        <f>输入错误检查!A49</f>
        <v>0</v>
      </c>
      <c r="B50" s="108">
        <f t="shared" si="189"/>
        <v>5</v>
      </c>
      <c r="C50" s="108">
        <f t="shared" si="190"/>
        <v>1</v>
      </c>
      <c r="D50" s="108">
        <f t="shared" si="191"/>
        <v>1800</v>
      </c>
      <c r="E50" s="108" t="str">
        <f t="shared" si="192"/>
        <v>AXIZ</v>
      </c>
      <c r="F50" s="108" t="str">
        <f t="shared" si="193"/>
        <v>ACT</v>
      </c>
      <c r="G50" s="125" t="s">
        <v>314</v>
      </c>
      <c r="H50" s="108" t="s">
        <v>311</v>
      </c>
      <c r="I50" s="108" t="str">
        <f t="shared" si="27"/>
        <v/>
      </c>
      <c r="J50" s="108" t="str">
        <f t="shared" si="28"/>
        <v/>
      </c>
      <c r="K50" s="255"/>
      <c r="L50" s="255"/>
      <c r="M50" s="208"/>
      <c r="N50" s="208"/>
      <c r="O50" s="108"/>
      <c r="P50" s="267"/>
      <c r="Q50" s="267"/>
      <c r="R50" s="267"/>
      <c r="S50" s="257"/>
      <c r="T50" s="257"/>
      <c r="U50" s="125" t="str">
        <f t="shared" si="13"/>
        <v/>
      </c>
      <c r="V50" s="125" t="str" cm="1">
        <f t="array" ref="V50">_xlfn.IFS(S50+T50=0,"",S50&gt;T50,IF(I50="主",IF(S50=5,4,3),IF(S50=5,0,1)),S50&lt;T50,IF(I50="主",IF(T50=5,0,1),IF(T50=5,4,3)),S50=T50,2)</f>
        <v/>
      </c>
      <c r="W50" s="271"/>
      <c r="X50" s="271"/>
      <c r="Y50" s="258" t="str">
        <f>IF(Y49="","",Y49)</f>
        <v/>
      </c>
      <c r="Z50" s="235" t="str">
        <f t="shared" ref="Z50:AA50" si="254">IF($K50="","",IF($K50=$K48,AT48,AT47))</f>
        <v/>
      </c>
      <c r="AA50" s="235" t="str">
        <f t="shared" si="254"/>
        <v/>
      </c>
      <c r="AB50" s="239" t="str">
        <f t="shared" ref="AB50" si="255">IF($K50="","",IF($K50=$K48,AW48,AW47))</f>
        <v/>
      </c>
      <c r="AC50" s="239" t="str">
        <f t="shared" ref="AC50" si="256">IF($K50="","",IF($K50=$K48,AY48,AY47))</f>
        <v/>
      </c>
      <c r="AD50" s="232" t="str">
        <f t="shared" ref="AD50:AG50" si="257">IF($K50="","",IF($K50=$K48,Z48,Z47))</f>
        <v/>
      </c>
      <c r="AE50" s="232" t="str">
        <f t="shared" si="257"/>
        <v/>
      </c>
      <c r="AF50" s="240" t="str">
        <f t="shared" si="257"/>
        <v/>
      </c>
      <c r="AG50" s="240" t="str">
        <f t="shared" si="257"/>
        <v/>
      </c>
      <c r="AH50" s="232" t="str">
        <f t="shared" ref="AH50:AK50" si="258">IF($K50="","",IF($K50=$K48,AD48,AD47))</f>
        <v/>
      </c>
      <c r="AI50" s="232" t="str">
        <f t="shared" si="258"/>
        <v/>
      </c>
      <c r="AJ50" s="233" t="str">
        <f t="shared" si="258"/>
        <v/>
      </c>
      <c r="AK50" s="233" t="str">
        <f t="shared" si="258"/>
        <v/>
      </c>
      <c r="AL50" s="236" t="str">
        <f t="shared" ref="AL50" si="259">IF($K50="","",IF($K50=$K48,AZ48,AZ47))</f>
        <v/>
      </c>
      <c r="AM50" s="241" t="str">
        <f t="shared" ref="AM50:AN50" si="260">IF($K50="","",IF($K50=$K48,AL48,AL47))</f>
        <v/>
      </c>
      <c r="AN50" s="241" t="str">
        <f t="shared" si="260"/>
        <v/>
      </c>
      <c r="AO50" s="277"/>
      <c r="AP50" s="277"/>
      <c r="AQ50" s="277"/>
      <c r="AR50" s="277"/>
      <c r="AS50" s="277"/>
      <c r="AT50" s="264"/>
      <c r="AU50" s="265"/>
      <c r="AV50" s="179"/>
      <c r="AW50" s="265"/>
      <c r="AX50" s="179"/>
      <c r="AY50" s="265"/>
      <c r="AZ50" s="266"/>
      <c r="BA50" s="223" t="str">
        <f t="shared" si="15"/>
        <v/>
      </c>
      <c r="BB50" s="223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223" t="str">
        <f t="shared" si="16"/>
        <v/>
      </c>
    </row>
    <row r="51" spans="1:55">
      <c r="A51" s="166">
        <f>输入错误检查!A50</f>
        <v>0</v>
      </c>
      <c r="B51" s="108">
        <f>IF(赛果!A6="","",赛果!A6)</f>
        <v>5</v>
      </c>
      <c r="C51" s="108">
        <f>IF(赛果!B6="","",赛果!B6)</f>
        <v>2</v>
      </c>
      <c r="D51" s="108">
        <f>IF(赛果!C6="","",赛果!C6)</f>
        <v>1400</v>
      </c>
      <c r="E51" s="108" t="str">
        <f>IF(赛果!D6="","",赛果!D6)</f>
        <v>FL</v>
      </c>
      <c r="F51" s="108" t="str">
        <f>IF(赛果!E6="","",赛果!E6)</f>
        <v>TE</v>
      </c>
      <c r="G51" s="125">
        <v>1</v>
      </c>
      <c r="H51" s="108" t="s">
        <v>307</v>
      </c>
      <c r="I51" s="108" t="str">
        <f t="shared" si="27"/>
        <v>客</v>
      </c>
      <c r="J51" s="108" t="str">
        <f t="shared" si="28"/>
        <v>FL</v>
      </c>
      <c r="K51" s="179" t="s">
        <v>79</v>
      </c>
      <c r="L51" s="207" t="s">
        <v>89</v>
      </c>
      <c r="M51" s="208">
        <f>S51+S52</f>
        <v>3</v>
      </c>
      <c r="N51" s="208">
        <f>T51+T52</f>
        <v>5</v>
      </c>
      <c r="O51" s="125">
        <f t="shared" ref="O51:O55" si="261">M51+N51</f>
        <v>8</v>
      </c>
      <c r="P51" s="209">
        <f t="shared" ref="P51:P55" si="262">IF(M51&gt;N51,1,0)</f>
        <v>0</v>
      </c>
      <c r="Q51" s="209">
        <f t="shared" ref="Q51:Q55" si="263">IF(M51+N51=0,0,IF(M51=N51,1,0))</f>
        <v>0</v>
      </c>
      <c r="R51" s="209">
        <f t="shared" ref="R51:R55" si="264">IF(M51&lt;N51,1,0)</f>
        <v>1</v>
      </c>
      <c r="S51" s="177">
        <v>1</v>
      </c>
      <c r="T51" s="177">
        <v>3</v>
      </c>
      <c r="U51" s="125" t="str">
        <f t="shared" si="13"/>
        <v>屠</v>
      </c>
      <c r="V51" s="125" cm="1">
        <f t="array" ref="V51">_xlfn.IFS(S51+T51=0,"",S51&gt;T51,IF(I51="主",IF(S51=5,4,3),IF(S51=5,0,1)),S51&lt;T51,IF(I51="主",IF(T51=5,0,1),IF(T51=5,4,3)),S51=T51,2)</f>
        <v>3</v>
      </c>
      <c r="W51" s="210" t="s">
        <v>317</v>
      </c>
      <c r="X51" s="210" t="s">
        <v>308</v>
      </c>
      <c r="Y51" s="210" t="s">
        <v>165</v>
      </c>
      <c r="Z51" s="211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3"/>
      <c r="AL51" s="214"/>
      <c r="AM51" s="214"/>
      <c r="AN51" s="214"/>
      <c r="AO51" s="215" t="s">
        <v>211</v>
      </c>
      <c r="AP51" s="216" t="s">
        <v>97</v>
      </c>
      <c r="AQ51" s="217"/>
      <c r="AR51" s="218"/>
      <c r="AS51" s="219"/>
      <c r="AT51" s="220" t="s">
        <v>235</v>
      </c>
      <c r="AU51" s="221" t="s">
        <v>267</v>
      </c>
      <c r="AV51" s="179" t="s">
        <v>261</v>
      </c>
      <c r="AW51" s="221" t="s">
        <v>269</v>
      </c>
      <c r="AX51" s="179" t="s">
        <v>142</v>
      </c>
      <c r="AY51" s="221" t="s">
        <v>266</v>
      </c>
      <c r="AZ51" s="136" t="s">
        <v>242</v>
      </c>
      <c r="BA51" s="223" t="str">
        <f t="shared" si="15"/>
        <v>主</v>
      </c>
      <c r="BB51" s="223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FL</v>
      </c>
      <c r="BC51" s="223" t="str">
        <f t="shared" si="16"/>
        <v>TE</v>
      </c>
    </row>
    <row r="52" spans="1:55">
      <c r="A52" s="166">
        <f>输入错误检查!A51</f>
        <v>0</v>
      </c>
      <c r="B52" s="108">
        <f t="shared" ref="B52:B62" si="265">B51</f>
        <v>5</v>
      </c>
      <c r="C52" s="108">
        <f t="shared" ref="C52:C62" si="266">C51</f>
        <v>2</v>
      </c>
      <c r="D52" s="108">
        <f t="shared" ref="D52:D62" si="267">D51</f>
        <v>1400</v>
      </c>
      <c r="E52" s="108" t="str">
        <f t="shared" ref="E52:E62" si="268">E51</f>
        <v>FL</v>
      </c>
      <c r="F52" s="108" t="str">
        <f t="shared" ref="F52:F62" si="269">F51</f>
        <v>TE</v>
      </c>
      <c r="G52" s="125">
        <v>1</v>
      </c>
      <c r="H52" s="108" t="s">
        <v>311</v>
      </c>
      <c r="I52" s="108" t="str">
        <f t="shared" si="27"/>
        <v>主</v>
      </c>
      <c r="J52" s="108" t="str">
        <f t="shared" si="28"/>
        <v>TE</v>
      </c>
      <c r="K52" s="179" t="s">
        <v>146</v>
      </c>
      <c r="L52" s="207" t="s">
        <v>192</v>
      </c>
      <c r="M52" s="208"/>
      <c r="N52" s="208"/>
      <c r="O52" s="125"/>
      <c r="P52" s="224"/>
      <c r="Q52" s="224"/>
      <c r="R52" s="224"/>
      <c r="S52" s="177">
        <v>2</v>
      </c>
      <c r="T52" s="177">
        <v>2</v>
      </c>
      <c r="U52" s="125" t="str">
        <f t="shared" si="13"/>
        <v>平</v>
      </c>
      <c r="V52" s="125" cm="1">
        <f t="array" ref="V52">_xlfn.IFS(S52+T52=0,"",S52&gt;T52,IF(I52="主",IF(S52=5,4,3),IF(S52=5,0,1)),S52&lt;T52,IF(I52="主",IF(T52=5,0,1),IF(T52=5,4,3)),S52=T52,2)</f>
        <v>2</v>
      </c>
      <c r="W52" s="210" t="str">
        <f>IF(W51="","",W51)</f>
        <v>军工厂</v>
      </c>
      <c r="X52" s="210" t="s">
        <v>308</v>
      </c>
      <c r="Y52" s="210" t="str">
        <f t="shared" ref="Y52:Y56" si="270">IF(Y51="","",Y51)</f>
        <v>不归林</v>
      </c>
      <c r="Z52" s="225"/>
      <c r="AA52" s="226"/>
      <c r="AB52" s="227"/>
      <c r="AC52" s="227"/>
      <c r="AD52" s="227"/>
      <c r="AE52" s="227"/>
      <c r="AF52" s="227"/>
      <c r="AG52" s="227"/>
      <c r="AH52" s="227"/>
      <c r="AI52" s="227"/>
      <c r="AJ52" s="227"/>
      <c r="AK52" s="213"/>
      <c r="AL52" s="214"/>
      <c r="AM52" s="214"/>
      <c r="AN52" s="214"/>
      <c r="AO52" s="215" t="s">
        <v>153</v>
      </c>
      <c r="AP52" s="216" t="s">
        <v>97</v>
      </c>
      <c r="AQ52" s="228"/>
      <c r="AR52" s="229"/>
      <c r="AS52" s="230"/>
      <c r="AT52" s="220" t="s">
        <v>261</v>
      </c>
      <c r="AU52" s="221" t="s">
        <v>267</v>
      </c>
      <c r="AV52" s="179" t="s">
        <v>235</v>
      </c>
      <c r="AW52" s="221" t="s">
        <v>228</v>
      </c>
      <c r="AX52" s="179" t="s">
        <v>142</v>
      </c>
      <c r="AY52" s="221" t="s">
        <v>86</v>
      </c>
      <c r="AZ52" s="136" t="s">
        <v>249</v>
      </c>
      <c r="BA52" s="223" t="str">
        <f t="shared" si="15"/>
        <v>主</v>
      </c>
      <c r="BB52" s="223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FL</v>
      </c>
      <c r="BC52" s="223" t="str">
        <f t="shared" si="16"/>
        <v>TE</v>
      </c>
    </row>
    <row r="53" spans="1:55">
      <c r="A53" s="166">
        <f>输入错误检查!A52</f>
        <v>0</v>
      </c>
      <c r="B53" s="108">
        <f t="shared" si="265"/>
        <v>5</v>
      </c>
      <c r="C53" s="108">
        <f t="shared" si="266"/>
        <v>2</v>
      </c>
      <c r="D53" s="108">
        <f t="shared" si="267"/>
        <v>1400</v>
      </c>
      <c r="E53" s="108" t="str">
        <f t="shared" si="268"/>
        <v>FL</v>
      </c>
      <c r="F53" s="108" t="str">
        <f t="shared" si="269"/>
        <v>TE</v>
      </c>
      <c r="G53" s="125">
        <v>2</v>
      </c>
      <c r="H53" s="108" t="s">
        <v>307</v>
      </c>
      <c r="I53" s="108" t="str">
        <f t="shared" si="27"/>
        <v>客</v>
      </c>
      <c r="J53" s="108" t="str">
        <f t="shared" si="28"/>
        <v>FL</v>
      </c>
      <c r="K53" s="179" t="s">
        <v>79</v>
      </c>
      <c r="L53" s="207" t="s">
        <v>89</v>
      </c>
      <c r="M53" s="208">
        <f>S53+S54</f>
        <v>2</v>
      </c>
      <c r="N53" s="208">
        <f>T53+T54</f>
        <v>7</v>
      </c>
      <c r="O53" s="125">
        <f t="shared" si="261"/>
        <v>9</v>
      </c>
      <c r="P53" s="209">
        <f t="shared" si="262"/>
        <v>0</v>
      </c>
      <c r="Q53" s="209">
        <f t="shared" si="263"/>
        <v>0</v>
      </c>
      <c r="R53" s="209">
        <f t="shared" si="264"/>
        <v>1</v>
      </c>
      <c r="S53" s="177">
        <v>0</v>
      </c>
      <c r="T53" s="177">
        <v>5</v>
      </c>
      <c r="U53" s="125" t="str">
        <f t="shared" si="13"/>
        <v>屠</v>
      </c>
      <c r="V53" s="125" cm="1">
        <f t="array" ref="V53">_xlfn.IFS(S53+T53=0,"",S53&gt;T53,IF(I53="主",IF(S53=5,4,3),IF(S53=5,0,1)),S53&lt;T53,IF(I53="主",IF(T53=5,0,1),IF(T53=5,4,3)),S53=T53,2)</f>
        <v>4</v>
      </c>
      <c r="W53" s="231"/>
      <c r="X53" s="210" t="s">
        <v>312</v>
      </c>
      <c r="Y53" s="210" t="s">
        <v>313</v>
      </c>
      <c r="Z53" s="232" t="str">
        <f t="shared" ref="Z53:AA53" si="271">IF($K53="","",IF($K53=$K51,AT51,AT52))</f>
        <v>守墓人</v>
      </c>
      <c r="AA53" s="233" t="str">
        <f t="shared" si="271"/>
        <v>弓箭手</v>
      </c>
      <c r="AB53" s="234" t="str">
        <f t="shared" ref="AB53" si="272">IF($K53="","",IF($K53=$K51,AW51,AW52))</f>
        <v>幻灯师</v>
      </c>
      <c r="AC53" s="235" t="str">
        <f t="shared" ref="AC53" si="273">IF($K53="","",IF($K53=$K51,AY51,AY52))</f>
        <v>气象学家</v>
      </c>
      <c r="AD53" s="227"/>
      <c r="AE53" s="227"/>
      <c r="AF53" s="227"/>
      <c r="AG53" s="227"/>
      <c r="AH53" s="227"/>
      <c r="AI53" s="227"/>
      <c r="AJ53" s="227"/>
      <c r="AK53" s="227"/>
      <c r="AL53" s="236" t="str">
        <f t="shared" ref="AL53" si="274">IF($K53="","",IF($K53=$K51,AZ51,AZ52))</f>
        <v>跛脚羊</v>
      </c>
      <c r="AM53" s="214"/>
      <c r="AN53" s="214"/>
      <c r="AO53" s="215" t="s">
        <v>211</v>
      </c>
      <c r="AP53" s="179" t="s">
        <v>255</v>
      </c>
      <c r="AQ53" s="237" t="s">
        <v>244</v>
      </c>
      <c r="AR53" s="238"/>
      <c r="AS53" s="230"/>
      <c r="AT53" s="220" t="s">
        <v>164</v>
      </c>
      <c r="AU53" s="221" t="s">
        <v>251</v>
      </c>
      <c r="AV53" s="179" t="s">
        <v>250</v>
      </c>
      <c r="AW53" s="221" t="s">
        <v>259</v>
      </c>
      <c r="AX53" s="179" t="s">
        <v>262</v>
      </c>
      <c r="AY53" s="221" t="s">
        <v>252</v>
      </c>
      <c r="AZ53" s="136" t="s">
        <v>236</v>
      </c>
      <c r="BA53" s="223" t="str">
        <f t="shared" si="15"/>
        <v>客</v>
      </c>
      <c r="BB53" s="223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TE</v>
      </c>
      <c r="BC53" s="223" t="str">
        <f t="shared" si="16"/>
        <v>FL</v>
      </c>
    </row>
    <row r="54" spans="1:55">
      <c r="A54" s="166">
        <f>输入错误检查!A53</f>
        <v>0</v>
      </c>
      <c r="B54" s="108">
        <f t="shared" si="265"/>
        <v>5</v>
      </c>
      <c r="C54" s="108">
        <f t="shared" si="266"/>
        <v>2</v>
      </c>
      <c r="D54" s="108">
        <f t="shared" si="267"/>
        <v>1400</v>
      </c>
      <c r="E54" s="108" t="str">
        <f t="shared" si="268"/>
        <v>FL</v>
      </c>
      <c r="F54" s="108" t="str">
        <f t="shared" si="269"/>
        <v>TE</v>
      </c>
      <c r="G54" s="125">
        <v>2</v>
      </c>
      <c r="H54" s="108" t="s">
        <v>311</v>
      </c>
      <c r="I54" s="108" t="str">
        <f t="shared" si="27"/>
        <v>主</v>
      </c>
      <c r="J54" s="108" t="str">
        <f t="shared" si="28"/>
        <v>TE</v>
      </c>
      <c r="K54" s="179" t="s">
        <v>146</v>
      </c>
      <c r="L54" s="207" t="s">
        <v>196</v>
      </c>
      <c r="M54" s="208"/>
      <c r="N54" s="208"/>
      <c r="O54" s="125"/>
      <c r="P54" s="224"/>
      <c r="Q54" s="224"/>
      <c r="R54" s="224"/>
      <c r="S54" s="177">
        <v>2</v>
      </c>
      <c r="T54" s="177">
        <v>2</v>
      </c>
      <c r="U54" s="125" t="str">
        <f t="shared" si="13"/>
        <v>平</v>
      </c>
      <c r="V54" s="125" cm="1">
        <f t="array" ref="V54">_xlfn.IFS(S54+T54=0,"",S54&gt;T54,IF(I54="主",IF(S54=5,4,3),IF(S54=5,0,1)),S54&lt;T54,IF(I54="主",IF(T54=5,0,1),IF(T54=5,4,3)),S54=T54,2)</f>
        <v>2</v>
      </c>
      <c r="W54" s="231"/>
      <c r="X54" s="210" t="s">
        <v>312</v>
      </c>
      <c r="Y54" s="210" t="str">
        <f t="shared" si="270"/>
        <v>月亮河公园</v>
      </c>
      <c r="Z54" s="232" t="str">
        <f t="shared" ref="Z54:AA54" si="275">IF($K54="","",IF($K54=$K52,AT52,AT51))</f>
        <v>木偶师</v>
      </c>
      <c r="AA54" s="233" t="str">
        <f t="shared" si="275"/>
        <v>弓箭手</v>
      </c>
      <c r="AB54" s="234" t="str">
        <f t="shared" ref="AB54" si="276">IF($K54="","",IF($K54=$K52,AW52,AW51))</f>
        <v>大副</v>
      </c>
      <c r="AC54" s="235" t="str">
        <f t="shared" ref="AC54" si="277">IF($K54="","",IF($K54=$K52,AY52,AY51))</f>
        <v>幸运儿</v>
      </c>
      <c r="AD54" s="226"/>
      <c r="AE54" s="226"/>
      <c r="AF54" s="227"/>
      <c r="AG54" s="227"/>
      <c r="AH54" s="227"/>
      <c r="AI54" s="227"/>
      <c r="AJ54" s="227"/>
      <c r="AK54" s="227"/>
      <c r="AL54" s="236" t="str">
        <f t="shared" ref="AL54" si="278">IF($K54="","",IF($K54=$K52,AZ52,AZ51))</f>
        <v>台球手</v>
      </c>
      <c r="AM54" s="214"/>
      <c r="AN54" s="214"/>
      <c r="AO54" s="215" t="s">
        <v>211</v>
      </c>
      <c r="AP54" s="179" t="s">
        <v>97</v>
      </c>
      <c r="AQ54" s="216" t="s">
        <v>242</v>
      </c>
      <c r="AR54" s="228"/>
      <c r="AS54" s="230"/>
      <c r="AT54" s="220" t="s">
        <v>164</v>
      </c>
      <c r="AU54" s="221" t="s">
        <v>174</v>
      </c>
      <c r="AV54" s="179" t="s">
        <v>266</v>
      </c>
      <c r="AW54" s="221" t="s">
        <v>250</v>
      </c>
      <c r="AX54" s="179" t="s">
        <v>262</v>
      </c>
      <c r="AY54" s="221" t="s">
        <v>230</v>
      </c>
      <c r="AZ54" s="136" t="s">
        <v>244</v>
      </c>
      <c r="BA54" s="223" t="str">
        <f t="shared" si="15"/>
        <v>客</v>
      </c>
      <c r="BB54" s="223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TE</v>
      </c>
      <c r="BC54" s="223" t="str">
        <f t="shared" si="16"/>
        <v>FL</v>
      </c>
    </row>
    <row r="55" spans="1:55">
      <c r="A55" s="166">
        <f>输入错误检查!A54</f>
        <v>0</v>
      </c>
      <c r="B55" s="108">
        <f t="shared" si="265"/>
        <v>5</v>
      </c>
      <c r="C55" s="108">
        <f t="shared" si="266"/>
        <v>2</v>
      </c>
      <c r="D55" s="108">
        <f t="shared" si="267"/>
        <v>1400</v>
      </c>
      <c r="E55" s="108" t="str">
        <f t="shared" si="268"/>
        <v>FL</v>
      </c>
      <c r="F55" s="108" t="str">
        <f t="shared" si="269"/>
        <v>TE</v>
      </c>
      <c r="G55" s="125">
        <v>3</v>
      </c>
      <c r="H55" s="108" t="s">
        <v>307</v>
      </c>
      <c r="I55" s="108" t="str">
        <f t="shared" si="27"/>
        <v>主</v>
      </c>
      <c r="J55" s="108" t="str">
        <f t="shared" si="28"/>
        <v>TE</v>
      </c>
      <c r="K55" s="179" t="s">
        <v>146</v>
      </c>
      <c r="L55" s="207" t="s">
        <v>196</v>
      </c>
      <c r="M55" s="208">
        <f>S55+S56</f>
        <v>3</v>
      </c>
      <c r="N55" s="208">
        <f>T55+T56</f>
        <v>5</v>
      </c>
      <c r="O55" s="125">
        <f t="shared" si="261"/>
        <v>8</v>
      </c>
      <c r="P55" s="209">
        <f t="shared" si="262"/>
        <v>0</v>
      </c>
      <c r="Q55" s="209">
        <f t="shared" si="263"/>
        <v>0</v>
      </c>
      <c r="R55" s="209">
        <f t="shared" si="264"/>
        <v>1</v>
      </c>
      <c r="S55" s="177">
        <v>2</v>
      </c>
      <c r="T55" s="177">
        <v>2</v>
      </c>
      <c r="U55" s="125" t="str">
        <f t="shared" si="13"/>
        <v>平</v>
      </c>
      <c r="V55" s="125" cm="1">
        <f t="array" ref="V55">_xlfn.IFS(S55+T55=0,"",S55&gt;T55,IF(I55="主",IF(S55=5,4,3),IF(S55=5,0,1)),S55&lt;T55,IF(I55="主",IF(T55=5,0,1),IF(T55=5,4,3)),S55=T55,2)</f>
        <v>2</v>
      </c>
      <c r="W55" s="231"/>
      <c r="X55" s="210" t="s">
        <v>312</v>
      </c>
      <c r="Y55" s="210" t="s">
        <v>315</v>
      </c>
      <c r="Z55" s="235" t="str">
        <f t="shared" ref="Z55:AA55" si="279">IF($K55="","",IF($K55=$K53,AT53,AT54))</f>
        <v>佣兵</v>
      </c>
      <c r="AA55" s="235" t="str">
        <f t="shared" si="279"/>
        <v>空军</v>
      </c>
      <c r="AB55" s="239" t="str">
        <f t="shared" ref="AB55" si="280">IF($K55="","",IF($K55=$K53,AW53,AW54))</f>
        <v>病患</v>
      </c>
      <c r="AC55" s="239" t="str">
        <f t="shared" ref="AC55" si="281">IF($K55="","",IF($K55=$K53,AY53,AY54))</f>
        <v>调酒师</v>
      </c>
      <c r="AD55" s="235" t="str">
        <f t="shared" ref="AD55:AG55" si="282">IF($K55="","",IF($K55=$K53,Z53,Z54))</f>
        <v>木偶师</v>
      </c>
      <c r="AE55" s="240" t="str">
        <f t="shared" si="282"/>
        <v>弓箭手</v>
      </c>
      <c r="AF55" s="240" t="str">
        <f t="shared" si="282"/>
        <v>大副</v>
      </c>
      <c r="AG55" s="240" t="str">
        <f t="shared" si="282"/>
        <v>幸运儿</v>
      </c>
      <c r="AH55" s="227"/>
      <c r="AI55" s="227"/>
      <c r="AJ55" s="227"/>
      <c r="AK55" s="227"/>
      <c r="AL55" s="236" t="str">
        <f t="shared" ref="AL55" si="283">IF($K55="","",IF($K55=$K53,AZ53,AZ54))</f>
        <v>喧嚣</v>
      </c>
      <c r="AM55" s="241" t="str">
        <f t="shared" ref="AM55" si="284">IF($K55="","",IF($K55=$K53,AL53,AL54))</f>
        <v>台球手</v>
      </c>
      <c r="AN55" s="214"/>
      <c r="AO55" s="215" t="s">
        <v>211</v>
      </c>
      <c r="AP55" s="179" t="s">
        <v>255</v>
      </c>
      <c r="AQ55" s="179" t="s">
        <v>240</v>
      </c>
      <c r="AR55" s="237" t="s">
        <v>194</v>
      </c>
      <c r="AS55" s="242"/>
      <c r="AT55" s="220" t="s">
        <v>97</v>
      </c>
      <c r="AU55" s="221" t="s">
        <v>235</v>
      </c>
      <c r="AV55" s="179" t="s">
        <v>266</v>
      </c>
      <c r="AW55" s="221" t="s">
        <v>259</v>
      </c>
      <c r="AX55" s="179" t="s">
        <v>262</v>
      </c>
      <c r="AY55" s="221" t="s">
        <v>131</v>
      </c>
      <c r="AZ55" s="136" t="s">
        <v>236</v>
      </c>
      <c r="BA55" s="223" t="str">
        <f t="shared" si="15"/>
        <v>主</v>
      </c>
      <c r="BB55" s="223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FL</v>
      </c>
      <c r="BC55" s="223" t="str">
        <f t="shared" si="16"/>
        <v>TE</v>
      </c>
    </row>
    <row r="56" spans="1:55">
      <c r="A56" s="166">
        <f>输入错误检查!A55</f>
        <v>0</v>
      </c>
      <c r="B56" s="108">
        <f t="shared" si="265"/>
        <v>5</v>
      </c>
      <c r="C56" s="108">
        <f t="shared" si="266"/>
        <v>2</v>
      </c>
      <c r="D56" s="108">
        <f t="shared" si="267"/>
        <v>1400</v>
      </c>
      <c r="E56" s="108" t="str">
        <f t="shared" si="268"/>
        <v>FL</v>
      </c>
      <c r="F56" s="108" t="str">
        <f t="shared" si="269"/>
        <v>TE</v>
      </c>
      <c r="G56" s="125">
        <v>3</v>
      </c>
      <c r="H56" s="108" t="s">
        <v>311</v>
      </c>
      <c r="I56" s="108" t="str">
        <f t="shared" si="27"/>
        <v>客</v>
      </c>
      <c r="J56" s="108" t="str">
        <f t="shared" si="28"/>
        <v>FL</v>
      </c>
      <c r="K56" s="179" t="s">
        <v>79</v>
      </c>
      <c r="L56" s="207" t="s">
        <v>89</v>
      </c>
      <c r="M56" s="208"/>
      <c r="N56" s="208"/>
      <c r="O56" s="125"/>
      <c r="P56" s="224"/>
      <c r="Q56" s="224"/>
      <c r="R56" s="224"/>
      <c r="S56" s="177">
        <v>1</v>
      </c>
      <c r="T56" s="177">
        <v>3</v>
      </c>
      <c r="U56" s="125" t="str">
        <f t="shared" si="13"/>
        <v>屠</v>
      </c>
      <c r="V56" s="125" cm="1">
        <f t="array" ref="V56">_xlfn.IFS(S56+T56=0,"",S56&gt;T56,IF(I56="主",IF(S56=5,4,3),IF(S56=5,0,1)),S56&lt;T56,IF(I56="主",IF(T56=5,0,1),IF(T56=5,4,3)),S56=T56,2)</f>
        <v>3</v>
      </c>
      <c r="W56" s="231"/>
      <c r="X56" s="210" t="s">
        <v>312</v>
      </c>
      <c r="Y56" s="210" t="str">
        <f t="shared" si="270"/>
        <v>里奥的回忆</v>
      </c>
      <c r="Z56" s="235" t="str">
        <f t="shared" ref="Z56:AA56" si="285">IF($K56="","",IF($K56=$K54,AT54,AT53))</f>
        <v>佣兵</v>
      </c>
      <c r="AA56" s="235" t="str">
        <f t="shared" si="285"/>
        <v>小说家</v>
      </c>
      <c r="AB56" s="239" t="str">
        <f t="shared" ref="AB56" si="286">IF($K56="","",IF($K56=$K54,AW54,AW53))</f>
        <v>飞行家</v>
      </c>
      <c r="AC56" s="239" t="str">
        <f t="shared" ref="AC56" si="287">IF($K56="","",IF($K56=$K54,AY54,AY53))</f>
        <v>小女孩</v>
      </c>
      <c r="AD56" s="235" t="str">
        <f t="shared" ref="AD56:AG56" si="288">IF($K56="","",IF($K56=$K54,Z54,Z53))</f>
        <v>守墓人</v>
      </c>
      <c r="AE56" s="240" t="str">
        <f t="shared" si="288"/>
        <v>弓箭手</v>
      </c>
      <c r="AF56" s="240" t="str">
        <f t="shared" si="288"/>
        <v>幻灯师</v>
      </c>
      <c r="AG56" s="240" t="str">
        <f t="shared" si="288"/>
        <v>气象学家</v>
      </c>
      <c r="AH56" s="226"/>
      <c r="AI56" s="226"/>
      <c r="AJ56" s="226"/>
      <c r="AK56" s="243"/>
      <c r="AL56" s="236" t="str">
        <f t="shared" ref="AL56" si="289">IF($K56="","",IF($K56=$K54,AZ54,AZ53))</f>
        <v>歌剧演员</v>
      </c>
      <c r="AM56" s="241" t="str">
        <f t="shared" ref="AM56" si="290">IF($K56="","",IF($K56=$K54,AL54,AL53))</f>
        <v>跛脚羊</v>
      </c>
      <c r="AN56" s="214"/>
      <c r="AO56" s="215" t="s">
        <v>153</v>
      </c>
      <c r="AP56" s="179" t="s">
        <v>245</v>
      </c>
      <c r="AQ56" s="179" t="s">
        <v>249</v>
      </c>
      <c r="AR56" s="216" t="s">
        <v>244</v>
      </c>
      <c r="AS56" s="244"/>
      <c r="AT56" s="220" t="s">
        <v>198</v>
      </c>
      <c r="AU56" s="221" t="s">
        <v>214</v>
      </c>
      <c r="AV56" s="179" t="s">
        <v>255</v>
      </c>
      <c r="AW56" s="221" t="s">
        <v>260</v>
      </c>
      <c r="AX56" s="179" t="s">
        <v>191</v>
      </c>
      <c r="AY56" s="221" t="s">
        <v>224</v>
      </c>
      <c r="AZ56" s="136" t="s">
        <v>107</v>
      </c>
      <c r="BA56" s="223" t="str">
        <f t="shared" si="15"/>
        <v>主</v>
      </c>
      <c r="BB56" s="223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FL</v>
      </c>
      <c r="BC56" s="223" t="str">
        <f t="shared" si="16"/>
        <v>TE</v>
      </c>
    </row>
    <row r="57" spans="1:55">
      <c r="A57" s="166">
        <f>输入错误检查!A56</f>
        <v>0</v>
      </c>
      <c r="B57" s="108">
        <f t="shared" si="265"/>
        <v>5</v>
      </c>
      <c r="C57" s="108">
        <f t="shared" si="266"/>
        <v>2</v>
      </c>
      <c r="D57" s="108">
        <f t="shared" si="267"/>
        <v>1400</v>
      </c>
      <c r="E57" s="108" t="str">
        <f t="shared" si="268"/>
        <v>FL</v>
      </c>
      <c r="F57" s="108" t="str">
        <f t="shared" si="269"/>
        <v>TE</v>
      </c>
      <c r="G57" s="125">
        <v>4</v>
      </c>
      <c r="H57" s="108" t="s">
        <v>307</v>
      </c>
      <c r="I57" s="108" t="str">
        <f t="shared" si="27"/>
        <v/>
      </c>
      <c r="J57" s="108" t="str">
        <f t="shared" si="28"/>
        <v/>
      </c>
      <c r="K57" s="179"/>
      <c r="L57" s="245"/>
      <c r="M57" s="208">
        <f>S57+S58</f>
        <v>0</v>
      </c>
      <c r="N57" s="208">
        <f>T57+T58</f>
        <v>0</v>
      </c>
      <c r="O57" s="125">
        <f t="shared" ref="O57:O61" si="291">M57+N57</f>
        <v>0</v>
      </c>
      <c r="P57" s="209">
        <f t="shared" ref="P57:P61" si="292">IF(M57&gt;N57,1,0)</f>
        <v>0</v>
      </c>
      <c r="Q57" s="209">
        <f t="shared" ref="Q57:Q61" si="293">IF(M57+N57=0,0,IF(M57=N57,1,0))</f>
        <v>0</v>
      </c>
      <c r="R57" s="209">
        <f t="shared" ref="R57:R61" si="294">IF(M57&lt;N57,1,0)</f>
        <v>0</v>
      </c>
      <c r="S57" s="177">
        <v>0</v>
      </c>
      <c r="T57" s="177">
        <v>0</v>
      </c>
      <c r="U57" s="125" t="str">
        <f t="shared" si="13"/>
        <v/>
      </c>
      <c r="V57" s="125" t="str" cm="1">
        <f t="array" ref="V57">_xlfn.IFS(S57+T57=0,"",S57&gt;T57,IF(I57="主",IF(S57=5,4,3),IF(S57=5,0,1)),S57&lt;T57,IF(I57="主",IF(T57=5,0,1),IF(T57=5,4,3)),S57=T57,2)</f>
        <v/>
      </c>
      <c r="W57" s="231"/>
      <c r="X57" s="231"/>
      <c r="Y57" s="210"/>
      <c r="Z57" s="235" t="str">
        <f t="shared" ref="Z57:AA57" si="295">IF($K57="","",IF($K57=$K55,AT55,AT56))</f>
        <v/>
      </c>
      <c r="AA57" s="235" t="str">
        <f t="shared" si="295"/>
        <v/>
      </c>
      <c r="AB57" s="239" t="str">
        <f t="shared" ref="AB57" si="296">IF($K57="","",IF($K57=$K55,AW55,AW56))</f>
        <v/>
      </c>
      <c r="AC57" s="239" t="str">
        <f t="shared" ref="AC57" si="297">IF($K57="","",IF($K57=$K55,AY55,AY56))</f>
        <v/>
      </c>
      <c r="AD57" s="232" t="str">
        <f t="shared" ref="AD57:AG57" si="298">IF($K57="","",IF($K57=$K55,Z55,Z56))</f>
        <v/>
      </c>
      <c r="AE57" s="232" t="str">
        <f t="shared" si="298"/>
        <v/>
      </c>
      <c r="AF57" s="240" t="str">
        <f t="shared" si="298"/>
        <v/>
      </c>
      <c r="AG57" s="240" t="str">
        <f t="shared" si="298"/>
        <v/>
      </c>
      <c r="AH57" s="232" t="str">
        <f t="shared" ref="AH57:AK57" si="299">IF($K57="","",IF($K57=$K55,AD55,AD56))</f>
        <v/>
      </c>
      <c r="AI57" s="232" t="str">
        <f t="shared" si="299"/>
        <v/>
      </c>
      <c r="AJ57" s="233" t="str">
        <f t="shared" si="299"/>
        <v/>
      </c>
      <c r="AK57" s="233" t="str">
        <f t="shared" si="299"/>
        <v/>
      </c>
      <c r="AL57" s="236" t="str">
        <f t="shared" ref="AL57" si="300">IF($K57="","",IF($K57=$K55,AZ55,AZ56))</f>
        <v/>
      </c>
      <c r="AM57" s="241" t="str">
        <f t="shared" ref="AM57:AN57" si="301">IF($K57="","",IF($K57=$K55,AL55,AL56))</f>
        <v/>
      </c>
      <c r="AN57" s="241" t="str">
        <f t="shared" si="301"/>
        <v/>
      </c>
      <c r="AO57" s="177"/>
      <c r="AP57" s="177"/>
      <c r="AQ57" s="177"/>
      <c r="AR57" s="177"/>
      <c r="AS57" s="246"/>
      <c r="AT57" s="247"/>
      <c r="AU57" s="247"/>
      <c r="AV57" s="177"/>
      <c r="AW57" s="247"/>
      <c r="AX57" s="177"/>
      <c r="AY57" s="247"/>
      <c r="AZ57" s="139"/>
      <c r="BA57" s="223" t="str">
        <f t="shared" si="15"/>
        <v/>
      </c>
      <c r="BB57" s="223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223" t="str">
        <f t="shared" si="16"/>
        <v/>
      </c>
    </row>
    <row r="58" spans="1:55">
      <c r="A58" s="166">
        <f>输入错误检查!A57</f>
        <v>0</v>
      </c>
      <c r="B58" s="108">
        <f t="shared" si="265"/>
        <v>5</v>
      </c>
      <c r="C58" s="108">
        <f t="shared" si="266"/>
        <v>2</v>
      </c>
      <c r="D58" s="108">
        <f t="shared" si="267"/>
        <v>1400</v>
      </c>
      <c r="E58" s="108" t="str">
        <f t="shared" si="268"/>
        <v>FL</v>
      </c>
      <c r="F58" s="108" t="str">
        <f t="shared" si="269"/>
        <v>TE</v>
      </c>
      <c r="G58" s="125">
        <v>4</v>
      </c>
      <c r="H58" s="108" t="s">
        <v>311</v>
      </c>
      <c r="I58" s="108" t="str">
        <f t="shared" si="27"/>
        <v/>
      </c>
      <c r="J58" s="108" t="str">
        <f t="shared" si="28"/>
        <v/>
      </c>
      <c r="K58" s="179"/>
      <c r="L58" s="245"/>
      <c r="M58" s="208"/>
      <c r="N58" s="208"/>
      <c r="O58" s="125"/>
      <c r="P58" s="224"/>
      <c r="Q58" s="224"/>
      <c r="R58" s="224"/>
      <c r="S58" s="177">
        <v>0</v>
      </c>
      <c r="T58" s="177">
        <v>0</v>
      </c>
      <c r="U58" s="125" t="str">
        <f t="shared" si="13"/>
        <v/>
      </c>
      <c r="V58" s="125" t="str" cm="1">
        <f t="array" ref="V58">_xlfn.IFS(S58+T58=0,"",S58&gt;T58,IF(I58="主",IF(S58=5,4,3),IF(S58=5,0,1)),S58&lt;T58,IF(I58="主",IF(T58=5,0,1),IF(T58=5,4,3)),S58=T58,2)</f>
        <v/>
      </c>
      <c r="W58" s="231"/>
      <c r="X58" s="231"/>
      <c r="Y58" s="210" t="str">
        <f t="shared" ref="Y58:Y62" si="302">IF(Y57="","",Y57)</f>
        <v/>
      </c>
      <c r="Z58" s="235" t="str">
        <f t="shared" ref="Z58:AA58" si="303">IF($K58="","",IF($K58=$K56,AT56,AT55))</f>
        <v/>
      </c>
      <c r="AA58" s="235" t="str">
        <f t="shared" si="303"/>
        <v/>
      </c>
      <c r="AB58" s="239" t="str">
        <f t="shared" ref="AB58" si="304">IF($K58="","",IF($K58=$K56,AW56,AW55))</f>
        <v/>
      </c>
      <c r="AC58" s="239" t="str">
        <f t="shared" ref="AC58" si="305">IF($K58="","",IF($K58=$K56,AY56,AY55))</f>
        <v/>
      </c>
      <c r="AD58" s="232" t="str">
        <f t="shared" ref="AD58:AG58" si="306">IF($K58="","",IF($K58=$K56,Z56,Z55))</f>
        <v/>
      </c>
      <c r="AE58" s="232" t="str">
        <f t="shared" si="306"/>
        <v/>
      </c>
      <c r="AF58" s="240" t="str">
        <f t="shared" si="306"/>
        <v/>
      </c>
      <c r="AG58" s="240" t="str">
        <f t="shared" si="306"/>
        <v/>
      </c>
      <c r="AH58" s="232" t="str">
        <f t="shared" ref="AH58:AK58" si="307">IF($K58="","",IF($K58=$K56,AD56,AD55))</f>
        <v/>
      </c>
      <c r="AI58" s="232" t="str">
        <f t="shared" si="307"/>
        <v/>
      </c>
      <c r="AJ58" s="233" t="str">
        <f t="shared" si="307"/>
        <v/>
      </c>
      <c r="AK58" s="233" t="str">
        <f t="shared" si="307"/>
        <v/>
      </c>
      <c r="AL58" s="236" t="str">
        <f t="shared" ref="AL58" si="308">IF($K58="","",IF($K58=$K56,AZ56,AZ55))</f>
        <v/>
      </c>
      <c r="AM58" s="241" t="str">
        <f t="shared" ref="AM58:AN58" si="309">IF($K58="","",IF($K58=$K56,AL56,AL55))</f>
        <v/>
      </c>
      <c r="AN58" s="241" t="str">
        <f t="shared" si="309"/>
        <v/>
      </c>
      <c r="AO58" s="177"/>
      <c r="AP58" s="177"/>
      <c r="AQ58" s="177"/>
      <c r="AR58" s="177"/>
      <c r="AS58" s="177"/>
      <c r="AT58" s="247"/>
      <c r="AU58" s="247"/>
      <c r="AV58" s="177"/>
      <c r="AW58" s="247"/>
      <c r="AX58" s="177"/>
      <c r="AY58" s="247"/>
      <c r="AZ58" s="139"/>
      <c r="BA58" s="223" t="str">
        <f t="shared" si="15"/>
        <v/>
      </c>
      <c r="BB58" s="223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223" t="str">
        <f t="shared" si="16"/>
        <v/>
      </c>
    </row>
    <row r="59" spans="1:55">
      <c r="A59" s="166">
        <f>输入错误检查!A58</f>
        <v>0</v>
      </c>
      <c r="B59" s="108">
        <f t="shared" si="265"/>
        <v>5</v>
      </c>
      <c r="C59" s="108">
        <f t="shared" si="266"/>
        <v>2</v>
      </c>
      <c r="D59" s="108">
        <f t="shared" si="267"/>
        <v>1400</v>
      </c>
      <c r="E59" s="108" t="str">
        <f t="shared" si="268"/>
        <v>FL</v>
      </c>
      <c r="F59" s="108" t="str">
        <f t="shared" si="269"/>
        <v>TE</v>
      </c>
      <c r="G59" s="125">
        <v>5</v>
      </c>
      <c r="H59" s="108" t="s">
        <v>307</v>
      </c>
      <c r="I59" s="108" t="str">
        <f t="shared" si="27"/>
        <v/>
      </c>
      <c r="J59" s="108" t="str">
        <f t="shared" si="28"/>
        <v/>
      </c>
      <c r="K59" s="179"/>
      <c r="L59" s="177"/>
      <c r="M59" s="208">
        <f>S59+S60</f>
        <v>0</v>
      </c>
      <c r="N59" s="208">
        <f>T59+T60</f>
        <v>0</v>
      </c>
      <c r="O59" s="125">
        <f t="shared" si="291"/>
        <v>0</v>
      </c>
      <c r="P59" s="209">
        <f t="shared" si="292"/>
        <v>0</v>
      </c>
      <c r="Q59" s="209">
        <f t="shared" si="293"/>
        <v>0</v>
      </c>
      <c r="R59" s="209">
        <f t="shared" si="294"/>
        <v>0</v>
      </c>
      <c r="S59" s="177">
        <v>0</v>
      </c>
      <c r="T59" s="177">
        <v>0</v>
      </c>
      <c r="U59" s="125" t="str">
        <f t="shared" si="13"/>
        <v/>
      </c>
      <c r="V59" s="125" t="str" cm="1">
        <f t="array" ref="V59">_xlfn.IFS(S59+T59=0,"",S59&gt;T59,IF(I59="主",IF(S59=5,4,3),IF(S59=5,0,1)),S59&lt;T59,IF(I59="主",IF(T59=5,0,1),IF(T59=5,4,3)),S59=T59,2)</f>
        <v/>
      </c>
      <c r="W59" s="231"/>
      <c r="X59" s="231"/>
      <c r="Y59" s="210"/>
      <c r="Z59" s="235" t="str">
        <f t="shared" ref="Z59:AA59" si="310">IF($K59="","",IF($K59=$K57,AT57,AT58))</f>
        <v/>
      </c>
      <c r="AA59" s="235" t="str">
        <f t="shared" si="310"/>
        <v/>
      </c>
      <c r="AB59" s="239" t="str">
        <f t="shared" ref="AB59" si="311">IF($K59="","",IF($K59=$K57,AW57,AW58))</f>
        <v/>
      </c>
      <c r="AC59" s="239" t="str">
        <f t="shared" ref="AC59" si="312">IF($K59="","",IF($K59=$K57,AY57,AY58))</f>
        <v/>
      </c>
      <c r="AD59" s="232" t="str">
        <f t="shared" ref="AD59:AG59" si="313">IF($K59="","",IF($K59=$K57,Z57,Z58))</f>
        <v/>
      </c>
      <c r="AE59" s="232" t="str">
        <f t="shared" si="313"/>
        <v/>
      </c>
      <c r="AF59" s="240" t="str">
        <f t="shared" si="313"/>
        <v/>
      </c>
      <c r="AG59" s="240" t="str">
        <f t="shared" si="313"/>
        <v/>
      </c>
      <c r="AH59" s="232" t="str">
        <f t="shared" ref="AH59:AK59" si="314">IF($K59="","",IF($K59=$K57,AD57,AD58))</f>
        <v/>
      </c>
      <c r="AI59" s="232" t="str">
        <f t="shared" si="314"/>
        <v/>
      </c>
      <c r="AJ59" s="233" t="str">
        <f t="shared" si="314"/>
        <v/>
      </c>
      <c r="AK59" s="233" t="str">
        <f t="shared" si="314"/>
        <v/>
      </c>
      <c r="AL59" s="236" t="str">
        <f t="shared" ref="AL59" si="315">IF($K59="","",IF($K59=$K57,AZ57,AZ58))</f>
        <v/>
      </c>
      <c r="AM59" s="241" t="str">
        <f t="shared" ref="AM59:AN59" si="316">IF($K59="","",IF($K59=$K57,AL57,AL58))</f>
        <v/>
      </c>
      <c r="AN59" s="241" t="str">
        <f t="shared" si="316"/>
        <v/>
      </c>
      <c r="AO59" s="249"/>
      <c r="AP59" s="177"/>
      <c r="AQ59" s="177"/>
      <c r="AR59" s="250"/>
      <c r="AS59" s="246"/>
      <c r="AT59" s="251"/>
      <c r="AU59" s="252"/>
      <c r="AV59" s="177"/>
      <c r="AW59" s="252"/>
      <c r="AX59" s="177"/>
      <c r="AY59" s="252"/>
      <c r="AZ59" s="283"/>
      <c r="BA59" s="223" t="str">
        <f t="shared" si="15"/>
        <v/>
      </c>
      <c r="BB59" s="223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BC59" s="223" t="str">
        <f t="shared" si="16"/>
        <v/>
      </c>
    </row>
    <row r="60" spans="1:55">
      <c r="A60" s="166">
        <f>输入错误检查!A59</f>
        <v>0</v>
      </c>
      <c r="B60" s="108">
        <f t="shared" si="265"/>
        <v>5</v>
      </c>
      <c r="C60" s="108">
        <f t="shared" si="266"/>
        <v>2</v>
      </c>
      <c r="D60" s="108">
        <f t="shared" si="267"/>
        <v>1400</v>
      </c>
      <c r="E60" s="108" t="str">
        <f t="shared" si="268"/>
        <v>FL</v>
      </c>
      <c r="F60" s="108" t="str">
        <f t="shared" si="269"/>
        <v>TE</v>
      </c>
      <c r="G60" s="125">
        <v>5</v>
      </c>
      <c r="H60" s="108" t="s">
        <v>311</v>
      </c>
      <c r="I60" s="108" t="str">
        <f t="shared" si="27"/>
        <v/>
      </c>
      <c r="J60" s="108" t="str">
        <f t="shared" si="28"/>
        <v/>
      </c>
      <c r="K60" s="179"/>
      <c r="L60" s="177"/>
      <c r="M60" s="208"/>
      <c r="N60" s="208"/>
      <c r="O60" s="125"/>
      <c r="P60" s="224"/>
      <c r="Q60" s="224"/>
      <c r="R60" s="224"/>
      <c r="S60" s="177">
        <v>0</v>
      </c>
      <c r="T60" s="177">
        <v>0</v>
      </c>
      <c r="U60" s="125" t="str">
        <f t="shared" si="13"/>
        <v/>
      </c>
      <c r="V60" s="125" t="str" cm="1">
        <f t="array" ref="V60">_xlfn.IFS(S60+T60=0,"",S60&gt;T60,IF(I60="主",IF(S60=5,4,3),IF(S60=5,0,1)),S60&lt;T60,IF(I60="主",IF(T60=5,0,1),IF(T60=5,4,3)),S60=T60,2)</f>
        <v/>
      </c>
      <c r="W60" s="231"/>
      <c r="X60" s="231"/>
      <c r="Y60" s="210" t="str">
        <f t="shared" si="302"/>
        <v/>
      </c>
      <c r="Z60" s="235" t="str">
        <f t="shared" ref="Z60:AA60" si="317">IF($K60="","",IF($K60=$K58,AT58,AT57))</f>
        <v/>
      </c>
      <c r="AA60" s="235" t="str">
        <f t="shared" si="317"/>
        <v/>
      </c>
      <c r="AB60" s="239" t="str">
        <f t="shared" ref="AB60" si="318">IF($K60="","",IF($K60=$K58,AW58,AW57))</f>
        <v/>
      </c>
      <c r="AC60" s="239" t="str">
        <f t="shared" ref="AC60" si="319">IF($K60="","",IF($K60=$K58,AY58,AY57))</f>
        <v/>
      </c>
      <c r="AD60" s="232" t="str">
        <f t="shared" ref="AD60:AG60" si="320">IF($K60="","",IF($K60=$K58,Z58,Z57))</f>
        <v/>
      </c>
      <c r="AE60" s="232" t="str">
        <f t="shared" si="320"/>
        <v/>
      </c>
      <c r="AF60" s="240" t="str">
        <f t="shared" si="320"/>
        <v/>
      </c>
      <c r="AG60" s="240" t="str">
        <f t="shared" si="320"/>
        <v/>
      </c>
      <c r="AH60" s="232" t="str">
        <f t="shared" ref="AH60:AK60" si="321">IF($K60="","",IF($K60=$K58,AD58,AD57))</f>
        <v/>
      </c>
      <c r="AI60" s="232" t="str">
        <f t="shared" si="321"/>
        <v/>
      </c>
      <c r="AJ60" s="233" t="str">
        <f t="shared" si="321"/>
        <v/>
      </c>
      <c r="AK60" s="233" t="str">
        <f t="shared" si="321"/>
        <v/>
      </c>
      <c r="AL60" s="236" t="str">
        <f t="shared" ref="AL60" si="322">IF($K60="","",IF($K60=$K58,AZ58,AZ57))</f>
        <v/>
      </c>
      <c r="AM60" s="241" t="str">
        <f t="shared" ref="AM60:AN60" si="323">IF($K60="","",IF($K60=$K58,AL58,AL57))</f>
        <v/>
      </c>
      <c r="AN60" s="241" t="str">
        <f t="shared" si="323"/>
        <v/>
      </c>
      <c r="AO60" s="249"/>
      <c r="AP60" s="177"/>
      <c r="AQ60" s="177"/>
      <c r="AR60" s="250"/>
      <c r="AS60" s="246"/>
      <c r="AT60" s="251"/>
      <c r="AU60" s="252"/>
      <c r="AV60" s="177"/>
      <c r="AW60" s="252"/>
      <c r="AX60" s="177"/>
      <c r="AY60" s="252"/>
      <c r="AZ60" s="283"/>
      <c r="BA60" s="223" t="str">
        <f t="shared" si="15"/>
        <v/>
      </c>
      <c r="BB60" s="223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BC60" s="223" t="str">
        <f t="shared" si="16"/>
        <v/>
      </c>
    </row>
    <row r="61" spans="1:55">
      <c r="A61" s="166">
        <f>输入错误检查!A60</f>
        <v>0</v>
      </c>
      <c r="B61" s="108">
        <f t="shared" si="265"/>
        <v>5</v>
      </c>
      <c r="C61" s="108">
        <f t="shared" si="266"/>
        <v>2</v>
      </c>
      <c r="D61" s="108">
        <f t="shared" si="267"/>
        <v>1400</v>
      </c>
      <c r="E61" s="108" t="str">
        <f t="shared" si="268"/>
        <v>FL</v>
      </c>
      <c r="F61" s="108" t="str">
        <f t="shared" si="269"/>
        <v>TE</v>
      </c>
      <c r="G61" s="125" t="s">
        <v>314</v>
      </c>
      <c r="H61" s="108" t="s">
        <v>307</v>
      </c>
      <c r="I61" s="108" t="str">
        <f t="shared" si="27"/>
        <v/>
      </c>
      <c r="J61" s="108" t="str">
        <f t="shared" si="28"/>
        <v/>
      </c>
      <c r="K61" s="179"/>
      <c r="L61" s="177"/>
      <c r="M61" s="208">
        <f>S61+S62</f>
        <v>0</v>
      </c>
      <c r="N61" s="208">
        <f>T61+T62</f>
        <v>0</v>
      </c>
      <c r="O61" s="125">
        <f t="shared" si="291"/>
        <v>0</v>
      </c>
      <c r="P61" s="209">
        <f t="shared" si="292"/>
        <v>0</v>
      </c>
      <c r="Q61" s="209">
        <f t="shared" si="293"/>
        <v>0</v>
      </c>
      <c r="R61" s="209">
        <f t="shared" si="294"/>
        <v>0</v>
      </c>
      <c r="S61" s="177">
        <v>0</v>
      </c>
      <c r="T61" s="177">
        <v>0</v>
      </c>
      <c r="U61" s="125" t="str">
        <f t="shared" si="13"/>
        <v/>
      </c>
      <c r="V61" s="125" t="str" cm="1">
        <f t="array" ref="V61">_xlfn.IFS(S61+T61=0,"",S61&gt;T61,IF(I61="主",IF(S61=5,4,3),IF(S61=5,0,1)),S61&lt;T61,IF(I61="主",IF(T61=5,0,1),IF(T61=5,4,3)),S61=T61,2)</f>
        <v/>
      </c>
      <c r="W61" s="231"/>
      <c r="X61" s="231"/>
      <c r="Y61" s="210"/>
      <c r="Z61" s="235" t="str">
        <f t="shared" ref="Z61:AA61" si="324">IF($K61="","",IF($K61=$K59,AT59,AT60))</f>
        <v/>
      </c>
      <c r="AA61" s="235" t="str">
        <f t="shared" si="324"/>
        <v/>
      </c>
      <c r="AB61" s="239" t="str">
        <f t="shared" ref="AB61" si="325">IF($K61="","",IF($K61=$K59,AW59,AW60))</f>
        <v/>
      </c>
      <c r="AC61" s="239" t="str">
        <f t="shared" ref="AC61" si="326">IF($K61="","",IF($K61=$K59,AY59,AY60))</f>
        <v/>
      </c>
      <c r="AD61" s="232" t="str">
        <f t="shared" ref="AD61:AG61" si="327">IF($K61="","",IF($K61=$K59,Z59,Z60))</f>
        <v/>
      </c>
      <c r="AE61" s="232" t="str">
        <f t="shared" si="327"/>
        <v/>
      </c>
      <c r="AF61" s="240" t="str">
        <f t="shared" si="327"/>
        <v/>
      </c>
      <c r="AG61" s="240" t="str">
        <f t="shared" si="327"/>
        <v/>
      </c>
      <c r="AH61" s="232" t="str">
        <f t="shared" ref="AH61:AK61" si="328">IF($K61="","",IF($K61=$K59,AD59,AD60))</f>
        <v/>
      </c>
      <c r="AI61" s="232" t="str">
        <f t="shared" si="328"/>
        <v/>
      </c>
      <c r="AJ61" s="233" t="str">
        <f t="shared" si="328"/>
        <v/>
      </c>
      <c r="AK61" s="233" t="str">
        <f t="shared" si="328"/>
        <v/>
      </c>
      <c r="AL61" s="236" t="str">
        <f t="shared" ref="AL61" si="329">IF($K61="","",IF($K61=$K59,AZ59,AZ60))</f>
        <v/>
      </c>
      <c r="AM61" s="241" t="str">
        <f t="shared" ref="AM61:AN61" si="330">IF($K61="","",IF($K61=$K59,AL59,AL60))</f>
        <v/>
      </c>
      <c r="AN61" s="241" t="str">
        <f t="shared" si="330"/>
        <v/>
      </c>
      <c r="AO61" s="177"/>
      <c r="AP61" s="177"/>
      <c r="AQ61" s="177"/>
      <c r="AR61" s="177"/>
      <c r="AS61" s="246"/>
      <c r="AT61" s="252"/>
      <c r="AU61" s="252"/>
      <c r="AV61" s="177"/>
      <c r="AW61" s="252"/>
      <c r="AX61" s="177"/>
      <c r="AY61" s="252"/>
      <c r="AZ61" s="283"/>
      <c r="BA61" s="223" t="str">
        <f t="shared" si="15"/>
        <v/>
      </c>
      <c r="BB61" s="223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BC61" s="223" t="str">
        <f t="shared" si="16"/>
        <v/>
      </c>
    </row>
    <row r="62" spans="1:55">
      <c r="A62" s="166">
        <f>输入错误检查!A61</f>
        <v>0</v>
      </c>
      <c r="B62" s="108">
        <f t="shared" si="265"/>
        <v>5</v>
      </c>
      <c r="C62" s="108">
        <f t="shared" si="266"/>
        <v>2</v>
      </c>
      <c r="D62" s="108">
        <f t="shared" si="267"/>
        <v>1400</v>
      </c>
      <c r="E62" s="108" t="str">
        <f t="shared" si="268"/>
        <v>FL</v>
      </c>
      <c r="F62" s="108" t="str">
        <f t="shared" si="269"/>
        <v>TE</v>
      </c>
      <c r="G62" s="125" t="s">
        <v>314</v>
      </c>
      <c r="H62" s="108" t="s">
        <v>311</v>
      </c>
      <c r="I62" s="108" t="str">
        <f t="shared" si="27"/>
        <v/>
      </c>
      <c r="J62" s="108" t="str">
        <f t="shared" si="28"/>
        <v/>
      </c>
      <c r="K62" s="177"/>
      <c r="L62" s="177"/>
      <c r="M62" s="208"/>
      <c r="N62" s="208"/>
      <c r="O62" s="125"/>
      <c r="P62" s="224"/>
      <c r="Q62" s="224"/>
      <c r="R62" s="224"/>
      <c r="S62" s="177">
        <v>0</v>
      </c>
      <c r="T62" s="177">
        <v>0</v>
      </c>
      <c r="U62" s="125" t="str">
        <f t="shared" si="13"/>
        <v/>
      </c>
      <c r="V62" s="125" t="str" cm="1">
        <f t="array" ref="V62">_xlfn.IFS(S62+T62=0,"",S62&gt;T62,IF(I62="主",IF(S62=5,4,3),IF(S62=5,0,1)),S62&lt;T62,IF(I62="主",IF(T62=5,0,1),IF(T62=5,4,3)),S62=T62,2)</f>
        <v/>
      </c>
      <c r="W62" s="231"/>
      <c r="X62" s="231"/>
      <c r="Y62" s="210" t="str">
        <f t="shared" si="302"/>
        <v/>
      </c>
      <c r="Z62" s="235" t="str">
        <f t="shared" ref="Z62:AA62" si="331">IF($K62="","",IF($K62=$K60,AT60,AT59))</f>
        <v/>
      </c>
      <c r="AA62" s="235" t="str">
        <f t="shared" si="331"/>
        <v/>
      </c>
      <c r="AB62" s="239" t="str">
        <f t="shared" ref="AB62" si="332">IF($K62="","",IF($K62=$K60,AW60,AW59))</f>
        <v/>
      </c>
      <c r="AC62" s="239" t="str">
        <f t="shared" ref="AC62" si="333">IF($K62="","",IF($K62=$K60,AY60,AY59))</f>
        <v/>
      </c>
      <c r="AD62" s="232" t="str">
        <f t="shared" ref="AD62:AG62" si="334">IF($K62="","",IF($K62=$K60,Z60,Z59))</f>
        <v/>
      </c>
      <c r="AE62" s="232" t="str">
        <f t="shared" si="334"/>
        <v/>
      </c>
      <c r="AF62" s="240" t="str">
        <f t="shared" si="334"/>
        <v/>
      </c>
      <c r="AG62" s="240" t="str">
        <f t="shared" si="334"/>
        <v/>
      </c>
      <c r="AH62" s="232" t="str">
        <f t="shared" ref="AH62:AK62" si="335">IF($K62="","",IF($K62=$K60,AD60,AD59))</f>
        <v/>
      </c>
      <c r="AI62" s="232" t="str">
        <f t="shared" si="335"/>
        <v/>
      </c>
      <c r="AJ62" s="233" t="str">
        <f t="shared" si="335"/>
        <v/>
      </c>
      <c r="AK62" s="233" t="str">
        <f t="shared" si="335"/>
        <v/>
      </c>
      <c r="AL62" s="236" t="str">
        <f t="shared" ref="AL62" si="336">IF($K62="","",IF($K62=$K60,AZ60,AZ59))</f>
        <v/>
      </c>
      <c r="AM62" s="241" t="str">
        <f t="shared" ref="AM62:AN62" si="337">IF($K62="","",IF($K62=$K60,AL60,AL59))</f>
        <v/>
      </c>
      <c r="AN62" s="241" t="str">
        <f t="shared" si="337"/>
        <v/>
      </c>
      <c r="AO62" s="177"/>
      <c r="AP62" s="177"/>
      <c r="AQ62" s="177"/>
      <c r="AR62" s="177"/>
      <c r="AS62" s="177"/>
      <c r="AT62" s="252"/>
      <c r="AU62" s="252"/>
      <c r="AV62" s="177"/>
      <c r="AW62" s="252"/>
      <c r="AX62" s="177"/>
      <c r="AY62" s="252"/>
      <c r="AZ62" s="283"/>
      <c r="BA62" s="223" t="str">
        <f t="shared" si="15"/>
        <v/>
      </c>
      <c r="BB62" s="223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BC62" s="223" t="str">
        <f t="shared" si="16"/>
        <v/>
      </c>
    </row>
    <row r="63" spans="1:55">
      <c r="A63" s="166">
        <f>输入错误检查!A62</f>
        <v>0</v>
      </c>
      <c r="B63" s="108">
        <f>IF(赛果!A7="","",赛果!A7)</f>
        <v>5</v>
      </c>
      <c r="C63" s="108">
        <f>IF(赛果!B7="","",赛果!B7)</f>
        <v>2</v>
      </c>
      <c r="D63" s="108">
        <f>IF(赛果!C7="","",赛果!C7)</f>
        <v>1730</v>
      </c>
      <c r="E63" s="108" t="str">
        <f>IF(赛果!D7="","",赛果!D7)</f>
        <v>WBG</v>
      </c>
      <c r="F63" s="108" t="str">
        <f>IF(赛果!E7="","",赛果!E7)</f>
        <v>FPX.ZQ</v>
      </c>
      <c r="G63" s="125">
        <v>1</v>
      </c>
      <c r="H63" s="108" t="s">
        <v>307</v>
      </c>
      <c r="I63" s="108" t="str">
        <f t="shared" si="27"/>
        <v>客</v>
      </c>
      <c r="J63" s="108" t="str">
        <f t="shared" si="28"/>
        <v>WBG</v>
      </c>
      <c r="K63" s="255" t="s">
        <v>135</v>
      </c>
      <c r="L63" s="255" t="s">
        <v>184</v>
      </c>
      <c r="M63" s="208">
        <f>S63+S64</f>
        <v>4</v>
      </c>
      <c r="N63" s="208">
        <f>T63+T64</f>
        <v>4</v>
      </c>
      <c r="O63" s="108">
        <f t="shared" ref="O63:O67" si="338">M63+N63</f>
        <v>8</v>
      </c>
      <c r="P63" s="256">
        <f t="shared" ref="P63:P67" si="339">IF(M63&gt;N63,1,0)</f>
        <v>0</v>
      </c>
      <c r="Q63" s="256">
        <f t="shared" ref="Q63:Q67" si="340">IF(M63+N63=0,0,IF(M63=N63,1,0))</f>
        <v>1</v>
      </c>
      <c r="R63" s="256">
        <f t="shared" ref="R63:R67" si="341">IF(M63&lt;N63,1,0)</f>
        <v>0</v>
      </c>
      <c r="S63" s="257">
        <v>2</v>
      </c>
      <c r="T63" s="257">
        <v>2</v>
      </c>
      <c r="U63" s="125" t="str">
        <f t="shared" si="13"/>
        <v>平</v>
      </c>
      <c r="V63" s="125" cm="1">
        <f t="array" ref="V63">_xlfn.IFS(S63+T63=0,"",S63&gt;T63,IF(I63="主",IF(S63=5,4,3),IF(S63=5,0,1)),S63&lt;T63,IF(I63="主",IF(T63=5,0,1),IF(T63=5,4,3)),S63=T63,2)</f>
        <v>2</v>
      </c>
      <c r="W63" s="258" t="s">
        <v>313</v>
      </c>
      <c r="X63" s="258" t="s">
        <v>312</v>
      </c>
      <c r="Y63" s="258" t="s">
        <v>309</v>
      </c>
      <c r="Z63" s="211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3"/>
      <c r="AL63" s="214"/>
      <c r="AM63" s="214"/>
      <c r="AN63" s="214"/>
      <c r="AO63" s="259" t="s">
        <v>211</v>
      </c>
      <c r="AP63" s="260" t="s">
        <v>97</v>
      </c>
      <c r="AQ63" s="261"/>
      <c r="AR63" s="262"/>
      <c r="AS63" s="263"/>
      <c r="AT63" s="264" t="s">
        <v>183</v>
      </c>
      <c r="AU63" s="265" t="s">
        <v>261</v>
      </c>
      <c r="AV63" s="179" t="s">
        <v>228</v>
      </c>
      <c r="AW63" s="265" t="s">
        <v>235</v>
      </c>
      <c r="AX63" s="179" t="s">
        <v>221</v>
      </c>
      <c r="AY63" s="265" t="s">
        <v>255</v>
      </c>
      <c r="AZ63" s="266" t="s">
        <v>240</v>
      </c>
      <c r="BA63" s="223" t="str">
        <f t="shared" si="15"/>
        <v>主</v>
      </c>
      <c r="BB63" s="223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WBG</v>
      </c>
      <c r="BC63" s="223" t="str">
        <f t="shared" si="16"/>
        <v>FPX.ZQ</v>
      </c>
    </row>
    <row r="64" spans="1:55">
      <c r="A64" s="166">
        <f>输入错误检查!A63</f>
        <v>0</v>
      </c>
      <c r="B64" s="108">
        <f t="shared" ref="B64:B74" si="342">B63</f>
        <v>5</v>
      </c>
      <c r="C64" s="108">
        <f t="shared" ref="C64:C74" si="343">C63</f>
        <v>2</v>
      </c>
      <c r="D64" s="108">
        <f t="shared" ref="D64:D74" si="344">D63</f>
        <v>1730</v>
      </c>
      <c r="E64" s="108" t="str">
        <f t="shared" ref="E64:E74" si="345">E63</f>
        <v>WBG</v>
      </c>
      <c r="F64" s="108" t="str">
        <f t="shared" ref="F64:F74" si="346">F63</f>
        <v>FPX.ZQ</v>
      </c>
      <c r="G64" s="125">
        <v>1</v>
      </c>
      <c r="H64" s="108" t="s">
        <v>311</v>
      </c>
      <c r="I64" s="108" t="str">
        <f t="shared" si="27"/>
        <v>主</v>
      </c>
      <c r="J64" s="108" t="str">
        <f t="shared" si="28"/>
        <v>FPX.ZQ</v>
      </c>
      <c r="K64" s="255" t="s">
        <v>68</v>
      </c>
      <c r="L64" s="255" t="s">
        <v>70</v>
      </c>
      <c r="M64" s="208"/>
      <c r="N64" s="208"/>
      <c r="O64" s="108"/>
      <c r="P64" s="267"/>
      <c r="Q64" s="267"/>
      <c r="R64" s="267"/>
      <c r="S64" s="257">
        <v>2</v>
      </c>
      <c r="T64" s="257">
        <v>2</v>
      </c>
      <c r="U64" s="125" t="str">
        <f t="shared" si="13"/>
        <v>平</v>
      </c>
      <c r="V64" s="125" cm="1">
        <f t="array" ref="V64">_xlfn.IFS(S64+T64=0,"",S64&gt;T64,IF(I64="主",IF(S64=5,4,3),IF(S64=5,0,1)),S64&lt;T64,IF(I64="主",IF(T64=5,0,1),IF(T64=5,4,3)),S64=T64,2)</f>
        <v>2</v>
      </c>
      <c r="W64" s="258" t="str">
        <f>IF(W63="","",W63)</f>
        <v>月亮河公园</v>
      </c>
      <c r="X64" s="258" t="s">
        <v>312</v>
      </c>
      <c r="Y64" s="258" t="str">
        <f t="shared" ref="Y64:Y68" si="347">IF(Y63="","",Y63)</f>
        <v>湖景村</v>
      </c>
      <c r="Z64" s="225"/>
      <c r="AA64" s="226"/>
      <c r="AB64" s="227"/>
      <c r="AC64" s="227"/>
      <c r="AD64" s="227"/>
      <c r="AE64" s="227"/>
      <c r="AF64" s="227"/>
      <c r="AG64" s="227"/>
      <c r="AH64" s="227"/>
      <c r="AI64" s="227"/>
      <c r="AJ64" s="227"/>
      <c r="AK64" s="213"/>
      <c r="AL64" s="214"/>
      <c r="AM64" s="214"/>
      <c r="AN64" s="214"/>
      <c r="AO64" s="259" t="s">
        <v>211</v>
      </c>
      <c r="AP64" s="260" t="s">
        <v>228</v>
      </c>
      <c r="AQ64" s="268"/>
      <c r="AR64" s="269"/>
      <c r="AS64" s="270"/>
      <c r="AT64" s="264" t="s">
        <v>261</v>
      </c>
      <c r="AU64" s="265" t="s">
        <v>183</v>
      </c>
      <c r="AV64" s="179" t="s">
        <v>97</v>
      </c>
      <c r="AW64" s="265" t="s">
        <v>224</v>
      </c>
      <c r="AX64" s="179" t="s">
        <v>267</v>
      </c>
      <c r="AY64" s="265" t="s">
        <v>255</v>
      </c>
      <c r="AZ64" s="266" t="s">
        <v>240</v>
      </c>
      <c r="BA64" s="223" t="str">
        <f t="shared" si="15"/>
        <v>主</v>
      </c>
      <c r="BB64" s="223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WBG</v>
      </c>
      <c r="BC64" s="223" t="str">
        <f t="shared" si="16"/>
        <v>FPX.ZQ</v>
      </c>
    </row>
    <row r="65" spans="1:55">
      <c r="A65" s="166">
        <f>输入错误检查!A64</f>
        <v>0</v>
      </c>
      <c r="B65" s="108">
        <f t="shared" si="342"/>
        <v>5</v>
      </c>
      <c r="C65" s="108">
        <f t="shared" si="343"/>
        <v>2</v>
      </c>
      <c r="D65" s="108">
        <f t="shared" si="344"/>
        <v>1730</v>
      </c>
      <c r="E65" s="108" t="str">
        <f t="shared" si="345"/>
        <v>WBG</v>
      </c>
      <c r="F65" s="108" t="str">
        <f t="shared" si="346"/>
        <v>FPX.ZQ</v>
      </c>
      <c r="G65" s="125">
        <v>2</v>
      </c>
      <c r="H65" s="108" t="s">
        <v>307</v>
      </c>
      <c r="I65" s="108" t="str">
        <f t="shared" si="27"/>
        <v>客</v>
      </c>
      <c r="J65" s="108" t="str">
        <f t="shared" si="28"/>
        <v>WBG</v>
      </c>
      <c r="K65" s="255" t="s">
        <v>135</v>
      </c>
      <c r="L65" s="255" t="s">
        <v>184</v>
      </c>
      <c r="M65" s="208">
        <f>S65+S66</f>
        <v>1</v>
      </c>
      <c r="N65" s="208">
        <f>T65+T66</f>
        <v>8</v>
      </c>
      <c r="O65" s="108">
        <f t="shared" si="338"/>
        <v>9</v>
      </c>
      <c r="P65" s="256">
        <f t="shared" si="339"/>
        <v>0</v>
      </c>
      <c r="Q65" s="256">
        <f t="shared" si="340"/>
        <v>0</v>
      </c>
      <c r="R65" s="256">
        <f t="shared" si="341"/>
        <v>1</v>
      </c>
      <c r="S65" s="257">
        <v>0</v>
      </c>
      <c r="T65" s="257">
        <v>5</v>
      </c>
      <c r="U65" s="125" t="str">
        <f t="shared" si="13"/>
        <v>屠</v>
      </c>
      <c r="V65" s="125" cm="1">
        <f t="array" ref="V65">_xlfn.IFS(S65+T65=0,"",S65&gt;T65,IF(I65="主",IF(S65=5,4,3),IF(S65=5,0,1)),S65&lt;T65,IF(I65="主",IF(T65=5,0,1),IF(T65=5,4,3)),S65=T65,2)</f>
        <v>4</v>
      </c>
      <c r="W65" s="271"/>
      <c r="X65" s="258" t="s">
        <v>312</v>
      </c>
      <c r="Y65" s="258" t="s">
        <v>310</v>
      </c>
      <c r="Z65" s="232" t="str">
        <f t="shared" ref="Z65:AA65" si="348">IF($K65="","",IF($K65=$K63,AT63,AT64))</f>
        <v>机械师</v>
      </c>
      <c r="AA65" s="233" t="str">
        <f t="shared" si="348"/>
        <v>木偶师</v>
      </c>
      <c r="AB65" s="234" t="str">
        <f t="shared" ref="AB65" si="349">IF($K65="","",IF($K65=$K63,AW63,AW64))</f>
        <v>守墓人</v>
      </c>
      <c r="AC65" s="235" t="str">
        <f t="shared" ref="AC65" si="350">IF($K65="","",IF($K65=$K63,AY63,AY64))</f>
        <v>古董商</v>
      </c>
      <c r="AD65" s="227"/>
      <c r="AE65" s="227"/>
      <c r="AF65" s="227"/>
      <c r="AG65" s="227"/>
      <c r="AH65" s="227"/>
      <c r="AI65" s="227"/>
      <c r="AJ65" s="227"/>
      <c r="AK65" s="227"/>
      <c r="AL65" s="236" t="str">
        <f t="shared" ref="AL65" si="351">IF($K65="","",IF($K65=$K63,AZ63,AZ64))</f>
        <v>时空之影</v>
      </c>
      <c r="AM65" s="214"/>
      <c r="AN65" s="214"/>
      <c r="AO65" s="259" t="s">
        <v>211</v>
      </c>
      <c r="AP65" s="272" t="s">
        <v>97</v>
      </c>
      <c r="AQ65" s="273" t="s">
        <v>242</v>
      </c>
      <c r="AR65" s="274"/>
      <c r="AS65" s="270"/>
      <c r="AT65" s="264" t="s">
        <v>267</v>
      </c>
      <c r="AU65" s="265" t="s">
        <v>198</v>
      </c>
      <c r="AV65" s="179" t="s">
        <v>269</v>
      </c>
      <c r="AW65" s="265" t="s">
        <v>228</v>
      </c>
      <c r="AX65" s="179" t="s">
        <v>259</v>
      </c>
      <c r="AY65" s="265" t="s">
        <v>262</v>
      </c>
      <c r="AZ65" s="266" t="s">
        <v>249</v>
      </c>
      <c r="BA65" s="223" t="str">
        <f t="shared" si="15"/>
        <v>客</v>
      </c>
      <c r="BB65" s="223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FPX.ZQ</v>
      </c>
      <c r="BC65" s="223" t="str">
        <f t="shared" si="16"/>
        <v>WBG</v>
      </c>
    </row>
    <row r="66" spans="1:55">
      <c r="A66" s="166">
        <f>输入错误检查!A65</f>
        <v>0</v>
      </c>
      <c r="B66" s="108">
        <f t="shared" si="342"/>
        <v>5</v>
      </c>
      <c r="C66" s="108">
        <f t="shared" si="343"/>
        <v>2</v>
      </c>
      <c r="D66" s="108">
        <f t="shared" si="344"/>
        <v>1730</v>
      </c>
      <c r="E66" s="108" t="str">
        <f t="shared" si="345"/>
        <v>WBG</v>
      </c>
      <c r="F66" s="108" t="str">
        <f t="shared" si="346"/>
        <v>FPX.ZQ</v>
      </c>
      <c r="G66" s="125">
        <v>2</v>
      </c>
      <c r="H66" s="108" t="s">
        <v>311</v>
      </c>
      <c r="I66" s="108" t="str">
        <f t="shared" si="27"/>
        <v>主</v>
      </c>
      <c r="J66" s="108" t="str">
        <f t="shared" si="28"/>
        <v>FPX.ZQ</v>
      </c>
      <c r="K66" s="255" t="s">
        <v>68</v>
      </c>
      <c r="L66" s="255" t="s">
        <v>70</v>
      </c>
      <c r="M66" s="208"/>
      <c r="N66" s="208"/>
      <c r="O66" s="108"/>
      <c r="P66" s="267"/>
      <c r="Q66" s="267"/>
      <c r="R66" s="267"/>
      <c r="S66" s="257">
        <v>1</v>
      </c>
      <c r="T66" s="257">
        <v>3</v>
      </c>
      <c r="U66" s="125" t="str">
        <f t="shared" si="13"/>
        <v>人</v>
      </c>
      <c r="V66" s="125" cm="1">
        <f t="array" ref="V66">_xlfn.IFS(S66+T66=0,"",S66&gt;T66,IF(I66="主",IF(S66=5,4,3),IF(S66=5,0,1)),S66&lt;T66,IF(I66="主",IF(T66=5,0,1),IF(T66=5,4,3)),S66=T66,2)</f>
        <v>1</v>
      </c>
      <c r="W66" s="271"/>
      <c r="X66" s="258" t="s">
        <v>312</v>
      </c>
      <c r="Y66" s="258" t="str">
        <f t="shared" si="347"/>
        <v>永眠镇</v>
      </c>
      <c r="Z66" s="232" t="str">
        <f t="shared" ref="Z66:AA66" si="352">IF($K66="","",IF($K66=$K64,AT64,AT63))</f>
        <v>木偶师</v>
      </c>
      <c r="AA66" s="233" t="str">
        <f t="shared" si="352"/>
        <v>机械师</v>
      </c>
      <c r="AB66" s="234" t="str">
        <f t="shared" ref="AB66" si="353">IF($K66="","",IF($K66=$K64,AW64,AW63))</f>
        <v>野人</v>
      </c>
      <c r="AC66" s="235" t="str">
        <f t="shared" ref="AC66" si="354">IF($K66="","",IF($K66=$K64,AY64,AY63))</f>
        <v>古董商</v>
      </c>
      <c r="AD66" s="226"/>
      <c r="AE66" s="226"/>
      <c r="AF66" s="227"/>
      <c r="AG66" s="227"/>
      <c r="AH66" s="227"/>
      <c r="AI66" s="227"/>
      <c r="AJ66" s="227"/>
      <c r="AK66" s="227"/>
      <c r="AL66" s="236" t="str">
        <f t="shared" ref="AL66" si="355">IF($K66="","",IF($K66=$K64,AZ64,AZ63))</f>
        <v>时空之影</v>
      </c>
      <c r="AM66" s="214"/>
      <c r="AN66" s="214"/>
      <c r="AO66" s="259" t="s">
        <v>164</v>
      </c>
      <c r="AP66" s="272" t="s">
        <v>269</v>
      </c>
      <c r="AQ66" s="260" t="s">
        <v>242</v>
      </c>
      <c r="AR66" s="268"/>
      <c r="AS66" s="270"/>
      <c r="AT66" s="264" t="s">
        <v>97</v>
      </c>
      <c r="AU66" s="265" t="s">
        <v>228</v>
      </c>
      <c r="AV66" s="179" t="s">
        <v>266</v>
      </c>
      <c r="AW66" s="265" t="s">
        <v>267</v>
      </c>
      <c r="AX66" s="179" t="s">
        <v>259</v>
      </c>
      <c r="AY66" s="265" t="s">
        <v>142</v>
      </c>
      <c r="AZ66" s="266" t="s">
        <v>223</v>
      </c>
      <c r="BA66" s="223" t="str">
        <f t="shared" si="15"/>
        <v>客</v>
      </c>
      <c r="BB66" s="223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FPX.ZQ</v>
      </c>
      <c r="BC66" s="223" t="str">
        <f t="shared" si="16"/>
        <v>WBG</v>
      </c>
    </row>
    <row r="67" spans="1:55">
      <c r="A67" s="166">
        <f>输入错误检查!A66</f>
        <v>0</v>
      </c>
      <c r="B67" s="108">
        <f t="shared" si="342"/>
        <v>5</v>
      </c>
      <c r="C67" s="108">
        <f t="shared" si="343"/>
        <v>2</v>
      </c>
      <c r="D67" s="108">
        <f t="shared" si="344"/>
        <v>1730</v>
      </c>
      <c r="E67" s="108" t="str">
        <f t="shared" si="345"/>
        <v>WBG</v>
      </c>
      <c r="F67" s="108" t="str">
        <f t="shared" si="346"/>
        <v>FPX.ZQ</v>
      </c>
      <c r="G67" s="125">
        <v>3</v>
      </c>
      <c r="H67" s="108" t="s">
        <v>307</v>
      </c>
      <c r="I67" s="108" t="str">
        <f t="shared" si="27"/>
        <v>客</v>
      </c>
      <c r="J67" s="108" t="str">
        <f t="shared" si="28"/>
        <v>WBG</v>
      </c>
      <c r="K67" s="255" t="s">
        <v>135</v>
      </c>
      <c r="L67" s="255" t="s">
        <v>184</v>
      </c>
      <c r="M67" s="208">
        <f>S67+S68</f>
        <v>5</v>
      </c>
      <c r="N67" s="208">
        <f>T67+T68</f>
        <v>3</v>
      </c>
      <c r="O67" s="108">
        <f t="shared" si="338"/>
        <v>8</v>
      </c>
      <c r="P67" s="256">
        <f t="shared" si="339"/>
        <v>1</v>
      </c>
      <c r="Q67" s="256">
        <f t="shared" si="340"/>
        <v>0</v>
      </c>
      <c r="R67" s="256">
        <f t="shared" si="341"/>
        <v>0</v>
      </c>
      <c r="S67" s="257">
        <v>2</v>
      </c>
      <c r="T67" s="257">
        <v>2</v>
      </c>
      <c r="U67" s="125" t="str">
        <f t="shared" si="13"/>
        <v>平</v>
      </c>
      <c r="V67" s="125" cm="1">
        <f t="array" ref="V67">_xlfn.IFS(S67+T67=0,"",S67&gt;T67,IF(I67="主",IF(S67=5,4,3),IF(S67=5,0,1)),S67&lt;T67,IF(I67="主",IF(T67=5,0,1),IF(T67=5,4,3)),S67=T67,2)</f>
        <v>2</v>
      </c>
      <c r="W67" s="271"/>
      <c r="X67" s="258" t="s">
        <v>312</v>
      </c>
      <c r="Y67" s="258" t="s">
        <v>313</v>
      </c>
      <c r="Z67" s="235" t="str">
        <f t="shared" ref="Z67:AA67" si="356">IF($K67="","",IF($K67=$K65,AT65,AT66))</f>
        <v>弓箭手</v>
      </c>
      <c r="AA67" s="235" t="str">
        <f t="shared" si="356"/>
        <v>祭司</v>
      </c>
      <c r="AB67" s="239" t="str">
        <f t="shared" ref="AB67" si="357">IF($K67="","",IF($K67=$K65,AW65,AW66))</f>
        <v>大副</v>
      </c>
      <c r="AC67" s="239" t="str">
        <f t="shared" ref="AC67" si="358">IF($K67="","",IF($K67=$K65,AY65,AY66))</f>
        <v>火灾调查员</v>
      </c>
      <c r="AD67" s="235" t="str">
        <f t="shared" ref="AD67:AG67" si="359">IF($K67="","",IF($K67=$K65,Z65,Z66))</f>
        <v>机械师</v>
      </c>
      <c r="AE67" s="240" t="str">
        <f t="shared" si="359"/>
        <v>木偶师</v>
      </c>
      <c r="AF67" s="240" t="str">
        <f t="shared" si="359"/>
        <v>守墓人</v>
      </c>
      <c r="AG67" s="240" t="str">
        <f t="shared" si="359"/>
        <v>古董商</v>
      </c>
      <c r="AH67" s="227"/>
      <c r="AI67" s="227"/>
      <c r="AJ67" s="227"/>
      <c r="AK67" s="227"/>
      <c r="AL67" s="236" t="str">
        <f t="shared" ref="AL67" si="360">IF($K67="","",IF($K67=$K65,AZ65,AZ66))</f>
        <v>台球手</v>
      </c>
      <c r="AM67" s="241" t="str">
        <f t="shared" ref="AM67" si="361">IF($K67="","",IF($K67=$K65,AL65,AL66))</f>
        <v>时空之影</v>
      </c>
      <c r="AN67" s="214"/>
      <c r="AO67" s="259" t="s">
        <v>211</v>
      </c>
      <c r="AP67" s="272" t="s">
        <v>97</v>
      </c>
      <c r="AQ67" s="272" t="s">
        <v>242</v>
      </c>
      <c r="AR67" s="273" t="s">
        <v>194</v>
      </c>
      <c r="AS67" s="275"/>
      <c r="AT67" s="264" t="s">
        <v>164</v>
      </c>
      <c r="AU67" s="265" t="s">
        <v>131</v>
      </c>
      <c r="AV67" s="179" t="s">
        <v>266</v>
      </c>
      <c r="AW67" s="265" t="s">
        <v>86</v>
      </c>
      <c r="AX67" s="179" t="s">
        <v>259</v>
      </c>
      <c r="AY67" s="265" t="s">
        <v>250</v>
      </c>
      <c r="AZ67" s="266" t="s">
        <v>236</v>
      </c>
      <c r="BA67" s="223" t="str">
        <f t="shared" si="15"/>
        <v>主</v>
      </c>
      <c r="BB67" s="223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WBG</v>
      </c>
      <c r="BC67" s="223" t="str">
        <f t="shared" si="16"/>
        <v>FPX.ZQ</v>
      </c>
    </row>
    <row r="68" spans="1:55">
      <c r="A68" s="166">
        <f>输入错误检查!A67</f>
        <v>0</v>
      </c>
      <c r="B68" s="108">
        <f t="shared" si="342"/>
        <v>5</v>
      </c>
      <c r="C68" s="108">
        <f t="shared" si="343"/>
        <v>2</v>
      </c>
      <c r="D68" s="108">
        <f t="shared" si="344"/>
        <v>1730</v>
      </c>
      <c r="E68" s="108" t="str">
        <f t="shared" si="345"/>
        <v>WBG</v>
      </c>
      <c r="F68" s="108" t="str">
        <f t="shared" si="346"/>
        <v>FPX.ZQ</v>
      </c>
      <c r="G68" s="125">
        <v>3</v>
      </c>
      <c r="H68" s="108" t="s">
        <v>311</v>
      </c>
      <c r="I68" s="108" t="str">
        <f t="shared" si="27"/>
        <v>主</v>
      </c>
      <c r="J68" s="108" t="str">
        <f t="shared" si="28"/>
        <v>FPX.ZQ</v>
      </c>
      <c r="K68" s="255" t="s">
        <v>68</v>
      </c>
      <c r="L68" s="255" t="s">
        <v>70</v>
      </c>
      <c r="M68" s="208"/>
      <c r="N68" s="208"/>
      <c r="O68" s="108"/>
      <c r="P68" s="267"/>
      <c r="Q68" s="267"/>
      <c r="R68" s="267"/>
      <c r="S68" s="257">
        <v>3</v>
      </c>
      <c r="T68" s="257">
        <v>1</v>
      </c>
      <c r="U68" s="125" t="str">
        <f t="shared" ref="U68:U131" si="362">_xlfn.IFS(S68+T68=0,"",S68&gt;T68,IF(I68="主","屠","人"),S68&lt;T68,IF(I68="主","人","屠"),S68=T68,"平")</f>
        <v>屠</v>
      </c>
      <c r="V68" s="125" cm="1">
        <f t="array" ref="V68">_xlfn.IFS(S68+T68=0,"",S68&gt;T68,IF(I68="主",IF(S68=5,4,3),IF(S68=5,0,1)),S68&lt;T68,IF(I68="主",IF(T68=5,0,1),IF(T68=5,4,3)),S68=T68,2)</f>
        <v>3</v>
      </c>
      <c r="W68" s="271"/>
      <c r="X68" s="258" t="s">
        <v>312</v>
      </c>
      <c r="Y68" s="258" t="s">
        <v>313</v>
      </c>
      <c r="Z68" s="235" t="str">
        <f t="shared" ref="Z68:AA68" si="363">IF($K68="","",IF($K68=$K66,AT66,AT65))</f>
        <v>医生</v>
      </c>
      <c r="AA68" s="235" t="str">
        <f t="shared" si="363"/>
        <v>大副</v>
      </c>
      <c r="AB68" s="239" t="str">
        <f t="shared" ref="AB68" si="364">IF($K68="","",IF($K68=$K66,AW66,AW65))</f>
        <v>弓箭手</v>
      </c>
      <c r="AC68" s="239" t="str">
        <f t="shared" ref="AC68" si="365">IF($K68="","",IF($K68=$K66,AY66,AY65))</f>
        <v>魔术师</v>
      </c>
      <c r="AD68" s="235" t="str">
        <f t="shared" ref="AD68:AG68" si="366">IF($K68="","",IF($K68=$K66,Z66,Z65))</f>
        <v>木偶师</v>
      </c>
      <c r="AE68" s="240" t="str">
        <f t="shared" si="366"/>
        <v>机械师</v>
      </c>
      <c r="AF68" s="240" t="str">
        <f t="shared" si="366"/>
        <v>野人</v>
      </c>
      <c r="AG68" s="240" t="str">
        <f t="shared" si="366"/>
        <v>古董商</v>
      </c>
      <c r="AH68" s="226"/>
      <c r="AI68" s="226"/>
      <c r="AJ68" s="226"/>
      <c r="AK68" s="243"/>
      <c r="AL68" s="236" t="str">
        <f t="shared" ref="AL68" si="367">IF($K68="","",IF($K68=$K66,AZ66,AZ65))</f>
        <v>蜡像师</v>
      </c>
      <c r="AM68" s="241" t="str">
        <f t="shared" ref="AM68" si="368">IF($K68="","",IF($K68=$K66,AL66,AL65))</f>
        <v>时空之影</v>
      </c>
      <c r="AN68" s="214"/>
      <c r="AO68" s="259" t="s">
        <v>211</v>
      </c>
      <c r="AP68" s="272" t="s">
        <v>164</v>
      </c>
      <c r="AQ68" s="272" t="s">
        <v>242</v>
      </c>
      <c r="AR68" s="260" t="s">
        <v>244</v>
      </c>
      <c r="AS68" s="279"/>
      <c r="AT68" s="264" t="s">
        <v>191</v>
      </c>
      <c r="AU68" s="265" t="s">
        <v>266</v>
      </c>
      <c r="AV68" s="179" t="s">
        <v>269</v>
      </c>
      <c r="AW68" s="265" t="s">
        <v>237</v>
      </c>
      <c r="AX68" s="179" t="s">
        <v>131</v>
      </c>
      <c r="AY68" s="265" t="s">
        <v>174</v>
      </c>
      <c r="AZ68" s="266" t="s">
        <v>236</v>
      </c>
      <c r="BA68" s="223" t="str">
        <f t="shared" si="15"/>
        <v>主</v>
      </c>
      <c r="BB68" s="223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WBG</v>
      </c>
      <c r="BC68" s="223" t="str">
        <f t="shared" si="16"/>
        <v>FPX.ZQ</v>
      </c>
    </row>
    <row r="69" spans="1:55">
      <c r="A69" s="166">
        <f>输入错误检查!A68</f>
        <v>0</v>
      </c>
      <c r="B69" s="108">
        <f t="shared" si="342"/>
        <v>5</v>
      </c>
      <c r="C69" s="108">
        <f t="shared" si="343"/>
        <v>2</v>
      </c>
      <c r="D69" s="108">
        <f t="shared" si="344"/>
        <v>1730</v>
      </c>
      <c r="E69" s="108" t="str">
        <f t="shared" si="345"/>
        <v>WBG</v>
      </c>
      <c r="F69" s="108" t="str">
        <f t="shared" si="346"/>
        <v>FPX.ZQ</v>
      </c>
      <c r="G69" s="125">
        <v>4</v>
      </c>
      <c r="H69" s="108" t="s">
        <v>307</v>
      </c>
      <c r="I69" s="108" t="str">
        <f t="shared" si="27"/>
        <v>主</v>
      </c>
      <c r="J69" s="108" t="str">
        <f t="shared" si="28"/>
        <v>FPX.ZQ</v>
      </c>
      <c r="K69" s="255" t="s">
        <v>68</v>
      </c>
      <c r="L69" s="255" t="s">
        <v>70</v>
      </c>
      <c r="M69" s="208">
        <f>S69+S70</f>
        <v>4</v>
      </c>
      <c r="N69" s="208">
        <f>T69+T70</f>
        <v>4</v>
      </c>
      <c r="O69" s="108">
        <f t="shared" ref="O69:O73" si="369">M69+N69</f>
        <v>8</v>
      </c>
      <c r="P69" s="256">
        <f t="shared" ref="P69:P73" si="370">IF(M69&gt;N69,1,0)</f>
        <v>0</v>
      </c>
      <c r="Q69" s="256">
        <f t="shared" ref="Q69:Q73" si="371">IF(M69+N69=0,0,IF(M69=N69,1,0))</f>
        <v>1</v>
      </c>
      <c r="R69" s="256">
        <f t="shared" ref="R69:R73" si="372">IF(M69&lt;N69,1,0)</f>
        <v>0</v>
      </c>
      <c r="S69" s="257">
        <v>2</v>
      </c>
      <c r="T69" s="257">
        <v>2</v>
      </c>
      <c r="U69" s="125" t="str">
        <f t="shared" si="362"/>
        <v>平</v>
      </c>
      <c r="V69" s="125" cm="1">
        <f t="array" ref="V69">_xlfn.IFS(S69+T69=0,"",S69&gt;T69,IF(I69="主",IF(S69=5,4,3),IF(S69=5,0,1)),S69&lt;T69,IF(I69="主",IF(T69=5,0,1),IF(T69=5,4,3)),S69=T69,2)</f>
        <v>2</v>
      </c>
      <c r="W69" s="271"/>
      <c r="X69" s="271"/>
      <c r="Y69" s="258" t="s">
        <v>315</v>
      </c>
      <c r="Z69" s="235" t="str">
        <f t="shared" ref="Z69:AA69" si="373">IF($K69="","",IF($K69=$K67,AT67,AT68))</f>
        <v>前锋</v>
      </c>
      <c r="AA69" s="235" t="str">
        <f t="shared" si="373"/>
        <v>气象学家</v>
      </c>
      <c r="AB69" s="239" t="str">
        <f t="shared" ref="AB69" si="374">IF($K69="","",IF($K69=$K67,AW67,AW68))</f>
        <v>囚徒</v>
      </c>
      <c r="AC69" s="239" t="str">
        <f t="shared" ref="AC69" si="375">IF($K69="","",IF($K69=$K67,AY67,AY68))</f>
        <v>空军</v>
      </c>
      <c r="AD69" s="232" t="str">
        <f t="shared" ref="AD69:AG69" si="376">IF($K69="","",IF($K69=$K67,Z67,Z68))</f>
        <v>医生</v>
      </c>
      <c r="AE69" s="232" t="str">
        <f t="shared" si="376"/>
        <v>大副</v>
      </c>
      <c r="AF69" s="240" t="str">
        <f t="shared" si="376"/>
        <v>弓箭手</v>
      </c>
      <c r="AG69" s="240" t="str">
        <f t="shared" si="376"/>
        <v>魔术师</v>
      </c>
      <c r="AH69" s="232" t="str">
        <f t="shared" ref="AH69:AK69" si="377">IF($K69="","",IF($K69=$K67,AD67,AD68))</f>
        <v>木偶师</v>
      </c>
      <c r="AI69" s="232" t="str">
        <f t="shared" si="377"/>
        <v>机械师</v>
      </c>
      <c r="AJ69" s="233" t="str">
        <f t="shared" si="377"/>
        <v>野人</v>
      </c>
      <c r="AK69" s="233" t="str">
        <f t="shared" si="377"/>
        <v>古董商</v>
      </c>
      <c r="AL69" s="236" t="str">
        <f t="shared" ref="AL69" si="378">IF($K69="","",IF($K69=$K67,AZ67,AZ68))</f>
        <v>歌剧演员</v>
      </c>
      <c r="AM69" s="241" t="str">
        <f t="shared" ref="AM69:AN69" si="379">IF($K69="","",IF($K69=$K67,AL67,AL68))</f>
        <v>蜡像师</v>
      </c>
      <c r="AN69" s="241" t="str">
        <f t="shared" si="379"/>
        <v>时空之影</v>
      </c>
      <c r="AO69" s="272" t="s">
        <v>211</v>
      </c>
      <c r="AP69" s="272" t="s">
        <v>245</v>
      </c>
      <c r="AQ69" s="272" t="s">
        <v>242</v>
      </c>
      <c r="AR69" s="272" t="s">
        <v>244</v>
      </c>
      <c r="AS69" s="280"/>
      <c r="AT69" s="264" t="s">
        <v>269</v>
      </c>
      <c r="AU69" s="265" t="s">
        <v>164</v>
      </c>
      <c r="AV69" s="179" t="s">
        <v>259</v>
      </c>
      <c r="AW69" s="265" t="s">
        <v>226</v>
      </c>
      <c r="AX69" s="179" t="s">
        <v>260</v>
      </c>
      <c r="AY69" s="265" t="s">
        <v>217</v>
      </c>
      <c r="AZ69" s="266" t="s">
        <v>249</v>
      </c>
      <c r="BA69" s="223" t="str">
        <f t="shared" si="15"/>
        <v>客</v>
      </c>
      <c r="BB69" s="223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FPX.ZQ</v>
      </c>
      <c r="BC69" s="223" t="str">
        <f t="shared" si="16"/>
        <v>WBG</v>
      </c>
    </row>
    <row r="70" spans="1:55">
      <c r="A70" s="166">
        <f>输入错误检查!A69</f>
        <v>0</v>
      </c>
      <c r="B70" s="108">
        <f t="shared" si="342"/>
        <v>5</v>
      </c>
      <c r="C70" s="108">
        <f t="shared" si="343"/>
        <v>2</v>
      </c>
      <c r="D70" s="108">
        <f t="shared" si="344"/>
        <v>1730</v>
      </c>
      <c r="E70" s="108" t="str">
        <f t="shared" si="345"/>
        <v>WBG</v>
      </c>
      <c r="F70" s="108" t="str">
        <f t="shared" si="346"/>
        <v>FPX.ZQ</v>
      </c>
      <c r="G70" s="125">
        <v>4</v>
      </c>
      <c r="H70" s="108" t="s">
        <v>311</v>
      </c>
      <c r="I70" s="108" t="str">
        <f t="shared" si="27"/>
        <v>客</v>
      </c>
      <c r="J70" s="108" t="str">
        <f t="shared" si="28"/>
        <v>WBG</v>
      </c>
      <c r="K70" s="255" t="s">
        <v>135</v>
      </c>
      <c r="L70" s="255" t="s">
        <v>184</v>
      </c>
      <c r="M70" s="208"/>
      <c r="N70" s="208"/>
      <c r="O70" s="108"/>
      <c r="P70" s="267"/>
      <c r="Q70" s="267"/>
      <c r="R70" s="267"/>
      <c r="S70" s="257">
        <v>2</v>
      </c>
      <c r="T70" s="257">
        <v>2</v>
      </c>
      <c r="U70" s="125" t="str">
        <f t="shared" si="362"/>
        <v>平</v>
      </c>
      <c r="V70" s="125" cm="1">
        <f t="array" ref="V70">_xlfn.IFS(S70+T70=0,"",S70&gt;T70,IF(I70="主",IF(S70=5,4,3),IF(S70=5,0,1)),S70&lt;T70,IF(I70="主",IF(T70=5,0,1),IF(T70=5,4,3)),S70=T70,2)</f>
        <v>2</v>
      </c>
      <c r="W70" s="271"/>
      <c r="X70" s="271"/>
      <c r="Y70" s="258" t="str">
        <f t="shared" ref="Y70:Y74" si="380">IF(Y69="","",Y69)</f>
        <v>里奥的回忆</v>
      </c>
      <c r="Z70" s="235" t="str">
        <f t="shared" ref="Z70:AA70" si="381">IF($K70="","",IF($K70=$K68,AT68,AT67))</f>
        <v>佣兵</v>
      </c>
      <c r="AA70" s="235" t="str">
        <f t="shared" si="381"/>
        <v>园丁</v>
      </c>
      <c r="AB70" s="239" t="str">
        <f t="shared" ref="AB70" si="382">IF($K70="","",IF($K70=$K68,AW68,AW67))</f>
        <v>幸运儿</v>
      </c>
      <c r="AC70" s="239" t="str">
        <f t="shared" ref="AC70" si="383">IF($K70="","",IF($K70=$K68,AY68,AY67))</f>
        <v>病患</v>
      </c>
      <c r="AD70" s="232" t="str">
        <f t="shared" ref="AD70:AG70" si="384">IF($K70="","",IF($K70=$K68,Z68,Z67))</f>
        <v>弓箭手</v>
      </c>
      <c r="AE70" s="232" t="str">
        <f t="shared" si="384"/>
        <v>祭司</v>
      </c>
      <c r="AF70" s="240" t="str">
        <f t="shared" si="384"/>
        <v>大副</v>
      </c>
      <c r="AG70" s="240" t="str">
        <f t="shared" si="384"/>
        <v>火灾调查员</v>
      </c>
      <c r="AH70" s="232" t="str">
        <f t="shared" ref="AH70:AK70" si="385">IF($K70="","",IF($K70=$K68,AD68,AD67))</f>
        <v>机械师</v>
      </c>
      <c r="AI70" s="232" t="str">
        <f t="shared" si="385"/>
        <v>木偶师</v>
      </c>
      <c r="AJ70" s="233" t="str">
        <f t="shared" si="385"/>
        <v>守墓人</v>
      </c>
      <c r="AK70" s="233" t="str">
        <f t="shared" si="385"/>
        <v>古董商</v>
      </c>
      <c r="AL70" s="236" t="str">
        <f t="shared" ref="AL70" si="386">IF($K70="","",IF($K70=$K68,AZ68,AZ67))</f>
        <v>歌剧演员</v>
      </c>
      <c r="AM70" s="241" t="str">
        <f t="shared" ref="AM70:AN70" si="387">IF($K70="","",IF($K70=$K68,AL68,AL67))</f>
        <v>台球手</v>
      </c>
      <c r="AN70" s="241" t="str">
        <f t="shared" si="387"/>
        <v>时空之影</v>
      </c>
      <c r="AO70" s="272" t="s">
        <v>211</v>
      </c>
      <c r="AP70" s="272" t="s">
        <v>237</v>
      </c>
      <c r="AQ70" s="272" t="s">
        <v>242</v>
      </c>
      <c r="AR70" s="272" t="s">
        <v>194</v>
      </c>
      <c r="AS70" s="277"/>
      <c r="AT70" s="264" t="s">
        <v>266</v>
      </c>
      <c r="AU70" s="265" t="s">
        <v>245</v>
      </c>
      <c r="AV70" s="179" t="s">
        <v>174</v>
      </c>
      <c r="AW70" s="265" t="s">
        <v>263</v>
      </c>
      <c r="AX70" s="179" t="s">
        <v>224</v>
      </c>
      <c r="AY70" s="265" t="s">
        <v>191</v>
      </c>
      <c r="AZ70" s="266" t="s">
        <v>213</v>
      </c>
      <c r="BA70" s="223" t="str">
        <f t="shared" si="15"/>
        <v>客</v>
      </c>
      <c r="BB70" s="223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FPX.ZQ</v>
      </c>
      <c r="BC70" s="223" t="str">
        <f t="shared" ref="BC70:BC133" si="388">_xlfn.IFS(BB70="","",BB70=E70,F70,BB70=F70,E70)</f>
        <v>WBG</v>
      </c>
    </row>
    <row r="71" spans="1:55">
      <c r="A71" s="166">
        <f>输入错误检查!A70</f>
        <v>0</v>
      </c>
      <c r="B71" s="108">
        <f t="shared" si="342"/>
        <v>5</v>
      </c>
      <c r="C71" s="108">
        <f t="shared" si="343"/>
        <v>2</v>
      </c>
      <c r="D71" s="108">
        <f t="shared" si="344"/>
        <v>1730</v>
      </c>
      <c r="E71" s="108" t="str">
        <f t="shared" si="345"/>
        <v>WBG</v>
      </c>
      <c r="F71" s="108" t="str">
        <f t="shared" si="346"/>
        <v>FPX.ZQ</v>
      </c>
      <c r="G71" s="125">
        <v>5</v>
      </c>
      <c r="H71" s="108" t="s">
        <v>307</v>
      </c>
      <c r="I71" s="108" t="str">
        <f t="shared" si="27"/>
        <v>客</v>
      </c>
      <c r="J71" s="108" t="str">
        <f t="shared" si="28"/>
        <v>WBG</v>
      </c>
      <c r="K71" s="255" t="s">
        <v>135</v>
      </c>
      <c r="L71" s="255" t="s">
        <v>184</v>
      </c>
      <c r="M71" s="208">
        <f>S71+S72</f>
        <v>4</v>
      </c>
      <c r="N71" s="208">
        <f>T71+T72</f>
        <v>4</v>
      </c>
      <c r="O71" s="108">
        <f t="shared" si="369"/>
        <v>8</v>
      </c>
      <c r="P71" s="256">
        <f t="shared" si="370"/>
        <v>0</v>
      </c>
      <c r="Q71" s="256">
        <f t="shared" si="371"/>
        <v>1</v>
      </c>
      <c r="R71" s="256">
        <f t="shared" si="372"/>
        <v>0</v>
      </c>
      <c r="S71" s="257">
        <v>2</v>
      </c>
      <c r="T71" s="257">
        <v>2</v>
      </c>
      <c r="U71" s="125" t="str">
        <f t="shared" si="362"/>
        <v>平</v>
      </c>
      <c r="V71" s="125" cm="1">
        <f t="array" ref="V71">_xlfn.IFS(S71+T71=0,"",S71&gt;T71,IF(I71="主",IF(S71=5,4,3),IF(S71=5,0,1)),S71&lt;T71,IF(I71="主",IF(T71=5,0,1),IF(T71=5,4,3)),S71=T71,2)</f>
        <v>2</v>
      </c>
      <c r="W71" s="271"/>
      <c r="X71" s="271"/>
      <c r="Y71" s="258" t="s">
        <v>312</v>
      </c>
      <c r="Z71" s="235" t="str">
        <f t="shared" ref="Z71:AA71" si="389">IF($K71="","",IF($K71=$K69,AT69,AT70))</f>
        <v>气象学家</v>
      </c>
      <c r="AA71" s="235" t="str">
        <f t="shared" si="389"/>
        <v>玩具商</v>
      </c>
      <c r="AB71" s="239" t="str">
        <f t="shared" ref="AB71" si="390">IF($K71="","",IF($K71=$K69,AW69,AW70))</f>
        <v>法罗女士</v>
      </c>
      <c r="AC71" s="239" t="str">
        <f t="shared" ref="AC71" si="391">IF($K71="","",IF($K71=$K69,AY69,AY70))</f>
        <v>前锋</v>
      </c>
      <c r="AD71" s="232" t="str">
        <f t="shared" ref="AD71:AG71" si="392">IF($K71="","",IF($K71=$K69,Z69,Z70))</f>
        <v>佣兵</v>
      </c>
      <c r="AE71" s="232" t="str">
        <f t="shared" si="392"/>
        <v>园丁</v>
      </c>
      <c r="AF71" s="240" t="str">
        <f t="shared" si="392"/>
        <v>幸运儿</v>
      </c>
      <c r="AG71" s="240" t="str">
        <f t="shared" si="392"/>
        <v>病患</v>
      </c>
      <c r="AH71" s="232" t="str">
        <f t="shared" ref="AH71:AK71" si="393">IF($K71="","",IF($K71=$K69,AD69,AD70))</f>
        <v>弓箭手</v>
      </c>
      <c r="AI71" s="232" t="str">
        <f t="shared" si="393"/>
        <v>祭司</v>
      </c>
      <c r="AJ71" s="233" t="str">
        <f t="shared" si="393"/>
        <v>大副</v>
      </c>
      <c r="AK71" s="233" t="str">
        <f t="shared" si="393"/>
        <v>火灾调查员</v>
      </c>
      <c r="AL71" s="236" t="str">
        <f t="shared" ref="AL71" si="394">IF($K71="","",IF($K71=$K69,AZ69,AZ70))</f>
        <v>使徒</v>
      </c>
      <c r="AM71" s="241" t="str">
        <f t="shared" ref="AM71:AN71" si="395">IF($K71="","",IF($K71=$K69,AL69,AL70))</f>
        <v>歌剧演员</v>
      </c>
      <c r="AN71" s="241" t="str">
        <f t="shared" si="395"/>
        <v>台球手</v>
      </c>
      <c r="AO71" s="272" t="s">
        <v>211</v>
      </c>
      <c r="AP71" s="272" t="s">
        <v>237</v>
      </c>
      <c r="AQ71" s="272" t="s">
        <v>242</v>
      </c>
      <c r="AR71" s="272" t="s">
        <v>194</v>
      </c>
      <c r="AS71" s="280"/>
      <c r="AT71" s="264" t="s">
        <v>266</v>
      </c>
      <c r="AU71" s="265" t="s">
        <v>263</v>
      </c>
      <c r="AV71" s="179" t="s">
        <v>191</v>
      </c>
      <c r="AW71" s="265" t="s">
        <v>253</v>
      </c>
      <c r="AX71" s="179" t="s">
        <v>245</v>
      </c>
      <c r="AY71" s="265" t="s">
        <v>259</v>
      </c>
      <c r="AZ71" s="266" t="s">
        <v>107</v>
      </c>
      <c r="BA71" s="223" t="str">
        <f t="shared" ref="BA71:BA134" si="396">_xlfn.IFS(BB71="","",BB71=E71,"主",BB71=F71,"客")</f>
        <v>主</v>
      </c>
      <c r="BB71" s="223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WBG</v>
      </c>
      <c r="BC71" s="223" t="str">
        <f t="shared" si="388"/>
        <v>FPX.ZQ</v>
      </c>
    </row>
    <row r="72" spans="1:55">
      <c r="A72" s="166">
        <f>输入错误检查!A71</f>
        <v>0</v>
      </c>
      <c r="B72" s="108">
        <f t="shared" si="342"/>
        <v>5</v>
      </c>
      <c r="C72" s="108">
        <f t="shared" si="343"/>
        <v>2</v>
      </c>
      <c r="D72" s="108">
        <f t="shared" si="344"/>
        <v>1730</v>
      </c>
      <c r="E72" s="108" t="str">
        <f t="shared" si="345"/>
        <v>WBG</v>
      </c>
      <c r="F72" s="108" t="str">
        <f t="shared" si="346"/>
        <v>FPX.ZQ</v>
      </c>
      <c r="G72" s="125">
        <v>5</v>
      </c>
      <c r="H72" s="108" t="s">
        <v>311</v>
      </c>
      <c r="I72" s="108" t="str">
        <f t="shared" si="27"/>
        <v>主</v>
      </c>
      <c r="J72" s="108" t="str">
        <f t="shared" si="28"/>
        <v>FPX.ZQ</v>
      </c>
      <c r="K72" s="255" t="s">
        <v>68</v>
      </c>
      <c r="L72" s="255" t="s">
        <v>70</v>
      </c>
      <c r="M72" s="208"/>
      <c r="N72" s="208"/>
      <c r="O72" s="108"/>
      <c r="P72" s="267"/>
      <c r="Q72" s="267"/>
      <c r="R72" s="267"/>
      <c r="S72" s="257">
        <v>2</v>
      </c>
      <c r="T72" s="257">
        <v>2</v>
      </c>
      <c r="U72" s="125" t="str">
        <f t="shared" si="362"/>
        <v>平</v>
      </c>
      <c r="V72" s="125" cm="1">
        <f t="array" ref="V72">_xlfn.IFS(S72+T72=0,"",S72&gt;T72,IF(I72="主",IF(S72=5,4,3),IF(S72=5,0,1)),S72&lt;T72,IF(I72="主",IF(T72=5,0,1),IF(T72=5,4,3)),S72=T72,2)</f>
        <v>2</v>
      </c>
      <c r="W72" s="271"/>
      <c r="X72" s="271"/>
      <c r="Y72" s="258" t="str">
        <f t="shared" si="380"/>
        <v>唐人街</v>
      </c>
      <c r="Z72" s="235" t="str">
        <f t="shared" ref="Z72:AA72" si="397">IF($K72="","",IF($K72=$K70,AT70,AT69))</f>
        <v>幻灯师</v>
      </c>
      <c r="AA72" s="235" t="str">
        <f t="shared" si="397"/>
        <v>佣兵</v>
      </c>
      <c r="AB72" s="239" t="str">
        <f t="shared" ref="AB72" si="398">IF($K72="","",IF($K72=$K70,AW70,AW69))</f>
        <v>杂技演员</v>
      </c>
      <c r="AC72" s="239" t="str">
        <f t="shared" ref="AC72" si="399">IF($K72="","",IF($K72=$K70,AY70,AY69))</f>
        <v>勘探员</v>
      </c>
      <c r="AD72" s="232" t="str">
        <f t="shared" ref="AD72:AG72" si="400">IF($K72="","",IF($K72=$K70,Z70,Z69))</f>
        <v>前锋</v>
      </c>
      <c r="AE72" s="232" t="str">
        <f t="shared" si="400"/>
        <v>气象学家</v>
      </c>
      <c r="AF72" s="240" t="str">
        <f t="shared" si="400"/>
        <v>囚徒</v>
      </c>
      <c r="AG72" s="240" t="str">
        <f t="shared" si="400"/>
        <v>空军</v>
      </c>
      <c r="AH72" s="232" t="str">
        <f t="shared" ref="AH72:AK72" si="401">IF($K72="","",IF($K72=$K70,AD70,AD69))</f>
        <v>医生</v>
      </c>
      <c r="AI72" s="232" t="str">
        <f t="shared" si="401"/>
        <v>大副</v>
      </c>
      <c r="AJ72" s="233" t="str">
        <f t="shared" si="401"/>
        <v>弓箭手</v>
      </c>
      <c r="AK72" s="233" t="str">
        <f t="shared" si="401"/>
        <v>魔术师</v>
      </c>
      <c r="AL72" s="236" t="str">
        <f t="shared" ref="AL72" si="402">IF($K72="","",IF($K72=$K70,AZ70,AZ69))</f>
        <v>台球手</v>
      </c>
      <c r="AM72" s="241" t="str">
        <f t="shared" ref="AM72:AN72" si="403">IF($K72="","",IF($K72=$K70,AL70,AL69))</f>
        <v>歌剧演员</v>
      </c>
      <c r="AN72" s="241" t="str">
        <f t="shared" si="403"/>
        <v>蜡像师</v>
      </c>
      <c r="AO72" s="272" t="s">
        <v>211</v>
      </c>
      <c r="AP72" s="272" t="s">
        <v>268</v>
      </c>
      <c r="AQ72" s="272" t="s">
        <v>242</v>
      </c>
      <c r="AR72" s="272" t="s">
        <v>249</v>
      </c>
      <c r="AS72" s="277"/>
      <c r="AT72" s="264" t="s">
        <v>164</v>
      </c>
      <c r="AU72" s="265" t="s">
        <v>214</v>
      </c>
      <c r="AV72" s="179" t="s">
        <v>259</v>
      </c>
      <c r="AW72" s="265" t="s">
        <v>262</v>
      </c>
      <c r="AX72" s="179" t="s">
        <v>245</v>
      </c>
      <c r="AY72" s="265" t="s">
        <v>86</v>
      </c>
      <c r="AZ72" s="266" t="s">
        <v>244</v>
      </c>
      <c r="BA72" s="223" t="str">
        <f t="shared" si="396"/>
        <v>主</v>
      </c>
      <c r="BB72" s="223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WBG</v>
      </c>
      <c r="BC72" s="223" t="str">
        <f t="shared" si="388"/>
        <v>FPX.ZQ</v>
      </c>
    </row>
    <row r="73" spans="1:55">
      <c r="A73" s="166">
        <f>输入错误检查!A72</f>
        <v>0</v>
      </c>
      <c r="B73" s="108">
        <f t="shared" si="342"/>
        <v>5</v>
      </c>
      <c r="C73" s="108">
        <f t="shared" si="343"/>
        <v>2</v>
      </c>
      <c r="D73" s="108">
        <f t="shared" si="344"/>
        <v>1730</v>
      </c>
      <c r="E73" s="108" t="str">
        <f t="shared" si="345"/>
        <v>WBG</v>
      </c>
      <c r="F73" s="108" t="str">
        <f t="shared" si="346"/>
        <v>FPX.ZQ</v>
      </c>
      <c r="G73" s="125" t="s">
        <v>314</v>
      </c>
      <c r="H73" s="108" t="s">
        <v>307</v>
      </c>
      <c r="I73" s="108" t="str">
        <f t="shared" si="27"/>
        <v/>
      </c>
      <c r="J73" s="108" t="str">
        <f t="shared" si="28"/>
        <v/>
      </c>
      <c r="K73" s="255"/>
      <c r="L73" s="255"/>
      <c r="M73" s="208">
        <f>S73+S74</f>
        <v>0</v>
      </c>
      <c r="N73" s="208">
        <f>T73+T74</f>
        <v>0</v>
      </c>
      <c r="O73" s="108">
        <f t="shared" si="369"/>
        <v>0</v>
      </c>
      <c r="P73" s="256">
        <f t="shared" si="370"/>
        <v>0</v>
      </c>
      <c r="Q73" s="256">
        <f t="shared" si="371"/>
        <v>0</v>
      </c>
      <c r="R73" s="256">
        <f t="shared" si="372"/>
        <v>0</v>
      </c>
      <c r="S73" s="257"/>
      <c r="T73" s="257"/>
      <c r="U73" s="125" t="str">
        <f t="shared" si="362"/>
        <v/>
      </c>
      <c r="V73" s="125" t="str" cm="1">
        <f t="array" ref="V73">_xlfn.IFS(S73+T73=0,"",S73&gt;T73,IF(I73="主",IF(S73=5,4,3),IF(S73=5,0,1)),S73&lt;T73,IF(I73="主",IF(T73=5,0,1),IF(T73=5,4,3)),S73=T73,2)</f>
        <v/>
      </c>
      <c r="W73" s="271"/>
      <c r="X73" s="271"/>
      <c r="Y73" s="258"/>
      <c r="Z73" s="235" t="str">
        <f t="shared" ref="Z73:AA73" si="404">IF($K73="","",IF($K73=$K71,AT71,AT72))</f>
        <v/>
      </c>
      <c r="AA73" s="235" t="str">
        <f t="shared" si="404"/>
        <v/>
      </c>
      <c r="AB73" s="239" t="str">
        <f t="shared" ref="AB73" si="405">IF($K73="","",IF($K73=$K71,AW71,AW72))</f>
        <v/>
      </c>
      <c r="AC73" s="239" t="str">
        <f t="shared" ref="AC73" si="406">IF($K73="","",IF($K73=$K71,AY71,AY72))</f>
        <v/>
      </c>
      <c r="AD73" s="232" t="str">
        <f t="shared" ref="AD73:AG73" si="407">IF($K73="","",IF($K73=$K71,Z71,Z72))</f>
        <v/>
      </c>
      <c r="AE73" s="232" t="str">
        <f t="shared" si="407"/>
        <v/>
      </c>
      <c r="AF73" s="240" t="str">
        <f t="shared" si="407"/>
        <v/>
      </c>
      <c r="AG73" s="240" t="str">
        <f t="shared" si="407"/>
        <v/>
      </c>
      <c r="AH73" s="232" t="str">
        <f t="shared" ref="AH73:AK73" si="408">IF($K73="","",IF($K73=$K71,AD71,AD72))</f>
        <v/>
      </c>
      <c r="AI73" s="232" t="str">
        <f t="shared" si="408"/>
        <v/>
      </c>
      <c r="AJ73" s="233" t="str">
        <f t="shared" si="408"/>
        <v/>
      </c>
      <c r="AK73" s="233" t="str">
        <f t="shared" si="408"/>
        <v/>
      </c>
      <c r="AL73" s="236" t="str">
        <f t="shared" ref="AL73" si="409">IF($K73="","",IF($K73=$K71,AZ71,AZ72))</f>
        <v/>
      </c>
      <c r="AM73" s="241" t="str">
        <f t="shared" ref="AM73:AN73" si="410">IF($K73="","",IF($K73=$K71,AL71,AL72))</f>
        <v/>
      </c>
      <c r="AN73" s="241" t="str">
        <f t="shared" si="410"/>
        <v/>
      </c>
      <c r="AO73" s="277"/>
      <c r="AP73" s="277"/>
      <c r="AQ73" s="277"/>
      <c r="AR73" s="277"/>
      <c r="AS73" s="280"/>
      <c r="AT73" s="264"/>
      <c r="AU73" s="265"/>
      <c r="AV73" s="179"/>
      <c r="AW73" s="265"/>
      <c r="AX73" s="179"/>
      <c r="AY73" s="265"/>
      <c r="AZ73" s="266"/>
      <c r="BA73" s="223" t="str">
        <f t="shared" si="396"/>
        <v/>
      </c>
      <c r="BB73" s="223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223" t="str">
        <f t="shared" si="388"/>
        <v/>
      </c>
    </row>
    <row r="74" spans="1:55">
      <c r="A74" s="166">
        <f>输入错误检查!A73</f>
        <v>0</v>
      </c>
      <c r="B74" s="108">
        <f t="shared" si="342"/>
        <v>5</v>
      </c>
      <c r="C74" s="108">
        <f t="shared" si="343"/>
        <v>2</v>
      </c>
      <c r="D74" s="108">
        <f t="shared" si="344"/>
        <v>1730</v>
      </c>
      <c r="E74" s="108" t="str">
        <f t="shared" si="345"/>
        <v>WBG</v>
      </c>
      <c r="F74" s="108" t="str">
        <f t="shared" si="346"/>
        <v>FPX.ZQ</v>
      </c>
      <c r="G74" s="125" t="s">
        <v>314</v>
      </c>
      <c r="H74" s="108" t="s">
        <v>311</v>
      </c>
      <c r="I74" s="108" t="str">
        <f t="shared" si="27"/>
        <v/>
      </c>
      <c r="J74" s="108" t="str">
        <f t="shared" si="28"/>
        <v/>
      </c>
      <c r="K74" s="255"/>
      <c r="L74" s="255"/>
      <c r="M74" s="208"/>
      <c r="N74" s="208"/>
      <c r="O74" s="108"/>
      <c r="P74" s="267"/>
      <c r="Q74" s="267"/>
      <c r="R74" s="267"/>
      <c r="S74" s="257"/>
      <c r="T74" s="257"/>
      <c r="U74" s="125" t="str">
        <f t="shared" si="362"/>
        <v/>
      </c>
      <c r="V74" s="125" t="str" cm="1">
        <f t="array" ref="V74">_xlfn.IFS(S74+T74=0,"",S74&gt;T74,IF(I74="主",IF(S74=5,4,3),IF(S74=5,0,1)),S74&lt;T74,IF(I74="主",IF(T74=5,0,1),IF(T74=5,4,3)),S74=T74,2)</f>
        <v/>
      </c>
      <c r="W74" s="271"/>
      <c r="X74" s="271"/>
      <c r="Y74" s="258" t="str">
        <f t="shared" si="380"/>
        <v/>
      </c>
      <c r="Z74" s="235" t="str">
        <f t="shared" ref="Z74:AA74" si="411">IF($K74="","",IF($K74=$K72,AT72,AT71))</f>
        <v/>
      </c>
      <c r="AA74" s="235" t="str">
        <f t="shared" si="411"/>
        <v/>
      </c>
      <c r="AB74" s="239" t="str">
        <f t="shared" ref="AB74" si="412">IF($K74="","",IF($K74=$K72,AW72,AW71))</f>
        <v/>
      </c>
      <c r="AC74" s="239" t="str">
        <f t="shared" ref="AC74" si="413">IF($K74="","",IF($K74=$K72,AY72,AY71))</f>
        <v/>
      </c>
      <c r="AD74" s="232" t="str">
        <f t="shared" ref="AD74:AG74" si="414">IF($K74="","",IF($K74=$K72,Z72,Z71))</f>
        <v/>
      </c>
      <c r="AE74" s="232" t="str">
        <f t="shared" si="414"/>
        <v/>
      </c>
      <c r="AF74" s="240" t="str">
        <f t="shared" si="414"/>
        <v/>
      </c>
      <c r="AG74" s="240" t="str">
        <f t="shared" si="414"/>
        <v/>
      </c>
      <c r="AH74" s="232" t="str">
        <f t="shared" ref="AH74:AK74" si="415">IF($K74="","",IF($K74=$K72,AD72,AD71))</f>
        <v/>
      </c>
      <c r="AI74" s="232" t="str">
        <f t="shared" si="415"/>
        <v/>
      </c>
      <c r="AJ74" s="233" t="str">
        <f t="shared" si="415"/>
        <v/>
      </c>
      <c r="AK74" s="233" t="str">
        <f t="shared" si="415"/>
        <v/>
      </c>
      <c r="AL74" s="236" t="str">
        <f t="shared" ref="AL74" si="416">IF($K74="","",IF($K74=$K72,AZ72,AZ71))</f>
        <v/>
      </c>
      <c r="AM74" s="241" t="str">
        <f t="shared" ref="AM74:AN74" si="417">IF($K74="","",IF($K74=$K72,AL72,AL71))</f>
        <v/>
      </c>
      <c r="AN74" s="241" t="str">
        <f t="shared" si="417"/>
        <v/>
      </c>
      <c r="AO74" s="277"/>
      <c r="AP74" s="277"/>
      <c r="AQ74" s="277"/>
      <c r="AR74" s="277"/>
      <c r="AS74" s="277"/>
      <c r="AT74" s="264"/>
      <c r="AU74" s="265"/>
      <c r="AV74" s="179"/>
      <c r="AW74" s="265"/>
      <c r="AX74" s="179"/>
      <c r="AY74" s="265"/>
      <c r="AZ74" s="266"/>
      <c r="BA74" s="223" t="str">
        <f t="shared" si="396"/>
        <v/>
      </c>
      <c r="BB74" s="223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223" t="str">
        <f t="shared" si="388"/>
        <v/>
      </c>
    </row>
    <row r="75" spans="1:55">
      <c r="A75" s="166">
        <f>输入错误检查!A74</f>
        <v>0</v>
      </c>
      <c r="B75" s="108">
        <f>IF(赛果!A8="","",赛果!A8)</f>
        <v>5</v>
      </c>
      <c r="C75" s="108">
        <f>IF(赛果!B8="","",赛果!B8)</f>
        <v>3</v>
      </c>
      <c r="D75" s="108">
        <f>IF(赛果!C8="","",赛果!C8)</f>
        <v>1400</v>
      </c>
      <c r="E75" s="108" t="str">
        <f>IF(赛果!D8="","",赛果!D8)</f>
        <v>GR</v>
      </c>
      <c r="F75" s="108" t="str">
        <f>IF(赛果!E8="","",赛果!E8)</f>
        <v>RC</v>
      </c>
      <c r="G75" s="125">
        <v>1</v>
      </c>
      <c r="H75" s="108" t="s">
        <v>307</v>
      </c>
      <c r="I75" s="108" t="str">
        <f t="shared" si="27"/>
        <v>客</v>
      </c>
      <c r="J75" s="108" t="str">
        <f t="shared" si="28"/>
        <v>GR</v>
      </c>
      <c r="K75" s="179" t="s">
        <v>90</v>
      </c>
      <c r="L75" s="207" t="s">
        <v>111</v>
      </c>
      <c r="M75" s="208">
        <f>S75+S76</f>
        <v>7</v>
      </c>
      <c r="N75" s="208">
        <f>T75+T76</f>
        <v>2</v>
      </c>
      <c r="O75" s="125">
        <f t="shared" ref="O75:O79" si="418">M75+N75</f>
        <v>9</v>
      </c>
      <c r="P75" s="209">
        <f t="shared" ref="P75:P79" si="419">IF(M75&gt;N75,1,0)</f>
        <v>1</v>
      </c>
      <c r="Q75" s="209">
        <f t="shared" ref="Q75:Q79" si="420">IF(M75+N75=0,0,IF(M75=N75,1,0))</f>
        <v>0</v>
      </c>
      <c r="R75" s="209">
        <f t="shared" ref="R75:R79" si="421">IF(M75&lt;N75,1,0)</f>
        <v>0</v>
      </c>
      <c r="S75" s="177">
        <v>2</v>
      </c>
      <c r="T75" s="177">
        <v>2</v>
      </c>
      <c r="U75" s="125" t="str">
        <f t="shared" si="362"/>
        <v>平</v>
      </c>
      <c r="V75" s="125" cm="1">
        <f t="array" ref="V75">_xlfn.IFS(S75+T75=0,"",S75&gt;T75,IF(I75="主",IF(S75=5,4,3),IF(S75=5,0,1)),S75&lt;T75,IF(I75="主",IF(T75=5,0,1),IF(T75=5,4,3)),S75=T75,2)</f>
        <v>2</v>
      </c>
      <c r="W75" s="210" t="s">
        <v>313</v>
      </c>
      <c r="X75" s="210" t="s">
        <v>312</v>
      </c>
      <c r="Y75" s="210" t="s">
        <v>309</v>
      </c>
      <c r="Z75" s="211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3"/>
      <c r="AL75" s="214"/>
      <c r="AM75" s="214"/>
      <c r="AN75" s="214"/>
      <c r="AO75" s="215" t="s">
        <v>211</v>
      </c>
      <c r="AP75" s="216" t="s">
        <v>97</v>
      </c>
      <c r="AQ75" s="217"/>
      <c r="AR75" s="218"/>
      <c r="AS75" s="219"/>
      <c r="AT75" s="220" t="s">
        <v>228</v>
      </c>
      <c r="AU75" s="221" t="s">
        <v>261</v>
      </c>
      <c r="AV75" s="179" t="s">
        <v>255</v>
      </c>
      <c r="AW75" s="221" t="s">
        <v>221</v>
      </c>
      <c r="AX75" s="179" t="s">
        <v>142</v>
      </c>
      <c r="AY75" s="221" t="s">
        <v>266</v>
      </c>
      <c r="AZ75" s="136" t="s">
        <v>242</v>
      </c>
      <c r="BA75" s="223" t="str">
        <f t="shared" si="396"/>
        <v>主</v>
      </c>
      <c r="BB75" s="223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GR</v>
      </c>
      <c r="BC75" s="223" t="str">
        <f t="shared" si="388"/>
        <v>RC</v>
      </c>
    </row>
    <row r="76" spans="1:55">
      <c r="A76" s="166">
        <f>输入错误检查!A75</f>
        <v>0</v>
      </c>
      <c r="B76" s="108">
        <f t="shared" ref="B76:B86" si="422">B75</f>
        <v>5</v>
      </c>
      <c r="C76" s="108">
        <f t="shared" ref="C76:C86" si="423">C75</f>
        <v>3</v>
      </c>
      <c r="D76" s="108">
        <f t="shared" ref="D76:D86" si="424">D75</f>
        <v>1400</v>
      </c>
      <c r="E76" s="108" t="str">
        <f t="shared" ref="E76:E86" si="425">E75</f>
        <v>GR</v>
      </c>
      <c r="F76" s="108" t="str">
        <f t="shared" ref="F76:F86" si="426">F75</f>
        <v>RC</v>
      </c>
      <c r="G76" s="125">
        <v>1</v>
      </c>
      <c r="H76" s="108" t="s">
        <v>311</v>
      </c>
      <c r="I76" s="108" t="str">
        <f t="shared" si="27"/>
        <v>主</v>
      </c>
      <c r="J76" s="108" t="str">
        <f t="shared" si="28"/>
        <v>RC</v>
      </c>
      <c r="K76" s="179" t="s">
        <v>124</v>
      </c>
      <c r="L76" s="245" t="s">
        <v>166</v>
      </c>
      <c r="M76" s="208"/>
      <c r="N76" s="208"/>
      <c r="O76" s="125"/>
      <c r="P76" s="224"/>
      <c r="Q76" s="224"/>
      <c r="R76" s="224"/>
      <c r="S76" s="177">
        <v>5</v>
      </c>
      <c r="T76" s="177">
        <v>0</v>
      </c>
      <c r="U76" s="125" t="str">
        <f t="shared" si="362"/>
        <v>屠</v>
      </c>
      <c r="V76" s="125" cm="1">
        <f t="array" ref="V76">_xlfn.IFS(S76+T76=0,"",S76&gt;T76,IF(I76="主",IF(S76=5,4,3),IF(S76=5,0,1)),S76&lt;T76,IF(I76="主",IF(T76=5,0,1),IF(T76=5,4,3)),S76=T76,2)</f>
        <v>4</v>
      </c>
      <c r="W76" s="210" t="str">
        <f>IF(W75="","",W75)</f>
        <v>月亮河公园</v>
      </c>
      <c r="X76" s="210" t="s">
        <v>312</v>
      </c>
      <c r="Y76" s="210" t="str">
        <f t="shared" ref="Y76:Y80" si="427">IF(Y75="","",Y75)</f>
        <v>湖景村</v>
      </c>
      <c r="Z76" s="225"/>
      <c r="AA76" s="226"/>
      <c r="AB76" s="227"/>
      <c r="AC76" s="227"/>
      <c r="AD76" s="227"/>
      <c r="AE76" s="227"/>
      <c r="AF76" s="227"/>
      <c r="AG76" s="227"/>
      <c r="AH76" s="227"/>
      <c r="AI76" s="227"/>
      <c r="AJ76" s="227"/>
      <c r="AK76" s="213"/>
      <c r="AL76" s="214"/>
      <c r="AM76" s="214"/>
      <c r="AN76" s="214"/>
      <c r="AO76" s="215" t="s">
        <v>211</v>
      </c>
      <c r="AP76" s="216" t="s">
        <v>97</v>
      </c>
      <c r="AQ76" s="228"/>
      <c r="AR76" s="229"/>
      <c r="AS76" s="230"/>
      <c r="AT76" s="220" t="s">
        <v>228</v>
      </c>
      <c r="AU76" s="221" t="s">
        <v>267</v>
      </c>
      <c r="AV76" s="179" t="s">
        <v>261</v>
      </c>
      <c r="AW76" s="221" t="s">
        <v>142</v>
      </c>
      <c r="AX76" s="179" t="s">
        <v>201</v>
      </c>
      <c r="AY76" s="221" t="s">
        <v>86</v>
      </c>
      <c r="AZ76" s="136" t="s">
        <v>242</v>
      </c>
      <c r="BA76" s="223" t="str">
        <f t="shared" si="396"/>
        <v>主</v>
      </c>
      <c r="BB76" s="223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BC76" s="223" t="str">
        <f t="shared" si="388"/>
        <v>RC</v>
      </c>
    </row>
    <row r="77" spans="1:55">
      <c r="A77" s="166">
        <f>输入错误检查!A76</f>
        <v>0</v>
      </c>
      <c r="B77" s="108">
        <f t="shared" si="422"/>
        <v>5</v>
      </c>
      <c r="C77" s="108">
        <f t="shared" si="423"/>
        <v>3</v>
      </c>
      <c r="D77" s="108">
        <f t="shared" si="424"/>
        <v>1400</v>
      </c>
      <c r="E77" s="108" t="str">
        <f t="shared" si="425"/>
        <v>GR</v>
      </c>
      <c r="F77" s="108" t="str">
        <f t="shared" si="426"/>
        <v>RC</v>
      </c>
      <c r="G77" s="125">
        <v>2</v>
      </c>
      <c r="H77" s="108" t="s">
        <v>307</v>
      </c>
      <c r="I77" s="108" t="str">
        <f t="shared" ref="I77:I140" si="428">IF(K77="","",IF(K77=E77,"主","客"))</f>
        <v>客</v>
      </c>
      <c r="J77" s="108" t="str">
        <f t="shared" ref="J77:J140" si="429">IF(K77="","",IF(K77=E77,F77,E77))</f>
        <v>GR</v>
      </c>
      <c r="K77" s="179" t="s">
        <v>90</v>
      </c>
      <c r="L77" s="207" t="s">
        <v>111</v>
      </c>
      <c r="M77" s="208">
        <f>S77+S78</f>
        <v>5</v>
      </c>
      <c r="N77" s="208">
        <f>T77+T78</f>
        <v>5</v>
      </c>
      <c r="O77" s="125">
        <f t="shared" si="418"/>
        <v>10</v>
      </c>
      <c r="P77" s="209">
        <f t="shared" si="419"/>
        <v>0</v>
      </c>
      <c r="Q77" s="209">
        <f t="shared" si="420"/>
        <v>1</v>
      </c>
      <c r="R77" s="209">
        <f t="shared" si="421"/>
        <v>0</v>
      </c>
      <c r="S77" s="177">
        <v>0</v>
      </c>
      <c r="T77" s="177">
        <v>5</v>
      </c>
      <c r="U77" s="125" t="str">
        <f t="shared" si="362"/>
        <v>屠</v>
      </c>
      <c r="V77" s="125" cm="1">
        <f t="array" ref="V77">_xlfn.IFS(S77+T77=0,"",S77&gt;T77,IF(I77="主",IF(S77=5,4,3),IF(S77=5,0,1)),S77&lt;T77,IF(I77="主",IF(T77=5,0,1),IF(T77=5,4,3)),S77=T77,2)</f>
        <v>4</v>
      </c>
      <c r="W77" s="231"/>
      <c r="X77" s="210" t="s">
        <v>310</v>
      </c>
      <c r="Y77" s="210" t="s">
        <v>308</v>
      </c>
      <c r="Z77" s="232" t="str">
        <f t="shared" ref="Z77:AA77" si="430">IF($K77="","",IF($K77=$K75,AT75,AT76))</f>
        <v>大副</v>
      </c>
      <c r="AA77" s="233" t="str">
        <f t="shared" si="430"/>
        <v>木偶师</v>
      </c>
      <c r="AB77" s="234" t="str">
        <f t="shared" ref="AB77" si="431">IF($K77="","",IF($K77=$K75,AW75,AW76))</f>
        <v>咒术师</v>
      </c>
      <c r="AC77" s="235" t="str">
        <f t="shared" ref="AC77" si="432">IF($K77="","",IF($K77=$K75,AY75,AY76))</f>
        <v>气象学家</v>
      </c>
      <c r="AD77" s="227"/>
      <c r="AE77" s="227"/>
      <c r="AF77" s="227"/>
      <c r="AG77" s="227"/>
      <c r="AH77" s="227"/>
      <c r="AI77" s="227"/>
      <c r="AJ77" s="227"/>
      <c r="AK77" s="227"/>
      <c r="AL77" s="236" t="str">
        <f t="shared" ref="AL77" si="433">IF($K77="","",IF($K77=$K75,AZ75,AZ76))</f>
        <v>跛脚羊</v>
      </c>
      <c r="AM77" s="214"/>
      <c r="AN77" s="214"/>
      <c r="AO77" s="215" t="s">
        <v>211</v>
      </c>
      <c r="AP77" s="179" t="s">
        <v>269</v>
      </c>
      <c r="AQ77" s="237" t="s">
        <v>194</v>
      </c>
      <c r="AR77" s="238"/>
      <c r="AS77" s="230"/>
      <c r="AT77" s="220" t="s">
        <v>268</v>
      </c>
      <c r="AU77" s="221" t="s">
        <v>237</v>
      </c>
      <c r="AV77" s="179" t="s">
        <v>263</v>
      </c>
      <c r="AW77" s="221" t="s">
        <v>260</v>
      </c>
      <c r="AX77" s="179" t="s">
        <v>86</v>
      </c>
      <c r="AY77" s="221" t="s">
        <v>257</v>
      </c>
      <c r="AZ77" s="136" t="s">
        <v>249</v>
      </c>
      <c r="BA77" s="223" t="str">
        <f t="shared" si="396"/>
        <v>客</v>
      </c>
      <c r="BB77" s="223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RC</v>
      </c>
      <c r="BC77" s="223" t="str">
        <f t="shared" si="388"/>
        <v>GR</v>
      </c>
    </row>
    <row r="78" spans="1:55">
      <c r="A78" s="166">
        <f>输入错误检查!A77</f>
        <v>0</v>
      </c>
      <c r="B78" s="108">
        <f t="shared" si="422"/>
        <v>5</v>
      </c>
      <c r="C78" s="108">
        <f t="shared" si="423"/>
        <v>3</v>
      </c>
      <c r="D78" s="108">
        <f t="shared" si="424"/>
        <v>1400</v>
      </c>
      <c r="E78" s="108" t="str">
        <f t="shared" si="425"/>
        <v>GR</v>
      </c>
      <c r="F78" s="108" t="str">
        <f t="shared" si="426"/>
        <v>RC</v>
      </c>
      <c r="G78" s="125">
        <v>2</v>
      </c>
      <c r="H78" s="108" t="s">
        <v>311</v>
      </c>
      <c r="I78" s="108" t="str">
        <f t="shared" si="428"/>
        <v>主</v>
      </c>
      <c r="J78" s="108" t="str">
        <f t="shared" si="429"/>
        <v>RC</v>
      </c>
      <c r="K78" s="179" t="s">
        <v>124</v>
      </c>
      <c r="L78" s="245" t="s">
        <v>166</v>
      </c>
      <c r="M78" s="208"/>
      <c r="N78" s="208"/>
      <c r="O78" s="125"/>
      <c r="P78" s="224"/>
      <c r="Q78" s="224"/>
      <c r="R78" s="224"/>
      <c r="S78" s="177">
        <v>5</v>
      </c>
      <c r="T78" s="177">
        <v>0</v>
      </c>
      <c r="U78" s="125" t="str">
        <f t="shared" si="362"/>
        <v>屠</v>
      </c>
      <c r="V78" s="125" cm="1">
        <f t="array" ref="V78">_xlfn.IFS(S78+T78=0,"",S78&gt;T78,IF(I78="主",IF(S78=5,4,3),IF(S78=5,0,1)),S78&lt;T78,IF(I78="主",IF(T78=5,0,1),IF(T78=5,4,3)),S78=T78,2)</f>
        <v>4</v>
      </c>
      <c r="W78" s="231"/>
      <c r="X78" s="210" t="s">
        <v>310</v>
      </c>
      <c r="Y78" s="210" t="str">
        <f t="shared" si="427"/>
        <v>圣心医院</v>
      </c>
      <c r="Z78" s="232" t="str">
        <f t="shared" ref="Z78:AA78" si="434">IF($K78="","",IF($K78=$K76,AT76,AT75))</f>
        <v>大副</v>
      </c>
      <c r="AA78" s="233" t="str">
        <f t="shared" si="434"/>
        <v>弓箭手</v>
      </c>
      <c r="AB78" s="234" t="str">
        <f t="shared" ref="AB78" si="435">IF($K78="","",IF($K78=$K76,AW76,AW75))</f>
        <v>魔术师</v>
      </c>
      <c r="AC78" s="235" t="str">
        <f t="shared" ref="AC78" si="436">IF($K78="","",IF($K78=$K76,AY76,AY75))</f>
        <v>幸运儿</v>
      </c>
      <c r="AD78" s="226"/>
      <c r="AE78" s="226"/>
      <c r="AF78" s="227"/>
      <c r="AG78" s="227"/>
      <c r="AH78" s="227"/>
      <c r="AI78" s="227"/>
      <c r="AJ78" s="227"/>
      <c r="AK78" s="227"/>
      <c r="AL78" s="236" t="str">
        <f t="shared" ref="AL78" si="437">IF($K78="","",IF($K78=$K76,AZ76,AZ75))</f>
        <v>跛脚羊</v>
      </c>
      <c r="AM78" s="214"/>
      <c r="AN78" s="214"/>
      <c r="AO78" s="215" t="s">
        <v>211</v>
      </c>
      <c r="AP78" s="179" t="s">
        <v>269</v>
      </c>
      <c r="AQ78" s="216" t="s">
        <v>249</v>
      </c>
      <c r="AR78" s="228"/>
      <c r="AS78" s="230"/>
      <c r="AT78" s="220" t="s">
        <v>164</v>
      </c>
      <c r="AU78" s="221" t="s">
        <v>262</v>
      </c>
      <c r="AV78" s="179" t="s">
        <v>266</v>
      </c>
      <c r="AW78" s="221" t="s">
        <v>174</v>
      </c>
      <c r="AX78" s="179" t="s">
        <v>261</v>
      </c>
      <c r="AY78" s="221" t="s">
        <v>108</v>
      </c>
      <c r="AZ78" s="136" t="s">
        <v>200</v>
      </c>
      <c r="BA78" s="223" t="str">
        <f t="shared" si="396"/>
        <v>客</v>
      </c>
      <c r="BB78" s="223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RC</v>
      </c>
      <c r="BC78" s="223" t="str">
        <f t="shared" si="388"/>
        <v>GR</v>
      </c>
    </row>
    <row r="79" spans="1:55">
      <c r="A79" s="166">
        <f>输入错误检查!A78</f>
        <v>0</v>
      </c>
      <c r="B79" s="108">
        <f t="shared" si="422"/>
        <v>5</v>
      </c>
      <c r="C79" s="108">
        <f t="shared" si="423"/>
        <v>3</v>
      </c>
      <c r="D79" s="108">
        <f t="shared" si="424"/>
        <v>1400</v>
      </c>
      <c r="E79" s="108" t="str">
        <f t="shared" si="425"/>
        <v>GR</v>
      </c>
      <c r="F79" s="108" t="str">
        <f t="shared" si="426"/>
        <v>RC</v>
      </c>
      <c r="G79" s="125">
        <v>3</v>
      </c>
      <c r="H79" s="108" t="s">
        <v>307</v>
      </c>
      <c r="I79" s="108" t="str">
        <f t="shared" si="428"/>
        <v>主</v>
      </c>
      <c r="J79" s="108" t="str">
        <f t="shared" si="429"/>
        <v>RC</v>
      </c>
      <c r="K79" s="179" t="s">
        <v>124</v>
      </c>
      <c r="L79" s="245" t="s">
        <v>166</v>
      </c>
      <c r="M79" s="208">
        <f>S79+S80</f>
        <v>8</v>
      </c>
      <c r="N79" s="208">
        <f>T79+T80</f>
        <v>1</v>
      </c>
      <c r="O79" s="125">
        <f t="shared" si="418"/>
        <v>9</v>
      </c>
      <c r="P79" s="209">
        <f t="shared" si="419"/>
        <v>1</v>
      </c>
      <c r="Q79" s="209">
        <f t="shared" si="420"/>
        <v>0</v>
      </c>
      <c r="R79" s="209">
        <f t="shared" si="421"/>
        <v>0</v>
      </c>
      <c r="S79" s="177">
        <v>5</v>
      </c>
      <c r="T79" s="177">
        <v>0</v>
      </c>
      <c r="U79" s="125" t="str">
        <f t="shared" si="362"/>
        <v>屠</v>
      </c>
      <c r="V79" s="125" cm="1">
        <f t="array" ref="V79">_xlfn.IFS(S79+T79=0,"",S79&gt;T79,IF(I79="主",IF(S79=5,4,3),IF(S79=5,0,1)),S79&lt;T79,IF(I79="主",IF(T79=5,0,1),IF(T79=5,4,3)),S79=T79,2)</f>
        <v>4</v>
      </c>
      <c r="W79" s="231"/>
      <c r="X79" s="180" t="s">
        <v>316</v>
      </c>
      <c r="Y79" s="210" t="s">
        <v>313</v>
      </c>
      <c r="Z79" s="235" t="str">
        <f t="shared" ref="Z79:AA79" si="438">IF($K79="","",IF($K79=$K77,AT77,AT78))</f>
        <v>佣兵</v>
      </c>
      <c r="AA79" s="235" t="str">
        <f t="shared" si="438"/>
        <v>火灾调查员</v>
      </c>
      <c r="AB79" s="239" t="str">
        <f t="shared" ref="AB79" si="439">IF($K79="","",IF($K79=$K77,AW77,AW78))</f>
        <v>空军</v>
      </c>
      <c r="AC79" s="239" t="str">
        <f t="shared" ref="AC79" si="440">IF($K79="","",IF($K79=$K77,AY77,AY78))</f>
        <v>律师</v>
      </c>
      <c r="AD79" s="235" t="str">
        <f t="shared" ref="AD79:AG79" si="441">IF($K79="","",IF($K79=$K77,Z77,Z78))</f>
        <v>大副</v>
      </c>
      <c r="AE79" s="240" t="str">
        <f t="shared" si="441"/>
        <v>弓箭手</v>
      </c>
      <c r="AF79" s="240" t="str">
        <f t="shared" si="441"/>
        <v>魔术师</v>
      </c>
      <c r="AG79" s="240" t="str">
        <f t="shared" si="441"/>
        <v>幸运儿</v>
      </c>
      <c r="AH79" s="227"/>
      <c r="AI79" s="227"/>
      <c r="AJ79" s="227"/>
      <c r="AK79" s="227"/>
      <c r="AL79" s="236" t="str">
        <f t="shared" ref="AL79" si="442">IF($K79="","",IF($K79=$K77,AZ77,AZ78))</f>
        <v>26号守卫</v>
      </c>
      <c r="AM79" s="241" t="str">
        <f t="shared" ref="AM79" si="443">IF($K79="","",IF($K79=$K77,AL77,AL78))</f>
        <v>跛脚羊</v>
      </c>
      <c r="AN79" s="214"/>
      <c r="AO79" s="215" t="s">
        <v>211</v>
      </c>
      <c r="AP79" s="179" t="s">
        <v>269</v>
      </c>
      <c r="AQ79" s="179" t="s">
        <v>249</v>
      </c>
      <c r="AR79" s="237" t="s">
        <v>236</v>
      </c>
      <c r="AS79" s="242"/>
      <c r="AT79" s="220" t="s">
        <v>268</v>
      </c>
      <c r="AU79" s="221" t="s">
        <v>266</v>
      </c>
      <c r="AV79" s="179" t="s">
        <v>259</v>
      </c>
      <c r="AW79" s="221" t="s">
        <v>250</v>
      </c>
      <c r="AX79" s="179" t="s">
        <v>263</v>
      </c>
      <c r="AY79" s="221" t="s">
        <v>221</v>
      </c>
      <c r="AZ79" s="136" t="s">
        <v>240</v>
      </c>
      <c r="BA79" s="223" t="str">
        <f t="shared" si="396"/>
        <v>主</v>
      </c>
      <c r="BB79" s="223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GR</v>
      </c>
      <c r="BC79" s="223" t="str">
        <f t="shared" si="388"/>
        <v>RC</v>
      </c>
    </row>
    <row r="80" spans="1:55">
      <c r="A80" s="166">
        <f>输入错误检查!A79</f>
        <v>0</v>
      </c>
      <c r="B80" s="108">
        <f t="shared" si="422"/>
        <v>5</v>
      </c>
      <c r="C80" s="108">
        <f t="shared" si="423"/>
        <v>3</v>
      </c>
      <c r="D80" s="108">
        <f t="shared" si="424"/>
        <v>1400</v>
      </c>
      <c r="E80" s="108" t="str">
        <f t="shared" si="425"/>
        <v>GR</v>
      </c>
      <c r="F80" s="108" t="str">
        <f t="shared" si="426"/>
        <v>RC</v>
      </c>
      <c r="G80" s="125">
        <v>3</v>
      </c>
      <c r="H80" s="108" t="s">
        <v>311</v>
      </c>
      <c r="I80" s="108" t="str">
        <f t="shared" si="428"/>
        <v>客</v>
      </c>
      <c r="J80" s="108" t="str">
        <f t="shared" si="429"/>
        <v>GR</v>
      </c>
      <c r="K80" s="179" t="s">
        <v>90</v>
      </c>
      <c r="L80" s="245" t="s">
        <v>100</v>
      </c>
      <c r="M80" s="208"/>
      <c r="N80" s="208"/>
      <c r="O80" s="125"/>
      <c r="P80" s="224"/>
      <c r="Q80" s="224"/>
      <c r="R80" s="224"/>
      <c r="S80" s="177">
        <v>3</v>
      </c>
      <c r="T80" s="177">
        <v>1</v>
      </c>
      <c r="U80" s="125" t="str">
        <f t="shared" si="362"/>
        <v>人</v>
      </c>
      <c r="V80" s="125" cm="1">
        <f t="array" ref="V80">_xlfn.IFS(S80+T80=0,"",S80&gt;T80,IF(I80="主",IF(S80=5,4,3),IF(S80=5,0,1)),S80&lt;T80,IF(I80="主",IF(T80=5,0,1),IF(T80=5,4,3)),S80=T80,2)</f>
        <v>1</v>
      </c>
      <c r="W80" s="231"/>
      <c r="X80" s="180" t="s">
        <v>316</v>
      </c>
      <c r="Y80" s="210" t="str">
        <f t="shared" si="427"/>
        <v>月亮河公园</v>
      </c>
      <c r="Z80" s="235" t="str">
        <f t="shared" ref="Z80:AA80" si="444">IF($K80="","",IF($K80=$K78,AT78,AT77))</f>
        <v>逃脱大师</v>
      </c>
      <c r="AA80" s="235" t="str">
        <f t="shared" si="444"/>
        <v>囚徒</v>
      </c>
      <c r="AB80" s="239" t="str">
        <f t="shared" ref="AB80" si="445">IF($K80="","",IF($K80=$K78,AW78,AW77))</f>
        <v>拉拉队员</v>
      </c>
      <c r="AC80" s="239" t="str">
        <f t="shared" ref="AC80" si="446">IF($K80="","",IF($K80=$K78,AY78,AY77))</f>
        <v>作曲家</v>
      </c>
      <c r="AD80" s="235" t="str">
        <f t="shared" ref="AD80:AG80" si="447">IF($K80="","",IF($K80=$K78,Z78,Z77))</f>
        <v>大副</v>
      </c>
      <c r="AE80" s="240" t="str">
        <f t="shared" si="447"/>
        <v>木偶师</v>
      </c>
      <c r="AF80" s="240" t="str">
        <f t="shared" si="447"/>
        <v>咒术师</v>
      </c>
      <c r="AG80" s="240" t="str">
        <f t="shared" si="447"/>
        <v>气象学家</v>
      </c>
      <c r="AH80" s="226"/>
      <c r="AI80" s="226"/>
      <c r="AJ80" s="226"/>
      <c r="AK80" s="243"/>
      <c r="AL80" s="236" t="str">
        <f t="shared" ref="AL80" si="448">IF($K80="","",IF($K80=$K78,AZ78,AZ77))</f>
        <v>台球手</v>
      </c>
      <c r="AM80" s="241" t="str">
        <f t="shared" ref="AM80" si="449">IF($K80="","",IF($K80=$K78,AL78,AL77))</f>
        <v>跛脚羊</v>
      </c>
      <c r="AN80" s="214"/>
      <c r="AO80" s="215" t="s">
        <v>211</v>
      </c>
      <c r="AP80" s="179" t="s">
        <v>259</v>
      </c>
      <c r="AQ80" s="179" t="s">
        <v>236</v>
      </c>
      <c r="AR80" s="216" t="s">
        <v>240</v>
      </c>
      <c r="AS80" s="244"/>
      <c r="AT80" s="220" t="s">
        <v>164</v>
      </c>
      <c r="AU80" s="221" t="s">
        <v>269</v>
      </c>
      <c r="AV80" s="179" t="s">
        <v>262</v>
      </c>
      <c r="AW80" s="221" t="s">
        <v>174</v>
      </c>
      <c r="AX80" s="179" t="s">
        <v>86</v>
      </c>
      <c r="AY80" s="221" t="s">
        <v>131</v>
      </c>
      <c r="AZ80" s="136" t="s">
        <v>200</v>
      </c>
      <c r="BA80" s="223" t="str">
        <f t="shared" si="396"/>
        <v>主</v>
      </c>
      <c r="BB80" s="223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GR</v>
      </c>
      <c r="BC80" s="223" t="str">
        <f t="shared" si="388"/>
        <v>RC</v>
      </c>
    </row>
    <row r="81" spans="1:55">
      <c r="A81" s="166">
        <f>输入错误检查!A80</f>
        <v>0</v>
      </c>
      <c r="B81" s="108">
        <f t="shared" si="422"/>
        <v>5</v>
      </c>
      <c r="C81" s="108">
        <f t="shared" si="423"/>
        <v>3</v>
      </c>
      <c r="D81" s="108">
        <f t="shared" si="424"/>
        <v>1400</v>
      </c>
      <c r="E81" s="108" t="str">
        <f t="shared" si="425"/>
        <v>GR</v>
      </c>
      <c r="F81" s="108" t="str">
        <f t="shared" si="426"/>
        <v>RC</v>
      </c>
      <c r="G81" s="125">
        <v>4</v>
      </c>
      <c r="H81" s="108" t="s">
        <v>307</v>
      </c>
      <c r="I81" s="108" t="str">
        <f t="shared" si="428"/>
        <v>主</v>
      </c>
      <c r="J81" s="108" t="str">
        <f t="shared" si="429"/>
        <v>RC</v>
      </c>
      <c r="K81" s="179" t="s">
        <v>124</v>
      </c>
      <c r="L81" s="245" t="s">
        <v>166</v>
      </c>
      <c r="M81" s="208">
        <f>S81+S82</f>
        <v>2</v>
      </c>
      <c r="N81" s="208">
        <f>T81+T82</f>
        <v>7</v>
      </c>
      <c r="O81" s="125">
        <f t="shared" ref="O81:O85" si="450">M81+N81</f>
        <v>9</v>
      </c>
      <c r="P81" s="209">
        <f t="shared" ref="P81:P85" si="451">IF(M81&gt;N81,1,0)</f>
        <v>0</v>
      </c>
      <c r="Q81" s="209">
        <f t="shared" ref="Q81:Q85" si="452">IF(M81+N81=0,0,IF(M81=N81,1,0))</f>
        <v>0</v>
      </c>
      <c r="R81" s="209">
        <f t="shared" ref="R81:R85" si="453">IF(M81&lt;N81,1,0)</f>
        <v>1</v>
      </c>
      <c r="S81" s="177">
        <v>2</v>
      </c>
      <c r="T81" s="177">
        <v>2</v>
      </c>
      <c r="U81" s="125" t="str">
        <f t="shared" si="362"/>
        <v>平</v>
      </c>
      <c r="V81" s="125" cm="1">
        <f t="array" ref="V81">_xlfn.IFS(S81+T81=0,"",S81&gt;T81,IF(I81="主",IF(S81=5,4,3),IF(S81=5,0,1)),S81&lt;T81,IF(I81="主",IF(T81=5,0,1),IF(T81=5,4,3)),S81=T81,2)</f>
        <v>2</v>
      </c>
      <c r="W81" s="231"/>
      <c r="X81" s="231"/>
      <c r="Y81" s="210" t="s">
        <v>312</v>
      </c>
      <c r="Z81" s="235" t="str">
        <f t="shared" ref="Z81:AA81" si="454">IF($K81="","",IF($K81=$K79,AT79,AT80))</f>
        <v>逃脱大师</v>
      </c>
      <c r="AA81" s="235" t="str">
        <f t="shared" si="454"/>
        <v>气象学家</v>
      </c>
      <c r="AB81" s="239" t="str">
        <f t="shared" ref="AB81" si="455">IF($K81="","",IF($K81=$K79,AW79,AW80))</f>
        <v>病患</v>
      </c>
      <c r="AC81" s="239" t="str">
        <f t="shared" ref="AC81" si="456">IF($K81="","",IF($K81=$K79,AY79,AY80))</f>
        <v>咒术师</v>
      </c>
      <c r="AD81" s="232" t="str">
        <f t="shared" ref="AD81:AG81" si="457">IF($K81="","",IF($K81=$K79,Z79,Z80))</f>
        <v>佣兵</v>
      </c>
      <c r="AE81" s="232" t="str">
        <f t="shared" si="457"/>
        <v>火灾调查员</v>
      </c>
      <c r="AF81" s="240" t="str">
        <f t="shared" si="457"/>
        <v>空军</v>
      </c>
      <c r="AG81" s="240" t="str">
        <f t="shared" si="457"/>
        <v>律师</v>
      </c>
      <c r="AH81" s="232" t="str">
        <f t="shared" ref="AH81:AK81" si="458">IF($K81="","",IF($K81=$K79,AD79,AD80))</f>
        <v>大副</v>
      </c>
      <c r="AI81" s="232" t="str">
        <f t="shared" si="458"/>
        <v>弓箭手</v>
      </c>
      <c r="AJ81" s="233" t="str">
        <f t="shared" si="458"/>
        <v>魔术师</v>
      </c>
      <c r="AK81" s="233" t="str">
        <f t="shared" si="458"/>
        <v>幸运儿</v>
      </c>
      <c r="AL81" s="236" t="str">
        <f t="shared" ref="AL81" si="459">IF($K81="","",IF($K81=$K79,AZ79,AZ80))</f>
        <v>时空之影</v>
      </c>
      <c r="AM81" s="241" t="str">
        <f t="shared" ref="AM81:AN81" si="460">IF($K81="","",IF($K81=$K79,AL79,AL80))</f>
        <v>26号守卫</v>
      </c>
      <c r="AN81" s="241" t="str">
        <f t="shared" si="460"/>
        <v>跛脚羊</v>
      </c>
      <c r="AO81" s="179" t="s">
        <v>211</v>
      </c>
      <c r="AP81" s="179" t="s">
        <v>198</v>
      </c>
      <c r="AQ81" s="179" t="s">
        <v>236</v>
      </c>
      <c r="AR81" s="179" t="s">
        <v>249</v>
      </c>
      <c r="AS81" s="246"/>
      <c r="AT81" s="221" t="s">
        <v>251</v>
      </c>
      <c r="AU81" s="221" t="s">
        <v>269</v>
      </c>
      <c r="AV81" s="179" t="s">
        <v>191</v>
      </c>
      <c r="AW81" s="221" t="s">
        <v>253</v>
      </c>
      <c r="AX81" s="179" t="s">
        <v>183</v>
      </c>
      <c r="AY81" s="221" t="s">
        <v>214</v>
      </c>
      <c r="AZ81" s="136" t="s">
        <v>244</v>
      </c>
      <c r="BA81" s="223" t="str">
        <f t="shared" si="396"/>
        <v>客</v>
      </c>
      <c r="BB81" s="223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RC</v>
      </c>
      <c r="BC81" s="223" t="str">
        <f t="shared" si="388"/>
        <v>GR</v>
      </c>
    </row>
    <row r="82" spans="1:55">
      <c r="A82" s="166">
        <f>输入错误检查!A81</f>
        <v>0</v>
      </c>
      <c r="B82" s="108">
        <f t="shared" si="422"/>
        <v>5</v>
      </c>
      <c r="C82" s="108">
        <f t="shared" si="423"/>
        <v>3</v>
      </c>
      <c r="D82" s="108">
        <f t="shared" si="424"/>
        <v>1400</v>
      </c>
      <c r="E82" s="108" t="str">
        <f t="shared" si="425"/>
        <v>GR</v>
      </c>
      <c r="F82" s="108" t="str">
        <f t="shared" si="426"/>
        <v>RC</v>
      </c>
      <c r="G82" s="125">
        <v>4</v>
      </c>
      <c r="H82" s="108" t="s">
        <v>311</v>
      </c>
      <c r="I82" s="108" t="str">
        <f t="shared" si="428"/>
        <v>客</v>
      </c>
      <c r="J82" s="108" t="str">
        <f t="shared" si="429"/>
        <v>GR</v>
      </c>
      <c r="K82" s="179" t="s">
        <v>90</v>
      </c>
      <c r="L82" s="245" t="s">
        <v>100</v>
      </c>
      <c r="M82" s="208"/>
      <c r="N82" s="208"/>
      <c r="O82" s="125"/>
      <c r="P82" s="224"/>
      <c r="Q82" s="224"/>
      <c r="R82" s="224"/>
      <c r="S82" s="177">
        <v>0</v>
      </c>
      <c r="T82" s="177">
        <v>5</v>
      </c>
      <c r="U82" s="125" t="str">
        <f t="shared" si="362"/>
        <v>屠</v>
      </c>
      <c r="V82" s="125" cm="1">
        <f t="array" ref="V82">_xlfn.IFS(S82+T82=0,"",S82&gt;T82,IF(I82="主",IF(S82=5,4,3),IF(S82=5,0,1)),S82&lt;T82,IF(I82="主",IF(T82=5,0,1),IF(T82=5,4,3)),S82=T82,2)</f>
        <v>4</v>
      </c>
      <c r="W82" s="231"/>
      <c r="X82" s="231"/>
      <c r="Y82" s="210" t="str">
        <f t="shared" ref="Y82:Y86" si="461">IF(Y81="","",Y81)</f>
        <v>唐人街</v>
      </c>
      <c r="Z82" s="235" t="str">
        <f t="shared" ref="Z82:AA82" si="462">IF($K82="","",IF($K82=$K80,AT80,AT79))</f>
        <v>佣兵</v>
      </c>
      <c r="AA82" s="235" t="str">
        <f t="shared" si="462"/>
        <v>幻灯师</v>
      </c>
      <c r="AB82" s="239" t="str">
        <f t="shared" ref="AB82" si="463">IF($K82="","",IF($K82=$K80,AW80,AW79))</f>
        <v>空军</v>
      </c>
      <c r="AC82" s="239" t="str">
        <f t="shared" ref="AC82" si="464">IF($K82="","",IF($K82=$K80,AY80,AY79))</f>
        <v>园丁</v>
      </c>
      <c r="AD82" s="232" t="str">
        <f t="shared" ref="AD82:AG82" si="465">IF($K82="","",IF($K82=$K80,Z80,Z79))</f>
        <v>逃脱大师</v>
      </c>
      <c r="AE82" s="232" t="str">
        <f t="shared" si="465"/>
        <v>囚徒</v>
      </c>
      <c r="AF82" s="240" t="str">
        <f t="shared" si="465"/>
        <v>拉拉队员</v>
      </c>
      <c r="AG82" s="240" t="str">
        <f t="shared" si="465"/>
        <v>作曲家</v>
      </c>
      <c r="AH82" s="232" t="str">
        <f t="shared" ref="AH82:AK82" si="466">IF($K82="","",IF($K82=$K80,AD80,AD79))</f>
        <v>大副</v>
      </c>
      <c r="AI82" s="232" t="str">
        <f t="shared" si="466"/>
        <v>木偶师</v>
      </c>
      <c r="AJ82" s="233" t="str">
        <f t="shared" si="466"/>
        <v>咒术师</v>
      </c>
      <c r="AK82" s="233" t="str">
        <f t="shared" si="466"/>
        <v>气象学家</v>
      </c>
      <c r="AL82" s="236" t="str">
        <f t="shared" ref="AL82" si="467">IF($K82="","",IF($K82=$K80,AZ80,AZ79))</f>
        <v>26号守卫</v>
      </c>
      <c r="AM82" s="241" t="str">
        <f t="shared" ref="AM82:AN82" si="468">IF($K82="","",IF($K82=$K80,AL80,AL79))</f>
        <v>台球手</v>
      </c>
      <c r="AN82" s="241" t="str">
        <f t="shared" si="468"/>
        <v>跛脚羊</v>
      </c>
      <c r="AO82" s="179" t="s">
        <v>198</v>
      </c>
      <c r="AP82" s="179" t="s">
        <v>214</v>
      </c>
      <c r="AQ82" s="179" t="s">
        <v>236</v>
      </c>
      <c r="AR82" s="179" t="s">
        <v>240</v>
      </c>
      <c r="AS82" s="177"/>
      <c r="AT82" s="221" t="s">
        <v>191</v>
      </c>
      <c r="AU82" s="221" t="s">
        <v>183</v>
      </c>
      <c r="AV82" s="179" t="s">
        <v>259</v>
      </c>
      <c r="AW82" s="221" t="s">
        <v>262</v>
      </c>
      <c r="AX82" s="179" t="s">
        <v>233</v>
      </c>
      <c r="AY82" s="221" t="s">
        <v>250</v>
      </c>
      <c r="AZ82" s="136" t="s">
        <v>96</v>
      </c>
      <c r="BA82" s="223" t="str">
        <f t="shared" si="396"/>
        <v>客</v>
      </c>
      <c r="BB82" s="223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RC</v>
      </c>
      <c r="BC82" s="223" t="str">
        <f t="shared" si="388"/>
        <v>GR</v>
      </c>
    </row>
    <row r="83" spans="1:55">
      <c r="A83" s="166">
        <f>输入错误检查!A82</f>
        <v>0</v>
      </c>
      <c r="B83" s="108">
        <f t="shared" si="422"/>
        <v>5</v>
      </c>
      <c r="C83" s="108">
        <f t="shared" si="423"/>
        <v>3</v>
      </c>
      <c r="D83" s="108">
        <f t="shared" si="424"/>
        <v>1400</v>
      </c>
      <c r="E83" s="108" t="str">
        <f t="shared" si="425"/>
        <v>GR</v>
      </c>
      <c r="F83" s="108" t="str">
        <f t="shared" si="426"/>
        <v>RC</v>
      </c>
      <c r="G83" s="125">
        <v>5</v>
      </c>
      <c r="H83" s="108" t="s">
        <v>307</v>
      </c>
      <c r="I83" s="108" t="str">
        <f t="shared" si="428"/>
        <v>主</v>
      </c>
      <c r="J83" s="108" t="str">
        <f t="shared" si="429"/>
        <v>RC</v>
      </c>
      <c r="K83" s="179" t="s">
        <v>124</v>
      </c>
      <c r="L83" s="177" t="s">
        <v>166</v>
      </c>
      <c r="M83" s="208">
        <f>S83+S84</f>
        <v>5</v>
      </c>
      <c r="N83" s="208">
        <f>T83+T84</f>
        <v>0</v>
      </c>
      <c r="O83" s="125">
        <f t="shared" si="450"/>
        <v>5</v>
      </c>
      <c r="P83" s="209">
        <f t="shared" si="451"/>
        <v>1</v>
      </c>
      <c r="Q83" s="209">
        <f t="shared" si="452"/>
        <v>0</v>
      </c>
      <c r="R83" s="209">
        <f t="shared" si="453"/>
        <v>0</v>
      </c>
      <c r="S83" s="177">
        <v>5</v>
      </c>
      <c r="T83" s="177">
        <v>0</v>
      </c>
      <c r="U83" s="125" t="str">
        <f t="shared" si="362"/>
        <v>屠</v>
      </c>
      <c r="V83" s="125" cm="1">
        <f t="array" ref="V83">_xlfn.IFS(S83+T83=0,"",S83&gt;T83,IF(I83="主",IF(S83=5,4,3),IF(S83=5,0,1)),S83&lt;T83,IF(I83="主",IF(T83=5,0,1),IF(T83=5,4,3)),S83=T83,2)</f>
        <v>4</v>
      </c>
      <c r="W83" s="231"/>
      <c r="X83" s="231"/>
      <c r="Y83" s="210" t="s">
        <v>316</v>
      </c>
      <c r="Z83" s="235" t="str">
        <f t="shared" ref="Z83:AA83" si="469">IF($K83="","",IF($K83=$K81,AT81,AT82))</f>
        <v>小说家</v>
      </c>
      <c r="AA83" s="235" t="str">
        <f t="shared" si="469"/>
        <v>幻灯师</v>
      </c>
      <c r="AB83" s="239" t="str">
        <f t="shared" ref="AB83" si="470">IF($K83="","",IF($K83=$K81,AW81,AW82))</f>
        <v>哭泣小丑</v>
      </c>
      <c r="AC83" s="239" t="str">
        <f t="shared" ref="AC83" si="471">IF($K83="","",IF($K83=$K81,AY81,AY82))</f>
        <v>入殓师</v>
      </c>
      <c r="AD83" s="232" t="str">
        <f t="shared" ref="AD83:AG83" si="472">IF($K83="","",IF($K83=$K81,Z81,Z82))</f>
        <v>逃脱大师</v>
      </c>
      <c r="AE83" s="232" t="str">
        <f t="shared" si="472"/>
        <v>气象学家</v>
      </c>
      <c r="AF83" s="240" t="str">
        <f t="shared" si="472"/>
        <v>病患</v>
      </c>
      <c r="AG83" s="240" t="str">
        <f t="shared" si="472"/>
        <v>咒术师</v>
      </c>
      <c r="AH83" s="232" t="str">
        <f t="shared" ref="AH83:AK83" si="473">IF($K83="","",IF($K83=$K81,AD81,AD82))</f>
        <v>佣兵</v>
      </c>
      <c r="AI83" s="232" t="str">
        <f t="shared" si="473"/>
        <v>火灾调查员</v>
      </c>
      <c r="AJ83" s="233" t="str">
        <f t="shared" si="473"/>
        <v>空军</v>
      </c>
      <c r="AK83" s="233" t="str">
        <f t="shared" si="473"/>
        <v>律师</v>
      </c>
      <c r="AL83" s="236" t="str">
        <f t="shared" ref="AL83" si="474">IF($K83="","",IF($K83=$K81,AZ81,AZ82))</f>
        <v>喧嚣</v>
      </c>
      <c r="AM83" s="241" t="str">
        <f t="shared" ref="AM83:AN83" si="475">IF($K83="","",IF($K83=$K81,AL81,AL82))</f>
        <v>时空之影</v>
      </c>
      <c r="AN83" s="241" t="str">
        <f t="shared" si="475"/>
        <v>26号守卫</v>
      </c>
      <c r="AO83" s="215" t="s">
        <v>211</v>
      </c>
      <c r="AP83" s="179" t="s">
        <v>183</v>
      </c>
      <c r="AQ83" s="179" t="s">
        <v>249</v>
      </c>
      <c r="AR83" s="216" t="s">
        <v>236</v>
      </c>
      <c r="AS83" s="246"/>
      <c r="AT83" s="285" t="s">
        <v>251</v>
      </c>
      <c r="AU83" s="117" t="s">
        <v>269</v>
      </c>
      <c r="AV83" s="179" t="s">
        <v>191</v>
      </c>
      <c r="AW83" s="117" t="s">
        <v>253</v>
      </c>
      <c r="AX83" s="179" t="s">
        <v>214</v>
      </c>
      <c r="AY83" s="117" t="s">
        <v>259</v>
      </c>
      <c r="AZ83" s="286" t="s">
        <v>244</v>
      </c>
      <c r="BA83" s="223" t="str">
        <f t="shared" si="396"/>
        <v>主</v>
      </c>
      <c r="BB83" s="223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GR</v>
      </c>
      <c r="BC83" s="223" t="str">
        <f t="shared" si="388"/>
        <v>RC</v>
      </c>
    </row>
    <row r="84" spans="1:55">
      <c r="A84" s="166">
        <f>输入错误检查!A83</f>
        <v>0</v>
      </c>
      <c r="B84" s="108">
        <f t="shared" si="422"/>
        <v>5</v>
      </c>
      <c r="C84" s="108">
        <f t="shared" si="423"/>
        <v>3</v>
      </c>
      <c r="D84" s="108">
        <f t="shared" si="424"/>
        <v>1400</v>
      </c>
      <c r="E84" s="108" t="str">
        <f t="shared" si="425"/>
        <v>GR</v>
      </c>
      <c r="F84" s="108" t="str">
        <f t="shared" si="426"/>
        <v>RC</v>
      </c>
      <c r="G84" s="125">
        <v>5</v>
      </c>
      <c r="H84" s="108" t="s">
        <v>311</v>
      </c>
      <c r="I84" s="108" t="str">
        <f t="shared" si="428"/>
        <v/>
      </c>
      <c r="J84" s="108" t="str">
        <f t="shared" si="429"/>
        <v/>
      </c>
      <c r="K84" s="179"/>
      <c r="L84" s="177"/>
      <c r="M84" s="208"/>
      <c r="N84" s="208"/>
      <c r="O84" s="125"/>
      <c r="P84" s="224"/>
      <c r="Q84" s="224"/>
      <c r="R84" s="224"/>
      <c r="S84" s="177"/>
      <c r="T84" s="177"/>
      <c r="U84" s="125" t="str">
        <f t="shared" si="362"/>
        <v/>
      </c>
      <c r="V84" s="125" t="str" cm="1">
        <f t="array" ref="V84">_xlfn.IFS(S84+T84=0,"",S84&gt;T84,IF(I84="主",IF(S84=5,4,3),IF(S84=5,0,1)),S84&lt;T84,IF(I84="主",IF(T84=5,0,1),IF(T84=5,4,3)),S84=T84,2)</f>
        <v/>
      </c>
      <c r="W84" s="231"/>
      <c r="X84" s="231"/>
      <c r="Y84" s="210"/>
      <c r="Z84" s="235" t="str">
        <f t="shared" ref="Z84:AA84" si="476">IF($K84="","",IF($K84=$K82,AT82,AT81))</f>
        <v/>
      </c>
      <c r="AA84" s="235" t="str">
        <f t="shared" si="476"/>
        <v/>
      </c>
      <c r="AB84" s="239" t="str">
        <f t="shared" ref="AB84" si="477">IF($K84="","",IF($K84=$K82,AW82,AW81))</f>
        <v/>
      </c>
      <c r="AC84" s="239" t="str">
        <f t="shared" ref="AC84" si="478">IF($K84="","",IF($K84=$K82,AY82,AY81))</f>
        <v/>
      </c>
      <c r="AD84" s="232" t="str">
        <f t="shared" ref="AD84:AG84" si="479">IF($K84="","",IF($K84=$K82,Z82,Z81))</f>
        <v/>
      </c>
      <c r="AE84" s="232" t="str">
        <f t="shared" si="479"/>
        <v/>
      </c>
      <c r="AF84" s="240" t="str">
        <f t="shared" si="479"/>
        <v/>
      </c>
      <c r="AG84" s="240" t="str">
        <f t="shared" si="479"/>
        <v/>
      </c>
      <c r="AH84" s="232" t="str">
        <f t="shared" ref="AH84:AK84" si="480">IF($K84="","",IF($K84=$K82,AD82,AD81))</f>
        <v/>
      </c>
      <c r="AI84" s="232" t="str">
        <f t="shared" si="480"/>
        <v/>
      </c>
      <c r="AJ84" s="233" t="str">
        <f t="shared" si="480"/>
        <v/>
      </c>
      <c r="AK84" s="233" t="str">
        <f t="shared" si="480"/>
        <v/>
      </c>
      <c r="AL84" s="236" t="str">
        <f t="shared" ref="AL84" si="481">IF($K84="","",IF($K84=$K82,AZ82,AZ81))</f>
        <v/>
      </c>
      <c r="AM84" s="241" t="str">
        <f t="shared" ref="AM84:AN84" si="482">IF($K84="","",IF($K84=$K82,AL82,AL81))</f>
        <v/>
      </c>
      <c r="AN84" s="241" t="str">
        <f t="shared" si="482"/>
        <v/>
      </c>
      <c r="AO84" s="249"/>
      <c r="AP84" s="177"/>
      <c r="AQ84" s="177"/>
      <c r="AR84" s="250"/>
      <c r="AS84" s="246"/>
      <c r="AT84" s="251"/>
      <c r="AU84" s="252"/>
      <c r="AV84" s="177"/>
      <c r="AW84" s="252"/>
      <c r="AX84" s="177"/>
      <c r="AY84" s="252"/>
      <c r="AZ84" s="283"/>
      <c r="BA84" s="223" t="str">
        <f t="shared" si="396"/>
        <v/>
      </c>
      <c r="BB84" s="223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BC84" s="223" t="str">
        <f t="shared" si="388"/>
        <v/>
      </c>
    </row>
    <row r="85" spans="1:55">
      <c r="A85" s="166">
        <f>输入错误检查!A84</f>
        <v>0</v>
      </c>
      <c r="B85" s="108">
        <f t="shared" si="422"/>
        <v>5</v>
      </c>
      <c r="C85" s="108">
        <f t="shared" si="423"/>
        <v>3</v>
      </c>
      <c r="D85" s="108">
        <f t="shared" si="424"/>
        <v>1400</v>
      </c>
      <c r="E85" s="108" t="str">
        <f t="shared" si="425"/>
        <v>GR</v>
      </c>
      <c r="F85" s="108" t="str">
        <f t="shared" si="426"/>
        <v>RC</v>
      </c>
      <c r="G85" s="125" t="s">
        <v>314</v>
      </c>
      <c r="H85" s="108" t="s">
        <v>307</v>
      </c>
      <c r="I85" s="108" t="str">
        <f t="shared" si="428"/>
        <v/>
      </c>
      <c r="J85" s="108" t="str">
        <f t="shared" si="429"/>
        <v/>
      </c>
      <c r="K85" s="179"/>
      <c r="L85" s="177"/>
      <c r="M85" s="208">
        <f>S85+S86</f>
        <v>0</v>
      </c>
      <c r="N85" s="208">
        <f>T85+T86</f>
        <v>0</v>
      </c>
      <c r="O85" s="125">
        <f t="shared" si="450"/>
        <v>0</v>
      </c>
      <c r="P85" s="209">
        <f t="shared" si="451"/>
        <v>0</v>
      </c>
      <c r="Q85" s="209">
        <f t="shared" si="452"/>
        <v>0</v>
      </c>
      <c r="R85" s="209">
        <f t="shared" si="453"/>
        <v>0</v>
      </c>
      <c r="S85" s="177"/>
      <c r="T85" s="177"/>
      <c r="U85" s="125" t="str">
        <f t="shared" si="362"/>
        <v/>
      </c>
      <c r="V85" s="125" t="str" cm="1">
        <f t="array" ref="V85">_xlfn.IFS(S85+T85=0,"",S85&gt;T85,IF(I85="主",IF(S85=5,4,3),IF(S85=5,0,1)),S85&lt;T85,IF(I85="主",IF(T85=5,0,1),IF(T85=5,4,3)),S85=T85,2)</f>
        <v/>
      </c>
      <c r="W85" s="231"/>
      <c r="X85" s="231"/>
      <c r="Y85" s="210"/>
      <c r="Z85" s="235" t="str">
        <f t="shared" ref="Z85:AA85" si="483">IF($K85="","",IF($K85=$K83,AT83,AT84))</f>
        <v/>
      </c>
      <c r="AA85" s="235" t="str">
        <f t="shared" si="483"/>
        <v/>
      </c>
      <c r="AB85" s="239" t="str">
        <f t="shared" ref="AB85" si="484">IF($K85="","",IF($K85=$K83,AW83,AW84))</f>
        <v/>
      </c>
      <c r="AC85" s="239" t="str">
        <f t="shared" ref="AC85" si="485">IF($K85="","",IF($K85=$K83,AY83,AY84))</f>
        <v/>
      </c>
      <c r="AD85" s="232" t="str">
        <f t="shared" ref="AD85:AG85" si="486">IF($K85="","",IF($K85=$K83,Z83,Z84))</f>
        <v/>
      </c>
      <c r="AE85" s="232" t="str">
        <f t="shared" si="486"/>
        <v/>
      </c>
      <c r="AF85" s="240" t="str">
        <f t="shared" si="486"/>
        <v/>
      </c>
      <c r="AG85" s="240" t="str">
        <f t="shared" si="486"/>
        <v/>
      </c>
      <c r="AH85" s="232" t="str">
        <f t="shared" ref="AH85:AK85" si="487">IF($K85="","",IF($K85=$K83,AD83,AD84))</f>
        <v/>
      </c>
      <c r="AI85" s="232" t="str">
        <f t="shared" si="487"/>
        <v/>
      </c>
      <c r="AJ85" s="233" t="str">
        <f t="shared" si="487"/>
        <v/>
      </c>
      <c r="AK85" s="233" t="str">
        <f t="shared" si="487"/>
        <v/>
      </c>
      <c r="AL85" s="236" t="str">
        <f t="shared" ref="AL85" si="488">IF($K85="","",IF($K85=$K83,AZ83,AZ84))</f>
        <v/>
      </c>
      <c r="AM85" s="241" t="str">
        <f t="shared" ref="AM85:AN85" si="489">IF($K85="","",IF($K85=$K83,AL83,AL84))</f>
        <v/>
      </c>
      <c r="AN85" s="241" t="str">
        <f t="shared" si="489"/>
        <v/>
      </c>
      <c r="AO85" s="177"/>
      <c r="AP85" s="177"/>
      <c r="AQ85" s="177"/>
      <c r="AR85" s="177"/>
      <c r="AS85" s="246"/>
      <c r="AT85" s="252"/>
      <c r="AU85" s="252"/>
      <c r="AV85" s="177"/>
      <c r="AW85" s="252"/>
      <c r="AX85" s="177"/>
      <c r="AY85" s="252"/>
      <c r="AZ85" s="283"/>
      <c r="BA85" s="223" t="str">
        <f t="shared" si="396"/>
        <v/>
      </c>
      <c r="BB85" s="223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BC85" s="223" t="str">
        <f t="shared" si="388"/>
        <v/>
      </c>
    </row>
    <row r="86" spans="1:55">
      <c r="A86" s="166">
        <f>输入错误检查!A85</f>
        <v>0</v>
      </c>
      <c r="B86" s="108">
        <f t="shared" si="422"/>
        <v>5</v>
      </c>
      <c r="C86" s="108">
        <f t="shared" si="423"/>
        <v>3</v>
      </c>
      <c r="D86" s="108">
        <f t="shared" si="424"/>
        <v>1400</v>
      </c>
      <c r="E86" s="108" t="str">
        <f t="shared" si="425"/>
        <v>GR</v>
      </c>
      <c r="F86" s="108" t="str">
        <f t="shared" si="426"/>
        <v>RC</v>
      </c>
      <c r="G86" s="125" t="s">
        <v>314</v>
      </c>
      <c r="H86" s="108" t="s">
        <v>311</v>
      </c>
      <c r="I86" s="108" t="str">
        <f t="shared" si="428"/>
        <v/>
      </c>
      <c r="J86" s="108" t="str">
        <f t="shared" si="429"/>
        <v/>
      </c>
      <c r="K86" s="177"/>
      <c r="L86" s="177"/>
      <c r="M86" s="208"/>
      <c r="N86" s="208"/>
      <c r="O86" s="125"/>
      <c r="P86" s="224"/>
      <c r="Q86" s="224"/>
      <c r="R86" s="224"/>
      <c r="S86" s="177"/>
      <c r="T86" s="177"/>
      <c r="U86" s="125" t="str">
        <f t="shared" si="362"/>
        <v/>
      </c>
      <c r="V86" s="125" t="str" cm="1">
        <f t="array" ref="V86">_xlfn.IFS(S86+T86=0,"",S86&gt;T86,IF(I86="主",IF(S86=5,4,3),IF(S86=5,0,1)),S86&lt;T86,IF(I86="主",IF(T86=5,0,1),IF(T86=5,4,3)),S86=T86,2)</f>
        <v/>
      </c>
      <c r="W86" s="231"/>
      <c r="X86" s="231"/>
      <c r="Y86" s="210" t="str">
        <f t="shared" si="461"/>
        <v/>
      </c>
      <c r="Z86" s="235" t="str">
        <f t="shared" ref="Z86:AA86" si="490">IF($K86="","",IF($K86=$K84,AT84,AT83))</f>
        <v/>
      </c>
      <c r="AA86" s="235" t="str">
        <f t="shared" si="490"/>
        <v/>
      </c>
      <c r="AB86" s="239" t="str">
        <f t="shared" ref="AB86" si="491">IF($K86="","",IF($K86=$K84,AW84,AW83))</f>
        <v/>
      </c>
      <c r="AC86" s="239" t="str">
        <f t="shared" ref="AC86" si="492">IF($K86="","",IF($K86=$K84,AY84,AY83))</f>
        <v/>
      </c>
      <c r="AD86" s="232" t="str">
        <f t="shared" ref="AD86:AG86" si="493">IF($K86="","",IF($K86=$K84,Z84,Z83))</f>
        <v/>
      </c>
      <c r="AE86" s="232" t="str">
        <f t="shared" si="493"/>
        <v/>
      </c>
      <c r="AF86" s="240" t="str">
        <f t="shared" si="493"/>
        <v/>
      </c>
      <c r="AG86" s="240" t="str">
        <f t="shared" si="493"/>
        <v/>
      </c>
      <c r="AH86" s="232" t="str">
        <f t="shared" ref="AH86:AK86" si="494">IF($K86="","",IF($K86=$K84,AD84,AD83))</f>
        <v/>
      </c>
      <c r="AI86" s="232" t="str">
        <f t="shared" si="494"/>
        <v/>
      </c>
      <c r="AJ86" s="233" t="str">
        <f t="shared" si="494"/>
        <v/>
      </c>
      <c r="AK86" s="233" t="str">
        <f t="shared" si="494"/>
        <v/>
      </c>
      <c r="AL86" s="236" t="str">
        <f t="shared" ref="AL86" si="495">IF($K86="","",IF($K86=$K84,AZ84,AZ83))</f>
        <v/>
      </c>
      <c r="AM86" s="241" t="str">
        <f t="shared" ref="AM86:AN86" si="496">IF($K86="","",IF($K86=$K84,AL84,AL83))</f>
        <v/>
      </c>
      <c r="AN86" s="241" t="str">
        <f t="shared" si="496"/>
        <v/>
      </c>
      <c r="AO86" s="177"/>
      <c r="AP86" s="177"/>
      <c r="AQ86" s="177"/>
      <c r="AR86" s="177"/>
      <c r="AS86" s="177"/>
      <c r="AT86" s="252"/>
      <c r="AU86" s="252"/>
      <c r="AV86" s="177"/>
      <c r="AW86" s="252"/>
      <c r="AX86" s="177"/>
      <c r="AY86" s="252"/>
      <c r="AZ86" s="283"/>
      <c r="BA86" s="223" t="str">
        <f t="shared" si="396"/>
        <v/>
      </c>
      <c r="BB86" s="223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BC86" s="223" t="str">
        <f t="shared" si="388"/>
        <v/>
      </c>
    </row>
    <row r="87" spans="1:55">
      <c r="A87" s="166">
        <f>输入错误检查!A86</f>
        <v>0</v>
      </c>
      <c r="B87" s="108">
        <f>IF(赛果!A9="","",赛果!A9)</f>
        <v>5</v>
      </c>
      <c r="C87" s="108">
        <f>IF(赛果!B9="","",赛果!B9)</f>
        <v>3</v>
      </c>
      <c r="D87" s="108">
        <f>IF(赛果!C9="","",赛果!C9)</f>
        <v>1730</v>
      </c>
      <c r="E87" s="108" t="str">
        <f>IF(赛果!D9="","",赛果!D9)</f>
        <v>MRC</v>
      </c>
      <c r="F87" s="108" t="str">
        <f>IF(赛果!E9="","",赛果!E9)</f>
        <v>AXIZ</v>
      </c>
      <c r="G87" s="125">
        <v>1</v>
      </c>
      <c r="H87" s="108" t="s">
        <v>307</v>
      </c>
      <c r="I87" s="108" t="str">
        <f t="shared" si="428"/>
        <v>客</v>
      </c>
      <c r="J87" s="108" t="str">
        <f t="shared" si="429"/>
        <v>MRC</v>
      </c>
      <c r="K87" s="255" t="s">
        <v>101</v>
      </c>
      <c r="L87" s="255" t="s">
        <v>123</v>
      </c>
      <c r="M87" s="208">
        <f>S87+S88</f>
        <v>3</v>
      </c>
      <c r="N87" s="208">
        <f>T87+T88</f>
        <v>5</v>
      </c>
      <c r="O87" s="108">
        <f t="shared" ref="O87:O91" si="497">M87+N87</f>
        <v>8</v>
      </c>
      <c r="P87" s="256">
        <f t="shared" ref="P87:P91" si="498">IF(M87&gt;N87,1,0)</f>
        <v>0</v>
      </c>
      <c r="Q87" s="256">
        <f t="shared" ref="Q87:Q91" si="499">IF(M87+N87=0,0,IF(M87=N87,1,0))</f>
        <v>0</v>
      </c>
      <c r="R87" s="256">
        <f t="shared" ref="R87:R91" si="500">IF(M87&lt;N87,1,0)</f>
        <v>1</v>
      </c>
      <c r="S87" s="257">
        <v>1</v>
      </c>
      <c r="T87" s="257">
        <v>3</v>
      </c>
      <c r="U87" s="125" t="str">
        <f t="shared" si="362"/>
        <v>屠</v>
      </c>
      <c r="V87" s="125" cm="1">
        <f t="array" ref="V87">_xlfn.IFS(S87+T87=0,"",S87&gt;T87,IF(I87="主",IF(S87=5,4,3),IF(S87=5,0,1)),S87&lt;T87,IF(I87="主",IF(T87=5,0,1),IF(T87=5,4,3)),S87=T87,2)</f>
        <v>3</v>
      </c>
      <c r="W87" s="258" t="s">
        <v>310</v>
      </c>
      <c r="X87" s="258" t="s">
        <v>165</v>
      </c>
      <c r="Y87" s="258" t="s">
        <v>309</v>
      </c>
      <c r="Z87" s="211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3"/>
      <c r="AL87" s="214"/>
      <c r="AM87" s="214"/>
      <c r="AN87" s="214"/>
      <c r="AO87" s="259" t="s">
        <v>211</v>
      </c>
      <c r="AP87" s="260" t="s">
        <v>228</v>
      </c>
      <c r="AQ87" s="261"/>
      <c r="AR87" s="262"/>
      <c r="AS87" s="263"/>
      <c r="AT87" s="264" t="s">
        <v>261</v>
      </c>
      <c r="AU87" s="265" t="s">
        <v>201</v>
      </c>
      <c r="AV87" s="179" t="s">
        <v>221</v>
      </c>
      <c r="AW87" s="265" t="s">
        <v>235</v>
      </c>
      <c r="AX87" s="179" t="s">
        <v>86</v>
      </c>
      <c r="AY87" s="265" t="s">
        <v>267</v>
      </c>
      <c r="AZ87" s="266" t="s">
        <v>240</v>
      </c>
      <c r="BA87" s="223" t="str">
        <f t="shared" si="396"/>
        <v>主</v>
      </c>
      <c r="BB87" s="223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MRC</v>
      </c>
      <c r="BC87" s="223" t="str">
        <f t="shared" si="388"/>
        <v>AXIZ</v>
      </c>
    </row>
    <row r="88" spans="1:55">
      <c r="A88" s="166">
        <f>输入错误检查!A87</f>
        <v>0</v>
      </c>
      <c r="B88" s="108">
        <f t="shared" ref="B88:B98" si="501">B87</f>
        <v>5</v>
      </c>
      <c r="C88" s="108">
        <f t="shared" ref="C88:C98" si="502">C87</f>
        <v>3</v>
      </c>
      <c r="D88" s="108">
        <f t="shared" ref="D88:D98" si="503">D87</f>
        <v>1730</v>
      </c>
      <c r="E88" s="108" t="str">
        <f t="shared" ref="E88:E98" si="504">E87</f>
        <v>MRC</v>
      </c>
      <c r="F88" s="108" t="str">
        <f t="shared" ref="F88:F98" si="505">F87</f>
        <v>AXIZ</v>
      </c>
      <c r="G88" s="125">
        <v>1</v>
      </c>
      <c r="H88" s="108" t="s">
        <v>311</v>
      </c>
      <c r="I88" s="108" t="str">
        <f t="shared" si="428"/>
        <v>主</v>
      </c>
      <c r="J88" s="108" t="str">
        <f t="shared" si="429"/>
        <v>AXIZ</v>
      </c>
      <c r="K88" s="255" t="s">
        <v>167</v>
      </c>
      <c r="L88" s="255" t="s">
        <v>206</v>
      </c>
      <c r="M88" s="208"/>
      <c r="N88" s="208"/>
      <c r="O88" s="108"/>
      <c r="P88" s="267"/>
      <c r="Q88" s="267"/>
      <c r="R88" s="267"/>
      <c r="S88" s="257">
        <v>2</v>
      </c>
      <c r="T88" s="257">
        <v>2</v>
      </c>
      <c r="U88" s="125" t="str">
        <f t="shared" si="362"/>
        <v>平</v>
      </c>
      <c r="V88" s="125" cm="1">
        <f t="array" ref="V88">_xlfn.IFS(S88+T88=0,"",S88&gt;T88,IF(I88="主",IF(S88=5,4,3),IF(S88=5,0,1)),S88&lt;T88,IF(I88="主",IF(T88=5,0,1),IF(T88=5,4,3)),S88=T88,2)</f>
        <v>2</v>
      </c>
      <c r="W88" s="258" t="str">
        <f>IF(W87="","",W87)</f>
        <v>永眠镇</v>
      </c>
      <c r="X88" s="258" t="s">
        <v>165</v>
      </c>
      <c r="Y88" s="258" t="str">
        <f t="shared" ref="Y88:Y92" si="506">IF(Y87="","",Y87)</f>
        <v>湖景村</v>
      </c>
      <c r="Z88" s="225"/>
      <c r="AA88" s="226"/>
      <c r="AB88" s="227"/>
      <c r="AC88" s="227"/>
      <c r="AD88" s="227"/>
      <c r="AE88" s="227"/>
      <c r="AF88" s="227"/>
      <c r="AG88" s="227"/>
      <c r="AH88" s="227"/>
      <c r="AI88" s="227"/>
      <c r="AJ88" s="227"/>
      <c r="AK88" s="213"/>
      <c r="AL88" s="214"/>
      <c r="AM88" s="214"/>
      <c r="AN88" s="214"/>
      <c r="AO88" s="259" t="s">
        <v>211</v>
      </c>
      <c r="AP88" s="260" t="s">
        <v>255</v>
      </c>
      <c r="AQ88" s="268"/>
      <c r="AR88" s="269"/>
      <c r="AS88" s="270"/>
      <c r="AT88" s="264" t="s">
        <v>228</v>
      </c>
      <c r="AU88" s="265" t="s">
        <v>261</v>
      </c>
      <c r="AV88" s="179" t="s">
        <v>267</v>
      </c>
      <c r="AW88" s="265" t="s">
        <v>221</v>
      </c>
      <c r="AX88" s="179" t="s">
        <v>201</v>
      </c>
      <c r="AY88" s="265" t="s">
        <v>142</v>
      </c>
      <c r="AZ88" s="266" t="s">
        <v>236</v>
      </c>
      <c r="BA88" s="223" t="str">
        <f t="shared" si="396"/>
        <v>主</v>
      </c>
      <c r="BB88" s="223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MRC</v>
      </c>
      <c r="BC88" s="223" t="str">
        <f t="shared" si="388"/>
        <v>AXIZ</v>
      </c>
    </row>
    <row r="89" spans="1:55">
      <c r="A89" s="166">
        <f>输入错误检查!A88</f>
        <v>0</v>
      </c>
      <c r="B89" s="108">
        <f t="shared" si="501"/>
        <v>5</v>
      </c>
      <c r="C89" s="108">
        <f t="shared" si="502"/>
        <v>3</v>
      </c>
      <c r="D89" s="108">
        <f t="shared" si="503"/>
        <v>1730</v>
      </c>
      <c r="E89" s="108" t="str">
        <f t="shared" si="504"/>
        <v>MRC</v>
      </c>
      <c r="F89" s="108" t="str">
        <f t="shared" si="505"/>
        <v>AXIZ</v>
      </c>
      <c r="G89" s="125">
        <v>2</v>
      </c>
      <c r="H89" s="108" t="s">
        <v>307</v>
      </c>
      <c r="I89" s="108" t="str">
        <f t="shared" si="428"/>
        <v>客</v>
      </c>
      <c r="J89" s="108" t="str">
        <f t="shared" si="429"/>
        <v>MRC</v>
      </c>
      <c r="K89" s="255" t="s">
        <v>101</v>
      </c>
      <c r="L89" s="255" t="s">
        <v>123</v>
      </c>
      <c r="M89" s="208">
        <f>S89+S90</f>
        <v>7</v>
      </c>
      <c r="N89" s="208">
        <f>T89+T90</f>
        <v>2</v>
      </c>
      <c r="O89" s="108">
        <f t="shared" si="497"/>
        <v>9</v>
      </c>
      <c r="P89" s="256">
        <f t="shared" si="498"/>
        <v>1</v>
      </c>
      <c r="Q89" s="256">
        <f t="shared" si="499"/>
        <v>0</v>
      </c>
      <c r="R89" s="256">
        <f t="shared" si="500"/>
        <v>0</v>
      </c>
      <c r="S89" s="257">
        <v>2</v>
      </c>
      <c r="T89" s="257">
        <v>2</v>
      </c>
      <c r="U89" s="125" t="str">
        <f t="shared" si="362"/>
        <v>平</v>
      </c>
      <c r="V89" s="125" cm="1">
        <f t="array" ref="V89">_xlfn.IFS(S89+T89=0,"",S89&gt;T89,IF(I89="主",IF(S89=5,4,3),IF(S89=5,0,1)),S89&lt;T89,IF(I89="主",IF(T89=5,0,1),IF(T89=5,4,3)),S89=T89,2)</f>
        <v>2</v>
      </c>
      <c r="W89" s="271"/>
      <c r="X89" s="258" t="s">
        <v>312</v>
      </c>
      <c r="Y89" s="258" t="s">
        <v>313</v>
      </c>
      <c r="Z89" s="232" t="str">
        <f t="shared" ref="Z89:AA89" si="507">IF($K89="","",IF($K89=$K87,AT87,AT88))</f>
        <v>木偶师</v>
      </c>
      <c r="AA89" s="233" t="str">
        <f t="shared" si="507"/>
        <v>调香师</v>
      </c>
      <c r="AB89" s="234" t="str">
        <f t="shared" ref="AB89" si="508">IF($K89="","",IF($K89=$K87,AW87,AW88))</f>
        <v>守墓人</v>
      </c>
      <c r="AC89" s="235" t="str">
        <f t="shared" ref="AC89" si="509">IF($K89="","",IF($K89=$K87,AY87,AY88))</f>
        <v>弓箭手</v>
      </c>
      <c r="AD89" s="227"/>
      <c r="AE89" s="227"/>
      <c r="AF89" s="227"/>
      <c r="AG89" s="227"/>
      <c r="AH89" s="227"/>
      <c r="AI89" s="227"/>
      <c r="AJ89" s="227"/>
      <c r="AK89" s="227"/>
      <c r="AL89" s="236" t="str">
        <f t="shared" ref="AL89" si="510">IF($K89="","",IF($K89=$K87,AZ87,AZ88))</f>
        <v>时空之影</v>
      </c>
      <c r="AM89" s="214"/>
      <c r="AN89" s="214"/>
      <c r="AO89" s="259" t="s">
        <v>211</v>
      </c>
      <c r="AP89" s="272" t="s">
        <v>255</v>
      </c>
      <c r="AQ89" s="273" t="s">
        <v>242</v>
      </c>
      <c r="AR89" s="274"/>
      <c r="AS89" s="270"/>
      <c r="AT89" s="264" t="s">
        <v>164</v>
      </c>
      <c r="AU89" s="265" t="s">
        <v>266</v>
      </c>
      <c r="AV89" s="179" t="s">
        <v>269</v>
      </c>
      <c r="AW89" s="265" t="s">
        <v>250</v>
      </c>
      <c r="AX89" s="179" t="s">
        <v>86</v>
      </c>
      <c r="AY89" s="265" t="s">
        <v>97</v>
      </c>
      <c r="AZ89" s="266" t="s">
        <v>236</v>
      </c>
      <c r="BA89" s="223" t="str">
        <f t="shared" si="396"/>
        <v>客</v>
      </c>
      <c r="BB89" s="223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AXIZ</v>
      </c>
      <c r="BC89" s="223" t="str">
        <f t="shared" si="388"/>
        <v>MRC</v>
      </c>
    </row>
    <row r="90" spans="1:55">
      <c r="A90" s="166">
        <f>输入错误检查!A89</f>
        <v>0</v>
      </c>
      <c r="B90" s="108">
        <f t="shared" si="501"/>
        <v>5</v>
      </c>
      <c r="C90" s="108">
        <f t="shared" si="502"/>
        <v>3</v>
      </c>
      <c r="D90" s="108">
        <f t="shared" si="503"/>
        <v>1730</v>
      </c>
      <c r="E90" s="108" t="str">
        <f t="shared" si="504"/>
        <v>MRC</v>
      </c>
      <c r="F90" s="108" t="str">
        <f t="shared" si="505"/>
        <v>AXIZ</v>
      </c>
      <c r="G90" s="125">
        <v>2</v>
      </c>
      <c r="H90" s="108" t="s">
        <v>311</v>
      </c>
      <c r="I90" s="108" t="str">
        <f t="shared" si="428"/>
        <v>主</v>
      </c>
      <c r="J90" s="108" t="str">
        <f t="shared" si="429"/>
        <v>AXIZ</v>
      </c>
      <c r="K90" s="255" t="s">
        <v>167</v>
      </c>
      <c r="L90" s="255" t="s">
        <v>206</v>
      </c>
      <c r="M90" s="208"/>
      <c r="N90" s="208"/>
      <c r="O90" s="108"/>
      <c r="P90" s="267"/>
      <c r="Q90" s="267"/>
      <c r="R90" s="267"/>
      <c r="S90" s="257">
        <v>5</v>
      </c>
      <c r="T90" s="257">
        <v>0</v>
      </c>
      <c r="U90" s="125" t="str">
        <f t="shared" si="362"/>
        <v>屠</v>
      </c>
      <c r="V90" s="125" cm="1">
        <f t="array" ref="V90">_xlfn.IFS(S90+T90=0,"",S90&gt;T90,IF(I90="主",IF(S90=5,4,3),IF(S90=5,0,1)),S90&lt;T90,IF(I90="主",IF(T90=5,0,1),IF(T90=5,4,3)),S90=T90,2)</f>
        <v>4</v>
      </c>
      <c r="W90" s="271"/>
      <c r="X90" s="258" t="s">
        <v>312</v>
      </c>
      <c r="Y90" s="258" t="str">
        <f t="shared" si="506"/>
        <v>月亮河公园</v>
      </c>
      <c r="Z90" s="232" t="str">
        <f t="shared" ref="Z90:AA90" si="511">IF($K90="","",IF($K90=$K88,AT88,AT87))</f>
        <v>大副</v>
      </c>
      <c r="AA90" s="233" t="str">
        <f t="shared" si="511"/>
        <v>木偶师</v>
      </c>
      <c r="AB90" s="234" t="str">
        <f t="shared" ref="AB90" si="512">IF($K90="","",IF($K90=$K88,AW88,AW87))</f>
        <v>咒术师</v>
      </c>
      <c r="AC90" s="235" t="str">
        <f t="shared" ref="AC90" si="513">IF($K90="","",IF($K90=$K88,AY88,AY87))</f>
        <v>魔术师</v>
      </c>
      <c r="AD90" s="226"/>
      <c r="AE90" s="226"/>
      <c r="AF90" s="227"/>
      <c r="AG90" s="227"/>
      <c r="AH90" s="227"/>
      <c r="AI90" s="227"/>
      <c r="AJ90" s="227"/>
      <c r="AK90" s="227"/>
      <c r="AL90" s="236" t="str">
        <f t="shared" ref="AL90" si="514">IF($K90="","",IF($K90=$K88,AZ88,AZ87))</f>
        <v>歌剧演员</v>
      </c>
      <c r="AM90" s="214"/>
      <c r="AN90" s="214"/>
      <c r="AO90" s="259" t="s">
        <v>211</v>
      </c>
      <c r="AP90" s="272" t="s">
        <v>97</v>
      </c>
      <c r="AQ90" s="260" t="s">
        <v>244</v>
      </c>
      <c r="AR90" s="268"/>
      <c r="AS90" s="270"/>
      <c r="AT90" s="264" t="s">
        <v>255</v>
      </c>
      <c r="AU90" s="265" t="s">
        <v>201</v>
      </c>
      <c r="AV90" s="179" t="s">
        <v>164</v>
      </c>
      <c r="AW90" s="265" t="s">
        <v>260</v>
      </c>
      <c r="AX90" s="179" t="s">
        <v>235</v>
      </c>
      <c r="AY90" s="265" t="s">
        <v>224</v>
      </c>
      <c r="AZ90" s="266" t="s">
        <v>240</v>
      </c>
      <c r="BA90" s="223" t="str">
        <f t="shared" si="396"/>
        <v>客</v>
      </c>
      <c r="BB90" s="223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AXIZ</v>
      </c>
      <c r="BC90" s="223" t="str">
        <f t="shared" si="388"/>
        <v>MRC</v>
      </c>
    </row>
    <row r="91" spans="1:55">
      <c r="A91" s="166">
        <f>输入错误检查!A90</f>
        <v>0</v>
      </c>
      <c r="B91" s="108">
        <f t="shared" si="501"/>
        <v>5</v>
      </c>
      <c r="C91" s="108">
        <f t="shared" si="502"/>
        <v>3</v>
      </c>
      <c r="D91" s="108">
        <f t="shared" si="503"/>
        <v>1730</v>
      </c>
      <c r="E91" s="108" t="str">
        <f t="shared" si="504"/>
        <v>MRC</v>
      </c>
      <c r="F91" s="108" t="str">
        <f t="shared" si="505"/>
        <v>AXIZ</v>
      </c>
      <c r="G91" s="125">
        <v>3</v>
      </c>
      <c r="H91" s="108" t="s">
        <v>307</v>
      </c>
      <c r="I91" s="108" t="str">
        <f t="shared" si="428"/>
        <v>客</v>
      </c>
      <c r="J91" s="108" t="str">
        <f t="shared" si="429"/>
        <v>MRC</v>
      </c>
      <c r="K91" s="255" t="s">
        <v>101</v>
      </c>
      <c r="L91" s="255" t="s">
        <v>123</v>
      </c>
      <c r="M91" s="208">
        <f>S91+S92</f>
        <v>6</v>
      </c>
      <c r="N91" s="208">
        <f>T91+T92</f>
        <v>3</v>
      </c>
      <c r="O91" s="108">
        <f t="shared" si="497"/>
        <v>9</v>
      </c>
      <c r="P91" s="256">
        <f t="shared" si="498"/>
        <v>1</v>
      </c>
      <c r="Q91" s="256">
        <f t="shared" si="499"/>
        <v>0</v>
      </c>
      <c r="R91" s="256">
        <f t="shared" si="500"/>
        <v>0</v>
      </c>
      <c r="S91" s="257">
        <v>1</v>
      </c>
      <c r="T91" s="257">
        <v>3</v>
      </c>
      <c r="U91" s="125" t="str">
        <f t="shared" si="362"/>
        <v>屠</v>
      </c>
      <c r="V91" s="125" cm="1">
        <f t="array" ref="V91">_xlfn.IFS(S91+T91=0,"",S91&gt;T91,IF(I91="主",IF(S91=5,4,3),IF(S91=5,0,1)),S91&lt;T91,IF(I91="主",IF(T91=5,0,1),IF(T91=5,4,3)),S91=T91,2)</f>
        <v>3</v>
      </c>
      <c r="W91" s="271"/>
      <c r="X91" s="258" t="s">
        <v>310</v>
      </c>
      <c r="Y91" s="258" t="s">
        <v>315</v>
      </c>
      <c r="Z91" s="235" t="str">
        <f t="shared" ref="Z91:AA91" si="515">IF($K91="","",IF($K91=$K89,AT89,AT90))</f>
        <v>佣兵</v>
      </c>
      <c r="AA91" s="235" t="str">
        <f t="shared" si="515"/>
        <v>气象学家</v>
      </c>
      <c r="AB91" s="239" t="str">
        <f t="shared" ref="AB91" si="516">IF($K91="","",IF($K91=$K89,AW89,AW90))</f>
        <v>病患</v>
      </c>
      <c r="AC91" s="239" t="str">
        <f t="shared" ref="AC91" si="517">IF($K91="","",IF($K91=$K89,AY89,AY90))</f>
        <v>医生</v>
      </c>
      <c r="AD91" s="235" t="str">
        <f t="shared" ref="AD91:AG91" si="518">IF($K91="","",IF($K91=$K89,Z89,Z90))</f>
        <v>木偶师</v>
      </c>
      <c r="AE91" s="240" t="str">
        <f t="shared" si="518"/>
        <v>调香师</v>
      </c>
      <c r="AF91" s="240" t="str">
        <f t="shared" si="518"/>
        <v>守墓人</v>
      </c>
      <c r="AG91" s="240" t="str">
        <f t="shared" si="518"/>
        <v>弓箭手</v>
      </c>
      <c r="AH91" s="227"/>
      <c r="AI91" s="227"/>
      <c r="AJ91" s="227"/>
      <c r="AK91" s="227"/>
      <c r="AL91" s="236" t="str">
        <f t="shared" ref="AL91" si="519">IF($K91="","",IF($K91=$K89,AZ89,AZ90))</f>
        <v>歌剧演员</v>
      </c>
      <c r="AM91" s="241" t="str">
        <f t="shared" ref="AM91" si="520">IF($K91="","",IF($K91=$K89,AL89,AL90))</f>
        <v>时空之影</v>
      </c>
      <c r="AN91" s="214"/>
      <c r="AO91" s="259" t="s">
        <v>183</v>
      </c>
      <c r="AP91" s="272" t="s">
        <v>214</v>
      </c>
      <c r="AQ91" s="272" t="s">
        <v>242</v>
      </c>
      <c r="AR91" s="273" t="s">
        <v>249</v>
      </c>
      <c r="AS91" s="275"/>
      <c r="AT91" s="264" t="s">
        <v>228</v>
      </c>
      <c r="AU91" s="265" t="s">
        <v>245</v>
      </c>
      <c r="AV91" s="179" t="s">
        <v>255</v>
      </c>
      <c r="AW91" s="265" t="s">
        <v>174</v>
      </c>
      <c r="AX91" s="179" t="s">
        <v>86</v>
      </c>
      <c r="AY91" s="265" t="s">
        <v>260</v>
      </c>
      <c r="AZ91" s="266" t="s">
        <v>141</v>
      </c>
      <c r="BA91" s="223" t="str">
        <f t="shared" si="396"/>
        <v>主</v>
      </c>
      <c r="BB91" s="223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MRC</v>
      </c>
      <c r="BC91" s="223" t="str">
        <f t="shared" si="388"/>
        <v>AXIZ</v>
      </c>
    </row>
    <row r="92" spans="1:55">
      <c r="A92" s="166">
        <f>输入错误检查!A91</f>
        <v>0</v>
      </c>
      <c r="B92" s="108">
        <f t="shared" si="501"/>
        <v>5</v>
      </c>
      <c r="C92" s="108">
        <f t="shared" si="502"/>
        <v>3</v>
      </c>
      <c r="D92" s="108">
        <f t="shared" si="503"/>
        <v>1730</v>
      </c>
      <c r="E92" s="108" t="str">
        <f t="shared" si="504"/>
        <v>MRC</v>
      </c>
      <c r="F92" s="108" t="str">
        <f t="shared" si="505"/>
        <v>AXIZ</v>
      </c>
      <c r="G92" s="125">
        <v>3</v>
      </c>
      <c r="H92" s="108" t="s">
        <v>311</v>
      </c>
      <c r="I92" s="108" t="str">
        <f t="shared" si="428"/>
        <v>主</v>
      </c>
      <c r="J92" s="108" t="str">
        <f t="shared" si="429"/>
        <v>AXIZ</v>
      </c>
      <c r="K92" s="255" t="s">
        <v>167</v>
      </c>
      <c r="L92" s="255" t="s">
        <v>206</v>
      </c>
      <c r="M92" s="208"/>
      <c r="N92" s="208"/>
      <c r="O92" s="108"/>
      <c r="P92" s="267"/>
      <c r="Q92" s="267"/>
      <c r="R92" s="267"/>
      <c r="S92" s="257">
        <v>5</v>
      </c>
      <c r="T92" s="257">
        <v>0</v>
      </c>
      <c r="U92" s="125" t="str">
        <f t="shared" si="362"/>
        <v>屠</v>
      </c>
      <c r="V92" s="125" cm="1">
        <f t="array" ref="V92">_xlfn.IFS(S92+T92=0,"",S92&gt;T92,IF(I92="主",IF(S92=5,4,3),IF(S92=5,0,1)),S92&lt;T92,IF(I92="主",IF(T92=5,0,1),IF(T92=5,4,3)),S92=T92,2)</f>
        <v>4</v>
      </c>
      <c r="W92" s="271"/>
      <c r="X92" s="258" t="s">
        <v>310</v>
      </c>
      <c r="Y92" s="258" t="str">
        <f t="shared" si="506"/>
        <v>里奥的回忆</v>
      </c>
      <c r="Z92" s="235" t="str">
        <f t="shared" ref="Z92:AA92" si="521">IF($K92="","",IF($K92=$K90,AT90,AT89))</f>
        <v>古董商</v>
      </c>
      <c r="AA92" s="235" t="str">
        <f t="shared" si="521"/>
        <v>调香师</v>
      </c>
      <c r="AB92" s="239" t="str">
        <f t="shared" ref="AB92" si="522">IF($K92="","",IF($K92=$K90,AW90,AW89))</f>
        <v>拉拉队员</v>
      </c>
      <c r="AC92" s="239" t="str">
        <f t="shared" ref="AC92" si="523">IF($K92="","",IF($K92=$K90,AY90,AY89))</f>
        <v>野人</v>
      </c>
      <c r="AD92" s="235" t="str">
        <f t="shared" ref="AD92:AG92" si="524">IF($K92="","",IF($K92=$K90,Z90,Z89))</f>
        <v>大副</v>
      </c>
      <c r="AE92" s="240" t="str">
        <f t="shared" si="524"/>
        <v>木偶师</v>
      </c>
      <c r="AF92" s="240" t="str">
        <f t="shared" si="524"/>
        <v>咒术师</v>
      </c>
      <c r="AG92" s="240" t="str">
        <f t="shared" si="524"/>
        <v>魔术师</v>
      </c>
      <c r="AH92" s="226"/>
      <c r="AI92" s="226"/>
      <c r="AJ92" s="226"/>
      <c r="AK92" s="243"/>
      <c r="AL92" s="236" t="str">
        <f t="shared" ref="AL92" si="525">IF($K92="","",IF($K92=$K90,AZ90,AZ89))</f>
        <v>时空之影</v>
      </c>
      <c r="AM92" s="241" t="str">
        <f t="shared" ref="AM92" si="526">IF($K92="","",IF($K92=$K90,AL90,AL89))</f>
        <v>歌剧演员</v>
      </c>
      <c r="AN92" s="214"/>
      <c r="AO92" s="259" t="s">
        <v>153</v>
      </c>
      <c r="AP92" s="272" t="s">
        <v>214</v>
      </c>
      <c r="AQ92" s="272" t="s">
        <v>242</v>
      </c>
      <c r="AR92" s="260" t="s">
        <v>249</v>
      </c>
      <c r="AS92" s="279"/>
      <c r="AT92" s="264" t="s">
        <v>164</v>
      </c>
      <c r="AU92" s="265" t="s">
        <v>251</v>
      </c>
      <c r="AV92" s="179" t="s">
        <v>183</v>
      </c>
      <c r="AW92" s="265" t="s">
        <v>259</v>
      </c>
      <c r="AX92" s="179" t="s">
        <v>211</v>
      </c>
      <c r="AY92" s="265" t="s">
        <v>250</v>
      </c>
      <c r="AZ92" s="266" t="s">
        <v>244</v>
      </c>
      <c r="BA92" s="223" t="str">
        <f t="shared" si="396"/>
        <v>主</v>
      </c>
      <c r="BB92" s="223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MRC</v>
      </c>
      <c r="BC92" s="223" t="str">
        <f t="shared" si="388"/>
        <v>AXIZ</v>
      </c>
    </row>
    <row r="93" spans="1:55">
      <c r="A93" s="166">
        <f>输入错误检查!A92</f>
        <v>0</v>
      </c>
      <c r="B93" s="108">
        <f t="shared" si="501"/>
        <v>5</v>
      </c>
      <c r="C93" s="108">
        <f t="shared" si="502"/>
        <v>3</v>
      </c>
      <c r="D93" s="108">
        <f t="shared" si="503"/>
        <v>1730</v>
      </c>
      <c r="E93" s="108" t="str">
        <f t="shared" si="504"/>
        <v>MRC</v>
      </c>
      <c r="F93" s="108" t="str">
        <f t="shared" si="505"/>
        <v>AXIZ</v>
      </c>
      <c r="G93" s="125">
        <v>4</v>
      </c>
      <c r="H93" s="108" t="s">
        <v>307</v>
      </c>
      <c r="I93" s="108" t="str">
        <f t="shared" si="428"/>
        <v>客</v>
      </c>
      <c r="J93" s="108" t="str">
        <f t="shared" si="429"/>
        <v>MRC</v>
      </c>
      <c r="K93" s="255" t="s">
        <v>101</v>
      </c>
      <c r="L93" s="255" t="s">
        <v>134</v>
      </c>
      <c r="M93" s="208">
        <f>S93+S94</f>
        <v>6</v>
      </c>
      <c r="N93" s="208">
        <f>T93+T94</f>
        <v>2</v>
      </c>
      <c r="O93" s="108">
        <f t="shared" ref="O93:O97" si="527">M93+N93</f>
        <v>8</v>
      </c>
      <c r="P93" s="256">
        <f t="shared" ref="P93:P97" si="528">IF(M93&gt;N93,1,0)</f>
        <v>1</v>
      </c>
      <c r="Q93" s="256">
        <f t="shared" ref="Q93:Q97" si="529">IF(M93+N93=0,0,IF(M93=N93,1,0))</f>
        <v>0</v>
      </c>
      <c r="R93" s="256">
        <f t="shared" ref="R93:R97" si="530">IF(M93&lt;N93,1,0)</f>
        <v>0</v>
      </c>
      <c r="S93" s="257">
        <v>3</v>
      </c>
      <c r="T93" s="257">
        <v>1</v>
      </c>
      <c r="U93" s="125" t="str">
        <f t="shared" si="362"/>
        <v>人</v>
      </c>
      <c r="V93" s="125" cm="1">
        <f t="array" ref="V93">_xlfn.IFS(S93+T93=0,"",S93&gt;T93,IF(I93="主",IF(S93=5,4,3),IF(S93=5,0,1)),S93&lt;T93,IF(I93="主",IF(T93=5,0,1),IF(T93=5,4,3)),S93=T93,2)</f>
        <v>1</v>
      </c>
      <c r="W93" s="271"/>
      <c r="X93" s="271"/>
      <c r="Y93" s="258" t="s">
        <v>316</v>
      </c>
      <c r="Z93" s="235" t="str">
        <f t="shared" ref="Z93:AA93" si="531">IF($K93="","",IF($K93=$K91,AT91,AT92))</f>
        <v>大副</v>
      </c>
      <c r="AA93" s="235" t="str">
        <f t="shared" si="531"/>
        <v>玩具商</v>
      </c>
      <c r="AB93" s="239" t="str">
        <f t="shared" ref="AB93" si="532">IF($K93="","",IF($K93=$K91,AW91,AW92))</f>
        <v>空军</v>
      </c>
      <c r="AC93" s="239" t="str">
        <f t="shared" ref="AC93" si="533">IF($K93="","",IF($K93=$K91,AY91,AY92))</f>
        <v>拉拉队员</v>
      </c>
      <c r="AD93" s="232" t="str">
        <f t="shared" ref="AD93:AG93" si="534">IF($K93="","",IF($K93=$K91,Z91,Z92))</f>
        <v>佣兵</v>
      </c>
      <c r="AE93" s="232" t="str">
        <f t="shared" si="534"/>
        <v>气象学家</v>
      </c>
      <c r="AF93" s="240" t="str">
        <f t="shared" si="534"/>
        <v>病患</v>
      </c>
      <c r="AG93" s="240" t="str">
        <f t="shared" si="534"/>
        <v>医生</v>
      </c>
      <c r="AH93" s="232" t="str">
        <f t="shared" ref="AH93:AK93" si="535">IF($K93="","",IF($K93=$K91,AD91,AD92))</f>
        <v>木偶师</v>
      </c>
      <c r="AI93" s="232" t="str">
        <f t="shared" si="535"/>
        <v>调香师</v>
      </c>
      <c r="AJ93" s="233" t="str">
        <f t="shared" si="535"/>
        <v>守墓人</v>
      </c>
      <c r="AK93" s="233" t="str">
        <f t="shared" si="535"/>
        <v>弓箭手</v>
      </c>
      <c r="AL93" s="236" t="str">
        <f t="shared" ref="AL93" si="536">IF($K93="","",IF($K93=$K91,AZ91,AZ92))</f>
        <v>蜘蛛</v>
      </c>
      <c r="AM93" s="241" t="str">
        <f t="shared" ref="AM93:AN93" si="537">IF($K93="","",IF($K93=$K91,AL91,AL92))</f>
        <v>歌剧演员</v>
      </c>
      <c r="AN93" s="241" t="str">
        <f t="shared" si="537"/>
        <v>时空之影</v>
      </c>
      <c r="AO93" s="272" t="s">
        <v>183</v>
      </c>
      <c r="AP93" s="272" t="s">
        <v>268</v>
      </c>
      <c r="AQ93" s="272" t="s">
        <v>242</v>
      </c>
      <c r="AR93" s="272" t="s">
        <v>249</v>
      </c>
      <c r="AS93" s="280"/>
      <c r="AT93" s="264" t="s">
        <v>191</v>
      </c>
      <c r="AU93" s="265" t="s">
        <v>86</v>
      </c>
      <c r="AV93" s="179" t="s">
        <v>269</v>
      </c>
      <c r="AW93" s="265" t="s">
        <v>259</v>
      </c>
      <c r="AX93" s="179" t="s">
        <v>233</v>
      </c>
      <c r="AY93" s="265" t="s">
        <v>262</v>
      </c>
      <c r="AZ93" s="266" t="s">
        <v>200</v>
      </c>
      <c r="BA93" s="223" t="str">
        <f t="shared" si="396"/>
        <v>客</v>
      </c>
      <c r="BB93" s="223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AXIZ</v>
      </c>
      <c r="BC93" s="223" t="str">
        <f t="shared" si="388"/>
        <v>MRC</v>
      </c>
    </row>
    <row r="94" spans="1:55">
      <c r="A94" s="166">
        <f>输入错误检查!A93</f>
        <v>0</v>
      </c>
      <c r="B94" s="108">
        <f t="shared" si="501"/>
        <v>5</v>
      </c>
      <c r="C94" s="108">
        <f t="shared" si="502"/>
        <v>3</v>
      </c>
      <c r="D94" s="108">
        <f t="shared" si="503"/>
        <v>1730</v>
      </c>
      <c r="E94" s="108" t="str">
        <f t="shared" si="504"/>
        <v>MRC</v>
      </c>
      <c r="F94" s="108" t="str">
        <f t="shared" si="505"/>
        <v>AXIZ</v>
      </c>
      <c r="G94" s="125">
        <v>4</v>
      </c>
      <c r="H94" s="108" t="s">
        <v>311</v>
      </c>
      <c r="I94" s="108" t="str">
        <f t="shared" si="428"/>
        <v>主</v>
      </c>
      <c r="J94" s="108" t="str">
        <f t="shared" si="429"/>
        <v>AXIZ</v>
      </c>
      <c r="K94" s="255" t="s">
        <v>167</v>
      </c>
      <c r="L94" s="255" t="s">
        <v>206</v>
      </c>
      <c r="M94" s="208"/>
      <c r="N94" s="208"/>
      <c r="O94" s="108"/>
      <c r="P94" s="267"/>
      <c r="Q94" s="267"/>
      <c r="R94" s="267"/>
      <c r="S94" s="257">
        <v>3</v>
      </c>
      <c r="T94" s="257">
        <v>1</v>
      </c>
      <c r="U94" s="125" t="str">
        <f t="shared" si="362"/>
        <v>屠</v>
      </c>
      <c r="V94" s="125" cm="1">
        <f t="array" ref="V94">_xlfn.IFS(S94+T94=0,"",S94&gt;T94,IF(I94="主",IF(S94=5,4,3),IF(S94=5,0,1)),S94&lt;T94,IF(I94="主",IF(T94=5,0,1),IF(T94=5,4,3)),S94=T94,2)</f>
        <v>3</v>
      </c>
      <c r="W94" s="271"/>
      <c r="X94" s="271"/>
      <c r="Y94" s="258" t="str">
        <f t="shared" ref="Y94:Y98" si="538">IF(Y93="","",Y93)</f>
        <v>红教堂</v>
      </c>
      <c r="Z94" s="235" t="str">
        <f t="shared" ref="Z94:AA94" si="539">IF($K94="","",IF($K94=$K92,AT92,AT91))</f>
        <v>佣兵</v>
      </c>
      <c r="AA94" s="235" t="str">
        <f t="shared" si="539"/>
        <v>小说家</v>
      </c>
      <c r="AB94" s="239" t="str">
        <f t="shared" ref="AB94" si="540">IF($K94="","",IF($K94=$K92,AW92,AW91))</f>
        <v>飞行家</v>
      </c>
      <c r="AC94" s="239" t="str">
        <f t="shared" ref="AC94" si="541">IF($K94="","",IF($K94=$K92,AY92,AY91))</f>
        <v>病患</v>
      </c>
      <c r="AD94" s="232" t="str">
        <f t="shared" ref="AD94:AG94" si="542">IF($K94="","",IF($K94=$K92,Z92,Z91))</f>
        <v>古董商</v>
      </c>
      <c r="AE94" s="232" t="str">
        <f t="shared" si="542"/>
        <v>调香师</v>
      </c>
      <c r="AF94" s="240" t="str">
        <f t="shared" si="542"/>
        <v>拉拉队员</v>
      </c>
      <c r="AG94" s="240" t="str">
        <f t="shared" si="542"/>
        <v>野人</v>
      </c>
      <c r="AH94" s="232" t="str">
        <f t="shared" ref="AH94:AK94" si="543">IF($K94="","",IF($K94=$K92,AD92,AD91))</f>
        <v>大副</v>
      </c>
      <c r="AI94" s="232" t="str">
        <f t="shared" si="543"/>
        <v>木偶师</v>
      </c>
      <c r="AJ94" s="233" t="str">
        <f t="shared" si="543"/>
        <v>咒术师</v>
      </c>
      <c r="AK94" s="233" t="str">
        <f t="shared" si="543"/>
        <v>魔术师</v>
      </c>
      <c r="AL94" s="236" t="str">
        <f t="shared" ref="AL94" si="544">IF($K94="","",IF($K94=$K92,AZ92,AZ91))</f>
        <v>喧嚣</v>
      </c>
      <c r="AM94" s="241" t="str">
        <f t="shared" ref="AM94:AN94" si="545">IF($K94="","",IF($K94=$K92,AL92,AL91))</f>
        <v>时空之影</v>
      </c>
      <c r="AN94" s="241" t="str">
        <f t="shared" si="545"/>
        <v>歌剧演员</v>
      </c>
      <c r="AO94" s="272" t="s">
        <v>183</v>
      </c>
      <c r="AP94" s="272" t="s">
        <v>191</v>
      </c>
      <c r="AQ94" s="272" t="s">
        <v>242</v>
      </c>
      <c r="AR94" s="272" t="s">
        <v>249</v>
      </c>
      <c r="AS94" s="277"/>
      <c r="AT94" s="264" t="s">
        <v>268</v>
      </c>
      <c r="AU94" s="265" t="s">
        <v>86</v>
      </c>
      <c r="AV94" s="179" t="s">
        <v>269</v>
      </c>
      <c r="AW94" s="265" t="s">
        <v>211</v>
      </c>
      <c r="AX94" s="179" t="s">
        <v>263</v>
      </c>
      <c r="AY94" s="265" t="s">
        <v>237</v>
      </c>
      <c r="AZ94" s="266" t="s">
        <v>247</v>
      </c>
      <c r="BA94" s="223" t="str">
        <f t="shared" si="396"/>
        <v>客</v>
      </c>
      <c r="BB94" s="223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AXIZ</v>
      </c>
      <c r="BC94" s="223" t="str">
        <f t="shared" si="388"/>
        <v>MRC</v>
      </c>
    </row>
    <row r="95" spans="1:55">
      <c r="A95" s="166">
        <f>输入错误检查!A94</f>
        <v>0</v>
      </c>
      <c r="B95" s="108">
        <f t="shared" si="501"/>
        <v>5</v>
      </c>
      <c r="C95" s="108">
        <f t="shared" si="502"/>
        <v>3</v>
      </c>
      <c r="D95" s="108">
        <f t="shared" si="503"/>
        <v>1730</v>
      </c>
      <c r="E95" s="108" t="str">
        <f t="shared" si="504"/>
        <v>MRC</v>
      </c>
      <c r="F95" s="108" t="str">
        <f t="shared" si="505"/>
        <v>AXIZ</v>
      </c>
      <c r="G95" s="125">
        <v>5</v>
      </c>
      <c r="H95" s="108" t="s">
        <v>307</v>
      </c>
      <c r="I95" s="108" t="str">
        <f t="shared" si="428"/>
        <v/>
      </c>
      <c r="J95" s="108" t="str">
        <f t="shared" si="429"/>
        <v/>
      </c>
      <c r="K95" s="255"/>
      <c r="L95" s="255"/>
      <c r="M95" s="208">
        <f>S95+S96</f>
        <v>0</v>
      </c>
      <c r="N95" s="208">
        <f>T95+T96</f>
        <v>0</v>
      </c>
      <c r="O95" s="108">
        <f t="shared" si="527"/>
        <v>0</v>
      </c>
      <c r="P95" s="256">
        <f t="shared" si="528"/>
        <v>0</v>
      </c>
      <c r="Q95" s="256">
        <f t="shared" si="529"/>
        <v>0</v>
      </c>
      <c r="R95" s="256">
        <f t="shared" si="530"/>
        <v>0</v>
      </c>
      <c r="S95" s="257"/>
      <c r="T95" s="257"/>
      <c r="U95" s="125" t="str">
        <f t="shared" si="362"/>
        <v/>
      </c>
      <c r="V95" s="125" t="str" cm="1">
        <f t="array" ref="V95">_xlfn.IFS(S95+T95=0,"",S95&gt;T95,IF(I95="主",IF(S95=5,4,3),IF(S95=5,0,1)),S95&lt;T95,IF(I95="主",IF(T95=5,0,1),IF(T95=5,4,3)),S95=T95,2)</f>
        <v/>
      </c>
      <c r="W95" s="271"/>
      <c r="X95" s="271"/>
      <c r="Y95" s="258"/>
      <c r="Z95" s="235" t="str">
        <f t="shared" ref="Z95:AA95" si="546">IF($K95="","",IF($K95=$K93,AT93,AT94))</f>
        <v/>
      </c>
      <c r="AA95" s="235" t="str">
        <f t="shared" si="546"/>
        <v/>
      </c>
      <c r="AB95" s="239" t="str">
        <f t="shared" ref="AB95" si="547">IF($K95="","",IF($K95=$K93,AW93,AW94))</f>
        <v/>
      </c>
      <c r="AC95" s="239" t="str">
        <f t="shared" ref="AC95" si="548">IF($K95="","",IF($K95=$K93,AY93,AY94))</f>
        <v/>
      </c>
      <c r="AD95" s="232" t="str">
        <f t="shared" ref="AD95:AG95" si="549">IF($K95="","",IF($K95=$K93,Z93,Z94))</f>
        <v/>
      </c>
      <c r="AE95" s="232" t="str">
        <f t="shared" si="549"/>
        <v/>
      </c>
      <c r="AF95" s="240" t="str">
        <f t="shared" si="549"/>
        <v/>
      </c>
      <c r="AG95" s="240" t="str">
        <f t="shared" si="549"/>
        <v/>
      </c>
      <c r="AH95" s="232" t="str">
        <f t="shared" ref="AH95:AK95" si="550">IF($K95="","",IF($K95=$K93,AD93,AD94))</f>
        <v/>
      </c>
      <c r="AI95" s="232" t="str">
        <f t="shared" si="550"/>
        <v/>
      </c>
      <c r="AJ95" s="233" t="str">
        <f t="shared" si="550"/>
        <v/>
      </c>
      <c r="AK95" s="233" t="str">
        <f t="shared" si="550"/>
        <v/>
      </c>
      <c r="AL95" s="236" t="str">
        <f t="shared" ref="AL95" si="551">IF($K95="","",IF($K95=$K93,AZ93,AZ94))</f>
        <v/>
      </c>
      <c r="AM95" s="241" t="str">
        <f t="shared" ref="AM95:AN95" si="552">IF($K95="","",IF($K95=$K93,AL93,AL94))</f>
        <v/>
      </c>
      <c r="AN95" s="241" t="str">
        <f t="shared" si="552"/>
        <v/>
      </c>
      <c r="AO95" s="277"/>
      <c r="AP95" s="277"/>
      <c r="AQ95" s="277"/>
      <c r="AR95" s="277"/>
      <c r="AS95" s="280"/>
      <c r="AT95" s="264"/>
      <c r="AU95" s="265"/>
      <c r="AV95" s="179"/>
      <c r="AW95" s="265"/>
      <c r="AX95" s="179"/>
      <c r="AY95" s="265"/>
      <c r="AZ95" s="266"/>
      <c r="BA95" s="223" t="str">
        <f t="shared" si="396"/>
        <v/>
      </c>
      <c r="BB95" s="223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BC95" s="223" t="str">
        <f t="shared" si="388"/>
        <v/>
      </c>
    </row>
    <row r="96" spans="1:55">
      <c r="A96" s="166">
        <f>输入错误检查!A95</f>
        <v>0</v>
      </c>
      <c r="B96" s="108">
        <f t="shared" si="501"/>
        <v>5</v>
      </c>
      <c r="C96" s="108">
        <f t="shared" si="502"/>
        <v>3</v>
      </c>
      <c r="D96" s="108">
        <f t="shared" si="503"/>
        <v>1730</v>
      </c>
      <c r="E96" s="108" t="str">
        <f t="shared" si="504"/>
        <v>MRC</v>
      </c>
      <c r="F96" s="108" t="str">
        <f t="shared" si="505"/>
        <v>AXIZ</v>
      </c>
      <c r="G96" s="125">
        <v>5</v>
      </c>
      <c r="H96" s="108" t="s">
        <v>311</v>
      </c>
      <c r="I96" s="108" t="str">
        <f t="shared" si="428"/>
        <v/>
      </c>
      <c r="J96" s="108" t="str">
        <f t="shared" si="429"/>
        <v/>
      </c>
      <c r="K96" s="255"/>
      <c r="L96" s="255"/>
      <c r="M96" s="208"/>
      <c r="N96" s="208"/>
      <c r="O96" s="108"/>
      <c r="P96" s="267"/>
      <c r="Q96" s="267"/>
      <c r="R96" s="267"/>
      <c r="S96" s="257"/>
      <c r="T96" s="257"/>
      <c r="U96" s="125" t="str">
        <f t="shared" si="362"/>
        <v/>
      </c>
      <c r="V96" s="125" t="str" cm="1">
        <f t="array" ref="V96">_xlfn.IFS(S96+T96=0,"",S96&gt;T96,IF(I96="主",IF(S96=5,4,3),IF(S96=5,0,1)),S96&lt;T96,IF(I96="主",IF(T96=5,0,1),IF(T96=5,4,3)),S96=T96,2)</f>
        <v/>
      </c>
      <c r="W96" s="271"/>
      <c r="X96" s="271"/>
      <c r="Y96" s="258" t="str">
        <f t="shared" si="538"/>
        <v/>
      </c>
      <c r="Z96" s="235" t="str">
        <f t="shared" ref="Z96:AA96" si="553">IF($K96="","",IF($K96=$K94,AT94,AT93))</f>
        <v/>
      </c>
      <c r="AA96" s="235" t="str">
        <f t="shared" si="553"/>
        <v/>
      </c>
      <c r="AB96" s="239" t="str">
        <f t="shared" ref="AB96" si="554">IF($K96="","",IF($K96=$K94,AW94,AW93))</f>
        <v/>
      </c>
      <c r="AC96" s="239" t="str">
        <f t="shared" ref="AC96" si="555">IF($K96="","",IF($K96=$K94,AY94,AY93))</f>
        <v/>
      </c>
      <c r="AD96" s="232" t="str">
        <f t="shared" ref="AD96:AG96" si="556">IF($K96="","",IF($K96=$K94,Z94,Z93))</f>
        <v/>
      </c>
      <c r="AE96" s="232" t="str">
        <f t="shared" si="556"/>
        <v/>
      </c>
      <c r="AF96" s="240" t="str">
        <f t="shared" si="556"/>
        <v/>
      </c>
      <c r="AG96" s="240" t="str">
        <f t="shared" si="556"/>
        <v/>
      </c>
      <c r="AH96" s="232" t="str">
        <f t="shared" ref="AH96:AK96" si="557">IF($K96="","",IF($K96=$K94,AD94,AD93))</f>
        <v/>
      </c>
      <c r="AI96" s="232" t="str">
        <f t="shared" si="557"/>
        <v/>
      </c>
      <c r="AJ96" s="233" t="str">
        <f t="shared" si="557"/>
        <v/>
      </c>
      <c r="AK96" s="233" t="str">
        <f t="shared" si="557"/>
        <v/>
      </c>
      <c r="AL96" s="236" t="str">
        <f t="shared" ref="AL96" si="558">IF($K96="","",IF($K96=$K94,AZ94,AZ93))</f>
        <v/>
      </c>
      <c r="AM96" s="241" t="str">
        <f t="shared" ref="AM96:AN96" si="559">IF($K96="","",IF($K96=$K94,AL94,AL93))</f>
        <v/>
      </c>
      <c r="AN96" s="241" t="str">
        <f t="shared" si="559"/>
        <v/>
      </c>
      <c r="AO96" s="277"/>
      <c r="AP96" s="277"/>
      <c r="AQ96" s="277"/>
      <c r="AR96" s="277"/>
      <c r="AS96" s="277"/>
      <c r="AT96" s="264"/>
      <c r="AU96" s="265"/>
      <c r="AV96" s="179"/>
      <c r="AW96" s="265"/>
      <c r="AX96" s="179"/>
      <c r="AY96" s="265"/>
      <c r="AZ96" s="266"/>
      <c r="BA96" s="223" t="str">
        <f t="shared" si="396"/>
        <v/>
      </c>
      <c r="BB96" s="223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BC96" s="223" t="str">
        <f t="shared" si="388"/>
        <v/>
      </c>
    </row>
    <row r="97" spans="1:55">
      <c r="A97" s="166">
        <f>输入错误检查!A96</f>
        <v>0</v>
      </c>
      <c r="B97" s="108">
        <f t="shared" si="501"/>
        <v>5</v>
      </c>
      <c r="C97" s="108">
        <f t="shared" si="502"/>
        <v>3</v>
      </c>
      <c r="D97" s="108">
        <f t="shared" si="503"/>
        <v>1730</v>
      </c>
      <c r="E97" s="108" t="str">
        <f t="shared" si="504"/>
        <v>MRC</v>
      </c>
      <c r="F97" s="108" t="str">
        <f t="shared" si="505"/>
        <v>AXIZ</v>
      </c>
      <c r="G97" s="125" t="s">
        <v>314</v>
      </c>
      <c r="H97" s="108" t="s">
        <v>307</v>
      </c>
      <c r="I97" s="108" t="str">
        <f t="shared" si="428"/>
        <v/>
      </c>
      <c r="J97" s="108" t="str">
        <f t="shared" si="429"/>
        <v/>
      </c>
      <c r="K97" s="255"/>
      <c r="L97" s="255"/>
      <c r="M97" s="208">
        <f>S97+S98</f>
        <v>0</v>
      </c>
      <c r="N97" s="208">
        <f>T97+T98</f>
        <v>0</v>
      </c>
      <c r="O97" s="108">
        <f t="shared" si="527"/>
        <v>0</v>
      </c>
      <c r="P97" s="256">
        <f t="shared" si="528"/>
        <v>0</v>
      </c>
      <c r="Q97" s="256">
        <f t="shared" si="529"/>
        <v>0</v>
      </c>
      <c r="R97" s="256">
        <f t="shared" si="530"/>
        <v>0</v>
      </c>
      <c r="S97" s="257"/>
      <c r="T97" s="257"/>
      <c r="U97" s="125" t="str">
        <f t="shared" si="362"/>
        <v/>
      </c>
      <c r="V97" s="125" t="str" cm="1">
        <f t="array" ref="V97">_xlfn.IFS(S97+T97=0,"",S97&gt;T97,IF(I97="主",IF(S97=5,4,3),IF(S97=5,0,1)),S97&lt;T97,IF(I97="主",IF(T97=5,0,1),IF(T97=5,4,3)),S97=T97,2)</f>
        <v/>
      </c>
      <c r="W97" s="271"/>
      <c r="X97" s="271"/>
      <c r="Y97" s="258"/>
      <c r="Z97" s="235" t="str">
        <f t="shared" ref="Z97:AA97" si="560">IF($K97="","",IF($K97=$K95,AT95,AT96))</f>
        <v/>
      </c>
      <c r="AA97" s="235" t="str">
        <f t="shared" si="560"/>
        <v/>
      </c>
      <c r="AB97" s="239" t="str">
        <f t="shared" ref="AB97" si="561">IF($K97="","",IF($K97=$K95,AW95,AW96))</f>
        <v/>
      </c>
      <c r="AC97" s="239" t="str">
        <f t="shared" ref="AC97" si="562">IF($K97="","",IF($K97=$K95,AY95,AY96))</f>
        <v/>
      </c>
      <c r="AD97" s="232" t="str">
        <f t="shared" ref="AD97:AG97" si="563">IF($K97="","",IF($K97=$K95,Z95,Z96))</f>
        <v/>
      </c>
      <c r="AE97" s="232" t="str">
        <f t="shared" si="563"/>
        <v/>
      </c>
      <c r="AF97" s="240" t="str">
        <f t="shared" si="563"/>
        <v/>
      </c>
      <c r="AG97" s="240" t="str">
        <f t="shared" si="563"/>
        <v/>
      </c>
      <c r="AH97" s="232" t="str">
        <f t="shared" ref="AH97:AK97" si="564">IF($K97="","",IF($K97=$K95,AD95,AD96))</f>
        <v/>
      </c>
      <c r="AI97" s="232" t="str">
        <f t="shared" si="564"/>
        <v/>
      </c>
      <c r="AJ97" s="233" t="str">
        <f t="shared" si="564"/>
        <v/>
      </c>
      <c r="AK97" s="233" t="str">
        <f t="shared" si="564"/>
        <v/>
      </c>
      <c r="AL97" s="236" t="str">
        <f t="shared" ref="AL97" si="565">IF($K97="","",IF($K97=$K95,AZ95,AZ96))</f>
        <v/>
      </c>
      <c r="AM97" s="241" t="str">
        <f t="shared" ref="AM97:AN97" si="566">IF($K97="","",IF($K97=$K95,AL95,AL96))</f>
        <v/>
      </c>
      <c r="AN97" s="241" t="str">
        <f t="shared" si="566"/>
        <v/>
      </c>
      <c r="AO97" s="277"/>
      <c r="AP97" s="277"/>
      <c r="AQ97" s="277"/>
      <c r="AR97" s="277"/>
      <c r="AS97" s="280"/>
      <c r="AT97" s="264"/>
      <c r="AU97" s="265"/>
      <c r="AV97" s="179"/>
      <c r="AW97" s="265"/>
      <c r="AX97" s="179"/>
      <c r="AY97" s="265"/>
      <c r="AZ97" s="266"/>
      <c r="BA97" s="223" t="str">
        <f t="shared" si="396"/>
        <v/>
      </c>
      <c r="BB97" s="223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BC97" s="223" t="str">
        <f t="shared" si="388"/>
        <v/>
      </c>
    </row>
    <row r="98" spans="1:55">
      <c r="A98" s="166">
        <f>输入错误检查!A97</f>
        <v>0</v>
      </c>
      <c r="B98" s="108">
        <f t="shared" si="501"/>
        <v>5</v>
      </c>
      <c r="C98" s="108">
        <f t="shared" si="502"/>
        <v>3</v>
      </c>
      <c r="D98" s="108">
        <f t="shared" si="503"/>
        <v>1730</v>
      </c>
      <c r="E98" s="108" t="str">
        <f t="shared" si="504"/>
        <v>MRC</v>
      </c>
      <c r="F98" s="108" t="str">
        <f t="shared" si="505"/>
        <v>AXIZ</v>
      </c>
      <c r="G98" s="125" t="s">
        <v>314</v>
      </c>
      <c r="H98" s="108" t="s">
        <v>311</v>
      </c>
      <c r="I98" s="108" t="str">
        <f t="shared" si="428"/>
        <v/>
      </c>
      <c r="J98" s="108" t="str">
        <f t="shared" si="429"/>
        <v/>
      </c>
      <c r="K98" s="255"/>
      <c r="L98" s="255"/>
      <c r="M98" s="208"/>
      <c r="N98" s="208"/>
      <c r="O98" s="108"/>
      <c r="P98" s="267"/>
      <c r="Q98" s="267"/>
      <c r="R98" s="267"/>
      <c r="S98" s="257"/>
      <c r="T98" s="257"/>
      <c r="U98" s="125" t="str">
        <f t="shared" si="362"/>
        <v/>
      </c>
      <c r="V98" s="125" t="str" cm="1">
        <f t="array" ref="V98">_xlfn.IFS(S98+T98=0,"",S98&gt;T98,IF(I98="主",IF(S98=5,4,3),IF(S98=5,0,1)),S98&lt;T98,IF(I98="主",IF(T98=5,0,1),IF(T98=5,4,3)),S98=T98,2)</f>
        <v/>
      </c>
      <c r="W98" s="271"/>
      <c r="X98" s="271"/>
      <c r="Y98" s="258" t="str">
        <f t="shared" si="538"/>
        <v/>
      </c>
      <c r="Z98" s="235" t="str">
        <f t="shared" ref="Z98:AA98" si="567">IF($K98="","",IF($K98=$K96,AT96,AT95))</f>
        <v/>
      </c>
      <c r="AA98" s="235" t="str">
        <f t="shared" si="567"/>
        <v/>
      </c>
      <c r="AB98" s="239" t="str">
        <f t="shared" ref="AB98" si="568">IF($K98="","",IF($K98=$K96,AW96,AW95))</f>
        <v/>
      </c>
      <c r="AC98" s="239" t="str">
        <f t="shared" ref="AC98" si="569">IF($K98="","",IF($K98=$K96,AY96,AY95))</f>
        <v/>
      </c>
      <c r="AD98" s="232" t="str">
        <f t="shared" ref="AD98:AG98" si="570">IF($K98="","",IF($K98=$K96,Z96,Z95))</f>
        <v/>
      </c>
      <c r="AE98" s="232" t="str">
        <f t="shared" si="570"/>
        <v/>
      </c>
      <c r="AF98" s="240" t="str">
        <f t="shared" si="570"/>
        <v/>
      </c>
      <c r="AG98" s="240" t="str">
        <f t="shared" si="570"/>
        <v/>
      </c>
      <c r="AH98" s="232" t="str">
        <f t="shared" ref="AH98:AK98" si="571">IF($K98="","",IF($K98=$K96,AD96,AD95))</f>
        <v/>
      </c>
      <c r="AI98" s="232" t="str">
        <f t="shared" si="571"/>
        <v/>
      </c>
      <c r="AJ98" s="233" t="str">
        <f t="shared" si="571"/>
        <v/>
      </c>
      <c r="AK98" s="233" t="str">
        <f t="shared" si="571"/>
        <v/>
      </c>
      <c r="AL98" s="236" t="str">
        <f t="shared" ref="AL98" si="572">IF($K98="","",IF($K98=$K96,AZ96,AZ95))</f>
        <v/>
      </c>
      <c r="AM98" s="241" t="str">
        <f t="shared" ref="AM98:AN98" si="573">IF($K98="","",IF($K98=$K96,AL96,AL95))</f>
        <v/>
      </c>
      <c r="AN98" s="241" t="str">
        <f t="shared" si="573"/>
        <v/>
      </c>
      <c r="AO98" s="277"/>
      <c r="AP98" s="277"/>
      <c r="AQ98" s="277"/>
      <c r="AR98" s="277"/>
      <c r="AS98" s="277"/>
      <c r="AT98" s="264"/>
      <c r="AU98" s="265"/>
      <c r="AV98" s="179"/>
      <c r="AW98" s="265"/>
      <c r="AX98" s="179"/>
      <c r="AY98" s="265"/>
      <c r="AZ98" s="266"/>
      <c r="BA98" s="223" t="str">
        <f t="shared" si="396"/>
        <v/>
      </c>
      <c r="BB98" s="223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BC98" s="223" t="str">
        <f t="shared" si="388"/>
        <v/>
      </c>
    </row>
    <row r="99" spans="1:55">
      <c r="A99" s="166">
        <f>输入错误检查!A98</f>
        <v>0</v>
      </c>
      <c r="B99" s="108">
        <f>IF(赛果!A10="","",赛果!A10)</f>
        <v>5</v>
      </c>
      <c r="C99" s="108">
        <f>IF(赛果!B10="","",赛果!B10)</f>
        <v>4</v>
      </c>
      <c r="D99" s="108">
        <f>IF(赛果!C10="","",赛果!C10)</f>
        <v>1400</v>
      </c>
      <c r="E99" s="108" t="str">
        <f>IF(赛果!D10="","",赛果!D10)</f>
        <v>TE</v>
      </c>
      <c r="F99" s="108" t="str">
        <f>IF(赛果!E10="","",赛果!E10)</f>
        <v>FPX.ZQ</v>
      </c>
      <c r="G99" s="125">
        <v>1</v>
      </c>
      <c r="H99" s="108" t="s">
        <v>307</v>
      </c>
      <c r="I99" s="108" t="str">
        <f t="shared" si="428"/>
        <v>客</v>
      </c>
      <c r="J99" s="108" t="str">
        <f t="shared" si="429"/>
        <v>TE</v>
      </c>
      <c r="K99" s="179" t="s">
        <v>135</v>
      </c>
      <c r="L99" s="207" t="s">
        <v>184</v>
      </c>
      <c r="M99" s="208">
        <f>S99+S100</f>
        <v>4</v>
      </c>
      <c r="N99" s="208">
        <f>T99+T100</f>
        <v>4</v>
      </c>
      <c r="O99" s="125">
        <f t="shared" ref="O99:O103" si="574">M99+N99</f>
        <v>8</v>
      </c>
      <c r="P99" s="209">
        <f t="shared" ref="P99:P103" si="575">IF(M99&gt;N99,1,0)</f>
        <v>0</v>
      </c>
      <c r="Q99" s="209">
        <f t="shared" ref="Q99:Q103" si="576">IF(M99+N99=0,0,IF(M99=N99,1,0))</f>
        <v>1</v>
      </c>
      <c r="R99" s="209">
        <f t="shared" ref="R99:R103" si="577">IF(M99&lt;N99,1,0)</f>
        <v>0</v>
      </c>
      <c r="S99" s="177">
        <v>2</v>
      </c>
      <c r="T99" s="177">
        <v>2</v>
      </c>
      <c r="U99" s="125" t="str">
        <f t="shared" si="362"/>
        <v>平</v>
      </c>
      <c r="V99" s="125" cm="1">
        <f t="array" ref="V99">_xlfn.IFS(S99+T99=0,"",S99&gt;T99,IF(I99="主",IF(S99=5,4,3),IF(S99=5,0,1)),S99&lt;T99,IF(I99="主",IF(T99=5,0,1),IF(T99=5,4,3)),S99=T99,2)</f>
        <v>2</v>
      </c>
      <c r="W99" s="210" t="s">
        <v>313</v>
      </c>
      <c r="X99" s="210" t="s">
        <v>312</v>
      </c>
      <c r="Y99" s="210" t="s">
        <v>165</v>
      </c>
      <c r="Z99" s="211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3"/>
      <c r="AL99" s="214"/>
      <c r="AM99" s="214"/>
      <c r="AN99" s="214"/>
      <c r="AO99" s="249" t="s">
        <v>211</v>
      </c>
      <c r="AP99" s="250" t="s">
        <v>97</v>
      </c>
      <c r="AQ99" s="217"/>
      <c r="AR99" s="218"/>
      <c r="AS99" s="219"/>
      <c r="AT99" s="220" t="s">
        <v>261</v>
      </c>
      <c r="AU99" s="221" t="s">
        <v>86</v>
      </c>
      <c r="AV99" s="179" t="s">
        <v>267</v>
      </c>
      <c r="AW99" s="221" t="s">
        <v>235</v>
      </c>
      <c r="AX99" s="179" t="s">
        <v>221</v>
      </c>
      <c r="AY99" s="221" t="s">
        <v>255</v>
      </c>
      <c r="AZ99" s="136" t="s">
        <v>249</v>
      </c>
      <c r="BA99" s="223" t="str">
        <f t="shared" si="396"/>
        <v>主</v>
      </c>
      <c r="BB99" s="223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TE</v>
      </c>
      <c r="BC99" s="223" t="str">
        <f t="shared" si="388"/>
        <v>FPX.ZQ</v>
      </c>
    </row>
    <row r="100" spans="1:55">
      <c r="A100" s="166">
        <f>输入错误检查!A99</f>
        <v>0</v>
      </c>
      <c r="B100" s="108">
        <f t="shared" ref="B100:B110" si="578">B99</f>
        <v>5</v>
      </c>
      <c r="C100" s="108">
        <f t="shared" ref="C100:C110" si="579">C99</f>
        <v>4</v>
      </c>
      <c r="D100" s="108">
        <f t="shared" ref="D100:D110" si="580">D99</f>
        <v>1400</v>
      </c>
      <c r="E100" s="108" t="str">
        <f t="shared" ref="E100:E110" si="581">E99</f>
        <v>TE</v>
      </c>
      <c r="F100" s="108" t="str">
        <f t="shared" ref="F100:F110" si="582">F99</f>
        <v>FPX.ZQ</v>
      </c>
      <c r="G100" s="125">
        <v>1</v>
      </c>
      <c r="H100" s="108" t="s">
        <v>311</v>
      </c>
      <c r="I100" s="108" t="str">
        <f t="shared" si="428"/>
        <v>主</v>
      </c>
      <c r="J100" s="108" t="str">
        <f t="shared" si="429"/>
        <v>FPX.ZQ</v>
      </c>
      <c r="K100" s="179" t="s">
        <v>79</v>
      </c>
      <c r="L100" s="207" t="s">
        <v>89</v>
      </c>
      <c r="M100" s="208"/>
      <c r="N100" s="208"/>
      <c r="O100" s="125"/>
      <c r="P100" s="224"/>
      <c r="Q100" s="224"/>
      <c r="R100" s="224"/>
      <c r="S100" s="177">
        <v>2</v>
      </c>
      <c r="T100" s="177">
        <v>2</v>
      </c>
      <c r="U100" s="125" t="str">
        <f t="shared" si="362"/>
        <v>平</v>
      </c>
      <c r="V100" s="125" cm="1">
        <f t="array" ref="V100">_xlfn.IFS(S100+T100=0,"",S100&gt;T100,IF(I100="主",IF(S100=5,4,3),IF(S100=5,0,1)),S100&lt;T100,IF(I100="主",IF(T100=5,0,1),IF(T100=5,4,3)),S100=T100,2)</f>
        <v>2</v>
      </c>
      <c r="W100" s="210" t="str">
        <f>IF(W99="","",W99)</f>
        <v>月亮河公园</v>
      </c>
      <c r="X100" s="210" t="s">
        <v>312</v>
      </c>
      <c r="Y100" s="210" t="str">
        <f t="shared" ref="Y100:Y104" si="583">IF(Y99="","",Y99)</f>
        <v>不归林</v>
      </c>
      <c r="Z100" s="225"/>
      <c r="AA100" s="226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13"/>
      <c r="AL100" s="214"/>
      <c r="AM100" s="214"/>
      <c r="AN100" s="214"/>
      <c r="AO100" s="215" t="s">
        <v>267</v>
      </c>
      <c r="AP100" s="216" t="s">
        <v>261</v>
      </c>
      <c r="AQ100" s="228"/>
      <c r="AR100" s="229"/>
      <c r="AS100" s="230"/>
      <c r="AT100" s="220" t="s">
        <v>97</v>
      </c>
      <c r="AU100" s="221" t="s">
        <v>183</v>
      </c>
      <c r="AV100" s="179" t="s">
        <v>235</v>
      </c>
      <c r="AW100" s="221" t="s">
        <v>224</v>
      </c>
      <c r="AX100" s="179" t="s">
        <v>255</v>
      </c>
      <c r="AY100" s="221" t="s">
        <v>221</v>
      </c>
      <c r="AZ100" s="136" t="s">
        <v>223</v>
      </c>
      <c r="BA100" s="223" t="str">
        <f t="shared" si="396"/>
        <v>主</v>
      </c>
      <c r="BB100" s="223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TE</v>
      </c>
      <c r="BC100" s="223" t="str">
        <f t="shared" si="388"/>
        <v>FPX.ZQ</v>
      </c>
    </row>
    <row r="101" spans="1:55">
      <c r="A101" s="166">
        <f>输入错误检查!A100</f>
        <v>0</v>
      </c>
      <c r="B101" s="108">
        <f t="shared" si="578"/>
        <v>5</v>
      </c>
      <c r="C101" s="108">
        <f t="shared" si="579"/>
        <v>4</v>
      </c>
      <c r="D101" s="108">
        <f t="shared" si="580"/>
        <v>1400</v>
      </c>
      <c r="E101" s="108" t="str">
        <f t="shared" si="581"/>
        <v>TE</v>
      </c>
      <c r="F101" s="108" t="str">
        <f t="shared" si="582"/>
        <v>FPX.ZQ</v>
      </c>
      <c r="G101" s="125">
        <v>2</v>
      </c>
      <c r="H101" s="108" t="s">
        <v>307</v>
      </c>
      <c r="I101" s="108" t="str">
        <f t="shared" si="428"/>
        <v>主</v>
      </c>
      <c r="J101" s="108" t="str">
        <f t="shared" si="429"/>
        <v>FPX.ZQ</v>
      </c>
      <c r="K101" s="179" t="s">
        <v>79</v>
      </c>
      <c r="L101" s="207" t="s">
        <v>89</v>
      </c>
      <c r="M101" s="208">
        <f>S101+S102</f>
        <v>4</v>
      </c>
      <c r="N101" s="208">
        <f>T101+T102</f>
        <v>4</v>
      </c>
      <c r="O101" s="125">
        <f t="shared" si="574"/>
        <v>8</v>
      </c>
      <c r="P101" s="209">
        <f t="shared" si="575"/>
        <v>0</v>
      </c>
      <c r="Q101" s="209">
        <f t="shared" si="576"/>
        <v>1</v>
      </c>
      <c r="R101" s="209">
        <f t="shared" si="577"/>
        <v>0</v>
      </c>
      <c r="S101" s="177">
        <v>2</v>
      </c>
      <c r="T101" s="177">
        <v>2</v>
      </c>
      <c r="U101" s="125" t="str">
        <f t="shared" si="362"/>
        <v>平</v>
      </c>
      <c r="V101" s="125" cm="1">
        <f t="array" ref="V101">_xlfn.IFS(S101+T101=0,"",S101&gt;T101,IF(I101="主",IF(S101=5,4,3),IF(S101=5,0,1)),S101&lt;T101,IF(I101="主",IF(T101=5,0,1),IF(T101=5,4,3)),S101=T101,2)</f>
        <v>2</v>
      </c>
      <c r="W101" s="231"/>
      <c r="X101" s="210" t="s">
        <v>308</v>
      </c>
      <c r="Y101" s="210" t="s">
        <v>309</v>
      </c>
      <c r="Z101" s="232" t="str">
        <f t="shared" ref="Z101:AA101" si="584">IF($K101="","",IF($K101=$K99,AT99,AT100))</f>
        <v>医生</v>
      </c>
      <c r="AA101" s="233" t="str">
        <f t="shared" si="584"/>
        <v>机械师</v>
      </c>
      <c r="AB101" s="234" t="str">
        <f t="shared" ref="AB101" si="585">IF($K101="","",IF($K101=$K99,AW99,AW100))</f>
        <v>野人</v>
      </c>
      <c r="AC101" s="235" t="str">
        <f t="shared" ref="AC101" si="586">IF($K101="","",IF($K101=$K99,AY99,AY100))</f>
        <v>咒术师</v>
      </c>
      <c r="AD101" s="227"/>
      <c r="AE101" s="227"/>
      <c r="AF101" s="227"/>
      <c r="AG101" s="227"/>
      <c r="AH101" s="227"/>
      <c r="AI101" s="227"/>
      <c r="AJ101" s="227"/>
      <c r="AK101" s="227"/>
      <c r="AL101" s="236" t="str">
        <f t="shared" ref="AL101" si="587">IF($K101="","",IF($K101=$K99,AZ99,AZ100))</f>
        <v>蜡像师</v>
      </c>
      <c r="AM101" s="214"/>
      <c r="AN101" s="214"/>
      <c r="AO101" s="215" t="s">
        <v>211</v>
      </c>
      <c r="AP101" s="179" t="s">
        <v>255</v>
      </c>
      <c r="AQ101" s="237" t="s">
        <v>242</v>
      </c>
      <c r="AR101" s="238"/>
      <c r="AS101" s="230"/>
      <c r="AT101" s="220" t="s">
        <v>86</v>
      </c>
      <c r="AU101" s="221" t="s">
        <v>266</v>
      </c>
      <c r="AV101" s="179" t="s">
        <v>267</v>
      </c>
      <c r="AW101" s="221" t="s">
        <v>164</v>
      </c>
      <c r="AX101" s="179" t="s">
        <v>174</v>
      </c>
      <c r="AY101" s="221" t="s">
        <v>226</v>
      </c>
      <c r="AZ101" s="136" t="s">
        <v>236</v>
      </c>
      <c r="BA101" s="223" t="str">
        <f t="shared" si="396"/>
        <v>客</v>
      </c>
      <c r="BB101" s="223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FPX.ZQ</v>
      </c>
      <c r="BC101" s="223" t="str">
        <f t="shared" si="388"/>
        <v>TE</v>
      </c>
    </row>
    <row r="102" spans="1:55">
      <c r="A102" s="166">
        <f>输入错误检查!A101</f>
        <v>0</v>
      </c>
      <c r="B102" s="108">
        <f t="shared" si="578"/>
        <v>5</v>
      </c>
      <c r="C102" s="108">
        <f t="shared" si="579"/>
        <v>4</v>
      </c>
      <c r="D102" s="108">
        <f t="shared" si="580"/>
        <v>1400</v>
      </c>
      <c r="E102" s="108" t="str">
        <f t="shared" si="581"/>
        <v>TE</v>
      </c>
      <c r="F102" s="108" t="str">
        <f t="shared" si="582"/>
        <v>FPX.ZQ</v>
      </c>
      <c r="G102" s="125">
        <v>2</v>
      </c>
      <c r="H102" s="108" t="s">
        <v>311</v>
      </c>
      <c r="I102" s="108" t="str">
        <f t="shared" si="428"/>
        <v>客</v>
      </c>
      <c r="J102" s="108" t="str">
        <f t="shared" si="429"/>
        <v>TE</v>
      </c>
      <c r="K102" s="179" t="s">
        <v>135</v>
      </c>
      <c r="L102" s="207" t="s">
        <v>184</v>
      </c>
      <c r="M102" s="208"/>
      <c r="N102" s="208"/>
      <c r="O102" s="125"/>
      <c r="P102" s="224"/>
      <c r="Q102" s="224"/>
      <c r="R102" s="224"/>
      <c r="S102" s="177">
        <v>2</v>
      </c>
      <c r="T102" s="177">
        <v>2</v>
      </c>
      <c r="U102" s="125" t="str">
        <f t="shared" si="362"/>
        <v>平</v>
      </c>
      <c r="V102" s="125" cm="1">
        <f t="array" ref="V102">_xlfn.IFS(S102+T102=0,"",S102&gt;T102,IF(I102="主",IF(S102=5,4,3),IF(S102=5,0,1)),S102&lt;T102,IF(I102="主",IF(T102=5,0,1),IF(T102=5,4,3)),S102=T102,2)</f>
        <v>2</v>
      </c>
      <c r="W102" s="231"/>
      <c r="X102" s="210" t="s">
        <v>308</v>
      </c>
      <c r="Y102" s="210" t="str">
        <f t="shared" si="583"/>
        <v>湖景村</v>
      </c>
      <c r="Z102" s="232" t="str">
        <f t="shared" ref="Z102:AA102" si="588">IF($K102="","",IF($K102=$K100,AT100,AT99))</f>
        <v>木偶师</v>
      </c>
      <c r="AA102" s="233" t="str">
        <f t="shared" si="588"/>
        <v>幸运儿</v>
      </c>
      <c r="AB102" s="234" t="str">
        <f t="shared" ref="AB102" si="589">IF($K102="","",IF($K102=$K100,AW100,AW99))</f>
        <v>守墓人</v>
      </c>
      <c r="AC102" s="235" t="str">
        <f t="shared" ref="AC102" si="590">IF($K102="","",IF($K102=$K100,AY100,AY99))</f>
        <v>古董商</v>
      </c>
      <c r="AD102" s="226"/>
      <c r="AE102" s="226"/>
      <c r="AF102" s="227"/>
      <c r="AG102" s="227"/>
      <c r="AH102" s="227"/>
      <c r="AI102" s="227"/>
      <c r="AJ102" s="227"/>
      <c r="AK102" s="227"/>
      <c r="AL102" s="236" t="str">
        <f t="shared" ref="AL102" si="591">IF($K102="","",IF($K102=$K100,AZ100,AZ99))</f>
        <v>台球手</v>
      </c>
      <c r="AM102" s="214"/>
      <c r="AN102" s="214"/>
      <c r="AO102" s="215" t="s">
        <v>211</v>
      </c>
      <c r="AP102" s="179" t="s">
        <v>97</v>
      </c>
      <c r="AQ102" s="216" t="s">
        <v>242</v>
      </c>
      <c r="AR102" s="228"/>
      <c r="AS102" s="230"/>
      <c r="AT102" s="220" t="s">
        <v>266</v>
      </c>
      <c r="AU102" s="221" t="s">
        <v>164</v>
      </c>
      <c r="AV102" s="179" t="s">
        <v>174</v>
      </c>
      <c r="AW102" s="221" t="s">
        <v>230</v>
      </c>
      <c r="AX102" s="179" t="s">
        <v>267</v>
      </c>
      <c r="AY102" s="221" t="s">
        <v>226</v>
      </c>
      <c r="AZ102" s="136" t="s">
        <v>236</v>
      </c>
      <c r="BA102" s="223" t="str">
        <f t="shared" si="396"/>
        <v>客</v>
      </c>
      <c r="BB102" s="223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FPX.ZQ</v>
      </c>
      <c r="BC102" s="223" t="str">
        <f t="shared" si="388"/>
        <v>TE</v>
      </c>
    </row>
    <row r="103" spans="1:55">
      <c r="A103" s="166">
        <f>输入错误检查!A102</f>
        <v>0</v>
      </c>
      <c r="B103" s="108">
        <f t="shared" si="578"/>
        <v>5</v>
      </c>
      <c r="C103" s="108">
        <f t="shared" si="579"/>
        <v>4</v>
      </c>
      <c r="D103" s="108">
        <f t="shared" si="580"/>
        <v>1400</v>
      </c>
      <c r="E103" s="108" t="str">
        <f t="shared" si="581"/>
        <v>TE</v>
      </c>
      <c r="F103" s="108" t="str">
        <f t="shared" si="582"/>
        <v>FPX.ZQ</v>
      </c>
      <c r="G103" s="125">
        <v>3</v>
      </c>
      <c r="H103" s="108" t="s">
        <v>307</v>
      </c>
      <c r="I103" s="108" t="str">
        <f t="shared" si="428"/>
        <v>客</v>
      </c>
      <c r="J103" s="108" t="str">
        <f t="shared" si="429"/>
        <v>TE</v>
      </c>
      <c r="K103" s="179" t="s">
        <v>135</v>
      </c>
      <c r="L103" s="207" t="s">
        <v>184</v>
      </c>
      <c r="M103" s="208">
        <f>S103+S104</f>
        <v>4</v>
      </c>
      <c r="N103" s="208">
        <f>T103+T104</f>
        <v>4</v>
      </c>
      <c r="O103" s="125">
        <f t="shared" si="574"/>
        <v>8</v>
      </c>
      <c r="P103" s="209">
        <f t="shared" si="575"/>
        <v>0</v>
      </c>
      <c r="Q103" s="209">
        <f t="shared" si="576"/>
        <v>1</v>
      </c>
      <c r="R103" s="209">
        <f t="shared" si="577"/>
        <v>0</v>
      </c>
      <c r="S103" s="177">
        <v>2</v>
      </c>
      <c r="T103" s="177">
        <v>2</v>
      </c>
      <c r="U103" s="125" t="str">
        <f t="shared" si="362"/>
        <v>平</v>
      </c>
      <c r="V103" s="125" cm="1">
        <f t="array" ref="V103">_xlfn.IFS(S103+T103=0,"",S103&gt;T103,IF(I103="主",IF(S103=5,4,3),IF(S103=5,0,1)),S103&lt;T103,IF(I103="主",IF(T103=5,0,1),IF(T103=5,4,3)),S103=T103,2)</f>
        <v>2</v>
      </c>
      <c r="W103" s="231"/>
      <c r="X103" s="210" t="s">
        <v>308</v>
      </c>
      <c r="Y103" s="210" t="s">
        <v>313</v>
      </c>
      <c r="Z103" s="235" t="str">
        <f t="shared" ref="Z103:AA103" si="592">IF($K103="","",IF($K103=$K101,AT101,AT102))</f>
        <v>气象学家</v>
      </c>
      <c r="AA103" s="235" t="str">
        <f t="shared" si="592"/>
        <v>佣兵</v>
      </c>
      <c r="AB103" s="239" t="str">
        <f t="shared" ref="AB103" si="593">IF($K103="","",IF($K103=$K101,AW101,AW102))</f>
        <v>调酒师</v>
      </c>
      <c r="AC103" s="239" t="str">
        <f t="shared" ref="AC103" si="594">IF($K103="","",IF($K103=$K101,AY101,AY102))</f>
        <v>杂技演员</v>
      </c>
      <c r="AD103" s="235" t="str">
        <f t="shared" ref="AD103:AG103" si="595">IF($K103="","",IF($K103=$K101,Z101,Z102))</f>
        <v>木偶师</v>
      </c>
      <c r="AE103" s="240" t="str">
        <f t="shared" si="595"/>
        <v>幸运儿</v>
      </c>
      <c r="AF103" s="240" t="str">
        <f t="shared" si="595"/>
        <v>守墓人</v>
      </c>
      <c r="AG103" s="240" t="str">
        <f t="shared" si="595"/>
        <v>古董商</v>
      </c>
      <c r="AH103" s="227"/>
      <c r="AI103" s="227"/>
      <c r="AJ103" s="227"/>
      <c r="AK103" s="227"/>
      <c r="AL103" s="236" t="str">
        <f t="shared" ref="AL103" si="596">IF($K103="","",IF($K103=$K101,AZ101,AZ102))</f>
        <v>歌剧演员</v>
      </c>
      <c r="AM103" s="241" t="str">
        <f t="shared" ref="AM103" si="597">IF($K103="","",IF($K103=$K101,AL101,AL102))</f>
        <v>台球手</v>
      </c>
      <c r="AN103" s="214"/>
      <c r="AO103" s="215" t="s">
        <v>211</v>
      </c>
      <c r="AP103" s="179" t="s">
        <v>97</v>
      </c>
      <c r="AQ103" s="179" t="s">
        <v>194</v>
      </c>
      <c r="AR103" s="237" t="s">
        <v>242</v>
      </c>
      <c r="AS103" s="242"/>
      <c r="AT103" s="220" t="s">
        <v>259</v>
      </c>
      <c r="AU103" s="221" t="s">
        <v>174</v>
      </c>
      <c r="AV103" s="179" t="s">
        <v>228</v>
      </c>
      <c r="AW103" s="221" t="s">
        <v>268</v>
      </c>
      <c r="AX103" s="179" t="s">
        <v>183</v>
      </c>
      <c r="AY103" s="221" t="s">
        <v>269</v>
      </c>
      <c r="AZ103" s="136" t="s">
        <v>107</v>
      </c>
      <c r="BA103" s="223" t="str">
        <f t="shared" si="396"/>
        <v>主</v>
      </c>
      <c r="BB103" s="223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TE</v>
      </c>
      <c r="BC103" s="223" t="str">
        <f t="shared" si="388"/>
        <v>FPX.ZQ</v>
      </c>
    </row>
    <row r="104" spans="1:55">
      <c r="A104" s="166">
        <f>输入错误检查!A103</f>
        <v>0</v>
      </c>
      <c r="B104" s="108">
        <f t="shared" si="578"/>
        <v>5</v>
      </c>
      <c r="C104" s="108">
        <f t="shared" si="579"/>
        <v>4</v>
      </c>
      <c r="D104" s="108">
        <f t="shared" si="580"/>
        <v>1400</v>
      </c>
      <c r="E104" s="108" t="str">
        <f t="shared" si="581"/>
        <v>TE</v>
      </c>
      <c r="F104" s="108" t="str">
        <f t="shared" si="582"/>
        <v>FPX.ZQ</v>
      </c>
      <c r="G104" s="125">
        <v>3</v>
      </c>
      <c r="H104" s="108" t="s">
        <v>311</v>
      </c>
      <c r="I104" s="108" t="str">
        <f t="shared" si="428"/>
        <v>主</v>
      </c>
      <c r="J104" s="108" t="str">
        <f t="shared" si="429"/>
        <v>FPX.ZQ</v>
      </c>
      <c r="K104" s="179" t="s">
        <v>79</v>
      </c>
      <c r="L104" s="207" t="s">
        <v>89</v>
      </c>
      <c r="M104" s="208"/>
      <c r="N104" s="208"/>
      <c r="O104" s="125"/>
      <c r="P104" s="224"/>
      <c r="Q104" s="224"/>
      <c r="R104" s="224"/>
      <c r="S104" s="177">
        <v>2</v>
      </c>
      <c r="T104" s="177">
        <v>2</v>
      </c>
      <c r="U104" s="125" t="str">
        <f t="shared" si="362"/>
        <v>平</v>
      </c>
      <c r="V104" s="125" cm="1">
        <f t="array" ref="V104">_xlfn.IFS(S104+T104=0,"",S104&gt;T104,IF(I104="主",IF(S104=5,4,3),IF(S104=5,0,1)),S104&lt;T104,IF(I104="主",IF(T104=5,0,1),IF(T104=5,4,3)),S104=T104,2)</f>
        <v>2</v>
      </c>
      <c r="W104" s="231"/>
      <c r="X104" s="210" t="s">
        <v>308</v>
      </c>
      <c r="Y104" s="210" t="str">
        <f t="shared" si="583"/>
        <v>月亮河公园</v>
      </c>
      <c r="Z104" s="235" t="str">
        <f t="shared" ref="Z104:AA104" si="598">IF($K104="","",IF($K104=$K102,AT102,AT101))</f>
        <v>幸运儿</v>
      </c>
      <c r="AA104" s="235" t="str">
        <f t="shared" si="598"/>
        <v>气象学家</v>
      </c>
      <c r="AB104" s="239" t="str">
        <f t="shared" ref="AB104" si="599">IF($K104="","",IF($K104=$K102,AW102,AW101))</f>
        <v>佣兵</v>
      </c>
      <c r="AC104" s="239" t="str">
        <f t="shared" ref="AC104" si="600">IF($K104="","",IF($K104=$K102,AY102,AY101))</f>
        <v>杂技演员</v>
      </c>
      <c r="AD104" s="235" t="str">
        <f t="shared" ref="AD104:AG104" si="601">IF($K104="","",IF($K104=$K102,Z102,Z101))</f>
        <v>医生</v>
      </c>
      <c r="AE104" s="240" t="str">
        <f t="shared" si="601"/>
        <v>机械师</v>
      </c>
      <c r="AF104" s="240" t="str">
        <f t="shared" si="601"/>
        <v>野人</v>
      </c>
      <c r="AG104" s="240" t="str">
        <f t="shared" si="601"/>
        <v>咒术师</v>
      </c>
      <c r="AH104" s="226"/>
      <c r="AI104" s="226"/>
      <c r="AJ104" s="226"/>
      <c r="AK104" s="243"/>
      <c r="AL104" s="236" t="str">
        <f t="shared" ref="AL104" si="602">IF($K104="","",IF($K104=$K102,AZ102,AZ101))</f>
        <v>歌剧演员</v>
      </c>
      <c r="AM104" s="241" t="str">
        <f t="shared" ref="AM104" si="603">IF($K104="","",IF($K104=$K102,AL102,AL101))</f>
        <v>蜡像师</v>
      </c>
      <c r="AN104" s="214"/>
      <c r="AO104" s="215" t="s">
        <v>211</v>
      </c>
      <c r="AP104" s="179" t="s">
        <v>269</v>
      </c>
      <c r="AQ104" s="179" t="s">
        <v>242</v>
      </c>
      <c r="AR104" s="216" t="s">
        <v>249</v>
      </c>
      <c r="AS104" s="244"/>
      <c r="AT104" s="220" t="s">
        <v>268</v>
      </c>
      <c r="AU104" s="221" t="s">
        <v>174</v>
      </c>
      <c r="AV104" s="179" t="s">
        <v>237</v>
      </c>
      <c r="AW104" s="221" t="s">
        <v>261</v>
      </c>
      <c r="AX104" s="179" t="s">
        <v>263</v>
      </c>
      <c r="AY104" s="221" t="s">
        <v>214</v>
      </c>
      <c r="AZ104" s="136" t="s">
        <v>244</v>
      </c>
      <c r="BA104" s="223" t="str">
        <f t="shared" si="396"/>
        <v>主</v>
      </c>
      <c r="BB104" s="223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TE</v>
      </c>
      <c r="BC104" s="223" t="str">
        <f t="shared" si="388"/>
        <v>FPX.ZQ</v>
      </c>
    </row>
    <row r="105" spans="1:55">
      <c r="A105" s="166">
        <f>输入错误检查!A104</f>
        <v>0</v>
      </c>
      <c r="B105" s="108">
        <f t="shared" si="578"/>
        <v>5</v>
      </c>
      <c r="C105" s="108">
        <f t="shared" si="579"/>
        <v>4</v>
      </c>
      <c r="D105" s="108">
        <f t="shared" si="580"/>
        <v>1400</v>
      </c>
      <c r="E105" s="108" t="str">
        <f t="shared" si="581"/>
        <v>TE</v>
      </c>
      <c r="F105" s="108" t="str">
        <f t="shared" si="582"/>
        <v>FPX.ZQ</v>
      </c>
      <c r="G105" s="125">
        <v>4</v>
      </c>
      <c r="H105" s="108" t="s">
        <v>307</v>
      </c>
      <c r="I105" s="108" t="str">
        <f t="shared" si="428"/>
        <v>客</v>
      </c>
      <c r="J105" s="108" t="str">
        <f t="shared" si="429"/>
        <v>TE</v>
      </c>
      <c r="K105" s="179" t="s">
        <v>135</v>
      </c>
      <c r="L105" s="207" t="s">
        <v>184</v>
      </c>
      <c r="M105" s="208">
        <f>S105+S106</f>
        <v>6</v>
      </c>
      <c r="N105" s="208">
        <f>T105+T106</f>
        <v>2</v>
      </c>
      <c r="O105" s="125">
        <f t="shared" ref="O105:O109" si="604">M105+N105</f>
        <v>8</v>
      </c>
      <c r="P105" s="209">
        <f t="shared" ref="P105:P109" si="605">IF(M105&gt;N105,1,0)</f>
        <v>1</v>
      </c>
      <c r="Q105" s="209">
        <f t="shared" ref="Q105:Q109" si="606">IF(M105+N105=0,0,IF(M105=N105,1,0))</f>
        <v>0</v>
      </c>
      <c r="R105" s="209">
        <f t="shared" ref="R105:R109" si="607">IF(M105&lt;N105,1,0)</f>
        <v>0</v>
      </c>
      <c r="S105" s="177">
        <v>3</v>
      </c>
      <c r="T105" s="177">
        <v>1</v>
      </c>
      <c r="U105" s="125" t="str">
        <f t="shared" si="362"/>
        <v>人</v>
      </c>
      <c r="V105" s="125" cm="1">
        <f t="array" ref="V105">_xlfn.IFS(S105+T105=0,"",S105&gt;T105,IF(I105="主",IF(S105=5,4,3),IF(S105=5,0,1)),S105&lt;T105,IF(I105="主",IF(T105=5,0,1),IF(T105=5,4,3)),S105=T105,2)</f>
        <v>1</v>
      </c>
      <c r="W105" s="231"/>
      <c r="X105" s="231"/>
      <c r="Y105" s="210" t="s">
        <v>317</v>
      </c>
      <c r="Z105" s="235" t="str">
        <f t="shared" ref="Z105:AA105" si="608">IF($K105="","",IF($K105=$K103,AT103,AT104))</f>
        <v>飞行家</v>
      </c>
      <c r="AA105" s="235" t="str">
        <f t="shared" si="608"/>
        <v>空军</v>
      </c>
      <c r="AB105" s="239" t="str">
        <f t="shared" ref="AB105" si="609">IF($K105="","",IF($K105=$K103,AW103,AW104))</f>
        <v>逃脱大师</v>
      </c>
      <c r="AC105" s="239" t="str">
        <f t="shared" ref="AC105" si="610">IF($K105="","",IF($K105=$K103,AY103,AY104))</f>
        <v>幻灯师</v>
      </c>
      <c r="AD105" s="232" t="str">
        <f t="shared" ref="AD105:AG105" si="611">IF($K105="","",IF($K105=$K103,Z103,Z104))</f>
        <v>气象学家</v>
      </c>
      <c r="AE105" s="232" t="str">
        <f t="shared" si="611"/>
        <v>佣兵</v>
      </c>
      <c r="AF105" s="240" t="str">
        <f t="shared" si="611"/>
        <v>调酒师</v>
      </c>
      <c r="AG105" s="240" t="str">
        <f t="shared" si="611"/>
        <v>杂技演员</v>
      </c>
      <c r="AH105" s="232" t="str">
        <f t="shared" ref="AH105:AK105" si="612">IF($K105="","",IF($K105=$K103,AD103,AD104))</f>
        <v>木偶师</v>
      </c>
      <c r="AI105" s="232" t="str">
        <f t="shared" si="612"/>
        <v>幸运儿</v>
      </c>
      <c r="AJ105" s="233" t="str">
        <f t="shared" si="612"/>
        <v>守墓人</v>
      </c>
      <c r="AK105" s="233" t="str">
        <f t="shared" si="612"/>
        <v>古董商</v>
      </c>
      <c r="AL105" s="236" t="str">
        <f t="shared" ref="AL105" si="613">IF($K105="","",IF($K105=$K103,AZ103,AZ104))</f>
        <v>鹿头</v>
      </c>
      <c r="AM105" s="241" t="str">
        <f t="shared" ref="AM105:AN105" si="614">IF($K105="","",IF($K105=$K103,AL103,AL104))</f>
        <v>歌剧演员</v>
      </c>
      <c r="AN105" s="241" t="str">
        <f t="shared" si="614"/>
        <v>台球手</v>
      </c>
      <c r="AO105" s="179" t="s">
        <v>211</v>
      </c>
      <c r="AP105" s="179" t="s">
        <v>97</v>
      </c>
      <c r="AQ105" s="179" t="s">
        <v>240</v>
      </c>
      <c r="AR105" s="179" t="s">
        <v>242</v>
      </c>
      <c r="AS105" s="246"/>
      <c r="AT105" s="221" t="s">
        <v>183</v>
      </c>
      <c r="AU105" s="221" t="s">
        <v>191</v>
      </c>
      <c r="AV105" s="179" t="s">
        <v>237</v>
      </c>
      <c r="AW105" s="221" t="s">
        <v>131</v>
      </c>
      <c r="AX105" s="179" t="s">
        <v>248</v>
      </c>
      <c r="AY105" s="221" t="s">
        <v>233</v>
      </c>
      <c r="AZ105" s="136" t="s">
        <v>194</v>
      </c>
      <c r="BA105" s="223" t="str">
        <f t="shared" si="396"/>
        <v>客</v>
      </c>
      <c r="BB105" s="223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FPX.ZQ</v>
      </c>
      <c r="BC105" s="223" t="str">
        <f t="shared" si="388"/>
        <v>TE</v>
      </c>
    </row>
    <row r="106" spans="1:55">
      <c r="A106" s="166">
        <f>输入错误检查!A105</f>
        <v>0</v>
      </c>
      <c r="B106" s="108">
        <f t="shared" si="578"/>
        <v>5</v>
      </c>
      <c r="C106" s="108">
        <f t="shared" si="579"/>
        <v>4</v>
      </c>
      <c r="D106" s="108">
        <f t="shared" si="580"/>
        <v>1400</v>
      </c>
      <c r="E106" s="108" t="str">
        <f t="shared" si="581"/>
        <v>TE</v>
      </c>
      <c r="F106" s="108" t="str">
        <f t="shared" si="582"/>
        <v>FPX.ZQ</v>
      </c>
      <c r="G106" s="125">
        <v>4</v>
      </c>
      <c r="H106" s="108" t="s">
        <v>311</v>
      </c>
      <c r="I106" s="108" t="str">
        <f t="shared" si="428"/>
        <v>主</v>
      </c>
      <c r="J106" s="108" t="str">
        <f t="shared" si="429"/>
        <v>FPX.ZQ</v>
      </c>
      <c r="K106" s="179" t="s">
        <v>79</v>
      </c>
      <c r="L106" s="207" t="s">
        <v>89</v>
      </c>
      <c r="M106" s="208"/>
      <c r="N106" s="208"/>
      <c r="O106" s="125"/>
      <c r="P106" s="224"/>
      <c r="Q106" s="224"/>
      <c r="R106" s="224"/>
      <c r="S106" s="177">
        <v>3</v>
      </c>
      <c r="T106" s="177">
        <v>1</v>
      </c>
      <c r="U106" s="125" t="str">
        <f t="shared" si="362"/>
        <v>屠</v>
      </c>
      <c r="V106" s="125" cm="1">
        <f t="array" ref="V106">_xlfn.IFS(S106+T106=0,"",S106&gt;T106,IF(I106="主",IF(S106=5,4,3),IF(S106=5,0,1)),S106&lt;T106,IF(I106="主",IF(T106=5,0,1),IF(T106=5,4,3)),S106=T106,2)</f>
        <v>3</v>
      </c>
      <c r="W106" s="231"/>
      <c r="X106" s="231"/>
      <c r="Y106" s="210" t="str">
        <f t="shared" ref="Y106:Y110" si="615">IF(Y105="","",Y105)</f>
        <v>军工厂</v>
      </c>
      <c r="Z106" s="235" t="str">
        <f t="shared" ref="Z106:AA106" si="616">IF($K106="","",IF($K106=$K104,AT104,AT103))</f>
        <v>逃脱大师</v>
      </c>
      <c r="AA106" s="235" t="str">
        <f t="shared" si="616"/>
        <v>空军</v>
      </c>
      <c r="AB106" s="239" t="str">
        <f t="shared" ref="AB106" si="617">IF($K106="","",IF($K106=$K104,AW104,AW103))</f>
        <v>木偶师</v>
      </c>
      <c r="AC106" s="239" t="str">
        <f t="shared" ref="AC106" si="618">IF($K106="","",IF($K106=$K104,AY104,AY103))</f>
        <v>入殓师</v>
      </c>
      <c r="AD106" s="232" t="str">
        <f t="shared" ref="AD106:AG106" si="619">IF($K106="","",IF($K106=$K104,Z104,Z103))</f>
        <v>幸运儿</v>
      </c>
      <c r="AE106" s="232" t="str">
        <f t="shared" si="619"/>
        <v>气象学家</v>
      </c>
      <c r="AF106" s="240" t="str">
        <f t="shared" si="619"/>
        <v>佣兵</v>
      </c>
      <c r="AG106" s="240" t="str">
        <f t="shared" si="619"/>
        <v>杂技演员</v>
      </c>
      <c r="AH106" s="232" t="str">
        <f t="shared" ref="AH106:AK106" si="620">IF($K106="","",IF($K106=$K104,AD104,AD103))</f>
        <v>医生</v>
      </c>
      <c r="AI106" s="232" t="str">
        <f t="shared" si="620"/>
        <v>机械师</v>
      </c>
      <c r="AJ106" s="233" t="str">
        <f t="shared" si="620"/>
        <v>野人</v>
      </c>
      <c r="AK106" s="233" t="str">
        <f t="shared" si="620"/>
        <v>咒术师</v>
      </c>
      <c r="AL106" s="236" t="str">
        <f t="shared" ref="AL106" si="621">IF($K106="","",IF($K106=$K104,AZ104,AZ103))</f>
        <v>喧嚣</v>
      </c>
      <c r="AM106" s="241" t="str">
        <f t="shared" ref="AM106:AN106" si="622">IF($K106="","",IF($K106=$K104,AL104,AL103))</f>
        <v>歌剧演员</v>
      </c>
      <c r="AN106" s="241" t="str">
        <f t="shared" si="622"/>
        <v>蜡像师</v>
      </c>
      <c r="AO106" s="179" t="s">
        <v>211</v>
      </c>
      <c r="AP106" s="179" t="s">
        <v>191</v>
      </c>
      <c r="AQ106" s="179" t="s">
        <v>249</v>
      </c>
      <c r="AR106" s="179" t="s">
        <v>242</v>
      </c>
      <c r="AS106" s="177"/>
      <c r="AT106" s="221" t="s">
        <v>245</v>
      </c>
      <c r="AU106" s="221" t="s">
        <v>217</v>
      </c>
      <c r="AV106" s="179" t="s">
        <v>269</v>
      </c>
      <c r="AW106" s="221" t="s">
        <v>235</v>
      </c>
      <c r="AX106" s="179" t="s">
        <v>259</v>
      </c>
      <c r="AY106" s="221" t="s">
        <v>131</v>
      </c>
      <c r="AZ106" s="136" t="s">
        <v>216</v>
      </c>
      <c r="BA106" s="223" t="str">
        <f t="shared" si="396"/>
        <v>客</v>
      </c>
      <c r="BB106" s="223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FPX.ZQ</v>
      </c>
      <c r="BC106" s="223" t="str">
        <f t="shared" si="388"/>
        <v>TE</v>
      </c>
    </row>
    <row r="107" spans="1:55">
      <c r="A107" s="166">
        <f>输入错误检查!A106</f>
        <v>0</v>
      </c>
      <c r="B107" s="108">
        <f t="shared" si="578"/>
        <v>5</v>
      </c>
      <c r="C107" s="108">
        <f t="shared" si="579"/>
        <v>4</v>
      </c>
      <c r="D107" s="108">
        <f t="shared" si="580"/>
        <v>1400</v>
      </c>
      <c r="E107" s="108" t="str">
        <f t="shared" si="581"/>
        <v>TE</v>
      </c>
      <c r="F107" s="108" t="str">
        <f t="shared" si="582"/>
        <v>FPX.ZQ</v>
      </c>
      <c r="G107" s="125">
        <v>5</v>
      </c>
      <c r="H107" s="108" t="s">
        <v>307</v>
      </c>
      <c r="I107" s="108" t="str">
        <f t="shared" si="428"/>
        <v>客</v>
      </c>
      <c r="J107" s="108" t="str">
        <f t="shared" si="429"/>
        <v>TE</v>
      </c>
      <c r="K107" s="179" t="s">
        <v>135</v>
      </c>
      <c r="L107" s="179" t="s">
        <v>184</v>
      </c>
      <c r="M107" s="208">
        <f>S107+S108</f>
        <v>5</v>
      </c>
      <c r="N107" s="208">
        <f>T107+T108</f>
        <v>0</v>
      </c>
      <c r="O107" s="125">
        <f t="shared" si="604"/>
        <v>5</v>
      </c>
      <c r="P107" s="209">
        <f t="shared" si="605"/>
        <v>1</v>
      </c>
      <c r="Q107" s="209">
        <f t="shared" si="606"/>
        <v>0</v>
      </c>
      <c r="R107" s="209">
        <f t="shared" si="607"/>
        <v>0</v>
      </c>
      <c r="S107" s="177">
        <v>5</v>
      </c>
      <c r="T107" s="177">
        <v>0</v>
      </c>
      <c r="U107" s="125" t="str">
        <f t="shared" si="362"/>
        <v>人</v>
      </c>
      <c r="V107" s="125" cm="1">
        <f t="array" ref="V107">_xlfn.IFS(S107+T107=0,"",S107&gt;T107,IF(I107="主",IF(S107=5,4,3),IF(S107=5,0,1)),S107&lt;T107,IF(I107="主",IF(T107=5,0,1),IF(T107=5,4,3)),S107=T107,2)</f>
        <v>0</v>
      </c>
      <c r="W107" s="231"/>
      <c r="X107" s="231"/>
      <c r="Y107" s="210" t="s">
        <v>310</v>
      </c>
      <c r="Z107" s="235" t="str">
        <f t="shared" ref="Z107:AA107" si="623">IF($K107="","",IF($K107=$K105,AT105,AT106))</f>
        <v>机械师</v>
      </c>
      <c r="AA107" s="235" t="str">
        <f t="shared" si="623"/>
        <v>前锋</v>
      </c>
      <c r="AB107" s="239" t="str">
        <f t="shared" ref="AB107" si="624">IF($K107="","",IF($K107=$K105,AW105,AW106))</f>
        <v>园丁</v>
      </c>
      <c r="AC107" s="239" t="str">
        <f t="shared" ref="AC107" si="625">IF($K107="","",IF($K107=$K105,AY105,AY106))</f>
        <v>邮差</v>
      </c>
      <c r="AD107" s="232" t="str">
        <f t="shared" ref="AD107:AG107" si="626">IF($K107="","",IF($K107=$K105,Z105,Z106))</f>
        <v>飞行家</v>
      </c>
      <c r="AE107" s="232" t="str">
        <f t="shared" si="626"/>
        <v>空军</v>
      </c>
      <c r="AF107" s="240" t="str">
        <f t="shared" si="626"/>
        <v>逃脱大师</v>
      </c>
      <c r="AG107" s="240" t="str">
        <f t="shared" si="626"/>
        <v>幻灯师</v>
      </c>
      <c r="AH107" s="232" t="str">
        <f t="shared" ref="AH107:AK107" si="627">IF($K107="","",IF($K107=$K105,AD105,AD106))</f>
        <v>气象学家</v>
      </c>
      <c r="AI107" s="232" t="str">
        <f t="shared" si="627"/>
        <v>佣兵</v>
      </c>
      <c r="AJ107" s="233" t="str">
        <f t="shared" si="627"/>
        <v>调酒师</v>
      </c>
      <c r="AK107" s="233" t="str">
        <f t="shared" si="627"/>
        <v>杂技演员</v>
      </c>
      <c r="AL107" s="236" t="str">
        <f t="shared" ref="AL107" si="628">IF($K107="","",IF($K107=$K105,AZ105,AZ106))</f>
        <v>梦之女巫</v>
      </c>
      <c r="AM107" s="241" t="str">
        <f t="shared" ref="AM107:AN107" si="629">IF($K107="","",IF($K107=$K105,AL105,AL106))</f>
        <v>鹿头</v>
      </c>
      <c r="AN107" s="241" t="str">
        <f t="shared" si="629"/>
        <v>歌剧演员</v>
      </c>
      <c r="AO107" s="215" t="s">
        <v>211</v>
      </c>
      <c r="AP107" s="179" t="s">
        <v>183</v>
      </c>
      <c r="AQ107" s="179" t="s">
        <v>240</v>
      </c>
      <c r="AR107" s="216" t="s">
        <v>242</v>
      </c>
      <c r="AS107" s="246"/>
      <c r="AT107" s="285" t="s">
        <v>191</v>
      </c>
      <c r="AU107" s="117" t="s">
        <v>198</v>
      </c>
      <c r="AV107" s="179" t="s">
        <v>237</v>
      </c>
      <c r="AW107" s="117" t="s">
        <v>233</v>
      </c>
      <c r="AX107" s="179" t="s">
        <v>263</v>
      </c>
      <c r="AY107" s="117" t="s">
        <v>214</v>
      </c>
      <c r="AZ107" s="286" t="s">
        <v>194</v>
      </c>
      <c r="BA107" s="223" t="str">
        <f t="shared" si="396"/>
        <v>主</v>
      </c>
      <c r="BB107" s="223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TE</v>
      </c>
      <c r="BC107" s="223" t="str">
        <f t="shared" si="388"/>
        <v>FPX.ZQ</v>
      </c>
    </row>
    <row r="108" spans="1:55">
      <c r="A108" s="166">
        <f>输入错误检查!A107</f>
        <v>0</v>
      </c>
      <c r="B108" s="108">
        <f t="shared" si="578"/>
        <v>5</v>
      </c>
      <c r="C108" s="108">
        <f t="shared" si="579"/>
        <v>4</v>
      </c>
      <c r="D108" s="108">
        <f t="shared" si="580"/>
        <v>1400</v>
      </c>
      <c r="E108" s="108" t="str">
        <f t="shared" si="581"/>
        <v>TE</v>
      </c>
      <c r="F108" s="108" t="str">
        <f t="shared" si="582"/>
        <v>FPX.ZQ</v>
      </c>
      <c r="G108" s="125">
        <v>5</v>
      </c>
      <c r="H108" s="108" t="s">
        <v>311</v>
      </c>
      <c r="I108" s="108" t="str">
        <f t="shared" si="428"/>
        <v/>
      </c>
      <c r="J108" s="108" t="str">
        <f t="shared" si="429"/>
        <v/>
      </c>
      <c r="K108" s="179"/>
      <c r="L108" s="179"/>
      <c r="M108" s="208"/>
      <c r="N108" s="208"/>
      <c r="O108" s="125"/>
      <c r="P108" s="224"/>
      <c r="Q108" s="224"/>
      <c r="R108" s="224"/>
      <c r="S108" s="177"/>
      <c r="T108" s="177"/>
      <c r="U108" s="125" t="str">
        <f t="shared" si="362"/>
        <v/>
      </c>
      <c r="V108" s="125" t="str" cm="1">
        <f t="array" ref="V108">_xlfn.IFS(S108+T108=0,"",S108&gt;T108,IF(I108="主",IF(S108=5,4,3),IF(S108=5,0,1)),S108&lt;T108,IF(I108="主",IF(T108=5,0,1),IF(T108=5,4,3)),S108=T108,2)</f>
        <v/>
      </c>
      <c r="W108" s="231"/>
      <c r="X108" s="231"/>
      <c r="Y108" s="210" t="str">
        <f t="shared" si="615"/>
        <v>永眠镇</v>
      </c>
      <c r="Z108" s="235" t="str">
        <f t="shared" ref="Z108:AA108" si="630">IF($K108="","",IF($K108=$K106,AT106,AT105))</f>
        <v/>
      </c>
      <c r="AA108" s="235" t="str">
        <f t="shared" si="630"/>
        <v/>
      </c>
      <c r="AB108" s="239" t="str">
        <f t="shared" ref="AB108" si="631">IF($K108="","",IF($K108=$K106,AW106,AW105))</f>
        <v/>
      </c>
      <c r="AC108" s="239" t="str">
        <f t="shared" ref="AC108" si="632">IF($K108="","",IF($K108=$K106,AY106,AY105))</f>
        <v/>
      </c>
      <c r="AD108" s="232" t="str">
        <f t="shared" ref="AD108:AG108" si="633">IF($K108="","",IF($K108=$K106,Z106,Z105))</f>
        <v/>
      </c>
      <c r="AE108" s="232" t="str">
        <f t="shared" si="633"/>
        <v/>
      </c>
      <c r="AF108" s="240" t="str">
        <f t="shared" si="633"/>
        <v/>
      </c>
      <c r="AG108" s="240" t="str">
        <f t="shared" si="633"/>
        <v/>
      </c>
      <c r="AH108" s="232" t="str">
        <f t="shared" ref="AH108:AK108" si="634">IF($K108="","",IF($K108=$K106,AD106,AD105))</f>
        <v/>
      </c>
      <c r="AI108" s="232" t="str">
        <f t="shared" si="634"/>
        <v/>
      </c>
      <c r="AJ108" s="233" t="str">
        <f t="shared" si="634"/>
        <v/>
      </c>
      <c r="AK108" s="233" t="str">
        <f t="shared" si="634"/>
        <v/>
      </c>
      <c r="AL108" s="236" t="str">
        <f t="shared" ref="AL108" si="635">IF($K108="","",IF($K108=$K106,AZ106,AZ105))</f>
        <v/>
      </c>
      <c r="AM108" s="241" t="str">
        <f t="shared" ref="AM108:AN108" si="636">IF($K108="","",IF($K108=$K106,AL106,AL105))</f>
        <v/>
      </c>
      <c r="AN108" s="241" t="str">
        <f t="shared" si="636"/>
        <v/>
      </c>
      <c r="AO108" s="249"/>
      <c r="AP108" s="177"/>
      <c r="AQ108" s="177"/>
      <c r="AR108" s="250"/>
      <c r="AS108" s="246"/>
      <c r="AT108" s="251"/>
      <c r="AU108" s="252"/>
      <c r="AV108" s="177"/>
      <c r="AW108" s="252"/>
      <c r="AX108" s="177"/>
      <c r="AY108" s="252"/>
      <c r="AZ108" s="283"/>
      <c r="BA108" s="223" t="str">
        <f t="shared" si="396"/>
        <v/>
      </c>
      <c r="BB108" s="223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BC108" s="223" t="str">
        <f t="shared" si="388"/>
        <v/>
      </c>
    </row>
    <row r="109" spans="1:55">
      <c r="A109" s="166">
        <f>输入错误检查!A108</f>
        <v>0</v>
      </c>
      <c r="B109" s="108">
        <f t="shared" si="578"/>
        <v>5</v>
      </c>
      <c r="C109" s="108">
        <f t="shared" si="579"/>
        <v>4</v>
      </c>
      <c r="D109" s="108">
        <f t="shared" si="580"/>
        <v>1400</v>
      </c>
      <c r="E109" s="108" t="str">
        <f t="shared" si="581"/>
        <v>TE</v>
      </c>
      <c r="F109" s="108" t="str">
        <f t="shared" si="582"/>
        <v>FPX.ZQ</v>
      </c>
      <c r="G109" s="125" t="s">
        <v>314</v>
      </c>
      <c r="H109" s="108" t="s">
        <v>307</v>
      </c>
      <c r="I109" s="108" t="str">
        <f t="shared" si="428"/>
        <v/>
      </c>
      <c r="J109" s="108" t="str">
        <f t="shared" si="429"/>
        <v/>
      </c>
      <c r="K109" s="179"/>
      <c r="L109" s="177"/>
      <c r="M109" s="208">
        <f>S109+S110</f>
        <v>0</v>
      </c>
      <c r="N109" s="208">
        <f>T109+T110</f>
        <v>0</v>
      </c>
      <c r="O109" s="125">
        <f t="shared" si="604"/>
        <v>0</v>
      </c>
      <c r="P109" s="209">
        <f t="shared" si="605"/>
        <v>0</v>
      </c>
      <c r="Q109" s="209">
        <f t="shared" si="606"/>
        <v>0</v>
      </c>
      <c r="R109" s="209">
        <f t="shared" si="607"/>
        <v>0</v>
      </c>
      <c r="S109" s="177"/>
      <c r="T109" s="177"/>
      <c r="U109" s="125" t="str">
        <f t="shared" si="362"/>
        <v/>
      </c>
      <c r="V109" s="125" t="str" cm="1">
        <f t="array" ref="V109">_xlfn.IFS(S109+T109=0,"",S109&gt;T109,IF(I109="主",IF(S109=5,4,3),IF(S109=5,0,1)),S109&lt;T109,IF(I109="主",IF(T109=5,0,1),IF(T109=5,4,3)),S109=T109,2)</f>
        <v/>
      </c>
      <c r="W109" s="231"/>
      <c r="X109" s="231"/>
      <c r="Y109" s="210"/>
      <c r="Z109" s="235" t="str">
        <f t="shared" ref="Z109:AA109" si="637">IF($K109="","",IF($K109=$K107,AT107,AT108))</f>
        <v/>
      </c>
      <c r="AA109" s="235" t="str">
        <f t="shared" si="637"/>
        <v/>
      </c>
      <c r="AB109" s="239" t="str">
        <f t="shared" ref="AB109" si="638">IF($K109="","",IF($K109=$K107,AW107,AW108))</f>
        <v/>
      </c>
      <c r="AC109" s="239" t="str">
        <f t="shared" ref="AC109" si="639">IF($K109="","",IF($K109=$K107,AY107,AY108))</f>
        <v/>
      </c>
      <c r="AD109" s="232" t="str">
        <f t="shared" ref="AD109:AG109" si="640">IF($K109="","",IF($K109=$K107,Z107,Z108))</f>
        <v/>
      </c>
      <c r="AE109" s="232" t="str">
        <f t="shared" si="640"/>
        <v/>
      </c>
      <c r="AF109" s="240" t="str">
        <f t="shared" si="640"/>
        <v/>
      </c>
      <c r="AG109" s="240" t="str">
        <f t="shared" si="640"/>
        <v/>
      </c>
      <c r="AH109" s="232" t="str">
        <f t="shared" ref="AH109:AK109" si="641">IF($K109="","",IF($K109=$K107,AD107,AD108))</f>
        <v/>
      </c>
      <c r="AI109" s="232" t="str">
        <f t="shared" si="641"/>
        <v/>
      </c>
      <c r="AJ109" s="233" t="str">
        <f t="shared" si="641"/>
        <v/>
      </c>
      <c r="AK109" s="233" t="str">
        <f t="shared" si="641"/>
        <v/>
      </c>
      <c r="AL109" s="236" t="str">
        <f t="shared" ref="AL109" si="642">IF($K109="","",IF($K109=$K107,AZ107,AZ108))</f>
        <v/>
      </c>
      <c r="AM109" s="241" t="str">
        <f t="shared" ref="AM109:AN109" si="643">IF($K109="","",IF($K109=$K107,AL107,AL108))</f>
        <v/>
      </c>
      <c r="AN109" s="241" t="str">
        <f t="shared" si="643"/>
        <v/>
      </c>
      <c r="AO109" s="177"/>
      <c r="AP109" s="177"/>
      <c r="AQ109" s="177"/>
      <c r="AR109" s="177"/>
      <c r="AS109" s="246"/>
      <c r="AT109" s="252"/>
      <c r="AU109" s="252"/>
      <c r="AV109" s="177"/>
      <c r="AW109" s="252"/>
      <c r="AX109" s="177"/>
      <c r="AY109" s="252"/>
      <c r="AZ109" s="283"/>
      <c r="BA109" s="223" t="str">
        <f t="shared" si="396"/>
        <v/>
      </c>
      <c r="BB109" s="223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BC109" s="223" t="str">
        <f t="shared" si="388"/>
        <v/>
      </c>
    </row>
    <row r="110" spans="1:55">
      <c r="A110" s="166">
        <f>输入错误检查!A109</f>
        <v>0</v>
      </c>
      <c r="B110" s="108">
        <f t="shared" si="578"/>
        <v>5</v>
      </c>
      <c r="C110" s="108">
        <f t="shared" si="579"/>
        <v>4</v>
      </c>
      <c r="D110" s="108">
        <f t="shared" si="580"/>
        <v>1400</v>
      </c>
      <c r="E110" s="108" t="str">
        <f t="shared" si="581"/>
        <v>TE</v>
      </c>
      <c r="F110" s="108" t="str">
        <f t="shared" si="582"/>
        <v>FPX.ZQ</v>
      </c>
      <c r="G110" s="125" t="s">
        <v>314</v>
      </c>
      <c r="H110" s="108" t="s">
        <v>311</v>
      </c>
      <c r="I110" s="108" t="str">
        <f t="shared" si="428"/>
        <v/>
      </c>
      <c r="J110" s="108" t="str">
        <f t="shared" si="429"/>
        <v/>
      </c>
      <c r="K110" s="177"/>
      <c r="L110" s="177"/>
      <c r="M110" s="208"/>
      <c r="N110" s="208"/>
      <c r="O110" s="125"/>
      <c r="P110" s="224"/>
      <c r="Q110" s="224"/>
      <c r="R110" s="224"/>
      <c r="S110" s="177"/>
      <c r="T110" s="177"/>
      <c r="U110" s="125" t="str">
        <f t="shared" si="362"/>
        <v/>
      </c>
      <c r="V110" s="125" t="str" cm="1">
        <f t="array" ref="V110">_xlfn.IFS(S110+T110=0,"",S110&gt;T110,IF(I110="主",IF(S110=5,4,3),IF(S110=5,0,1)),S110&lt;T110,IF(I110="主",IF(T110=5,0,1),IF(T110=5,4,3)),S110=T110,2)</f>
        <v/>
      </c>
      <c r="W110" s="231"/>
      <c r="X110" s="231"/>
      <c r="Y110" s="210" t="str">
        <f t="shared" si="615"/>
        <v/>
      </c>
      <c r="Z110" s="235" t="str">
        <f t="shared" ref="Z110:AA110" si="644">IF($K110="","",IF($K110=$K108,AT108,AT107))</f>
        <v/>
      </c>
      <c r="AA110" s="235" t="str">
        <f t="shared" si="644"/>
        <v/>
      </c>
      <c r="AB110" s="239" t="str">
        <f t="shared" ref="AB110" si="645">IF($K110="","",IF($K110=$K108,AW108,AW107))</f>
        <v/>
      </c>
      <c r="AC110" s="239" t="str">
        <f t="shared" ref="AC110" si="646">IF($K110="","",IF($K110=$K108,AY108,AY107))</f>
        <v/>
      </c>
      <c r="AD110" s="232" t="str">
        <f t="shared" ref="AD110:AG110" si="647">IF($K110="","",IF($K110=$K108,Z108,Z107))</f>
        <v/>
      </c>
      <c r="AE110" s="232" t="str">
        <f t="shared" si="647"/>
        <v/>
      </c>
      <c r="AF110" s="240" t="str">
        <f t="shared" si="647"/>
        <v/>
      </c>
      <c r="AG110" s="240" t="str">
        <f t="shared" si="647"/>
        <v/>
      </c>
      <c r="AH110" s="232" t="str">
        <f t="shared" ref="AH110:AK110" si="648">IF($K110="","",IF($K110=$K108,AD108,AD107))</f>
        <v/>
      </c>
      <c r="AI110" s="232" t="str">
        <f t="shared" si="648"/>
        <v/>
      </c>
      <c r="AJ110" s="233" t="str">
        <f t="shared" si="648"/>
        <v/>
      </c>
      <c r="AK110" s="233" t="str">
        <f t="shared" si="648"/>
        <v/>
      </c>
      <c r="AL110" s="236" t="str">
        <f t="shared" ref="AL110" si="649">IF($K110="","",IF($K110=$K108,AZ108,AZ107))</f>
        <v/>
      </c>
      <c r="AM110" s="241" t="str">
        <f t="shared" ref="AM110:AN110" si="650">IF($K110="","",IF($K110=$K108,AL108,AL107))</f>
        <v/>
      </c>
      <c r="AN110" s="241" t="str">
        <f t="shared" si="650"/>
        <v/>
      </c>
      <c r="AO110" s="177"/>
      <c r="AP110" s="177"/>
      <c r="AQ110" s="177"/>
      <c r="AR110" s="177"/>
      <c r="AS110" s="177"/>
      <c r="AT110" s="252"/>
      <c r="AU110" s="252"/>
      <c r="AV110" s="177"/>
      <c r="AW110" s="252"/>
      <c r="AX110" s="177"/>
      <c r="AY110" s="252"/>
      <c r="AZ110" s="283"/>
      <c r="BA110" s="223" t="str">
        <f t="shared" si="396"/>
        <v/>
      </c>
      <c r="BB110" s="223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BC110" s="223" t="str">
        <f t="shared" si="388"/>
        <v/>
      </c>
    </row>
    <row r="111" spans="1:55">
      <c r="A111" s="166">
        <f>输入错误检查!A110</f>
        <v>0</v>
      </c>
      <c r="B111" s="108">
        <f>IF(赛果!A11="","",赛果!A11)</f>
        <v>5</v>
      </c>
      <c r="C111" s="108">
        <f>IF(赛果!B11="","",赛果!B11)</f>
        <v>4</v>
      </c>
      <c r="D111" s="108">
        <f>IF(赛果!C11="","",赛果!C11)</f>
        <v>1730</v>
      </c>
      <c r="E111" s="110" t="s">
        <v>124</v>
      </c>
      <c r="F111" s="110" t="s">
        <v>167</v>
      </c>
      <c r="G111" s="125">
        <v>1</v>
      </c>
      <c r="H111" s="108" t="s">
        <v>307</v>
      </c>
      <c r="I111" s="108" t="str">
        <f t="shared" si="428"/>
        <v>主</v>
      </c>
      <c r="J111" s="108" t="str">
        <f t="shared" si="429"/>
        <v>MRC</v>
      </c>
      <c r="K111" s="287" t="s">
        <v>124</v>
      </c>
      <c r="L111" s="287" t="s">
        <v>166</v>
      </c>
      <c r="M111" s="208">
        <f>S111+S112</f>
        <v>3</v>
      </c>
      <c r="N111" s="208">
        <f>T111+T112</f>
        <v>6</v>
      </c>
      <c r="O111" s="108">
        <f t="shared" ref="O111:O115" si="651">M111+N111</f>
        <v>9</v>
      </c>
      <c r="P111" s="256">
        <f t="shared" ref="P111:P115" si="652">IF(M111&gt;N111,1,0)</f>
        <v>0</v>
      </c>
      <c r="Q111" s="256">
        <f t="shared" ref="Q111:Q115" si="653">IF(M111+N111=0,0,IF(M111=N111,1,0))</f>
        <v>0</v>
      </c>
      <c r="R111" s="256">
        <f t="shared" ref="R111:R115" si="654">IF(M111&lt;N111,1,0)</f>
        <v>1</v>
      </c>
      <c r="S111" s="288">
        <v>3</v>
      </c>
      <c r="T111" s="288">
        <v>1</v>
      </c>
      <c r="U111" s="125" t="str">
        <f t="shared" si="362"/>
        <v>屠</v>
      </c>
      <c r="V111" s="125" cm="1">
        <f t="array" ref="V111">_xlfn.IFS(S111+T111=0,"",S111&gt;T111,IF(I111="主",IF(S111=5,4,3),IF(S111=5,0,1)),S111&lt;T111,IF(I111="主",IF(T111=5,0,1),IF(T111=5,4,3)),S111=T111,2)</f>
        <v>3</v>
      </c>
      <c r="W111" s="258" t="s">
        <v>313</v>
      </c>
      <c r="X111" s="258" t="s">
        <v>312</v>
      </c>
      <c r="Y111" s="258" t="s">
        <v>309</v>
      </c>
      <c r="Z111" s="211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3"/>
      <c r="AL111" s="214"/>
      <c r="AM111" s="214"/>
      <c r="AN111" s="214"/>
      <c r="AO111" s="259" t="s">
        <v>228</v>
      </c>
      <c r="AP111" s="260" t="s">
        <v>235</v>
      </c>
      <c r="AQ111" s="261"/>
      <c r="AR111" s="262"/>
      <c r="AS111" s="263"/>
      <c r="AT111" s="264" t="s">
        <v>224</v>
      </c>
      <c r="AU111" s="265" t="s">
        <v>261</v>
      </c>
      <c r="AV111" s="179" t="s">
        <v>211</v>
      </c>
      <c r="AW111" s="265" t="s">
        <v>255</v>
      </c>
      <c r="AX111" s="179" t="s">
        <v>86</v>
      </c>
      <c r="AY111" s="265" t="s">
        <v>153</v>
      </c>
      <c r="AZ111" s="266" t="s">
        <v>240</v>
      </c>
      <c r="BA111" s="223" t="str">
        <f t="shared" si="396"/>
        <v>主</v>
      </c>
      <c r="BB111" s="223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GR</v>
      </c>
      <c r="BC111" s="223" t="str">
        <f t="shared" si="388"/>
        <v>MRC</v>
      </c>
    </row>
    <row r="112" spans="1:55">
      <c r="A112" s="166">
        <f>输入错误检查!A111</f>
        <v>0</v>
      </c>
      <c r="B112" s="108">
        <f t="shared" ref="B112:B122" si="655">B111</f>
        <v>5</v>
      </c>
      <c r="C112" s="108">
        <f t="shared" ref="C112:C122" si="656">C111</f>
        <v>4</v>
      </c>
      <c r="D112" s="108">
        <f t="shared" ref="D112:D122" si="657">D111</f>
        <v>1730</v>
      </c>
      <c r="E112" s="108" t="str">
        <f t="shared" ref="E112:E122" si="658">E111</f>
        <v>GR</v>
      </c>
      <c r="F112" s="108" t="str">
        <f t="shared" ref="F112:F122" si="659">F111</f>
        <v>MRC</v>
      </c>
      <c r="G112" s="125">
        <v>1</v>
      </c>
      <c r="H112" s="108" t="s">
        <v>311</v>
      </c>
      <c r="I112" s="108" t="str">
        <f t="shared" si="428"/>
        <v>客</v>
      </c>
      <c r="J112" s="108" t="str">
        <f t="shared" si="429"/>
        <v>GR</v>
      </c>
      <c r="K112" s="287" t="s">
        <v>167</v>
      </c>
      <c r="L112" s="287" t="s">
        <v>206</v>
      </c>
      <c r="M112" s="208"/>
      <c r="N112" s="208"/>
      <c r="O112" s="108"/>
      <c r="P112" s="267"/>
      <c r="Q112" s="267"/>
      <c r="R112" s="267"/>
      <c r="S112" s="288">
        <v>0</v>
      </c>
      <c r="T112" s="288">
        <v>5</v>
      </c>
      <c r="U112" s="125" t="str">
        <f t="shared" si="362"/>
        <v>屠</v>
      </c>
      <c r="V112" s="125" cm="1">
        <f t="array" ref="V112">_xlfn.IFS(S112+T112=0,"",S112&gt;T112,IF(I112="主",IF(S112=5,4,3),IF(S112=5,0,1)),S112&lt;T112,IF(I112="主",IF(T112=5,0,1),IF(T112=5,4,3)),S112=T112,2)</f>
        <v>4</v>
      </c>
      <c r="W112" s="258" t="str">
        <f>IF(W111="","",W111)</f>
        <v>月亮河公园</v>
      </c>
      <c r="X112" s="258" t="s">
        <v>312</v>
      </c>
      <c r="Y112" s="258" t="str">
        <f t="shared" ref="Y112:Y116" si="660">IF(Y111="","",Y111)</f>
        <v>湖景村</v>
      </c>
      <c r="Z112" s="225"/>
      <c r="AA112" s="226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13"/>
      <c r="AL112" s="214"/>
      <c r="AM112" s="214"/>
      <c r="AN112" s="214"/>
      <c r="AO112" s="259" t="s">
        <v>211</v>
      </c>
      <c r="AP112" s="260" t="s">
        <v>228</v>
      </c>
      <c r="AQ112" s="268"/>
      <c r="AR112" s="269"/>
      <c r="AS112" s="270"/>
      <c r="AT112" s="264" t="s">
        <v>235</v>
      </c>
      <c r="AU112" s="265" t="s">
        <v>261</v>
      </c>
      <c r="AV112" s="179" t="s">
        <v>221</v>
      </c>
      <c r="AW112" s="265" t="s">
        <v>266</v>
      </c>
      <c r="AX112" s="179" t="s">
        <v>86</v>
      </c>
      <c r="AY112" s="265" t="s">
        <v>255</v>
      </c>
      <c r="AZ112" s="266" t="s">
        <v>240</v>
      </c>
      <c r="BA112" s="223" t="str">
        <f t="shared" si="396"/>
        <v>主</v>
      </c>
      <c r="BB112" s="223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GR</v>
      </c>
      <c r="BC112" s="223" t="str">
        <f t="shared" si="388"/>
        <v>MRC</v>
      </c>
    </row>
    <row r="113" spans="1:55">
      <c r="A113" s="166">
        <f>输入错误检查!A112</f>
        <v>0</v>
      </c>
      <c r="B113" s="108">
        <f t="shared" si="655"/>
        <v>5</v>
      </c>
      <c r="C113" s="108">
        <f t="shared" si="656"/>
        <v>4</v>
      </c>
      <c r="D113" s="108">
        <f t="shared" si="657"/>
        <v>1730</v>
      </c>
      <c r="E113" s="108" t="str">
        <f t="shared" si="658"/>
        <v>GR</v>
      </c>
      <c r="F113" s="108" t="str">
        <f t="shared" si="659"/>
        <v>MRC</v>
      </c>
      <c r="G113" s="125">
        <v>2</v>
      </c>
      <c r="H113" s="108" t="s">
        <v>307</v>
      </c>
      <c r="I113" s="108" t="str">
        <f t="shared" si="428"/>
        <v>主</v>
      </c>
      <c r="J113" s="108" t="str">
        <f t="shared" si="429"/>
        <v>MRC</v>
      </c>
      <c r="K113" s="287" t="s">
        <v>124</v>
      </c>
      <c r="L113" s="287" t="s">
        <v>166</v>
      </c>
      <c r="M113" s="208">
        <f>S113+S114</f>
        <v>3</v>
      </c>
      <c r="N113" s="208">
        <f>T113+T114</f>
        <v>5</v>
      </c>
      <c r="O113" s="108">
        <f t="shared" si="651"/>
        <v>8</v>
      </c>
      <c r="P113" s="256">
        <f t="shared" si="652"/>
        <v>0</v>
      </c>
      <c r="Q113" s="256">
        <f t="shared" si="653"/>
        <v>0</v>
      </c>
      <c r="R113" s="256">
        <f t="shared" si="654"/>
        <v>1</v>
      </c>
      <c r="S113" s="288">
        <v>2</v>
      </c>
      <c r="T113" s="288">
        <v>2</v>
      </c>
      <c r="U113" s="125" t="str">
        <f t="shared" si="362"/>
        <v>平</v>
      </c>
      <c r="V113" s="125" cm="1">
        <f t="array" ref="V113">_xlfn.IFS(S113+T113=0,"",S113&gt;T113,IF(I113="主",IF(S113=5,4,3),IF(S113=5,0,1)),S113&lt;T113,IF(I113="主",IF(T113=5,0,1),IF(T113=5,4,3)),S113=T113,2)</f>
        <v>2</v>
      </c>
      <c r="W113" s="271"/>
      <c r="X113" s="258" t="s">
        <v>312</v>
      </c>
      <c r="Y113" s="258" t="s">
        <v>313</v>
      </c>
      <c r="Z113" s="232" t="str">
        <f t="shared" ref="Z113:AA113" si="661">IF($K113="","",IF($K113=$K111,AT111,AT112))</f>
        <v>野人</v>
      </c>
      <c r="AA113" s="233" t="str">
        <f t="shared" si="661"/>
        <v>木偶师</v>
      </c>
      <c r="AB113" s="234" t="str">
        <f t="shared" ref="AB113" si="662">IF($K113="","",IF($K113=$K111,AW111,AW112))</f>
        <v>古董商</v>
      </c>
      <c r="AC113" s="235" t="str">
        <f t="shared" ref="AC113" si="663">IF($K113="","",IF($K113=$K111,AY111,AY112))</f>
        <v>冒险家</v>
      </c>
      <c r="AD113" s="227"/>
      <c r="AE113" s="227"/>
      <c r="AF113" s="227"/>
      <c r="AG113" s="227"/>
      <c r="AH113" s="227"/>
      <c r="AI113" s="227"/>
      <c r="AJ113" s="227"/>
      <c r="AK113" s="227"/>
      <c r="AL113" s="236" t="str">
        <f t="shared" ref="AL113" si="664">IF($K113="","",IF($K113=$K111,AZ111,AZ112))</f>
        <v>时空之影</v>
      </c>
      <c r="AM113" s="214"/>
      <c r="AN113" s="214"/>
      <c r="AO113" s="259" t="s">
        <v>211</v>
      </c>
      <c r="AP113" s="272" t="s">
        <v>164</v>
      </c>
      <c r="AQ113" s="273" t="s">
        <v>242</v>
      </c>
      <c r="AR113" s="274"/>
      <c r="AS113" s="270"/>
      <c r="AT113" s="264" t="s">
        <v>228</v>
      </c>
      <c r="AU113" s="265" t="s">
        <v>174</v>
      </c>
      <c r="AV113" s="179" t="s">
        <v>266</v>
      </c>
      <c r="AW113" s="265" t="s">
        <v>250</v>
      </c>
      <c r="AX113" s="179" t="s">
        <v>262</v>
      </c>
      <c r="AY113" s="265" t="s">
        <v>252</v>
      </c>
      <c r="AZ113" s="266" t="s">
        <v>236</v>
      </c>
      <c r="BA113" s="223" t="str">
        <f t="shared" si="396"/>
        <v>客</v>
      </c>
      <c r="BB113" s="223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MRC</v>
      </c>
      <c r="BC113" s="223" t="str">
        <f t="shared" si="388"/>
        <v>GR</v>
      </c>
    </row>
    <row r="114" spans="1:55">
      <c r="A114" s="166">
        <f>输入错误检查!A113</f>
        <v>0</v>
      </c>
      <c r="B114" s="108">
        <f t="shared" si="655"/>
        <v>5</v>
      </c>
      <c r="C114" s="108">
        <f t="shared" si="656"/>
        <v>4</v>
      </c>
      <c r="D114" s="108">
        <f t="shared" si="657"/>
        <v>1730</v>
      </c>
      <c r="E114" s="108" t="str">
        <f t="shared" si="658"/>
        <v>GR</v>
      </c>
      <c r="F114" s="108" t="str">
        <f t="shared" si="659"/>
        <v>MRC</v>
      </c>
      <c r="G114" s="125">
        <v>2</v>
      </c>
      <c r="H114" s="108" t="s">
        <v>311</v>
      </c>
      <c r="I114" s="108" t="str">
        <f t="shared" si="428"/>
        <v>客</v>
      </c>
      <c r="J114" s="108" t="str">
        <f t="shared" si="429"/>
        <v>GR</v>
      </c>
      <c r="K114" s="287" t="s">
        <v>167</v>
      </c>
      <c r="L114" s="287" t="s">
        <v>206</v>
      </c>
      <c r="M114" s="208"/>
      <c r="N114" s="208"/>
      <c r="O114" s="108"/>
      <c r="P114" s="267"/>
      <c r="Q114" s="267"/>
      <c r="R114" s="267"/>
      <c r="S114" s="288">
        <v>1</v>
      </c>
      <c r="T114" s="288">
        <v>3</v>
      </c>
      <c r="U114" s="125" t="str">
        <f t="shared" si="362"/>
        <v>屠</v>
      </c>
      <c r="V114" s="125" cm="1">
        <f t="array" ref="V114">_xlfn.IFS(S114+T114=0,"",S114&gt;T114,IF(I114="主",IF(S114=5,4,3),IF(S114=5,0,1)),S114&lt;T114,IF(I114="主",IF(T114=5,0,1),IF(T114=5,4,3)),S114=T114,2)</f>
        <v>3</v>
      </c>
      <c r="W114" s="271"/>
      <c r="X114" s="258" t="s">
        <v>312</v>
      </c>
      <c r="Y114" s="258" t="str">
        <f t="shared" si="660"/>
        <v>月亮河公园</v>
      </c>
      <c r="Z114" s="232" t="str">
        <f t="shared" ref="Z114:AA114" si="665">IF($K114="","",IF($K114=$K112,AT112,AT111))</f>
        <v>守墓人</v>
      </c>
      <c r="AA114" s="233" t="str">
        <f t="shared" si="665"/>
        <v>木偶师</v>
      </c>
      <c r="AB114" s="234" t="str">
        <f t="shared" ref="AB114" si="666">IF($K114="","",IF($K114=$K112,AW112,AW111))</f>
        <v>气象学家</v>
      </c>
      <c r="AC114" s="235" t="str">
        <f t="shared" ref="AC114" si="667">IF($K114="","",IF($K114=$K112,AY112,AY111))</f>
        <v>古董商</v>
      </c>
      <c r="AD114" s="226"/>
      <c r="AE114" s="226"/>
      <c r="AF114" s="227"/>
      <c r="AG114" s="227"/>
      <c r="AH114" s="227"/>
      <c r="AI114" s="227"/>
      <c r="AJ114" s="227"/>
      <c r="AK114" s="227"/>
      <c r="AL114" s="236" t="str">
        <f t="shared" ref="AL114" si="668">IF($K114="","",IF($K114=$K112,AZ112,AZ111))</f>
        <v>时空之影</v>
      </c>
      <c r="AM114" s="214"/>
      <c r="AN114" s="214"/>
      <c r="AO114" s="259" t="s">
        <v>211</v>
      </c>
      <c r="AP114" s="272" t="s">
        <v>97</v>
      </c>
      <c r="AQ114" s="260" t="s">
        <v>242</v>
      </c>
      <c r="AR114" s="268"/>
      <c r="AS114" s="270"/>
      <c r="AT114" s="264" t="s">
        <v>164</v>
      </c>
      <c r="AU114" s="265" t="s">
        <v>250</v>
      </c>
      <c r="AV114" s="179" t="s">
        <v>174</v>
      </c>
      <c r="AW114" s="265" t="s">
        <v>269</v>
      </c>
      <c r="AX114" s="179" t="s">
        <v>131</v>
      </c>
      <c r="AY114" s="265" t="s">
        <v>262</v>
      </c>
      <c r="AZ114" s="266" t="s">
        <v>236</v>
      </c>
      <c r="BA114" s="223" t="str">
        <f t="shared" si="396"/>
        <v>客</v>
      </c>
      <c r="BB114" s="223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MRC</v>
      </c>
      <c r="BC114" s="223" t="str">
        <f t="shared" si="388"/>
        <v>GR</v>
      </c>
    </row>
    <row r="115" spans="1:55">
      <c r="A115" s="166">
        <f>输入错误检查!A114</f>
        <v>0</v>
      </c>
      <c r="B115" s="108">
        <f t="shared" si="655"/>
        <v>5</v>
      </c>
      <c r="C115" s="108">
        <f t="shared" si="656"/>
        <v>4</v>
      </c>
      <c r="D115" s="108">
        <f t="shared" si="657"/>
        <v>1730</v>
      </c>
      <c r="E115" s="108" t="str">
        <f t="shared" si="658"/>
        <v>GR</v>
      </c>
      <c r="F115" s="108" t="str">
        <f t="shared" si="659"/>
        <v>MRC</v>
      </c>
      <c r="G115" s="125">
        <v>3</v>
      </c>
      <c r="H115" s="108" t="s">
        <v>307</v>
      </c>
      <c r="I115" s="108" t="str">
        <f t="shared" si="428"/>
        <v>主</v>
      </c>
      <c r="J115" s="108" t="str">
        <f t="shared" si="429"/>
        <v>MRC</v>
      </c>
      <c r="K115" s="287" t="s">
        <v>124</v>
      </c>
      <c r="L115" s="287" t="s">
        <v>166</v>
      </c>
      <c r="M115" s="208">
        <f>S115+S116</f>
        <v>7</v>
      </c>
      <c r="N115" s="208">
        <f>T115+T116</f>
        <v>2</v>
      </c>
      <c r="O115" s="108">
        <f t="shared" si="651"/>
        <v>9</v>
      </c>
      <c r="P115" s="256">
        <f t="shared" si="652"/>
        <v>1</v>
      </c>
      <c r="Q115" s="256">
        <f t="shared" si="653"/>
        <v>0</v>
      </c>
      <c r="R115" s="256">
        <f t="shared" si="654"/>
        <v>0</v>
      </c>
      <c r="S115" s="288">
        <v>5</v>
      </c>
      <c r="T115" s="288">
        <v>0</v>
      </c>
      <c r="U115" s="125" t="str">
        <f t="shared" si="362"/>
        <v>屠</v>
      </c>
      <c r="V115" s="125" cm="1">
        <f t="array" ref="V115">_xlfn.IFS(S115+T115=0,"",S115&gt;T115,IF(I115="主",IF(S115=5,4,3),IF(S115=5,0,1)),S115&lt;T115,IF(I115="主",IF(T115=5,0,1),IF(T115=5,4,3)),S115=T115,2)</f>
        <v>4</v>
      </c>
      <c r="W115" s="271"/>
      <c r="X115" s="258" t="s">
        <v>310</v>
      </c>
      <c r="Y115" s="258" t="s">
        <v>316</v>
      </c>
      <c r="Z115" s="235" t="str">
        <f t="shared" ref="Z115:AA115" si="669">IF($K115="","",IF($K115=$K113,AT113,AT114))</f>
        <v>大副</v>
      </c>
      <c r="AA115" s="235" t="str">
        <f t="shared" si="669"/>
        <v>空军</v>
      </c>
      <c r="AB115" s="239" t="str">
        <f t="shared" ref="AB115" si="670">IF($K115="","",IF($K115=$K113,AW113,AW114))</f>
        <v>病患</v>
      </c>
      <c r="AC115" s="239" t="str">
        <f t="shared" ref="AC115" si="671">IF($K115="","",IF($K115=$K113,AY113,AY114))</f>
        <v>小女孩</v>
      </c>
      <c r="AD115" s="235" t="str">
        <f t="shared" ref="AD115:AG115" si="672">IF($K115="","",IF($K115=$K113,Z113,Z114))</f>
        <v>野人</v>
      </c>
      <c r="AE115" s="240" t="str">
        <f t="shared" si="672"/>
        <v>木偶师</v>
      </c>
      <c r="AF115" s="240" t="str">
        <f t="shared" si="672"/>
        <v>古董商</v>
      </c>
      <c r="AG115" s="240" t="str">
        <f t="shared" si="672"/>
        <v>冒险家</v>
      </c>
      <c r="AH115" s="227"/>
      <c r="AI115" s="227"/>
      <c r="AJ115" s="227"/>
      <c r="AK115" s="227"/>
      <c r="AL115" s="236" t="str">
        <f t="shared" ref="AL115" si="673">IF($K115="","",IF($K115=$K113,AZ113,AZ114))</f>
        <v>歌剧演员</v>
      </c>
      <c r="AM115" s="241" t="str">
        <f t="shared" ref="AM115" si="674">IF($K115="","",IF($K115=$K113,AL113,AL114))</f>
        <v>时空之影</v>
      </c>
      <c r="AN115" s="214"/>
      <c r="AO115" s="259" t="s">
        <v>211</v>
      </c>
      <c r="AP115" s="272" t="s">
        <v>268</v>
      </c>
      <c r="AQ115" s="272" t="s">
        <v>242</v>
      </c>
      <c r="AR115" s="273" t="s">
        <v>249</v>
      </c>
      <c r="AS115" s="275"/>
      <c r="AT115" s="264" t="s">
        <v>191</v>
      </c>
      <c r="AU115" s="265" t="s">
        <v>269</v>
      </c>
      <c r="AV115" s="179" t="s">
        <v>183</v>
      </c>
      <c r="AW115" s="265" t="s">
        <v>86</v>
      </c>
      <c r="AX115" s="179" t="s">
        <v>259</v>
      </c>
      <c r="AY115" s="265" t="s">
        <v>266</v>
      </c>
      <c r="AZ115" s="266" t="s">
        <v>244</v>
      </c>
      <c r="BA115" s="223" t="str">
        <f t="shared" si="396"/>
        <v>主</v>
      </c>
      <c r="BB115" s="223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GR</v>
      </c>
      <c r="BC115" s="223" t="str">
        <f t="shared" si="388"/>
        <v>MRC</v>
      </c>
    </row>
    <row r="116" spans="1:55">
      <c r="A116" s="166">
        <f>输入错误检查!A115</f>
        <v>0</v>
      </c>
      <c r="B116" s="108">
        <f t="shared" si="655"/>
        <v>5</v>
      </c>
      <c r="C116" s="108">
        <f t="shared" si="656"/>
        <v>4</v>
      </c>
      <c r="D116" s="108">
        <f t="shared" si="657"/>
        <v>1730</v>
      </c>
      <c r="E116" s="108" t="str">
        <f t="shared" si="658"/>
        <v>GR</v>
      </c>
      <c r="F116" s="108" t="str">
        <f t="shared" si="659"/>
        <v>MRC</v>
      </c>
      <c r="G116" s="125">
        <v>3</v>
      </c>
      <c r="H116" s="108" t="s">
        <v>311</v>
      </c>
      <c r="I116" s="108" t="str">
        <f t="shared" si="428"/>
        <v>客</v>
      </c>
      <c r="J116" s="108" t="str">
        <f t="shared" si="429"/>
        <v>GR</v>
      </c>
      <c r="K116" s="287" t="s">
        <v>167</v>
      </c>
      <c r="L116" s="287" t="s">
        <v>206</v>
      </c>
      <c r="M116" s="208"/>
      <c r="N116" s="208"/>
      <c r="O116" s="108"/>
      <c r="P116" s="267"/>
      <c r="Q116" s="267"/>
      <c r="R116" s="267"/>
      <c r="S116" s="288">
        <v>2</v>
      </c>
      <c r="T116" s="288">
        <v>2</v>
      </c>
      <c r="U116" s="125" t="str">
        <f t="shared" si="362"/>
        <v>平</v>
      </c>
      <c r="V116" s="125" cm="1">
        <f t="array" ref="V116">_xlfn.IFS(S116+T116=0,"",S116&gt;T116,IF(I116="主",IF(S116=5,4,3),IF(S116=5,0,1)),S116&lt;T116,IF(I116="主",IF(T116=5,0,1),IF(T116=5,4,3)),S116=T116,2)</f>
        <v>2</v>
      </c>
      <c r="W116" s="271"/>
      <c r="X116" s="258" t="s">
        <v>310</v>
      </c>
      <c r="Y116" s="258" t="str">
        <f t="shared" si="660"/>
        <v>红教堂</v>
      </c>
      <c r="Z116" s="235" t="str">
        <f t="shared" ref="Z116:AA116" si="675">IF($K116="","",IF($K116=$K114,AT114,AT113))</f>
        <v>佣兵</v>
      </c>
      <c r="AA116" s="235" t="str">
        <f t="shared" si="675"/>
        <v>病患</v>
      </c>
      <c r="AB116" s="239" t="str">
        <f t="shared" ref="AB116" si="676">IF($K116="","",IF($K116=$K114,AW114,AW113))</f>
        <v>幻灯师</v>
      </c>
      <c r="AC116" s="239" t="str">
        <f t="shared" ref="AC116" si="677">IF($K116="","",IF($K116=$K114,AY114,AY113))</f>
        <v>火灾调查员</v>
      </c>
      <c r="AD116" s="235" t="str">
        <f t="shared" ref="AD116:AG116" si="678">IF($K116="","",IF($K116=$K114,Z114,Z113))</f>
        <v>守墓人</v>
      </c>
      <c r="AE116" s="240" t="str">
        <f t="shared" si="678"/>
        <v>木偶师</v>
      </c>
      <c r="AF116" s="240" t="str">
        <f t="shared" si="678"/>
        <v>气象学家</v>
      </c>
      <c r="AG116" s="240" t="str">
        <f t="shared" si="678"/>
        <v>古董商</v>
      </c>
      <c r="AH116" s="226"/>
      <c r="AI116" s="226"/>
      <c r="AJ116" s="226"/>
      <c r="AK116" s="243"/>
      <c r="AL116" s="236" t="str">
        <f t="shared" ref="AL116" si="679">IF($K116="","",IF($K116=$K114,AZ114,AZ113))</f>
        <v>歌剧演员</v>
      </c>
      <c r="AM116" s="241" t="str">
        <f t="shared" ref="AM116" si="680">IF($K116="","",IF($K116=$K114,AL114,AL113))</f>
        <v>时空之影</v>
      </c>
      <c r="AN116" s="214"/>
      <c r="AO116" s="259" t="s">
        <v>214</v>
      </c>
      <c r="AP116" s="272" t="s">
        <v>260</v>
      </c>
      <c r="AQ116" s="272" t="s">
        <v>242</v>
      </c>
      <c r="AR116" s="260" t="s">
        <v>249</v>
      </c>
      <c r="AS116" s="279"/>
      <c r="AT116" s="264" t="s">
        <v>259</v>
      </c>
      <c r="AU116" s="265" t="s">
        <v>251</v>
      </c>
      <c r="AV116" s="179" t="s">
        <v>228</v>
      </c>
      <c r="AW116" s="265" t="s">
        <v>268</v>
      </c>
      <c r="AX116" s="179" t="s">
        <v>233</v>
      </c>
      <c r="AY116" s="265" t="s">
        <v>131</v>
      </c>
      <c r="AZ116" s="266" t="s">
        <v>213</v>
      </c>
      <c r="BA116" s="223" t="str">
        <f t="shared" si="396"/>
        <v>主</v>
      </c>
      <c r="BB116" s="223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GR</v>
      </c>
      <c r="BC116" s="223" t="str">
        <f t="shared" si="388"/>
        <v>MRC</v>
      </c>
    </row>
    <row r="117" spans="1:55">
      <c r="A117" s="166">
        <f>输入错误检查!A116</f>
        <v>0</v>
      </c>
      <c r="B117" s="108">
        <f t="shared" si="655"/>
        <v>5</v>
      </c>
      <c r="C117" s="108">
        <f t="shared" si="656"/>
        <v>4</v>
      </c>
      <c r="D117" s="108">
        <f t="shared" si="657"/>
        <v>1730</v>
      </c>
      <c r="E117" s="108" t="str">
        <f t="shared" si="658"/>
        <v>GR</v>
      </c>
      <c r="F117" s="108" t="str">
        <f t="shared" si="659"/>
        <v>MRC</v>
      </c>
      <c r="G117" s="125">
        <v>4</v>
      </c>
      <c r="H117" s="108" t="s">
        <v>307</v>
      </c>
      <c r="I117" s="108" t="str">
        <f t="shared" si="428"/>
        <v>主</v>
      </c>
      <c r="J117" s="108" t="str">
        <f t="shared" si="429"/>
        <v>MRC</v>
      </c>
      <c r="K117" s="287" t="s">
        <v>124</v>
      </c>
      <c r="L117" s="287" t="s">
        <v>166</v>
      </c>
      <c r="M117" s="208">
        <f>S117+S118</f>
        <v>1</v>
      </c>
      <c r="N117" s="208">
        <f>T117+T118</f>
        <v>8</v>
      </c>
      <c r="O117" s="108">
        <f t="shared" ref="O117:O121" si="681">M117+N117</f>
        <v>9</v>
      </c>
      <c r="P117" s="256">
        <f t="shared" ref="P117:P121" si="682">IF(M117&gt;N117,1,0)</f>
        <v>0</v>
      </c>
      <c r="Q117" s="256">
        <f t="shared" ref="Q117:Q121" si="683">IF(M117+N117=0,0,IF(M117=N117,1,0))</f>
        <v>0</v>
      </c>
      <c r="R117" s="256">
        <f t="shared" ref="R117:R121" si="684">IF(M117&lt;N117,1,0)</f>
        <v>1</v>
      </c>
      <c r="S117" s="288">
        <v>1</v>
      </c>
      <c r="T117" s="288">
        <v>3</v>
      </c>
      <c r="U117" s="125" t="str">
        <f t="shared" si="362"/>
        <v>人</v>
      </c>
      <c r="V117" s="125" cm="1">
        <f t="array" ref="V117">_xlfn.IFS(S117+T117=0,"",S117&gt;T117,IF(I117="主",IF(S117=5,4,3),IF(S117=5,0,1)),S117&lt;T117,IF(I117="主",IF(T117=5,0,1),IF(T117=5,4,3)),S117=T117,2)</f>
        <v>1</v>
      </c>
      <c r="W117" s="271"/>
      <c r="X117" s="271"/>
      <c r="Y117" s="258" t="s">
        <v>317</v>
      </c>
      <c r="Z117" s="235" t="str">
        <f t="shared" ref="Z117:AA117" si="685">IF($K117="","",IF($K117=$K115,AT115,AT116))</f>
        <v>前锋</v>
      </c>
      <c r="AA117" s="235" t="str">
        <f t="shared" si="685"/>
        <v>幻灯师</v>
      </c>
      <c r="AB117" s="239" t="str">
        <f t="shared" ref="AB117" si="686">IF($K117="","",IF($K117=$K115,AW115,AW116))</f>
        <v>幸运儿</v>
      </c>
      <c r="AC117" s="239" t="str">
        <f t="shared" ref="AC117" si="687">IF($K117="","",IF($K117=$K115,AY115,AY116))</f>
        <v>气象学家</v>
      </c>
      <c r="AD117" s="232" t="str">
        <f t="shared" ref="AD117:AG117" si="688">IF($K117="","",IF($K117=$K115,Z115,Z116))</f>
        <v>大副</v>
      </c>
      <c r="AE117" s="232" t="str">
        <f t="shared" si="688"/>
        <v>空军</v>
      </c>
      <c r="AF117" s="240" t="str">
        <f t="shared" si="688"/>
        <v>病患</v>
      </c>
      <c r="AG117" s="240" t="str">
        <f t="shared" si="688"/>
        <v>小女孩</v>
      </c>
      <c r="AH117" s="232" t="str">
        <f t="shared" ref="AH117:AK117" si="689">IF($K117="","",IF($K117=$K115,AD115,AD116))</f>
        <v>野人</v>
      </c>
      <c r="AI117" s="232" t="str">
        <f t="shared" si="689"/>
        <v>木偶师</v>
      </c>
      <c r="AJ117" s="233" t="str">
        <f t="shared" si="689"/>
        <v>古董商</v>
      </c>
      <c r="AK117" s="233" t="str">
        <f t="shared" si="689"/>
        <v>冒险家</v>
      </c>
      <c r="AL117" s="236" t="str">
        <f t="shared" ref="AL117" si="690">IF($K117="","",IF($K117=$K115,AZ115,AZ116))</f>
        <v>喧嚣</v>
      </c>
      <c r="AM117" s="241" t="str">
        <f t="shared" ref="AM117:AN117" si="691">IF($K117="","",IF($K117=$K115,AL115,AL116))</f>
        <v>歌剧演员</v>
      </c>
      <c r="AN117" s="241" t="str">
        <f t="shared" si="691"/>
        <v>时空之影</v>
      </c>
      <c r="AO117" s="272" t="s">
        <v>183</v>
      </c>
      <c r="AP117" s="272" t="s">
        <v>268</v>
      </c>
      <c r="AQ117" s="272" t="s">
        <v>242</v>
      </c>
      <c r="AR117" s="272" t="s">
        <v>249</v>
      </c>
      <c r="AS117" s="280"/>
      <c r="AT117" s="264" t="s">
        <v>235</v>
      </c>
      <c r="AU117" s="265" t="s">
        <v>131</v>
      </c>
      <c r="AV117" s="179" t="s">
        <v>267</v>
      </c>
      <c r="AW117" s="265" t="s">
        <v>259</v>
      </c>
      <c r="AX117" s="179" t="s">
        <v>251</v>
      </c>
      <c r="AY117" s="265" t="s">
        <v>254</v>
      </c>
      <c r="AZ117" s="266" t="s">
        <v>200</v>
      </c>
      <c r="BA117" s="223" t="str">
        <f t="shared" si="396"/>
        <v>客</v>
      </c>
      <c r="BB117" s="223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MRC</v>
      </c>
      <c r="BC117" s="223" t="str">
        <f t="shared" si="388"/>
        <v>GR</v>
      </c>
    </row>
    <row r="118" spans="1:55">
      <c r="A118" s="166">
        <f>输入错误检查!A117</f>
        <v>0</v>
      </c>
      <c r="B118" s="108">
        <f t="shared" si="655"/>
        <v>5</v>
      </c>
      <c r="C118" s="108">
        <f t="shared" si="656"/>
        <v>4</v>
      </c>
      <c r="D118" s="108">
        <f t="shared" si="657"/>
        <v>1730</v>
      </c>
      <c r="E118" s="108" t="str">
        <f t="shared" si="658"/>
        <v>GR</v>
      </c>
      <c r="F118" s="108" t="str">
        <f t="shared" si="659"/>
        <v>MRC</v>
      </c>
      <c r="G118" s="125">
        <v>4</v>
      </c>
      <c r="H118" s="108" t="s">
        <v>311</v>
      </c>
      <c r="I118" s="108" t="str">
        <f t="shared" si="428"/>
        <v>客</v>
      </c>
      <c r="J118" s="108" t="str">
        <f t="shared" si="429"/>
        <v>GR</v>
      </c>
      <c r="K118" s="287" t="s">
        <v>167</v>
      </c>
      <c r="L118" s="287" t="s">
        <v>206</v>
      </c>
      <c r="M118" s="208"/>
      <c r="N118" s="208"/>
      <c r="O118" s="108"/>
      <c r="P118" s="267"/>
      <c r="Q118" s="267"/>
      <c r="R118" s="267"/>
      <c r="S118" s="288">
        <v>0</v>
      </c>
      <c r="T118" s="288">
        <v>5</v>
      </c>
      <c r="U118" s="125" t="str">
        <f t="shared" si="362"/>
        <v>屠</v>
      </c>
      <c r="V118" s="125" cm="1">
        <f t="array" ref="V118">_xlfn.IFS(S118+T118=0,"",S118&gt;T118,IF(I118="主",IF(S118=5,4,3),IF(S118=5,0,1)),S118&lt;T118,IF(I118="主",IF(T118=5,0,1),IF(T118=5,4,3)),S118=T118,2)</f>
        <v>4</v>
      </c>
      <c r="W118" s="271"/>
      <c r="X118" s="271"/>
      <c r="Y118" s="258" t="str">
        <f t="shared" ref="Y118:Y122" si="692">IF(Y117="","",Y117)</f>
        <v>军工厂</v>
      </c>
      <c r="Z118" s="235" t="str">
        <f t="shared" ref="Z118:AA118" si="693">IF($K118="","",IF($K118=$K116,AT116,AT115))</f>
        <v>飞行家</v>
      </c>
      <c r="AA118" s="235" t="str">
        <f t="shared" si="693"/>
        <v>小说家</v>
      </c>
      <c r="AB118" s="239" t="str">
        <f t="shared" ref="AB118" si="694">IF($K118="","",IF($K118=$K116,AW116,AW115))</f>
        <v>逃脱大师</v>
      </c>
      <c r="AC118" s="239" t="str">
        <f t="shared" ref="AC118" si="695">IF($K118="","",IF($K118=$K116,AY116,AY115))</f>
        <v>园丁</v>
      </c>
      <c r="AD118" s="232" t="str">
        <f t="shared" ref="AD118:AG118" si="696">IF($K118="","",IF($K118=$K116,Z116,Z115))</f>
        <v>佣兵</v>
      </c>
      <c r="AE118" s="232" t="str">
        <f t="shared" si="696"/>
        <v>病患</v>
      </c>
      <c r="AF118" s="240" t="str">
        <f t="shared" si="696"/>
        <v>幻灯师</v>
      </c>
      <c r="AG118" s="240" t="str">
        <f t="shared" si="696"/>
        <v>火灾调查员</v>
      </c>
      <c r="AH118" s="232" t="str">
        <f t="shared" ref="AH118:AK118" si="697">IF($K118="","",IF($K118=$K116,AD116,AD115))</f>
        <v>守墓人</v>
      </c>
      <c r="AI118" s="232" t="str">
        <f t="shared" si="697"/>
        <v>木偶师</v>
      </c>
      <c r="AJ118" s="233" t="str">
        <f t="shared" si="697"/>
        <v>气象学家</v>
      </c>
      <c r="AK118" s="233" t="str">
        <f t="shared" si="697"/>
        <v>古董商</v>
      </c>
      <c r="AL118" s="236" t="str">
        <f t="shared" ref="AL118" si="698">IF($K118="","",IF($K118=$K116,AZ116,AZ115))</f>
        <v>使徒</v>
      </c>
      <c r="AM118" s="241" t="str">
        <f t="shared" ref="AM118:AN118" si="699">IF($K118="","",IF($K118=$K116,AL116,AL115))</f>
        <v>歌剧演员</v>
      </c>
      <c r="AN118" s="241" t="str">
        <f t="shared" si="699"/>
        <v>时空之影</v>
      </c>
      <c r="AO118" s="272" t="s">
        <v>191</v>
      </c>
      <c r="AP118" s="272" t="s">
        <v>183</v>
      </c>
      <c r="AQ118" s="272" t="s">
        <v>242</v>
      </c>
      <c r="AR118" s="272" t="s">
        <v>249</v>
      </c>
      <c r="AS118" s="277"/>
      <c r="AT118" s="264" t="s">
        <v>211</v>
      </c>
      <c r="AU118" s="265" t="s">
        <v>253</v>
      </c>
      <c r="AV118" s="179" t="s">
        <v>153</v>
      </c>
      <c r="AW118" s="265" t="s">
        <v>217</v>
      </c>
      <c r="AX118" s="179" t="s">
        <v>86</v>
      </c>
      <c r="AY118" s="265" t="s">
        <v>245</v>
      </c>
      <c r="AZ118" s="266" t="s">
        <v>247</v>
      </c>
      <c r="BA118" s="223" t="str">
        <f t="shared" si="396"/>
        <v>客</v>
      </c>
      <c r="BB118" s="223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MRC</v>
      </c>
      <c r="BC118" s="223" t="str">
        <f t="shared" si="388"/>
        <v>GR</v>
      </c>
    </row>
    <row r="119" spans="1:55">
      <c r="A119" s="166">
        <f>输入错误检查!A118</f>
        <v>0</v>
      </c>
      <c r="B119" s="108">
        <f t="shared" si="655"/>
        <v>5</v>
      </c>
      <c r="C119" s="108">
        <f t="shared" si="656"/>
        <v>4</v>
      </c>
      <c r="D119" s="108">
        <f t="shared" si="657"/>
        <v>1730</v>
      </c>
      <c r="E119" s="108" t="str">
        <f t="shared" si="658"/>
        <v>GR</v>
      </c>
      <c r="F119" s="108" t="str">
        <f t="shared" si="659"/>
        <v>MRC</v>
      </c>
      <c r="G119" s="125">
        <v>5</v>
      </c>
      <c r="H119" s="108" t="s">
        <v>307</v>
      </c>
      <c r="I119" s="108" t="str">
        <f t="shared" si="428"/>
        <v/>
      </c>
      <c r="J119" s="108" t="str">
        <f t="shared" si="429"/>
        <v/>
      </c>
      <c r="K119" s="288"/>
      <c r="L119" s="288"/>
      <c r="M119" s="208">
        <f>S119+S120</f>
        <v>0</v>
      </c>
      <c r="N119" s="208">
        <f>T119+T120</f>
        <v>0</v>
      </c>
      <c r="O119" s="108">
        <f t="shared" si="681"/>
        <v>0</v>
      </c>
      <c r="P119" s="256">
        <f t="shared" si="682"/>
        <v>0</v>
      </c>
      <c r="Q119" s="256">
        <f t="shared" si="683"/>
        <v>0</v>
      </c>
      <c r="R119" s="256">
        <f t="shared" si="684"/>
        <v>0</v>
      </c>
      <c r="S119" s="288">
        <v>0</v>
      </c>
      <c r="T119" s="288">
        <v>0</v>
      </c>
      <c r="U119" s="125" t="str">
        <f t="shared" si="362"/>
        <v/>
      </c>
      <c r="V119" s="125" t="str" cm="1">
        <f t="array" ref="V119">_xlfn.IFS(S119+T119=0,"",S119&gt;T119,IF(I119="主",IF(S119=5,4,3),IF(S119=5,0,1)),S119&lt;T119,IF(I119="主",IF(T119=5,0,1),IF(T119=5,4,3)),S119=T119,2)</f>
        <v/>
      </c>
      <c r="W119" s="271"/>
      <c r="X119" s="271"/>
      <c r="Y119" s="258"/>
      <c r="Z119" s="235" t="str">
        <f t="shared" ref="Z119:AA119" si="700">IF($K119="","",IF($K119=$K117,AT117,AT118))</f>
        <v/>
      </c>
      <c r="AA119" s="235" t="str">
        <f t="shared" si="700"/>
        <v/>
      </c>
      <c r="AB119" s="239" t="str">
        <f t="shared" ref="AB119" si="701">IF($K119="","",IF($K119=$K117,AW117,AW118))</f>
        <v/>
      </c>
      <c r="AC119" s="239" t="str">
        <f t="shared" ref="AC119" si="702">IF($K119="","",IF($K119=$K117,AY117,AY118))</f>
        <v/>
      </c>
      <c r="AD119" s="232" t="str">
        <f t="shared" ref="AD119:AG119" si="703">IF($K119="","",IF($K119=$K117,Z117,Z118))</f>
        <v/>
      </c>
      <c r="AE119" s="232" t="str">
        <f t="shared" si="703"/>
        <v/>
      </c>
      <c r="AF119" s="240" t="str">
        <f t="shared" si="703"/>
        <v/>
      </c>
      <c r="AG119" s="240" t="str">
        <f t="shared" si="703"/>
        <v/>
      </c>
      <c r="AH119" s="232" t="str">
        <f t="shared" ref="AH119:AK119" si="704">IF($K119="","",IF($K119=$K117,AD117,AD118))</f>
        <v/>
      </c>
      <c r="AI119" s="232" t="str">
        <f t="shared" si="704"/>
        <v/>
      </c>
      <c r="AJ119" s="233" t="str">
        <f t="shared" si="704"/>
        <v/>
      </c>
      <c r="AK119" s="233" t="str">
        <f t="shared" si="704"/>
        <v/>
      </c>
      <c r="AL119" s="236" t="str">
        <f t="shared" ref="AL119" si="705">IF($K119="","",IF($K119=$K117,AZ117,AZ118))</f>
        <v/>
      </c>
      <c r="AM119" s="241" t="str">
        <f t="shared" ref="AM119:AN119" si="706">IF($K119="","",IF($K119=$K117,AL117,AL118))</f>
        <v/>
      </c>
      <c r="AN119" s="241" t="str">
        <f t="shared" si="706"/>
        <v/>
      </c>
      <c r="AO119" s="277"/>
      <c r="AP119" s="277"/>
      <c r="AQ119" s="277"/>
      <c r="AR119" s="277"/>
      <c r="AS119" s="280"/>
      <c r="AT119" s="264"/>
      <c r="AU119" s="265"/>
      <c r="AV119" s="179"/>
      <c r="AW119" s="265"/>
      <c r="AX119" s="179"/>
      <c r="AY119" s="265"/>
      <c r="AZ119" s="266"/>
      <c r="BA119" s="223" t="str">
        <f t="shared" si="396"/>
        <v/>
      </c>
      <c r="BB119" s="223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223" t="str">
        <f t="shared" si="388"/>
        <v/>
      </c>
    </row>
    <row r="120" spans="1:55">
      <c r="A120" s="166">
        <f>输入错误检查!A119</f>
        <v>0</v>
      </c>
      <c r="B120" s="108">
        <f t="shared" si="655"/>
        <v>5</v>
      </c>
      <c r="C120" s="108">
        <f t="shared" si="656"/>
        <v>4</v>
      </c>
      <c r="D120" s="108">
        <f t="shared" si="657"/>
        <v>1730</v>
      </c>
      <c r="E120" s="108" t="str">
        <f t="shared" si="658"/>
        <v>GR</v>
      </c>
      <c r="F120" s="108" t="str">
        <f t="shared" si="659"/>
        <v>MRC</v>
      </c>
      <c r="G120" s="125">
        <v>5</v>
      </c>
      <c r="H120" s="108" t="s">
        <v>311</v>
      </c>
      <c r="I120" s="108" t="str">
        <f t="shared" si="428"/>
        <v/>
      </c>
      <c r="J120" s="108" t="str">
        <f t="shared" si="429"/>
        <v/>
      </c>
      <c r="K120" s="288"/>
      <c r="L120" s="288"/>
      <c r="M120" s="208"/>
      <c r="N120" s="208"/>
      <c r="O120" s="108"/>
      <c r="P120" s="267"/>
      <c r="Q120" s="267"/>
      <c r="R120" s="267"/>
      <c r="S120" s="288">
        <v>0</v>
      </c>
      <c r="T120" s="288">
        <v>0</v>
      </c>
      <c r="U120" s="125" t="str">
        <f t="shared" si="362"/>
        <v/>
      </c>
      <c r="V120" s="125" t="str" cm="1">
        <f t="array" ref="V120">_xlfn.IFS(S120+T120=0,"",S120&gt;T120,IF(I120="主",IF(S120=5,4,3),IF(S120=5,0,1)),S120&lt;T120,IF(I120="主",IF(T120=5,0,1),IF(T120=5,4,3)),S120=T120,2)</f>
        <v/>
      </c>
      <c r="W120" s="271"/>
      <c r="X120" s="271"/>
      <c r="Y120" s="258" t="str">
        <f t="shared" si="692"/>
        <v/>
      </c>
      <c r="Z120" s="235" t="str">
        <f t="shared" ref="Z120:AA120" si="707">IF($K120="","",IF($K120=$K118,AT118,AT117))</f>
        <v/>
      </c>
      <c r="AA120" s="235" t="str">
        <f t="shared" si="707"/>
        <v/>
      </c>
      <c r="AB120" s="239" t="str">
        <f t="shared" ref="AB120" si="708">IF($K120="","",IF($K120=$K118,AW118,AW117))</f>
        <v/>
      </c>
      <c r="AC120" s="239" t="str">
        <f t="shared" ref="AC120" si="709">IF($K120="","",IF($K120=$K118,AY118,AY117))</f>
        <v/>
      </c>
      <c r="AD120" s="232" t="str">
        <f t="shared" ref="AD120:AG120" si="710">IF($K120="","",IF($K120=$K118,Z118,Z117))</f>
        <v/>
      </c>
      <c r="AE120" s="232" t="str">
        <f t="shared" si="710"/>
        <v/>
      </c>
      <c r="AF120" s="240" t="str">
        <f t="shared" si="710"/>
        <v/>
      </c>
      <c r="AG120" s="240" t="str">
        <f t="shared" si="710"/>
        <v/>
      </c>
      <c r="AH120" s="232" t="str">
        <f t="shared" ref="AH120:AK120" si="711">IF($K120="","",IF($K120=$K118,AD118,AD117))</f>
        <v/>
      </c>
      <c r="AI120" s="232" t="str">
        <f t="shared" si="711"/>
        <v/>
      </c>
      <c r="AJ120" s="233" t="str">
        <f t="shared" si="711"/>
        <v/>
      </c>
      <c r="AK120" s="233" t="str">
        <f t="shared" si="711"/>
        <v/>
      </c>
      <c r="AL120" s="236" t="str">
        <f t="shared" ref="AL120" si="712">IF($K120="","",IF($K120=$K118,AZ118,AZ117))</f>
        <v/>
      </c>
      <c r="AM120" s="241" t="str">
        <f t="shared" ref="AM120:AN120" si="713">IF($K120="","",IF($K120=$K118,AL118,AL117))</f>
        <v/>
      </c>
      <c r="AN120" s="241" t="str">
        <f t="shared" si="713"/>
        <v/>
      </c>
      <c r="AO120" s="277"/>
      <c r="AP120" s="277"/>
      <c r="AQ120" s="277"/>
      <c r="AR120" s="277"/>
      <c r="AS120" s="277"/>
      <c r="AT120" s="264"/>
      <c r="AU120" s="265"/>
      <c r="AV120" s="179"/>
      <c r="AW120" s="265"/>
      <c r="AX120" s="179"/>
      <c r="AY120" s="265"/>
      <c r="AZ120" s="266"/>
      <c r="BA120" s="223" t="str">
        <f t="shared" si="396"/>
        <v/>
      </c>
      <c r="BB120" s="223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223" t="str">
        <f t="shared" si="388"/>
        <v/>
      </c>
    </row>
    <row r="121" spans="1:55">
      <c r="A121" s="166">
        <f>输入错误检查!A120</f>
        <v>0</v>
      </c>
      <c r="B121" s="108">
        <f t="shared" si="655"/>
        <v>5</v>
      </c>
      <c r="C121" s="108">
        <f t="shared" si="656"/>
        <v>4</v>
      </c>
      <c r="D121" s="108">
        <f t="shared" si="657"/>
        <v>1730</v>
      </c>
      <c r="E121" s="108" t="str">
        <f t="shared" si="658"/>
        <v>GR</v>
      </c>
      <c r="F121" s="108" t="str">
        <f t="shared" si="659"/>
        <v>MRC</v>
      </c>
      <c r="G121" s="125" t="s">
        <v>314</v>
      </c>
      <c r="H121" s="108" t="s">
        <v>307</v>
      </c>
      <c r="I121" s="108" t="str">
        <f t="shared" si="428"/>
        <v/>
      </c>
      <c r="J121" s="108" t="str">
        <f t="shared" si="429"/>
        <v/>
      </c>
      <c r="K121" s="288"/>
      <c r="L121" s="288"/>
      <c r="M121" s="208">
        <f>S121+S122</f>
        <v>0</v>
      </c>
      <c r="N121" s="208">
        <f>T121+T122</f>
        <v>0</v>
      </c>
      <c r="O121" s="108">
        <f t="shared" si="681"/>
        <v>0</v>
      </c>
      <c r="P121" s="256">
        <f t="shared" si="682"/>
        <v>0</v>
      </c>
      <c r="Q121" s="256">
        <f t="shared" si="683"/>
        <v>0</v>
      </c>
      <c r="R121" s="256">
        <f t="shared" si="684"/>
        <v>0</v>
      </c>
      <c r="S121" s="288">
        <v>0</v>
      </c>
      <c r="T121" s="288">
        <v>0</v>
      </c>
      <c r="U121" s="125" t="str">
        <f t="shared" si="362"/>
        <v/>
      </c>
      <c r="V121" s="125" t="str" cm="1">
        <f t="array" ref="V121">_xlfn.IFS(S121+T121=0,"",S121&gt;T121,IF(I121="主",IF(S121=5,4,3),IF(S121=5,0,1)),S121&lt;T121,IF(I121="主",IF(T121=5,0,1),IF(T121=5,4,3)),S121=T121,2)</f>
        <v/>
      </c>
      <c r="W121" s="271"/>
      <c r="X121" s="271"/>
      <c r="Y121" s="258"/>
      <c r="Z121" s="235" t="str">
        <f t="shared" ref="Z121:AA121" si="714">IF($K121="","",IF($K121=$K119,AT119,AT120))</f>
        <v/>
      </c>
      <c r="AA121" s="235" t="str">
        <f t="shared" si="714"/>
        <v/>
      </c>
      <c r="AB121" s="239" t="str">
        <f t="shared" ref="AB121" si="715">IF($K121="","",IF($K121=$K119,AW119,AW120))</f>
        <v/>
      </c>
      <c r="AC121" s="239" t="str">
        <f t="shared" ref="AC121" si="716">IF($K121="","",IF($K121=$K119,AY119,AY120))</f>
        <v/>
      </c>
      <c r="AD121" s="232" t="str">
        <f t="shared" ref="AD121:AG121" si="717">IF($K121="","",IF($K121=$K119,Z119,Z120))</f>
        <v/>
      </c>
      <c r="AE121" s="232" t="str">
        <f t="shared" si="717"/>
        <v/>
      </c>
      <c r="AF121" s="240" t="str">
        <f t="shared" si="717"/>
        <v/>
      </c>
      <c r="AG121" s="240" t="str">
        <f t="shared" si="717"/>
        <v/>
      </c>
      <c r="AH121" s="232" t="str">
        <f t="shared" ref="AH121:AK121" si="718">IF($K121="","",IF($K121=$K119,AD119,AD120))</f>
        <v/>
      </c>
      <c r="AI121" s="232" t="str">
        <f t="shared" si="718"/>
        <v/>
      </c>
      <c r="AJ121" s="233" t="str">
        <f t="shared" si="718"/>
        <v/>
      </c>
      <c r="AK121" s="233" t="str">
        <f t="shared" si="718"/>
        <v/>
      </c>
      <c r="AL121" s="236" t="str">
        <f t="shared" ref="AL121" si="719">IF($K121="","",IF($K121=$K119,AZ119,AZ120))</f>
        <v/>
      </c>
      <c r="AM121" s="241" t="str">
        <f t="shared" ref="AM121:AN121" si="720">IF($K121="","",IF($K121=$K119,AL119,AL120))</f>
        <v/>
      </c>
      <c r="AN121" s="241" t="str">
        <f t="shared" si="720"/>
        <v/>
      </c>
      <c r="AO121" s="277"/>
      <c r="AP121" s="277"/>
      <c r="AQ121" s="277"/>
      <c r="AR121" s="277"/>
      <c r="AS121" s="280"/>
      <c r="AT121" s="264"/>
      <c r="AU121" s="265"/>
      <c r="AV121" s="179"/>
      <c r="AW121" s="265"/>
      <c r="AX121" s="179"/>
      <c r="AY121" s="265"/>
      <c r="AZ121" s="266"/>
      <c r="BA121" s="223" t="str">
        <f t="shared" si="396"/>
        <v/>
      </c>
      <c r="BB121" s="223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223" t="str">
        <f t="shared" si="388"/>
        <v/>
      </c>
    </row>
    <row r="122" spans="1:55">
      <c r="A122" s="166">
        <f>输入错误检查!A121</f>
        <v>0</v>
      </c>
      <c r="B122" s="108">
        <f t="shared" si="655"/>
        <v>5</v>
      </c>
      <c r="C122" s="108">
        <f t="shared" si="656"/>
        <v>4</v>
      </c>
      <c r="D122" s="108">
        <f t="shared" si="657"/>
        <v>1730</v>
      </c>
      <c r="E122" s="108" t="str">
        <f t="shared" si="658"/>
        <v>GR</v>
      </c>
      <c r="F122" s="108" t="str">
        <f t="shared" si="659"/>
        <v>MRC</v>
      </c>
      <c r="G122" s="125" t="s">
        <v>314</v>
      </c>
      <c r="H122" s="108" t="s">
        <v>311</v>
      </c>
      <c r="I122" s="108" t="str">
        <f t="shared" si="428"/>
        <v/>
      </c>
      <c r="J122" s="108" t="str">
        <f t="shared" si="429"/>
        <v/>
      </c>
      <c r="K122" s="288"/>
      <c r="L122" s="288"/>
      <c r="M122" s="208"/>
      <c r="N122" s="208"/>
      <c r="O122" s="108"/>
      <c r="P122" s="267"/>
      <c r="Q122" s="267"/>
      <c r="R122" s="267"/>
      <c r="S122" s="288">
        <v>0</v>
      </c>
      <c r="T122" s="288">
        <v>0</v>
      </c>
      <c r="U122" s="125" t="str">
        <f t="shared" si="362"/>
        <v/>
      </c>
      <c r="V122" s="125" t="str" cm="1">
        <f t="array" ref="V122">_xlfn.IFS(S122+T122=0,"",S122&gt;T122,IF(I122="主",IF(S122=5,4,3),IF(S122=5,0,1)),S122&lt;T122,IF(I122="主",IF(T122=5,0,1),IF(T122=5,4,3)),S122=T122,2)</f>
        <v/>
      </c>
      <c r="W122" s="271"/>
      <c r="X122" s="271"/>
      <c r="Y122" s="258" t="str">
        <f t="shared" si="692"/>
        <v/>
      </c>
      <c r="Z122" s="235" t="str">
        <f t="shared" ref="Z122:AA122" si="721">IF($K122="","",IF($K122=$K120,AT120,AT119))</f>
        <v/>
      </c>
      <c r="AA122" s="235" t="str">
        <f t="shared" si="721"/>
        <v/>
      </c>
      <c r="AB122" s="239" t="str">
        <f t="shared" ref="AB122" si="722">IF($K122="","",IF($K122=$K120,AW120,AW119))</f>
        <v/>
      </c>
      <c r="AC122" s="239" t="str">
        <f t="shared" ref="AC122" si="723">IF($K122="","",IF($K122=$K120,AY120,AY119))</f>
        <v/>
      </c>
      <c r="AD122" s="232" t="str">
        <f t="shared" ref="AD122:AG122" si="724">IF($K122="","",IF($K122=$K120,Z120,Z119))</f>
        <v/>
      </c>
      <c r="AE122" s="232" t="str">
        <f t="shared" si="724"/>
        <v/>
      </c>
      <c r="AF122" s="240" t="str">
        <f t="shared" si="724"/>
        <v/>
      </c>
      <c r="AG122" s="240" t="str">
        <f t="shared" si="724"/>
        <v/>
      </c>
      <c r="AH122" s="232" t="str">
        <f t="shared" ref="AH122:AK122" si="725">IF($K122="","",IF($K122=$K120,AD120,AD119))</f>
        <v/>
      </c>
      <c r="AI122" s="232" t="str">
        <f t="shared" si="725"/>
        <v/>
      </c>
      <c r="AJ122" s="233" t="str">
        <f t="shared" si="725"/>
        <v/>
      </c>
      <c r="AK122" s="233" t="str">
        <f t="shared" si="725"/>
        <v/>
      </c>
      <c r="AL122" s="236" t="str">
        <f t="shared" ref="AL122" si="726">IF($K122="","",IF($K122=$K120,AZ120,AZ119))</f>
        <v/>
      </c>
      <c r="AM122" s="241" t="str">
        <f t="shared" ref="AM122:AN122" si="727">IF($K122="","",IF($K122=$K120,AL120,AL119))</f>
        <v/>
      </c>
      <c r="AN122" s="241" t="str">
        <f t="shared" si="727"/>
        <v/>
      </c>
      <c r="AO122" s="277"/>
      <c r="AP122" s="277"/>
      <c r="AQ122" s="277"/>
      <c r="AR122" s="277"/>
      <c r="AS122" s="277"/>
      <c r="AT122" s="264"/>
      <c r="AU122" s="265"/>
      <c r="AV122" s="179"/>
      <c r="AW122" s="265"/>
      <c r="AX122" s="179"/>
      <c r="AY122" s="265"/>
      <c r="AZ122" s="266"/>
      <c r="BA122" s="223" t="str">
        <f t="shared" si="396"/>
        <v/>
      </c>
      <c r="BB122" s="223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223" t="str">
        <f t="shared" si="388"/>
        <v/>
      </c>
    </row>
    <row r="123" spans="1:55">
      <c r="A123" s="166">
        <f>输入错误检查!A122</f>
        <v>0</v>
      </c>
      <c r="B123" s="108">
        <f>IF(赛果!A12="","",赛果!A12)</f>
        <v>5</v>
      </c>
      <c r="C123" s="108">
        <f>IF(赛果!B12="","",赛果!B12)</f>
        <v>5</v>
      </c>
      <c r="D123" s="108">
        <v>1400</v>
      </c>
      <c r="E123" s="110" t="s">
        <v>124</v>
      </c>
      <c r="F123" s="110" t="s">
        <v>135</v>
      </c>
      <c r="G123" s="125">
        <v>1</v>
      </c>
      <c r="H123" s="108" t="s">
        <v>307</v>
      </c>
      <c r="I123" s="108" t="str">
        <f t="shared" si="428"/>
        <v>客</v>
      </c>
      <c r="J123" s="108" t="str">
        <f t="shared" si="429"/>
        <v>GR</v>
      </c>
      <c r="K123" s="179" t="s">
        <v>135</v>
      </c>
      <c r="L123" s="207" t="s">
        <v>184</v>
      </c>
      <c r="M123" s="208">
        <f>S123+S124</f>
        <v>6</v>
      </c>
      <c r="N123" s="208">
        <f>T123+T124</f>
        <v>2</v>
      </c>
      <c r="O123" s="125">
        <f t="shared" ref="O123:O127" si="728">M123+N123</f>
        <v>8</v>
      </c>
      <c r="P123" s="209">
        <f t="shared" ref="P123:P127" si="729">IF(M123&gt;N123,1,0)</f>
        <v>1</v>
      </c>
      <c r="Q123" s="209">
        <f t="shared" ref="Q123:Q127" si="730">IF(M123+N123=0,0,IF(M123=N123,1,0))</f>
        <v>0</v>
      </c>
      <c r="R123" s="209">
        <f t="shared" ref="R123:R127" si="731">IF(M123&lt;N123,1,0)</f>
        <v>0</v>
      </c>
      <c r="S123" s="177">
        <v>3</v>
      </c>
      <c r="T123" s="177">
        <v>1</v>
      </c>
      <c r="U123" s="125" t="str">
        <f t="shared" si="362"/>
        <v>人</v>
      </c>
      <c r="V123" s="125" cm="1">
        <f t="array" ref="V123">_xlfn.IFS(S123+T123=0,"",S123&gt;T123,IF(I123="主",IF(S123=5,4,3),IF(S123=5,0,1)),S123&lt;T123,IF(I123="主",IF(T123=5,0,1),IF(T123=5,4,3)),S123=T123,2)</f>
        <v>1</v>
      </c>
      <c r="W123" s="210" t="s">
        <v>313</v>
      </c>
      <c r="X123" s="210" t="s">
        <v>312</v>
      </c>
      <c r="Y123" s="210" t="s">
        <v>309</v>
      </c>
      <c r="Z123" s="211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3"/>
      <c r="AL123" s="214"/>
      <c r="AM123" s="214"/>
      <c r="AN123" s="214"/>
      <c r="AO123" s="215" t="s">
        <v>211</v>
      </c>
      <c r="AP123" s="216" t="s">
        <v>269</v>
      </c>
      <c r="AQ123" s="217"/>
      <c r="AR123" s="218"/>
      <c r="AS123" s="219"/>
      <c r="AT123" s="220" t="s">
        <v>97</v>
      </c>
      <c r="AU123" s="221" t="s">
        <v>235</v>
      </c>
      <c r="AV123" s="179" t="s">
        <v>261</v>
      </c>
      <c r="AW123" s="221" t="s">
        <v>266</v>
      </c>
      <c r="AX123" s="179" t="s">
        <v>221</v>
      </c>
      <c r="AY123" s="221" t="s">
        <v>86</v>
      </c>
      <c r="AZ123" s="136" t="s">
        <v>240</v>
      </c>
      <c r="BA123" s="223" t="str">
        <f t="shared" si="396"/>
        <v>主</v>
      </c>
      <c r="BB123" s="223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GR</v>
      </c>
      <c r="BC123" s="223" t="str">
        <f t="shared" si="388"/>
        <v>FPX.ZQ</v>
      </c>
    </row>
    <row r="124" spans="1:55">
      <c r="A124" s="166">
        <f>输入错误检查!A123</f>
        <v>0</v>
      </c>
      <c r="B124" s="108">
        <f t="shared" ref="B124:B134" si="732">B123</f>
        <v>5</v>
      </c>
      <c r="C124" s="108">
        <f t="shared" ref="C124:C134" si="733">C123</f>
        <v>5</v>
      </c>
      <c r="D124" s="108">
        <f t="shared" ref="D124:D134" si="734">D123</f>
        <v>1400</v>
      </c>
      <c r="E124" s="108" t="str">
        <f t="shared" ref="E124:E134" si="735">E123</f>
        <v>GR</v>
      </c>
      <c r="F124" s="108" t="str">
        <f t="shared" ref="F124:F134" si="736">F123</f>
        <v>FPX.ZQ</v>
      </c>
      <c r="G124" s="125">
        <v>1</v>
      </c>
      <c r="H124" s="108" t="s">
        <v>311</v>
      </c>
      <c r="I124" s="108" t="str">
        <f t="shared" si="428"/>
        <v>主</v>
      </c>
      <c r="J124" s="108" t="str">
        <f t="shared" si="429"/>
        <v>FPX.ZQ</v>
      </c>
      <c r="K124" s="179" t="s">
        <v>124</v>
      </c>
      <c r="L124" s="207" t="s">
        <v>166</v>
      </c>
      <c r="M124" s="208"/>
      <c r="N124" s="208"/>
      <c r="O124" s="125"/>
      <c r="P124" s="224"/>
      <c r="Q124" s="224"/>
      <c r="R124" s="224"/>
      <c r="S124" s="177">
        <v>3</v>
      </c>
      <c r="T124" s="177">
        <v>1</v>
      </c>
      <c r="U124" s="125" t="str">
        <f t="shared" si="362"/>
        <v>屠</v>
      </c>
      <c r="V124" s="125" cm="1">
        <f t="array" ref="V124">_xlfn.IFS(S124+T124=0,"",S124&gt;T124,IF(I124="主",IF(S124=5,4,3),IF(S124=5,0,1)),S124&lt;T124,IF(I124="主",IF(T124=5,0,1),IF(T124=5,4,3)),S124=T124,2)</f>
        <v>3</v>
      </c>
      <c r="W124" s="210" t="str">
        <f>IF(W123="","",W123)</f>
        <v>月亮河公园</v>
      </c>
      <c r="X124" s="210" t="s">
        <v>312</v>
      </c>
      <c r="Y124" s="210" t="str">
        <f t="shared" ref="Y124:Y128" si="737">IF(Y123="","",Y123)</f>
        <v>湖景村</v>
      </c>
      <c r="Z124" s="225"/>
      <c r="AA124" s="226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13"/>
      <c r="AL124" s="214"/>
      <c r="AM124" s="214"/>
      <c r="AN124" s="214"/>
      <c r="AO124" s="215" t="s">
        <v>211</v>
      </c>
      <c r="AP124" s="216" t="s">
        <v>255</v>
      </c>
      <c r="AQ124" s="228"/>
      <c r="AR124" s="229"/>
      <c r="AS124" s="230"/>
      <c r="AT124" s="220" t="s">
        <v>183</v>
      </c>
      <c r="AU124" s="221" t="s">
        <v>261</v>
      </c>
      <c r="AV124" s="179" t="s">
        <v>267</v>
      </c>
      <c r="AW124" s="221" t="s">
        <v>224</v>
      </c>
      <c r="AX124" s="179" t="s">
        <v>221</v>
      </c>
      <c r="AY124" s="221" t="s">
        <v>86</v>
      </c>
      <c r="AZ124" s="136" t="s">
        <v>107</v>
      </c>
      <c r="BA124" s="223" t="str">
        <f t="shared" si="396"/>
        <v>主</v>
      </c>
      <c r="BB124" s="223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GR</v>
      </c>
      <c r="BC124" s="223" t="str">
        <f t="shared" si="388"/>
        <v>FPX.ZQ</v>
      </c>
    </row>
    <row r="125" spans="1:55">
      <c r="A125" s="166">
        <f>输入错误检查!A124</f>
        <v>0</v>
      </c>
      <c r="B125" s="108">
        <f t="shared" si="732"/>
        <v>5</v>
      </c>
      <c r="C125" s="108">
        <f t="shared" si="733"/>
        <v>5</v>
      </c>
      <c r="D125" s="108">
        <f t="shared" si="734"/>
        <v>1400</v>
      </c>
      <c r="E125" s="108" t="str">
        <f t="shared" si="735"/>
        <v>GR</v>
      </c>
      <c r="F125" s="108" t="str">
        <f t="shared" si="736"/>
        <v>FPX.ZQ</v>
      </c>
      <c r="G125" s="125">
        <v>2</v>
      </c>
      <c r="H125" s="108" t="s">
        <v>307</v>
      </c>
      <c r="I125" s="108" t="str">
        <f t="shared" si="428"/>
        <v>客</v>
      </c>
      <c r="J125" s="108" t="str">
        <f t="shared" si="429"/>
        <v>GR</v>
      </c>
      <c r="K125" s="179" t="s">
        <v>135</v>
      </c>
      <c r="L125" s="207" t="s">
        <v>184</v>
      </c>
      <c r="M125" s="208">
        <f>S125+S126</f>
        <v>5</v>
      </c>
      <c r="N125" s="208">
        <f>T125+T126</f>
        <v>3</v>
      </c>
      <c r="O125" s="125">
        <f t="shared" si="728"/>
        <v>8</v>
      </c>
      <c r="P125" s="209">
        <f t="shared" si="729"/>
        <v>1</v>
      </c>
      <c r="Q125" s="209">
        <f t="shared" si="730"/>
        <v>0</v>
      </c>
      <c r="R125" s="209">
        <f t="shared" si="731"/>
        <v>0</v>
      </c>
      <c r="S125" s="177">
        <v>2</v>
      </c>
      <c r="T125" s="177">
        <v>2</v>
      </c>
      <c r="U125" s="125" t="str">
        <f t="shared" si="362"/>
        <v>平</v>
      </c>
      <c r="V125" s="125" cm="1">
        <f t="array" ref="V125">_xlfn.IFS(S125+T125=0,"",S125&gt;T125,IF(I125="主",IF(S125=5,4,3),IF(S125=5,0,1)),S125&lt;T125,IF(I125="主",IF(T125=5,0,1),IF(T125=5,4,3)),S125=T125,2)</f>
        <v>2</v>
      </c>
      <c r="W125" s="231"/>
      <c r="X125" s="210" t="s">
        <v>312</v>
      </c>
      <c r="Y125" s="210" t="s">
        <v>310</v>
      </c>
      <c r="Z125" s="232" t="str">
        <f t="shared" ref="Z125:AA125" si="738">IF($K125="","",IF($K125=$K123,AT123,AT124))</f>
        <v>医生</v>
      </c>
      <c r="AA125" s="233" t="str">
        <f t="shared" si="738"/>
        <v>守墓人</v>
      </c>
      <c r="AB125" s="234" t="str">
        <f t="shared" ref="AB125" si="739">IF($K125="","",IF($K125=$K123,AW123,AW124))</f>
        <v>气象学家</v>
      </c>
      <c r="AC125" s="235" t="str">
        <f t="shared" ref="AC125" si="740">IF($K125="","",IF($K125=$K123,AY123,AY124))</f>
        <v>幸运儿</v>
      </c>
      <c r="AD125" s="227"/>
      <c r="AE125" s="227"/>
      <c r="AF125" s="227"/>
      <c r="AG125" s="227"/>
      <c r="AH125" s="227"/>
      <c r="AI125" s="227"/>
      <c r="AJ125" s="227"/>
      <c r="AK125" s="227"/>
      <c r="AL125" s="236" t="str">
        <f t="shared" ref="AL125" si="741">IF($K125="","",IF($K125=$K123,AZ123,AZ124))</f>
        <v>时空之影</v>
      </c>
      <c r="AM125" s="214"/>
      <c r="AN125" s="214"/>
      <c r="AO125" s="215" t="s">
        <v>211</v>
      </c>
      <c r="AP125" s="179" t="s">
        <v>261</v>
      </c>
      <c r="AQ125" s="237" t="s">
        <v>242</v>
      </c>
      <c r="AR125" s="238"/>
      <c r="AS125" s="230"/>
      <c r="AT125" s="220" t="s">
        <v>164</v>
      </c>
      <c r="AU125" s="221" t="s">
        <v>269</v>
      </c>
      <c r="AV125" s="179" t="s">
        <v>267</v>
      </c>
      <c r="AW125" s="221" t="s">
        <v>260</v>
      </c>
      <c r="AX125" s="179" t="s">
        <v>221</v>
      </c>
      <c r="AY125" s="221" t="s">
        <v>255</v>
      </c>
      <c r="AZ125" s="136" t="s">
        <v>249</v>
      </c>
      <c r="BA125" s="223" t="str">
        <f t="shared" si="396"/>
        <v>客</v>
      </c>
      <c r="BB125" s="223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FPX.ZQ</v>
      </c>
      <c r="BC125" s="223" t="str">
        <f t="shared" si="388"/>
        <v>GR</v>
      </c>
    </row>
    <row r="126" spans="1:55">
      <c r="A126" s="166">
        <f>输入错误检查!A125</f>
        <v>0</v>
      </c>
      <c r="B126" s="108">
        <f t="shared" si="732"/>
        <v>5</v>
      </c>
      <c r="C126" s="108">
        <f t="shared" si="733"/>
        <v>5</v>
      </c>
      <c r="D126" s="108">
        <f t="shared" si="734"/>
        <v>1400</v>
      </c>
      <c r="E126" s="108" t="str">
        <f t="shared" si="735"/>
        <v>GR</v>
      </c>
      <c r="F126" s="108" t="str">
        <f t="shared" si="736"/>
        <v>FPX.ZQ</v>
      </c>
      <c r="G126" s="125">
        <v>2</v>
      </c>
      <c r="H126" s="108" t="s">
        <v>311</v>
      </c>
      <c r="I126" s="108" t="str">
        <f t="shared" si="428"/>
        <v>主</v>
      </c>
      <c r="J126" s="108" t="str">
        <f t="shared" si="429"/>
        <v>FPX.ZQ</v>
      </c>
      <c r="K126" s="179" t="s">
        <v>124</v>
      </c>
      <c r="L126" s="207" t="s">
        <v>166</v>
      </c>
      <c r="M126" s="208"/>
      <c r="N126" s="208"/>
      <c r="O126" s="125"/>
      <c r="P126" s="224"/>
      <c r="Q126" s="224"/>
      <c r="R126" s="224"/>
      <c r="S126" s="177">
        <v>3</v>
      </c>
      <c r="T126" s="177">
        <v>1</v>
      </c>
      <c r="U126" s="125" t="str">
        <f t="shared" si="362"/>
        <v>屠</v>
      </c>
      <c r="V126" s="125" cm="1">
        <f t="array" ref="V126">_xlfn.IFS(S126+T126=0,"",S126&gt;T126,IF(I126="主",IF(S126=5,4,3),IF(S126=5,0,1)),S126&lt;T126,IF(I126="主",IF(T126=5,0,1),IF(T126=5,4,3)),S126=T126,2)</f>
        <v>3</v>
      </c>
      <c r="W126" s="231"/>
      <c r="X126" s="210" t="s">
        <v>312</v>
      </c>
      <c r="Y126" s="210" t="str">
        <f t="shared" si="737"/>
        <v>永眠镇</v>
      </c>
      <c r="Z126" s="232" t="str">
        <f t="shared" ref="Z126:AA126" si="742">IF($K126="","",IF($K126=$K124,AT124,AT123))</f>
        <v>机械师</v>
      </c>
      <c r="AA126" s="233" t="str">
        <f t="shared" si="742"/>
        <v>木偶师</v>
      </c>
      <c r="AB126" s="234" t="str">
        <f t="shared" ref="AB126" si="743">IF($K126="","",IF($K126=$K124,AW124,AW123))</f>
        <v>野人</v>
      </c>
      <c r="AC126" s="235" t="str">
        <f t="shared" ref="AC126" si="744">IF($K126="","",IF($K126=$K124,AY124,AY123))</f>
        <v>幸运儿</v>
      </c>
      <c r="AD126" s="226"/>
      <c r="AE126" s="226"/>
      <c r="AF126" s="227"/>
      <c r="AG126" s="227"/>
      <c r="AH126" s="227"/>
      <c r="AI126" s="227"/>
      <c r="AJ126" s="227"/>
      <c r="AK126" s="227"/>
      <c r="AL126" s="236" t="str">
        <f t="shared" ref="AL126" si="745">IF($K126="","",IF($K126=$K124,AZ124,AZ123))</f>
        <v>鹿头</v>
      </c>
      <c r="AM126" s="214"/>
      <c r="AN126" s="214"/>
      <c r="AO126" s="215" t="s">
        <v>211</v>
      </c>
      <c r="AP126" s="179" t="s">
        <v>97</v>
      </c>
      <c r="AQ126" s="216" t="s">
        <v>242</v>
      </c>
      <c r="AR126" s="228"/>
      <c r="AS126" s="230"/>
      <c r="AT126" s="220" t="s">
        <v>269</v>
      </c>
      <c r="AU126" s="221" t="s">
        <v>255</v>
      </c>
      <c r="AV126" s="179" t="s">
        <v>164</v>
      </c>
      <c r="AW126" s="221" t="s">
        <v>228</v>
      </c>
      <c r="AX126" s="179" t="s">
        <v>266</v>
      </c>
      <c r="AY126" s="221" t="s">
        <v>201</v>
      </c>
      <c r="AZ126" s="136" t="s">
        <v>200</v>
      </c>
      <c r="BA126" s="223" t="str">
        <f t="shared" si="396"/>
        <v>客</v>
      </c>
      <c r="BB126" s="223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FPX.ZQ</v>
      </c>
      <c r="BC126" s="223" t="str">
        <f t="shared" si="388"/>
        <v>GR</v>
      </c>
    </row>
    <row r="127" spans="1:55">
      <c r="A127" s="166">
        <f>输入错误检查!A126</f>
        <v>0</v>
      </c>
      <c r="B127" s="108">
        <f t="shared" si="732"/>
        <v>5</v>
      </c>
      <c r="C127" s="108">
        <f t="shared" si="733"/>
        <v>5</v>
      </c>
      <c r="D127" s="108">
        <f t="shared" si="734"/>
        <v>1400</v>
      </c>
      <c r="E127" s="108" t="str">
        <f t="shared" si="735"/>
        <v>GR</v>
      </c>
      <c r="F127" s="108" t="str">
        <f t="shared" si="736"/>
        <v>FPX.ZQ</v>
      </c>
      <c r="G127" s="125">
        <v>3</v>
      </c>
      <c r="H127" s="108" t="s">
        <v>307</v>
      </c>
      <c r="I127" s="108" t="str">
        <f t="shared" si="428"/>
        <v>客</v>
      </c>
      <c r="J127" s="108" t="str">
        <f t="shared" si="429"/>
        <v>GR</v>
      </c>
      <c r="K127" s="179" t="s">
        <v>135</v>
      </c>
      <c r="L127" s="207" t="s">
        <v>184</v>
      </c>
      <c r="M127" s="208">
        <f>S127+S128</f>
        <v>4</v>
      </c>
      <c r="N127" s="208">
        <f>T127+T128</f>
        <v>4</v>
      </c>
      <c r="O127" s="125">
        <f t="shared" si="728"/>
        <v>8</v>
      </c>
      <c r="P127" s="209">
        <f t="shared" si="729"/>
        <v>0</v>
      </c>
      <c r="Q127" s="209">
        <f t="shared" si="730"/>
        <v>1</v>
      </c>
      <c r="R127" s="209">
        <f t="shared" si="731"/>
        <v>0</v>
      </c>
      <c r="S127" s="177">
        <v>1</v>
      </c>
      <c r="T127" s="177">
        <v>3</v>
      </c>
      <c r="U127" s="125" t="str">
        <f t="shared" si="362"/>
        <v>屠</v>
      </c>
      <c r="V127" s="125" cm="1">
        <f t="array" ref="V127">_xlfn.IFS(S127+T127=0,"",S127&gt;T127,IF(I127="主",IF(S127=5,4,3),IF(S127=5,0,1)),S127&lt;T127,IF(I127="主",IF(T127=5,0,1),IF(T127=5,4,3)),S127=T127,2)</f>
        <v>3</v>
      </c>
      <c r="W127" s="231"/>
      <c r="X127" s="210" t="s">
        <v>312</v>
      </c>
      <c r="Y127" s="210" t="s">
        <v>313</v>
      </c>
      <c r="Z127" s="235" t="str">
        <f t="shared" ref="Z127:AA127" si="746">IF($K127="","",IF($K127=$K125,AT125,AT126))</f>
        <v>佣兵</v>
      </c>
      <c r="AA127" s="235" t="str">
        <f t="shared" si="746"/>
        <v>幻灯师</v>
      </c>
      <c r="AB127" s="239" t="str">
        <f t="shared" ref="AB127" si="747">IF($K127="","",IF($K127=$K125,AW125,AW126))</f>
        <v>拉拉队员</v>
      </c>
      <c r="AC127" s="239" t="str">
        <f t="shared" ref="AC127" si="748">IF($K127="","",IF($K127=$K125,AY125,AY126))</f>
        <v>古董商</v>
      </c>
      <c r="AD127" s="235" t="str">
        <f t="shared" ref="AD127:AG127" si="749">IF($K127="","",IF($K127=$K125,Z125,Z126))</f>
        <v>医生</v>
      </c>
      <c r="AE127" s="240" t="str">
        <f t="shared" si="749"/>
        <v>守墓人</v>
      </c>
      <c r="AF127" s="240" t="str">
        <f t="shared" si="749"/>
        <v>气象学家</v>
      </c>
      <c r="AG127" s="240" t="str">
        <f t="shared" si="749"/>
        <v>幸运儿</v>
      </c>
      <c r="AH127" s="227"/>
      <c r="AI127" s="227"/>
      <c r="AJ127" s="227"/>
      <c r="AK127" s="227"/>
      <c r="AL127" s="236" t="str">
        <f t="shared" ref="AL127" si="750">IF($K127="","",IF($K127=$K125,AZ125,AZ126))</f>
        <v>台球手</v>
      </c>
      <c r="AM127" s="241" t="str">
        <f t="shared" ref="AM127" si="751">IF($K127="","",IF($K127=$K125,AL125,AL126))</f>
        <v>时空之影</v>
      </c>
      <c r="AN127" s="214"/>
      <c r="AO127" s="215" t="s">
        <v>211</v>
      </c>
      <c r="AP127" s="179" t="s">
        <v>191</v>
      </c>
      <c r="AQ127" s="179" t="s">
        <v>242</v>
      </c>
      <c r="AR127" s="237" t="s">
        <v>194</v>
      </c>
      <c r="AS127" s="242"/>
      <c r="AT127" s="220" t="s">
        <v>228</v>
      </c>
      <c r="AU127" s="221" t="s">
        <v>250</v>
      </c>
      <c r="AV127" s="179" t="s">
        <v>174</v>
      </c>
      <c r="AW127" s="221" t="s">
        <v>131</v>
      </c>
      <c r="AX127" s="179" t="s">
        <v>267</v>
      </c>
      <c r="AY127" s="221" t="s">
        <v>262</v>
      </c>
      <c r="AZ127" s="136" t="s">
        <v>236</v>
      </c>
      <c r="BA127" s="223" t="str">
        <f t="shared" si="396"/>
        <v>主</v>
      </c>
      <c r="BB127" s="223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GR</v>
      </c>
      <c r="BC127" s="223" t="str">
        <f t="shared" si="388"/>
        <v>FPX.ZQ</v>
      </c>
    </row>
    <row r="128" spans="1:55">
      <c r="A128" s="166">
        <f>输入错误检查!A127</f>
        <v>0</v>
      </c>
      <c r="B128" s="108">
        <f t="shared" si="732"/>
        <v>5</v>
      </c>
      <c r="C128" s="108">
        <f t="shared" si="733"/>
        <v>5</v>
      </c>
      <c r="D128" s="108">
        <f t="shared" si="734"/>
        <v>1400</v>
      </c>
      <c r="E128" s="108" t="str">
        <f t="shared" si="735"/>
        <v>GR</v>
      </c>
      <c r="F128" s="108" t="str">
        <f t="shared" si="736"/>
        <v>FPX.ZQ</v>
      </c>
      <c r="G128" s="125">
        <v>3</v>
      </c>
      <c r="H128" s="108" t="s">
        <v>311</v>
      </c>
      <c r="I128" s="108" t="str">
        <f t="shared" si="428"/>
        <v>主</v>
      </c>
      <c r="J128" s="108" t="str">
        <f t="shared" si="429"/>
        <v>FPX.ZQ</v>
      </c>
      <c r="K128" s="179" t="s">
        <v>124</v>
      </c>
      <c r="L128" s="207" t="s">
        <v>166</v>
      </c>
      <c r="M128" s="208"/>
      <c r="N128" s="208"/>
      <c r="O128" s="125"/>
      <c r="P128" s="224"/>
      <c r="Q128" s="224"/>
      <c r="R128" s="224"/>
      <c r="S128" s="177">
        <v>3</v>
      </c>
      <c r="T128" s="177">
        <v>1</v>
      </c>
      <c r="U128" s="125" t="str">
        <f t="shared" si="362"/>
        <v>屠</v>
      </c>
      <c r="V128" s="125" cm="1">
        <f t="array" ref="V128">_xlfn.IFS(S128+T128=0,"",S128&gt;T128,IF(I128="主",IF(S128=5,4,3),IF(S128=5,0,1)),S128&lt;T128,IF(I128="主",IF(T128=5,0,1),IF(T128=5,4,3)),S128=T128,2)</f>
        <v>3</v>
      </c>
      <c r="W128" s="231"/>
      <c r="X128" s="210" t="s">
        <v>312</v>
      </c>
      <c r="Y128" s="210" t="str">
        <f t="shared" si="737"/>
        <v>月亮河公园</v>
      </c>
      <c r="Z128" s="235" t="str">
        <f t="shared" ref="Z128:AA128" si="752">IF($K128="","",IF($K128=$K126,AT126,AT125))</f>
        <v>幻灯师</v>
      </c>
      <c r="AA128" s="235" t="str">
        <f t="shared" si="752"/>
        <v>古董商</v>
      </c>
      <c r="AB128" s="239" t="str">
        <f t="shared" ref="AB128" si="753">IF($K128="","",IF($K128=$K126,AW126,AW125))</f>
        <v>大副</v>
      </c>
      <c r="AC128" s="239" t="str">
        <f t="shared" ref="AC128" si="754">IF($K128="","",IF($K128=$K126,AY126,AY125))</f>
        <v>调香师</v>
      </c>
      <c r="AD128" s="235" t="str">
        <f t="shared" ref="AD128:AG128" si="755">IF($K128="","",IF($K128=$K126,Z126,Z125))</f>
        <v>机械师</v>
      </c>
      <c r="AE128" s="240" t="str">
        <f t="shared" si="755"/>
        <v>木偶师</v>
      </c>
      <c r="AF128" s="240" t="str">
        <f t="shared" si="755"/>
        <v>野人</v>
      </c>
      <c r="AG128" s="240" t="str">
        <f t="shared" si="755"/>
        <v>幸运儿</v>
      </c>
      <c r="AH128" s="226"/>
      <c r="AI128" s="226"/>
      <c r="AJ128" s="226"/>
      <c r="AK128" s="243"/>
      <c r="AL128" s="236" t="str">
        <f t="shared" ref="AL128" si="756">IF($K128="","",IF($K128=$K126,AZ126,AZ125))</f>
        <v>26号守卫</v>
      </c>
      <c r="AM128" s="241" t="str">
        <f t="shared" ref="AM128" si="757">IF($K128="","",IF($K128=$K126,AL126,AL125))</f>
        <v>鹿头</v>
      </c>
      <c r="AN128" s="214"/>
      <c r="AO128" s="215" t="s">
        <v>211</v>
      </c>
      <c r="AP128" s="179" t="s">
        <v>97</v>
      </c>
      <c r="AQ128" s="179" t="s">
        <v>242</v>
      </c>
      <c r="AR128" s="216" t="s">
        <v>236</v>
      </c>
      <c r="AS128" s="244"/>
      <c r="AT128" s="220" t="s">
        <v>268</v>
      </c>
      <c r="AU128" s="221" t="s">
        <v>259</v>
      </c>
      <c r="AV128" s="179" t="s">
        <v>267</v>
      </c>
      <c r="AW128" s="221" t="s">
        <v>217</v>
      </c>
      <c r="AX128" s="179" t="s">
        <v>266</v>
      </c>
      <c r="AY128" s="221" t="s">
        <v>245</v>
      </c>
      <c r="AZ128" s="136" t="s">
        <v>249</v>
      </c>
      <c r="BA128" s="223" t="str">
        <f t="shared" si="396"/>
        <v>主</v>
      </c>
      <c r="BB128" s="223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GR</v>
      </c>
      <c r="BC128" s="223" t="str">
        <f t="shared" si="388"/>
        <v>FPX.ZQ</v>
      </c>
    </row>
    <row r="129" spans="1:55">
      <c r="A129" s="166">
        <f>输入错误检查!A128</f>
        <v>0</v>
      </c>
      <c r="B129" s="108">
        <f t="shared" si="732"/>
        <v>5</v>
      </c>
      <c r="C129" s="108">
        <f t="shared" si="733"/>
        <v>5</v>
      </c>
      <c r="D129" s="108">
        <f t="shared" si="734"/>
        <v>1400</v>
      </c>
      <c r="E129" s="108" t="str">
        <f t="shared" si="735"/>
        <v>GR</v>
      </c>
      <c r="F129" s="108" t="str">
        <f t="shared" si="736"/>
        <v>FPX.ZQ</v>
      </c>
      <c r="G129" s="125">
        <v>4</v>
      </c>
      <c r="H129" s="108" t="s">
        <v>307</v>
      </c>
      <c r="I129" s="108" t="str">
        <f t="shared" si="428"/>
        <v>客</v>
      </c>
      <c r="J129" s="108" t="str">
        <f t="shared" si="429"/>
        <v>GR</v>
      </c>
      <c r="K129" s="179" t="s">
        <v>135</v>
      </c>
      <c r="L129" s="207" t="s">
        <v>184</v>
      </c>
      <c r="M129" s="208">
        <f>S129+S130</f>
        <v>3</v>
      </c>
      <c r="N129" s="208">
        <f>T129+T130</f>
        <v>6</v>
      </c>
      <c r="O129" s="125">
        <f t="shared" ref="O129:O133" si="758">M129+N129</f>
        <v>9</v>
      </c>
      <c r="P129" s="209">
        <f t="shared" ref="P129:P133" si="759">IF(M129&gt;N129,1,0)</f>
        <v>0</v>
      </c>
      <c r="Q129" s="209">
        <f t="shared" ref="Q129:Q133" si="760">IF(M129+N129=0,0,IF(M129=N129,1,0))</f>
        <v>0</v>
      </c>
      <c r="R129" s="209">
        <f t="shared" ref="R129:R133" si="761">IF(M129&lt;N129,1,0)</f>
        <v>1</v>
      </c>
      <c r="S129" s="177">
        <v>0</v>
      </c>
      <c r="T129" s="177">
        <v>5</v>
      </c>
      <c r="U129" s="125" t="str">
        <f t="shared" si="362"/>
        <v>屠</v>
      </c>
      <c r="V129" s="125" cm="1">
        <f t="array" ref="V129">_xlfn.IFS(S129+T129=0,"",S129&gt;T129,IF(I129="主",IF(S129=5,4,3),IF(S129=5,0,1)),S129&lt;T129,IF(I129="主",IF(T129=5,0,1),IF(T129=5,4,3)),S129=T129,2)</f>
        <v>4</v>
      </c>
      <c r="W129" s="231"/>
      <c r="X129" s="231"/>
      <c r="Y129" s="210" t="s">
        <v>316</v>
      </c>
      <c r="Z129" s="235" t="str">
        <f t="shared" ref="Z129:AA129" si="762">IF($K129="","",IF($K129=$K127,AT127,AT128))</f>
        <v>大副</v>
      </c>
      <c r="AA129" s="235" t="str">
        <f t="shared" si="762"/>
        <v>病患</v>
      </c>
      <c r="AB129" s="239" t="str">
        <f t="shared" ref="AB129" si="763">IF($K129="","",IF($K129=$K127,AW127,AW128))</f>
        <v>园丁</v>
      </c>
      <c r="AC129" s="239" t="str">
        <f t="shared" ref="AC129" si="764">IF($K129="","",IF($K129=$K127,AY127,AY128))</f>
        <v>火灾调查员</v>
      </c>
      <c r="AD129" s="232" t="str">
        <f t="shared" ref="AD129:AG129" si="765">IF($K129="","",IF($K129=$K127,Z127,Z128))</f>
        <v>佣兵</v>
      </c>
      <c r="AE129" s="232" t="str">
        <f t="shared" si="765"/>
        <v>幻灯师</v>
      </c>
      <c r="AF129" s="240" t="str">
        <f t="shared" si="765"/>
        <v>拉拉队员</v>
      </c>
      <c r="AG129" s="240" t="str">
        <f t="shared" si="765"/>
        <v>古董商</v>
      </c>
      <c r="AH129" s="232" t="str">
        <f t="shared" ref="AH129:AK129" si="766">IF($K129="","",IF($K129=$K127,AD127,AD128))</f>
        <v>医生</v>
      </c>
      <c r="AI129" s="232" t="str">
        <f t="shared" si="766"/>
        <v>守墓人</v>
      </c>
      <c r="AJ129" s="233" t="str">
        <f t="shared" si="766"/>
        <v>气象学家</v>
      </c>
      <c r="AK129" s="233" t="str">
        <f t="shared" si="766"/>
        <v>幸运儿</v>
      </c>
      <c r="AL129" s="236" t="str">
        <f t="shared" ref="AL129" si="767">IF($K129="","",IF($K129=$K127,AZ127,AZ128))</f>
        <v>歌剧演员</v>
      </c>
      <c r="AM129" s="241" t="str">
        <f t="shared" ref="AM129:AN129" si="768">IF($K129="","",IF($K129=$K127,AL127,AL128))</f>
        <v>台球手</v>
      </c>
      <c r="AN129" s="241" t="str">
        <f t="shared" si="768"/>
        <v>时空之影</v>
      </c>
      <c r="AO129" s="179" t="s">
        <v>211</v>
      </c>
      <c r="AP129" s="179" t="s">
        <v>268</v>
      </c>
      <c r="AQ129" s="179" t="s">
        <v>242</v>
      </c>
      <c r="AR129" s="179" t="s">
        <v>194</v>
      </c>
      <c r="AS129" s="246"/>
      <c r="AT129" s="221" t="s">
        <v>191</v>
      </c>
      <c r="AU129" s="221" t="s">
        <v>261</v>
      </c>
      <c r="AV129" s="179" t="s">
        <v>245</v>
      </c>
      <c r="AW129" s="221" t="s">
        <v>217</v>
      </c>
      <c r="AX129" s="179" t="s">
        <v>237</v>
      </c>
      <c r="AY129" s="221" t="s">
        <v>254</v>
      </c>
      <c r="AZ129" s="136" t="s">
        <v>247</v>
      </c>
      <c r="BA129" s="223" t="str">
        <f t="shared" si="396"/>
        <v>客</v>
      </c>
      <c r="BB129" s="223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FPX.ZQ</v>
      </c>
      <c r="BC129" s="223" t="str">
        <f t="shared" si="388"/>
        <v>GR</v>
      </c>
    </row>
    <row r="130" spans="1:55">
      <c r="A130" s="166">
        <f>输入错误检查!A129</f>
        <v>0</v>
      </c>
      <c r="B130" s="108">
        <f t="shared" si="732"/>
        <v>5</v>
      </c>
      <c r="C130" s="108">
        <f t="shared" si="733"/>
        <v>5</v>
      </c>
      <c r="D130" s="108">
        <f t="shared" si="734"/>
        <v>1400</v>
      </c>
      <c r="E130" s="108" t="str">
        <f t="shared" si="735"/>
        <v>GR</v>
      </c>
      <c r="F130" s="108" t="str">
        <f t="shared" si="736"/>
        <v>FPX.ZQ</v>
      </c>
      <c r="G130" s="125">
        <v>4</v>
      </c>
      <c r="H130" s="108" t="s">
        <v>311</v>
      </c>
      <c r="I130" s="108" t="str">
        <f t="shared" si="428"/>
        <v>主</v>
      </c>
      <c r="J130" s="108" t="str">
        <f t="shared" si="429"/>
        <v>FPX.ZQ</v>
      </c>
      <c r="K130" s="179" t="s">
        <v>124</v>
      </c>
      <c r="L130" s="207" t="s">
        <v>166</v>
      </c>
      <c r="M130" s="208"/>
      <c r="N130" s="208"/>
      <c r="O130" s="125"/>
      <c r="P130" s="224"/>
      <c r="Q130" s="224"/>
      <c r="R130" s="224"/>
      <c r="S130" s="177">
        <v>3</v>
      </c>
      <c r="T130" s="177">
        <v>1</v>
      </c>
      <c r="U130" s="125" t="str">
        <f t="shared" si="362"/>
        <v>屠</v>
      </c>
      <c r="V130" s="125" cm="1">
        <f t="array" ref="V130">_xlfn.IFS(S130+T130=0,"",S130&gt;T130,IF(I130="主",IF(S130=5,4,3),IF(S130=5,0,1)),S130&lt;T130,IF(I130="主",IF(T130=5,0,1),IF(T130=5,4,3)),S130=T130,2)</f>
        <v>3</v>
      </c>
      <c r="W130" s="231"/>
      <c r="X130" s="231"/>
      <c r="Y130" s="210" t="str">
        <f t="shared" ref="Y130:Y134" si="769">IF(Y129="","",Y129)</f>
        <v>红教堂</v>
      </c>
      <c r="Z130" s="235" t="str">
        <f t="shared" ref="Z130:AA130" si="770">IF($K130="","",IF($K130=$K128,AT128,AT127))</f>
        <v>逃脱大师</v>
      </c>
      <c r="AA130" s="235" t="str">
        <f t="shared" si="770"/>
        <v>飞行家</v>
      </c>
      <c r="AB130" s="239" t="str">
        <f t="shared" ref="AB130" si="771">IF($K130="","",IF($K130=$K128,AW128,AW127))</f>
        <v>勘探员</v>
      </c>
      <c r="AC130" s="239" t="str">
        <f t="shared" ref="AC130" si="772">IF($K130="","",IF($K130=$K128,AY128,AY127))</f>
        <v>玩具商</v>
      </c>
      <c r="AD130" s="232" t="str">
        <f t="shared" ref="AD130:AG130" si="773">IF($K130="","",IF($K130=$K128,Z128,Z127))</f>
        <v>幻灯师</v>
      </c>
      <c r="AE130" s="232" t="str">
        <f t="shared" si="773"/>
        <v>古董商</v>
      </c>
      <c r="AF130" s="240" t="str">
        <f t="shared" si="773"/>
        <v>大副</v>
      </c>
      <c r="AG130" s="240" t="str">
        <f t="shared" si="773"/>
        <v>调香师</v>
      </c>
      <c r="AH130" s="232" t="str">
        <f t="shared" ref="AH130:AK130" si="774">IF($K130="","",IF($K130=$K128,AD128,AD127))</f>
        <v>机械师</v>
      </c>
      <c r="AI130" s="232" t="str">
        <f t="shared" si="774"/>
        <v>木偶师</v>
      </c>
      <c r="AJ130" s="233" t="str">
        <f t="shared" si="774"/>
        <v>野人</v>
      </c>
      <c r="AK130" s="233" t="str">
        <f t="shared" si="774"/>
        <v>幸运儿</v>
      </c>
      <c r="AL130" s="236" t="str">
        <f t="shared" ref="AL130" si="775">IF($K130="","",IF($K130=$K128,AZ128,AZ127))</f>
        <v>台球手</v>
      </c>
      <c r="AM130" s="241" t="str">
        <f t="shared" ref="AM130:AN130" si="776">IF($K130="","",IF($K130=$K128,AL128,AL127))</f>
        <v>26号守卫</v>
      </c>
      <c r="AN130" s="241" t="str">
        <f t="shared" si="776"/>
        <v>鹿头</v>
      </c>
      <c r="AO130" s="179" t="s">
        <v>211</v>
      </c>
      <c r="AP130" s="179" t="s">
        <v>97</v>
      </c>
      <c r="AQ130" s="179" t="s">
        <v>242</v>
      </c>
      <c r="AR130" s="179" t="s">
        <v>244</v>
      </c>
      <c r="AS130" s="177"/>
      <c r="AT130" s="221" t="s">
        <v>164</v>
      </c>
      <c r="AU130" s="221" t="s">
        <v>214</v>
      </c>
      <c r="AV130" s="179" t="s">
        <v>266</v>
      </c>
      <c r="AW130" s="221" t="s">
        <v>174</v>
      </c>
      <c r="AX130" s="179" t="s">
        <v>262</v>
      </c>
      <c r="AY130" s="221" t="s">
        <v>226</v>
      </c>
      <c r="AZ130" s="136" t="s">
        <v>236</v>
      </c>
      <c r="BA130" s="223" t="str">
        <f t="shared" si="396"/>
        <v>客</v>
      </c>
      <c r="BB130" s="223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FPX.ZQ</v>
      </c>
      <c r="BC130" s="223" t="str">
        <f t="shared" si="388"/>
        <v>GR</v>
      </c>
    </row>
    <row r="131" spans="1:55">
      <c r="A131" s="166">
        <f>输入错误检查!A130</f>
        <v>0</v>
      </c>
      <c r="B131" s="108">
        <f t="shared" si="732"/>
        <v>5</v>
      </c>
      <c r="C131" s="108">
        <f t="shared" si="733"/>
        <v>5</v>
      </c>
      <c r="D131" s="108">
        <f t="shared" si="734"/>
        <v>1400</v>
      </c>
      <c r="E131" s="108" t="str">
        <f t="shared" si="735"/>
        <v>GR</v>
      </c>
      <c r="F131" s="108" t="str">
        <f t="shared" si="736"/>
        <v>FPX.ZQ</v>
      </c>
      <c r="G131" s="125">
        <v>5</v>
      </c>
      <c r="H131" s="108" t="s">
        <v>307</v>
      </c>
      <c r="I131" s="108" t="str">
        <f t="shared" si="428"/>
        <v>客</v>
      </c>
      <c r="J131" s="108" t="str">
        <f t="shared" si="429"/>
        <v>GR</v>
      </c>
      <c r="K131" s="179" t="s">
        <v>135</v>
      </c>
      <c r="L131" s="179" t="s">
        <v>184</v>
      </c>
      <c r="M131" s="208">
        <f>S131+S132</f>
        <v>5</v>
      </c>
      <c r="N131" s="208">
        <f>T131+T132</f>
        <v>3</v>
      </c>
      <c r="O131" s="125">
        <f t="shared" si="758"/>
        <v>8</v>
      </c>
      <c r="P131" s="209">
        <f t="shared" si="759"/>
        <v>1</v>
      </c>
      <c r="Q131" s="209">
        <f t="shared" si="760"/>
        <v>0</v>
      </c>
      <c r="R131" s="209">
        <f t="shared" si="761"/>
        <v>0</v>
      </c>
      <c r="S131" s="177">
        <v>3</v>
      </c>
      <c r="T131" s="177">
        <v>1</v>
      </c>
      <c r="U131" s="125" t="str">
        <f t="shared" si="362"/>
        <v>人</v>
      </c>
      <c r="V131" s="125" cm="1">
        <f t="array" ref="V131">_xlfn.IFS(S131+T131=0,"",S131&gt;T131,IF(I131="主",IF(S131=5,4,3),IF(S131=5,0,1)),S131&lt;T131,IF(I131="主",IF(T131=5,0,1),IF(T131=5,4,3)),S131=T131,2)</f>
        <v>1</v>
      </c>
      <c r="W131" s="231"/>
      <c r="X131" s="231"/>
      <c r="Y131" s="210" t="s">
        <v>317</v>
      </c>
      <c r="Z131" s="235" t="str">
        <f t="shared" ref="Z131:AA131" si="777">IF($K131="","",IF($K131=$K129,AT129,AT130))</f>
        <v>前锋</v>
      </c>
      <c r="AA131" s="235" t="str">
        <f t="shared" si="777"/>
        <v>木偶师</v>
      </c>
      <c r="AB131" s="239" t="str">
        <f t="shared" ref="AB131" si="778">IF($K131="","",IF($K131=$K129,AW129,AW130))</f>
        <v>勘探员</v>
      </c>
      <c r="AC131" s="239" t="str">
        <f t="shared" ref="AC131" si="779">IF($K131="","",IF($K131=$K129,AY129,AY130))</f>
        <v>教授</v>
      </c>
      <c r="AD131" s="232" t="str">
        <f t="shared" ref="AD131:AG131" si="780">IF($K131="","",IF($K131=$K129,Z129,Z130))</f>
        <v>大副</v>
      </c>
      <c r="AE131" s="232" t="str">
        <f t="shared" si="780"/>
        <v>病患</v>
      </c>
      <c r="AF131" s="240" t="str">
        <f t="shared" si="780"/>
        <v>园丁</v>
      </c>
      <c r="AG131" s="240" t="str">
        <f t="shared" si="780"/>
        <v>火灾调查员</v>
      </c>
      <c r="AH131" s="232" t="str">
        <f t="shared" ref="AH131:AK131" si="781">IF($K131="","",IF($K131=$K129,AD129,AD130))</f>
        <v>佣兵</v>
      </c>
      <c r="AI131" s="232" t="str">
        <f t="shared" si="781"/>
        <v>幻灯师</v>
      </c>
      <c r="AJ131" s="233" t="str">
        <f t="shared" si="781"/>
        <v>拉拉队员</v>
      </c>
      <c r="AK131" s="233" t="str">
        <f t="shared" si="781"/>
        <v>古董商</v>
      </c>
      <c r="AL131" s="236" t="str">
        <f t="shared" ref="AL131" si="782">IF($K131="","",IF($K131=$K129,AZ129,AZ130))</f>
        <v>杂货商</v>
      </c>
      <c r="AM131" s="241" t="str">
        <f t="shared" ref="AM131:AN131" si="783">IF($K131="","",IF($K131=$K129,AL129,AL130))</f>
        <v>歌剧演员</v>
      </c>
      <c r="AN131" s="241" t="str">
        <f t="shared" si="783"/>
        <v>台球手</v>
      </c>
      <c r="AO131" s="215" t="s">
        <v>211</v>
      </c>
      <c r="AP131" s="179" t="s">
        <v>268</v>
      </c>
      <c r="AQ131" s="179" t="s">
        <v>242</v>
      </c>
      <c r="AR131" s="216" t="s">
        <v>194</v>
      </c>
      <c r="AS131" s="246"/>
      <c r="AT131" s="285" t="s">
        <v>191</v>
      </c>
      <c r="AU131" s="117" t="s">
        <v>214</v>
      </c>
      <c r="AV131" s="179" t="s">
        <v>183</v>
      </c>
      <c r="AW131" s="117" t="s">
        <v>254</v>
      </c>
      <c r="AX131" s="179" t="s">
        <v>233</v>
      </c>
      <c r="AY131" s="117" t="s">
        <v>259</v>
      </c>
      <c r="AZ131" s="286" t="s">
        <v>247</v>
      </c>
      <c r="BA131" s="223" t="str">
        <f t="shared" si="396"/>
        <v>主</v>
      </c>
      <c r="BB131" s="223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GR</v>
      </c>
      <c r="BC131" s="223" t="str">
        <f t="shared" si="388"/>
        <v>FPX.ZQ</v>
      </c>
    </row>
    <row r="132" spans="1:55">
      <c r="A132" s="166">
        <f>输入错误检查!A131</f>
        <v>0</v>
      </c>
      <c r="B132" s="108">
        <f t="shared" si="732"/>
        <v>5</v>
      </c>
      <c r="C132" s="108">
        <f t="shared" si="733"/>
        <v>5</v>
      </c>
      <c r="D132" s="108">
        <f t="shared" si="734"/>
        <v>1400</v>
      </c>
      <c r="E132" s="108" t="str">
        <f t="shared" si="735"/>
        <v>GR</v>
      </c>
      <c r="F132" s="108" t="str">
        <f t="shared" si="736"/>
        <v>FPX.ZQ</v>
      </c>
      <c r="G132" s="125">
        <v>5</v>
      </c>
      <c r="H132" s="108" t="s">
        <v>311</v>
      </c>
      <c r="I132" s="108" t="str">
        <f t="shared" si="428"/>
        <v>主</v>
      </c>
      <c r="J132" s="108" t="str">
        <f t="shared" si="429"/>
        <v>FPX.ZQ</v>
      </c>
      <c r="K132" s="179" t="s">
        <v>124</v>
      </c>
      <c r="L132" s="179" t="s">
        <v>166</v>
      </c>
      <c r="M132" s="208"/>
      <c r="N132" s="208"/>
      <c r="O132" s="125"/>
      <c r="P132" s="224"/>
      <c r="Q132" s="224"/>
      <c r="R132" s="224"/>
      <c r="S132" s="177">
        <v>2</v>
      </c>
      <c r="T132" s="177">
        <v>2</v>
      </c>
      <c r="U132" s="125" t="str">
        <f t="shared" ref="U132:U195" si="784">_xlfn.IFS(S132+T132=0,"",S132&gt;T132,IF(I132="主","屠","人"),S132&lt;T132,IF(I132="主","人","屠"),S132=T132,"平")</f>
        <v>平</v>
      </c>
      <c r="V132" s="125" cm="1">
        <f t="array" ref="V132">_xlfn.IFS(S132+T132=0,"",S132&gt;T132,IF(I132="主",IF(S132=5,4,3),IF(S132=5,0,1)),S132&lt;T132,IF(I132="主",IF(T132=5,0,1),IF(T132=5,4,3)),S132=T132,2)</f>
        <v>2</v>
      </c>
      <c r="W132" s="231"/>
      <c r="X132" s="231"/>
      <c r="Y132" s="210" t="str">
        <f t="shared" si="769"/>
        <v>军工厂</v>
      </c>
      <c r="Z132" s="235" t="str">
        <f t="shared" ref="Z132:AA132" si="785">IF($K132="","",IF($K132=$K130,AT130,AT129))</f>
        <v>佣兵</v>
      </c>
      <c r="AA132" s="235" t="str">
        <f t="shared" si="785"/>
        <v>入殓师</v>
      </c>
      <c r="AB132" s="239" t="str">
        <f t="shared" ref="AB132" si="786">IF($K132="","",IF($K132=$K130,AW130,AW129))</f>
        <v>空军</v>
      </c>
      <c r="AC132" s="239" t="str">
        <f t="shared" ref="AC132" si="787">IF($K132="","",IF($K132=$K130,AY130,AY129))</f>
        <v>杂技演员</v>
      </c>
      <c r="AD132" s="232" t="str">
        <f t="shared" ref="AD132:AG132" si="788">IF($K132="","",IF($K132=$K130,Z130,Z129))</f>
        <v>逃脱大师</v>
      </c>
      <c r="AE132" s="232" t="str">
        <f t="shared" si="788"/>
        <v>飞行家</v>
      </c>
      <c r="AF132" s="240" t="str">
        <f t="shared" si="788"/>
        <v>勘探员</v>
      </c>
      <c r="AG132" s="240" t="str">
        <f t="shared" si="788"/>
        <v>玩具商</v>
      </c>
      <c r="AH132" s="232" t="str">
        <f t="shared" ref="AH132:AK132" si="789">IF($K132="","",IF($K132=$K130,AD130,AD129))</f>
        <v>幻灯师</v>
      </c>
      <c r="AI132" s="232" t="str">
        <f t="shared" si="789"/>
        <v>古董商</v>
      </c>
      <c r="AJ132" s="233" t="str">
        <f t="shared" si="789"/>
        <v>大副</v>
      </c>
      <c r="AK132" s="233" t="str">
        <f t="shared" si="789"/>
        <v>调香师</v>
      </c>
      <c r="AL132" s="236" t="str">
        <f t="shared" ref="AL132" si="790">IF($K132="","",IF($K132=$K130,AZ130,AZ129))</f>
        <v>歌剧演员</v>
      </c>
      <c r="AM132" s="241" t="str">
        <f t="shared" ref="AM132:AN132" si="791">IF($K132="","",IF($K132=$K130,AL130,AL129))</f>
        <v>台球手</v>
      </c>
      <c r="AN132" s="241" t="str">
        <f t="shared" si="791"/>
        <v>26号守卫</v>
      </c>
      <c r="AO132" s="215" t="s">
        <v>214</v>
      </c>
      <c r="AP132" s="179" t="s">
        <v>97</v>
      </c>
      <c r="AQ132" s="179" t="s">
        <v>242</v>
      </c>
      <c r="AR132" s="216" t="s">
        <v>240</v>
      </c>
      <c r="AS132" s="246"/>
      <c r="AT132" s="285" t="s">
        <v>211</v>
      </c>
      <c r="AU132" s="117" t="s">
        <v>243</v>
      </c>
      <c r="AV132" s="179" t="s">
        <v>260</v>
      </c>
      <c r="AW132" s="117" t="s">
        <v>253</v>
      </c>
      <c r="AX132" s="179" t="s">
        <v>251</v>
      </c>
      <c r="AY132" s="117" t="s">
        <v>266</v>
      </c>
      <c r="AZ132" s="286" t="s">
        <v>247</v>
      </c>
      <c r="BA132" s="223" t="str">
        <f t="shared" si="396"/>
        <v>主</v>
      </c>
      <c r="BB132" s="223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GR</v>
      </c>
      <c r="BC132" s="223" t="str">
        <f t="shared" si="388"/>
        <v>FPX.ZQ</v>
      </c>
    </row>
    <row r="133" spans="1:55">
      <c r="A133" s="166">
        <f>输入错误检查!A132</f>
        <v>0</v>
      </c>
      <c r="B133" s="108">
        <f t="shared" si="732"/>
        <v>5</v>
      </c>
      <c r="C133" s="108">
        <f t="shared" si="733"/>
        <v>5</v>
      </c>
      <c r="D133" s="108">
        <f t="shared" si="734"/>
        <v>1400</v>
      </c>
      <c r="E133" s="108" t="str">
        <f t="shared" si="735"/>
        <v>GR</v>
      </c>
      <c r="F133" s="108" t="str">
        <f t="shared" si="736"/>
        <v>FPX.ZQ</v>
      </c>
      <c r="G133" s="125" t="s">
        <v>314</v>
      </c>
      <c r="H133" s="108" t="s">
        <v>307</v>
      </c>
      <c r="I133" s="108" t="str">
        <f t="shared" si="428"/>
        <v/>
      </c>
      <c r="J133" s="108" t="str">
        <f t="shared" si="429"/>
        <v/>
      </c>
      <c r="K133" s="179"/>
      <c r="L133" s="177"/>
      <c r="M133" s="208">
        <f>S133+S134</f>
        <v>0</v>
      </c>
      <c r="N133" s="208">
        <f>T133+T134</f>
        <v>0</v>
      </c>
      <c r="O133" s="125">
        <f t="shared" si="758"/>
        <v>0</v>
      </c>
      <c r="P133" s="209">
        <f t="shared" si="759"/>
        <v>0</v>
      </c>
      <c r="Q133" s="209">
        <f t="shared" si="760"/>
        <v>0</v>
      </c>
      <c r="R133" s="209">
        <f t="shared" si="761"/>
        <v>0</v>
      </c>
      <c r="S133" s="177">
        <v>0</v>
      </c>
      <c r="T133" s="177">
        <v>0</v>
      </c>
      <c r="U133" s="125" t="str">
        <f t="shared" si="784"/>
        <v/>
      </c>
      <c r="V133" s="125" t="str" cm="1">
        <f t="array" ref="V133">_xlfn.IFS(S133+T133=0,"",S133&gt;T133,IF(I133="主",IF(S133=5,4,3),IF(S133=5,0,1)),S133&lt;T133,IF(I133="主",IF(T133=5,0,1),IF(T133=5,4,3)),S133=T133,2)</f>
        <v/>
      </c>
      <c r="W133" s="231"/>
      <c r="X133" s="231"/>
      <c r="Y133" s="210"/>
      <c r="Z133" s="235" t="str">
        <f t="shared" ref="Z133:AA133" si="792">IF($K133="","",IF($K133=$K131,AT131,AT132))</f>
        <v/>
      </c>
      <c r="AA133" s="235" t="str">
        <f t="shared" si="792"/>
        <v/>
      </c>
      <c r="AB133" s="239" t="str">
        <f t="shared" ref="AB133" si="793">IF($K133="","",IF($K133=$K131,AW131,AW132))</f>
        <v/>
      </c>
      <c r="AC133" s="239" t="str">
        <f t="shared" ref="AC133" si="794">IF($K133="","",IF($K133=$K131,AY131,AY132))</f>
        <v/>
      </c>
      <c r="AD133" s="232" t="str">
        <f t="shared" ref="AD133:AG133" si="795">IF($K133="","",IF($K133=$K131,Z131,Z132))</f>
        <v/>
      </c>
      <c r="AE133" s="232" t="str">
        <f t="shared" si="795"/>
        <v/>
      </c>
      <c r="AF133" s="240" t="str">
        <f t="shared" si="795"/>
        <v/>
      </c>
      <c r="AG133" s="240" t="str">
        <f t="shared" si="795"/>
        <v/>
      </c>
      <c r="AH133" s="232" t="str">
        <f t="shared" ref="AH133:AK133" si="796">IF($K133="","",IF($K133=$K131,AD131,AD132))</f>
        <v/>
      </c>
      <c r="AI133" s="232" t="str">
        <f t="shared" si="796"/>
        <v/>
      </c>
      <c r="AJ133" s="233" t="str">
        <f t="shared" si="796"/>
        <v/>
      </c>
      <c r="AK133" s="233" t="str">
        <f t="shared" si="796"/>
        <v/>
      </c>
      <c r="AL133" s="236" t="str">
        <f t="shared" ref="AL133" si="797">IF($K133="","",IF($K133=$K131,AZ131,AZ132))</f>
        <v/>
      </c>
      <c r="AM133" s="241" t="str">
        <f t="shared" ref="AM133:AN133" si="798">IF($K133="","",IF($K133=$K131,AL131,AL132))</f>
        <v/>
      </c>
      <c r="AN133" s="241" t="str">
        <f t="shared" si="798"/>
        <v/>
      </c>
      <c r="AO133" s="177"/>
      <c r="AP133" s="177"/>
      <c r="AQ133" s="177"/>
      <c r="AR133" s="177"/>
      <c r="AS133" s="246"/>
      <c r="AT133" s="252"/>
      <c r="AU133" s="252"/>
      <c r="AV133" s="177"/>
      <c r="AW133" s="252"/>
      <c r="AX133" s="177"/>
      <c r="AY133" s="252"/>
      <c r="AZ133" s="283"/>
      <c r="BA133" s="223" t="str">
        <f t="shared" si="396"/>
        <v/>
      </c>
      <c r="BB133" s="223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BC133" s="223" t="str">
        <f t="shared" si="388"/>
        <v/>
      </c>
    </row>
    <row r="134" spans="1:55">
      <c r="A134" s="166">
        <f>输入错误检查!A133</f>
        <v>0</v>
      </c>
      <c r="B134" s="108">
        <f t="shared" si="732"/>
        <v>5</v>
      </c>
      <c r="C134" s="108">
        <f t="shared" si="733"/>
        <v>5</v>
      </c>
      <c r="D134" s="108">
        <f t="shared" si="734"/>
        <v>1400</v>
      </c>
      <c r="E134" s="108" t="str">
        <f t="shared" si="735"/>
        <v>GR</v>
      </c>
      <c r="F134" s="108" t="str">
        <f t="shared" si="736"/>
        <v>FPX.ZQ</v>
      </c>
      <c r="G134" s="125" t="s">
        <v>314</v>
      </c>
      <c r="H134" s="108" t="s">
        <v>311</v>
      </c>
      <c r="I134" s="108" t="str">
        <f t="shared" si="428"/>
        <v/>
      </c>
      <c r="J134" s="108" t="str">
        <f t="shared" si="429"/>
        <v/>
      </c>
      <c r="K134" s="177"/>
      <c r="L134" s="177"/>
      <c r="M134" s="208"/>
      <c r="N134" s="208"/>
      <c r="O134" s="125"/>
      <c r="P134" s="224"/>
      <c r="Q134" s="224"/>
      <c r="R134" s="224"/>
      <c r="S134" s="177">
        <v>0</v>
      </c>
      <c r="T134" s="177">
        <v>0</v>
      </c>
      <c r="U134" s="125" t="str">
        <f t="shared" si="784"/>
        <v/>
      </c>
      <c r="V134" s="125" t="str" cm="1">
        <f t="array" ref="V134">_xlfn.IFS(S134+T134=0,"",S134&gt;T134,IF(I134="主",IF(S134=5,4,3),IF(S134=5,0,1)),S134&lt;T134,IF(I134="主",IF(T134=5,0,1),IF(T134=5,4,3)),S134=T134,2)</f>
        <v/>
      </c>
      <c r="W134" s="231"/>
      <c r="X134" s="231"/>
      <c r="Y134" s="210" t="str">
        <f t="shared" si="769"/>
        <v/>
      </c>
      <c r="Z134" s="235" t="str">
        <f t="shared" ref="Z134:AA134" si="799">IF($K134="","",IF($K134=$K132,AT132,AT131))</f>
        <v/>
      </c>
      <c r="AA134" s="235" t="str">
        <f t="shared" si="799"/>
        <v/>
      </c>
      <c r="AB134" s="239" t="str">
        <f t="shared" ref="AB134" si="800">IF($K134="","",IF($K134=$K132,AW132,AW131))</f>
        <v/>
      </c>
      <c r="AC134" s="239" t="str">
        <f t="shared" ref="AC134" si="801">IF($K134="","",IF($K134=$K132,AY132,AY131))</f>
        <v/>
      </c>
      <c r="AD134" s="232" t="str">
        <f t="shared" ref="AD134:AG134" si="802">IF($K134="","",IF($K134=$K132,Z132,Z131))</f>
        <v/>
      </c>
      <c r="AE134" s="232" t="str">
        <f t="shared" si="802"/>
        <v/>
      </c>
      <c r="AF134" s="240" t="str">
        <f t="shared" si="802"/>
        <v/>
      </c>
      <c r="AG134" s="240" t="str">
        <f t="shared" si="802"/>
        <v/>
      </c>
      <c r="AH134" s="232" t="str">
        <f t="shared" ref="AH134:AK134" si="803">IF($K134="","",IF($K134=$K132,AD132,AD131))</f>
        <v/>
      </c>
      <c r="AI134" s="232" t="str">
        <f t="shared" si="803"/>
        <v/>
      </c>
      <c r="AJ134" s="233" t="str">
        <f t="shared" si="803"/>
        <v/>
      </c>
      <c r="AK134" s="233" t="str">
        <f t="shared" si="803"/>
        <v/>
      </c>
      <c r="AL134" s="236" t="str">
        <f t="shared" ref="AL134" si="804">IF($K134="","",IF($K134=$K132,AZ132,AZ131))</f>
        <v/>
      </c>
      <c r="AM134" s="241" t="str">
        <f t="shared" ref="AM134:AN134" si="805">IF($K134="","",IF($K134=$K132,AL132,AL131))</f>
        <v/>
      </c>
      <c r="AN134" s="241" t="str">
        <f t="shared" si="805"/>
        <v/>
      </c>
      <c r="AO134" s="177"/>
      <c r="AP134" s="177"/>
      <c r="AQ134" s="177"/>
      <c r="AR134" s="177"/>
      <c r="AS134" s="177"/>
      <c r="AT134" s="252"/>
      <c r="AU134" s="252"/>
      <c r="AV134" s="177"/>
      <c r="AW134" s="252"/>
      <c r="AX134" s="177"/>
      <c r="AY134" s="252"/>
      <c r="AZ134" s="283"/>
      <c r="BA134" s="223" t="str">
        <f t="shared" si="396"/>
        <v/>
      </c>
      <c r="BB134" s="223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BC134" s="223" t="str">
        <f t="shared" ref="BC134:BC197" si="806">_xlfn.IFS(BB134="","",BB134=E134,F134,BB134=F134,E134)</f>
        <v/>
      </c>
    </row>
    <row r="135" spans="1:55">
      <c r="A135" s="166">
        <f>输入错误检查!A134</f>
        <v>0</v>
      </c>
      <c r="B135" s="108">
        <f>IF(赛果!A13="","",赛果!A13)</f>
        <v>5</v>
      </c>
      <c r="C135" s="108">
        <f>IF(赛果!B13="","",赛果!B13)</f>
        <v>5</v>
      </c>
      <c r="D135" s="108">
        <f>IF(赛果!C13="","",赛果!C13)</f>
        <v>1730</v>
      </c>
      <c r="E135" s="108" t="str">
        <f>IF(赛果!D13="","",赛果!D13)</f>
        <v>MRC</v>
      </c>
      <c r="F135" s="108" t="str">
        <f>IF(赛果!E13="","",赛果!E13)</f>
        <v>TE</v>
      </c>
      <c r="G135" s="125">
        <v>1</v>
      </c>
      <c r="H135" s="108" t="s">
        <v>307</v>
      </c>
      <c r="I135" s="108" t="str">
        <f t="shared" si="428"/>
        <v>客</v>
      </c>
      <c r="J135" s="108" t="str">
        <f t="shared" si="429"/>
        <v>MRC</v>
      </c>
      <c r="K135" s="287" t="s">
        <v>79</v>
      </c>
      <c r="L135" s="287" t="s">
        <v>89</v>
      </c>
      <c r="M135" s="208">
        <f>S135+S136</f>
        <v>4</v>
      </c>
      <c r="N135" s="208">
        <f>T135+T136</f>
        <v>4</v>
      </c>
      <c r="O135" s="108">
        <f t="shared" ref="O135:O139" si="807">M135+N135</f>
        <v>8</v>
      </c>
      <c r="P135" s="256">
        <f t="shared" ref="P135:P139" si="808">IF(M135&gt;N135,1,0)</f>
        <v>0</v>
      </c>
      <c r="Q135" s="256">
        <f t="shared" ref="Q135:Q139" si="809">IF(M135+N135=0,0,IF(M135=N135,1,0))</f>
        <v>1</v>
      </c>
      <c r="R135" s="256">
        <f t="shared" ref="R135:R139" si="810">IF(M135&lt;N135,1,0)</f>
        <v>0</v>
      </c>
      <c r="S135" s="288">
        <v>2</v>
      </c>
      <c r="T135" s="288">
        <v>2</v>
      </c>
      <c r="U135" s="125" t="str">
        <f t="shared" si="784"/>
        <v>平</v>
      </c>
      <c r="V135" s="125" cm="1">
        <f t="array" ref="V135">_xlfn.IFS(S135+T135=0,"",S135&gt;T135,IF(I135="主",IF(S135=5,4,3),IF(S135=5,0,1)),S135&lt;T135,IF(I135="主",IF(T135=5,0,1),IF(T135=5,4,3)),S135=T135,2)</f>
        <v>2</v>
      </c>
      <c r="W135" s="258" t="s">
        <v>309</v>
      </c>
      <c r="X135" s="258" t="s">
        <v>315</v>
      </c>
      <c r="Y135" s="258" t="s">
        <v>310</v>
      </c>
      <c r="Z135" s="211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3"/>
      <c r="AL135" s="214"/>
      <c r="AM135" s="214"/>
      <c r="AN135" s="214"/>
      <c r="AO135" s="259" t="s">
        <v>211</v>
      </c>
      <c r="AP135" s="260" t="s">
        <v>97</v>
      </c>
      <c r="AQ135" s="261"/>
      <c r="AR135" s="262"/>
      <c r="AS135" s="263"/>
      <c r="AT135" s="264" t="s">
        <v>261</v>
      </c>
      <c r="AU135" s="265" t="s">
        <v>183</v>
      </c>
      <c r="AV135" s="179" t="s">
        <v>235</v>
      </c>
      <c r="AW135" s="265" t="s">
        <v>228</v>
      </c>
      <c r="AX135" s="179" t="s">
        <v>267</v>
      </c>
      <c r="AY135" s="265" t="s">
        <v>221</v>
      </c>
      <c r="AZ135" s="266" t="s">
        <v>249</v>
      </c>
      <c r="BA135" s="223" t="str">
        <f t="shared" ref="BA135:BA198" si="811">_xlfn.IFS(BB135="","",BB135=E135,"主",BB135=F135,"客")</f>
        <v>主</v>
      </c>
      <c r="BB135" s="223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MRC</v>
      </c>
      <c r="BC135" s="223" t="str">
        <f t="shared" si="806"/>
        <v>TE</v>
      </c>
    </row>
    <row r="136" spans="1:55">
      <c r="A136" s="166">
        <f>输入错误检查!A135</f>
        <v>0</v>
      </c>
      <c r="B136" s="108">
        <f t="shared" ref="B136:B146" si="812">B135</f>
        <v>5</v>
      </c>
      <c r="C136" s="108">
        <f t="shared" ref="C136:C146" si="813">C135</f>
        <v>5</v>
      </c>
      <c r="D136" s="108">
        <f t="shared" ref="D136:D146" si="814">D135</f>
        <v>1730</v>
      </c>
      <c r="E136" s="108" t="str">
        <f t="shared" ref="E136:E146" si="815">E135</f>
        <v>MRC</v>
      </c>
      <c r="F136" s="108" t="str">
        <f t="shared" ref="F136:F146" si="816">F135</f>
        <v>TE</v>
      </c>
      <c r="G136" s="125">
        <v>1</v>
      </c>
      <c r="H136" s="108" t="s">
        <v>311</v>
      </c>
      <c r="I136" s="108" t="str">
        <f t="shared" si="428"/>
        <v>主</v>
      </c>
      <c r="J136" s="108" t="str">
        <f t="shared" si="429"/>
        <v>TE</v>
      </c>
      <c r="K136" s="287" t="s">
        <v>167</v>
      </c>
      <c r="L136" s="287" t="s">
        <v>206</v>
      </c>
      <c r="M136" s="208"/>
      <c r="N136" s="208"/>
      <c r="O136" s="108"/>
      <c r="P136" s="267"/>
      <c r="Q136" s="267"/>
      <c r="R136" s="267"/>
      <c r="S136" s="288">
        <v>2</v>
      </c>
      <c r="T136" s="288">
        <v>2</v>
      </c>
      <c r="U136" s="125" t="str">
        <f t="shared" si="784"/>
        <v>平</v>
      </c>
      <c r="V136" s="125" cm="1">
        <f t="array" ref="V136">_xlfn.IFS(S136+T136=0,"",S136&gt;T136,IF(I136="主",IF(S136=5,4,3),IF(S136=5,0,1)),S136&lt;T136,IF(I136="主",IF(T136=5,0,1),IF(T136=5,4,3)),S136=T136,2)</f>
        <v>2</v>
      </c>
      <c r="W136" s="258" t="str">
        <f>IF(W135="","",W135)</f>
        <v>湖景村</v>
      </c>
      <c r="X136" s="258" t="s">
        <v>315</v>
      </c>
      <c r="Y136" s="258" t="str">
        <f t="shared" ref="Y136:Y140" si="817">IF(Y135="","",Y135)</f>
        <v>永眠镇</v>
      </c>
      <c r="Z136" s="225"/>
      <c r="AA136" s="226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13"/>
      <c r="AL136" s="214"/>
      <c r="AM136" s="214"/>
      <c r="AN136" s="214"/>
      <c r="AO136" s="259" t="s">
        <v>211</v>
      </c>
      <c r="AP136" s="260" t="s">
        <v>97</v>
      </c>
      <c r="AQ136" s="268"/>
      <c r="AR136" s="269"/>
      <c r="AS136" s="270"/>
      <c r="AT136" s="264" t="s">
        <v>183</v>
      </c>
      <c r="AU136" s="265" t="s">
        <v>261</v>
      </c>
      <c r="AV136" s="179" t="s">
        <v>235</v>
      </c>
      <c r="AW136" s="265" t="s">
        <v>228</v>
      </c>
      <c r="AX136" s="179" t="s">
        <v>267</v>
      </c>
      <c r="AY136" s="265" t="s">
        <v>221</v>
      </c>
      <c r="AZ136" s="266" t="s">
        <v>249</v>
      </c>
      <c r="BA136" s="223" t="str">
        <f t="shared" si="811"/>
        <v>主</v>
      </c>
      <c r="BB136" s="223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MRC</v>
      </c>
      <c r="BC136" s="223" t="str">
        <f t="shared" si="806"/>
        <v>TE</v>
      </c>
    </row>
    <row r="137" spans="1:55">
      <c r="A137" s="166">
        <f>输入错误检查!A136</f>
        <v>0</v>
      </c>
      <c r="B137" s="108">
        <f t="shared" si="812"/>
        <v>5</v>
      </c>
      <c r="C137" s="108">
        <f t="shared" si="813"/>
        <v>5</v>
      </c>
      <c r="D137" s="108">
        <f t="shared" si="814"/>
        <v>1730</v>
      </c>
      <c r="E137" s="108" t="str">
        <f t="shared" si="815"/>
        <v>MRC</v>
      </c>
      <c r="F137" s="108" t="str">
        <f t="shared" si="816"/>
        <v>TE</v>
      </c>
      <c r="G137" s="125">
        <v>2</v>
      </c>
      <c r="H137" s="108" t="s">
        <v>307</v>
      </c>
      <c r="I137" s="108" t="str">
        <f t="shared" si="428"/>
        <v>客</v>
      </c>
      <c r="J137" s="108" t="str">
        <f t="shared" si="429"/>
        <v>MRC</v>
      </c>
      <c r="K137" s="287" t="s">
        <v>79</v>
      </c>
      <c r="L137" s="287" t="s">
        <v>89</v>
      </c>
      <c r="M137" s="208">
        <f>S137+S138</f>
        <v>4</v>
      </c>
      <c r="N137" s="208">
        <f>T137+T138</f>
        <v>4</v>
      </c>
      <c r="O137" s="108">
        <f t="shared" si="807"/>
        <v>8</v>
      </c>
      <c r="P137" s="256">
        <f t="shared" si="808"/>
        <v>0</v>
      </c>
      <c r="Q137" s="256">
        <f t="shared" si="809"/>
        <v>1</v>
      </c>
      <c r="R137" s="256">
        <f t="shared" si="810"/>
        <v>0</v>
      </c>
      <c r="S137" s="288">
        <v>1</v>
      </c>
      <c r="T137" s="288">
        <v>3</v>
      </c>
      <c r="U137" s="125" t="str">
        <f t="shared" si="784"/>
        <v>屠</v>
      </c>
      <c r="V137" s="125" cm="1">
        <f t="array" ref="V137">_xlfn.IFS(S137+T137=0,"",S137&gt;T137,IF(I137="主",IF(S137=5,4,3),IF(S137=5,0,1)),S137&lt;T137,IF(I137="主",IF(T137=5,0,1),IF(T137=5,4,3)),S137=T137,2)</f>
        <v>3</v>
      </c>
      <c r="W137" s="271"/>
      <c r="X137" s="258" t="s">
        <v>312</v>
      </c>
      <c r="Y137" s="258" t="s">
        <v>313</v>
      </c>
      <c r="Z137" s="232" t="str">
        <f t="shared" ref="Z137:AA137" si="818">IF($K137="","",IF($K137=$K135,AT135,AT136))</f>
        <v>木偶师</v>
      </c>
      <c r="AA137" s="233" t="str">
        <f t="shared" si="818"/>
        <v>机械师</v>
      </c>
      <c r="AB137" s="234" t="str">
        <f t="shared" ref="AB137" si="819">IF($K137="","",IF($K137=$K135,AW135,AW136))</f>
        <v>大副</v>
      </c>
      <c r="AC137" s="235" t="str">
        <f t="shared" ref="AC137" si="820">IF($K137="","",IF($K137=$K135,AY135,AY136))</f>
        <v>咒术师</v>
      </c>
      <c r="AD137" s="227"/>
      <c r="AE137" s="227"/>
      <c r="AF137" s="227"/>
      <c r="AG137" s="227"/>
      <c r="AH137" s="227"/>
      <c r="AI137" s="227"/>
      <c r="AJ137" s="227"/>
      <c r="AK137" s="227"/>
      <c r="AL137" s="236" t="str">
        <f t="shared" ref="AL137" si="821">IF($K137="","",IF($K137=$K135,AZ135,AZ136))</f>
        <v>台球手</v>
      </c>
      <c r="AM137" s="214"/>
      <c r="AN137" s="214"/>
      <c r="AO137" s="259" t="s">
        <v>211</v>
      </c>
      <c r="AP137" s="272" t="s">
        <v>164</v>
      </c>
      <c r="AQ137" s="273" t="s">
        <v>242</v>
      </c>
      <c r="AR137" s="274"/>
      <c r="AS137" s="270"/>
      <c r="AT137" s="264" t="s">
        <v>235</v>
      </c>
      <c r="AU137" s="265" t="s">
        <v>250</v>
      </c>
      <c r="AV137" s="179" t="s">
        <v>174</v>
      </c>
      <c r="AW137" s="265" t="s">
        <v>97</v>
      </c>
      <c r="AX137" s="179" t="s">
        <v>255</v>
      </c>
      <c r="AY137" s="265" t="s">
        <v>266</v>
      </c>
      <c r="AZ137" s="266" t="s">
        <v>244</v>
      </c>
      <c r="BA137" s="223" t="str">
        <f t="shared" si="811"/>
        <v>客</v>
      </c>
      <c r="BB137" s="223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>TE</v>
      </c>
      <c r="BC137" s="223" t="str">
        <f t="shared" si="806"/>
        <v>MRC</v>
      </c>
    </row>
    <row r="138" spans="1:55">
      <c r="A138" s="166">
        <f>输入错误检查!A137</f>
        <v>0</v>
      </c>
      <c r="B138" s="108">
        <f t="shared" si="812"/>
        <v>5</v>
      </c>
      <c r="C138" s="108">
        <f t="shared" si="813"/>
        <v>5</v>
      </c>
      <c r="D138" s="108">
        <f t="shared" si="814"/>
        <v>1730</v>
      </c>
      <c r="E138" s="108" t="str">
        <f t="shared" si="815"/>
        <v>MRC</v>
      </c>
      <c r="F138" s="108" t="str">
        <f t="shared" si="816"/>
        <v>TE</v>
      </c>
      <c r="G138" s="125">
        <v>2</v>
      </c>
      <c r="H138" s="108" t="s">
        <v>311</v>
      </c>
      <c r="I138" s="108" t="str">
        <f t="shared" si="428"/>
        <v>主</v>
      </c>
      <c r="J138" s="108" t="str">
        <f t="shared" si="429"/>
        <v>TE</v>
      </c>
      <c r="K138" s="287" t="s">
        <v>167</v>
      </c>
      <c r="L138" s="287" t="s">
        <v>206</v>
      </c>
      <c r="M138" s="208"/>
      <c r="N138" s="208"/>
      <c r="O138" s="108"/>
      <c r="P138" s="267"/>
      <c r="Q138" s="267"/>
      <c r="R138" s="267"/>
      <c r="S138" s="288">
        <v>3</v>
      </c>
      <c r="T138" s="288">
        <v>1</v>
      </c>
      <c r="U138" s="125" t="str">
        <f t="shared" si="784"/>
        <v>屠</v>
      </c>
      <c r="V138" s="125" cm="1">
        <f t="array" ref="V138">_xlfn.IFS(S138+T138=0,"",S138&gt;T138,IF(I138="主",IF(S138=5,4,3),IF(S138=5,0,1)),S138&lt;T138,IF(I138="主",IF(T138=5,0,1),IF(T138=5,4,3)),S138=T138,2)</f>
        <v>3</v>
      </c>
      <c r="W138" s="271"/>
      <c r="X138" s="258" t="s">
        <v>312</v>
      </c>
      <c r="Y138" s="258" t="str">
        <f t="shared" si="817"/>
        <v>月亮河公园</v>
      </c>
      <c r="Z138" s="232" t="str">
        <f t="shared" ref="Z138:AA138" si="822">IF($K138="","",IF($K138=$K136,AT136,AT135))</f>
        <v>机械师</v>
      </c>
      <c r="AA138" s="233" t="str">
        <f t="shared" si="822"/>
        <v>木偶师</v>
      </c>
      <c r="AB138" s="234" t="str">
        <f t="shared" ref="AB138" si="823">IF($K138="","",IF($K138=$K136,AW136,AW135))</f>
        <v>大副</v>
      </c>
      <c r="AC138" s="235" t="str">
        <f t="shared" ref="AC138" si="824">IF($K138="","",IF($K138=$K136,AY136,AY135))</f>
        <v>咒术师</v>
      </c>
      <c r="AD138" s="226"/>
      <c r="AE138" s="226"/>
      <c r="AF138" s="227"/>
      <c r="AG138" s="227"/>
      <c r="AH138" s="227"/>
      <c r="AI138" s="227"/>
      <c r="AJ138" s="227"/>
      <c r="AK138" s="227"/>
      <c r="AL138" s="236" t="str">
        <f t="shared" ref="AL138" si="825">IF($K138="","",IF($K138=$K136,AZ136,AZ135))</f>
        <v>台球手</v>
      </c>
      <c r="AM138" s="214"/>
      <c r="AN138" s="214"/>
      <c r="AO138" s="259" t="s">
        <v>211</v>
      </c>
      <c r="AP138" s="272" t="s">
        <v>164</v>
      </c>
      <c r="AQ138" s="260" t="s">
        <v>242</v>
      </c>
      <c r="AR138" s="268"/>
      <c r="AS138" s="270"/>
      <c r="AT138" s="264" t="s">
        <v>235</v>
      </c>
      <c r="AU138" s="265" t="s">
        <v>266</v>
      </c>
      <c r="AV138" s="179" t="s">
        <v>174</v>
      </c>
      <c r="AW138" s="265" t="s">
        <v>250</v>
      </c>
      <c r="AX138" s="179" t="s">
        <v>131</v>
      </c>
      <c r="AY138" s="265" t="s">
        <v>262</v>
      </c>
      <c r="AZ138" s="266" t="s">
        <v>236</v>
      </c>
      <c r="BA138" s="223" t="str">
        <f t="shared" si="811"/>
        <v>客</v>
      </c>
      <c r="BB138" s="223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TE</v>
      </c>
      <c r="BC138" s="223" t="str">
        <f t="shared" si="806"/>
        <v>MRC</v>
      </c>
    </row>
    <row r="139" spans="1:55">
      <c r="A139" s="166">
        <f>输入错误检查!A138</f>
        <v>0</v>
      </c>
      <c r="B139" s="108">
        <f t="shared" si="812"/>
        <v>5</v>
      </c>
      <c r="C139" s="108">
        <f t="shared" si="813"/>
        <v>5</v>
      </c>
      <c r="D139" s="108">
        <f t="shared" si="814"/>
        <v>1730</v>
      </c>
      <c r="E139" s="108" t="str">
        <f t="shared" si="815"/>
        <v>MRC</v>
      </c>
      <c r="F139" s="108" t="str">
        <f t="shared" si="816"/>
        <v>TE</v>
      </c>
      <c r="G139" s="125">
        <v>3</v>
      </c>
      <c r="H139" s="108" t="s">
        <v>307</v>
      </c>
      <c r="I139" s="108" t="str">
        <f t="shared" si="428"/>
        <v>客</v>
      </c>
      <c r="J139" s="108" t="str">
        <f t="shared" si="429"/>
        <v>MRC</v>
      </c>
      <c r="K139" s="287" t="s">
        <v>79</v>
      </c>
      <c r="L139" s="287" t="s">
        <v>89</v>
      </c>
      <c r="M139" s="208">
        <f>S139+S140</f>
        <v>8</v>
      </c>
      <c r="N139" s="208">
        <f>T139+T140</f>
        <v>1</v>
      </c>
      <c r="O139" s="108">
        <f t="shared" si="807"/>
        <v>9</v>
      </c>
      <c r="P139" s="256">
        <f t="shared" si="808"/>
        <v>1</v>
      </c>
      <c r="Q139" s="256">
        <f t="shared" si="809"/>
        <v>0</v>
      </c>
      <c r="R139" s="256">
        <f t="shared" si="810"/>
        <v>0</v>
      </c>
      <c r="S139" s="288">
        <v>3</v>
      </c>
      <c r="T139" s="288">
        <v>1</v>
      </c>
      <c r="U139" s="125" t="str">
        <f t="shared" si="784"/>
        <v>人</v>
      </c>
      <c r="V139" s="125" cm="1">
        <f t="array" ref="V139">_xlfn.IFS(S139+T139=0,"",S139&gt;T139,IF(I139="主",IF(S139=5,4,3),IF(S139=5,0,1)),S139&lt;T139,IF(I139="主",IF(T139=5,0,1),IF(T139=5,4,3)),S139=T139,2)</f>
        <v>1</v>
      </c>
      <c r="W139" s="271"/>
      <c r="X139" s="258"/>
      <c r="Y139" s="258" t="s">
        <v>309</v>
      </c>
      <c r="Z139" s="235" t="str">
        <f t="shared" ref="Z139:AA139" si="826">IF($K139="","",IF($K139=$K137,AT137,AT138))</f>
        <v>守墓人</v>
      </c>
      <c r="AA139" s="235" t="str">
        <f t="shared" si="826"/>
        <v>病患</v>
      </c>
      <c r="AB139" s="239" t="str">
        <f t="shared" ref="AB139" si="827">IF($K139="","",IF($K139=$K137,AW137,AW138))</f>
        <v>医生</v>
      </c>
      <c r="AC139" s="239" t="str">
        <f t="shared" ref="AC139" si="828">IF($K139="","",IF($K139=$K137,AY137,AY138))</f>
        <v>气象学家</v>
      </c>
      <c r="AD139" s="235" t="str">
        <f t="shared" ref="AD139:AG139" si="829">IF($K139="","",IF($K139=$K137,Z137,Z138))</f>
        <v>木偶师</v>
      </c>
      <c r="AE139" s="240" t="str">
        <f t="shared" si="829"/>
        <v>机械师</v>
      </c>
      <c r="AF139" s="240" t="str">
        <f t="shared" si="829"/>
        <v>大副</v>
      </c>
      <c r="AG139" s="240" t="str">
        <f t="shared" si="829"/>
        <v>咒术师</v>
      </c>
      <c r="AH139" s="227"/>
      <c r="AI139" s="227"/>
      <c r="AJ139" s="227"/>
      <c r="AK139" s="227"/>
      <c r="AL139" s="236" t="str">
        <f t="shared" ref="AL139" si="830">IF($K139="","",IF($K139=$K137,AZ137,AZ138))</f>
        <v>喧嚣</v>
      </c>
      <c r="AM139" s="241" t="str">
        <f t="shared" ref="AM139" si="831">IF($K139="","",IF($K139=$K137,AL137,AL138))</f>
        <v>台球手</v>
      </c>
      <c r="AN139" s="214"/>
      <c r="AO139" s="259" t="s">
        <v>164</v>
      </c>
      <c r="AP139" s="272" t="s">
        <v>198</v>
      </c>
      <c r="AQ139" s="272" t="s">
        <v>242</v>
      </c>
      <c r="AR139" s="273" t="s">
        <v>236</v>
      </c>
      <c r="AS139" s="275"/>
      <c r="AT139" s="264" t="s">
        <v>268</v>
      </c>
      <c r="AU139" s="265" t="s">
        <v>86</v>
      </c>
      <c r="AV139" s="179" t="s">
        <v>237</v>
      </c>
      <c r="AW139" s="265" t="s">
        <v>255</v>
      </c>
      <c r="AX139" s="179" t="s">
        <v>269</v>
      </c>
      <c r="AY139" s="265" t="s">
        <v>245</v>
      </c>
      <c r="AZ139" s="266" t="s">
        <v>216</v>
      </c>
      <c r="BA139" s="223" t="str">
        <f t="shared" si="811"/>
        <v>主</v>
      </c>
      <c r="BB139" s="223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MRC</v>
      </c>
      <c r="BC139" s="223" t="str">
        <f t="shared" si="806"/>
        <v>TE</v>
      </c>
    </row>
    <row r="140" spans="1:55">
      <c r="A140" s="166">
        <f>输入错误检查!A139</f>
        <v>0</v>
      </c>
      <c r="B140" s="108">
        <f t="shared" si="812"/>
        <v>5</v>
      </c>
      <c r="C140" s="108">
        <f t="shared" si="813"/>
        <v>5</v>
      </c>
      <c r="D140" s="108">
        <f t="shared" si="814"/>
        <v>1730</v>
      </c>
      <c r="E140" s="108" t="str">
        <f t="shared" si="815"/>
        <v>MRC</v>
      </c>
      <c r="F140" s="108" t="str">
        <f t="shared" si="816"/>
        <v>TE</v>
      </c>
      <c r="G140" s="125">
        <v>3</v>
      </c>
      <c r="H140" s="108" t="s">
        <v>311</v>
      </c>
      <c r="I140" s="108" t="str">
        <f t="shared" si="428"/>
        <v>主</v>
      </c>
      <c r="J140" s="108" t="str">
        <f t="shared" si="429"/>
        <v>TE</v>
      </c>
      <c r="K140" s="287" t="s">
        <v>167</v>
      </c>
      <c r="L140" s="287" t="s">
        <v>206</v>
      </c>
      <c r="M140" s="208"/>
      <c r="N140" s="208"/>
      <c r="O140" s="108"/>
      <c r="P140" s="267"/>
      <c r="Q140" s="267"/>
      <c r="R140" s="267"/>
      <c r="S140" s="288">
        <v>5</v>
      </c>
      <c r="T140" s="288">
        <v>0</v>
      </c>
      <c r="U140" s="125" t="str">
        <f t="shared" si="784"/>
        <v>屠</v>
      </c>
      <c r="V140" s="125" cm="1">
        <f t="array" ref="V140">_xlfn.IFS(S140+T140=0,"",S140&gt;T140,IF(I140="主",IF(S140=5,4,3),IF(S140=5,0,1)),S140&lt;T140,IF(I140="主",IF(T140=5,0,1),IF(T140=5,4,3)),S140=T140,2)</f>
        <v>4</v>
      </c>
      <c r="W140" s="271"/>
      <c r="X140" s="258"/>
      <c r="Y140" s="258" t="str">
        <f t="shared" si="817"/>
        <v>湖景村</v>
      </c>
      <c r="Z140" s="235" t="str">
        <f t="shared" ref="Z140:AA140" si="832">IF($K140="","",IF($K140=$K138,AT138,AT137))</f>
        <v>守墓人</v>
      </c>
      <c r="AA140" s="235" t="str">
        <f t="shared" si="832"/>
        <v>气象学家</v>
      </c>
      <c r="AB140" s="239" t="str">
        <f t="shared" ref="AB140" si="833">IF($K140="","",IF($K140=$K138,AW138,AW137))</f>
        <v>病患</v>
      </c>
      <c r="AC140" s="239" t="str">
        <f t="shared" ref="AC140" si="834">IF($K140="","",IF($K140=$K138,AY138,AY137))</f>
        <v>火灾调查员</v>
      </c>
      <c r="AD140" s="235" t="str">
        <f t="shared" ref="AD140:AG140" si="835">IF($K140="","",IF($K140=$K138,Z138,Z137))</f>
        <v>机械师</v>
      </c>
      <c r="AE140" s="240" t="str">
        <f t="shared" si="835"/>
        <v>木偶师</v>
      </c>
      <c r="AF140" s="240" t="str">
        <f t="shared" si="835"/>
        <v>大副</v>
      </c>
      <c r="AG140" s="240" t="str">
        <f t="shared" si="835"/>
        <v>咒术师</v>
      </c>
      <c r="AH140" s="226"/>
      <c r="AI140" s="226"/>
      <c r="AJ140" s="226"/>
      <c r="AK140" s="243"/>
      <c r="AL140" s="236" t="str">
        <f t="shared" ref="AL140" si="836">IF($K140="","",IF($K140=$K138,AZ138,AZ137))</f>
        <v>歌剧演员</v>
      </c>
      <c r="AM140" s="241" t="str">
        <f t="shared" ref="AM140" si="837">IF($K140="","",IF($K140=$K138,AL138,AL137))</f>
        <v>台球手</v>
      </c>
      <c r="AN140" s="214"/>
      <c r="AO140" s="259" t="s">
        <v>198</v>
      </c>
      <c r="AP140" s="272" t="s">
        <v>269</v>
      </c>
      <c r="AQ140" s="272" t="s">
        <v>240</v>
      </c>
      <c r="AR140" s="260" t="s">
        <v>242</v>
      </c>
      <c r="AS140" s="279"/>
      <c r="AT140" s="264" t="s">
        <v>259</v>
      </c>
      <c r="AU140" s="265" t="s">
        <v>174</v>
      </c>
      <c r="AV140" s="179" t="s">
        <v>164</v>
      </c>
      <c r="AW140" s="265" t="s">
        <v>268</v>
      </c>
      <c r="AX140" s="179" t="s">
        <v>237</v>
      </c>
      <c r="AY140" s="265" t="s">
        <v>86</v>
      </c>
      <c r="AZ140" s="266" t="s">
        <v>130</v>
      </c>
      <c r="BA140" s="223" t="str">
        <f t="shared" si="811"/>
        <v>主</v>
      </c>
      <c r="BB140" s="223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MRC</v>
      </c>
      <c r="BC140" s="223" t="str">
        <f t="shared" si="806"/>
        <v>TE</v>
      </c>
    </row>
    <row r="141" spans="1:55">
      <c r="A141" s="166">
        <f>输入错误检查!A140</f>
        <v>0</v>
      </c>
      <c r="B141" s="108">
        <f t="shared" si="812"/>
        <v>5</v>
      </c>
      <c r="C141" s="108">
        <f t="shared" si="813"/>
        <v>5</v>
      </c>
      <c r="D141" s="108">
        <f t="shared" si="814"/>
        <v>1730</v>
      </c>
      <c r="E141" s="108" t="str">
        <f t="shared" si="815"/>
        <v>MRC</v>
      </c>
      <c r="F141" s="108" t="str">
        <f t="shared" si="816"/>
        <v>TE</v>
      </c>
      <c r="G141" s="125">
        <v>4</v>
      </c>
      <c r="H141" s="108" t="s">
        <v>307</v>
      </c>
      <c r="I141" s="108" t="str">
        <f t="shared" ref="I141:I204" si="838">IF(K141="","",IF(K141=E141,"主","客"))</f>
        <v>主</v>
      </c>
      <c r="J141" s="108" t="str">
        <f t="shared" ref="J141:J204" si="839">IF(K141="","",IF(K141=E141,F141,E141))</f>
        <v>TE</v>
      </c>
      <c r="K141" s="287" t="s">
        <v>167</v>
      </c>
      <c r="L141" s="287" t="s">
        <v>206</v>
      </c>
      <c r="M141" s="208">
        <f>S141+S142</f>
        <v>4</v>
      </c>
      <c r="N141" s="208">
        <f>T141+T142</f>
        <v>4</v>
      </c>
      <c r="O141" s="108">
        <f t="shared" ref="O141:O145" si="840">M141+N141</f>
        <v>8</v>
      </c>
      <c r="P141" s="256">
        <f t="shared" ref="P141:P145" si="841">IF(M141&gt;N141,1,0)</f>
        <v>0</v>
      </c>
      <c r="Q141" s="256">
        <f t="shared" ref="Q141:Q145" si="842">IF(M141+N141=0,0,IF(M141=N141,1,0))</f>
        <v>1</v>
      </c>
      <c r="R141" s="256">
        <f t="shared" ref="R141:R145" si="843">IF(M141&lt;N141,1,0)</f>
        <v>0</v>
      </c>
      <c r="S141" s="288">
        <v>1</v>
      </c>
      <c r="T141" s="288">
        <v>3</v>
      </c>
      <c r="U141" s="125" t="str">
        <f t="shared" si="784"/>
        <v>人</v>
      </c>
      <c r="V141" s="125" cm="1">
        <f t="array" ref="V141">_xlfn.IFS(S141+T141=0,"",S141&gt;T141,IF(I141="主",IF(S141=5,4,3),IF(S141=5,0,1)),S141&lt;T141,IF(I141="主",IF(T141=5,0,1),IF(T141=5,4,3)),S141=T141,2)</f>
        <v>1</v>
      </c>
      <c r="W141" s="271"/>
      <c r="X141" s="271"/>
      <c r="Y141" s="258" t="s">
        <v>165</v>
      </c>
      <c r="Z141" s="235" t="str">
        <f t="shared" ref="Z141:AA141" si="844">IF($K141="","",IF($K141=$K139,AT139,AT140))</f>
        <v>飞行家</v>
      </c>
      <c r="AA141" s="235" t="str">
        <f t="shared" si="844"/>
        <v>空军</v>
      </c>
      <c r="AB141" s="239" t="str">
        <f t="shared" ref="AB141" si="845">IF($K141="","",IF($K141=$K139,AW139,AW140))</f>
        <v>逃脱大师</v>
      </c>
      <c r="AC141" s="239" t="str">
        <f t="shared" ref="AC141" si="846">IF($K141="","",IF($K141=$K139,AY139,AY140))</f>
        <v>幸运儿</v>
      </c>
      <c r="AD141" s="232" t="str">
        <f t="shared" ref="AD141:AG141" si="847">IF($K141="","",IF($K141=$K139,Z139,Z140))</f>
        <v>守墓人</v>
      </c>
      <c r="AE141" s="232" t="str">
        <f t="shared" si="847"/>
        <v>气象学家</v>
      </c>
      <c r="AF141" s="240" t="str">
        <f t="shared" si="847"/>
        <v>病患</v>
      </c>
      <c r="AG141" s="240" t="str">
        <f t="shared" si="847"/>
        <v>火灾调查员</v>
      </c>
      <c r="AH141" s="232" t="str">
        <f t="shared" ref="AH141:AK141" si="848">IF($K141="","",IF($K141=$K139,AD139,AD140))</f>
        <v>机械师</v>
      </c>
      <c r="AI141" s="232" t="str">
        <f t="shared" si="848"/>
        <v>木偶师</v>
      </c>
      <c r="AJ141" s="233" t="str">
        <f t="shared" si="848"/>
        <v>大副</v>
      </c>
      <c r="AK141" s="233" t="str">
        <f t="shared" si="848"/>
        <v>咒术师</v>
      </c>
      <c r="AL141" s="236" t="str">
        <f t="shared" ref="AL141" si="849">IF($K141="","",IF($K141=$K139,AZ139,AZ140))</f>
        <v>红蝶</v>
      </c>
      <c r="AM141" s="241" t="str">
        <f t="shared" ref="AM141:AN141" si="850">IF($K141="","",IF($K141=$K139,AL139,AL140))</f>
        <v>歌剧演员</v>
      </c>
      <c r="AN141" s="241" t="str">
        <f t="shared" si="850"/>
        <v>台球手</v>
      </c>
      <c r="AO141" s="272" t="s">
        <v>211</v>
      </c>
      <c r="AP141" s="272" t="s">
        <v>191</v>
      </c>
      <c r="AQ141" s="272" t="s">
        <v>242</v>
      </c>
      <c r="AR141" s="272" t="s">
        <v>240</v>
      </c>
      <c r="AS141" s="280"/>
      <c r="AT141" s="264" t="s">
        <v>245</v>
      </c>
      <c r="AU141" s="265" t="s">
        <v>251</v>
      </c>
      <c r="AV141" s="179" t="s">
        <v>253</v>
      </c>
      <c r="AW141" s="265" t="s">
        <v>267</v>
      </c>
      <c r="AX141" s="179" t="s">
        <v>164</v>
      </c>
      <c r="AY141" s="265" t="s">
        <v>131</v>
      </c>
      <c r="AZ141" s="266" t="s">
        <v>223</v>
      </c>
      <c r="BA141" s="223" t="str">
        <f t="shared" si="811"/>
        <v>客</v>
      </c>
      <c r="BB141" s="223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TE</v>
      </c>
      <c r="BC141" s="223" t="str">
        <f t="shared" si="806"/>
        <v>MRC</v>
      </c>
    </row>
    <row r="142" spans="1:55">
      <c r="A142" s="166">
        <f>输入错误检查!A141</f>
        <v>0</v>
      </c>
      <c r="B142" s="108">
        <f t="shared" si="812"/>
        <v>5</v>
      </c>
      <c r="C142" s="108">
        <f t="shared" si="813"/>
        <v>5</v>
      </c>
      <c r="D142" s="108">
        <f t="shared" si="814"/>
        <v>1730</v>
      </c>
      <c r="E142" s="108" t="str">
        <f t="shared" si="815"/>
        <v>MRC</v>
      </c>
      <c r="F142" s="108" t="str">
        <f t="shared" si="816"/>
        <v>TE</v>
      </c>
      <c r="G142" s="125">
        <v>4</v>
      </c>
      <c r="H142" s="108" t="s">
        <v>311</v>
      </c>
      <c r="I142" s="108" t="str">
        <f t="shared" si="838"/>
        <v>客</v>
      </c>
      <c r="J142" s="108" t="str">
        <f t="shared" si="839"/>
        <v>MRC</v>
      </c>
      <c r="K142" s="287" t="s">
        <v>79</v>
      </c>
      <c r="L142" s="287" t="s">
        <v>89</v>
      </c>
      <c r="M142" s="208"/>
      <c r="N142" s="208"/>
      <c r="O142" s="108"/>
      <c r="P142" s="267"/>
      <c r="Q142" s="267"/>
      <c r="R142" s="267"/>
      <c r="S142" s="288">
        <v>3</v>
      </c>
      <c r="T142" s="288">
        <v>1</v>
      </c>
      <c r="U142" s="125" t="str">
        <f t="shared" si="784"/>
        <v>人</v>
      </c>
      <c r="V142" s="125" cm="1">
        <f t="array" ref="V142">_xlfn.IFS(S142+T142=0,"",S142&gt;T142,IF(I142="主",IF(S142=5,4,3),IF(S142=5,0,1)),S142&lt;T142,IF(I142="主",IF(T142=5,0,1),IF(T142=5,4,3)),S142=T142,2)</f>
        <v>1</v>
      </c>
      <c r="W142" s="271"/>
      <c r="X142" s="271"/>
      <c r="Y142" s="258" t="str">
        <f t="shared" ref="Y142:Y146" si="851">IF(Y141="","",Y141)</f>
        <v>不归林</v>
      </c>
      <c r="Z142" s="235" t="str">
        <f t="shared" ref="Z142:AA142" si="852">IF($K142="","",IF($K142=$K140,AT140,AT139))</f>
        <v>逃脱大师</v>
      </c>
      <c r="AA142" s="235" t="str">
        <f t="shared" si="852"/>
        <v>幸运儿</v>
      </c>
      <c r="AB142" s="239" t="str">
        <f t="shared" ref="AB142" si="853">IF($K142="","",IF($K142=$K140,AW140,AW139))</f>
        <v>古董商</v>
      </c>
      <c r="AC142" s="239" t="str">
        <f t="shared" ref="AC142" si="854">IF($K142="","",IF($K142=$K140,AY140,AY139))</f>
        <v>玩具商</v>
      </c>
      <c r="AD142" s="232" t="str">
        <f t="shared" ref="AD142:AG142" si="855">IF($K142="","",IF($K142=$K140,Z140,Z139))</f>
        <v>守墓人</v>
      </c>
      <c r="AE142" s="232" t="str">
        <f t="shared" si="855"/>
        <v>病患</v>
      </c>
      <c r="AF142" s="240" t="str">
        <f t="shared" si="855"/>
        <v>医生</v>
      </c>
      <c r="AG142" s="240" t="str">
        <f t="shared" si="855"/>
        <v>气象学家</v>
      </c>
      <c r="AH142" s="232" t="str">
        <f t="shared" ref="AH142:AK142" si="856">IF($K142="","",IF($K142=$K140,AD140,AD139))</f>
        <v>木偶师</v>
      </c>
      <c r="AI142" s="232" t="str">
        <f t="shared" si="856"/>
        <v>机械师</v>
      </c>
      <c r="AJ142" s="233" t="str">
        <f t="shared" si="856"/>
        <v>大副</v>
      </c>
      <c r="AK142" s="233" t="str">
        <f t="shared" si="856"/>
        <v>咒术师</v>
      </c>
      <c r="AL142" s="236" t="str">
        <f t="shared" ref="AL142" si="857">IF($K142="","",IF($K142=$K140,AZ140,AZ139))</f>
        <v>渔女</v>
      </c>
      <c r="AM142" s="241" t="str">
        <f t="shared" ref="AM142:AN142" si="858">IF($K142="","",IF($K142=$K140,AL140,AL139))</f>
        <v>喧嚣</v>
      </c>
      <c r="AN142" s="241" t="str">
        <f t="shared" si="858"/>
        <v>台球手</v>
      </c>
      <c r="AO142" s="272" t="s">
        <v>211</v>
      </c>
      <c r="AP142" s="272" t="s">
        <v>269</v>
      </c>
      <c r="AQ142" s="272" t="s">
        <v>242</v>
      </c>
      <c r="AR142" s="272" t="s">
        <v>236</v>
      </c>
      <c r="AS142" s="277"/>
      <c r="AT142" s="264" t="s">
        <v>174</v>
      </c>
      <c r="AU142" s="265" t="s">
        <v>259</v>
      </c>
      <c r="AV142" s="179" t="s">
        <v>260</v>
      </c>
      <c r="AW142" s="265" t="s">
        <v>131</v>
      </c>
      <c r="AX142" s="179" t="s">
        <v>262</v>
      </c>
      <c r="AY142" s="265" t="s">
        <v>267</v>
      </c>
      <c r="AZ142" s="266" t="s">
        <v>223</v>
      </c>
      <c r="BA142" s="223" t="str">
        <f t="shared" si="811"/>
        <v>客</v>
      </c>
      <c r="BB142" s="223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TE</v>
      </c>
      <c r="BC142" s="223" t="str">
        <f t="shared" si="806"/>
        <v>MRC</v>
      </c>
    </row>
    <row r="143" spans="1:55">
      <c r="A143" s="166">
        <f>输入错误检查!A142</f>
        <v>0</v>
      </c>
      <c r="B143" s="108">
        <f t="shared" si="812"/>
        <v>5</v>
      </c>
      <c r="C143" s="108">
        <f t="shared" si="813"/>
        <v>5</v>
      </c>
      <c r="D143" s="108">
        <f t="shared" si="814"/>
        <v>1730</v>
      </c>
      <c r="E143" s="108" t="str">
        <f t="shared" si="815"/>
        <v>MRC</v>
      </c>
      <c r="F143" s="108" t="str">
        <f t="shared" si="816"/>
        <v>TE</v>
      </c>
      <c r="G143" s="125">
        <v>5</v>
      </c>
      <c r="H143" s="108" t="s">
        <v>307</v>
      </c>
      <c r="I143" s="108" t="str">
        <f t="shared" si="838"/>
        <v>客</v>
      </c>
      <c r="J143" s="108" t="str">
        <f t="shared" si="839"/>
        <v>MRC</v>
      </c>
      <c r="K143" s="288" t="s">
        <v>79</v>
      </c>
      <c r="L143" s="288" t="s">
        <v>89</v>
      </c>
      <c r="M143" s="208">
        <f>S143+S144</f>
        <v>2</v>
      </c>
      <c r="N143" s="208">
        <f>T143+T144</f>
        <v>2</v>
      </c>
      <c r="O143" s="108">
        <f t="shared" si="840"/>
        <v>4</v>
      </c>
      <c r="P143" s="256">
        <f t="shared" si="841"/>
        <v>0</v>
      </c>
      <c r="Q143" s="256">
        <f t="shared" si="842"/>
        <v>1</v>
      </c>
      <c r="R143" s="256">
        <f t="shared" si="843"/>
        <v>0</v>
      </c>
      <c r="S143" s="288">
        <v>2</v>
      </c>
      <c r="T143" s="288">
        <v>2</v>
      </c>
      <c r="U143" s="125" t="str">
        <f t="shared" si="784"/>
        <v>平</v>
      </c>
      <c r="V143" s="125" cm="1">
        <f t="array" ref="V143">_xlfn.IFS(S143+T143=0,"",S143&gt;T143,IF(I143="主",IF(S143=5,4,3),IF(S143=5,0,1)),S143&lt;T143,IF(I143="主",IF(T143=5,0,1),IF(T143=5,4,3)),S143=T143,2)</f>
        <v>2</v>
      </c>
      <c r="W143" s="271"/>
      <c r="X143" s="271"/>
      <c r="Y143" s="258" t="s">
        <v>317</v>
      </c>
      <c r="Z143" s="235" t="str">
        <f t="shared" ref="Z143:AA143" si="859">IF($K143="","",IF($K143=$K141,AT141,AT142))</f>
        <v>空军</v>
      </c>
      <c r="AA143" s="235" t="str">
        <f t="shared" si="859"/>
        <v>飞行家</v>
      </c>
      <c r="AB143" s="239" t="str">
        <f t="shared" ref="AB143" si="860">IF($K143="","",IF($K143=$K141,AW141,AW142))</f>
        <v>园丁</v>
      </c>
      <c r="AC143" s="239" t="str">
        <f t="shared" ref="AC143" si="861">IF($K143="","",IF($K143=$K141,AY141,AY142))</f>
        <v>弓箭手</v>
      </c>
      <c r="AD143" s="232" t="str">
        <f t="shared" ref="AD143:AG143" si="862">IF($K143="","",IF($K143=$K141,Z141,Z142))</f>
        <v>逃脱大师</v>
      </c>
      <c r="AE143" s="232" t="str">
        <f t="shared" si="862"/>
        <v>幸运儿</v>
      </c>
      <c r="AF143" s="240" t="str">
        <f t="shared" si="862"/>
        <v>古董商</v>
      </c>
      <c r="AG143" s="240" t="str">
        <f t="shared" si="862"/>
        <v>玩具商</v>
      </c>
      <c r="AH143" s="232" t="str">
        <f t="shared" ref="AH143:AK143" si="863">IF($K143="","",IF($K143=$K141,AD141,AD142))</f>
        <v>守墓人</v>
      </c>
      <c r="AI143" s="232" t="str">
        <f t="shared" si="863"/>
        <v>病患</v>
      </c>
      <c r="AJ143" s="233" t="str">
        <f t="shared" si="863"/>
        <v>医生</v>
      </c>
      <c r="AK143" s="233" t="str">
        <f t="shared" si="863"/>
        <v>气象学家</v>
      </c>
      <c r="AL143" s="236" t="str">
        <f t="shared" ref="AL143" si="864">IF($K143="","",IF($K143=$K141,AZ141,AZ142))</f>
        <v>蜡像师</v>
      </c>
      <c r="AM143" s="241" t="str">
        <f t="shared" ref="AM143:AN143" si="865">IF($K143="","",IF($K143=$K141,AL141,AL142))</f>
        <v>渔女</v>
      </c>
      <c r="AN143" s="241" t="str">
        <f t="shared" si="865"/>
        <v>喧嚣</v>
      </c>
      <c r="AO143" s="272" t="s">
        <v>211</v>
      </c>
      <c r="AP143" s="272" t="s">
        <v>269</v>
      </c>
      <c r="AQ143" s="272" t="s">
        <v>242</v>
      </c>
      <c r="AR143" s="272" t="s">
        <v>236</v>
      </c>
      <c r="AS143" s="280"/>
      <c r="AT143" s="264" t="s">
        <v>131</v>
      </c>
      <c r="AU143" s="265" t="s">
        <v>259</v>
      </c>
      <c r="AV143" s="179" t="s">
        <v>174</v>
      </c>
      <c r="AW143" s="265" t="s">
        <v>254</v>
      </c>
      <c r="AX143" s="179" t="s">
        <v>262</v>
      </c>
      <c r="AY143" s="265" t="s">
        <v>253</v>
      </c>
      <c r="AZ143" s="266" t="s">
        <v>240</v>
      </c>
      <c r="BA143" s="223" t="str">
        <f t="shared" si="811"/>
        <v>主</v>
      </c>
      <c r="BB143" s="223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MRC</v>
      </c>
      <c r="BC143" s="223" t="str">
        <f t="shared" si="806"/>
        <v>TE</v>
      </c>
    </row>
    <row r="144" spans="1:55">
      <c r="A144" s="166">
        <f>输入错误检查!A143</f>
        <v>0</v>
      </c>
      <c r="B144" s="108">
        <f t="shared" si="812"/>
        <v>5</v>
      </c>
      <c r="C144" s="108">
        <f t="shared" si="813"/>
        <v>5</v>
      </c>
      <c r="D144" s="108">
        <f t="shared" si="814"/>
        <v>1730</v>
      </c>
      <c r="E144" s="108" t="str">
        <f t="shared" si="815"/>
        <v>MRC</v>
      </c>
      <c r="F144" s="108" t="str">
        <f t="shared" si="816"/>
        <v>TE</v>
      </c>
      <c r="G144" s="125">
        <v>5</v>
      </c>
      <c r="H144" s="108" t="s">
        <v>311</v>
      </c>
      <c r="I144" s="108" t="str">
        <f t="shared" si="838"/>
        <v/>
      </c>
      <c r="J144" s="108" t="str">
        <f t="shared" si="839"/>
        <v/>
      </c>
      <c r="K144" s="288"/>
      <c r="L144" s="288"/>
      <c r="M144" s="208"/>
      <c r="N144" s="208"/>
      <c r="O144" s="108"/>
      <c r="P144" s="267"/>
      <c r="Q144" s="267"/>
      <c r="R144" s="267"/>
      <c r="S144" s="288"/>
      <c r="T144" s="288"/>
      <c r="U144" s="125" t="str">
        <f t="shared" si="784"/>
        <v/>
      </c>
      <c r="V144" s="125" t="str" cm="1">
        <f t="array" ref="V144">_xlfn.IFS(S144+T144=0,"",S144&gt;T144,IF(I144="主",IF(S144=5,4,3),IF(S144=5,0,1)),S144&lt;T144,IF(I144="主",IF(T144=5,0,1),IF(T144=5,4,3)),S144=T144,2)</f>
        <v/>
      </c>
      <c r="W144" s="271"/>
      <c r="X144" s="271"/>
      <c r="Y144" s="258" t="str">
        <f t="shared" si="851"/>
        <v>军工厂</v>
      </c>
      <c r="Z144" s="235" t="str">
        <f t="shared" ref="Z144:AA144" si="866">IF($K144="","",IF($K144=$K142,AT142,AT141))</f>
        <v/>
      </c>
      <c r="AA144" s="235" t="str">
        <f t="shared" si="866"/>
        <v/>
      </c>
      <c r="AB144" s="239" t="str">
        <f t="shared" ref="AB144" si="867">IF($K144="","",IF($K144=$K142,AW142,AW141))</f>
        <v/>
      </c>
      <c r="AC144" s="239" t="str">
        <f t="shared" ref="AC144" si="868">IF($K144="","",IF($K144=$K142,AY142,AY141))</f>
        <v/>
      </c>
      <c r="AD144" s="232" t="str">
        <f t="shared" ref="AD144:AG144" si="869">IF($K144="","",IF($K144=$K142,Z142,Z141))</f>
        <v/>
      </c>
      <c r="AE144" s="232" t="str">
        <f t="shared" si="869"/>
        <v/>
      </c>
      <c r="AF144" s="240" t="str">
        <f t="shared" si="869"/>
        <v/>
      </c>
      <c r="AG144" s="240" t="str">
        <f t="shared" si="869"/>
        <v/>
      </c>
      <c r="AH144" s="232" t="str">
        <f t="shared" ref="AH144:AK144" si="870">IF($K144="","",IF($K144=$K142,AD142,AD141))</f>
        <v/>
      </c>
      <c r="AI144" s="232" t="str">
        <f t="shared" si="870"/>
        <v/>
      </c>
      <c r="AJ144" s="233" t="str">
        <f t="shared" si="870"/>
        <v/>
      </c>
      <c r="AK144" s="233" t="str">
        <f t="shared" si="870"/>
        <v/>
      </c>
      <c r="AL144" s="236" t="str">
        <f t="shared" ref="AL144" si="871">IF($K144="","",IF($K144=$K142,AZ142,AZ141))</f>
        <v/>
      </c>
      <c r="AM144" s="241" t="str">
        <f t="shared" ref="AM144:AN144" si="872">IF($K144="","",IF($K144=$K142,AL142,AL141))</f>
        <v/>
      </c>
      <c r="AN144" s="241" t="str">
        <f t="shared" si="872"/>
        <v/>
      </c>
      <c r="AO144" s="277"/>
      <c r="AP144" s="277"/>
      <c r="AQ144" s="277"/>
      <c r="AR144" s="277"/>
      <c r="AS144" s="277"/>
      <c r="AT144" s="264"/>
      <c r="AU144" s="265"/>
      <c r="AV144" s="179"/>
      <c r="AW144" s="265"/>
      <c r="AX144" s="179"/>
      <c r="AY144" s="265"/>
      <c r="AZ144" s="266"/>
      <c r="BA144" s="223" t="str">
        <f t="shared" si="811"/>
        <v/>
      </c>
      <c r="BB144" s="223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BC144" s="223" t="str">
        <f t="shared" si="806"/>
        <v/>
      </c>
    </row>
    <row r="145" spans="1:55">
      <c r="A145" s="166">
        <f>输入错误检查!A144</f>
        <v>0</v>
      </c>
      <c r="B145" s="108">
        <f t="shared" si="812"/>
        <v>5</v>
      </c>
      <c r="C145" s="108">
        <f t="shared" si="813"/>
        <v>5</v>
      </c>
      <c r="D145" s="108">
        <f t="shared" si="814"/>
        <v>1730</v>
      </c>
      <c r="E145" s="108" t="str">
        <f t="shared" si="815"/>
        <v>MRC</v>
      </c>
      <c r="F145" s="108" t="str">
        <f t="shared" si="816"/>
        <v>TE</v>
      </c>
      <c r="G145" s="125" t="s">
        <v>314</v>
      </c>
      <c r="H145" s="108" t="s">
        <v>307</v>
      </c>
      <c r="I145" s="108" t="str">
        <f t="shared" si="838"/>
        <v/>
      </c>
      <c r="J145" s="108" t="str">
        <f t="shared" si="839"/>
        <v/>
      </c>
      <c r="K145" s="288"/>
      <c r="L145" s="288"/>
      <c r="M145" s="208">
        <f>S145+S146</f>
        <v>0</v>
      </c>
      <c r="N145" s="208">
        <f>T145+T146</f>
        <v>0</v>
      </c>
      <c r="O145" s="108">
        <f t="shared" si="840"/>
        <v>0</v>
      </c>
      <c r="P145" s="256">
        <f t="shared" si="841"/>
        <v>0</v>
      </c>
      <c r="Q145" s="256">
        <f t="shared" si="842"/>
        <v>0</v>
      </c>
      <c r="R145" s="256">
        <f t="shared" si="843"/>
        <v>0</v>
      </c>
      <c r="S145" s="288"/>
      <c r="T145" s="288"/>
      <c r="U145" s="125" t="str">
        <f t="shared" si="784"/>
        <v/>
      </c>
      <c r="V145" s="125" t="str" cm="1">
        <f t="array" ref="V145">_xlfn.IFS(S145+T145=0,"",S145&gt;T145,IF(I145="主",IF(S145=5,4,3),IF(S145=5,0,1)),S145&lt;T145,IF(I145="主",IF(T145=5,0,1),IF(T145=5,4,3)),S145=T145,2)</f>
        <v/>
      </c>
      <c r="W145" s="271"/>
      <c r="X145" s="271"/>
      <c r="Y145" s="258"/>
      <c r="Z145" s="235" t="str">
        <f t="shared" ref="Z145:AA145" si="873">IF($K145="","",IF($K145=$K143,AT143,AT144))</f>
        <v/>
      </c>
      <c r="AA145" s="235" t="str">
        <f t="shared" si="873"/>
        <v/>
      </c>
      <c r="AB145" s="239" t="str">
        <f t="shared" ref="AB145" si="874">IF($K145="","",IF($K145=$K143,AW143,AW144))</f>
        <v/>
      </c>
      <c r="AC145" s="239" t="str">
        <f t="shared" ref="AC145" si="875">IF($K145="","",IF($K145=$K143,AY143,AY144))</f>
        <v/>
      </c>
      <c r="AD145" s="232" t="str">
        <f t="shared" ref="AD145:AG145" si="876">IF($K145="","",IF($K145=$K143,Z143,Z144))</f>
        <v/>
      </c>
      <c r="AE145" s="232" t="str">
        <f t="shared" si="876"/>
        <v/>
      </c>
      <c r="AF145" s="240" t="str">
        <f t="shared" si="876"/>
        <v/>
      </c>
      <c r="AG145" s="240" t="str">
        <f t="shared" si="876"/>
        <v/>
      </c>
      <c r="AH145" s="232" t="str">
        <f t="shared" ref="AH145:AK145" si="877">IF($K145="","",IF($K145=$K143,AD143,AD144))</f>
        <v/>
      </c>
      <c r="AI145" s="232" t="str">
        <f t="shared" si="877"/>
        <v/>
      </c>
      <c r="AJ145" s="233" t="str">
        <f t="shared" si="877"/>
        <v/>
      </c>
      <c r="AK145" s="233" t="str">
        <f t="shared" si="877"/>
        <v/>
      </c>
      <c r="AL145" s="236" t="str">
        <f t="shared" ref="AL145" si="878">IF($K145="","",IF($K145=$K143,AZ143,AZ144))</f>
        <v/>
      </c>
      <c r="AM145" s="241" t="str">
        <f t="shared" ref="AM145:AN145" si="879">IF($K145="","",IF($K145=$K143,AL143,AL144))</f>
        <v/>
      </c>
      <c r="AN145" s="241" t="str">
        <f t="shared" si="879"/>
        <v/>
      </c>
      <c r="AO145" s="277"/>
      <c r="AP145" s="277"/>
      <c r="AQ145" s="277"/>
      <c r="AR145" s="277"/>
      <c r="AS145" s="280"/>
      <c r="AT145" s="264"/>
      <c r="AU145" s="265"/>
      <c r="AV145" s="179"/>
      <c r="AW145" s="265"/>
      <c r="AX145" s="179"/>
      <c r="AY145" s="265"/>
      <c r="AZ145" s="266"/>
      <c r="BA145" s="223" t="str">
        <f t="shared" si="811"/>
        <v/>
      </c>
      <c r="BB145" s="223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223" t="str">
        <f t="shared" si="806"/>
        <v/>
      </c>
    </row>
    <row r="146" spans="1:55">
      <c r="A146" s="166">
        <f>输入错误检查!A145</f>
        <v>0</v>
      </c>
      <c r="B146" s="108">
        <f t="shared" si="812"/>
        <v>5</v>
      </c>
      <c r="C146" s="108">
        <f t="shared" si="813"/>
        <v>5</v>
      </c>
      <c r="D146" s="108">
        <f t="shared" si="814"/>
        <v>1730</v>
      </c>
      <c r="E146" s="108" t="str">
        <f t="shared" si="815"/>
        <v>MRC</v>
      </c>
      <c r="F146" s="108" t="str">
        <f t="shared" si="816"/>
        <v>TE</v>
      </c>
      <c r="G146" s="125" t="s">
        <v>314</v>
      </c>
      <c r="H146" s="108" t="s">
        <v>311</v>
      </c>
      <c r="I146" s="108" t="str">
        <f t="shared" si="838"/>
        <v/>
      </c>
      <c r="J146" s="108" t="str">
        <f t="shared" si="839"/>
        <v/>
      </c>
      <c r="K146" s="288"/>
      <c r="L146" s="288"/>
      <c r="M146" s="208"/>
      <c r="N146" s="208"/>
      <c r="O146" s="108"/>
      <c r="P146" s="267"/>
      <c r="Q146" s="267"/>
      <c r="R146" s="267"/>
      <c r="S146" s="288"/>
      <c r="T146" s="288"/>
      <c r="U146" s="125" t="str">
        <f t="shared" si="784"/>
        <v/>
      </c>
      <c r="V146" s="125" t="str" cm="1">
        <f t="array" ref="V146">_xlfn.IFS(S146+T146=0,"",S146&gt;T146,IF(I146="主",IF(S146=5,4,3),IF(S146=5,0,1)),S146&lt;T146,IF(I146="主",IF(T146=5,0,1),IF(T146=5,4,3)),S146=T146,2)</f>
        <v/>
      </c>
      <c r="W146" s="271"/>
      <c r="X146" s="271"/>
      <c r="Y146" s="258" t="str">
        <f t="shared" si="851"/>
        <v/>
      </c>
      <c r="Z146" s="235" t="str">
        <f t="shared" ref="Z146:AA146" si="880">IF($K146="","",IF($K146=$K144,AT144,AT143))</f>
        <v/>
      </c>
      <c r="AA146" s="235" t="str">
        <f t="shared" si="880"/>
        <v/>
      </c>
      <c r="AB146" s="239" t="str">
        <f t="shared" ref="AB146" si="881">IF($K146="","",IF($K146=$K144,AW144,AW143))</f>
        <v/>
      </c>
      <c r="AC146" s="239" t="str">
        <f t="shared" ref="AC146" si="882">IF($K146="","",IF($K146=$K144,AY144,AY143))</f>
        <v/>
      </c>
      <c r="AD146" s="232" t="str">
        <f t="shared" ref="AD146:AG146" si="883">IF($K146="","",IF($K146=$K144,Z144,Z143))</f>
        <v/>
      </c>
      <c r="AE146" s="232" t="str">
        <f t="shared" si="883"/>
        <v/>
      </c>
      <c r="AF146" s="240" t="str">
        <f t="shared" si="883"/>
        <v/>
      </c>
      <c r="AG146" s="240" t="str">
        <f t="shared" si="883"/>
        <v/>
      </c>
      <c r="AH146" s="232" t="str">
        <f t="shared" ref="AH146:AK146" si="884">IF($K146="","",IF($K146=$K144,AD144,AD143))</f>
        <v/>
      </c>
      <c r="AI146" s="232" t="str">
        <f t="shared" si="884"/>
        <v/>
      </c>
      <c r="AJ146" s="233" t="str">
        <f t="shared" si="884"/>
        <v/>
      </c>
      <c r="AK146" s="233" t="str">
        <f t="shared" si="884"/>
        <v/>
      </c>
      <c r="AL146" s="236" t="str">
        <f t="shared" ref="AL146" si="885">IF($K146="","",IF($K146=$K144,AZ144,AZ143))</f>
        <v/>
      </c>
      <c r="AM146" s="241" t="str">
        <f t="shared" ref="AM146:AN146" si="886">IF($K146="","",IF($K146=$K144,AL144,AL143))</f>
        <v/>
      </c>
      <c r="AN146" s="241" t="str">
        <f t="shared" si="886"/>
        <v/>
      </c>
      <c r="AO146" s="277"/>
      <c r="AP146" s="277"/>
      <c r="AQ146" s="277"/>
      <c r="AR146" s="277"/>
      <c r="AS146" s="277"/>
      <c r="AT146" s="264"/>
      <c r="AU146" s="265"/>
      <c r="AV146" s="179"/>
      <c r="AW146" s="265"/>
      <c r="AX146" s="179"/>
      <c r="AY146" s="265"/>
      <c r="AZ146" s="266"/>
      <c r="BA146" s="223" t="str">
        <f t="shared" si="811"/>
        <v/>
      </c>
      <c r="BB146" s="223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223" t="str">
        <f t="shared" si="806"/>
        <v/>
      </c>
    </row>
    <row r="147" spans="1:55">
      <c r="A147" s="166">
        <f>输入错误检查!A146</f>
        <v>0</v>
      </c>
      <c r="B147" s="108" t="str">
        <f>IF(赛果!A14="","",赛果!A14)</f>
        <v/>
      </c>
      <c r="C147" s="108" t="str">
        <f>IF(赛果!B14="","",赛果!B14)</f>
        <v/>
      </c>
      <c r="D147" s="108" t="str">
        <f>IF(赛果!C14="","",赛果!C14)</f>
        <v/>
      </c>
      <c r="E147" s="108" t="str">
        <f>IF(赛果!D14="","",赛果!D14)</f>
        <v/>
      </c>
      <c r="F147" s="108" t="str">
        <f>IF(赛果!E14="","",赛果!E14)</f>
        <v/>
      </c>
      <c r="G147" s="125">
        <v>1</v>
      </c>
      <c r="H147" s="108" t="s">
        <v>307</v>
      </c>
      <c r="I147" s="108" t="str">
        <f t="shared" si="838"/>
        <v/>
      </c>
      <c r="J147" s="108" t="str">
        <f t="shared" si="839"/>
        <v/>
      </c>
      <c r="K147" s="179"/>
      <c r="L147" s="207"/>
      <c r="M147" s="208">
        <f>S147+S148</f>
        <v>0</v>
      </c>
      <c r="N147" s="208">
        <f>T147+T148</f>
        <v>0</v>
      </c>
      <c r="O147" s="125">
        <f t="shared" ref="O147:O151" si="887">M147+N147</f>
        <v>0</v>
      </c>
      <c r="P147" s="209">
        <f t="shared" ref="P147:P151" si="888">IF(M147&gt;N147,1,0)</f>
        <v>0</v>
      </c>
      <c r="Q147" s="209">
        <f t="shared" ref="Q147:Q151" si="889">IF(M147+N147=0,0,IF(M147=N147,1,0))</f>
        <v>0</v>
      </c>
      <c r="R147" s="209">
        <f t="shared" ref="R147:R151" si="890">IF(M147&lt;N147,1,0)</f>
        <v>0</v>
      </c>
      <c r="S147" s="177"/>
      <c r="T147" s="177"/>
      <c r="U147" s="125" t="str">
        <f t="shared" si="784"/>
        <v/>
      </c>
      <c r="V147" s="125" t="str" cm="1">
        <f t="array" ref="V147">_xlfn.IFS(S147+T147=0,"",S147&gt;T147,IF(I147="主",IF(S147=5,4,3),IF(S147=5,0,1)),S147&lt;T147,IF(I147="主",IF(T147=5,0,1),IF(T147=5,4,3)),S147=T147,2)</f>
        <v/>
      </c>
      <c r="W147" s="210"/>
      <c r="X147" s="210"/>
      <c r="Y147" s="210"/>
      <c r="Z147" s="211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3"/>
      <c r="AL147" s="214"/>
      <c r="AM147" s="214"/>
      <c r="AN147" s="214"/>
      <c r="AO147" s="249"/>
      <c r="AP147" s="250"/>
      <c r="AQ147" s="217"/>
      <c r="AR147" s="218"/>
      <c r="AS147" s="219"/>
      <c r="AT147" s="220"/>
      <c r="AU147" s="221"/>
      <c r="AV147" s="179"/>
      <c r="AW147" s="221"/>
      <c r="AX147" s="179"/>
      <c r="AY147" s="221"/>
      <c r="AZ147" s="136"/>
      <c r="BA147" s="223" t="str">
        <f t="shared" si="811"/>
        <v/>
      </c>
      <c r="BB147" s="223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BC147" s="223" t="str">
        <f t="shared" si="806"/>
        <v/>
      </c>
    </row>
    <row r="148" spans="1:55">
      <c r="A148" s="166">
        <f>输入错误检查!A147</f>
        <v>0</v>
      </c>
      <c r="B148" s="108" t="str">
        <f t="shared" ref="B148:B158" si="891">B147</f>
        <v/>
      </c>
      <c r="C148" s="108" t="str">
        <f t="shared" ref="C148:C158" si="892">C147</f>
        <v/>
      </c>
      <c r="D148" s="108" t="str">
        <f t="shared" ref="D148:D158" si="893">D147</f>
        <v/>
      </c>
      <c r="E148" s="108" t="str">
        <f t="shared" ref="E148:E158" si="894">E147</f>
        <v/>
      </c>
      <c r="F148" s="108" t="str">
        <f t="shared" ref="F148:F158" si="895">F147</f>
        <v/>
      </c>
      <c r="G148" s="125">
        <v>1</v>
      </c>
      <c r="H148" s="108" t="s">
        <v>311</v>
      </c>
      <c r="I148" s="108" t="str">
        <f t="shared" si="838"/>
        <v/>
      </c>
      <c r="J148" s="108" t="str">
        <f t="shared" si="839"/>
        <v/>
      </c>
      <c r="K148" s="179"/>
      <c r="L148" s="245"/>
      <c r="M148" s="208"/>
      <c r="N148" s="208"/>
      <c r="O148" s="125"/>
      <c r="P148" s="224"/>
      <c r="Q148" s="224"/>
      <c r="R148" s="224"/>
      <c r="S148" s="177"/>
      <c r="T148" s="177"/>
      <c r="U148" s="125" t="str">
        <f t="shared" si="784"/>
        <v/>
      </c>
      <c r="V148" s="125" t="str" cm="1">
        <f t="array" ref="V148">_xlfn.IFS(S148+T148=0,"",S148&gt;T148,IF(I148="主",IF(S148=5,4,3),IF(S148=5,0,1)),S148&lt;T148,IF(I148="主",IF(T148=5,0,1),IF(T148=5,4,3)),S148=T148,2)</f>
        <v/>
      </c>
      <c r="W148" s="210" t="str">
        <f>IF(W147="","",W147)</f>
        <v/>
      </c>
      <c r="X148" s="210"/>
      <c r="Y148" s="210" t="str">
        <f t="shared" ref="Y148:Y152" si="896">IF(Y147="","",Y147)</f>
        <v/>
      </c>
      <c r="Z148" s="225"/>
      <c r="AA148" s="226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13"/>
      <c r="AL148" s="214"/>
      <c r="AM148" s="214"/>
      <c r="AN148" s="214"/>
      <c r="AO148" s="249"/>
      <c r="AP148" s="250"/>
      <c r="AQ148" s="228"/>
      <c r="AR148" s="229"/>
      <c r="AS148" s="230"/>
      <c r="AT148" s="220"/>
      <c r="AU148" s="221"/>
      <c r="AV148" s="179"/>
      <c r="AW148" s="221"/>
      <c r="AX148" s="179"/>
      <c r="AY148" s="221"/>
      <c r="AZ148" s="136"/>
      <c r="BA148" s="223" t="str">
        <f t="shared" si="811"/>
        <v/>
      </c>
      <c r="BB148" s="223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BC148" s="223" t="str">
        <f t="shared" si="806"/>
        <v/>
      </c>
    </row>
    <row r="149" spans="1:55">
      <c r="A149" s="166">
        <f>输入错误检查!A148</f>
        <v>0</v>
      </c>
      <c r="B149" s="108" t="str">
        <f t="shared" si="891"/>
        <v/>
      </c>
      <c r="C149" s="108" t="str">
        <f t="shared" si="892"/>
        <v/>
      </c>
      <c r="D149" s="108" t="str">
        <f t="shared" si="893"/>
        <v/>
      </c>
      <c r="E149" s="108" t="str">
        <f t="shared" si="894"/>
        <v/>
      </c>
      <c r="F149" s="108" t="str">
        <f t="shared" si="895"/>
        <v/>
      </c>
      <c r="G149" s="125">
        <v>2</v>
      </c>
      <c r="H149" s="108" t="s">
        <v>307</v>
      </c>
      <c r="I149" s="108" t="str">
        <f t="shared" si="838"/>
        <v/>
      </c>
      <c r="J149" s="108" t="str">
        <f t="shared" si="839"/>
        <v/>
      </c>
      <c r="K149" s="179"/>
      <c r="L149" s="207"/>
      <c r="M149" s="208">
        <f>S149+S150</f>
        <v>0</v>
      </c>
      <c r="N149" s="208">
        <f>T149+T150</f>
        <v>0</v>
      </c>
      <c r="O149" s="125">
        <f t="shared" si="887"/>
        <v>0</v>
      </c>
      <c r="P149" s="209">
        <f t="shared" si="888"/>
        <v>0</v>
      </c>
      <c r="Q149" s="209">
        <f t="shared" si="889"/>
        <v>0</v>
      </c>
      <c r="R149" s="209">
        <f t="shared" si="890"/>
        <v>0</v>
      </c>
      <c r="S149" s="177"/>
      <c r="T149" s="177"/>
      <c r="U149" s="125" t="str">
        <f t="shared" si="784"/>
        <v/>
      </c>
      <c r="V149" s="125" t="str" cm="1">
        <f t="array" ref="V149">_xlfn.IFS(S149+T149=0,"",S149&gt;T149,IF(I149="主",IF(S149=5,4,3),IF(S149=5,0,1)),S149&lt;T149,IF(I149="主",IF(T149=5,0,1),IF(T149=5,4,3)),S149=T149,2)</f>
        <v/>
      </c>
      <c r="W149" s="231"/>
      <c r="X149" s="210"/>
      <c r="Y149" s="210"/>
      <c r="Z149" s="232" t="str">
        <f t="shared" ref="Z149:AA149" si="897">IF($K149="","",IF($K149=$K147,AT147,AT148))</f>
        <v/>
      </c>
      <c r="AA149" s="233" t="str">
        <f t="shared" si="897"/>
        <v/>
      </c>
      <c r="AB149" s="234" t="str">
        <f t="shared" ref="AB149" si="898">IF($K149="","",IF($K149=$K147,AW147,AW148))</f>
        <v/>
      </c>
      <c r="AC149" s="235" t="str">
        <f t="shared" ref="AC149" si="899">IF($K149="","",IF($K149=$K147,AY147,AY148))</f>
        <v/>
      </c>
      <c r="AD149" s="227"/>
      <c r="AE149" s="227"/>
      <c r="AF149" s="227"/>
      <c r="AG149" s="227"/>
      <c r="AH149" s="227"/>
      <c r="AI149" s="227"/>
      <c r="AJ149" s="227"/>
      <c r="AK149" s="227"/>
      <c r="AL149" s="236" t="str">
        <f t="shared" ref="AL149" si="900">IF($K149="","",IF($K149=$K147,AZ147,AZ148))</f>
        <v/>
      </c>
      <c r="AM149" s="214"/>
      <c r="AN149" s="214"/>
      <c r="AO149" s="249"/>
      <c r="AP149" s="177"/>
      <c r="AQ149" s="281"/>
      <c r="AR149" s="238"/>
      <c r="AS149" s="230"/>
      <c r="AT149" s="220"/>
      <c r="AU149" s="221"/>
      <c r="AV149" s="179"/>
      <c r="AW149" s="221"/>
      <c r="AX149" s="179"/>
      <c r="AY149" s="221"/>
      <c r="AZ149" s="139"/>
      <c r="BA149" s="223" t="str">
        <f t="shared" si="811"/>
        <v/>
      </c>
      <c r="BB149" s="223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BC149" s="223" t="str">
        <f t="shared" si="806"/>
        <v/>
      </c>
    </row>
    <row r="150" spans="1:55">
      <c r="A150" s="166">
        <f>输入错误检查!A149</f>
        <v>0</v>
      </c>
      <c r="B150" s="108" t="str">
        <f t="shared" si="891"/>
        <v/>
      </c>
      <c r="C150" s="108" t="str">
        <f t="shared" si="892"/>
        <v/>
      </c>
      <c r="D150" s="108" t="str">
        <f t="shared" si="893"/>
        <v/>
      </c>
      <c r="E150" s="108" t="str">
        <f t="shared" si="894"/>
        <v/>
      </c>
      <c r="F150" s="108" t="str">
        <f t="shared" si="895"/>
        <v/>
      </c>
      <c r="G150" s="125">
        <v>2</v>
      </c>
      <c r="H150" s="108" t="s">
        <v>311</v>
      </c>
      <c r="I150" s="108" t="str">
        <f t="shared" si="838"/>
        <v/>
      </c>
      <c r="J150" s="108" t="str">
        <f t="shared" si="839"/>
        <v/>
      </c>
      <c r="K150" s="179"/>
      <c r="L150" s="245"/>
      <c r="M150" s="208"/>
      <c r="N150" s="208"/>
      <c r="O150" s="125"/>
      <c r="P150" s="224"/>
      <c r="Q150" s="224"/>
      <c r="R150" s="224"/>
      <c r="S150" s="177"/>
      <c r="T150" s="177"/>
      <c r="U150" s="125" t="str">
        <f t="shared" si="784"/>
        <v/>
      </c>
      <c r="V150" s="125" t="str" cm="1">
        <f t="array" ref="V150">_xlfn.IFS(S150+T150=0,"",S150&gt;T150,IF(I150="主",IF(S150=5,4,3),IF(S150=5,0,1)),S150&lt;T150,IF(I150="主",IF(T150=5,0,1),IF(T150=5,4,3)),S150=T150,2)</f>
        <v/>
      </c>
      <c r="W150" s="231"/>
      <c r="X150" s="210"/>
      <c r="Y150" s="210" t="str">
        <f t="shared" si="896"/>
        <v/>
      </c>
      <c r="Z150" s="232" t="str">
        <f t="shared" ref="Z150:AA150" si="901">IF($K150="","",IF($K150=$K148,AT148,AT147))</f>
        <v/>
      </c>
      <c r="AA150" s="233" t="str">
        <f t="shared" si="901"/>
        <v/>
      </c>
      <c r="AB150" s="234" t="str">
        <f t="shared" ref="AB150" si="902">IF($K150="","",IF($K150=$K148,AW148,AW147))</f>
        <v/>
      </c>
      <c r="AC150" s="235" t="str">
        <f t="shared" ref="AC150" si="903">IF($K150="","",IF($K150=$K148,AY148,AY147))</f>
        <v/>
      </c>
      <c r="AD150" s="226"/>
      <c r="AE150" s="226"/>
      <c r="AF150" s="227"/>
      <c r="AG150" s="227"/>
      <c r="AH150" s="227"/>
      <c r="AI150" s="227"/>
      <c r="AJ150" s="227"/>
      <c r="AK150" s="227"/>
      <c r="AL150" s="236" t="str">
        <f t="shared" ref="AL150" si="904">IF($K150="","",IF($K150=$K148,AZ148,AZ147))</f>
        <v/>
      </c>
      <c r="AM150" s="214"/>
      <c r="AN150" s="214"/>
      <c r="AO150" s="249"/>
      <c r="AP150" s="177"/>
      <c r="AQ150" s="250"/>
      <c r="AR150" s="228"/>
      <c r="AS150" s="230"/>
      <c r="AT150" s="220"/>
      <c r="AU150" s="221"/>
      <c r="AV150" s="179"/>
      <c r="AW150" s="221"/>
      <c r="AX150" s="179"/>
      <c r="AY150" s="221"/>
      <c r="AZ150" s="136"/>
      <c r="BA150" s="223" t="str">
        <f t="shared" si="811"/>
        <v/>
      </c>
      <c r="BB150" s="223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BC150" s="223" t="str">
        <f t="shared" si="806"/>
        <v/>
      </c>
    </row>
    <row r="151" spans="1:55">
      <c r="A151" s="166">
        <f>输入错误检查!A150</f>
        <v>0</v>
      </c>
      <c r="B151" s="108" t="str">
        <f t="shared" si="891"/>
        <v/>
      </c>
      <c r="C151" s="108" t="str">
        <f t="shared" si="892"/>
        <v/>
      </c>
      <c r="D151" s="108" t="str">
        <f t="shared" si="893"/>
        <v/>
      </c>
      <c r="E151" s="108" t="str">
        <f t="shared" si="894"/>
        <v/>
      </c>
      <c r="F151" s="108" t="str">
        <f t="shared" si="895"/>
        <v/>
      </c>
      <c r="G151" s="125">
        <v>3</v>
      </c>
      <c r="H151" s="108" t="s">
        <v>307</v>
      </c>
      <c r="I151" s="108" t="str">
        <f t="shared" si="838"/>
        <v/>
      </c>
      <c r="J151" s="108" t="str">
        <f t="shared" si="839"/>
        <v/>
      </c>
      <c r="K151" s="179"/>
      <c r="L151" s="245"/>
      <c r="M151" s="208">
        <f>S151+S152</f>
        <v>0</v>
      </c>
      <c r="N151" s="208">
        <f>T151+T152</f>
        <v>0</v>
      </c>
      <c r="O151" s="125">
        <f t="shared" si="887"/>
        <v>0</v>
      </c>
      <c r="P151" s="209">
        <f t="shared" si="888"/>
        <v>0</v>
      </c>
      <c r="Q151" s="209">
        <f t="shared" si="889"/>
        <v>0</v>
      </c>
      <c r="R151" s="209">
        <f t="shared" si="890"/>
        <v>0</v>
      </c>
      <c r="S151" s="177"/>
      <c r="T151" s="177"/>
      <c r="U151" s="125" t="str">
        <f t="shared" si="784"/>
        <v/>
      </c>
      <c r="V151" s="125" t="str" cm="1">
        <f t="array" ref="V151">_xlfn.IFS(S151+T151=0,"",S151&gt;T151,IF(I151="主",IF(S151=5,4,3),IF(S151=5,0,1)),S151&lt;T151,IF(I151="主",IF(T151=5,0,1),IF(T151=5,4,3)),S151=T151,2)</f>
        <v/>
      </c>
      <c r="W151" s="231"/>
      <c r="X151" s="231"/>
      <c r="Y151" s="210"/>
      <c r="Z151" s="235" t="str">
        <f t="shared" ref="Z151:AA151" si="905">IF($K151="","",IF($K151=$K149,AT149,AT150))</f>
        <v/>
      </c>
      <c r="AA151" s="235" t="str">
        <f t="shared" si="905"/>
        <v/>
      </c>
      <c r="AB151" s="239" t="str">
        <f t="shared" ref="AB151" si="906">IF($K151="","",IF($K151=$K149,AW149,AW150))</f>
        <v/>
      </c>
      <c r="AC151" s="239" t="str">
        <f t="shared" ref="AC151" si="907">IF($K151="","",IF($K151=$K149,AY149,AY150))</f>
        <v/>
      </c>
      <c r="AD151" s="235" t="str">
        <f t="shared" ref="AD151:AG151" si="908">IF($K151="","",IF($K151=$K149,Z149,Z150))</f>
        <v/>
      </c>
      <c r="AE151" s="240" t="str">
        <f t="shared" si="908"/>
        <v/>
      </c>
      <c r="AF151" s="240" t="str">
        <f t="shared" si="908"/>
        <v/>
      </c>
      <c r="AG151" s="240" t="str">
        <f t="shared" si="908"/>
        <v/>
      </c>
      <c r="AH151" s="227"/>
      <c r="AI151" s="227"/>
      <c r="AJ151" s="227"/>
      <c r="AK151" s="227"/>
      <c r="AL151" s="236" t="str">
        <f t="shared" ref="AL151" si="909">IF($K151="","",IF($K151=$K149,AZ149,AZ150))</f>
        <v/>
      </c>
      <c r="AM151" s="241" t="str">
        <f t="shared" ref="AM151" si="910">IF($K151="","",IF($K151=$K149,AL149,AL150))</f>
        <v/>
      </c>
      <c r="AN151" s="214"/>
      <c r="AO151" s="249"/>
      <c r="AP151" s="177"/>
      <c r="AQ151" s="177"/>
      <c r="AR151" s="281"/>
      <c r="AS151" s="242"/>
      <c r="AT151" s="282"/>
      <c r="AU151" s="247"/>
      <c r="AV151" s="177"/>
      <c r="AW151" s="247"/>
      <c r="AX151" s="177"/>
      <c r="AY151" s="247"/>
      <c r="AZ151" s="139"/>
      <c r="BA151" s="223" t="str">
        <f t="shared" si="811"/>
        <v/>
      </c>
      <c r="BB151" s="223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BC151" s="223" t="str">
        <f t="shared" si="806"/>
        <v/>
      </c>
    </row>
    <row r="152" spans="1:55">
      <c r="A152" s="166">
        <f>输入错误检查!A151</f>
        <v>0</v>
      </c>
      <c r="B152" s="108" t="str">
        <f t="shared" si="891"/>
        <v/>
      </c>
      <c r="C152" s="108" t="str">
        <f t="shared" si="892"/>
        <v/>
      </c>
      <c r="D152" s="108" t="str">
        <f t="shared" si="893"/>
        <v/>
      </c>
      <c r="E152" s="108" t="str">
        <f t="shared" si="894"/>
        <v/>
      </c>
      <c r="F152" s="108" t="str">
        <f t="shared" si="895"/>
        <v/>
      </c>
      <c r="G152" s="125">
        <v>3</v>
      </c>
      <c r="H152" s="108" t="s">
        <v>311</v>
      </c>
      <c r="I152" s="108" t="str">
        <f t="shared" si="838"/>
        <v/>
      </c>
      <c r="J152" s="108" t="str">
        <f t="shared" si="839"/>
        <v/>
      </c>
      <c r="K152" s="179"/>
      <c r="L152" s="245"/>
      <c r="M152" s="208"/>
      <c r="N152" s="208"/>
      <c r="O152" s="125"/>
      <c r="P152" s="224"/>
      <c r="Q152" s="224"/>
      <c r="R152" s="224"/>
      <c r="S152" s="177"/>
      <c r="T152" s="177"/>
      <c r="U152" s="125" t="str">
        <f t="shared" si="784"/>
        <v/>
      </c>
      <c r="V152" s="125" t="str" cm="1">
        <f t="array" ref="V152">_xlfn.IFS(S152+T152=0,"",S152&gt;T152,IF(I152="主",IF(S152=5,4,3),IF(S152=5,0,1)),S152&lt;T152,IF(I152="主",IF(T152=5,0,1),IF(T152=5,4,3)),S152=T152,2)</f>
        <v/>
      </c>
      <c r="W152" s="231"/>
      <c r="X152" s="231"/>
      <c r="Y152" s="210" t="str">
        <f t="shared" si="896"/>
        <v/>
      </c>
      <c r="Z152" s="235" t="str">
        <f t="shared" ref="Z152:AA152" si="911">IF($K152="","",IF($K152=$K150,AT150,AT149))</f>
        <v/>
      </c>
      <c r="AA152" s="235" t="str">
        <f t="shared" si="911"/>
        <v/>
      </c>
      <c r="AB152" s="239" t="str">
        <f t="shared" ref="AB152" si="912">IF($K152="","",IF($K152=$K150,AW150,AW149))</f>
        <v/>
      </c>
      <c r="AC152" s="239" t="str">
        <f t="shared" ref="AC152" si="913">IF($K152="","",IF($K152=$K150,AY150,AY149))</f>
        <v/>
      </c>
      <c r="AD152" s="235" t="str">
        <f t="shared" ref="AD152:AG152" si="914">IF($K152="","",IF($K152=$K150,Z150,Z149))</f>
        <v/>
      </c>
      <c r="AE152" s="240" t="str">
        <f t="shared" si="914"/>
        <v/>
      </c>
      <c r="AF152" s="240" t="str">
        <f t="shared" si="914"/>
        <v/>
      </c>
      <c r="AG152" s="240" t="str">
        <f t="shared" si="914"/>
        <v/>
      </c>
      <c r="AH152" s="226"/>
      <c r="AI152" s="226"/>
      <c r="AJ152" s="226"/>
      <c r="AK152" s="243"/>
      <c r="AL152" s="236" t="str">
        <f t="shared" ref="AL152" si="915">IF($K152="","",IF($K152=$K150,AZ150,AZ149))</f>
        <v/>
      </c>
      <c r="AM152" s="241" t="str">
        <f t="shared" ref="AM152" si="916">IF($K152="","",IF($K152=$K150,AL150,AL149))</f>
        <v/>
      </c>
      <c r="AN152" s="214"/>
      <c r="AO152" s="249"/>
      <c r="AP152" s="177"/>
      <c r="AQ152" s="177"/>
      <c r="AR152" s="250"/>
      <c r="AS152" s="244"/>
      <c r="AT152" s="282"/>
      <c r="AU152" s="247"/>
      <c r="AV152" s="177"/>
      <c r="AW152" s="247"/>
      <c r="AX152" s="177"/>
      <c r="AY152" s="247"/>
      <c r="AZ152" s="139"/>
      <c r="BA152" s="223" t="str">
        <f t="shared" si="811"/>
        <v/>
      </c>
      <c r="BB152" s="223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BC152" s="223" t="str">
        <f t="shared" si="806"/>
        <v/>
      </c>
    </row>
    <row r="153" spans="1:55">
      <c r="A153" s="166">
        <f>输入错误检查!A152</f>
        <v>0</v>
      </c>
      <c r="B153" s="108" t="str">
        <f t="shared" si="891"/>
        <v/>
      </c>
      <c r="C153" s="108" t="str">
        <f t="shared" si="892"/>
        <v/>
      </c>
      <c r="D153" s="108" t="str">
        <f t="shared" si="893"/>
        <v/>
      </c>
      <c r="E153" s="108" t="str">
        <f t="shared" si="894"/>
        <v/>
      </c>
      <c r="F153" s="108" t="str">
        <f t="shared" si="895"/>
        <v/>
      </c>
      <c r="G153" s="125">
        <v>4</v>
      </c>
      <c r="H153" s="108" t="s">
        <v>307</v>
      </c>
      <c r="I153" s="108" t="str">
        <f t="shared" si="838"/>
        <v/>
      </c>
      <c r="J153" s="108" t="str">
        <f t="shared" si="839"/>
        <v/>
      </c>
      <c r="K153" s="179"/>
      <c r="L153" s="245"/>
      <c r="M153" s="208">
        <f>S153+S154</f>
        <v>0</v>
      </c>
      <c r="N153" s="208">
        <f>T153+T154</f>
        <v>0</v>
      </c>
      <c r="O153" s="125">
        <f t="shared" ref="O153:O157" si="917">M153+N153</f>
        <v>0</v>
      </c>
      <c r="P153" s="209">
        <f t="shared" ref="P153:P157" si="918">IF(M153&gt;N153,1,0)</f>
        <v>0</v>
      </c>
      <c r="Q153" s="209">
        <f t="shared" ref="Q153:Q157" si="919">IF(M153+N153=0,0,IF(M153=N153,1,0))</f>
        <v>0</v>
      </c>
      <c r="R153" s="209">
        <f t="shared" ref="R153:R157" si="920">IF(M153&lt;N153,1,0)</f>
        <v>0</v>
      </c>
      <c r="S153" s="177"/>
      <c r="T153" s="177"/>
      <c r="U153" s="125" t="str">
        <f t="shared" si="784"/>
        <v/>
      </c>
      <c r="V153" s="125" t="str" cm="1">
        <f t="array" ref="V153">_xlfn.IFS(S153+T153=0,"",S153&gt;T153,IF(I153="主",IF(S153=5,4,3),IF(S153=5,0,1)),S153&lt;T153,IF(I153="主",IF(T153=5,0,1),IF(T153=5,4,3)),S153=T153,2)</f>
        <v/>
      </c>
      <c r="W153" s="231"/>
      <c r="X153" s="231"/>
      <c r="Y153" s="210"/>
      <c r="Z153" s="235" t="str">
        <f t="shared" ref="Z153:AA153" si="921">IF($K153="","",IF($K153=$K151,AT151,AT152))</f>
        <v/>
      </c>
      <c r="AA153" s="235" t="str">
        <f t="shared" si="921"/>
        <v/>
      </c>
      <c r="AB153" s="239" t="str">
        <f t="shared" ref="AB153" si="922">IF($K153="","",IF($K153=$K151,AW151,AW152))</f>
        <v/>
      </c>
      <c r="AC153" s="239" t="str">
        <f t="shared" ref="AC153" si="923">IF($K153="","",IF($K153=$K151,AY151,AY152))</f>
        <v/>
      </c>
      <c r="AD153" s="232" t="str">
        <f t="shared" ref="AD153:AG153" si="924">IF($K153="","",IF($K153=$K151,Z151,Z152))</f>
        <v/>
      </c>
      <c r="AE153" s="232" t="str">
        <f t="shared" si="924"/>
        <v/>
      </c>
      <c r="AF153" s="240" t="str">
        <f t="shared" si="924"/>
        <v/>
      </c>
      <c r="AG153" s="240" t="str">
        <f t="shared" si="924"/>
        <v/>
      </c>
      <c r="AH153" s="232" t="str">
        <f t="shared" ref="AH153:AK153" si="925">IF($K153="","",IF($K153=$K151,AD151,AD152))</f>
        <v/>
      </c>
      <c r="AI153" s="232" t="str">
        <f t="shared" si="925"/>
        <v/>
      </c>
      <c r="AJ153" s="233" t="str">
        <f t="shared" si="925"/>
        <v/>
      </c>
      <c r="AK153" s="233" t="str">
        <f t="shared" si="925"/>
        <v/>
      </c>
      <c r="AL153" s="236" t="str">
        <f t="shared" ref="AL153" si="926">IF($K153="","",IF($K153=$K151,AZ151,AZ152))</f>
        <v/>
      </c>
      <c r="AM153" s="241" t="str">
        <f t="shared" ref="AM153:AN153" si="927">IF($K153="","",IF($K153=$K151,AL151,AL152))</f>
        <v/>
      </c>
      <c r="AN153" s="241" t="str">
        <f t="shared" si="927"/>
        <v/>
      </c>
      <c r="AO153" s="177"/>
      <c r="AP153" s="177"/>
      <c r="AQ153" s="177"/>
      <c r="AR153" s="177"/>
      <c r="AS153" s="246"/>
      <c r="AT153" s="247"/>
      <c r="AU153" s="247"/>
      <c r="AV153" s="177"/>
      <c r="AW153" s="247"/>
      <c r="AX153" s="177"/>
      <c r="AY153" s="247"/>
      <c r="AZ153" s="139"/>
      <c r="BA153" s="223" t="str">
        <f t="shared" si="811"/>
        <v/>
      </c>
      <c r="BB153" s="223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223" t="str">
        <f t="shared" si="806"/>
        <v/>
      </c>
    </row>
    <row r="154" spans="1:55">
      <c r="A154" s="166">
        <f>输入错误检查!A153</f>
        <v>0</v>
      </c>
      <c r="B154" s="108" t="str">
        <f t="shared" si="891"/>
        <v/>
      </c>
      <c r="C154" s="108" t="str">
        <f t="shared" si="892"/>
        <v/>
      </c>
      <c r="D154" s="108" t="str">
        <f t="shared" si="893"/>
        <v/>
      </c>
      <c r="E154" s="108" t="str">
        <f t="shared" si="894"/>
        <v/>
      </c>
      <c r="F154" s="108" t="str">
        <f t="shared" si="895"/>
        <v/>
      </c>
      <c r="G154" s="125">
        <v>4</v>
      </c>
      <c r="H154" s="108" t="s">
        <v>311</v>
      </c>
      <c r="I154" s="108" t="str">
        <f t="shared" si="838"/>
        <v/>
      </c>
      <c r="J154" s="108" t="str">
        <f t="shared" si="839"/>
        <v/>
      </c>
      <c r="K154" s="179"/>
      <c r="L154" s="245"/>
      <c r="M154" s="208"/>
      <c r="N154" s="208"/>
      <c r="O154" s="125"/>
      <c r="P154" s="224"/>
      <c r="Q154" s="224"/>
      <c r="R154" s="224"/>
      <c r="S154" s="177"/>
      <c r="T154" s="177"/>
      <c r="U154" s="125" t="str">
        <f t="shared" si="784"/>
        <v/>
      </c>
      <c r="V154" s="125" t="str" cm="1">
        <f t="array" ref="V154">_xlfn.IFS(S154+T154=0,"",S154&gt;T154,IF(I154="主",IF(S154=5,4,3),IF(S154=5,0,1)),S154&lt;T154,IF(I154="主",IF(T154=5,0,1),IF(T154=5,4,3)),S154=T154,2)</f>
        <v/>
      </c>
      <c r="W154" s="231"/>
      <c r="X154" s="231"/>
      <c r="Y154" s="210" t="str">
        <f t="shared" ref="Y154:Y158" si="928">IF(Y153="","",Y153)</f>
        <v/>
      </c>
      <c r="Z154" s="235" t="str">
        <f t="shared" ref="Z154:AA154" si="929">IF($K154="","",IF($K154=$K152,AT152,AT151))</f>
        <v/>
      </c>
      <c r="AA154" s="235" t="str">
        <f t="shared" si="929"/>
        <v/>
      </c>
      <c r="AB154" s="239" t="str">
        <f t="shared" ref="AB154" si="930">IF($K154="","",IF($K154=$K152,AW152,AW151))</f>
        <v/>
      </c>
      <c r="AC154" s="239" t="str">
        <f t="shared" ref="AC154" si="931">IF($K154="","",IF($K154=$K152,AY152,AY151))</f>
        <v/>
      </c>
      <c r="AD154" s="232" t="str">
        <f t="shared" ref="AD154:AG154" si="932">IF($K154="","",IF($K154=$K152,Z152,Z151))</f>
        <v/>
      </c>
      <c r="AE154" s="232" t="str">
        <f t="shared" si="932"/>
        <v/>
      </c>
      <c r="AF154" s="240" t="str">
        <f t="shared" si="932"/>
        <v/>
      </c>
      <c r="AG154" s="240" t="str">
        <f t="shared" si="932"/>
        <v/>
      </c>
      <c r="AH154" s="232" t="str">
        <f t="shared" ref="AH154:AK154" si="933">IF($K154="","",IF($K154=$K152,AD152,AD151))</f>
        <v/>
      </c>
      <c r="AI154" s="232" t="str">
        <f t="shared" si="933"/>
        <v/>
      </c>
      <c r="AJ154" s="233" t="str">
        <f t="shared" si="933"/>
        <v/>
      </c>
      <c r="AK154" s="233" t="str">
        <f t="shared" si="933"/>
        <v/>
      </c>
      <c r="AL154" s="236" t="str">
        <f t="shared" ref="AL154" si="934">IF($K154="","",IF($K154=$K152,AZ152,AZ151))</f>
        <v/>
      </c>
      <c r="AM154" s="241" t="str">
        <f t="shared" ref="AM154:AN154" si="935">IF($K154="","",IF($K154=$K152,AL152,AL151))</f>
        <v/>
      </c>
      <c r="AN154" s="241" t="str">
        <f t="shared" si="935"/>
        <v/>
      </c>
      <c r="AO154" s="177"/>
      <c r="AP154" s="177"/>
      <c r="AQ154" s="177"/>
      <c r="AR154" s="177"/>
      <c r="AS154" s="177"/>
      <c r="AT154" s="247"/>
      <c r="AU154" s="247"/>
      <c r="AV154" s="177"/>
      <c r="AW154" s="247"/>
      <c r="AX154" s="177"/>
      <c r="AY154" s="247"/>
      <c r="AZ154" s="139"/>
      <c r="BA154" s="223" t="str">
        <f t="shared" si="811"/>
        <v/>
      </c>
      <c r="BB154" s="223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223" t="str">
        <f t="shared" si="806"/>
        <v/>
      </c>
    </row>
    <row r="155" spans="1:55">
      <c r="A155" s="166">
        <f>输入错误检查!A154</f>
        <v>0</v>
      </c>
      <c r="B155" s="108" t="str">
        <f t="shared" si="891"/>
        <v/>
      </c>
      <c r="C155" s="108" t="str">
        <f t="shared" si="892"/>
        <v/>
      </c>
      <c r="D155" s="108" t="str">
        <f t="shared" si="893"/>
        <v/>
      </c>
      <c r="E155" s="108" t="str">
        <f t="shared" si="894"/>
        <v/>
      </c>
      <c r="F155" s="108" t="str">
        <f t="shared" si="895"/>
        <v/>
      </c>
      <c r="G155" s="125">
        <v>5</v>
      </c>
      <c r="H155" s="108" t="s">
        <v>307</v>
      </c>
      <c r="I155" s="108" t="str">
        <f t="shared" si="838"/>
        <v/>
      </c>
      <c r="J155" s="108" t="str">
        <f t="shared" si="839"/>
        <v/>
      </c>
      <c r="K155" s="179"/>
      <c r="L155" s="177"/>
      <c r="M155" s="208">
        <f>S155+S156</f>
        <v>0</v>
      </c>
      <c r="N155" s="208">
        <f>T155+T156</f>
        <v>0</v>
      </c>
      <c r="O155" s="125">
        <f t="shared" si="917"/>
        <v>0</v>
      </c>
      <c r="P155" s="209">
        <f t="shared" si="918"/>
        <v>0</v>
      </c>
      <c r="Q155" s="209">
        <f t="shared" si="919"/>
        <v>0</v>
      </c>
      <c r="R155" s="209">
        <f t="shared" si="920"/>
        <v>0</v>
      </c>
      <c r="S155" s="177"/>
      <c r="T155" s="177"/>
      <c r="U155" s="125" t="str">
        <f t="shared" si="784"/>
        <v/>
      </c>
      <c r="V155" s="125" t="str" cm="1">
        <f t="array" ref="V155">_xlfn.IFS(S155+T155=0,"",S155&gt;T155,IF(I155="主",IF(S155=5,4,3),IF(S155=5,0,1)),S155&lt;T155,IF(I155="主",IF(T155=5,0,1),IF(T155=5,4,3)),S155=T155,2)</f>
        <v/>
      </c>
      <c r="W155" s="231"/>
      <c r="X155" s="231"/>
      <c r="Y155" s="210"/>
      <c r="Z155" s="235" t="str">
        <f t="shared" ref="Z155:AA155" si="936">IF($K155="","",IF($K155=$K153,AT153,AT154))</f>
        <v/>
      </c>
      <c r="AA155" s="235" t="str">
        <f t="shared" si="936"/>
        <v/>
      </c>
      <c r="AB155" s="239" t="str">
        <f t="shared" ref="AB155" si="937">IF($K155="","",IF($K155=$K153,AW153,AW154))</f>
        <v/>
      </c>
      <c r="AC155" s="239" t="str">
        <f t="shared" ref="AC155" si="938">IF($K155="","",IF($K155=$K153,AY153,AY154))</f>
        <v/>
      </c>
      <c r="AD155" s="232" t="str">
        <f t="shared" ref="AD155:AG155" si="939">IF($K155="","",IF($K155=$K153,Z153,Z154))</f>
        <v/>
      </c>
      <c r="AE155" s="232" t="str">
        <f t="shared" si="939"/>
        <v/>
      </c>
      <c r="AF155" s="240" t="str">
        <f t="shared" si="939"/>
        <v/>
      </c>
      <c r="AG155" s="240" t="str">
        <f t="shared" si="939"/>
        <v/>
      </c>
      <c r="AH155" s="232" t="str">
        <f t="shared" ref="AH155:AK155" si="940">IF($K155="","",IF($K155=$K153,AD153,AD154))</f>
        <v/>
      </c>
      <c r="AI155" s="232" t="str">
        <f t="shared" si="940"/>
        <v/>
      </c>
      <c r="AJ155" s="233" t="str">
        <f t="shared" si="940"/>
        <v/>
      </c>
      <c r="AK155" s="233" t="str">
        <f t="shared" si="940"/>
        <v/>
      </c>
      <c r="AL155" s="236" t="str">
        <f t="shared" ref="AL155" si="941">IF($K155="","",IF($K155=$K153,AZ153,AZ154))</f>
        <v/>
      </c>
      <c r="AM155" s="241" t="str">
        <f t="shared" ref="AM155:AN155" si="942">IF($K155="","",IF($K155=$K153,AL153,AL154))</f>
        <v/>
      </c>
      <c r="AN155" s="241" t="str">
        <f t="shared" si="942"/>
        <v/>
      </c>
      <c r="AO155" s="249"/>
      <c r="AP155" s="177"/>
      <c r="AQ155" s="177"/>
      <c r="AR155" s="250"/>
      <c r="AS155" s="246"/>
      <c r="AT155" s="251"/>
      <c r="AU155" s="252"/>
      <c r="AV155" s="177"/>
      <c r="AW155" s="252"/>
      <c r="AX155" s="177"/>
      <c r="AY155" s="252"/>
      <c r="AZ155" s="283"/>
      <c r="BA155" s="223" t="str">
        <f t="shared" si="811"/>
        <v/>
      </c>
      <c r="BB155" s="223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BC155" s="223" t="str">
        <f t="shared" si="806"/>
        <v/>
      </c>
    </row>
    <row r="156" spans="1:55">
      <c r="A156" s="166">
        <f>输入错误检查!A155</f>
        <v>0</v>
      </c>
      <c r="B156" s="108" t="str">
        <f t="shared" si="891"/>
        <v/>
      </c>
      <c r="C156" s="108" t="str">
        <f t="shared" si="892"/>
        <v/>
      </c>
      <c r="D156" s="108" t="str">
        <f t="shared" si="893"/>
        <v/>
      </c>
      <c r="E156" s="108" t="str">
        <f t="shared" si="894"/>
        <v/>
      </c>
      <c r="F156" s="108" t="str">
        <f t="shared" si="895"/>
        <v/>
      </c>
      <c r="G156" s="125">
        <v>5</v>
      </c>
      <c r="H156" s="108" t="s">
        <v>311</v>
      </c>
      <c r="I156" s="108" t="str">
        <f t="shared" si="838"/>
        <v/>
      </c>
      <c r="J156" s="108" t="str">
        <f t="shared" si="839"/>
        <v/>
      </c>
      <c r="K156" s="179"/>
      <c r="L156" s="177"/>
      <c r="M156" s="208"/>
      <c r="N156" s="208"/>
      <c r="O156" s="125"/>
      <c r="P156" s="224"/>
      <c r="Q156" s="224"/>
      <c r="R156" s="224"/>
      <c r="S156" s="177"/>
      <c r="T156" s="177"/>
      <c r="U156" s="125" t="str">
        <f t="shared" si="784"/>
        <v/>
      </c>
      <c r="V156" s="125" t="str" cm="1">
        <f t="array" ref="V156">_xlfn.IFS(S156+T156=0,"",S156&gt;T156,IF(I156="主",IF(S156=5,4,3),IF(S156=5,0,1)),S156&lt;T156,IF(I156="主",IF(T156=5,0,1),IF(T156=5,4,3)),S156=T156,2)</f>
        <v/>
      </c>
      <c r="W156" s="231"/>
      <c r="X156" s="231"/>
      <c r="Y156" s="210" t="str">
        <f t="shared" si="928"/>
        <v/>
      </c>
      <c r="Z156" s="235" t="str">
        <f t="shared" ref="Z156:AA156" si="943">IF($K156="","",IF($K156=$K154,AT154,AT153))</f>
        <v/>
      </c>
      <c r="AA156" s="235" t="str">
        <f t="shared" si="943"/>
        <v/>
      </c>
      <c r="AB156" s="239" t="str">
        <f t="shared" ref="AB156" si="944">IF($K156="","",IF($K156=$K154,AW154,AW153))</f>
        <v/>
      </c>
      <c r="AC156" s="239" t="str">
        <f t="shared" ref="AC156" si="945">IF($K156="","",IF($K156=$K154,AY154,AY153))</f>
        <v/>
      </c>
      <c r="AD156" s="232" t="str">
        <f t="shared" ref="AD156:AG156" si="946">IF($K156="","",IF($K156=$K154,Z154,Z153))</f>
        <v/>
      </c>
      <c r="AE156" s="232" t="str">
        <f t="shared" si="946"/>
        <v/>
      </c>
      <c r="AF156" s="240" t="str">
        <f t="shared" si="946"/>
        <v/>
      </c>
      <c r="AG156" s="240" t="str">
        <f t="shared" si="946"/>
        <v/>
      </c>
      <c r="AH156" s="232" t="str">
        <f t="shared" ref="AH156:AK156" si="947">IF($K156="","",IF($K156=$K154,AD154,AD153))</f>
        <v/>
      </c>
      <c r="AI156" s="232" t="str">
        <f t="shared" si="947"/>
        <v/>
      </c>
      <c r="AJ156" s="233" t="str">
        <f t="shared" si="947"/>
        <v/>
      </c>
      <c r="AK156" s="233" t="str">
        <f t="shared" si="947"/>
        <v/>
      </c>
      <c r="AL156" s="236" t="str">
        <f t="shared" ref="AL156" si="948">IF($K156="","",IF($K156=$K154,AZ154,AZ153))</f>
        <v/>
      </c>
      <c r="AM156" s="241" t="str">
        <f t="shared" ref="AM156:AN156" si="949">IF($K156="","",IF($K156=$K154,AL154,AL153))</f>
        <v/>
      </c>
      <c r="AN156" s="241" t="str">
        <f t="shared" si="949"/>
        <v/>
      </c>
      <c r="AO156" s="249"/>
      <c r="AP156" s="177"/>
      <c r="AQ156" s="177"/>
      <c r="AR156" s="250"/>
      <c r="AS156" s="246"/>
      <c r="AT156" s="251"/>
      <c r="AU156" s="252"/>
      <c r="AV156" s="177"/>
      <c r="AW156" s="252"/>
      <c r="AX156" s="177"/>
      <c r="AY156" s="252"/>
      <c r="AZ156" s="283"/>
      <c r="BA156" s="223" t="str">
        <f t="shared" si="811"/>
        <v/>
      </c>
      <c r="BB156" s="223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BC156" s="223" t="str">
        <f t="shared" si="806"/>
        <v/>
      </c>
    </row>
    <row r="157" spans="1:55">
      <c r="A157" s="166">
        <f>输入错误检查!A156</f>
        <v>0</v>
      </c>
      <c r="B157" s="108" t="str">
        <f t="shared" si="891"/>
        <v/>
      </c>
      <c r="C157" s="108" t="str">
        <f t="shared" si="892"/>
        <v/>
      </c>
      <c r="D157" s="108" t="str">
        <f t="shared" si="893"/>
        <v/>
      </c>
      <c r="E157" s="108" t="str">
        <f t="shared" si="894"/>
        <v/>
      </c>
      <c r="F157" s="108" t="str">
        <f t="shared" si="895"/>
        <v/>
      </c>
      <c r="G157" s="125" t="s">
        <v>314</v>
      </c>
      <c r="H157" s="108" t="s">
        <v>307</v>
      </c>
      <c r="I157" s="108" t="str">
        <f t="shared" si="838"/>
        <v/>
      </c>
      <c r="J157" s="108" t="str">
        <f t="shared" si="839"/>
        <v/>
      </c>
      <c r="K157" s="179"/>
      <c r="L157" s="177"/>
      <c r="M157" s="208">
        <f>S157+S158</f>
        <v>0</v>
      </c>
      <c r="N157" s="208">
        <f>T157+T158</f>
        <v>0</v>
      </c>
      <c r="O157" s="125">
        <f t="shared" si="917"/>
        <v>0</v>
      </c>
      <c r="P157" s="209">
        <f t="shared" si="918"/>
        <v>0</v>
      </c>
      <c r="Q157" s="209">
        <f t="shared" si="919"/>
        <v>0</v>
      </c>
      <c r="R157" s="209">
        <f t="shared" si="920"/>
        <v>0</v>
      </c>
      <c r="S157" s="177"/>
      <c r="T157" s="177"/>
      <c r="U157" s="125" t="str">
        <f t="shared" si="784"/>
        <v/>
      </c>
      <c r="V157" s="125" t="str" cm="1">
        <f t="array" ref="V157">_xlfn.IFS(S157+T157=0,"",S157&gt;T157,IF(I157="主",IF(S157=5,4,3),IF(S157=5,0,1)),S157&lt;T157,IF(I157="主",IF(T157=5,0,1),IF(T157=5,4,3)),S157=T157,2)</f>
        <v/>
      </c>
      <c r="W157" s="231"/>
      <c r="X157" s="231"/>
      <c r="Y157" s="210"/>
      <c r="Z157" s="235" t="str">
        <f t="shared" ref="Z157:AA157" si="950">IF($K157="","",IF($K157=$K155,AT155,AT156))</f>
        <v/>
      </c>
      <c r="AA157" s="235" t="str">
        <f t="shared" si="950"/>
        <v/>
      </c>
      <c r="AB157" s="239" t="str">
        <f t="shared" ref="AB157" si="951">IF($K157="","",IF($K157=$K155,AW155,AW156))</f>
        <v/>
      </c>
      <c r="AC157" s="239" t="str">
        <f t="shared" ref="AC157" si="952">IF($K157="","",IF($K157=$K155,AY155,AY156))</f>
        <v/>
      </c>
      <c r="AD157" s="232" t="str">
        <f t="shared" ref="AD157:AG157" si="953">IF($K157="","",IF($K157=$K155,Z155,Z156))</f>
        <v/>
      </c>
      <c r="AE157" s="232" t="str">
        <f t="shared" si="953"/>
        <v/>
      </c>
      <c r="AF157" s="240" t="str">
        <f t="shared" si="953"/>
        <v/>
      </c>
      <c r="AG157" s="240" t="str">
        <f t="shared" si="953"/>
        <v/>
      </c>
      <c r="AH157" s="232" t="str">
        <f t="shared" ref="AH157:AK157" si="954">IF($K157="","",IF($K157=$K155,AD155,AD156))</f>
        <v/>
      </c>
      <c r="AI157" s="232" t="str">
        <f t="shared" si="954"/>
        <v/>
      </c>
      <c r="AJ157" s="233" t="str">
        <f t="shared" si="954"/>
        <v/>
      </c>
      <c r="AK157" s="233" t="str">
        <f t="shared" si="954"/>
        <v/>
      </c>
      <c r="AL157" s="236" t="str">
        <f t="shared" ref="AL157" si="955">IF($K157="","",IF($K157=$K155,AZ155,AZ156))</f>
        <v/>
      </c>
      <c r="AM157" s="241" t="str">
        <f t="shared" ref="AM157:AN157" si="956">IF($K157="","",IF($K157=$K155,AL155,AL156))</f>
        <v/>
      </c>
      <c r="AN157" s="241" t="str">
        <f t="shared" si="956"/>
        <v/>
      </c>
      <c r="AO157" s="177"/>
      <c r="AP157" s="177"/>
      <c r="AQ157" s="177"/>
      <c r="AR157" s="177"/>
      <c r="AS157" s="246"/>
      <c r="AT157" s="252"/>
      <c r="AU157" s="252"/>
      <c r="AV157" s="177"/>
      <c r="AW157" s="252"/>
      <c r="AX157" s="177"/>
      <c r="AY157" s="252"/>
      <c r="AZ157" s="283"/>
      <c r="BA157" s="223" t="str">
        <f t="shared" si="811"/>
        <v/>
      </c>
      <c r="BB157" s="223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BC157" s="223" t="str">
        <f t="shared" si="806"/>
        <v/>
      </c>
    </row>
    <row r="158" spans="1:55">
      <c r="A158" s="166">
        <f>输入错误检查!A157</f>
        <v>0</v>
      </c>
      <c r="B158" s="108" t="str">
        <f t="shared" si="891"/>
        <v/>
      </c>
      <c r="C158" s="108" t="str">
        <f t="shared" si="892"/>
        <v/>
      </c>
      <c r="D158" s="108" t="str">
        <f t="shared" si="893"/>
        <v/>
      </c>
      <c r="E158" s="108" t="str">
        <f t="shared" si="894"/>
        <v/>
      </c>
      <c r="F158" s="108" t="str">
        <f t="shared" si="895"/>
        <v/>
      </c>
      <c r="G158" s="125" t="s">
        <v>314</v>
      </c>
      <c r="H158" s="108" t="s">
        <v>311</v>
      </c>
      <c r="I158" s="108" t="str">
        <f t="shared" si="838"/>
        <v/>
      </c>
      <c r="J158" s="108" t="str">
        <f t="shared" si="839"/>
        <v/>
      </c>
      <c r="K158" s="177"/>
      <c r="L158" s="177"/>
      <c r="M158" s="208"/>
      <c r="N158" s="208"/>
      <c r="O158" s="125"/>
      <c r="P158" s="224"/>
      <c r="Q158" s="224"/>
      <c r="R158" s="224"/>
      <c r="S158" s="177"/>
      <c r="T158" s="177"/>
      <c r="U158" s="125" t="str">
        <f t="shared" si="784"/>
        <v/>
      </c>
      <c r="V158" s="125" t="str" cm="1">
        <f t="array" ref="V158">_xlfn.IFS(S158+T158=0,"",S158&gt;T158,IF(I158="主",IF(S158=5,4,3),IF(S158=5,0,1)),S158&lt;T158,IF(I158="主",IF(T158=5,0,1),IF(T158=5,4,3)),S158=T158,2)</f>
        <v/>
      </c>
      <c r="W158" s="231"/>
      <c r="X158" s="231"/>
      <c r="Y158" s="210" t="str">
        <f t="shared" si="928"/>
        <v/>
      </c>
      <c r="Z158" s="235" t="str">
        <f t="shared" ref="Z158:AA158" si="957">IF($K158="","",IF($K158=$K156,AT156,AT155))</f>
        <v/>
      </c>
      <c r="AA158" s="235" t="str">
        <f t="shared" si="957"/>
        <v/>
      </c>
      <c r="AB158" s="239" t="str">
        <f t="shared" ref="AB158" si="958">IF($K158="","",IF($K158=$K156,AW156,AW155))</f>
        <v/>
      </c>
      <c r="AC158" s="239" t="str">
        <f t="shared" ref="AC158" si="959">IF($K158="","",IF($K158=$K156,AY156,AY155))</f>
        <v/>
      </c>
      <c r="AD158" s="232" t="str">
        <f t="shared" ref="AD158:AG158" si="960">IF($K158="","",IF($K158=$K156,Z156,Z155))</f>
        <v/>
      </c>
      <c r="AE158" s="232" t="str">
        <f t="shared" si="960"/>
        <v/>
      </c>
      <c r="AF158" s="240" t="str">
        <f t="shared" si="960"/>
        <v/>
      </c>
      <c r="AG158" s="240" t="str">
        <f t="shared" si="960"/>
        <v/>
      </c>
      <c r="AH158" s="232" t="str">
        <f t="shared" ref="AH158:AK158" si="961">IF($K158="","",IF($K158=$K156,AD156,AD155))</f>
        <v/>
      </c>
      <c r="AI158" s="232" t="str">
        <f t="shared" si="961"/>
        <v/>
      </c>
      <c r="AJ158" s="233" t="str">
        <f t="shared" si="961"/>
        <v/>
      </c>
      <c r="AK158" s="233" t="str">
        <f t="shared" si="961"/>
        <v/>
      </c>
      <c r="AL158" s="236" t="str">
        <f t="shared" ref="AL158" si="962">IF($K158="","",IF($K158=$K156,AZ156,AZ155))</f>
        <v/>
      </c>
      <c r="AM158" s="241" t="str">
        <f t="shared" ref="AM158:AN158" si="963">IF($K158="","",IF($K158=$K156,AL156,AL155))</f>
        <v/>
      </c>
      <c r="AN158" s="241" t="str">
        <f t="shared" si="963"/>
        <v/>
      </c>
      <c r="AO158" s="177"/>
      <c r="AP158" s="177"/>
      <c r="AQ158" s="177"/>
      <c r="AR158" s="177"/>
      <c r="AS158" s="177"/>
      <c r="AT158" s="252"/>
      <c r="AU158" s="252"/>
      <c r="AV158" s="177"/>
      <c r="AW158" s="252"/>
      <c r="AX158" s="177"/>
      <c r="AY158" s="252"/>
      <c r="AZ158" s="283"/>
      <c r="BA158" s="223" t="str">
        <f t="shared" si="811"/>
        <v/>
      </c>
      <c r="BB158" s="223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BC158" s="223" t="str">
        <f t="shared" si="806"/>
        <v/>
      </c>
    </row>
    <row r="159" spans="1:55">
      <c r="A159" s="166">
        <f>输入错误检查!A158</f>
        <v>0</v>
      </c>
      <c r="B159" s="108" t="str">
        <f>IF(赛果!A15="","",赛果!A15)</f>
        <v/>
      </c>
      <c r="C159" s="108" t="str">
        <f>IF(赛果!B15="","",赛果!B15)</f>
        <v/>
      </c>
      <c r="D159" s="108" t="str">
        <f>IF(赛果!C15="","",赛果!C15)</f>
        <v/>
      </c>
      <c r="E159" s="108" t="str">
        <f>IF(赛果!D15="","",赛果!D15)</f>
        <v/>
      </c>
      <c r="F159" s="108" t="str">
        <f>IF(赛果!E15="","",赛果!E15)</f>
        <v/>
      </c>
      <c r="G159" s="125">
        <v>1</v>
      </c>
      <c r="H159" s="108" t="s">
        <v>307</v>
      </c>
      <c r="I159" s="108" t="str">
        <f t="shared" si="838"/>
        <v/>
      </c>
      <c r="J159" s="108" t="str">
        <f t="shared" si="839"/>
        <v/>
      </c>
      <c r="K159" s="288"/>
      <c r="L159" s="288"/>
      <c r="M159" s="208">
        <f>S159+S160</f>
        <v>0</v>
      </c>
      <c r="N159" s="208">
        <f>T159+T160</f>
        <v>0</v>
      </c>
      <c r="O159" s="108">
        <f t="shared" ref="O159:O163" si="964">M159+N159</f>
        <v>0</v>
      </c>
      <c r="P159" s="256">
        <f t="shared" ref="P159:P163" si="965">IF(M159&gt;N159,1,0)</f>
        <v>0</v>
      </c>
      <c r="Q159" s="256">
        <f t="shared" ref="Q159:Q163" si="966">IF(M159+N159=0,0,IF(M159=N159,1,0))</f>
        <v>0</v>
      </c>
      <c r="R159" s="256">
        <f t="shared" ref="R159:R163" si="967">IF(M159&lt;N159,1,0)</f>
        <v>0</v>
      </c>
      <c r="S159" s="288"/>
      <c r="T159" s="288"/>
      <c r="U159" s="125" t="str">
        <f t="shared" si="784"/>
        <v/>
      </c>
      <c r="V159" s="125" t="str" cm="1">
        <f t="array" ref="V159">_xlfn.IFS(S159+T159=0,"",S159&gt;T159,IF(I159="主",IF(S159=5,4,3),IF(S159=5,0,1)),S159&lt;T159,IF(I159="主",IF(T159=5,0,1),IF(T159=5,4,3)),S159=T159,2)</f>
        <v/>
      </c>
      <c r="W159" s="258"/>
      <c r="X159" s="258"/>
      <c r="Y159" s="258"/>
      <c r="Z159" s="211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3"/>
      <c r="AL159" s="214"/>
      <c r="AM159" s="214"/>
      <c r="AN159" s="214"/>
      <c r="AO159" s="276"/>
      <c r="AP159" s="278"/>
      <c r="AQ159" s="261"/>
      <c r="AR159" s="262"/>
      <c r="AS159" s="263"/>
      <c r="AT159" s="264"/>
      <c r="AU159" s="265"/>
      <c r="AV159" s="179"/>
      <c r="AW159" s="265"/>
      <c r="AX159" s="179"/>
      <c r="AY159" s="265"/>
      <c r="AZ159" s="266"/>
      <c r="BA159" s="223" t="str">
        <f t="shared" si="811"/>
        <v/>
      </c>
      <c r="BB159" s="223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BC159" s="223" t="str">
        <f t="shared" si="806"/>
        <v/>
      </c>
    </row>
    <row r="160" spans="1:55">
      <c r="A160" s="166">
        <f>输入错误检查!A159</f>
        <v>0</v>
      </c>
      <c r="B160" s="108" t="str">
        <f t="shared" ref="B160:B170" si="968">B159</f>
        <v/>
      </c>
      <c r="C160" s="108" t="str">
        <f t="shared" ref="C160:C170" si="969">C159</f>
        <v/>
      </c>
      <c r="D160" s="108" t="str">
        <f t="shared" ref="D160:D170" si="970">D159</f>
        <v/>
      </c>
      <c r="E160" s="108" t="str">
        <f t="shared" ref="E160:E170" si="971">E159</f>
        <v/>
      </c>
      <c r="F160" s="108" t="str">
        <f t="shared" ref="F160:F170" si="972">F159</f>
        <v/>
      </c>
      <c r="G160" s="125">
        <v>1</v>
      </c>
      <c r="H160" s="108" t="s">
        <v>311</v>
      </c>
      <c r="I160" s="108" t="str">
        <f t="shared" si="838"/>
        <v/>
      </c>
      <c r="J160" s="108" t="str">
        <f t="shared" si="839"/>
        <v/>
      </c>
      <c r="K160" s="288"/>
      <c r="L160" s="288"/>
      <c r="M160" s="208"/>
      <c r="N160" s="208"/>
      <c r="O160" s="108"/>
      <c r="P160" s="267"/>
      <c r="Q160" s="267"/>
      <c r="R160" s="267"/>
      <c r="S160" s="288"/>
      <c r="T160" s="288"/>
      <c r="U160" s="125" t="str">
        <f t="shared" si="784"/>
        <v/>
      </c>
      <c r="V160" s="125" t="str" cm="1">
        <f t="array" ref="V160">_xlfn.IFS(S160+T160=0,"",S160&gt;T160,IF(I160="主",IF(S160=5,4,3),IF(S160=5,0,1)),S160&lt;T160,IF(I160="主",IF(T160=5,0,1),IF(T160=5,4,3)),S160=T160,2)</f>
        <v/>
      </c>
      <c r="W160" s="258" t="str">
        <f>IF(W159="","",W159)</f>
        <v/>
      </c>
      <c r="X160" s="258"/>
      <c r="Y160" s="258" t="str">
        <f t="shared" ref="Y160:Y164" si="973">IF(Y159="","",Y159)</f>
        <v/>
      </c>
      <c r="Z160" s="225"/>
      <c r="AA160" s="226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13"/>
      <c r="AL160" s="214"/>
      <c r="AM160" s="214"/>
      <c r="AN160" s="214"/>
      <c r="AO160" s="276"/>
      <c r="AP160" s="278"/>
      <c r="AQ160" s="268"/>
      <c r="AR160" s="269"/>
      <c r="AS160" s="270"/>
      <c r="AT160" s="264"/>
      <c r="AU160" s="265"/>
      <c r="AV160" s="179"/>
      <c r="AW160" s="265"/>
      <c r="AX160" s="179"/>
      <c r="AY160" s="265"/>
      <c r="AZ160" s="266"/>
      <c r="BA160" s="223" t="str">
        <f t="shared" si="811"/>
        <v/>
      </c>
      <c r="BB160" s="223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BC160" s="223" t="str">
        <f t="shared" si="806"/>
        <v/>
      </c>
    </row>
    <row r="161" spans="1:55">
      <c r="A161" s="166">
        <f>输入错误检查!A160</f>
        <v>0</v>
      </c>
      <c r="B161" s="108" t="str">
        <f t="shared" si="968"/>
        <v/>
      </c>
      <c r="C161" s="108" t="str">
        <f t="shared" si="969"/>
        <v/>
      </c>
      <c r="D161" s="108" t="str">
        <f t="shared" si="970"/>
        <v/>
      </c>
      <c r="E161" s="108" t="str">
        <f t="shared" si="971"/>
        <v/>
      </c>
      <c r="F161" s="108" t="str">
        <f t="shared" si="972"/>
        <v/>
      </c>
      <c r="G161" s="125">
        <v>2</v>
      </c>
      <c r="H161" s="108" t="s">
        <v>307</v>
      </c>
      <c r="I161" s="108" t="str">
        <f t="shared" si="838"/>
        <v/>
      </c>
      <c r="J161" s="108" t="str">
        <f t="shared" si="839"/>
        <v/>
      </c>
      <c r="K161" s="288"/>
      <c r="L161" s="288"/>
      <c r="M161" s="208">
        <f>S161+S162</f>
        <v>0</v>
      </c>
      <c r="N161" s="208">
        <f>T161+T162</f>
        <v>0</v>
      </c>
      <c r="O161" s="108">
        <f t="shared" si="964"/>
        <v>0</v>
      </c>
      <c r="P161" s="256">
        <f t="shared" si="965"/>
        <v>0</v>
      </c>
      <c r="Q161" s="256">
        <f t="shared" si="966"/>
        <v>0</v>
      </c>
      <c r="R161" s="256">
        <f t="shared" si="967"/>
        <v>0</v>
      </c>
      <c r="S161" s="288"/>
      <c r="T161" s="288"/>
      <c r="U161" s="125" t="str">
        <f t="shared" si="784"/>
        <v/>
      </c>
      <c r="V161" s="125" t="str" cm="1">
        <f t="array" ref="V161">_xlfn.IFS(S161+T161=0,"",S161&gt;T161,IF(I161="主",IF(S161=5,4,3),IF(S161=5,0,1)),S161&lt;T161,IF(I161="主",IF(T161=5,0,1),IF(T161=5,4,3)),S161=T161,2)</f>
        <v/>
      </c>
      <c r="W161" s="271"/>
      <c r="X161" s="258"/>
      <c r="Y161" s="258"/>
      <c r="Z161" s="232" t="str">
        <f t="shared" ref="Z161:AA161" si="974">IF($K161="","",IF($K161=$K159,AT159,AT160))</f>
        <v/>
      </c>
      <c r="AA161" s="233" t="str">
        <f t="shared" si="974"/>
        <v/>
      </c>
      <c r="AB161" s="234" t="str">
        <f t="shared" ref="AB161" si="975">IF($K161="","",IF($K161=$K159,AW159,AW160))</f>
        <v/>
      </c>
      <c r="AC161" s="235" t="str">
        <f t="shared" ref="AC161" si="976">IF($K161="","",IF($K161=$K159,AY159,AY160))</f>
        <v/>
      </c>
      <c r="AD161" s="227"/>
      <c r="AE161" s="227"/>
      <c r="AF161" s="227"/>
      <c r="AG161" s="227"/>
      <c r="AH161" s="227"/>
      <c r="AI161" s="227"/>
      <c r="AJ161" s="227"/>
      <c r="AK161" s="227"/>
      <c r="AL161" s="236" t="str">
        <f t="shared" ref="AL161" si="977">IF($K161="","",IF($K161=$K159,AZ159,AZ160))</f>
        <v/>
      </c>
      <c r="AM161" s="214"/>
      <c r="AN161" s="214"/>
      <c r="AO161" s="276"/>
      <c r="AP161" s="277"/>
      <c r="AQ161" s="289"/>
      <c r="AR161" s="274"/>
      <c r="AS161" s="270"/>
      <c r="AT161" s="264"/>
      <c r="AU161" s="265"/>
      <c r="AV161" s="179"/>
      <c r="AW161" s="265"/>
      <c r="AX161" s="179"/>
      <c r="AY161" s="265"/>
      <c r="AZ161" s="266"/>
      <c r="BA161" s="223" t="str">
        <f t="shared" si="811"/>
        <v/>
      </c>
      <c r="BB161" s="223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BC161" s="223" t="str">
        <f t="shared" si="806"/>
        <v/>
      </c>
    </row>
    <row r="162" spans="1:55">
      <c r="A162" s="166">
        <f>输入错误检查!A161</f>
        <v>0</v>
      </c>
      <c r="B162" s="108" t="str">
        <f t="shared" si="968"/>
        <v/>
      </c>
      <c r="C162" s="108" t="str">
        <f t="shared" si="969"/>
        <v/>
      </c>
      <c r="D162" s="108" t="str">
        <f t="shared" si="970"/>
        <v/>
      </c>
      <c r="E162" s="108" t="str">
        <f t="shared" si="971"/>
        <v/>
      </c>
      <c r="F162" s="108" t="str">
        <f t="shared" si="972"/>
        <v/>
      </c>
      <c r="G162" s="125">
        <v>2</v>
      </c>
      <c r="H162" s="108" t="s">
        <v>311</v>
      </c>
      <c r="I162" s="108" t="str">
        <f t="shared" si="838"/>
        <v/>
      </c>
      <c r="J162" s="108" t="str">
        <f t="shared" si="839"/>
        <v/>
      </c>
      <c r="K162" s="288"/>
      <c r="L162" s="288"/>
      <c r="M162" s="208"/>
      <c r="N162" s="208"/>
      <c r="O162" s="108"/>
      <c r="P162" s="267"/>
      <c r="Q162" s="267"/>
      <c r="R162" s="267"/>
      <c r="S162" s="288"/>
      <c r="T162" s="288"/>
      <c r="U162" s="125" t="str">
        <f t="shared" si="784"/>
        <v/>
      </c>
      <c r="V162" s="125" t="str" cm="1">
        <f t="array" ref="V162">_xlfn.IFS(S162+T162=0,"",S162&gt;T162,IF(I162="主",IF(S162=5,4,3),IF(S162=5,0,1)),S162&lt;T162,IF(I162="主",IF(T162=5,0,1),IF(T162=5,4,3)),S162=T162,2)</f>
        <v/>
      </c>
      <c r="W162" s="271"/>
      <c r="X162" s="258"/>
      <c r="Y162" s="258" t="str">
        <f t="shared" si="973"/>
        <v/>
      </c>
      <c r="Z162" s="232" t="str">
        <f t="shared" ref="Z162:AA162" si="978">IF($K162="","",IF($K162=$K160,AT160,AT159))</f>
        <v/>
      </c>
      <c r="AA162" s="233" t="str">
        <f t="shared" si="978"/>
        <v/>
      </c>
      <c r="AB162" s="234" t="str">
        <f t="shared" ref="AB162" si="979">IF($K162="","",IF($K162=$K160,AW160,AW159))</f>
        <v/>
      </c>
      <c r="AC162" s="235" t="str">
        <f t="shared" ref="AC162" si="980">IF($K162="","",IF($K162=$K160,AY160,AY159))</f>
        <v/>
      </c>
      <c r="AD162" s="226"/>
      <c r="AE162" s="226"/>
      <c r="AF162" s="227"/>
      <c r="AG162" s="227"/>
      <c r="AH162" s="227"/>
      <c r="AI162" s="227"/>
      <c r="AJ162" s="227"/>
      <c r="AK162" s="227"/>
      <c r="AL162" s="236" t="str">
        <f t="shared" ref="AL162" si="981">IF($K162="","",IF($K162=$K160,AZ160,AZ159))</f>
        <v/>
      </c>
      <c r="AM162" s="214"/>
      <c r="AN162" s="214"/>
      <c r="AO162" s="276"/>
      <c r="AP162" s="277"/>
      <c r="AQ162" s="278"/>
      <c r="AR162" s="268"/>
      <c r="AS162" s="270"/>
      <c r="AT162" s="264"/>
      <c r="AU162" s="265"/>
      <c r="AV162" s="179"/>
      <c r="AW162" s="265"/>
      <c r="AX162" s="179"/>
      <c r="AY162" s="265"/>
      <c r="AZ162" s="266"/>
      <c r="BA162" s="223" t="str">
        <f t="shared" si="811"/>
        <v/>
      </c>
      <c r="BB162" s="223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BC162" s="223" t="str">
        <f t="shared" si="806"/>
        <v/>
      </c>
    </row>
    <row r="163" spans="1:55">
      <c r="A163" s="166">
        <f>输入错误检查!A162</f>
        <v>0</v>
      </c>
      <c r="B163" s="108" t="str">
        <f t="shared" si="968"/>
        <v/>
      </c>
      <c r="C163" s="108" t="str">
        <f t="shared" si="969"/>
        <v/>
      </c>
      <c r="D163" s="108" t="str">
        <f t="shared" si="970"/>
        <v/>
      </c>
      <c r="E163" s="108" t="str">
        <f t="shared" si="971"/>
        <v/>
      </c>
      <c r="F163" s="108" t="str">
        <f t="shared" si="972"/>
        <v/>
      </c>
      <c r="G163" s="125">
        <v>3</v>
      </c>
      <c r="H163" s="108" t="s">
        <v>307</v>
      </c>
      <c r="I163" s="108" t="str">
        <f t="shared" si="838"/>
        <v/>
      </c>
      <c r="J163" s="108" t="str">
        <f t="shared" si="839"/>
        <v/>
      </c>
      <c r="K163" s="288"/>
      <c r="L163" s="288"/>
      <c r="M163" s="208">
        <f>S163+S164</f>
        <v>0</v>
      </c>
      <c r="N163" s="208">
        <f>T163+T164</f>
        <v>0</v>
      </c>
      <c r="O163" s="108">
        <f t="shared" si="964"/>
        <v>0</v>
      </c>
      <c r="P163" s="256">
        <f t="shared" si="965"/>
        <v>0</v>
      </c>
      <c r="Q163" s="256">
        <f t="shared" si="966"/>
        <v>0</v>
      </c>
      <c r="R163" s="256">
        <f t="shared" si="967"/>
        <v>0</v>
      </c>
      <c r="S163" s="288"/>
      <c r="T163" s="288"/>
      <c r="U163" s="125" t="str">
        <f t="shared" si="784"/>
        <v/>
      </c>
      <c r="V163" s="125" t="str" cm="1">
        <f t="array" ref="V163">_xlfn.IFS(S163+T163=0,"",S163&gt;T163,IF(I163="主",IF(S163=5,4,3),IF(S163=5,0,1)),S163&lt;T163,IF(I163="主",IF(T163=5,0,1),IF(T163=5,4,3)),S163=T163,2)</f>
        <v/>
      </c>
      <c r="W163" s="271"/>
      <c r="X163" s="271"/>
      <c r="Y163" s="258"/>
      <c r="Z163" s="235" t="str">
        <f t="shared" ref="Z163:AA163" si="982">IF($K163="","",IF($K163=$K161,AT161,AT162))</f>
        <v/>
      </c>
      <c r="AA163" s="235" t="str">
        <f t="shared" si="982"/>
        <v/>
      </c>
      <c r="AB163" s="239" t="str">
        <f t="shared" ref="AB163" si="983">IF($K163="","",IF($K163=$K161,AW161,AW162))</f>
        <v/>
      </c>
      <c r="AC163" s="239" t="str">
        <f t="shared" ref="AC163" si="984">IF($K163="","",IF($K163=$K161,AY161,AY162))</f>
        <v/>
      </c>
      <c r="AD163" s="235" t="str">
        <f t="shared" ref="AD163:AG163" si="985">IF($K163="","",IF($K163=$K161,Z161,Z162))</f>
        <v/>
      </c>
      <c r="AE163" s="240" t="str">
        <f t="shared" si="985"/>
        <v/>
      </c>
      <c r="AF163" s="240" t="str">
        <f t="shared" si="985"/>
        <v/>
      </c>
      <c r="AG163" s="240" t="str">
        <f t="shared" si="985"/>
        <v/>
      </c>
      <c r="AH163" s="227"/>
      <c r="AI163" s="227"/>
      <c r="AJ163" s="227"/>
      <c r="AK163" s="227"/>
      <c r="AL163" s="236" t="str">
        <f t="shared" ref="AL163" si="986">IF($K163="","",IF($K163=$K161,AZ161,AZ162))</f>
        <v/>
      </c>
      <c r="AM163" s="241" t="str">
        <f t="shared" ref="AM163" si="987">IF($K163="","",IF($K163=$K161,AL161,AL162))</f>
        <v/>
      </c>
      <c r="AN163" s="214"/>
      <c r="AO163" s="276"/>
      <c r="AP163" s="277"/>
      <c r="AQ163" s="277"/>
      <c r="AR163" s="289"/>
      <c r="AS163" s="275"/>
      <c r="AT163" s="264"/>
      <c r="AU163" s="265"/>
      <c r="AV163" s="179"/>
      <c r="AW163" s="265"/>
      <c r="AX163" s="179"/>
      <c r="AY163" s="265"/>
      <c r="AZ163" s="266"/>
      <c r="BA163" s="223" t="str">
        <f t="shared" si="811"/>
        <v/>
      </c>
      <c r="BB163" s="223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BC163" s="223" t="str">
        <f t="shared" si="806"/>
        <v/>
      </c>
    </row>
    <row r="164" spans="1:55">
      <c r="A164" s="166">
        <f>输入错误检查!A163</f>
        <v>0</v>
      </c>
      <c r="B164" s="108" t="str">
        <f t="shared" si="968"/>
        <v/>
      </c>
      <c r="C164" s="108" t="str">
        <f t="shared" si="969"/>
        <v/>
      </c>
      <c r="D164" s="108" t="str">
        <f t="shared" si="970"/>
        <v/>
      </c>
      <c r="E164" s="108" t="str">
        <f t="shared" si="971"/>
        <v/>
      </c>
      <c r="F164" s="108" t="str">
        <f t="shared" si="972"/>
        <v/>
      </c>
      <c r="G164" s="125">
        <v>3</v>
      </c>
      <c r="H164" s="108" t="s">
        <v>311</v>
      </c>
      <c r="I164" s="108" t="str">
        <f t="shared" si="838"/>
        <v/>
      </c>
      <c r="J164" s="108" t="str">
        <f t="shared" si="839"/>
        <v/>
      </c>
      <c r="K164" s="288"/>
      <c r="L164" s="288"/>
      <c r="M164" s="208"/>
      <c r="N164" s="208"/>
      <c r="O164" s="108"/>
      <c r="P164" s="267"/>
      <c r="Q164" s="267"/>
      <c r="R164" s="267"/>
      <c r="S164" s="288"/>
      <c r="T164" s="288"/>
      <c r="U164" s="125" t="str">
        <f t="shared" si="784"/>
        <v/>
      </c>
      <c r="V164" s="125" t="str" cm="1">
        <f t="array" ref="V164">_xlfn.IFS(S164+T164=0,"",S164&gt;T164,IF(I164="主",IF(S164=5,4,3),IF(S164=5,0,1)),S164&lt;T164,IF(I164="主",IF(T164=5,0,1),IF(T164=5,4,3)),S164=T164,2)</f>
        <v/>
      </c>
      <c r="W164" s="271"/>
      <c r="X164" s="271"/>
      <c r="Y164" s="258" t="str">
        <f t="shared" si="973"/>
        <v/>
      </c>
      <c r="Z164" s="235" t="str">
        <f t="shared" ref="Z164:AA164" si="988">IF($K164="","",IF($K164=$K162,AT162,AT161))</f>
        <v/>
      </c>
      <c r="AA164" s="235" t="str">
        <f t="shared" si="988"/>
        <v/>
      </c>
      <c r="AB164" s="239" t="str">
        <f t="shared" ref="AB164" si="989">IF($K164="","",IF($K164=$K162,AW162,AW161))</f>
        <v/>
      </c>
      <c r="AC164" s="239" t="str">
        <f t="shared" ref="AC164" si="990">IF($K164="","",IF($K164=$K162,AY162,AY161))</f>
        <v/>
      </c>
      <c r="AD164" s="235" t="str">
        <f t="shared" ref="AD164:AG164" si="991">IF($K164="","",IF($K164=$K162,Z162,Z161))</f>
        <v/>
      </c>
      <c r="AE164" s="240" t="str">
        <f t="shared" si="991"/>
        <v/>
      </c>
      <c r="AF164" s="240" t="str">
        <f t="shared" si="991"/>
        <v/>
      </c>
      <c r="AG164" s="240" t="str">
        <f t="shared" si="991"/>
        <v/>
      </c>
      <c r="AH164" s="226"/>
      <c r="AI164" s="226"/>
      <c r="AJ164" s="226"/>
      <c r="AK164" s="243"/>
      <c r="AL164" s="236" t="str">
        <f t="shared" ref="AL164" si="992">IF($K164="","",IF($K164=$K162,AZ162,AZ161))</f>
        <v/>
      </c>
      <c r="AM164" s="241" t="str">
        <f t="shared" ref="AM164" si="993">IF($K164="","",IF($K164=$K162,AL162,AL161))</f>
        <v/>
      </c>
      <c r="AN164" s="214"/>
      <c r="AO164" s="276"/>
      <c r="AP164" s="277"/>
      <c r="AQ164" s="277"/>
      <c r="AR164" s="278"/>
      <c r="AS164" s="279"/>
      <c r="AT164" s="264"/>
      <c r="AU164" s="265"/>
      <c r="AV164" s="179"/>
      <c r="AW164" s="265"/>
      <c r="AX164" s="179"/>
      <c r="AY164" s="265"/>
      <c r="AZ164" s="266"/>
      <c r="BA164" s="223" t="str">
        <f t="shared" si="811"/>
        <v/>
      </c>
      <c r="BB164" s="223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BC164" s="223" t="str">
        <f t="shared" si="806"/>
        <v/>
      </c>
    </row>
    <row r="165" spans="1:55">
      <c r="A165" s="166">
        <f>输入错误检查!A164</f>
        <v>0</v>
      </c>
      <c r="B165" s="108" t="str">
        <f t="shared" si="968"/>
        <v/>
      </c>
      <c r="C165" s="108" t="str">
        <f t="shared" si="969"/>
        <v/>
      </c>
      <c r="D165" s="108" t="str">
        <f t="shared" si="970"/>
        <v/>
      </c>
      <c r="E165" s="108" t="str">
        <f t="shared" si="971"/>
        <v/>
      </c>
      <c r="F165" s="108" t="str">
        <f t="shared" si="972"/>
        <v/>
      </c>
      <c r="G165" s="125">
        <v>4</v>
      </c>
      <c r="H165" s="108" t="s">
        <v>307</v>
      </c>
      <c r="I165" s="108" t="str">
        <f t="shared" si="838"/>
        <v/>
      </c>
      <c r="J165" s="108" t="str">
        <f t="shared" si="839"/>
        <v/>
      </c>
      <c r="K165" s="288"/>
      <c r="L165" s="288"/>
      <c r="M165" s="208">
        <f>S165+S166</f>
        <v>0</v>
      </c>
      <c r="N165" s="208">
        <f>T165+T166</f>
        <v>0</v>
      </c>
      <c r="O165" s="108">
        <f t="shared" ref="O165:O169" si="994">M165+N165</f>
        <v>0</v>
      </c>
      <c r="P165" s="256">
        <f t="shared" ref="P165:P169" si="995">IF(M165&gt;N165,1,0)</f>
        <v>0</v>
      </c>
      <c r="Q165" s="256">
        <f t="shared" ref="Q165:Q169" si="996">IF(M165+N165=0,0,IF(M165=N165,1,0))</f>
        <v>0</v>
      </c>
      <c r="R165" s="256">
        <f t="shared" ref="R165:R169" si="997">IF(M165&lt;N165,1,0)</f>
        <v>0</v>
      </c>
      <c r="S165" s="288"/>
      <c r="T165" s="288"/>
      <c r="U165" s="125" t="str">
        <f t="shared" si="784"/>
        <v/>
      </c>
      <c r="V165" s="125" t="str" cm="1">
        <f t="array" ref="V165">_xlfn.IFS(S165+T165=0,"",S165&gt;T165,IF(I165="主",IF(S165=5,4,3),IF(S165=5,0,1)),S165&lt;T165,IF(I165="主",IF(T165=5,0,1),IF(T165=5,4,3)),S165=T165,2)</f>
        <v/>
      </c>
      <c r="W165" s="271"/>
      <c r="X165" s="271"/>
      <c r="Y165" s="258"/>
      <c r="Z165" s="235" t="str">
        <f t="shared" ref="Z165:AA165" si="998">IF($K165="","",IF($K165=$K163,AT163,AT164))</f>
        <v/>
      </c>
      <c r="AA165" s="235" t="str">
        <f t="shared" si="998"/>
        <v/>
      </c>
      <c r="AB165" s="239" t="str">
        <f t="shared" ref="AB165" si="999">IF($K165="","",IF($K165=$K163,AW163,AW164))</f>
        <v/>
      </c>
      <c r="AC165" s="239" t="str">
        <f t="shared" ref="AC165" si="1000">IF($K165="","",IF($K165=$K163,AY163,AY164))</f>
        <v/>
      </c>
      <c r="AD165" s="232" t="str">
        <f t="shared" ref="AD165:AG165" si="1001">IF($K165="","",IF($K165=$K163,Z163,Z164))</f>
        <v/>
      </c>
      <c r="AE165" s="232" t="str">
        <f t="shared" si="1001"/>
        <v/>
      </c>
      <c r="AF165" s="240" t="str">
        <f t="shared" si="1001"/>
        <v/>
      </c>
      <c r="AG165" s="240" t="str">
        <f t="shared" si="1001"/>
        <v/>
      </c>
      <c r="AH165" s="232" t="str">
        <f t="shared" ref="AH165:AK165" si="1002">IF($K165="","",IF($K165=$K163,AD163,AD164))</f>
        <v/>
      </c>
      <c r="AI165" s="232" t="str">
        <f t="shared" si="1002"/>
        <v/>
      </c>
      <c r="AJ165" s="233" t="str">
        <f t="shared" si="1002"/>
        <v/>
      </c>
      <c r="AK165" s="233" t="str">
        <f t="shared" si="1002"/>
        <v/>
      </c>
      <c r="AL165" s="236" t="str">
        <f t="shared" ref="AL165" si="1003">IF($K165="","",IF($K165=$K163,AZ163,AZ164))</f>
        <v/>
      </c>
      <c r="AM165" s="241" t="str">
        <f t="shared" ref="AM165:AN165" si="1004">IF($K165="","",IF($K165=$K163,AL163,AL164))</f>
        <v/>
      </c>
      <c r="AN165" s="241" t="str">
        <f t="shared" si="1004"/>
        <v/>
      </c>
      <c r="AO165" s="277"/>
      <c r="AP165" s="277"/>
      <c r="AQ165" s="277"/>
      <c r="AR165" s="277"/>
      <c r="AS165" s="280"/>
      <c r="AT165" s="264"/>
      <c r="AU165" s="265"/>
      <c r="AV165" s="179"/>
      <c r="AW165" s="265"/>
      <c r="AX165" s="179"/>
      <c r="AY165" s="265"/>
      <c r="AZ165" s="266"/>
      <c r="BA165" s="223" t="str">
        <f t="shared" si="811"/>
        <v/>
      </c>
      <c r="BB165" s="223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BC165" s="223" t="str">
        <f t="shared" si="806"/>
        <v/>
      </c>
    </row>
    <row r="166" spans="1:55">
      <c r="A166" s="166">
        <f>输入错误检查!A165</f>
        <v>0</v>
      </c>
      <c r="B166" s="108" t="str">
        <f t="shared" si="968"/>
        <v/>
      </c>
      <c r="C166" s="108" t="str">
        <f t="shared" si="969"/>
        <v/>
      </c>
      <c r="D166" s="108" t="str">
        <f t="shared" si="970"/>
        <v/>
      </c>
      <c r="E166" s="108" t="str">
        <f t="shared" si="971"/>
        <v/>
      </c>
      <c r="F166" s="108" t="str">
        <f t="shared" si="972"/>
        <v/>
      </c>
      <c r="G166" s="125">
        <v>4</v>
      </c>
      <c r="H166" s="108" t="s">
        <v>311</v>
      </c>
      <c r="I166" s="108" t="str">
        <f t="shared" si="838"/>
        <v/>
      </c>
      <c r="J166" s="108" t="str">
        <f t="shared" si="839"/>
        <v/>
      </c>
      <c r="K166" s="288"/>
      <c r="L166" s="288"/>
      <c r="M166" s="208"/>
      <c r="N166" s="208"/>
      <c r="O166" s="108"/>
      <c r="P166" s="267"/>
      <c r="Q166" s="267"/>
      <c r="R166" s="267"/>
      <c r="S166" s="288"/>
      <c r="T166" s="288"/>
      <c r="U166" s="125" t="str">
        <f t="shared" si="784"/>
        <v/>
      </c>
      <c r="V166" s="125" t="str" cm="1">
        <f t="array" ref="V166">_xlfn.IFS(S166+T166=0,"",S166&gt;T166,IF(I166="主",IF(S166=5,4,3),IF(S166=5,0,1)),S166&lt;T166,IF(I166="主",IF(T166=5,0,1),IF(T166=5,4,3)),S166=T166,2)</f>
        <v/>
      </c>
      <c r="W166" s="271"/>
      <c r="X166" s="271"/>
      <c r="Y166" s="258" t="str">
        <f t="shared" ref="Y166:Y170" si="1005">IF(Y165="","",Y165)</f>
        <v/>
      </c>
      <c r="Z166" s="235" t="str">
        <f t="shared" ref="Z166:AA166" si="1006">IF($K166="","",IF($K166=$K164,AT164,AT163))</f>
        <v/>
      </c>
      <c r="AA166" s="235" t="str">
        <f t="shared" si="1006"/>
        <v/>
      </c>
      <c r="AB166" s="239" t="str">
        <f t="shared" ref="AB166" si="1007">IF($K166="","",IF($K166=$K164,AW164,AW163))</f>
        <v/>
      </c>
      <c r="AC166" s="239" t="str">
        <f t="shared" ref="AC166" si="1008">IF($K166="","",IF($K166=$K164,AY164,AY163))</f>
        <v/>
      </c>
      <c r="AD166" s="232" t="str">
        <f t="shared" ref="AD166:AG166" si="1009">IF($K166="","",IF($K166=$K164,Z164,Z163))</f>
        <v/>
      </c>
      <c r="AE166" s="232" t="str">
        <f t="shared" si="1009"/>
        <v/>
      </c>
      <c r="AF166" s="240" t="str">
        <f t="shared" si="1009"/>
        <v/>
      </c>
      <c r="AG166" s="240" t="str">
        <f t="shared" si="1009"/>
        <v/>
      </c>
      <c r="AH166" s="232" t="str">
        <f t="shared" ref="AH166:AK166" si="1010">IF($K166="","",IF($K166=$K164,AD164,AD163))</f>
        <v/>
      </c>
      <c r="AI166" s="232" t="str">
        <f t="shared" si="1010"/>
        <v/>
      </c>
      <c r="AJ166" s="233" t="str">
        <f t="shared" si="1010"/>
        <v/>
      </c>
      <c r="AK166" s="233" t="str">
        <f t="shared" si="1010"/>
        <v/>
      </c>
      <c r="AL166" s="236" t="str">
        <f t="shared" ref="AL166" si="1011">IF($K166="","",IF($K166=$K164,AZ164,AZ163))</f>
        <v/>
      </c>
      <c r="AM166" s="241" t="str">
        <f t="shared" ref="AM166:AN166" si="1012">IF($K166="","",IF($K166=$K164,AL164,AL163))</f>
        <v/>
      </c>
      <c r="AN166" s="241" t="str">
        <f t="shared" si="1012"/>
        <v/>
      </c>
      <c r="AO166" s="277"/>
      <c r="AP166" s="277"/>
      <c r="AQ166" s="277"/>
      <c r="AR166" s="277"/>
      <c r="AS166" s="277"/>
      <c r="AT166" s="264"/>
      <c r="AU166" s="265"/>
      <c r="AV166" s="179"/>
      <c r="AW166" s="265"/>
      <c r="AX166" s="179"/>
      <c r="AY166" s="265"/>
      <c r="AZ166" s="266"/>
      <c r="BA166" s="223" t="str">
        <f t="shared" si="811"/>
        <v/>
      </c>
      <c r="BB166" s="223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BC166" s="223" t="str">
        <f t="shared" si="806"/>
        <v/>
      </c>
    </row>
    <row r="167" spans="1:55">
      <c r="A167" s="166">
        <f>输入错误检查!A166</f>
        <v>0</v>
      </c>
      <c r="B167" s="108" t="str">
        <f t="shared" si="968"/>
        <v/>
      </c>
      <c r="C167" s="108" t="str">
        <f t="shared" si="969"/>
        <v/>
      </c>
      <c r="D167" s="108" t="str">
        <f t="shared" si="970"/>
        <v/>
      </c>
      <c r="E167" s="108" t="str">
        <f t="shared" si="971"/>
        <v/>
      </c>
      <c r="F167" s="108" t="str">
        <f t="shared" si="972"/>
        <v/>
      </c>
      <c r="G167" s="125">
        <v>5</v>
      </c>
      <c r="H167" s="108" t="s">
        <v>307</v>
      </c>
      <c r="I167" s="108" t="str">
        <f t="shared" si="838"/>
        <v/>
      </c>
      <c r="J167" s="108" t="str">
        <f t="shared" si="839"/>
        <v/>
      </c>
      <c r="K167" s="288"/>
      <c r="L167" s="288"/>
      <c r="M167" s="208">
        <f>S167+S168</f>
        <v>0</v>
      </c>
      <c r="N167" s="208">
        <f>T167+T168</f>
        <v>0</v>
      </c>
      <c r="O167" s="108">
        <f t="shared" si="994"/>
        <v>0</v>
      </c>
      <c r="P167" s="256">
        <f t="shared" si="995"/>
        <v>0</v>
      </c>
      <c r="Q167" s="256">
        <f t="shared" si="996"/>
        <v>0</v>
      </c>
      <c r="R167" s="256">
        <f t="shared" si="997"/>
        <v>0</v>
      </c>
      <c r="S167" s="288"/>
      <c r="T167" s="288"/>
      <c r="U167" s="125" t="str">
        <f t="shared" si="784"/>
        <v/>
      </c>
      <c r="V167" s="125" t="str" cm="1">
        <f t="array" ref="V167">_xlfn.IFS(S167+T167=0,"",S167&gt;T167,IF(I167="主",IF(S167=5,4,3),IF(S167=5,0,1)),S167&lt;T167,IF(I167="主",IF(T167=5,0,1),IF(T167=5,4,3)),S167=T167,2)</f>
        <v/>
      </c>
      <c r="W167" s="271"/>
      <c r="X167" s="271"/>
      <c r="Y167" s="258"/>
      <c r="Z167" s="235" t="str">
        <f t="shared" ref="Z167:AA167" si="1013">IF($K167="","",IF($K167=$K165,AT165,AT166))</f>
        <v/>
      </c>
      <c r="AA167" s="235" t="str">
        <f t="shared" si="1013"/>
        <v/>
      </c>
      <c r="AB167" s="239" t="str">
        <f t="shared" ref="AB167" si="1014">IF($K167="","",IF($K167=$K165,AW165,AW166))</f>
        <v/>
      </c>
      <c r="AC167" s="239" t="str">
        <f t="shared" ref="AC167" si="1015">IF($K167="","",IF($K167=$K165,AY165,AY166))</f>
        <v/>
      </c>
      <c r="AD167" s="232" t="str">
        <f t="shared" ref="AD167:AG167" si="1016">IF($K167="","",IF($K167=$K165,Z165,Z166))</f>
        <v/>
      </c>
      <c r="AE167" s="232" t="str">
        <f t="shared" si="1016"/>
        <v/>
      </c>
      <c r="AF167" s="240" t="str">
        <f t="shared" si="1016"/>
        <v/>
      </c>
      <c r="AG167" s="240" t="str">
        <f t="shared" si="1016"/>
        <v/>
      </c>
      <c r="AH167" s="232" t="str">
        <f t="shared" ref="AH167:AK167" si="1017">IF($K167="","",IF($K167=$K165,AD165,AD166))</f>
        <v/>
      </c>
      <c r="AI167" s="232" t="str">
        <f t="shared" si="1017"/>
        <v/>
      </c>
      <c r="AJ167" s="233" t="str">
        <f t="shared" si="1017"/>
        <v/>
      </c>
      <c r="AK167" s="233" t="str">
        <f t="shared" si="1017"/>
        <v/>
      </c>
      <c r="AL167" s="236" t="str">
        <f t="shared" ref="AL167" si="1018">IF($K167="","",IF($K167=$K165,AZ165,AZ166))</f>
        <v/>
      </c>
      <c r="AM167" s="241" t="str">
        <f t="shared" ref="AM167:AN167" si="1019">IF($K167="","",IF($K167=$K165,AL165,AL166))</f>
        <v/>
      </c>
      <c r="AN167" s="241" t="str">
        <f t="shared" si="1019"/>
        <v/>
      </c>
      <c r="AO167" s="277"/>
      <c r="AP167" s="277"/>
      <c r="AQ167" s="277"/>
      <c r="AR167" s="277"/>
      <c r="AS167" s="280"/>
      <c r="AT167" s="264"/>
      <c r="AU167" s="265"/>
      <c r="AV167" s="179"/>
      <c r="AW167" s="265"/>
      <c r="AX167" s="179"/>
      <c r="AY167" s="265"/>
      <c r="AZ167" s="266"/>
      <c r="BA167" s="223" t="str">
        <f t="shared" si="811"/>
        <v/>
      </c>
      <c r="BB167" s="223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BC167" s="223" t="str">
        <f t="shared" si="806"/>
        <v/>
      </c>
    </row>
    <row r="168" spans="1:55">
      <c r="A168" s="166">
        <f>输入错误检查!A167</f>
        <v>0</v>
      </c>
      <c r="B168" s="108" t="str">
        <f t="shared" si="968"/>
        <v/>
      </c>
      <c r="C168" s="108" t="str">
        <f t="shared" si="969"/>
        <v/>
      </c>
      <c r="D168" s="108" t="str">
        <f t="shared" si="970"/>
        <v/>
      </c>
      <c r="E168" s="108" t="str">
        <f t="shared" si="971"/>
        <v/>
      </c>
      <c r="F168" s="108" t="str">
        <f t="shared" si="972"/>
        <v/>
      </c>
      <c r="G168" s="125">
        <v>5</v>
      </c>
      <c r="H168" s="108" t="s">
        <v>311</v>
      </c>
      <c r="I168" s="108" t="str">
        <f t="shared" si="838"/>
        <v/>
      </c>
      <c r="J168" s="108" t="str">
        <f t="shared" si="839"/>
        <v/>
      </c>
      <c r="K168" s="288"/>
      <c r="L168" s="288"/>
      <c r="M168" s="208"/>
      <c r="N168" s="208"/>
      <c r="O168" s="108"/>
      <c r="P168" s="267"/>
      <c r="Q168" s="267"/>
      <c r="R168" s="267"/>
      <c r="S168" s="288"/>
      <c r="T168" s="288"/>
      <c r="U168" s="125" t="str">
        <f t="shared" si="784"/>
        <v/>
      </c>
      <c r="V168" s="125" t="str" cm="1">
        <f t="array" ref="V168">_xlfn.IFS(S168+T168=0,"",S168&gt;T168,IF(I168="主",IF(S168=5,4,3),IF(S168=5,0,1)),S168&lt;T168,IF(I168="主",IF(T168=5,0,1),IF(T168=5,4,3)),S168=T168,2)</f>
        <v/>
      </c>
      <c r="W168" s="271"/>
      <c r="X168" s="271"/>
      <c r="Y168" s="258" t="str">
        <f t="shared" si="1005"/>
        <v/>
      </c>
      <c r="Z168" s="235" t="str">
        <f t="shared" ref="Z168:AA168" si="1020">IF($K168="","",IF($K168=$K166,AT166,AT165))</f>
        <v/>
      </c>
      <c r="AA168" s="235" t="str">
        <f t="shared" si="1020"/>
        <v/>
      </c>
      <c r="AB168" s="239" t="str">
        <f t="shared" ref="AB168" si="1021">IF($K168="","",IF($K168=$K166,AW166,AW165))</f>
        <v/>
      </c>
      <c r="AC168" s="239" t="str">
        <f t="shared" ref="AC168" si="1022">IF($K168="","",IF($K168=$K166,AY166,AY165))</f>
        <v/>
      </c>
      <c r="AD168" s="232" t="str">
        <f t="shared" ref="AD168:AG168" si="1023">IF($K168="","",IF($K168=$K166,Z166,Z165))</f>
        <v/>
      </c>
      <c r="AE168" s="232" t="str">
        <f t="shared" si="1023"/>
        <v/>
      </c>
      <c r="AF168" s="240" t="str">
        <f t="shared" si="1023"/>
        <v/>
      </c>
      <c r="AG168" s="240" t="str">
        <f t="shared" si="1023"/>
        <v/>
      </c>
      <c r="AH168" s="232" t="str">
        <f t="shared" ref="AH168:AK168" si="1024">IF($K168="","",IF($K168=$K166,AD166,AD165))</f>
        <v/>
      </c>
      <c r="AI168" s="232" t="str">
        <f t="shared" si="1024"/>
        <v/>
      </c>
      <c r="AJ168" s="233" t="str">
        <f t="shared" si="1024"/>
        <v/>
      </c>
      <c r="AK168" s="233" t="str">
        <f t="shared" si="1024"/>
        <v/>
      </c>
      <c r="AL168" s="236" t="str">
        <f t="shared" ref="AL168" si="1025">IF($K168="","",IF($K168=$K166,AZ166,AZ165))</f>
        <v/>
      </c>
      <c r="AM168" s="241" t="str">
        <f t="shared" ref="AM168:AN168" si="1026">IF($K168="","",IF($K168=$K166,AL166,AL165))</f>
        <v/>
      </c>
      <c r="AN168" s="241" t="str">
        <f t="shared" si="1026"/>
        <v/>
      </c>
      <c r="AO168" s="277"/>
      <c r="AP168" s="277"/>
      <c r="AQ168" s="277"/>
      <c r="AR168" s="277"/>
      <c r="AS168" s="277"/>
      <c r="AT168" s="264"/>
      <c r="AU168" s="265"/>
      <c r="AV168" s="179"/>
      <c r="AW168" s="265"/>
      <c r="AX168" s="179"/>
      <c r="AY168" s="265"/>
      <c r="AZ168" s="266"/>
      <c r="BA168" s="223" t="str">
        <f t="shared" si="811"/>
        <v/>
      </c>
      <c r="BB168" s="223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BC168" s="223" t="str">
        <f t="shared" si="806"/>
        <v/>
      </c>
    </row>
    <row r="169" spans="1:55">
      <c r="A169" s="166">
        <f>输入错误检查!A168</f>
        <v>0</v>
      </c>
      <c r="B169" s="108" t="str">
        <f t="shared" si="968"/>
        <v/>
      </c>
      <c r="C169" s="108" t="str">
        <f t="shared" si="969"/>
        <v/>
      </c>
      <c r="D169" s="108" t="str">
        <f t="shared" si="970"/>
        <v/>
      </c>
      <c r="E169" s="108" t="str">
        <f t="shared" si="971"/>
        <v/>
      </c>
      <c r="F169" s="108" t="str">
        <f t="shared" si="972"/>
        <v/>
      </c>
      <c r="G169" s="125" t="s">
        <v>314</v>
      </c>
      <c r="H169" s="108" t="s">
        <v>307</v>
      </c>
      <c r="I169" s="108" t="str">
        <f t="shared" si="838"/>
        <v/>
      </c>
      <c r="J169" s="108" t="str">
        <f t="shared" si="839"/>
        <v/>
      </c>
      <c r="K169" s="288"/>
      <c r="L169" s="288"/>
      <c r="M169" s="208">
        <f>S169+S170</f>
        <v>0</v>
      </c>
      <c r="N169" s="208">
        <f>T169+T170</f>
        <v>0</v>
      </c>
      <c r="O169" s="108">
        <f t="shared" si="994"/>
        <v>0</v>
      </c>
      <c r="P169" s="256">
        <f t="shared" si="995"/>
        <v>0</v>
      </c>
      <c r="Q169" s="256">
        <f t="shared" si="996"/>
        <v>0</v>
      </c>
      <c r="R169" s="256">
        <f t="shared" si="997"/>
        <v>0</v>
      </c>
      <c r="S169" s="288"/>
      <c r="T169" s="288"/>
      <c r="U169" s="125" t="str">
        <f t="shared" si="784"/>
        <v/>
      </c>
      <c r="V169" s="125" t="str" cm="1">
        <f t="array" ref="V169">_xlfn.IFS(S169+T169=0,"",S169&gt;T169,IF(I169="主",IF(S169=5,4,3),IF(S169=5,0,1)),S169&lt;T169,IF(I169="主",IF(T169=5,0,1),IF(T169=5,4,3)),S169=T169,2)</f>
        <v/>
      </c>
      <c r="W169" s="271"/>
      <c r="X169" s="271"/>
      <c r="Y169" s="258"/>
      <c r="Z169" s="235" t="str">
        <f t="shared" ref="Z169:AA169" si="1027">IF($K169="","",IF($K169=$K167,AT167,AT168))</f>
        <v/>
      </c>
      <c r="AA169" s="235" t="str">
        <f t="shared" si="1027"/>
        <v/>
      </c>
      <c r="AB169" s="239" t="str">
        <f t="shared" ref="AB169" si="1028">IF($K169="","",IF($K169=$K167,AW167,AW168))</f>
        <v/>
      </c>
      <c r="AC169" s="239" t="str">
        <f t="shared" ref="AC169" si="1029">IF($K169="","",IF($K169=$K167,AY167,AY168))</f>
        <v/>
      </c>
      <c r="AD169" s="232" t="str">
        <f t="shared" ref="AD169:AG169" si="1030">IF($K169="","",IF($K169=$K167,Z167,Z168))</f>
        <v/>
      </c>
      <c r="AE169" s="232" t="str">
        <f t="shared" si="1030"/>
        <v/>
      </c>
      <c r="AF169" s="240" t="str">
        <f t="shared" si="1030"/>
        <v/>
      </c>
      <c r="AG169" s="240" t="str">
        <f t="shared" si="1030"/>
        <v/>
      </c>
      <c r="AH169" s="232" t="str">
        <f t="shared" ref="AH169:AK169" si="1031">IF($K169="","",IF($K169=$K167,AD167,AD168))</f>
        <v/>
      </c>
      <c r="AI169" s="232" t="str">
        <f t="shared" si="1031"/>
        <v/>
      </c>
      <c r="AJ169" s="233" t="str">
        <f t="shared" si="1031"/>
        <v/>
      </c>
      <c r="AK169" s="233" t="str">
        <f t="shared" si="1031"/>
        <v/>
      </c>
      <c r="AL169" s="236" t="str">
        <f t="shared" ref="AL169" si="1032">IF($K169="","",IF($K169=$K167,AZ167,AZ168))</f>
        <v/>
      </c>
      <c r="AM169" s="241" t="str">
        <f t="shared" ref="AM169:AN169" si="1033">IF($K169="","",IF($K169=$K167,AL167,AL168))</f>
        <v/>
      </c>
      <c r="AN169" s="241" t="str">
        <f t="shared" si="1033"/>
        <v/>
      </c>
      <c r="AO169" s="277"/>
      <c r="AP169" s="277"/>
      <c r="AQ169" s="277"/>
      <c r="AR169" s="277"/>
      <c r="AS169" s="280"/>
      <c r="AT169" s="264"/>
      <c r="AU169" s="265"/>
      <c r="AV169" s="179"/>
      <c r="AW169" s="265"/>
      <c r="AX169" s="179"/>
      <c r="AY169" s="265"/>
      <c r="AZ169" s="266"/>
      <c r="BA169" s="223" t="str">
        <f t="shared" si="811"/>
        <v/>
      </c>
      <c r="BB169" s="223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223" t="str">
        <f t="shared" si="806"/>
        <v/>
      </c>
    </row>
    <row r="170" spans="1:55">
      <c r="A170" s="166">
        <f>输入错误检查!A169</f>
        <v>0</v>
      </c>
      <c r="B170" s="108" t="str">
        <f t="shared" si="968"/>
        <v/>
      </c>
      <c r="C170" s="108" t="str">
        <f t="shared" si="969"/>
        <v/>
      </c>
      <c r="D170" s="108" t="str">
        <f t="shared" si="970"/>
        <v/>
      </c>
      <c r="E170" s="108" t="str">
        <f t="shared" si="971"/>
        <v/>
      </c>
      <c r="F170" s="108" t="str">
        <f t="shared" si="972"/>
        <v/>
      </c>
      <c r="G170" s="125" t="s">
        <v>314</v>
      </c>
      <c r="H170" s="108" t="s">
        <v>311</v>
      </c>
      <c r="I170" s="108" t="str">
        <f t="shared" si="838"/>
        <v/>
      </c>
      <c r="J170" s="108" t="str">
        <f t="shared" si="839"/>
        <v/>
      </c>
      <c r="K170" s="288"/>
      <c r="L170" s="288"/>
      <c r="M170" s="208"/>
      <c r="N170" s="208"/>
      <c r="O170" s="108"/>
      <c r="P170" s="267"/>
      <c r="Q170" s="267"/>
      <c r="R170" s="267"/>
      <c r="S170" s="288"/>
      <c r="T170" s="288"/>
      <c r="U170" s="125" t="str">
        <f t="shared" si="784"/>
        <v/>
      </c>
      <c r="V170" s="125" t="str" cm="1">
        <f t="array" ref="V170">_xlfn.IFS(S170+T170=0,"",S170&gt;T170,IF(I170="主",IF(S170=5,4,3),IF(S170=5,0,1)),S170&lt;T170,IF(I170="主",IF(T170=5,0,1),IF(T170=5,4,3)),S170=T170,2)</f>
        <v/>
      </c>
      <c r="W170" s="271"/>
      <c r="X170" s="271"/>
      <c r="Y170" s="258" t="str">
        <f t="shared" si="1005"/>
        <v/>
      </c>
      <c r="Z170" s="235" t="str">
        <f t="shared" ref="Z170:AA170" si="1034">IF($K170="","",IF($K170=$K168,AT168,AT167))</f>
        <v/>
      </c>
      <c r="AA170" s="235" t="str">
        <f t="shared" si="1034"/>
        <v/>
      </c>
      <c r="AB170" s="239" t="str">
        <f t="shared" ref="AB170" si="1035">IF($K170="","",IF($K170=$K168,AW168,AW167))</f>
        <v/>
      </c>
      <c r="AC170" s="239" t="str">
        <f t="shared" ref="AC170" si="1036">IF($K170="","",IF($K170=$K168,AY168,AY167))</f>
        <v/>
      </c>
      <c r="AD170" s="232" t="str">
        <f t="shared" ref="AD170:AG170" si="1037">IF($K170="","",IF($K170=$K168,Z168,Z167))</f>
        <v/>
      </c>
      <c r="AE170" s="232" t="str">
        <f t="shared" si="1037"/>
        <v/>
      </c>
      <c r="AF170" s="240" t="str">
        <f t="shared" si="1037"/>
        <v/>
      </c>
      <c r="AG170" s="240" t="str">
        <f t="shared" si="1037"/>
        <v/>
      </c>
      <c r="AH170" s="232" t="str">
        <f t="shared" ref="AH170:AK170" si="1038">IF($K170="","",IF($K170=$K168,AD168,AD167))</f>
        <v/>
      </c>
      <c r="AI170" s="232" t="str">
        <f t="shared" si="1038"/>
        <v/>
      </c>
      <c r="AJ170" s="233" t="str">
        <f t="shared" si="1038"/>
        <v/>
      </c>
      <c r="AK170" s="233" t="str">
        <f t="shared" si="1038"/>
        <v/>
      </c>
      <c r="AL170" s="236" t="str">
        <f t="shared" ref="AL170" si="1039">IF($K170="","",IF($K170=$K168,AZ168,AZ167))</f>
        <v/>
      </c>
      <c r="AM170" s="241" t="str">
        <f t="shared" ref="AM170:AN170" si="1040">IF($K170="","",IF($K170=$K168,AL168,AL167))</f>
        <v/>
      </c>
      <c r="AN170" s="241" t="str">
        <f t="shared" si="1040"/>
        <v/>
      </c>
      <c r="AO170" s="277"/>
      <c r="AP170" s="277"/>
      <c r="AQ170" s="277"/>
      <c r="AR170" s="277"/>
      <c r="AS170" s="277"/>
      <c r="AT170" s="264"/>
      <c r="AU170" s="265"/>
      <c r="AV170" s="179"/>
      <c r="AW170" s="265"/>
      <c r="AX170" s="179"/>
      <c r="AY170" s="265"/>
      <c r="AZ170" s="266"/>
      <c r="BA170" s="223" t="str">
        <f t="shared" si="811"/>
        <v/>
      </c>
      <c r="BB170" s="223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223" t="str">
        <f t="shared" si="806"/>
        <v/>
      </c>
    </row>
    <row r="171" spans="1:55">
      <c r="A171" s="166">
        <f>输入错误检查!A170</f>
        <v>0</v>
      </c>
      <c r="B171" s="108" t="str">
        <f>IF(赛果!A16="","",赛果!A16)</f>
        <v/>
      </c>
      <c r="C171" s="108" t="str">
        <f>IF(赛果!B16="","",赛果!B16)</f>
        <v/>
      </c>
      <c r="D171" s="108" t="str">
        <f>IF(赛果!C16="","",赛果!C16)</f>
        <v/>
      </c>
      <c r="E171" s="108" t="str">
        <f>IF(赛果!D16="","",赛果!D16)</f>
        <v/>
      </c>
      <c r="F171" s="108" t="str">
        <f>IF(赛果!E16="","",赛果!E16)</f>
        <v/>
      </c>
      <c r="G171" s="125">
        <v>1</v>
      </c>
      <c r="H171" s="108" t="s">
        <v>307</v>
      </c>
      <c r="I171" s="108" t="str">
        <f t="shared" si="838"/>
        <v/>
      </c>
      <c r="J171" s="108" t="str">
        <f t="shared" si="839"/>
        <v/>
      </c>
      <c r="K171" s="179"/>
      <c r="L171" s="207"/>
      <c r="M171" s="208">
        <f>S171+S172</f>
        <v>0</v>
      </c>
      <c r="N171" s="208">
        <f>T171+T172</f>
        <v>0</v>
      </c>
      <c r="O171" s="125">
        <f t="shared" ref="O171:O175" si="1041">M171+N171</f>
        <v>0</v>
      </c>
      <c r="P171" s="209">
        <f t="shared" ref="P171:P175" si="1042">IF(M171&gt;N171,1,0)</f>
        <v>0</v>
      </c>
      <c r="Q171" s="209">
        <f t="shared" ref="Q171:Q175" si="1043">IF(M171+N171=0,0,IF(M171=N171,1,0))</f>
        <v>0</v>
      </c>
      <c r="R171" s="209">
        <f t="shared" ref="R171:R175" si="1044">IF(M171&lt;N171,1,0)</f>
        <v>0</v>
      </c>
      <c r="S171" s="177"/>
      <c r="T171" s="177"/>
      <c r="U171" s="125" t="str">
        <f t="shared" si="784"/>
        <v/>
      </c>
      <c r="V171" s="125" t="str" cm="1">
        <f t="array" ref="V171">_xlfn.IFS(S171+T171=0,"",S171&gt;T171,IF(I171="主",IF(S171=5,4,3),IF(S171=5,0,1)),S171&lt;T171,IF(I171="主",IF(T171=5,0,1),IF(T171=5,4,3)),S171=T171,2)</f>
        <v/>
      </c>
      <c r="W171" s="210"/>
      <c r="X171" s="210"/>
      <c r="Y171" s="210"/>
      <c r="Z171" s="211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3"/>
      <c r="AL171" s="214"/>
      <c r="AM171" s="214"/>
      <c r="AN171" s="214"/>
      <c r="AO171" s="249"/>
      <c r="AP171" s="250"/>
      <c r="AQ171" s="217"/>
      <c r="AR171" s="218"/>
      <c r="AS171" s="219"/>
      <c r="AT171" s="220"/>
      <c r="AU171" s="221"/>
      <c r="AV171" s="179"/>
      <c r="AW171" s="221"/>
      <c r="AX171" s="179"/>
      <c r="AY171" s="221"/>
      <c r="AZ171" s="136"/>
      <c r="BA171" s="223" t="str">
        <f t="shared" si="811"/>
        <v/>
      </c>
      <c r="BB171" s="223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BC171" s="223" t="str">
        <f t="shared" si="806"/>
        <v/>
      </c>
    </row>
    <row r="172" spans="1:55">
      <c r="A172" s="166">
        <f>输入错误检查!A171</f>
        <v>0</v>
      </c>
      <c r="B172" s="108" t="str">
        <f t="shared" ref="B172:B182" si="1045">B171</f>
        <v/>
      </c>
      <c r="C172" s="108" t="str">
        <f t="shared" ref="C172:C182" si="1046">C171</f>
        <v/>
      </c>
      <c r="D172" s="108" t="str">
        <f t="shared" ref="D172:D182" si="1047">D171</f>
        <v/>
      </c>
      <c r="E172" s="108" t="str">
        <f t="shared" ref="E172:E182" si="1048">E171</f>
        <v/>
      </c>
      <c r="F172" s="108" t="str">
        <f t="shared" ref="F172:F182" si="1049">F171</f>
        <v/>
      </c>
      <c r="G172" s="125">
        <v>1</v>
      </c>
      <c r="H172" s="108" t="s">
        <v>311</v>
      </c>
      <c r="I172" s="108" t="str">
        <f t="shared" si="838"/>
        <v/>
      </c>
      <c r="J172" s="108" t="str">
        <f t="shared" si="839"/>
        <v/>
      </c>
      <c r="K172" s="179"/>
      <c r="L172" s="245"/>
      <c r="M172" s="208"/>
      <c r="N172" s="208"/>
      <c r="O172" s="125"/>
      <c r="P172" s="224"/>
      <c r="Q172" s="224"/>
      <c r="R172" s="224"/>
      <c r="S172" s="177"/>
      <c r="T172" s="177"/>
      <c r="U172" s="125" t="str">
        <f t="shared" si="784"/>
        <v/>
      </c>
      <c r="V172" s="125" t="str" cm="1">
        <f t="array" ref="V172">_xlfn.IFS(S172+T172=0,"",S172&gt;T172,IF(I172="主",IF(S172=5,4,3),IF(S172=5,0,1)),S172&lt;T172,IF(I172="主",IF(T172=5,0,1),IF(T172=5,4,3)),S172=T172,2)</f>
        <v/>
      </c>
      <c r="W172" s="210" t="str">
        <f>IF(W171="","",W171)</f>
        <v/>
      </c>
      <c r="X172" s="210"/>
      <c r="Y172" s="210" t="str">
        <f t="shared" ref="Y172:Y176" si="1050">IF(Y171="","",Y171)</f>
        <v/>
      </c>
      <c r="Z172" s="225"/>
      <c r="AA172" s="226"/>
      <c r="AB172" s="227"/>
      <c r="AC172" s="227"/>
      <c r="AD172" s="227"/>
      <c r="AE172" s="227"/>
      <c r="AF172" s="227"/>
      <c r="AG172" s="227"/>
      <c r="AH172" s="227"/>
      <c r="AI172" s="227"/>
      <c r="AJ172" s="227"/>
      <c r="AK172" s="213"/>
      <c r="AL172" s="214"/>
      <c r="AM172" s="214"/>
      <c r="AN172" s="214"/>
      <c r="AO172" s="249"/>
      <c r="AP172" s="250"/>
      <c r="AQ172" s="228"/>
      <c r="AR172" s="229"/>
      <c r="AS172" s="230"/>
      <c r="AT172" s="220"/>
      <c r="AU172" s="221"/>
      <c r="AV172" s="179"/>
      <c r="AW172" s="221"/>
      <c r="AX172" s="179"/>
      <c r="AY172" s="221"/>
      <c r="AZ172" s="136"/>
      <c r="BA172" s="223" t="str">
        <f t="shared" si="811"/>
        <v/>
      </c>
      <c r="BB172" s="223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BC172" s="223" t="str">
        <f t="shared" si="806"/>
        <v/>
      </c>
    </row>
    <row r="173" spans="1:55">
      <c r="A173" s="166">
        <f>输入错误检查!A172</f>
        <v>0</v>
      </c>
      <c r="B173" s="108" t="str">
        <f t="shared" si="1045"/>
        <v/>
      </c>
      <c r="C173" s="108" t="str">
        <f t="shared" si="1046"/>
        <v/>
      </c>
      <c r="D173" s="108" t="str">
        <f t="shared" si="1047"/>
        <v/>
      </c>
      <c r="E173" s="108" t="str">
        <f t="shared" si="1048"/>
        <v/>
      </c>
      <c r="F173" s="108" t="str">
        <f t="shared" si="1049"/>
        <v/>
      </c>
      <c r="G173" s="125">
        <v>2</v>
      </c>
      <c r="H173" s="108" t="s">
        <v>307</v>
      </c>
      <c r="I173" s="108" t="str">
        <f t="shared" si="838"/>
        <v/>
      </c>
      <c r="J173" s="108" t="str">
        <f t="shared" si="839"/>
        <v/>
      </c>
      <c r="K173" s="179"/>
      <c r="L173" s="207"/>
      <c r="M173" s="208">
        <f>S173+S174</f>
        <v>0</v>
      </c>
      <c r="N173" s="208">
        <f>T173+T174</f>
        <v>0</v>
      </c>
      <c r="O173" s="125">
        <f t="shared" si="1041"/>
        <v>0</v>
      </c>
      <c r="P173" s="209">
        <f t="shared" si="1042"/>
        <v>0</v>
      </c>
      <c r="Q173" s="209">
        <f t="shared" si="1043"/>
        <v>0</v>
      </c>
      <c r="R173" s="209">
        <f t="shared" si="1044"/>
        <v>0</v>
      </c>
      <c r="S173" s="177"/>
      <c r="T173" s="177"/>
      <c r="U173" s="125" t="str">
        <f t="shared" si="784"/>
        <v/>
      </c>
      <c r="V173" s="125" t="str" cm="1">
        <f t="array" ref="V173">_xlfn.IFS(S173+T173=0,"",S173&gt;T173,IF(I173="主",IF(S173=5,4,3),IF(S173=5,0,1)),S173&lt;T173,IF(I173="主",IF(T173=5,0,1),IF(T173=5,4,3)),S173=T173,2)</f>
        <v/>
      </c>
      <c r="W173" s="231"/>
      <c r="X173" s="210"/>
      <c r="Y173" s="210"/>
      <c r="Z173" s="232" t="str">
        <f t="shared" ref="Z173:AA173" si="1051">IF($K173="","",IF($K173=$K171,AT171,AT172))</f>
        <v/>
      </c>
      <c r="AA173" s="233" t="str">
        <f t="shared" si="1051"/>
        <v/>
      </c>
      <c r="AB173" s="234" t="str">
        <f t="shared" ref="AB173" si="1052">IF($K173="","",IF($K173=$K171,AW171,AW172))</f>
        <v/>
      </c>
      <c r="AC173" s="235" t="str">
        <f t="shared" ref="AC173" si="1053">IF($K173="","",IF($K173=$K171,AY171,AY172))</f>
        <v/>
      </c>
      <c r="AD173" s="227"/>
      <c r="AE173" s="227"/>
      <c r="AF173" s="227"/>
      <c r="AG173" s="227"/>
      <c r="AH173" s="227"/>
      <c r="AI173" s="227"/>
      <c r="AJ173" s="227"/>
      <c r="AK173" s="227"/>
      <c r="AL173" s="236" t="str">
        <f t="shared" ref="AL173" si="1054">IF($K173="","",IF($K173=$K171,AZ171,AZ172))</f>
        <v/>
      </c>
      <c r="AM173" s="214"/>
      <c r="AN173" s="214"/>
      <c r="AO173" s="249"/>
      <c r="AP173" s="177"/>
      <c r="AQ173" s="281"/>
      <c r="AR173" s="238"/>
      <c r="AS173" s="230"/>
      <c r="AT173" s="220"/>
      <c r="AU173" s="221"/>
      <c r="AV173" s="179"/>
      <c r="AW173" s="221"/>
      <c r="AX173" s="179"/>
      <c r="AY173" s="221"/>
      <c r="AZ173" s="139"/>
      <c r="BA173" s="223" t="str">
        <f t="shared" si="811"/>
        <v/>
      </c>
      <c r="BB173" s="223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BC173" s="223" t="str">
        <f t="shared" si="806"/>
        <v/>
      </c>
    </row>
    <row r="174" spans="1:55">
      <c r="A174" s="166">
        <f>输入错误检查!A173</f>
        <v>0</v>
      </c>
      <c r="B174" s="108" t="str">
        <f t="shared" si="1045"/>
        <v/>
      </c>
      <c r="C174" s="108" t="str">
        <f t="shared" si="1046"/>
        <v/>
      </c>
      <c r="D174" s="108" t="str">
        <f t="shared" si="1047"/>
        <v/>
      </c>
      <c r="E174" s="108" t="str">
        <f t="shared" si="1048"/>
        <v/>
      </c>
      <c r="F174" s="108" t="str">
        <f t="shared" si="1049"/>
        <v/>
      </c>
      <c r="G174" s="125">
        <v>2</v>
      </c>
      <c r="H174" s="108" t="s">
        <v>311</v>
      </c>
      <c r="I174" s="108" t="str">
        <f t="shared" si="838"/>
        <v/>
      </c>
      <c r="J174" s="108" t="str">
        <f t="shared" si="839"/>
        <v/>
      </c>
      <c r="K174" s="179"/>
      <c r="L174" s="245"/>
      <c r="M174" s="208"/>
      <c r="N174" s="208"/>
      <c r="O174" s="125"/>
      <c r="P174" s="224"/>
      <c r="Q174" s="224"/>
      <c r="R174" s="224"/>
      <c r="S174" s="177"/>
      <c r="T174" s="177"/>
      <c r="U174" s="125" t="str">
        <f t="shared" si="784"/>
        <v/>
      </c>
      <c r="V174" s="125" t="str" cm="1">
        <f t="array" ref="V174">_xlfn.IFS(S174+T174=0,"",S174&gt;T174,IF(I174="主",IF(S174=5,4,3),IF(S174=5,0,1)),S174&lt;T174,IF(I174="主",IF(T174=5,0,1),IF(T174=5,4,3)),S174=T174,2)</f>
        <v/>
      </c>
      <c r="W174" s="231"/>
      <c r="X174" s="210"/>
      <c r="Y174" s="210" t="str">
        <f t="shared" si="1050"/>
        <v/>
      </c>
      <c r="Z174" s="232" t="str">
        <f t="shared" ref="Z174:AA174" si="1055">IF($K174="","",IF($K174=$K172,AT172,AT171))</f>
        <v/>
      </c>
      <c r="AA174" s="233" t="str">
        <f t="shared" si="1055"/>
        <v/>
      </c>
      <c r="AB174" s="234" t="str">
        <f t="shared" ref="AB174" si="1056">IF($K174="","",IF($K174=$K172,AW172,AW171))</f>
        <v/>
      </c>
      <c r="AC174" s="235" t="str">
        <f t="shared" ref="AC174" si="1057">IF($K174="","",IF($K174=$K172,AY172,AY171))</f>
        <v/>
      </c>
      <c r="AD174" s="226"/>
      <c r="AE174" s="226"/>
      <c r="AF174" s="227"/>
      <c r="AG174" s="227"/>
      <c r="AH174" s="227"/>
      <c r="AI174" s="227"/>
      <c r="AJ174" s="227"/>
      <c r="AK174" s="227"/>
      <c r="AL174" s="236" t="str">
        <f t="shared" ref="AL174" si="1058">IF($K174="","",IF($K174=$K172,AZ172,AZ171))</f>
        <v/>
      </c>
      <c r="AM174" s="214"/>
      <c r="AN174" s="214"/>
      <c r="AO174" s="249"/>
      <c r="AP174" s="177"/>
      <c r="AQ174" s="250"/>
      <c r="AR174" s="228"/>
      <c r="AS174" s="230"/>
      <c r="AT174" s="220"/>
      <c r="AU174" s="221"/>
      <c r="AV174" s="179"/>
      <c r="AW174" s="221"/>
      <c r="AX174" s="179"/>
      <c r="AY174" s="221"/>
      <c r="AZ174" s="136"/>
      <c r="BA174" s="223" t="str">
        <f t="shared" si="811"/>
        <v/>
      </c>
      <c r="BB174" s="223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BC174" s="223" t="str">
        <f t="shared" si="806"/>
        <v/>
      </c>
    </row>
    <row r="175" spans="1:55">
      <c r="A175" s="166">
        <f>输入错误检查!A174</f>
        <v>0</v>
      </c>
      <c r="B175" s="108" t="str">
        <f t="shared" si="1045"/>
        <v/>
      </c>
      <c r="C175" s="108" t="str">
        <f t="shared" si="1046"/>
        <v/>
      </c>
      <c r="D175" s="108" t="str">
        <f t="shared" si="1047"/>
        <v/>
      </c>
      <c r="E175" s="108" t="str">
        <f t="shared" si="1048"/>
        <v/>
      </c>
      <c r="F175" s="108" t="str">
        <f t="shared" si="1049"/>
        <v/>
      </c>
      <c r="G175" s="125">
        <v>3</v>
      </c>
      <c r="H175" s="108" t="s">
        <v>307</v>
      </c>
      <c r="I175" s="108" t="str">
        <f t="shared" si="838"/>
        <v/>
      </c>
      <c r="J175" s="108" t="str">
        <f t="shared" si="839"/>
        <v/>
      </c>
      <c r="K175" s="179"/>
      <c r="L175" s="245"/>
      <c r="M175" s="208">
        <f>S175+S176</f>
        <v>0</v>
      </c>
      <c r="N175" s="208">
        <f>T175+T176</f>
        <v>0</v>
      </c>
      <c r="O175" s="125">
        <f t="shared" si="1041"/>
        <v>0</v>
      </c>
      <c r="P175" s="209">
        <f t="shared" si="1042"/>
        <v>0</v>
      </c>
      <c r="Q175" s="209">
        <f t="shared" si="1043"/>
        <v>0</v>
      </c>
      <c r="R175" s="209">
        <f t="shared" si="1044"/>
        <v>0</v>
      </c>
      <c r="S175" s="177"/>
      <c r="T175" s="177"/>
      <c r="U175" s="125" t="str">
        <f t="shared" si="784"/>
        <v/>
      </c>
      <c r="V175" s="125" t="str" cm="1">
        <f t="array" ref="V175">_xlfn.IFS(S175+T175=0,"",S175&gt;T175,IF(I175="主",IF(S175=5,4,3),IF(S175=5,0,1)),S175&lt;T175,IF(I175="主",IF(T175=5,0,1),IF(T175=5,4,3)),S175=T175,2)</f>
        <v/>
      </c>
      <c r="W175" s="231"/>
      <c r="X175" s="231"/>
      <c r="Y175" s="210"/>
      <c r="Z175" s="235" t="str">
        <f t="shared" ref="Z175:AA175" si="1059">IF($K175="","",IF($K175=$K173,AT173,AT174))</f>
        <v/>
      </c>
      <c r="AA175" s="235" t="str">
        <f t="shared" si="1059"/>
        <v/>
      </c>
      <c r="AB175" s="239" t="str">
        <f t="shared" ref="AB175" si="1060">IF($K175="","",IF($K175=$K173,AW173,AW174))</f>
        <v/>
      </c>
      <c r="AC175" s="239" t="str">
        <f t="shared" ref="AC175" si="1061">IF($K175="","",IF($K175=$K173,AY173,AY174))</f>
        <v/>
      </c>
      <c r="AD175" s="235" t="str">
        <f t="shared" ref="AD175:AG175" si="1062">IF($K175="","",IF($K175=$K173,Z173,Z174))</f>
        <v/>
      </c>
      <c r="AE175" s="240" t="str">
        <f t="shared" si="1062"/>
        <v/>
      </c>
      <c r="AF175" s="240" t="str">
        <f t="shared" si="1062"/>
        <v/>
      </c>
      <c r="AG175" s="240" t="str">
        <f t="shared" si="1062"/>
        <v/>
      </c>
      <c r="AH175" s="227"/>
      <c r="AI175" s="227"/>
      <c r="AJ175" s="227"/>
      <c r="AK175" s="227"/>
      <c r="AL175" s="236" t="str">
        <f t="shared" ref="AL175" si="1063">IF($K175="","",IF($K175=$K173,AZ173,AZ174))</f>
        <v/>
      </c>
      <c r="AM175" s="241" t="str">
        <f t="shared" ref="AM175" si="1064">IF($K175="","",IF($K175=$K173,AL173,AL174))</f>
        <v/>
      </c>
      <c r="AN175" s="214"/>
      <c r="AO175" s="249"/>
      <c r="AP175" s="177"/>
      <c r="AQ175" s="177"/>
      <c r="AR175" s="281"/>
      <c r="AS175" s="242"/>
      <c r="AT175" s="282"/>
      <c r="AU175" s="247"/>
      <c r="AV175" s="177"/>
      <c r="AW175" s="247"/>
      <c r="AX175" s="177"/>
      <c r="AY175" s="247"/>
      <c r="AZ175" s="139"/>
      <c r="BA175" s="223" t="str">
        <f t="shared" si="811"/>
        <v/>
      </c>
      <c r="BB175" s="223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BC175" s="223" t="str">
        <f t="shared" si="806"/>
        <v/>
      </c>
    </row>
    <row r="176" spans="1:55">
      <c r="A176" s="166">
        <f>输入错误检查!A175</f>
        <v>0</v>
      </c>
      <c r="B176" s="108" t="str">
        <f t="shared" si="1045"/>
        <v/>
      </c>
      <c r="C176" s="108" t="str">
        <f t="shared" si="1046"/>
        <v/>
      </c>
      <c r="D176" s="108" t="str">
        <f t="shared" si="1047"/>
        <v/>
      </c>
      <c r="E176" s="108" t="str">
        <f t="shared" si="1048"/>
        <v/>
      </c>
      <c r="F176" s="108" t="str">
        <f t="shared" si="1049"/>
        <v/>
      </c>
      <c r="G176" s="125">
        <v>3</v>
      </c>
      <c r="H176" s="108" t="s">
        <v>311</v>
      </c>
      <c r="I176" s="108" t="str">
        <f t="shared" si="838"/>
        <v/>
      </c>
      <c r="J176" s="108" t="str">
        <f t="shared" si="839"/>
        <v/>
      </c>
      <c r="K176" s="179"/>
      <c r="L176" s="245"/>
      <c r="M176" s="208"/>
      <c r="N176" s="208"/>
      <c r="O176" s="125"/>
      <c r="P176" s="224"/>
      <c r="Q176" s="224"/>
      <c r="R176" s="224"/>
      <c r="S176" s="177"/>
      <c r="T176" s="177"/>
      <c r="U176" s="125" t="str">
        <f t="shared" si="784"/>
        <v/>
      </c>
      <c r="V176" s="125" t="str" cm="1">
        <f t="array" ref="V176">_xlfn.IFS(S176+T176=0,"",S176&gt;T176,IF(I176="主",IF(S176=5,4,3),IF(S176=5,0,1)),S176&lt;T176,IF(I176="主",IF(T176=5,0,1),IF(T176=5,4,3)),S176=T176,2)</f>
        <v/>
      </c>
      <c r="W176" s="231"/>
      <c r="X176" s="231"/>
      <c r="Y176" s="210" t="str">
        <f t="shared" si="1050"/>
        <v/>
      </c>
      <c r="Z176" s="235" t="str">
        <f t="shared" ref="Z176:AA176" si="1065">IF($K176="","",IF($K176=$K174,AT174,AT173))</f>
        <v/>
      </c>
      <c r="AA176" s="235" t="str">
        <f t="shared" si="1065"/>
        <v/>
      </c>
      <c r="AB176" s="239" t="str">
        <f t="shared" ref="AB176" si="1066">IF($K176="","",IF($K176=$K174,AW174,AW173))</f>
        <v/>
      </c>
      <c r="AC176" s="239" t="str">
        <f t="shared" ref="AC176" si="1067">IF($K176="","",IF($K176=$K174,AY174,AY173))</f>
        <v/>
      </c>
      <c r="AD176" s="235" t="str">
        <f t="shared" ref="AD176:AG176" si="1068">IF($K176="","",IF($K176=$K174,Z174,Z173))</f>
        <v/>
      </c>
      <c r="AE176" s="240" t="str">
        <f t="shared" si="1068"/>
        <v/>
      </c>
      <c r="AF176" s="240" t="str">
        <f t="shared" si="1068"/>
        <v/>
      </c>
      <c r="AG176" s="240" t="str">
        <f t="shared" si="1068"/>
        <v/>
      </c>
      <c r="AH176" s="226"/>
      <c r="AI176" s="226"/>
      <c r="AJ176" s="226"/>
      <c r="AK176" s="243"/>
      <c r="AL176" s="236" t="str">
        <f t="shared" ref="AL176" si="1069">IF($K176="","",IF($K176=$K174,AZ174,AZ173))</f>
        <v/>
      </c>
      <c r="AM176" s="241" t="str">
        <f t="shared" ref="AM176" si="1070">IF($K176="","",IF($K176=$K174,AL174,AL173))</f>
        <v/>
      </c>
      <c r="AN176" s="214"/>
      <c r="AO176" s="249"/>
      <c r="AP176" s="177"/>
      <c r="AQ176" s="177"/>
      <c r="AR176" s="250"/>
      <c r="AS176" s="244"/>
      <c r="AT176" s="282"/>
      <c r="AU176" s="247"/>
      <c r="AV176" s="177"/>
      <c r="AW176" s="247"/>
      <c r="AX176" s="177"/>
      <c r="AY176" s="247"/>
      <c r="AZ176" s="139"/>
      <c r="BA176" s="223" t="str">
        <f t="shared" si="811"/>
        <v/>
      </c>
      <c r="BB176" s="223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BC176" s="223" t="str">
        <f t="shared" si="806"/>
        <v/>
      </c>
    </row>
    <row r="177" spans="1:55">
      <c r="A177" s="166">
        <f>输入错误检查!A176</f>
        <v>0</v>
      </c>
      <c r="B177" s="108" t="str">
        <f t="shared" si="1045"/>
        <v/>
      </c>
      <c r="C177" s="108" t="str">
        <f t="shared" si="1046"/>
        <v/>
      </c>
      <c r="D177" s="108" t="str">
        <f t="shared" si="1047"/>
        <v/>
      </c>
      <c r="E177" s="108" t="str">
        <f t="shared" si="1048"/>
        <v/>
      </c>
      <c r="F177" s="108" t="str">
        <f t="shared" si="1049"/>
        <v/>
      </c>
      <c r="G177" s="125">
        <v>4</v>
      </c>
      <c r="H177" s="108" t="s">
        <v>307</v>
      </c>
      <c r="I177" s="108" t="str">
        <f t="shared" si="838"/>
        <v/>
      </c>
      <c r="J177" s="108" t="str">
        <f t="shared" si="839"/>
        <v/>
      </c>
      <c r="K177" s="179"/>
      <c r="L177" s="245"/>
      <c r="M177" s="208">
        <f>S177+S178</f>
        <v>0</v>
      </c>
      <c r="N177" s="208">
        <f>T177+T178</f>
        <v>0</v>
      </c>
      <c r="O177" s="125">
        <f t="shared" ref="O177:O181" si="1071">M177+N177</f>
        <v>0</v>
      </c>
      <c r="P177" s="209">
        <f t="shared" ref="P177:P181" si="1072">IF(M177&gt;N177,1,0)</f>
        <v>0</v>
      </c>
      <c r="Q177" s="209">
        <f t="shared" ref="Q177:Q181" si="1073">IF(M177+N177=0,0,IF(M177=N177,1,0))</f>
        <v>0</v>
      </c>
      <c r="R177" s="209">
        <f t="shared" ref="R177:R181" si="1074">IF(M177&lt;N177,1,0)</f>
        <v>0</v>
      </c>
      <c r="S177" s="177"/>
      <c r="T177" s="177"/>
      <c r="U177" s="125" t="str">
        <f t="shared" si="784"/>
        <v/>
      </c>
      <c r="V177" s="125" t="str" cm="1">
        <f t="array" ref="V177">_xlfn.IFS(S177+T177=0,"",S177&gt;T177,IF(I177="主",IF(S177=5,4,3),IF(S177=5,0,1)),S177&lt;T177,IF(I177="主",IF(T177=5,0,1),IF(T177=5,4,3)),S177=T177,2)</f>
        <v/>
      </c>
      <c r="W177" s="231"/>
      <c r="X177" s="231"/>
      <c r="Y177" s="210"/>
      <c r="Z177" s="235" t="str">
        <f t="shared" ref="Z177:AA177" si="1075">IF($K177="","",IF($K177=$K175,AT175,AT176))</f>
        <v/>
      </c>
      <c r="AA177" s="235" t="str">
        <f t="shared" si="1075"/>
        <v/>
      </c>
      <c r="AB177" s="239" t="str">
        <f t="shared" ref="AB177" si="1076">IF($K177="","",IF($K177=$K175,AW175,AW176))</f>
        <v/>
      </c>
      <c r="AC177" s="239" t="str">
        <f t="shared" ref="AC177" si="1077">IF($K177="","",IF($K177=$K175,AY175,AY176))</f>
        <v/>
      </c>
      <c r="AD177" s="232" t="str">
        <f t="shared" ref="AD177:AG177" si="1078">IF($K177="","",IF($K177=$K175,Z175,Z176))</f>
        <v/>
      </c>
      <c r="AE177" s="232" t="str">
        <f t="shared" si="1078"/>
        <v/>
      </c>
      <c r="AF177" s="240" t="str">
        <f t="shared" si="1078"/>
        <v/>
      </c>
      <c r="AG177" s="240" t="str">
        <f t="shared" si="1078"/>
        <v/>
      </c>
      <c r="AH177" s="232" t="str">
        <f t="shared" ref="AH177:AK177" si="1079">IF($K177="","",IF($K177=$K175,AD175,AD176))</f>
        <v/>
      </c>
      <c r="AI177" s="232" t="str">
        <f t="shared" si="1079"/>
        <v/>
      </c>
      <c r="AJ177" s="233" t="str">
        <f t="shared" si="1079"/>
        <v/>
      </c>
      <c r="AK177" s="233" t="str">
        <f t="shared" si="1079"/>
        <v/>
      </c>
      <c r="AL177" s="236" t="str">
        <f t="shared" ref="AL177" si="1080">IF($K177="","",IF($K177=$K175,AZ175,AZ176))</f>
        <v/>
      </c>
      <c r="AM177" s="241" t="str">
        <f t="shared" ref="AM177:AN177" si="1081">IF($K177="","",IF($K177=$K175,AL175,AL176))</f>
        <v/>
      </c>
      <c r="AN177" s="241" t="str">
        <f t="shared" si="1081"/>
        <v/>
      </c>
      <c r="AO177" s="177"/>
      <c r="AP177" s="177"/>
      <c r="AQ177" s="177"/>
      <c r="AR177" s="177"/>
      <c r="AS177" s="246"/>
      <c r="AT177" s="247"/>
      <c r="AU177" s="247"/>
      <c r="AV177" s="177"/>
      <c r="AW177" s="247"/>
      <c r="AX177" s="177"/>
      <c r="AY177" s="247"/>
      <c r="AZ177" s="139"/>
      <c r="BA177" s="223" t="str">
        <f t="shared" si="811"/>
        <v/>
      </c>
      <c r="BB177" s="223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223" t="str">
        <f t="shared" si="806"/>
        <v/>
      </c>
    </row>
    <row r="178" spans="1:55">
      <c r="A178" s="166">
        <f>输入错误检查!A177</f>
        <v>0</v>
      </c>
      <c r="B178" s="108" t="str">
        <f t="shared" si="1045"/>
        <v/>
      </c>
      <c r="C178" s="108" t="str">
        <f t="shared" si="1046"/>
        <v/>
      </c>
      <c r="D178" s="108" t="str">
        <f t="shared" si="1047"/>
        <v/>
      </c>
      <c r="E178" s="108" t="str">
        <f t="shared" si="1048"/>
        <v/>
      </c>
      <c r="F178" s="108" t="str">
        <f t="shared" si="1049"/>
        <v/>
      </c>
      <c r="G178" s="125">
        <v>4</v>
      </c>
      <c r="H178" s="108" t="s">
        <v>311</v>
      </c>
      <c r="I178" s="108" t="str">
        <f t="shared" si="838"/>
        <v/>
      </c>
      <c r="J178" s="108" t="str">
        <f t="shared" si="839"/>
        <v/>
      </c>
      <c r="K178" s="179"/>
      <c r="L178" s="245"/>
      <c r="M178" s="208"/>
      <c r="N178" s="208"/>
      <c r="O178" s="125"/>
      <c r="P178" s="224"/>
      <c r="Q178" s="224"/>
      <c r="R178" s="224"/>
      <c r="S178" s="177"/>
      <c r="T178" s="177"/>
      <c r="U178" s="125" t="str">
        <f t="shared" si="784"/>
        <v/>
      </c>
      <c r="V178" s="125" t="str" cm="1">
        <f t="array" ref="V178">_xlfn.IFS(S178+T178=0,"",S178&gt;T178,IF(I178="主",IF(S178=5,4,3),IF(S178=5,0,1)),S178&lt;T178,IF(I178="主",IF(T178=5,0,1),IF(T178=5,4,3)),S178=T178,2)</f>
        <v/>
      </c>
      <c r="W178" s="231"/>
      <c r="X178" s="231"/>
      <c r="Y178" s="210" t="str">
        <f t="shared" ref="Y178:Y182" si="1082">IF(Y177="","",Y177)</f>
        <v/>
      </c>
      <c r="Z178" s="235" t="str">
        <f t="shared" ref="Z178:AA178" si="1083">IF($K178="","",IF($K178=$K176,AT176,AT175))</f>
        <v/>
      </c>
      <c r="AA178" s="235" t="str">
        <f t="shared" si="1083"/>
        <v/>
      </c>
      <c r="AB178" s="239" t="str">
        <f t="shared" ref="AB178" si="1084">IF($K178="","",IF($K178=$K176,AW176,AW175))</f>
        <v/>
      </c>
      <c r="AC178" s="239" t="str">
        <f t="shared" ref="AC178" si="1085">IF($K178="","",IF($K178=$K176,AY176,AY175))</f>
        <v/>
      </c>
      <c r="AD178" s="232" t="str">
        <f t="shared" ref="AD178:AG178" si="1086">IF($K178="","",IF($K178=$K176,Z176,Z175))</f>
        <v/>
      </c>
      <c r="AE178" s="232" t="str">
        <f t="shared" si="1086"/>
        <v/>
      </c>
      <c r="AF178" s="240" t="str">
        <f t="shared" si="1086"/>
        <v/>
      </c>
      <c r="AG178" s="240" t="str">
        <f t="shared" si="1086"/>
        <v/>
      </c>
      <c r="AH178" s="232" t="str">
        <f t="shared" ref="AH178:AK178" si="1087">IF($K178="","",IF($K178=$K176,AD176,AD175))</f>
        <v/>
      </c>
      <c r="AI178" s="232" t="str">
        <f t="shared" si="1087"/>
        <v/>
      </c>
      <c r="AJ178" s="233" t="str">
        <f t="shared" si="1087"/>
        <v/>
      </c>
      <c r="AK178" s="233" t="str">
        <f t="shared" si="1087"/>
        <v/>
      </c>
      <c r="AL178" s="236" t="str">
        <f t="shared" ref="AL178" si="1088">IF($K178="","",IF($K178=$K176,AZ176,AZ175))</f>
        <v/>
      </c>
      <c r="AM178" s="241" t="str">
        <f t="shared" ref="AM178:AN178" si="1089">IF($K178="","",IF($K178=$K176,AL176,AL175))</f>
        <v/>
      </c>
      <c r="AN178" s="241" t="str">
        <f t="shared" si="1089"/>
        <v/>
      </c>
      <c r="AO178" s="177"/>
      <c r="AP178" s="177"/>
      <c r="AQ178" s="177"/>
      <c r="AR178" s="177"/>
      <c r="AS178" s="177"/>
      <c r="AT178" s="247"/>
      <c r="AU178" s="247"/>
      <c r="AV178" s="177"/>
      <c r="AW178" s="247"/>
      <c r="AX178" s="177"/>
      <c r="AY178" s="247"/>
      <c r="AZ178" s="139"/>
      <c r="BA178" s="223" t="str">
        <f t="shared" si="811"/>
        <v/>
      </c>
      <c r="BB178" s="223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223" t="str">
        <f t="shared" si="806"/>
        <v/>
      </c>
    </row>
    <row r="179" spans="1:55">
      <c r="A179" s="166">
        <f>输入错误检查!A178</f>
        <v>0</v>
      </c>
      <c r="B179" s="108" t="str">
        <f t="shared" si="1045"/>
        <v/>
      </c>
      <c r="C179" s="108" t="str">
        <f t="shared" si="1046"/>
        <v/>
      </c>
      <c r="D179" s="108" t="str">
        <f t="shared" si="1047"/>
        <v/>
      </c>
      <c r="E179" s="108" t="str">
        <f t="shared" si="1048"/>
        <v/>
      </c>
      <c r="F179" s="108" t="str">
        <f t="shared" si="1049"/>
        <v/>
      </c>
      <c r="G179" s="125">
        <v>5</v>
      </c>
      <c r="H179" s="108" t="s">
        <v>307</v>
      </c>
      <c r="I179" s="108" t="str">
        <f t="shared" si="838"/>
        <v/>
      </c>
      <c r="J179" s="108" t="str">
        <f t="shared" si="839"/>
        <v/>
      </c>
      <c r="K179" s="179"/>
      <c r="L179" s="177"/>
      <c r="M179" s="208">
        <f>S179+S180</f>
        <v>0</v>
      </c>
      <c r="N179" s="208">
        <f>T179+T180</f>
        <v>0</v>
      </c>
      <c r="O179" s="125">
        <f t="shared" si="1071"/>
        <v>0</v>
      </c>
      <c r="P179" s="209">
        <f t="shared" si="1072"/>
        <v>0</v>
      </c>
      <c r="Q179" s="209">
        <f t="shared" si="1073"/>
        <v>0</v>
      </c>
      <c r="R179" s="209">
        <f t="shared" si="1074"/>
        <v>0</v>
      </c>
      <c r="S179" s="177"/>
      <c r="T179" s="177"/>
      <c r="U179" s="125" t="str">
        <f t="shared" si="784"/>
        <v/>
      </c>
      <c r="V179" s="125" t="str" cm="1">
        <f t="array" ref="V179">_xlfn.IFS(S179+T179=0,"",S179&gt;T179,IF(I179="主",IF(S179=5,4,3),IF(S179=5,0,1)),S179&lt;T179,IF(I179="主",IF(T179=5,0,1),IF(T179=5,4,3)),S179=T179,2)</f>
        <v/>
      </c>
      <c r="W179" s="231"/>
      <c r="X179" s="231"/>
      <c r="Y179" s="210"/>
      <c r="Z179" s="235" t="str">
        <f t="shared" ref="Z179:AA179" si="1090">IF($K179="","",IF($K179=$K177,AT177,AT178))</f>
        <v/>
      </c>
      <c r="AA179" s="235" t="str">
        <f t="shared" si="1090"/>
        <v/>
      </c>
      <c r="AB179" s="239" t="str">
        <f t="shared" ref="AB179" si="1091">IF($K179="","",IF($K179=$K177,AW177,AW178))</f>
        <v/>
      </c>
      <c r="AC179" s="239" t="str">
        <f t="shared" ref="AC179" si="1092">IF($K179="","",IF($K179=$K177,AY177,AY178))</f>
        <v/>
      </c>
      <c r="AD179" s="232" t="str">
        <f t="shared" ref="AD179:AG179" si="1093">IF($K179="","",IF($K179=$K177,Z177,Z178))</f>
        <v/>
      </c>
      <c r="AE179" s="232" t="str">
        <f t="shared" si="1093"/>
        <v/>
      </c>
      <c r="AF179" s="240" t="str">
        <f t="shared" si="1093"/>
        <v/>
      </c>
      <c r="AG179" s="240" t="str">
        <f t="shared" si="1093"/>
        <v/>
      </c>
      <c r="AH179" s="232" t="str">
        <f t="shared" ref="AH179:AK179" si="1094">IF($K179="","",IF($K179=$K177,AD177,AD178))</f>
        <v/>
      </c>
      <c r="AI179" s="232" t="str">
        <f t="shared" si="1094"/>
        <v/>
      </c>
      <c r="AJ179" s="233" t="str">
        <f t="shared" si="1094"/>
        <v/>
      </c>
      <c r="AK179" s="233" t="str">
        <f t="shared" si="1094"/>
        <v/>
      </c>
      <c r="AL179" s="236" t="str">
        <f t="shared" ref="AL179" si="1095">IF($K179="","",IF($K179=$K177,AZ177,AZ178))</f>
        <v/>
      </c>
      <c r="AM179" s="241" t="str">
        <f t="shared" ref="AM179:AN179" si="1096">IF($K179="","",IF($K179=$K177,AL177,AL178))</f>
        <v/>
      </c>
      <c r="AN179" s="241" t="str">
        <f t="shared" si="1096"/>
        <v/>
      </c>
      <c r="AO179" s="249"/>
      <c r="AP179" s="177"/>
      <c r="AQ179" s="177"/>
      <c r="AR179" s="250"/>
      <c r="AS179" s="246"/>
      <c r="AT179" s="251"/>
      <c r="AU179" s="252"/>
      <c r="AV179" s="177"/>
      <c r="AW179" s="252"/>
      <c r="AX179" s="177"/>
      <c r="AY179" s="252"/>
      <c r="AZ179" s="283"/>
      <c r="BA179" s="223" t="str">
        <f t="shared" si="811"/>
        <v/>
      </c>
      <c r="BB179" s="223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BC179" s="223" t="str">
        <f t="shared" si="806"/>
        <v/>
      </c>
    </row>
    <row r="180" spans="1:55">
      <c r="A180" s="166">
        <f>输入错误检查!A179</f>
        <v>0</v>
      </c>
      <c r="B180" s="108" t="str">
        <f t="shared" si="1045"/>
        <v/>
      </c>
      <c r="C180" s="108" t="str">
        <f t="shared" si="1046"/>
        <v/>
      </c>
      <c r="D180" s="108" t="str">
        <f t="shared" si="1047"/>
        <v/>
      </c>
      <c r="E180" s="108" t="str">
        <f t="shared" si="1048"/>
        <v/>
      </c>
      <c r="F180" s="108" t="str">
        <f t="shared" si="1049"/>
        <v/>
      </c>
      <c r="G180" s="125">
        <v>5</v>
      </c>
      <c r="H180" s="108" t="s">
        <v>311</v>
      </c>
      <c r="I180" s="108" t="str">
        <f t="shared" si="838"/>
        <v/>
      </c>
      <c r="J180" s="108" t="str">
        <f t="shared" si="839"/>
        <v/>
      </c>
      <c r="K180" s="179"/>
      <c r="L180" s="177"/>
      <c r="M180" s="208"/>
      <c r="N180" s="208"/>
      <c r="O180" s="125"/>
      <c r="P180" s="224"/>
      <c r="Q180" s="224"/>
      <c r="R180" s="224"/>
      <c r="S180" s="177"/>
      <c r="T180" s="177"/>
      <c r="U180" s="125" t="str">
        <f t="shared" si="784"/>
        <v/>
      </c>
      <c r="V180" s="125" t="str" cm="1">
        <f t="array" ref="V180">_xlfn.IFS(S180+T180=0,"",S180&gt;T180,IF(I180="主",IF(S180=5,4,3),IF(S180=5,0,1)),S180&lt;T180,IF(I180="主",IF(T180=5,0,1),IF(T180=5,4,3)),S180=T180,2)</f>
        <v/>
      </c>
      <c r="W180" s="231"/>
      <c r="X180" s="231"/>
      <c r="Y180" s="210" t="str">
        <f t="shared" si="1082"/>
        <v/>
      </c>
      <c r="Z180" s="235" t="str">
        <f t="shared" ref="Z180:AA180" si="1097">IF($K180="","",IF($K180=$K178,AT178,AT177))</f>
        <v/>
      </c>
      <c r="AA180" s="235" t="str">
        <f t="shared" si="1097"/>
        <v/>
      </c>
      <c r="AB180" s="239" t="str">
        <f t="shared" ref="AB180" si="1098">IF($K180="","",IF($K180=$K178,AW178,AW177))</f>
        <v/>
      </c>
      <c r="AC180" s="239" t="str">
        <f t="shared" ref="AC180" si="1099">IF($K180="","",IF($K180=$K178,AY178,AY177))</f>
        <v/>
      </c>
      <c r="AD180" s="232" t="str">
        <f t="shared" ref="AD180:AG180" si="1100">IF($K180="","",IF($K180=$K178,Z178,Z177))</f>
        <v/>
      </c>
      <c r="AE180" s="232" t="str">
        <f t="shared" si="1100"/>
        <v/>
      </c>
      <c r="AF180" s="240" t="str">
        <f t="shared" si="1100"/>
        <v/>
      </c>
      <c r="AG180" s="240" t="str">
        <f t="shared" si="1100"/>
        <v/>
      </c>
      <c r="AH180" s="232" t="str">
        <f t="shared" ref="AH180:AK180" si="1101">IF($K180="","",IF($K180=$K178,AD178,AD177))</f>
        <v/>
      </c>
      <c r="AI180" s="232" t="str">
        <f t="shared" si="1101"/>
        <v/>
      </c>
      <c r="AJ180" s="233" t="str">
        <f t="shared" si="1101"/>
        <v/>
      </c>
      <c r="AK180" s="233" t="str">
        <f t="shared" si="1101"/>
        <v/>
      </c>
      <c r="AL180" s="236" t="str">
        <f t="shared" ref="AL180" si="1102">IF($K180="","",IF($K180=$K178,AZ178,AZ177))</f>
        <v/>
      </c>
      <c r="AM180" s="241" t="str">
        <f t="shared" ref="AM180:AN180" si="1103">IF($K180="","",IF($K180=$K178,AL178,AL177))</f>
        <v/>
      </c>
      <c r="AN180" s="241" t="str">
        <f t="shared" si="1103"/>
        <v/>
      </c>
      <c r="AO180" s="249"/>
      <c r="AP180" s="177"/>
      <c r="AQ180" s="177"/>
      <c r="AR180" s="250"/>
      <c r="AS180" s="246"/>
      <c r="AT180" s="251"/>
      <c r="AU180" s="252"/>
      <c r="AV180" s="177"/>
      <c r="AW180" s="252"/>
      <c r="AX180" s="177"/>
      <c r="AY180" s="252"/>
      <c r="AZ180" s="283"/>
      <c r="BA180" s="223" t="str">
        <f t="shared" si="811"/>
        <v/>
      </c>
      <c r="BB180" s="223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BC180" s="223" t="str">
        <f t="shared" si="806"/>
        <v/>
      </c>
    </row>
    <row r="181" spans="1:55">
      <c r="A181" s="166">
        <f>输入错误检查!A180</f>
        <v>0</v>
      </c>
      <c r="B181" s="108" t="str">
        <f t="shared" si="1045"/>
        <v/>
      </c>
      <c r="C181" s="108" t="str">
        <f t="shared" si="1046"/>
        <v/>
      </c>
      <c r="D181" s="108" t="str">
        <f t="shared" si="1047"/>
        <v/>
      </c>
      <c r="E181" s="108" t="str">
        <f t="shared" si="1048"/>
        <v/>
      </c>
      <c r="F181" s="108" t="str">
        <f t="shared" si="1049"/>
        <v/>
      </c>
      <c r="G181" s="125" t="s">
        <v>314</v>
      </c>
      <c r="H181" s="108" t="s">
        <v>307</v>
      </c>
      <c r="I181" s="108" t="str">
        <f t="shared" si="838"/>
        <v/>
      </c>
      <c r="J181" s="108" t="str">
        <f t="shared" si="839"/>
        <v/>
      </c>
      <c r="K181" s="179"/>
      <c r="L181" s="177"/>
      <c r="M181" s="208">
        <f>S181+S182</f>
        <v>0</v>
      </c>
      <c r="N181" s="208">
        <f>T181+T182</f>
        <v>0</v>
      </c>
      <c r="O181" s="125">
        <f t="shared" si="1071"/>
        <v>0</v>
      </c>
      <c r="P181" s="209">
        <f t="shared" si="1072"/>
        <v>0</v>
      </c>
      <c r="Q181" s="209">
        <f t="shared" si="1073"/>
        <v>0</v>
      </c>
      <c r="R181" s="209">
        <f t="shared" si="1074"/>
        <v>0</v>
      </c>
      <c r="S181" s="177"/>
      <c r="T181" s="177"/>
      <c r="U181" s="125" t="str">
        <f t="shared" si="784"/>
        <v/>
      </c>
      <c r="V181" s="125" t="str" cm="1">
        <f t="array" ref="V181">_xlfn.IFS(S181+T181=0,"",S181&gt;T181,IF(I181="主",IF(S181=5,4,3),IF(S181=5,0,1)),S181&lt;T181,IF(I181="主",IF(T181=5,0,1),IF(T181=5,4,3)),S181=T181,2)</f>
        <v/>
      </c>
      <c r="W181" s="231"/>
      <c r="X181" s="231"/>
      <c r="Y181" s="210"/>
      <c r="Z181" s="235" t="str">
        <f t="shared" ref="Z181:AA181" si="1104">IF($K181="","",IF($K181=$K179,AT179,AT180))</f>
        <v/>
      </c>
      <c r="AA181" s="235" t="str">
        <f t="shared" si="1104"/>
        <v/>
      </c>
      <c r="AB181" s="239" t="str">
        <f t="shared" ref="AB181" si="1105">IF($K181="","",IF($K181=$K179,AW179,AW180))</f>
        <v/>
      </c>
      <c r="AC181" s="239" t="str">
        <f t="shared" ref="AC181" si="1106">IF($K181="","",IF($K181=$K179,AY179,AY180))</f>
        <v/>
      </c>
      <c r="AD181" s="232" t="str">
        <f t="shared" ref="AD181:AG181" si="1107">IF($K181="","",IF($K181=$K179,Z179,Z180))</f>
        <v/>
      </c>
      <c r="AE181" s="232" t="str">
        <f t="shared" si="1107"/>
        <v/>
      </c>
      <c r="AF181" s="240" t="str">
        <f t="shared" si="1107"/>
        <v/>
      </c>
      <c r="AG181" s="240" t="str">
        <f t="shared" si="1107"/>
        <v/>
      </c>
      <c r="AH181" s="232" t="str">
        <f t="shared" ref="AH181:AK181" si="1108">IF($K181="","",IF($K181=$K179,AD179,AD180))</f>
        <v/>
      </c>
      <c r="AI181" s="232" t="str">
        <f t="shared" si="1108"/>
        <v/>
      </c>
      <c r="AJ181" s="233" t="str">
        <f t="shared" si="1108"/>
        <v/>
      </c>
      <c r="AK181" s="233" t="str">
        <f t="shared" si="1108"/>
        <v/>
      </c>
      <c r="AL181" s="236" t="str">
        <f t="shared" ref="AL181" si="1109">IF($K181="","",IF($K181=$K179,AZ179,AZ180))</f>
        <v/>
      </c>
      <c r="AM181" s="241" t="str">
        <f t="shared" ref="AM181:AN181" si="1110">IF($K181="","",IF($K181=$K179,AL179,AL180))</f>
        <v/>
      </c>
      <c r="AN181" s="241" t="str">
        <f t="shared" si="1110"/>
        <v/>
      </c>
      <c r="AO181" s="177"/>
      <c r="AP181" s="177"/>
      <c r="AQ181" s="177"/>
      <c r="AR181" s="177"/>
      <c r="AS181" s="246"/>
      <c r="AT181" s="252"/>
      <c r="AU181" s="252"/>
      <c r="AV181" s="177"/>
      <c r="AW181" s="252"/>
      <c r="AX181" s="177"/>
      <c r="AY181" s="252"/>
      <c r="AZ181" s="283"/>
      <c r="BA181" s="223" t="str">
        <f t="shared" si="811"/>
        <v/>
      </c>
      <c r="BB181" s="223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BC181" s="223" t="str">
        <f t="shared" si="806"/>
        <v/>
      </c>
    </row>
    <row r="182" spans="1:55">
      <c r="A182" s="166">
        <f>输入错误检查!A181</f>
        <v>0</v>
      </c>
      <c r="B182" s="108" t="str">
        <f t="shared" si="1045"/>
        <v/>
      </c>
      <c r="C182" s="108" t="str">
        <f t="shared" si="1046"/>
        <v/>
      </c>
      <c r="D182" s="108" t="str">
        <f t="shared" si="1047"/>
        <v/>
      </c>
      <c r="E182" s="108" t="str">
        <f t="shared" si="1048"/>
        <v/>
      </c>
      <c r="F182" s="108" t="str">
        <f t="shared" si="1049"/>
        <v/>
      </c>
      <c r="G182" s="125" t="s">
        <v>314</v>
      </c>
      <c r="H182" s="108" t="s">
        <v>311</v>
      </c>
      <c r="I182" s="108" t="str">
        <f t="shared" si="838"/>
        <v/>
      </c>
      <c r="J182" s="108" t="str">
        <f t="shared" si="839"/>
        <v/>
      </c>
      <c r="K182" s="177"/>
      <c r="L182" s="177"/>
      <c r="M182" s="208"/>
      <c r="N182" s="208"/>
      <c r="O182" s="125"/>
      <c r="P182" s="224"/>
      <c r="Q182" s="224"/>
      <c r="R182" s="224"/>
      <c r="S182" s="177"/>
      <c r="T182" s="177"/>
      <c r="U182" s="125" t="str">
        <f t="shared" si="784"/>
        <v/>
      </c>
      <c r="V182" s="125" t="str" cm="1">
        <f t="array" ref="V182">_xlfn.IFS(S182+T182=0,"",S182&gt;T182,IF(I182="主",IF(S182=5,4,3),IF(S182=5,0,1)),S182&lt;T182,IF(I182="主",IF(T182=5,0,1),IF(T182=5,4,3)),S182=T182,2)</f>
        <v/>
      </c>
      <c r="W182" s="231"/>
      <c r="X182" s="231"/>
      <c r="Y182" s="210" t="str">
        <f t="shared" si="1082"/>
        <v/>
      </c>
      <c r="Z182" s="235" t="str">
        <f t="shared" ref="Z182:AA182" si="1111">IF($K182="","",IF($K182=$K180,AT180,AT179))</f>
        <v/>
      </c>
      <c r="AA182" s="235" t="str">
        <f t="shared" si="1111"/>
        <v/>
      </c>
      <c r="AB182" s="239" t="str">
        <f t="shared" ref="AB182" si="1112">IF($K182="","",IF($K182=$K180,AW180,AW179))</f>
        <v/>
      </c>
      <c r="AC182" s="239" t="str">
        <f t="shared" ref="AC182" si="1113">IF($K182="","",IF($K182=$K180,AY180,AY179))</f>
        <v/>
      </c>
      <c r="AD182" s="232" t="str">
        <f t="shared" ref="AD182:AG182" si="1114">IF($K182="","",IF($K182=$K180,Z180,Z179))</f>
        <v/>
      </c>
      <c r="AE182" s="232" t="str">
        <f t="shared" si="1114"/>
        <v/>
      </c>
      <c r="AF182" s="240" t="str">
        <f t="shared" si="1114"/>
        <v/>
      </c>
      <c r="AG182" s="240" t="str">
        <f t="shared" si="1114"/>
        <v/>
      </c>
      <c r="AH182" s="232" t="str">
        <f t="shared" ref="AH182:AK182" si="1115">IF($K182="","",IF($K182=$K180,AD180,AD179))</f>
        <v/>
      </c>
      <c r="AI182" s="232" t="str">
        <f t="shared" si="1115"/>
        <v/>
      </c>
      <c r="AJ182" s="233" t="str">
        <f t="shared" si="1115"/>
        <v/>
      </c>
      <c r="AK182" s="233" t="str">
        <f t="shared" si="1115"/>
        <v/>
      </c>
      <c r="AL182" s="236" t="str">
        <f t="shared" ref="AL182" si="1116">IF($K182="","",IF($K182=$K180,AZ180,AZ179))</f>
        <v/>
      </c>
      <c r="AM182" s="241" t="str">
        <f t="shared" ref="AM182:AN182" si="1117">IF($K182="","",IF($K182=$K180,AL180,AL179))</f>
        <v/>
      </c>
      <c r="AN182" s="241" t="str">
        <f t="shared" si="1117"/>
        <v/>
      </c>
      <c r="AO182" s="177"/>
      <c r="AP182" s="177"/>
      <c r="AQ182" s="177"/>
      <c r="AR182" s="177"/>
      <c r="AS182" s="177"/>
      <c r="AT182" s="252"/>
      <c r="AU182" s="252"/>
      <c r="AV182" s="177"/>
      <c r="AW182" s="252"/>
      <c r="AX182" s="177"/>
      <c r="AY182" s="252"/>
      <c r="AZ182" s="283"/>
      <c r="BA182" s="223" t="str">
        <f t="shared" si="811"/>
        <v/>
      </c>
      <c r="BB182" s="223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BC182" s="223" t="str">
        <f t="shared" si="806"/>
        <v/>
      </c>
    </row>
    <row r="183" spans="1:55">
      <c r="A183" s="166">
        <f>输入错误检查!A182</f>
        <v>0</v>
      </c>
      <c r="B183" s="108" t="str">
        <f>IF(赛果!A17="","",赛果!A17)</f>
        <v/>
      </c>
      <c r="C183" s="108" t="str">
        <f>IF(赛果!B17="","",赛果!B17)</f>
        <v/>
      </c>
      <c r="D183" s="108" t="str">
        <f>IF(赛果!C17="","",赛果!C17)</f>
        <v/>
      </c>
      <c r="E183" s="108" t="str">
        <f>IF(赛果!D17="","",赛果!D17)</f>
        <v/>
      </c>
      <c r="F183" s="108" t="str">
        <f>IF(赛果!E17="","",赛果!E17)</f>
        <v/>
      </c>
      <c r="G183" s="125">
        <v>1</v>
      </c>
      <c r="H183" s="108" t="s">
        <v>307</v>
      </c>
      <c r="I183" s="108" t="str">
        <f t="shared" si="838"/>
        <v/>
      </c>
      <c r="J183" s="108" t="str">
        <f t="shared" si="839"/>
        <v/>
      </c>
      <c r="K183" s="288"/>
      <c r="L183" s="288"/>
      <c r="M183" s="208">
        <f>S183+S184</f>
        <v>0</v>
      </c>
      <c r="N183" s="208">
        <f>T183+T184</f>
        <v>0</v>
      </c>
      <c r="O183" s="108">
        <f t="shared" ref="O183:O187" si="1118">M183+N183</f>
        <v>0</v>
      </c>
      <c r="P183" s="256">
        <f t="shared" ref="P183:P187" si="1119">IF(M183&gt;N183,1,0)</f>
        <v>0</v>
      </c>
      <c r="Q183" s="256">
        <f t="shared" ref="Q183:Q187" si="1120">IF(M183+N183=0,0,IF(M183=N183,1,0))</f>
        <v>0</v>
      </c>
      <c r="R183" s="256">
        <f t="shared" ref="R183:R187" si="1121">IF(M183&lt;N183,1,0)</f>
        <v>0</v>
      </c>
      <c r="S183" s="288"/>
      <c r="T183" s="288"/>
      <c r="U183" s="125" t="str">
        <f t="shared" si="784"/>
        <v/>
      </c>
      <c r="V183" s="125" t="str" cm="1">
        <f t="array" ref="V183">_xlfn.IFS(S183+T183=0,"",S183&gt;T183,IF(I183="主",IF(S183=5,4,3),IF(S183=5,0,1)),S183&lt;T183,IF(I183="主",IF(T183=5,0,1),IF(T183=5,4,3)),S183=T183,2)</f>
        <v/>
      </c>
      <c r="W183" s="258"/>
      <c r="X183" s="258"/>
      <c r="Y183" s="258"/>
      <c r="Z183" s="211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3"/>
      <c r="AL183" s="214"/>
      <c r="AM183" s="214"/>
      <c r="AN183" s="214"/>
      <c r="AO183" s="276"/>
      <c r="AP183" s="278"/>
      <c r="AQ183" s="261"/>
      <c r="AR183" s="262"/>
      <c r="AS183" s="263"/>
      <c r="AT183" s="264"/>
      <c r="AU183" s="265"/>
      <c r="AV183" s="179"/>
      <c r="AW183" s="265"/>
      <c r="AX183" s="179"/>
      <c r="AY183" s="265"/>
      <c r="AZ183" s="266"/>
      <c r="BA183" s="223" t="str">
        <f t="shared" si="811"/>
        <v/>
      </c>
      <c r="BB183" s="223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BC183" s="223" t="str">
        <f t="shared" si="806"/>
        <v/>
      </c>
    </row>
    <row r="184" spans="1:55">
      <c r="A184" s="166">
        <f>输入错误检查!A183</f>
        <v>0</v>
      </c>
      <c r="B184" s="108" t="str">
        <f t="shared" ref="B184:B194" si="1122">B183</f>
        <v/>
      </c>
      <c r="C184" s="108" t="str">
        <f t="shared" ref="C184:C194" si="1123">C183</f>
        <v/>
      </c>
      <c r="D184" s="108" t="str">
        <f t="shared" ref="D184:D194" si="1124">D183</f>
        <v/>
      </c>
      <c r="E184" s="108" t="str">
        <f t="shared" ref="E184:E194" si="1125">E183</f>
        <v/>
      </c>
      <c r="F184" s="108" t="str">
        <f t="shared" ref="F184:F194" si="1126">F183</f>
        <v/>
      </c>
      <c r="G184" s="125">
        <v>1</v>
      </c>
      <c r="H184" s="108" t="s">
        <v>311</v>
      </c>
      <c r="I184" s="108" t="str">
        <f t="shared" si="838"/>
        <v/>
      </c>
      <c r="J184" s="108" t="str">
        <f t="shared" si="839"/>
        <v/>
      </c>
      <c r="K184" s="288"/>
      <c r="L184" s="288"/>
      <c r="M184" s="208"/>
      <c r="N184" s="208"/>
      <c r="O184" s="108"/>
      <c r="P184" s="267"/>
      <c r="Q184" s="267"/>
      <c r="R184" s="267"/>
      <c r="S184" s="288"/>
      <c r="T184" s="288"/>
      <c r="U184" s="125" t="str">
        <f t="shared" si="784"/>
        <v/>
      </c>
      <c r="V184" s="125" t="str" cm="1">
        <f t="array" ref="V184">_xlfn.IFS(S184+T184=0,"",S184&gt;T184,IF(I184="主",IF(S184=5,4,3),IF(S184=5,0,1)),S184&lt;T184,IF(I184="主",IF(T184=5,0,1),IF(T184=5,4,3)),S184=T184,2)</f>
        <v/>
      </c>
      <c r="W184" s="258" t="str">
        <f>IF(W183="","",W183)</f>
        <v/>
      </c>
      <c r="X184" s="258"/>
      <c r="Y184" s="258" t="str">
        <f t="shared" ref="Y184:Y188" si="1127">IF(Y183="","",Y183)</f>
        <v/>
      </c>
      <c r="Z184" s="225"/>
      <c r="AA184" s="226"/>
      <c r="AB184" s="227"/>
      <c r="AC184" s="227"/>
      <c r="AD184" s="227"/>
      <c r="AE184" s="227"/>
      <c r="AF184" s="227"/>
      <c r="AG184" s="227"/>
      <c r="AH184" s="227"/>
      <c r="AI184" s="227"/>
      <c r="AJ184" s="227"/>
      <c r="AK184" s="213"/>
      <c r="AL184" s="214"/>
      <c r="AM184" s="214"/>
      <c r="AN184" s="214"/>
      <c r="AO184" s="276"/>
      <c r="AP184" s="278"/>
      <c r="AQ184" s="268"/>
      <c r="AR184" s="269"/>
      <c r="AS184" s="270"/>
      <c r="AT184" s="264"/>
      <c r="AU184" s="265"/>
      <c r="AV184" s="179"/>
      <c r="AW184" s="265"/>
      <c r="AX184" s="179"/>
      <c r="AY184" s="265"/>
      <c r="AZ184" s="266"/>
      <c r="BA184" s="223" t="str">
        <f t="shared" si="811"/>
        <v/>
      </c>
      <c r="BB184" s="223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BC184" s="223" t="str">
        <f t="shared" si="806"/>
        <v/>
      </c>
    </row>
    <row r="185" spans="1:55">
      <c r="A185" s="166">
        <f>输入错误检查!A184</f>
        <v>0</v>
      </c>
      <c r="B185" s="108" t="str">
        <f t="shared" si="1122"/>
        <v/>
      </c>
      <c r="C185" s="108" t="str">
        <f t="shared" si="1123"/>
        <v/>
      </c>
      <c r="D185" s="108" t="str">
        <f t="shared" si="1124"/>
        <v/>
      </c>
      <c r="E185" s="108" t="str">
        <f t="shared" si="1125"/>
        <v/>
      </c>
      <c r="F185" s="108" t="str">
        <f t="shared" si="1126"/>
        <v/>
      </c>
      <c r="G185" s="125">
        <v>2</v>
      </c>
      <c r="H185" s="108" t="s">
        <v>307</v>
      </c>
      <c r="I185" s="108" t="str">
        <f t="shared" si="838"/>
        <v/>
      </c>
      <c r="J185" s="108" t="str">
        <f t="shared" si="839"/>
        <v/>
      </c>
      <c r="K185" s="288"/>
      <c r="L185" s="288"/>
      <c r="M185" s="208">
        <f>S185+S186</f>
        <v>0</v>
      </c>
      <c r="N185" s="208">
        <f>T185+T186</f>
        <v>0</v>
      </c>
      <c r="O185" s="108">
        <f t="shared" si="1118"/>
        <v>0</v>
      </c>
      <c r="P185" s="256">
        <f t="shared" si="1119"/>
        <v>0</v>
      </c>
      <c r="Q185" s="256">
        <f t="shared" si="1120"/>
        <v>0</v>
      </c>
      <c r="R185" s="256">
        <f t="shared" si="1121"/>
        <v>0</v>
      </c>
      <c r="S185" s="288"/>
      <c r="T185" s="288"/>
      <c r="U185" s="125" t="str">
        <f t="shared" si="784"/>
        <v/>
      </c>
      <c r="V185" s="125" t="str" cm="1">
        <f t="array" ref="V185">_xlfn.IFS(S185+T185=0,"",S185&gt;T185,IF(I185="主",IF(S185=5,4,3),IF(S185=5,0,1)),S185&lt;T185,IF(I185="主",IF(T185=5,0,1),IF(T185=5,4,3)),S185=T185,2)</f>
        <v/>
      </c>
      <c r="W185" s="271"/>
      <c r="X185" s="258"/>
      <c r="Y185" s="258"/>
      <c r="Z185" s="232" t="str">
        <f t="shared" ref="Z185:AA185" si="1128">IF($K185="","",IF($K185=$K183,AT183,AT184))</f>
        <v/>
      </c>
      <c r="AA185" s="233" t="str">
        <f t="shared" si="1128"/>
        <v/>
      </c>
      <c r="AB185" s="234" t="str">
        <f t="shared" ref="AB185" si="1129">IF($K185="","",IF($K185=$K183,AW183,AW184))</f>
        <v/>
      </c>
      <c r="AC185" s="235" t="str">
        <f t="shared" ref="AC185" si="1130">IF($K185="","",IF($K185=$K183,AY183,AY184))</f>
        <v/>
      </c>
      <c r="AD185" s="227"/>
      <c r="AE185" s="227"/>
      <c r="AF185" s="227"/>
      <c r="AG185" s="227"/>
      <c r="AH185" s="227"/>
      <c r="AI185" s="227"/>
      <c r="AJ185" s="227"/>
      <c r="AK185" s="227"/>
      <c r="AL185" s="236" t="str">
        <f t="shared" ref="AL185" si="1131">IF($K185="","",IF($K185=$K183,AZ183,AZ184))</f>
        <v/>
      </c>
      <c r="AM185" s="214"/>
      <c r="AN185" s="214"/>
      <c r="AO185" s="276"/>
      <c r="AP185" s="277"/>
      <c r="AQ185" s="289"/>
      <c r="AR185" s="274"/>
      <c r="AS185" s="270"/>
      <c r="AT185" s="264"/>
      <c r="AU185" s="265"/>
      <c r="AV185" s="179"/>
      <c r="AW185" s="265"/>
      <c r="AX185" s="179"/>
      <c r="AY185" s="265"/>
      <c r="AZ185" s="266"/>
      <c r="BA185" s="223" t="str">
        <f t="shared" si="811"/>
        <v/>
      </c>
      <c r="BB185" s="223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223" t="str">
        <f t="shared" si="806"/>
        <v/>
      </c>
    </row>
    <row r="186" spans="1:55">
      <c r="A186" s="166">
        <f>输入错误检查!A185</f>
        <v>0</v>
      </c>
      <c r="B186" s="108" t="str">
        <f t="shared" si="1122"/>
        <v/>
      </c>
      <c r="C186" s="108" t="str">
        <f t="shared" si="1123"/>
        <v/>
      </c>
      <c r="D186" s="108" t="str">
        <f t="shared" si="1124"/>
        <v/>
      </c>
      <c r="E186" s="108" t="str">
        <f t="shared" si="1125"/>
        <v/>
      </c>
      <c r="F186" s="108" t="str">
        <f t="shared" si="1126"/>
        <v/>
      </c>
      <c r="G186" s="125">
        <v>2</v>
      </c>
      <c r="H186" s="108" t="s">
        <v>311</v>
      </c>
      <c r="I186" s="108" t="str">
        <f t="shared" si="838"/>
        <v/>
      </c>
      <c r="J186" s="108" t="str">
        <f t="shared" si="839"/>
        <v/>
      </c>
      <c r="K186" s="288"/>
      <c r="L186" s="288"/>
      <c r="M186" s="208"/>
      <c r="N186" s="208"/>
      <c r="O186" s="108"/>
      <c r="P186" s="267"/>
      <c r="Q186" s="267"/>
      <c r="R186" s="267"/>
      <c r="S186" s="288"/>
      <c r="T186" s="288"/>
      <c r="U186" s="125" t="str">
        <f t="shared" si="784"/>
        <v/>
      </c>
      <c r="V186" s="125" t="str" cm="1">
        <f t="array" ref="V186">_xlfn.IFS(S186+T186=0,"",S186&gt;T186,IF(I186="主",IF(S186=5,4,3),IF(S186=5,0,1)),S186&lt;T186,IF(I186="主",IF(T186=5,0,1),IF(T186=5,4,3)),S186=T186,2)</f>
        <v/>
      </c>
      <c r="W186" s="271"/>
      <c r="X186" s="258"/>
      <c r="Y186" s="258" t="str">
        <f t="shared" si="1127"/>
        <v/>
      </c>
      <c r="Z186" s="232" t="str">
        <f t="shared" ref="Z186:AA186" si="1132">IF($K186="","",IF($K186=$K184,AT184,AT183))</f>
        <v/>
      </c>
      <c r="AA186" s="233" t="str">
        <f t="shared" si="1132"/>
        <v/>
      </c>
      <c r="AB186" s="234" t="str">
        <f t="shared" ref="AB186" si="1133">IF($K186="","",IF($K186=$K184,AW184,AW183))</f>
        <v/>
      </c>
      <c r="AC186" s="235" t="str">
        <f t="shared" ref="AC186" si="1134">IF($K186="","",IF($K186=$K184,AY184,AY183))</f>
        <v/>
      </c>
      <c r="AD186" s="226"/>
      <c r="AE186" s="226"/>
      <c r="AF186" s="227"/>
      <c r="AG186" s="227"/>
      <c r="AH186" s="227"/>
      <c r="AI186" s="227"/>
      <c r="AJ186" s="227"/>
      <c r="AK186" s="227"/>
      <c r="AL186" s="236" t="str">
        <f t="shared" ref="AL186" si="1135">IF($K186="","",IF($K186=$K184,AZ184,AZ183))</f>
        <v/>
      </c>
      <c r="AM186" s="214"/>
      <c r="AN186" s="214"/>
      <c r="AO186" s="276"/>
      <c r="AP186" s="277"/>
      <c r="AQ186" s="278"/>
      <c r="AR186" s="268"/>
      <c r="AS186" s="270"/>
      <c r="AT186" s="264"/>
      <c r="AU186" s="265"/>
      <c r="AV186" s="179"/>
      <c r="AW186" s="265"/>
      <c r="AX186" s="179"/>
      <c r="AY186" s="265"/>
      <c r="AZ186" s="266"/>
      <c r="BA186" s="223" t="str">
        <f t="shared" si="811"/>
        <v/>
      </c>
      <c r="BB186" s="223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223" t="str">
        <f t="shared" si="806"/>
        <v/>
      </c>
    </row>
    <row r="187" spans="1:55">
      <c r="A187" s="166">
        <f>输入错误检查!A186</f>
        <v>0</v>
      </c>
      <c r="B187" s="108" t="str">
        <f t="shared" si="1122"/>
        <v/>
      </c>
      <c r="C187" s="108" t="str">
        <f t="shared" si="1123"/>
        <v/>
      </c>
      <c r="D187" s="108" t="str">
        <f t="shared" si="1124"/>
        <v/>
      </c>
      <c r="E187" s="108" t="str">
        <f t="shared" si="1125"/>
        <v/>
      </c>
      <c r="F187" s="108" t="str">
        <f t="shared" si="1126"/>
        <v/>
      </c>
      <c r="G187" s="125">
        <v>3</v>
      </c>
      <c r="H187" s="108" t="s">
        <v>307</v>
      </c>
      <c r="I187" s="108" t="str">
        <f t="shared" si="838"/>
        <v/>
      </c>
      <c r="J187" s="108" t="str">
        <f t="shared" si="839"/>
        <v/>
      </c>
      <c r="K187" s="288"/>
      <c r="L187" s="288"/>
      <c r="M187" s="208">
        <f>S187+S188</f>
        <v>0</v>
      </c>
      <c r="N187" s="208">
        <f>T187+T188</f>
        <v>0</v>
      </c>
      <c r="O187" s="108">
        <f t="shared" si="1118"/>
        <v>0</v>
      </c>
      <c r="P187" s="256">
        <f t="shared" si="1119"/>
        <v>0</v>
      </c>
      <c r="Q187" s="256">
        <f t="shared" si="1120"/>
        <v>0</v>
      </c>
      <c r="R187" s="256">
        <f t="shared" si="1121"/>
        <v>0</v>
      </c>
      <c r="S187" s="288"/>
      <c r="T187" s="288"/>
      <c r="U187" s="125" t="str">
        <f t="shared" si="784"/>
        <v/>
      </c>
      <c r="V187" s="125" t="str" cm="1">
        <f t="array" ref="V187">_xlfn.IFS(S187+T187=0,"",S187&gt;T187,IF(I187="主",IF(S187=5,4,3),IF(S187=5,0,1)),S187&lt;T187,IF(I187="主",IF(T187=5,0,1),IF(T187=5,4,3)),S187=T187,2)</f>
        <v/>
      </c>
      <c r="W187" s="271"/>
      <c r="X187" s="271"/>
      <c r="Y187" s="258"/>
      <c r="Z187" s="235" t="str">
        <f t="shared" ref="Z187:AA187" si="1136">IF($K187="","",IF($K187=$K185,AT185,AT186))</f>
        <v/>
      </c>
      <c r="AA187" s="235" t="str">
        <f t="shared" si="1136"/>
        <v/>
      </c>
      <c r="AB187" s="239" t="str">
        <f t="shared" ref="AB187" si="1137">IF($K187="","",IF($K187=$K185,AW185,AW186))</f>
        <v/>
      </c>
      <c r="AC187" s="239" t="str">
        <f t="shared" ref="AC187" si="1138">IF($K187="","",IF($K187=$K185,AY185,AY186))</f>
        <v/>
      </c>
      <c r="AD187" s="235" t="str">
        <f t="shared" ref="AD187:AG187" si="1139">IF($K187="","",IF($K187=$K185,Z185,Z186))</f>
        <v/>
      </c>
      <c r="AE187" s="240" t="str">
        <f t="shared" si="1139"/>
        <v/>
      </c>
      <c r="AF187" s="240" t="str">
        <f t="shared" si="1139"/>
        <v/>
      </c>
      <c r="AG187" s="240" t="str">
        <f t="shared" si="1139"/>
        <v/>
      </c>
      <c r="AH187" s="227"/>
      <c r="AI187" s="227"/>
      <c r="AJ187" s="227"/>
      <c r="AK187" s="227"/>
      <c r="AL187" s="236" t="str">
        <f t="shared" ref="AL187" si="1140">IF($K187="","",IF($K187=$K185,AZ185,AZ186))</f>
        <v/>
      </c>
      <c r="AM187" s="241" t="str">
        <f t="shared" ref="AM187" si="1141">IF($K187="","",IF($K187=$K185,AL185,AL186))</f>
        <v/>
      </c>
      <c r="AN187" s="214"/>
      <c r="AO187" s="276"/>
      <c r="AP187" s="277"/>
      <c r="AQ187" s="277"/>
      <c r="AR187" s="289"/>
      <c r="AS187" s="275"/>
      <c r="AT187" s="264"/>
      <c r="AU187" s="265"/>
      <c r="AV187" s="179"/>
      <c r="AW187" s="265"/>
      <c r="AX187" s="179"/>
      <c r="AY187" s="265"/>
      <c r="AZ187" s="266"/>
      <c r="BA187" s="223" t="str">
        <f t="shared" si="811"/>
        <v/>
      </c>
      <c r="BB187" s="223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BC187" s="223" t="str">
        <f t="shared" si="806"/>
        <v/>
      </c>
    </row>
    <row r="188" spans="1:55">
      <c r="A188" s="166">
        <f>输入错误检查!A187</f>
        <v>0</v>
      </c>
      <c r="B188" s="108" t="str">
        <f t="shared" si="1122"/>
        <v/>
      </c>
      <c r="C188" s="108" t="str">
        <f t="shared" si="1123"/>
        <v/>
      </c>
      <c r="D188" s="108" t="str">
        <f t="shared" si="1124"/>
        <v/>
      </c>
      <c r="E188" s="108" t="str">
        <f t="shared" si="1125"/>
        <v/>
      </c>
      <c r="F188" s="108" t="str">
        <f t="shared" si="1126"/>
        <v/>
      </c>
      <c r="G188" s="125">
        <v>3</v>
      </c>
      <c r="H188" s="108" t="s">
        <v>311</v>
      </c>
      <c r="I188" s="108" t="str">
        <f t="shared" si="838"/>
        <v/>
      </c>
      <c r="J188" s="108" t="str">
        <f t="shared" si="839"/>
        <v/>
      </c>
      <c r="K188" s="288"/>
      <c r="L188" s="288"/>
      <c r="M188" s="208"/>
      <c r="N188" s="208"/>
      <c r="O188" s="108"/>
      <c r="P188" s="267"/>
      <c r="Q188" s="267"/>
      <c r="R188" s="267"/>
      <c r="S188" s="288"/>
      <c r="T188" s="288"/>
      <c r="U188" s="125" t="str">
        <f t="shared" si="784"/>
        <v/>
      </c>
      <c r="V188" s="125" t="str" cm="1">
        <f t="array" ref="V188">_xlfn.IFS(S188+T188=0,"",S188&gt;T188,IF(I188="主",IF(S188=5,4,3),IF(S188=5,0,1)),S188&lt;T188,IF(I188="主",IF(T188=5,0,1),IF(T188=5,4,3)),S188=T188,2)</f>
        <v/>
      </c>
      <c r="W188" s="271"/>
      <c r="X188" s="271"/>
      <c r="Y188" s="258" t="str">
        <f t="shared" si="1127"/>
        <v/>
      </c>
      <c r="Z188" s="235" t="str">
        <f t="shared" ref="Z188:AA188" si="1142">IF($K188="","",IF($K188=$K186,AT186,AT185))</f>
        <v/>
      </c>
      <c r="AA188" s="235" t="str">
        <f t="shared" si="1142"/>
        <v/>
      </c>
      <c r="AB188" s="239" t="str">
        <f t="shared" ref="AB188" si="1143">IF($K188="","",IF($K188=$K186,AW186,AW185))</f>
        <v/>
      </c>
      <c r="AC188" s="239" t="str">
        <f t="shared" ref="AC188" si="1144">IF($K188="","",IF($K188=$K186,AY186,AY185))</f>
        <v/>
      </c>
      <c r="AD188" s="235" t="str">
        <f t="shared" ref="AD188:AG188" si="1145">IF($K188="","",IF($K188=$K186,Z186,Z185))</f>
        <v/>
      </c>
      <c r="AE188" s="240" t="str">
        <f t="shared" si="1145"/>
        <v/>
      </c>
      <c r="AF188" s="240" t="str">
        <f t="shared" si="1145"/>
        <v/>
      </c>
      <c r="AG188" s="240" t="str">
        <f t="shared" si="1145"/>
        <v/>
      </c>
      <c r="AH188" s="226"/>
      <c r="AI188" s="226"/>
      <c r="AJ188" s="226"/>
      <c r="AK188" s="243"/>
      <c r="AL188" s="236" t="str">
        <f t="shared" ref="AL188" si="1146">IF($K188="","",IF($K188=$K186,AZ186,AZ185))</f>
        <v/>
      </c>
      <c r="AM188" s="241" t="str">
        <f t="shared" ref="AM188" si="1147">IF($K188="","",IF($K188=$K186,AL186,AL185))</f>
        <v/>
      </c>
      <c r="AN188" s="214"/>
      <c r="AO188" s="276"/>
      <c r="AP188" s="277"/>
      <c r="AQ188" s="277"/>
      <c r="AR188" s="278"/>
      <c r="AS188" s="279"/>
      <c r="AT188" s="264"/>
      <c r="AU188" s="265"/>
      <c r="AV188" s="179"/>
      <c r="AW188" s="265"/>
      <c r="AX188" s="179"/>
      <c r="AY188" s="265"/>
      <c r="AZ188" s="266"/>
      <c r="BA188" s="223" t="str">
        <f t="shared" si="811"/>
        <v/>
      </c>
      <c r="BB188" s="223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BC188" s="223" t="str">
        <f t="shared" si="806"/>
        <v/>
      </c>
    </row>
    <row r="189" spans="1:55">
      <c r="A189" s="166">
        <f>输入错误检查!A188</f>
        <v>0</v>
      </c>
      <c r="B189" s="108" t="str">
        <f t="shared" si="1122"/>
        <v/>
      </c>
      <c r="C189" s="108" t="str">
        <f t="shared" si="1123"/>
        <v/>
      </c>
      <c r="D189" s="108" t="str">
        <f t="shared" si="1124"/>
        <v/>
      </c>
      <c r="E189" s="108" t="str">
        <f t="shared" si="1125"/>
        <v/>
      </c>
      <c r="F189" s="108" t="str">
        <f t="shared" si="1126"/>
        <v/>
      </c>
      <c r="G189" s="125">
        <v>4</v>
      </c>
      <c r="H189" s="108" t="s">
        <v>307</v>
      </c>
      <c r="I189" s="108" t="str">
        <f t="shared" si="838"/>
        <v/>
      </c>
      <c r="J189" s="108" t="str">
        <f t="shared" si="839"/>
        <v/>
      </c>
      <c r="K189" s="288"/>
      <c r="L189" s="288"/>
      <c r="M189" s="208">
        <f>S189+S190</f>
        <v>0</v>
      </c>
      <c r="N189" s="208">
        <f>T189+T190</f>
        <v>0</v>
      </c>
      <c r="O189" s="108">
        <f t="shared" ref="O189:O193" si="1148">M189+N189</f>
        <v>0</v>
      </c>
      <c r="P189" s="256">
        <f t="shared" ref="P189:P193" si="1149">IF(M189&gt;N189,1,0)</f>
        <v>0</v>
      </c>
      <c r="Q189" s="256">
        <f t="shared" ref="Q189:Q193" si="1150">IF(M189+N189=0,0,IF(M189=N189,1,0))</f>
        <v>0</v>
      </c>
      <c r="R189" s="256">
        <f t="shared" ref="R189:R193" si="1151">IF(M189&lt;N189,1,0)</f>
        <v>0</v>
      </c>
      <c r="S189" s="288"/>
      <c r="T189" s="288"/>
      <c r="U189" s="125" t="str">
        <f t="shared" si="784"/>
        <v/>
      </c>
      <c r="V189" s="125" t="str" cm="1">
        <f t="array" ref="V189">_xlfn.IFS(S189+T189=0,"",S189&gt;T189,IF(I189="主",IF(S189=5,4,3),IF(S189=5,0,1)),S189&lt;T189,IF(I189="主",IF(T189=5,0,1),IF(T189=5,4,3)),S189=T189,2)</f>
        <v/>
      </c>
      <c r="W189" s="271"/>
      <c r="X189" s="271"/>
      <c r="Y189" s="258"/>
      <c r="Z189" s="235" t="str">
        <f t="shared" ref="Z189:AA189" si="1152">IF($K189="","",IF($K189=$K187,AT187,AT188))</f>
        <v/>
      </c>
      <c r="AA189" s="235" t="str">
        <f t="shared" si="1152"/>
        <v/>
      </c>
      <c r="AB189" s="239" t="str">
        <f t="shared" ref="AB189" si="1153">IF($K189="","",IF($K189=$K187,AW187,AW188))</f>
        <v/>
      </c>
      <c r="AC189" s="239" t="str">
        <f t="shared" ref="AC189" si="1154">IF($K189="","",IF($K189=$K187,AY187,AY188))</f>
        <v/>
      </c>
      <c r="AD189" s="232" t="str">
        <f t="shared" ref="AD189:AG189" si="1155">IF($K189="","",IF($K189=$K187,Z187,Z188))</f>
        <v/>
      </c>
      <c r="AE189" s="232" t="str">
        <f t="shared" si="1155"/>
        <v/>
      </c>
      <c r="AF189" s="240" t="str">
        <f t="shared" si="1155"/>
        <v/>
      </c>
      <c r="AG189" s="240" t="str">
        <f t="shared" si="1155"/>
        <v/>
      </c>
      <c r="AH189" s="232" t="str">
        <f t="shared" ref="AH189:AK189" si="1156">IF($K189="","",IF($K189=$K187,AD187,AD188))</f>
        <v/>
      </c>
      <c r="AI189" s="232" t="str">
        <f t="shared" si="1156"/>
        <v/>
      </c>
      <c r="AJ189" s="233" t="str">
        <f t="shared" si="1156"/>
        <v/>
      </c>
      <c r="AK189" s="233" t="str">
        <f t="shared" si="1156"/>
        <v/>
      </c>
      <c r="AL189" s="236" t="str">
        <f t="shared" ref="AL189" si="1157">IF($K189="","",IF($K189=$K187,AZ187,AZ188))</f>
        <v/>
      </c>
      <c r="AM189" s="241" t="str">
        <f t="shared" ref="AM189:AN189" si="1158">IF($K189="","",IF($K189=$K187,AL187,AL188))</f>
        <v/>
      </c>
      <c r="AN189" s="241" t="str">
        <f t="shared" si="1158"/>
        <v/>
      </c>
      <c r="AO189" s="277"/>
      <c r="AP189" s="277"/>
      <c r="AQ189" s="277"/>
      <c r="AR189" s="277"/>
      <c r="AS189" s="280"/>
      <c r="AT189" s="264"/>
      <c r="AU189" s="265"/>
      <c r="AV189" s="179"/>
      <c r="AW189" s="265"/>
      <c r="AX189" s="179"/>
      <c r="AY189" s="265"/>
      <c r="AZ189" s="266"/>
      <c r="BA189" s="223" t="str">
        <f t="shared" si="811"/>
        <v/>
      </c>
      <c r="BB189" s="223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BC189" s="223" t="str">
        <f t="shared" si="806"/>
        <v/>
      </c>
    </row>
    <row r="190" spans="1:55">
      <c r="A190" s="166">
        <f>输入错误检查!A189</f>
        <v>0</v>
      </c>
      <c r="B190" s="108" t="str">
        <f t="shared" si="1122"/>
        <v/>
      </c>
      <c r="C190" s="108" t="str">
        <f t="shared" si="1123"/>
        <v/>
      </c>
      <c r="D190" s="108" t="str">
        <f t="shared" si="1124"/>
        <v/>
      </c>
      <c r="E190" s="108" t="str">
        <f t="shared" si="1125"/>
        <v/>
      </c>
      <c r="F190" s="108" t="str">
        <f t="shared" si="1126"/>
        <v/>
      </c>
      <c r="G190" s="125">
        <v>4</v>
      </c>
      <c r="H190" s="108" t="s">
        <v>311</v>
      </c>
      <c r="I190" s="108" t="str">
        <f t="shared" si="838"/>
        <v/>
      </c>
      <c r="J190" s="108" t="str">
        <f t="shared" si="839"/>
        <v/>
      </c>
      <c r="K190" s="288"/>
      <c r="L190" s="288"/>
      <c r="M190" s="208"/>
      <c r="N190" s="208"/>
      <c r="O190" s="108"/>
      <c r="P190" s="267"/>
      <c r="Q190" s="267"/>
      <c r="R190" s="267"/>
      <c r="S190" s="288"/>
      <c r="T190" s="288"/>
      <c r="U190" s="125" t="str">
        <f t="shared" si="784"/>
        <v/>
      </c>
      <c r="V190" s="125" t="str" cm="1">
        <f t="array" ref="V190">_xlfn.IFS(S190+T190=0,"",S190&gt;T190,IF(I190="主",IF(S190=5,4,3),IF(S190=5,0,1)),S190&lt;T190,IF(I190="主",IF(T190=5,0,1),IF(T190=5,4,3)),S190=T190,2)</f>
        <v/>
      </c>
      <c r="W190" s="271"/>
      <c r="X190" s="271"/>
      <c r="Y190" s="258" t="str">
        <f t="shared" ref="Y190:Y194" si="1159">IF(Y189="","",Y189)</f>
        <v/>
      </c>
      <c r="Z190" s="235" t="str">
        <f t="shared" ref="Z190:AA190" si="1160">IF($K190="","",IF($K190=$K188,AT188,AT187))</f>
        <v/>
      </c>
      <c r="AA190" s="235" t="str">
        <f t="shared" si="1160"/>
        <v/>
      </c>
      <c r="AB190" s="239" t="str">
        <f t="shared" ref="AB190" si="1161">IF($K190="","",IF($K190=$K188,AW188,AW187))</f>
        <v/>
      </c>
      <c r="AC190" s="239" t="str">
        <f t="shared" ref="AC190" si="1162">IF($K190="","",IF($K190=$K188,AY188,AY187))</f>
        <v/>
      </c>
      <c r="AD190" s="232" t="str">
        <f t="shared" ref="AD190:AG190" si="1163">IF($K190="","",IF($K190=$K188,Z188,Z187))</f>
        <v/>
      </c>
      <c r="AE190" s="232" t="str">
        <f t="shared" si="1163"/>
        <v/>
      </c>
      <c r="AF190" s="240" t="str">
        <f t="shared" si="1163"/>
        <v/>
      </c>
      <c r="AG190" s="240" t="str">
        <f t="shared" si="1163"/>
        <v/>
      </c>
      <c r="AH190" s="232" t="str">
        <f t="shared" ref="AH190:AK190" si="1164">IF($K190="","",IF($K190=$K188,AD188,AD187))</f>
        <v/>
      </c>
      <c r="AI190" s="232" t="str">
        <f t="shared" si="1164"/>
        <v/>
      </c>
      <c r="AJ190" s="233" t="str">
        <f t="shared" si="1164"/>
        <v/>
      </c>
      <c r="AK190" s="233" t="str">
        <f t="shared" si="1164"/>
        <v/>
      </c>
      <c r="AL190" s="236" t="str">
        <f t="shared" ref="AL190" si="1165">IF($K190="","",IF($K190=$K188,AZ188,AZ187))</f>
        <v/>
      </c>
      <c r="AM190" s="241" t="str">
        <f t="shared" ref="AM190:AN190" si="1166">IF($K190="","",IF($K190=$K188,AL188,AL187))</f>
        <v/>
      </c>
      <c r="AN190" s="241" t="str">
        <f t="shared" si="1166"/>
        <v/>
      </c>
      <c r="AO190" s="277"/>
      <c r="AP190" s="277"/>
      <c r="AQ190" s="277"/>
      <c r="AR190" s="277"/>
      <c r="AS190" s="277"/>
      <c r="AT190" s="264"/>
      <c r="AU190" s="265"/>
      <c r="AV190" s="179"/>
      <c r="AW190" s="265"/>
      <c r="AX190" s="179"/>
      <c r="AY190" s="265"/>
      <c r="AZ190" s="266"/>
      <c r="BA190" s="223" t="str">
        <f t="shared" si="811"/>
        <v/>
      </c>
      <c r="BB190" s="223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BC190" s="223" t="str">
        <f t="shared" si="806"/>
        <v/>
      </c>
    </row>
    <row r="191" spans="1:55">
      <c r="A191" s="166">
        <f>输入错误检查!A190</f>
        <v>0</v>
      </c>
      <c r="B191" s="108" t="str">
        <f t="shared" si="1122"/>
        <v/>
      </c>
      <c r="C191" s="108" t="str">
        <f t="shared" si="1123"/>
        <v/>
      </c>
      <c r="D191" s="108" t="str">
        <f t="shared" si="1124"/>
        <v/>
      </c>
      <c r="E191" s="108" t="str">
        <f t="shared" si="1125"/>
        <v/>
      </c>
      <c r="F191" s="108" t="str">
        <f t="shared" si="1126"/>
        <v/>
      </c>
      <c r="G191" s="125">
        <v>5</v>
      </c>
      <c r="H191" s="108" t="s">
        <v>307</v>
      </c>
      <c r="I191" s="108" t="str">
        <f t="shared" si="838"/>
        <v/>
      </c>
      <c r="J191" s="108" t="str">
        <f t="shared" si="839"/>
        <v/>
      </c>
      <c r="K191" s="288"/>
      <c r="L191" s="288"/>
      <c r="M191" s="208">
        <f>S191+S192</f>
        <v>0</v>
      </c>
      <c r="N191" s="208">
        <f>T191+T192</f>
        <v>0</v>
      </c>
      <c r="O191" s="108">
        <f t="shared" si="1148"/>
        <v>0</v>
      </c>
      <c r="P191" s="256">
        <f t="shared" si="1149"/>
        <v>0</v>
      </c>
      <c r="Q191" s="256">
        <f t="shared" si="1150"/>
        <v>0</v>
      </c>
      <c r="R191" s="256">
        <f t="shared" si="1151"/>
        <v>0</v>
      </c>
      <c r="S191" s="288"/>
      <c r="T191" s="288"/>
      <c r="U191" s="125" t="str">
        <f t="shared" si="784"/>
        <v/>
      </c>
      <c r="V191" s="125" t="str" cm="1">
        <f t="array" ref="V191">_xlfn.IFS(S191+T191=0,"",S191&gt;T191,IF(I191="主",IF(S191=5,4,3),IF(S191=5,0,1)),S191&lt;T191,IF(I191="主",IF(T191=5,0,1),IF(T191=5,4,3)),S191=T191,2)</f>
        <v/>
      </c>
      <c r="W191" s="271"/>
      <c r="X191" s="271"/>
      <c r="Y191" s="258"/>
      <c r="Z191" s="235" t="str">
        <f t="shared" ref="Z191:AA191" si="1167">IF($K191="","",IF($K191=$K189,AT189,AT190))</f>
        <v/>
      </c>
      <c r="AA191" s="235" t="str">
        <f t="shared" si="1167"/>
        <v/>
      </c>
      <c r="AB191" s="239" t="str">
        <f t="shared" ref="AB191" si="1168">IF($K191="","",IF($K191=$K189,AW189,AW190))</f>
        <v/>
      </c>
      <c r="AC191" s="239" t="str">
        <f t="shared" ref="AC191" si="1169">IF($K191="","",IF($K191=$K189,AY189,AY190))</f>
        <v/>
      </c>
      <c r="AD191" s="232" t="str">
        <f t="shared" ref="AD191:AG191" si="1170">IF($K191="","",IF($K191=$K189,Z189,Z190))</f>
        <v/>
      </c>
      <c r="AE191" s="232" t="str">
        <f t="shared" si="1170"/>
        <v/>
      </c>
      <c r="AF191" s="240" t="str">
        <f t="shared" si="1170"/>
        <v/>
      </c>
      <c r="AG191" s="240" t="str">
        <f t="shared" si="1170"/>
        <v/>
      </c>
      <c r="AH191" s="232" t="str">
        <f t="shared" ref="AH191:AK191" si="1171">IF($K191="","",IF($K191=$K189,AD189,AD190))</f>
        <v/>
      </c>
      <c r="AI191" s="232" t="str">
        <f t="shared" si="1171"/>
        <v/>
      </c>
      <c r="AJ191" s="233" t="str">
        <f t="shared" si="1171"/>
        <v/>
      </c>
      <c r="AK191" s="233" t="str">
        <f t="shared" si="1171"/>
        <v/>
      </c>
      <c r="AL191" s="236" t="str">
        <f t="shared" ref="AL191" si="1172">IF($K191="","",IF($K191=$K189,AZ189,AZ190))</f>
        <v/>
      </c>
      <c r="AM191" s="241" t="str">
        <f t="shared" ref="AM191:AN191" si="1173">IF($K191="","",IF($K191=$K189,AL189,AL190))</f>
        <v/>
      </c>
      <c r="AN191" s="241" t="str">
        <f t="shared" si="1173"/>
        <v/>
      </c>
      <c r="AO191" s="277"/>
      <c r="AP191" s="277"/>
      <c r="AQ191" s="277"/>
      <c r="AR191" s="277"/>
      <c r="AS191" s="280"/>
      <c r="AT191" s="264"/>
      <c r="AU191" s="265"/>
      <c r="AV191" s="179"/>
      <c r="AW191" s="265"/>
      <c r="AX191" s="179"/>
      <c r="AY191" s="265"/>
      <c r="AZ191" s="266"/>
      <c r="BA191" s="223" t="str">
        <f t="shared" si="811"/>
        <v/>
      </c>
      <c r="BB191" s="223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223" t="str">
        <f t="shared" si="806"/>
        <v/>
      </c>
    </row>
    <row r="192" spans="1:55">
      <c r="A192" s="166">
        <f>输入错误检查!A191</f>
        <v>0</v>
      </c>
      <c r="B192" s="108" t="str">
        <f t="shared" si="1122"/>
        <v/>
      </c>
      <c r="C192" s="108" t="str">
        <f t="shared" si="1123"/>
        <v/>
      </c>
      <c r="D192" s="108" t="str">
        <f t="shared" si="1124"/>
        <v/>
      </c>
      <c r="E192" s="108" t="str">
        <f t="shared" si="1125"/>
        <v/>
      </c>
      <c r="F192" s="108" t="str">
        <f t="shared" si="1126"/>
        <v/>
      </c>
      <c r="G192" s="125">
        <v>5</v>
      </c>
      <c r="H192" s="108" t="s">
        <v>311</v>
      </c>
      <c r="I192" s="108" t="str">
        <f t="shared" si="838"/>
        <v/>
      </c>
      <c r="J192" s="108" t="str">
        <f t="shared" si="839"/>
        <v/>
      </c>
      <c r="K192" s="288"/>
      <c r="L192" s="288"/>
      <c r="M192" s="208"/>
      <c r="N192" s="208"/>
      <c r="O192" s="108"/>
      <c r="P192" s="267"/>
      <c r="Q192" s="267"/>
      <c r="R192" s="267"/>
      <c r="S192" s="288"/>
      <c r="T192" s="288"/>
      <c r="U192" s="125" t="str">
        <f t="shared" si="784"/>
        <v/>
      </c>
      <c r="V192" s="125" t="str" cm="1">
        <f t="array" ref="V192">_xlfn.IFS(S192+T192=0,"",S192&gt;T192,IF(I192="主",IF(S192=5,4,3),IF(S192=5,0,1)),S192&lt;T192,IF(I192="主",IF(T192=5,0,1),IF(T192=5,4,3)),S192=T192,2)</f>
        <v/>
      </c>
      <c r="W192" s="271"/>
      <c r="X192" s="271"/>
      <c r="Y192" s="258" t="str">
        <f t="shared" si="1159"/>
        <v/>
      </c>
      <c r="Z192" s="235" t="str">
        <f t="shared" ref="Z192:AA192" si="1174">IF($K192="","",IF($K192=$K190,AT190,AT189))</f>
        <v/>
      </c>
      <c r="AA192" s="235" t="str">
        <f t="shared" si="1174"/>
        <v/>
      </c>
      <c r="AB192" s="239" t="str">
        <f t="shared" ref="AB192" si="1175">IF($K192="","",IF($K192=$K190,AW190,AW189))</f>
        <v/>
      </c>
      <c r="AC192" s="239" t="str">
        <f t="shared" ref="AC192" si="1176">IF($K192="","",IF($K192=$K190,AY190,AY189))</f>
        <v/>
      </c>
      <c r="AD192" s="232" t="str">
        <f t="shared" ref="AD192:AG192" si="1177">IF($K192="","",IF($K192=$K190,Z190,Z189))</f>
        <v/>
      </c>
      <c r="AE192" s="232" t="str">
        <f t="shared" si="1177"/>
        <v/>
      </c>
      <c r="AF192" s="240" t="str">
        <f t="shared" si="1177"/>
        <v/>
      </c>
      <c r="AG192" s="240" t="str">
        <f t="shared" si="1177"/>
        <v/>
      </c>
      <c r="AH192" s="232" t="str">
        <f t="shared" ref="AH192:AK192" si="1178">IF($K192="","",IF($K192=$K190,AD190,AD189))</f>
        <v/>
      </c>
      <c r="AI192" s="232" t="str">
        <f t="shared" si="1178"/>
        <v/>
      </c>
      <c r="AJ192" s="233" t="str">
        <f t="shared" si="1178"/>
        <v/>
      </c>
      <c r="AK192" s="233" t="str">
        <f t="shared" si="1178"/>
        <v/>
      </c>
      <c r="AL192" s="236" t="str">
        <f t="shared" ref="AL192" si="1179">IF($K192="","",IF($K192=$K190,AZ190,AZ189))</f>
        <v/>
      </c>
      <c r="AM192" s="241" t="str">
        <f t="shared" ref="AM192:AN192" si="1180">IF($K192="","",IF($K192=$K190,AL190,AL189))</f>
        <v/>
      </c>
      <c r="AN192" s="241" t="str">
        <f t="shared" si="1180"/>
        <v/>
      </c>
      <c r="AO192" s="277"/>
      <c r="AP192" s="277"/>
      <c r="AQ192" s="277"/>
      <c r="AR192" s="277"/>
      <c r="AS192" s="277"/>
      <c r="AT192" s="264"/>
      <c r="AU192" s="265"/>
      <c r="AV192" s="179"/>
      <c r="AW192" s="265"/>
      <c r="AX192" s="179"/>
      <c r="AY192" s="265"/>
      <c r="AZ192" s="266"/>
      <c r="BA192" s="223" t="str">
        <f t="shared" si="811"/>
        <v/>
      </c>
      <c r="BB192" s="223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223" t="str">
        <f t="shared" si="806"/>
        <v/>
      </c>
    </row>
    <row r="193" spans="1:55">
      <c r="A193" s="166">
        <f>输入错误检查!A192</f>
        <v>0</v>
      </c>
      <c r="B193" s="108" t="str">
        <f t="shared" si="1122"/>
        <v/>
      </c>
      <c r="C193" s="108" t="str">
        <f t="shared" si="1123"/>
        <v/>
      </c>
      <c r="D193" s="108" t="str">
        <f t="shared" si="1124"/>
        <v/>
      </c>
      <c r="E193" s="108" t="str">
        <f t="shared" si="1125"/>
        <v/>
      </c>
      <c r="F193" s="108" t="str">
        <f t="shared" si="1126"/>
        <v/>
      </c>
      <c r="G193" s="125" t="s">
        <v>314</v>
      </c>
      <c r="H193" s="108" t="s">
        <v>307</v>
      </c>
      <c r="I193" s="108" t="str">
        <f t="shared" si="838"/>
        <v/>
      </c>
      <c r="J193" s="108" t="str">
        <f t="shared" si="839"/>
        <v/>
      </c>
      <c r="K193" s="288"/>
      <c r="L193" s="288"/>
      <c r="M193" s="208">
        <f>S193+S194</f>
        <v>0</v>
      </c>
      <c r="N193" s="208">
        <f>T193+T194</f>
        <v>0</v>
      </c>
      <c r="O193" s="108">
        <f t="shared" si="1148"/>
        <v>0</v>
      </c>
      <c r="P193" s="256">
        <f t="shared" si="1149"/>
        <v>0</v>
      </c>
      <c r="Q193" s="256">
        <f t="shared" si="1150"/>
        <v>0</v>
      </c>
      <c r="R193" s="256">
        <f t="shared" si="1151"/>
        <v>0</v>
      </c>
      <c r="S193" s="288"/>
      <c r="T193" s="288"/>
      <c r="U193" s="125" t="str">
        <f t="shared" si="784"/>
        <v/>
      </c>
      <c r="V193" s="125" t="str" cm="1">
        <f t="array" ref="V193">_xlfn.IFS(S193+T193=0,"",S193&gt;T193,IF(I193="主",IF(S193=5,4,3),IF(S193=5,0,1)),S193&lt;T193,IF(I193="主",IF(T193=5,0,1),IF(T193=5,4,3)),S193=T193,2)</f>
        <v/>
      </c>
      <c r="W193" s="271"/>
      <c r="X193" s="271"/>
      <c r="Y193" s="258"/>
      <c r="Z193" s="235" t="str">
        <f t="shared" ref="Z193:AA193" si="1181">IF($K193="","",IF($K193=$K191,AT191,AT192))</f>
        <v/>
      </c>
      <c r="AA193" s="235" t="str">
        <f t="shared" si="1181"/>
        <v/>
      </c>
      <c r="AB193" s="239" t="str">
        <f t="shared" ref="AB193" si="1182">IF($K193="","",IF($K193=$K191,AW191,AW192))</f>
        <v/>
      </c>
      <c r="AC193" s="239" t="str">
        <f t="shared" ref="AC193" si="1183">IF($K193="","",IF($K193=$K191,AY191,AY192))</f>
        <v/>
      </c>
      <c r="AD193" s="232" t="str">
        <f t="shared" ref="AD193:AG193" si="1184">IF($K193="","",IF($K193=$K191,Z191,Z192))</f>
        <v/>
      </c>
      <c r="AE193" s="232" t="str">
        <f t="shared" si="1184"/>
        <v/>
      </c>
      <c r="AF193" s="240" t="str">
        <f t="shared" si="1184"/>
        <v/>
      </c>
      <c r="AG193" s="240" t="str">
        <f t="shared" si="1184"/>
        <v/>
      </c>
      <c r="AH193" s="232" t="str">
        <f t="shared" ref="AH193:AK193" si="1185">IF($K193="","",IF($K193=$K191,AD191,AD192))</f>
        <v/>
      </c>
      <c r="AI193" s="232" t="str">
        <f t="shared" si="1185"/>
        <v/>
      </c>
      <c r="AJ193" s="233" t="str">
        <f t="shared" si="1185"/>
        <v/>
      </c>
      <c r="AK193" s="233" t="str">
        <f t="shared" si="1185"/>
        <v/>
      </c>
      <c r="AL193" s="236" t="str">
        <f t="shared" ref="AL193" si="1186">IF($K193="","",IF($K193=$K191,AZ191,AZ192))</f>
        <v/>
      </c>
      <c r="AM193" s="241" t="str">
        <f t="shared" ref="AM193:AN193" si="1187">IF($K193="","",IF($K193=$K191,AL191,AL192))</f>
        <v/>
      </c>
      <c r="AN193" s="241" t="str">
        <f t="shared" si="1187"/>
        <v/>
      </c>
      <c r="AO193" s="277"/>
      <c r="AP193" s="277"/>
      <c r="AQ193" s="277"/>
      <c r="AR193" s="277"/>
      <c r="AS193" s="280"/>
      <c r="AT193" s="264"/>
      <c r="AU193" s="265"/>
      <c r="AV193" s="179"/>
      <c r="AW193" s="265"/>
      <c r="AX193" s="179"/>
      <c r="AY193" s="265"/>
      <c r="AZ193" s="266"/>
      <c r="BA193" s="223" t="str">
        <f t="shared" si="811"/>
        <v/>
      </c>
      <c r="BB193" s="223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223" t="str">
        <f t="shared" si="806"/>
        <v/>
      </c>
    </row>
    <row r="194" spans="1:55">
      <c r="A194" s="166">
        <f>输入错误检查!A193</f>
        <v>0</v>
      </c>
      <c r="B194" s="108" t="str">
        <f t="shared" si="1122"/>
        <v/>
      </c>
      <c r="C194" s="108" t="str">
        <f t="shared" si="1123"/>
        <v/>
      </c>
      <c r="D194" s="108" t="str">
        <f t="shared" si="1124"/>
        <v/>
      </c>
      <c r="E194" s="108" t="str">
        <f t="shared" si="1125"/>
        <v/>
      </c>
      <c r="F194" s="108" t="str">
        <f t="shared" si="1126"/>
        <v/>
      </c>
      <c r="G194" s="125" t="s">
        <v>314</v>
      </c>
      <c r="H194" s="108" t="s">
        <v>311</v>
      </c>
      <c r="I194" s="108" t="str">
        <f t="shared" si="838"/>
        <v/>
      </c>
      <c r="J194" s="108" t="str">
        <f t="shared" si="839"/>
        <v/>
      </c>
      <c r="K194" s="288"/>
      <c r="L194" s="288"/>
      <c r="M194" s="208"/>
      <c r="N194" s="208"/>
      <c r="O194" s="108"/>
      <c r="P194" s="267"/>
      <c r="Q194" s="267"/>
      <c r="R194" s="267"/>
      <c r="S194" s="288"/>
      <c r="T194" s="288"/>
      <c r="U194" s="125" t="str">
        <f t="shared" si="784"/>
        <v/>
      </c>
      <c r="V194" s="125" t="str" cm="1">
        <f t="array" ref="V194">_xlfn.IFS(S194+T194=0,"",S194&gt;T194,IF(I194="主",IF(S194=5,4,3),IF(S194=5,0,1)),S194&lt;T194,IF(I194="主",IF(T194=5,0,1),IF(T194=5,4,3)),S194=T194,2)</f>
        <v/>
      </c>
      <c r="W194" s="271"/>
      <c r="X194" s="271"/>
      <c r="Y194" s="258" t="str">
        <f t="shared" si="1159"/>
        <v/>
      </c>
      <c r="Z194" s="235" t="str">
        <f t="shared" ref="Z194:AA194" si="1188">IF($K194="","",IF($K194=$K192,AT192,AT191))</f>
        <v/>
      </c>
      <c r="AA194" s="235" t="str">
        <f t="shared" si="1188"/>
        <v/>
      </c>
      <c r="AB194" s="239" t="str">
        <f t="shared" ref="AB194" si="1189">IF($K194="","",IF($K194=$K192,AW192,AW191))</f>
        <v/>
      </c>
      <c r="AC194" s="239" t="str">
        <f t="shared" ref="AC194" si="1190">IF($K194="","",IF($K194=$K192,AY192,AY191))</f>
        <v/>
      </c>
      <c r="AD194" s="232" t="str">
        <f t="shared" ref="AD194:AG194" si="1191">IF($K194="","",IF($K194=$K192,Z192,Z191))</f>
        <v/>
      </c>
      <c r="AE194" s="232" t="str">
        <f t="shared" si="1191"/>
        <v/>
      </c>
      <c r="AF194" s="240" t="str">
        <f t="shared" si="1191"/>
        <v/>
      </c>
      <c r="AG194" s="240" t="str">
        <f t="shared" si="1191"/>
        <v/>
      </c>
      <c r="AH194" s="232" t="str">
        <f t="shared" ref="AH194:AK194" si="1192">IF($K194="","",IF($K194=$K192,AD192,AD191))</f>
        <v/>
      </c>
      <c r="AI194" s="232" t="str">
        <f t="shared" si="1192"/>
        <v/>
      </c>
      <c r="AJ194" s="233" t="str">
        <f t="shared" si="1192"/>
        <v/>
      </c>
      <c r="AK194" s="233" t="str">
        <f t="shared" si="1192"/>
        <v/>
      </c>
      <c r="AL194" s="236" t="str">
        <f t="shared" ref="AL194" si="1193">IF($K194="","",IF($K194=$K192,AZ192,AZ191))</f>
        <v/>
      </c>
      <c r="AM194" s="241" t="str">
        <f t="shared" ref="AM194:AN194" si="1194">IF($K194="","",IF($K194=$K192,AL192,AL191))</f>
        <v/>
      </c>
      <c r="AN194" s="241" t="str">
        <f t="shared" si="1194"/>
        <v/>
      </c>
      <c r="AO194" s="277"/>
      <c r="AP194" s="277"/>
      <c r="AQ194" s="277"/>
      <c r="AR194" s="277"/>
      <c r="AS194" s="277"/>
      <c r="AT194" s="264"/>
      <c r="AU194" s="265"/>
      <c r="AV194" s="179"/>
      <c r="AW194" s="265"/>
      <c r="AX194" s="179"/>
      <c r="AY194" s="265"/>
      <c r="AZ194" s="266"/>
      <c r="BA194" s="223" t="str">
        <f t="shared" si="811"/>
        <v/>
      </c>
      <c r="BB194" s="223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223" t="str">
        <f t="shared" si="806"/>
        <v/>
      </c>
    </row>
    <row r="195" spans="1:55">
      <c r="A195" s="166">
        <f>输入错误检查!A194</f>
        <v>0</v>
      </c>
      <c r="B195" s="108" t="str">
        <f>IF(赛果!A18="","",赛果!A18)</f>
        <v/>
      </c>
      <c r="C195" s="108" t="str">
        <f>IF(赛果!B18="","",赛果!B18)</f>
        <v/>
      </c>
      <c r="D195" s="108" t="str">
        <f>IF(赛果!C18="","",赛果!C18)</f>
        <v/>
      </c>
      <c r="E195" s="108" t="str">
        <f>IF(赛果!D18="","",赛果!D18)</f>
        <v/>
      </c>
      <c r="F195" s="108" t="str">
        <f>IF(赛果!E18="","",赛果!E18)</f>
        <v/>
      </c>
      <c r="G195" s="125">
        <v>1</v>
      </c>
      <c r="H195" s="108" t="s">
        <v>307</v>
      </c>
      <c r="I195" s="108" t="str">
        <f t="shared" si="838"/>
        <v/>
      </c>
      <c r="J195" s="108" t="str">
        <f t="shared" si="839"/>
        <v/>
      </c>
      <c r="K195" s="179"/>
      <c r="L195" s="207"/>
      <c r="M195" s="208">
        <f>S195+S196</f>
        <v>0</v>
      </c>
      <c r="N195" s="208">
        <f>T195+T196</f>
        <v>0</v>
      </c>
      <c r="O195" s="125">
        <f t="shared" ref="O195:O199" si="1195">M195+N195</f>
        <v>0</v>
      </c>
      <c r="P195" s="209">
        <f t="shared" ref="P195:P199" si="1196">IF(M195&gt;N195,1,0)</f>
        <v>0</v>
      </c>
      <c r="Q195" s="209">
        <f t="shared" ref="Q195:Q199" si="1197">IF(M195+N195=0,0,IF(M195=N195,1,0))</f>
        <v>0</v>
      </c>
      <c r="R195" s="209">
        <f t="shared" ref="R195:R199" si="1198">IF(M195&lt;N195,1,0)</f>
        <v>0</v>
      </c>
      <c r="S195" s="177"/>
      <c r="T195" s="177"/>
      <c r="U195" s="125" t="str">
        <f t="shared" si="784"/>
        <v/>
      </c>
      <c r="V195" s="125" t="str" cm="1">
        <f t="array" ref="V195">_xlfn.IFS(S195+T195=0,"",S195&gt;T195,IF(I195="主",IF(S195=5,4,3),IF(S195=5,0,1)),S195&lt;T195,IF(I195="主",IF(T195=5,0,1),IF(T195=5,4,3)),S195=T195,2)</f>
        <v/>
      </c>
      <c r="W195" s="210"/>
      <c r="X195" s="210"/>
      <c r="Y195" s="210"/>
      <c r="Z195" s="211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3"/>
      <c r="AL195" s="214"/>
      <c r="AM195" s="214"/>
      <c r="AN195" s="214"/>
      <c r="AO195" s="249"/>
      <c r="AP195" s="250"/>
      <c r="AQ195" s="217"/>
      <c r="AR195" s="218"/>
      <c r="AS195" s="219"/>
      <c r="AT195" s="220"/>
      <c r="AU195" s="221"/>
      <c r="AV195" s="179"/>
      <c r="AW195" s="221"/>
      <c r="AX195" s="179"/>
      <c r="AY195" s="221"/>
      <c r="AZ195" s="136"/>
      <c r="BA195" s="223" t="str">
        <f t="shared" si="811"/>
        <v/>
      </c>
      <c r="BB195" s="223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BC195" s="223" t="str">
        <f t="shared" si="806"/>
        <v/>
      </c>
    </row>
    <row r="196" spans="1:55">
      <c r="A196" s="166">
        <f>输入错误检查!A195</f>
        <v>0</v>
      </c>
      <c r="B196" s="108" t="str">
        <f t="shared" ref="B196:B206" si="1199">B195</f>
        <v/>
      </c>
      <c r="C196" s="108" t="str">
        <f t="shared" ref="C196:C206" si="1200">C195</f>
        <v/>
      </c>
      <c r="D196" s="108" t="str">
        <f t="shared" ref="D196:D206" si="1201">D195</f>
        <v/>
      </c>
      <c r="E196" s="108" t="str">
        <f t="shared" ref="E196:E206" si="1202">E195</f>
        <v/>
      </c>
      <c r="F196" s="108" t="str">
        <f t="shared" ref="F196:F206" si="1203">F195</f>
        <v/>
      </c>
      <c r="G196" s="125">
        <v>1</v>
      </c>
      <c r="H196" s="108" t="s">
        <v>311</v>
      </c>
      <c r="I196" s="108" t="str">
        <f t="shared" si="838"/>
        <v/>
      </c>
      <c r="J196" s="108" t="str">
        <f t="shared" si="839"/>
        <v/>
      </c>
      <c r="K196" s="179"/>
      <c r="L196" s="245"/>
      <c r="M196" s="208"/>
      <c r="N196" s="208"/>
      <c r="O196" s="125"/>
      <c r="P196" s="224"/>
      <c r="Q196" s="224"/>
      <c r="R196" s="224"/>
      <c r="S196" s="177"/>
      <c r="T196" s="177"/>
      <c r="U196" s="125" t="str">
        <f t="shared" ref="U196:U259" si="1204">_xlfn.IFS(S196+T196=0,"",S196&gt;T196,IF(I196="主","屠","人"),S196&lt;T196,IF(I196="主","人","屠"),S196=T196,"平")</f>
        <v/>
      </c>
      <c r="V196" s="125" t="str" cm="1">
        <f t="array" ref="V196">_xlfn.IFS(S196+T196=0,"",S196&gt;T196,IF(I196="主",IF(S196=5,4,3),IF(S196=5,0,1)),S196&lt;T196,IF(I196="主",IF(T196=5,0,1),IF(T196=5,4,3)),S196=T196,2)</f>
        <v/>
      </c>
      <c r="W196" s="210" t="str">
        <f>IF(W195="","",W195)</f>
        <v/>
      </c>
      <c r="X196" s="210"/>
      <c r="Y196" s="210" t="str">
        <f t="shared" ref="Y196:Y200" si="1205">IF(Y195="","",Y195)</f>
        <v/>
      </c>
      <c r="Z196" s="225"/>
      <c r="AA196" s="226"/>
      <c r="AB196" s="227"/>
      <c r="AC196" s="227"/>
      <c r="AD196" s="227"/>
      <c r="AE196" s="227"/>
      <c r="AF196" s="227"/>
      <c r="AG196" s="227"/>
      <c r="AH196" s="227"/>
      <c r="AI196" s="227"/>
      <c r="AJ196" s="227"/>
      <c r="AK196" s="213"/>
      <c r="AL196" s="214"/>
      <c r="AM196" s="214"/>
      <c r="AN196" s="214"/>
      <c r="AO196" s="249"/>
      <c r="AP196" s="250"/>
      <c r="AQ196" s="228"/>
      <c r="AR196" s="229"/>
      <c r="AS196" s="230"/>
      <c r="AT196" s="220"/>
      <c r="AU196" s="221"/>
      <c r="AV196" s="179"/>
      <c r="AW196" s="221"/>
      <c r="AX196" s="179"/>
      <c r="AY196" s="221"/>
      <c r="AZ196" s="136"/>
      <c r="BA196" s="223" t="str">
        <f t="shared" si="811"/>
        <v/>
      </c>
      <c r="BB196" s="223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BC196" s="223" t="str">
        <f t="shared" si="806"/>
        <v/>
      </c>
    </row>
    <row r="197" spans="1:55">
      <c r="A197" s="166">
        <f>输入错误检查!A196</f>
        <v>0</v>
      </c>
      <c r="B197" s="108" t="str">
        <f t="shared" si="1199"/>
        <v/>
      </c>
      <c r="C197" s="108" t="str">
        <f t="shared" si="1200"/>
        <v/>
      </c>
      <c r="D197" s="108" t="str">
        <f t="shared" si="1201"/>
        <v/>
      </c>
      <c r="E197" s="108" t="str">
        <f t="shared" si="1202"/>
        <v/>
      </c>
      <c r="F197" s="108" t="str">
        <f t="shared" si="1203"/>
        <v/>
      </c>
      <c r="G197" s="125">
        <v>2</v>
      </c>
      <c r="H197" s="108" t="s">
        <v>307</v>
      </c>
      <c r="I197" s="108" t="str">
        <f t="shared" si="838"/>
        <v/>
      </c>
      <c r="J197" s="108" t="str">
        <f t="shared" si="839"/>
        <v/>
      </c>
      <c r="K197" s="179"/>
      <c r="L197" s="207"/>
      <c r="M197" s="208">
        <f>S197+S198</f>
        <v>0</v>
      </c>
      <c r="N197" s="208">
        <f>T197+T198</f>
        <v>0</v>
      </c>
      <c r="O197" s="125">
        <f t="shared" si="1195"/>
        <v>0</v>
      </c>
      <c r="P197" s="209">
        <f t="shared" si="1196"/>
        <v>0</v>
      </c>
      <c r="Q197" s="209">
        <f t="shared" si="1197"/>
        <v>0</v>
      </c>
      <c r="R197" s="209">
        <f t="shared" si="1198"/>
        <v>0</v>
      </c>
      <c r="S197" s="177"/>
      <c r="T197" s="177"/>
      <c r="U197" s="125" t="str">
        <f t="shared" si="1204"/>
        <v/>
      </c>
      <c r="V197" s="125" t="str" cm="1">
        <f t="array" ref="V197">_xlfn.IFS(S197+T197=0,"",S197&gt;T197,IF(I197="主",IF(S197=5,4,3),IF(S197=5,0,1)),S197&lt;T197,IF(I197="主",IF(T197=5,0,1),IF(T197=5,4,3)),S197=T197,2)</f>
        <v/>
      </c>
      <c r="W197" s="231"/>
      <c r="X197" s="210"/>
      <c r="Y197" s="210"/>
      <c r="Z197" s="232" t="str">
        <f t="shared" ref="Z197:AA197" si="1206">IF($K197="","",IF($K197=$K195,AT195,AT196))</f>
        <v/>
      </c>
      <c r="AA197" s="233" t="str">
        <f t="shared" si="1206"/>
        <v/>
      </c>
      <c r="AB197" s="234" t="str">
        <f t="shared" ref="AB197" si="1207">IF($K197="","",IF($K197=$K195,AW195,AW196))</f>
        <v/>
      </c>
      <c r="AC197" s="235" t="str">
        <f t="shared" ref="AC197" si="1208">IF($K197="","",IF($K197=$K195,AY195,AY196))</f>
        <v/>
      </c>
      <c r="AD197" s="227"/>
      <c r="AE197" s="227"/>
      <c r="AF197" s="227"/>
      <c r="AG197" s="227"/>
      <c r="AH197" s="227"/>
      <c r="AI197" s="227"/>
      <c r="AJ197" s="227"/>
      <c r="AK197" s="227"/>
      <c r="AL197" s="236" t="str">
        <f t="shared" ref="AL197" si="1209">IF($K197="","",IF($K197=$K195,AZ195,AZ196))</f>
        <v/>
      </c>
      <c r="AM197" s="214"/>
      <c r="AN197" s="214"/>
      <c r="AO197" s="249"/>
      <c r="AP197" s="177"/>
      <c r="AQ197" s="281"/>
      <c r="AR197" s="238"/>
      <c r="AS197" s="230"/>
      <c r="AT197" s="220"/>
      <c r="AU197" s="221"/>
      <c r="AV197" s="179"/>
      <c r="AW197" s="221"/>
      <c r="AX197" s="179"/>
      <c r="AY197" s="221"/>
      <c r="AZ197" s="139"/>
      <c r="BA197" s="223" t="str">
        <f t="shared" si="811"/>
        <v/>
      </c>
      <c r="BB197" s="223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BC197" s="223" t="str">
        <f t="shared" si="806"/>
        <v/>
      </c>
    </row>
    <row r="198" spans="1:55">
      <c r="A198" s="166">
        <f>输入错误检查!A197</f>
        <v>0</v>
      </c>
      <c r="B198" s="108" t="str">
        <f t="shared" si="1199"/>
        <v/>
      </c>
      <c r="C198" s="108" t="str">
        <f t="shared" si="1200"/>
        <v/>
      </c>
      <c r="D198" s="108" t="str">
        <f t="shared" si="1201"/>
        <v/>
      </c>
      <c r="E198" s="108" t="str">
        <f t="shared" si="1202"/>
        <v/>
      </c>
      <c r="F198" s="108" t="str">
        <f t="shared" si="1203"/>
        <v/>
      </c>
      <c r="G198" s="125">
        <v>2</v>
      </c>
      <c r="H198" s="108" t="s">
        <v>311</v>
      </c>
      <c r="I198" s="108" t="str">
        <f t="shared" si="838"/>
        <v/>
      </c>
      <c r="J198" s="108" t="str">
        <f t="shared" si="839"/>
        <v/>
      </c>
      <c r="K198" s="179"/>
      <c r="L198" s="245"/>
      <c r="M198" s="208"/>
      <c r="N198" s="208"/>
      <c r="O198" s="125"/>
      <c r="P198" s="224"/>
      <c r="Q198" s="224"/>
      <c r="R198" s="224"/>
      <c r="S198" s="177"/>
      <c r="T198" s="177"/>
      <c r="U198" s="125" t="str">
        <f t="shared" si="1204"/>
        <v/>
      </c>
      <c r="V198" s="125" t="str" cm="1">
        <f t="array" ref="V198">_xlfn.IFS(S198+T198=0,"",S198&gt;T198,IF(I198="主",IF(S198=5,4,3),IF(S198=5,0,1)),S198&lt;T198,IF(I198="主",IF(T198=5,0,1),IF(T198=5,4,3)),S198=T198,2)</f>
        <v/>
      </c>
      <c r="W198" s="231"/>
      <c r="X198" s="210"/>
      <c r="Y198" s="210" t="str">
        <f t="shared" si="1205"/>
        <v/>
      </c>
      <c r="Z198" s="232" t="str">
        <f t="shared" ref="Z198:AA198" si="1210">IF($K198="","",IF($K198=$K196,AT196,AT195))</f>
        <v/>
      </c>
      <c r="AA198" s="233" t="str">
        <f t="shared" si="1210"/>
        <v/>
      </c>
      <c r="AB198" s="234" t="str">
        <f t="shared" ref="AB198" si="1211">IF($K198="","",IF($K198=$K196,AW196,AW195))</f>
        <v/>
      </c>
      <c r="AC198" s="235" t="str">
        <f t="shared" ref="AC198" si="1212">IF($K198="","",IF($K198=$K196,AY196,AY195))</f>
        <v/>
      </c>
      <c r="AD198" s="226"/>
      <c r="AE198" s="226"/>
      <c r="AF198" s="227"/>
      <c r="AG198" s="227"/>
      <c r="AH198" s="227"/>
      <c r="AI198" s="227"/>
      <c r="AJ198" s="227"/>
      <c r="AK198" s="227"/>
      <c r="AL198" s="236" t="str">
        <f t="shared" ref="AL198" si="1213">IF($K198="","",IF($K198=$K196,AZ196,AZ195))</f>
        <v/>
      </c>
      <c r="AM198" s="214"/>
      <c r="AN198" s="214"/>
      <c r="AO198" s="249"/>
      <c r="AP198" s="177"/>
      <c r="AQ198" s="250"/>
      <c r="AR198" s="228"/>
      <c r="AS198" s="230"/>
      <c r="AT198" s="220"/>
      <c r="AU198" s="221"/>
      <c r="AV198" s="179"/>
      <c r="AW198" s="221"/>
      <c r="AX198" s="179"/>
      <c r="AY198" s="221"/>
      <c r="AZ198" s="136"/>
      <c r="BA198" s="223" t="str">
        <f t="shared" si="811"/>
        <v/>
      </c>
      <c r="BB198" s="223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BC198" s="223" t="str">
        <f t="shared" ref="BC198:BC261" si="1214">_xlfn.IFS(BB198="","",BB198=E198,F198,BB198=F198,E198)</f>
        <v/>
      </c>
    </row>
    <row r="199" spans="1:55">
      <c r="A199" s="166">
        <f>输入错误检查!A198</f>
        <v>0</v>
      </c>
      <c r="B199" s="108" t="str">
        <f t="shared" si="1199"/>
        <v/>
      </c>
      <c r="C199" s="108" t="str">
        <f t="shared" si="1200"/>
        <v/>
      </c>
      <c r="D199" s="108" t="str">
        <f t="shared" si="1201"/>
        <v/>
      </c>
      <c r="E199" s="108" t="str">
        <f t="shared" si="1202"/>
        <v/>
      </c>
      <c r="F199" s="108" t="str">
        <f t="shared" si="1203"/>
        <v/>
      </c>
      <c r="G199" s="125">
        <v>3</v>
      </c>
      <c r="H199" s="108" t="s">
        <v>307</v>
      </c>
      <c r="I199" s="108" t="str">
        <f t="shared" si="838"/>
        <v/>
      </c>
      <c r="J199" s="108" t="str">
        <f t="shared" si="839"/>
        <v/>
      </c>
      <c r="K199" s="179"/>
      <c r="L199" s="245"/>
      <c r="M199" s="208">
        <f>S199+S200</f>
        <v>0</v>
      </c>
      <c r="N199" s="208">
        <f>T199+T200</f>
        <v>0</v>
      </c>
      <c r="O199" s="125">
        <f t="shared" si="1195"/>
        <v>0</v>
      </c>
      <c r="P199" s="209">
        <f t="shared" si="1196"/>
        <v>0</v>
      </c>
      <c r="Q199" s="209">
        <f t="shared" si="1197"/>
        <v>0</v>
      </c>
      <c r="R199" s="209">
        <f t="shared" si="1198"/>
        <v>0</v>
      </c>
      <c r="S199" s="177"/>
      <c r="T199" s="177"/>
      <c r="U199" s="125" t="str">
        <f t="shared" si="1204"/>
        <v/>
      </c>
      <c r="V199" s="125" t="str" cm="1">
        <f t="array" ref="V199">_xlfn.IFS(S199+T199=0,"",S199&gt;T199,IF(I199="主",IF(S199=5,4,3),IF(S199=5,0,1)),S199&lt;T199,IF(I199="主",IF(T199=5,0,1),IF(T199=5,4,3)),S199=T199,2)</f>
        <v/>
      </c>
      <c r="W199" s="231"/>
      <c r="X199" s="231"/>
      <c r="Y199" s="210"/>
      <c r="Z199" s="235" t="str">
        <f t="shared" ref="Z199:AA199" si="1215">IF($K199="","",IF($K199=$K197,AT197,AT198))</f>
        <v/>
      </c>
      <c r="AA199" s="235" t="str">
        <f t="shared" si="1215"/>
        <v/>
      </c>
      <c r="AB199" s="239" t="str">
        <f t="shared" ref="AB199" si="1216">IF($K199="","",IF($K199=$K197,AW197,AW198))</f>
        <v/>
      </c>
      <c r="AC199" s="239" t="str">
        <f t="shared" ref="AC199" si="1217">IF($K199="","",IF($K199=$K197,AY197,AY198))</f>
        <v/>
      </c>
      <c r="AD199" s="235" t="str">
        <f t="shared" ref="AD199:AG199" si="1218">IF($K199="","",IF($K199=$K197,Z197,Z198))</f>
        <v/>
      </c>
      <c r="AE199" s="240" t="str">
        <f t="shared" si="1218"/>
        <v/>
      </c>
      <c r="AF199" s="240" t="str">
        <f t="shared" si="1218"/>
        <v/>
      </c>
      <c r="AG199" s="240" t="str">
        <f t="shared" si="1218"/>
        <v/>
      </c>
      <c r="AH199" s="227"/>
      <c r="AI199" s="227"/>
      <c r="AJ199" s="227"/>
      <c r="AK199" s="227"/>
      <c r="AL199" s="236" t="str">
        <f t="shared" ref="AL199" si="1219">IF($K199="","",IF($K199=$K197,AZ197,AZ198))</f>
        <v/>
      </c>
      <c r="AM199" s="241" t="str">
        <f t="shared" ref="AM199" si="1220">IF($K199="","",IF($K199=$K197,AL197,AL198))</f>
        <v/>
      </c>
      <c r="AN199" s="214"/>
      <c r="AO199" s="249"/>
      <c r="AP199" s="177"/>
      <c r="AQ199" s="177"/>
      <c r="AR199" s="281"/>
      <c r="AS199" s="242"/>
      <c r="AT199" s="282"/>
      <c r="AU199" s="247"/>
      <c r="AV199" s="177"/>
      <c r="AW199" s="247"/>
      <c r="AX199" s="177"/>
      <c r="AY199" s="247"/>
      <c r="AZ199" s="139"/>
      <c r="BA199" s="223" t="str">
        <f t="shared" ref="BA199:BA262" si="1221">_xlfn.IFS(BB199="","",BB199=E199,"主",BB199=F199,"客")</f>
        <v/>
      </c>
      <c r="BB199" s="223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BC199" s="223" t="str">
        <f t="shared" si="1214"/>
        <v/>
      </c>
    </row>
    <row r="200" spans="1:55">
      <c r="A200" s="166">
        <f>输入错误检查!A199</f>
        <v>0</v>
      </c>
      <c r="B200" s="108" t="str">
        <f t="shared" si="1199"/>
        <v/>
      </c>
      <c r="C200" s="108" t="str">
        <f t="shared" si="1200"/>
        <v/>
      </c>
      <c r="D200" s="108" t="str">
        <f t="shared" si="1201"/>
        <v/>
      </c>
      <c r="E200" s="108" t="str">
        <f t="shared" si="1202"/>
        <v/>
      </c>
      <c r="F200" s="108" t="str">
        <f t="shared" si="1203"/>
        <v/>
      </c>
      <c r="G200" s="125">
        <v>3</v>
      </c>
      <c r="H200" s="108" t="s">
        <v>311</v>
      </c>
      <c r="I200" s="108" t="str">
        <f t="shared" si="838"/>
        <v/>
      </c>
      <c r="J200" s="108" t="str">
        <f t="shared" si="839"/>
        <v/>
      </c>
      <c r="K200" s="179"/>
      <c r="L200" s="245"/>
      <c r="M200" s="208"/>
      <c r="N200" s="208"/>
      <c r="O200" s="125"/>
      <c r="P200" s="224"/>
      <c r="Q200" s="224"/>
      <c r="R200" s="224"/>
      <c r="S200" s="177"/>
      <c r="T200" s="177"/>
      <c r="U200" s="125" t="str">
        <f t="shared" si="1204"/>
        <v/>
      </c>
      <c r="V200" s="125" t="str" cm="1">
        <f t="array" ref="V200">_xlfn.IFS(S200+T200=0,"",S200&gt;T200,IF(I200="主",IF(S200=5,4,3),IF(S200=5,0,1)),S200&lt;T200,IF(I200="主",IF(T200=5,0,1),IF(T200=5,4,3)),S200=T200,2)</f>
        <v/>
      </c>
      <c r="W200" s="231"/>
      <c r="X200" s="231"/>
      <c r="Y200" s="210" t="str">
        <f t="shared" si="1205"/>
        <v/>
      </c>
      <c r="Z200" s="235" t="str">
        <f t="shared" ref="Z200:AA200" si="1222">IF($K200="","",IF($K200=$K198,AT198,AT197))</f>
        <v/>
      </c>
      <c r="AA200" s="235" t="str">
        <f t="shared" si="1222"/>
        <v/>
      </c>
      <c r="AB200" s="239" t="str">
        <f t="shared" ref="AB200" si="1223">IF($K200="","",IF($K200=$K198,AW198,AW197))</f>
        <v/>
      </c>
      <c r="AC200" s="239" t="str">
        <f t="shared" ref="AC200" si="1224">IF($K200="","",IF($K200=$K198,AY198,AY197))</f>
        <v/>
      </c>
      <c r="AD200" s="235" t="str">
        <f t="shared" ref="AD200:AG200" si="1225">IF($K200="","",IF($K200=$K198,Z198,Z197))</f>
        <v/>
      </c>
      <c r="AE200" s="240" t="str">
        <f t="shared" si="1225"/>
        <v/>
      </c>
      <c r="AF200" s="240" t="str">
        <f t="shared" si="1225"/>
        <v/>
      </c>
      <c r="AG200" s="240" t="str">
        <f t="shared" si="1225"/>
        <v/>
      </c>
      <c r="AH200" s="226"/>
      <c r="AI200" s="226"/>
      <c r="AJ200" s="226"/>
      <c r="AK200" s="243"/>
      <c r="AL200" s="236" t="str">
        <f t="shared" ref="AL200" si="1226">IF($K200="","",IF($K200=$K198,AZ198,AZ197))</f>
        <v/>
      </c>
      <c r="AM200" s="241" t="str">
        <f t="shared" ref="AM200" si="1227">IF($K200="","",IF($K200=$K198,AL198,AL197))</f>
        <v/>
      </c>
      <c r="AN200" s="214"/>
      <c r="AO200" s="249"/>
      <c r="AP200" s="177"/>
      <c r="AQ200" s="177"/>
      <c r="AR200" s="250"/>
      <c r="AS200" s="244"/>
      <c r="AT200" s="282"/>
      <c r="AU200" s="247"/>
      <c r="AV200" s="177"/>
      <c r="AW200" s="247"/>
      <c r="AX200" s="177"/>
      <c r="AY200" s="247"/>
      <c r="AZ200" s="139"/>
      <c r="BA200" s="223" t="str">
        <f t="shared" si="1221"/>
        <v/>
      </c>
      <c r="BB200" s="223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BC200" s="223" t="str">
        <f t="shared" si="1214"/>
        <v/>
      </c>
    </row>
    <row r="201" spans="1:55">
      <c r="A201" s="166">
        <f>输入错误检查!A200</f>
        <v>0</v>
      </c>
      <c r="B201" s="108" t="str">
        <f t="shared" si="1199"/>
        <v/>
      </c>
      <c r="C201" s="108" t="str">
        <f t="shared" si="1200"/>
        <v/>
      </c>
      <c r="D201" s="108" t="str">
        <f t="shared" si="1201"/>
        <v/>
      </c>
      <c r="E201" s="108" t="str">
        <f t="shared" si="1202"/>
        <v/>
      </c>
      <c r="F201" s="108" t="str">
        <f t="shared" si="1203"/>
        <v/>
      </c>
      <c r="G201" s="125">
        <v>4</v>
      </c>
      <c r="H201" s="108" t="s">
        <v>307</v>
      </c>
      <c r="I201" s="108" t="str">
        <f t="shared" si="838"/>
        <v/>
      </c>
      <c r="J201" s="108" t="str">
        <f t="shared" si="839"/>
        <v/>
      </c>
      <c r="K201" s="179"/>
      <c r="L201" s="245"/>
      <c r="M201" s="208">
        <f>S201+S202</f>
        <v>0</v>
      </c>
      <c r="N201" s="208">
        <f>T201+T202</f>
        <v>0</v>
      </c>
      <c r="O201" s="125">
        <f t="shared" ref="O201:O205" si="1228">M201+N201</f>
        <v>0</v>
      </c>
      <c r="P201" s="209">
        <f t="shared" ref="P201:P205" si="1229">IF(M201&gt;N201,1,0)</f>
        <v>0</v>
      </c>
      <c r="Q201" s="209">
        <f t="shared" ref="Q201:Q205" si="1230">IF(M201+N201=0,0,IF(M201=N201,1,0))</f>
        <v>0</v>
      </c>
      <c r="R201" s="209">
        <f t="shared" ref="R201:R205" si="1231">IF(M201&lt;N201,1,0)</f>
        <v>0</v>
      </c>
      <c r="S201" s="177"/>
      <c r="T201" s="177"/>
      <c r="U201" s="125" t="str">
        <f t="shared" si="1204"/>
        <v/>
      </c>
      <c r="V201" s="125" t="str" cm="1">
        <f t="array" ref="V201">_xlfn.IFS(S201+T201=0,"",S201&gt;T201,IF(I201="主",IF(S201=5,4,3),IF(S201=5,0,1)),S201&lt;T201,IF(I201="主",IF(T201=5,0,1),IF(T201=5,4,3)),S201=T201,2)</f>
        <v/>
      </c>
      <c r="W201" s="231"/>
      <c r="X201" s="231"/>
      <c r="Y201" s="210"/>
      <c r="Z201" s="235" t="str">
        <f t="shared" ref="Z201:AA201" si="1232">IF($K201="","",IF($K201=$K199,AT199,AT200))</f>
        <v/>
      </c>
      <c r="AA201" s="235" t="str">
        <f t="shared" si="1232"/>
        <v/>
      </c>
      <c r="AB201" s="239" t="str">
        <f t="shared" ref="AB201" si="1233">IF($K201="","",IF($K201=$K199,AW199,AW200))</f>
        <v/>
      </c>
      <c r="AC201" s="239" t="str">
        <f t="shared" ref="AC201" si="1234">IF($K201="","",IF($K201=$K199,AY199,AY200))</f>
        <v/>
      </c>
      <c r="AD201" s="232" t="str">
        <f t="shared" ref="AD201:AG201" si="1235">IF($K201="","",IF($K201=$K199,Z199,Z200))</f>
        <v/>
      </c>
      <c r="AE201" s="232" t="str">
        <f t="shared" si="1235"/>
        <v/>
      </c>
      <c r="AF201" s="240" t="str">
        <f t="shared" si="1235"/>
        <v/>
      </c>
      <c r="AG201" s="240" t="str">
        <f t="shared" si="1235"/>
        <v/>
      </c>
      <c r="AH201" s="232" t="str">
        <f t="shared" ref="AH201:AK201" si="1236">IF($K201="","",IF($K201=$K199,AD199,AD200))</f>
        <v/>
      </c>
      <c r="AI201" s="232" t="str">
        <f t="shared" si="1236"/>
        <v/>
      </c>
      <c r="AJ201" s="233" t="str">
        <f t="shared" si="1236"/>
        <v/>
      </c>
      <c r="AK201" s="233" t="str">
        <f t="shared" si="1236"/>
        <v/>
      </c>
      <c r="AL201" s="236" t="str">
        <f t="shared" ref="AL201" si="1237">IF($K201="","",IF($K201=$K199,AZ199,AZ200))</f>
        <v/>
      </c>
      <c r="AM201" s="241" t="str">
        <f t="shared" ref="AM201:AN201" si="1238">IF($K201="","",IF($K201=$K199,AL199,AL200))</f>
        <v/>
      </c>
      <c r="AN201" s="241" t="str">
        <f t="shared" si="1238"/>
        <v/>
      </c>
      <c r="AO201" s="177"/>
      <c r="AP201" s="177"/>
      <c r="AQ201" s="177"/>
      <c r="AR201" s="177"/>
      <c r="AS201" s="246"/>
      <c r="AT201" s="247"/>
      <c r="AU201" s="247"/>
      <c r="AV201" s="177"/>
      <c r="AW201" s="247"/>
      <c r="AX201" s="177"/>
      <c r="AY201" s="247"/>
      <c r="AZ201" s="139"/>
      <c r="BA201" s="223" t="str">
        <f t="shared" si="1221"/>
        <v/>
      </c>
      <c r="BB201" s="223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223" t="str">
        <f t="shared" si="1214"/>
        <v/>
      </c>
    </row>
    <row r="202" spans="1:55">
      <c r="A202" s="166">
        <f>输入错误检查!A201</f>
        <v>0</v>
      </c>
      <c r="B202" s="108" t="str">
        <f t="shared" si="1199"/>
        <v/>
      </c>
      <c r="C202" s="108" t="str">
        <f t="shared" si="1200"/>
        <v/>
      </c>
      <c r="D202" s="108" t="str">
        <f t="shared" si="1201"/>
        <v/>
      </c>
      <c r="E202" s="108" t="str">
        <f t="shared" si="1202"/>
        <v/>
      </c>
      <c r="F202" s="108" t="str">
        <f t="shared" si="1203"/>
        <v/>
      </c>
      <c r="G202" s="125">
        <v>4</v>
      </c>
      <c r="H202" s="108" t="s">
        <v>311</v>
      </c>
      <c r="I202" s="108" t="str">
        <f t="shared" si="838"/>
        <v/>
      </c>
      <c r="J202" s="108" t="str">
        <f t="shared" si="839"/>
        <v/>
      </c>
      <c r="K202" s="179"/>
      <c r="L202" s="245"/>
      <c r="M202" s="208"/>
      <c r="N202" s="208"/>
      <c r="O202" s="125"/>
      <c r="P202" s="224"/>
      <c r="Q202" s="224"/>
      <c r="R202" s="224"/>
      <c r="S202" s="177"/>
      <c r="T202" s="177"/>
      <c r="U202" s="125" t="str">
        <f t="shared" si="1204"/>
        <v/>
      </c>
      <c r="V202" s="125" t="str" cm="1">
        <f t="array" ref="V202">_xlfn.IFS(S202+T202=0,"",S202&gt;T202,IF(I202="主",IF(S202=5,4,3),IF(S202=5,0,1)),S202&lt;T202,IF(I202="主",IF(T202=5,0,1),IF(T202=5,4,3)),S202=T202,2)</f>
        <v/>
      </c>
      <c r="W202" s="231"/>
      <c r="X202" s="231"/>
      <c r="Y202" s="210" t="str">
        <f t="shared" ref="Y202:Y206" si="1239">IF(Y201="","",Y201)</f>
        <v/>
      </c>
      <c r="Z202" s="235" t="str">
        <f t="shared" ref="Z202:AA202" si="1240">IF($K202="","",IF($K202=$K200,AT200,AT199))</f>
        <v/>
      </c>
      <c r="AA202" s="235" t="str">
        <f t="shared" si="1240"/>
        <v/>
      </c>
      <c r="AB202" s="239" t="str">
        <f t="shared" ref="AB202" si="1241">IF($K202="","",IF($K202=$K200,AW200,AW199))</f>
        <v/>
      </c>
      <c r="AC202" s="239" t="str">
        <f t="shared" ref="AC202" si="1242">IF($K202="","",IF($K202=$K200,AY200,AY199))</f>
        <v/>
      </c>
      <c r="AD202" s="232" t="str">
        <f t="shared" ref="AD202:AG202" si="1243">IF($K202="","",IF($K202=$K200,Z200,Z199))</f>
        <v/>
      </c>
      <c r="AE202" s="232" t="str">
        <f t="shared" si="1243"/>
        <v/>
      </c>
      <c r="AF202" s="240" t="str">
        <f t="shared" si="1243"/>
        <v/>
      </c>
      <c r="AG202" s="240" t="str">
        <f t="shared" si="1243"/>
        <v/>
      </c>
      <c r="AH202" s="232" t="str">
        <f t="shared" ref="AH202:AK202" si="1244">IF($K202="","",IF($K202=$K200,AD200,AD199))</f>
        <v/>
      </c>
      <c r="AI202" s="232" t="str">
        <f t="shared" si="1244"/>
        <v/>
      </c>
      <c r="AJ202" s="233" t="str">
        <f t="shared" si="1244"/>
        <v/>
      </c>
      <c r="AK202" s="233" t="str">
        <f t="shared" si="1244"/>
        <v/>
      </c>
      <c r="AL202" s="236" t="str">
        <f t="shared" ref="AL202" si="1245">IF($K202="","",IF($K202=$K200,AZ200,AZ199))</f>
        <v/>
      </c>
      <c r="AM202" s="241" t="str">
        <f t="shared" ref="AM202:AN202" si="1246">IF($K202="","",IF($K202=$K200,AL200,AL199))</f>
        <v/>
      </c>
      <c r="AN202" s="241" t="str">
        <f t="shared" si="1246"/>
        <v/>
      </c>
      <c r="AO202" s="177"/>
      <c r="AP202" s="177"/>
      <c r="AQ202" s="177"/>
      <c r="AR202" s="177"/>
      <c r="AS202" s="177"/>
      <c r="AT202" s="247"/>
      <c r="AU202" s="247"/>
      <c r="AV202" s="177"/>
      <c r="AW202" s="247"/>
      <c r="AX202" s="177"/>
      <c r="AY202" s="247"/>
      <c r="AZ202" s="139"/>
      <c r="BA202" s="223" t="str">
        <f t="shared" si="1221"/>
        <v/>
      </c>
      <c r="BB202" s="223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223" t="str">
        <f t="shared" si="1214"/>
        <v/>
      </c>
    </row>
    <row r="203" spans="1:55">
      <c r="A203" s="166">
        <f>输入错误检查!A202</f>
        <v>0</v>
      </c>
      <c r="B203" s="108" t="str">
        <f t="shared" si="1199"/>
        <v/>
      </c>
      <c r="C203" s="108" t="str">
        <f t="shared" si="1200"/>
        <v/>
      </c>
      <c r="D203" s="108" t="str">
        <f t="shared" si="1201"/>
        <v/>
      </c>
      <c r="E203" s="108" t="str">
        <f t="shared" si="1202"/>
        <v/>
      </c>
      <c r="F203" s="108" t="str">
        <f t="shared" si="1203"/>
        <v/>
      </c>
      <c r="G203" s="125">
        <v>5</v>
      </c>
      <c r="H203" s="108" t="s">
        <v>307</v>
      </c>
      <c r="I203" s="108" t="str">
        <f t="shared" si="838"/>
        <v/>
      </c>
      <c r="J203" s="108" t="str">
        <f t="shared" si="839"/>
        <v/>
      </c>
      <c r="K203" s="179"/>
      <c r="L203" s="177"/>
      <c r="M203" s="208">
        <f>S203+S204</f>
        <v>0</v>
      </c>
      <c r="N203" s="208">
        <f>T203+T204</f>
        <v>0</v>
      </c>
      <c r="O203" s="125">
        <f t="shared" si="1228"/>
        <v>0</v>
      </c>
      <c r="P203" s="209">
        <f t="shared" si="1229"/>
        <v>0</v>
      </c>
      <c r="Q203" s="209">
        <f t="shared" si="1230"/>
        <v>0</v>
      </c>
      <c r="R203" s="209">
        <f t="shared" si="1231"/>
        <v>0</v>
      </c>
      <c r="S203" s="177"/>
      <c r="T203" s="177"/>
      <c r="U203" s="125" t="str">
        <f t="shared" si="1204"/>
        <v/>
      </c>
      <c r="V203" s="125" t="str" cm="1">
        <f t="array" ref="V203">_xlfn.IFS(S203+T203=0,"",S203&gt;T203,IF(I203="主",IF(S203=5,4,3),IF(S203=5,0,1)),S203&lt;T203,IF(I203="主",IF(T203=5,0,1),IF(T203=5,4,3)),S203=T203,2)</f>
        <v/>
      </c>
      <c r="W203" s="231"/>
      <c r="X203" s="231"/>
      <c r="Y203" s="210"/>
      <c r="Z203" s="235" t="str">
        <f t="shared" ref="Z203:AA203" si="1247">IF($K203="","",IF($K203=$K201,AT201,AT202))</f>
        <v/>
      </c>
      <c r="AA203" s="235" t="str">
        <f t="shared" si="1247"/>
        <v/>
      </c>
      <c r="AB203" s="239" t="str">
        <f t="shared" ref="AB203" si="1248">IF($K203="","",IF($K203=$K201,AW201,AW202))</f>
        <v/>
      </c>
      <c r="AC203" s="239" t="str">
        <f t="shared" ref="AC203" si="1249">IF($K203="","",IF($K203=$K201,AY201,AY202))</f>
        <v/>
      </c>
      <c r="AD203" s="232" t="str">
        <f t="shared" ref="AD203:AG203" si="1250">IF($K203="","",IF($K203=$K201,Z201,Z202))</f>
        <v/>
      </c>
      <c r="AE203" s="232" t="str">
        <f t="shared" si="1250"/>
        <v/>
      </c>
      <c r="AF203" s="240" t="str">
        <f t="shared" si="1250"/>
        <v/>
      </c>
      <c r="AG203" s="240" t="str">
        <f t="shared" si="1250"/>
        <v/>
      </c>
      <c r="AH203" s="232" t="str">
        <f t="shared" ref="AH203:AK203" si="1251">IF($K203="","",IF($K203=$K201,AD201,AD202))</f>
        <v/>
      </c>
      <c r="AI203" s="232" t="str">
        <f t="shared" si="1251"/>
        <v/>
      </c>
      <c r="AJ203" s="233" t="str">
        <f t="shared" si="1251"/>
        <v/>
      </c>
      <c r="AK203" s="233" t="str">
        <f t="shared" si="1251"/>
        <v/>
      </c>
      <c r="AL203" s="236" t="str">
        <f t="shared" ref="AL203" si="1252">IF($K203="","",IF($K203=$K201,AZ201,AZ202))</f>
        <v/>
      </c>
      <c r="AM203" s="241" t="str">
        <f t="shared" ref="AM203:AN203" si="1253">IF($K203="","",IF($K203=$K201,AL201,AL202))</f>
        <v/>
      </c>
      <c r="AN203" s="241" t="str">
        <f t="shared" si="1253"/>
        <v/>
      </c>
      <c r="AO203" s="249"/>
      <c r="AP203" s="177"/>
      <c r="AQ203" s="177"/>
      <c r="AR203" s="250"/>
      <c r="AS203" s="246"/>
      <c r="AT203" s="251"/>
      <c r="AU203" s="252"/>
      <c r="AV203" s="177"/>
      <c r="AW203" s="252"/>
      <c r="AX203" s="177"/>
      <c r="AY203" s="252"/>
      <c r="AZ203" s="283"/>
      <c r="BA203" s="223" t="str">
        <f t="shared" si="1221"/>
        <v/>
      </c>
      <c r="BB203" s="223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BC203" s="223" t="str">
        <f t="shared" si="1214"/>
        <v/>
      </c>
    </row>
    <row r="204" spans="1:55">
      <c r="A204" s="166">
        <f>输入错误检查!A203</f>
        <v>0</v>
      </c>
      <c r="B204" s="108" t="str">
        <f t="shared" si="1199"/>
        <v/>
      </c>
      <c r="C204" s="108" t="str">
        <f t="shared" si="1200"/>
        <v/>
      </c>
      <c r="D204" s="108" t="str">
        <f t="shared" si="1201"/>
        <v/>
      </c>
      <c r="E204" s="108" t="str">
        <f t="shared" si="1202"/>
        <v/>
      </c>
      <c r="F204" s="108" t="str">
        <f t="shared" si="1203"/>
        <v/>
      </c>
      <c r="G204" s="125">
        <v>5</v>
      </c>
      <c r="H204" s="108" t="s">
        <v>311</v>
      </c>
      <c r="I204" s="108" t="str">
        <f t="shared" si="838"/>
        <v/>
      </c>
      <c r="J204" s="108" t="str">
        <f t="shared" si="839"/>
        <v/>
      </c>
      <c r="K204" s="179"/>
      <c r="L204" s="177"/>
      <c r="M204" s="208"/>
      <c r="N204" s="208"/>
      <c r="O204" s="125"/>
      <c r="P204" s="224"/>
      <c r="Q204" s="224"/>
      <c r="R204" s="224"/>
      <c r="S204" s="177"/>
      <c r="T204" s="177"/>
      <c r="U204" s="125" t="str">
        <f t="shared" si="1204"/>
        <v/>
      </c>
      <c r="V204" s="125" t="str" cm="1">
        <f t="array" ref="V204">_xlfn.IFS(S204+T204=0,"",S204&gt;T204,IF(I204="主",IF(S204=5,4,3),IF(S204=5,0,1)),S204&lt;T204,IF(I204="主",IF(T204=5,0,1),IF(T204=5,4,3)),S204=T204,2)</f>
        <v/>
      </c>
      <c r="W204" s="231"/>
      <c r="X204" s="231"/>
      <c r="Y204" s="210" t="str">
        <f t="shared" si="1239"/>
        <v/>
      </c>
      <c r="Z204" s="235" t="str">
        <f t="shared" ref="Z204:AA204" si="1254">IF($K204="","",IF($K204=$K202,AT202,AT201))</f>
        <v/>
      </c>
      <c r="AA204" s="235" t="str">
        <f t="shared" si="1254"/>
        <v/>
      </c>
      <c r="AB204" s="239" t="str">
        <f t="shared" ref="AB204" si="1255">IF($K204="","",IF($K204=$K202,AW202,AW201))</f>
        <v/>
      </c>
      <c r="AC204" s="239" t="str">
        <f t="shared" ref="AC204" si="1256">IF($K204="","",IF($K204=$K202,AY202,AY201))</f>
        <v/>
      </c>
      <c r="AD204" s="232" t="str">
        <f t="shared" ref="AD204:AG204" si="1257">IF($K204="","",IF($K204=$K202,Z202,Z201))</f>
        <v/>
      </c>
      <c r="AE204" s="232" t="str">
        <f t="shared" si="1257"/>
        <v/>
      </c>
      <c r="AF204" s="240" t="str">
        <f t="shared" si="1257"/>
        <v/>
      </c>
      <c r="AG204" s="240" t="str">
        <f t="shared" si="1257"/>
        <v/>
      </c>
      <c r="AH204" s="232" t="str">
        <f t="shared" ref="AH204:AK204" si="1258">IF($K204="","",IF($K204=$K202,AD202,AD201))</f>
        <v/>
      </c>
      <c r="AI204" s="232" t="str">
        <f t="shared" si="1258"/>
        <v/>
      </c>
      <c r="AJ204" s="233" t="str">
        <f t="shared" si="1258"/>
        <v/>
      </c>
      <c r="AK204" s="233" t="str">
        <f t="shared" si="1258"/>
        <v/>
      </c>
      <c r="AL204" s="236" t="str">
        <f t="shared" ref="AL204" si="1259">IF($K204="","",IF($K204=$K202,AZ202,AZ201))</f>
        <v/>
      </c>
      <c r="AM204" s="241" t="str">
        <f t="shared" ref="AM204:AN204" si="1260">IF($K204="","",IF($K204=$K202,AL202,AL201))</f>
        <v/>
      </c>
      <c r="AN204" s="241" t="str">
        <f t="shared" si="1260"/>
        <v/>
      </c>
      <c r="AO204" s="249"/>
      <c r="AP204" s="177"/>
      <c r="AQ204" s="177"/>
      <c r="AR204" s="250"/>
      <c r="AS204" s="246"/>
      <c r="AT204" s="251"/>
      <c r="AU204" s="252"/>
      <c r="AV204" s="177"/>
      <c r="AW204" s="252"/>
      <c r="AX204" s="177"/>
      <c r="AY204" s="252"/>
      <c r="AZ204" s="283"/>
      <c r="BA204" s="223" t="str">
        <f t="shared" si="1221"/>
        <v/>
      </c>
      <c r="BB204" s="223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BC204" s="223" t="str">
        <f t="shared" si="1214"/>
        <v/>
      </c>
    </row>
    <row r="205" spans="1:55">
      <c r="A205" s="166">
        <f>输入错误检查!A204</f>
        <v>0</v>
      </c>
      <c r="B205" s="108" t="str">
        <f t="shared" si="1199"/>
        <v/>
      </c>
      <c r="C205" s="108" t="str">
        <f t="shared" si="1200"/>
        <v/>
      </c>
      <c r="D205" s="108" t="str">
        <f t="shared" si="1201"/>
        <v/>
      </c>
      <c r="E205" s="108" t="str">
        <f t="shared" si="1202"/>
        <v/>
      </c>
      <c r="F205" s="108" t="str">
        <f t="shared" si="1203"/>
        <v/>
      </c>
      <c r="G205" s="125" t="s">
        <v>314</v>
      </c>
      <c r="H205" s="108" t="s">
        <v>307</v>
      </c>
      <c r="I205" s="108" t="str">
        <f t="shared" ref="I205:I268" si="1261">IF(K205="","",IF(K205=E205,"主","客"))</f>
        <v/>
      </c>
      <c r="J205" s="108" t="str">
        <f t="shared" ref="J205:J268" si="1262">IF(K205="","",IF(K205=E205,F205,E205))</f>
        <v/>
      </c>
      <c r="K205" s="179"/>
      <c r="L205" s="177"/>
      <c r="M205" s="208">
        <f>S205+S206</f>
        <v>0</v>
      </c>
      <c r="N205" s="208">
        <f>T205+T206</f>
        <v>0</v>
      </c>
      <c r="O205" s="125">
        <f t="shared" si="1228"/>
        <v>0</v>
      </c>
      <c r="P205" s="209">
        <f t="shared" si="1229"/>
        <v>0</v>
      </c>
      <c r="Q205" s="209">
        <f t="shared" si="1230"/>
        <v>0</v>
      </c>
      <c r="R205" s="209">
        <f t="shared" si="1231"/>
        <v>0</v>
      </c>
      <c r="S205" s="177"/>
      <c r="T205" s="177"/>
      <c r="U205" s="125" t="str">
        <f t="shared" si="1204"/>
        <v/>
      </c>
      <c r="V205" s="125" t="str" cm="1">
        <f t="array" ref="V205">_xlfn.IFS(S205+T205=0,"",S205&gt;T205,IF(I205="主",IF(S205=5,4,3),IF(S205=5,0,1)),S205&lt;T205,IF(I205="主",IF(T205=5,0,1),IF(T205=5,4,3)),S205=T205,2)</f>
        <v/>
      </c>
      <c r="W205" s="231"/>
      <c r="X205" s="231"/>
      <c r="Y205" s="210"/>
      <c r="Z205" s="235" t="str">
        <f t="shared" ref="Z205:AA205" si="1263">IF($K205="","",IF($K205=$K203,AT203,AT204))</f>
        <v/>
      </c>
      <c r="AA205" s="235" t="str">
        <f t="shared" si="1263"/>
        <v/>
      </c>
      <c r="AB205" s="239" t="str">
        <f t="shared" ref="AB205" si="1264">IF($K205="","",IF($K205=$K203,AW203,AW204))</f>
        <v/>
      </c>
      <c r="AC205" s="239" t="str">
        <f t="shared" ref="AC205" si="1265">IF($K205="","",IF($K205=$K203,AY203,AY204))</f>
        <v/>
      </c>
      <c r="AD205" s="232" t="str">
        <f t="shared" ref="AD205:AG205" si="1266">IF($K205="","",IF($K205=$K203,Z203,Z204))</f>
        <v/>
      </c>
      <c r="AE205" s="232" t="str">
        <f t="shared" si="1266"/>
        <v/>
      </c>
      <c r="AF205" s="240" t="str">
        <f t="shared" si="1266"/>
        <v/>
      </c>
      <c r="AG205" s="240" t="str">
        <f t="shared" si="1266"/>
        <v/>
      </c>
      <c r="AH205" s="232" t="str">
        <f t="shared" ref="AH205:AK205" si="1267">IF($K205="","",IF($K205=$K203,AD203,AD204))</f>
        <v/>
      </c>
      <c r="AI205" s="232" t="str">
        <f t="shared" si="1267"/>
        <v/>
      </c>
      <c r="AJ205" s="233" t="str">
        <f t="shared" si="1267"/>
        <v/>
      </c>
      <c r="AK205" s="233" t="str">
        <f t="shared" si="1267"/>
        <v/>
      </c>
      <c r="AL205" s="236" t="str">
        <f t="shared" ref="AL205" si="1268">IF($K205="","",IF($K205=$K203,AZ203,AZ204))</f>
        <v/>
      </c>
      <c r="AM205" s="241" t="str">
        <f t="shared" ref="AM205:AN205" si="1269">IF($K205="","",IF($K205=$K203,AL203,AL204))</f>
        <v/>
      </c>
      <c r="AN205" s="241" t="str">
        <f t="shared" si="1269"/>
        <v/>
      </c>
      <c r="AO205" s="177"/>
      <c r="AP205" s="177"/>
      <c r="AQ205" s="177"/>
      <c r="AR205" s="177"/>
      <c r="AS205" s="246"/>
      <c r="AT205" s="252"/>
      <c r="AU205" s="252"/>
      <c r="AV205" s="177"/>
      <c r="AW205" s="252"/>
      <c r="AX205" s="177"/>
      <c r="AY205" s="252"/>
      <c r="AZ205" s="283"/>
      <c r="BA205" s="223" t="str">
        <f t="shared" si="1221"/>
        <v/>
      </c>
      <c r="BB205" s="223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BC205" s="223" t="str">
        <f t="shared" si="1214"/>
        <v/>
      </c>
    </row>
    <row r="206" spans="1:55">
      <c r="A206" s="166">
        <f>输入错误检查!A205</f>
        <v>0</v>
      </c>
      <c r="B206" s="108" t="str">
        <f t="shared" si="1199"/>
        <v/>
      </c>
      <c r="C206" s="108" t="str">
        <f t="shared" si="1200"/>
        <v/>
      </c>
      <c r="D206" s="108" t="str">
        <f t="shared" si="1201"/>
        <v/>
      </c>
      <c r="E206" s="108" t="str">
        <f t="shared" si="1202"/>
        <v/>
      </c>
      <c r="F206" s="108" t="str">
        <f t="shared" si="1203"/>
        <v/>
      </c>
      <c r="G206" s="125" t="s">
        <v>314</v>
      </c>
      <c r="H206" s="108" t="s">
        <v>311</v>
      </c>
      <c r="I206" s="108" t="str">
        <f t="shared" si="1261"/>
        <v/>
      </c>
      <c r="J206" s="108" t="str">
        <f t="shared" si="1262"/>
        <v/>
      </c>
      <c r="K206" s="177"/>
      <c r="L206" s="177"/>
      <c r="M206" s="208"/>
      <c r="N206" s="208"/>
      <c r="O206" s="125"/>
      <c r="P206" s="224"/>
      <c r="Q206" s="224"/>
      <c r="R206" s="224"/>
      <c r="S206" s="177"/>
      <c r="T206" s="177"/>
      <c r="U206" s="125" t="str">
        <f t="shared" si="1204"/>
        <v/>
      </c>
      <c r="V206" s="125" t="str" cm="1">
        <f t="array" ref="V206">_xlfn.IFS(S206+T206=0,"",S206&gt;T206,IF(I206="主",IF(S206=5,4,3),IF(S206=5,0,1)),S206&lt;T206,IF(I206="主",IF(T206=5,0,1),IF(T206=5,4,3)),S206=T206,2)</f>
        <v/>
      </c>
      <c r="W206" s="231"/>
      <c r="X206" s="231"/>
      <c r="Y206" s="210" t="str">
        <f t="shared" si="1239"/>
        <v/>
      </c>
      <c r="Z206" s="235" t="str">
        <f t="shared" ref="Z206:AA206" si="1270">IF($K206="","",IF($K206=$K204,AT204,AT203))</f>
        <v/>
      </c>
      <c r="AA206" s="235" t="str">
        <f t="shared" si="1270"/>
        <v/>
      </c>
      <c r="AB206" s="239" t="str">
        <f t="shared" ref="AB206" si="1271">IF($K206="","",IF($K206=$K204,AW204,AW203))</f>
        <v/>
      </c>
      <c r="AC206" s="239" t="str">
        <f t="shared" ref="AC206" si="1272">IF($K206="","",IF($K206=$K204,AY204,AY203))</f>
        <v/>
      </c>
      <c r="AD206" s="232" t="str">
        <f t="shared" ref="AD206:AG206" si="1273">IF($K206="","",IF($K206=$K204,Z204,Z203))</f>
        <v/>
      </c>
      <c r="AE206" s="232" t="str">
        <f t="shared" si="1273"/>
        <v/>
      </c>
      <c r="AF206" s="240" t="str">
        <f t="shared" si="1273"/>
        <v/>
      </c>
      <c r="AG206" s="240" t="str">
        <f t="shared" si="1273"/>
        <v/>
      </c>
      <c r="AH206" s="232" t="str">
        <f t="shared" ref="AH206:AK206" si="1274">IF($K206="","",IF($K206=$K204,AD204,AD203))</f>
        <v/>
      </c>
      <c r="AI206" s="232" t="str">
        <f t="shared" si="1274"/>
        <v/>
      </c>
      <c r="AJ206" s="233" t="str">
        <f t="shared" si="1274"/>
        <v/>
      </c>
      <c r="AK206" s="233" t="str">
        <f t="shared" si="1274"/>
        <v/>
      </c>
      <c r="AL206" s="236" t="str">
        <f t="shared" ref="AL206" si="1275">IF($K206="","",IF($K206=$K204,AZ204,AZ203))</f>
        <v/>
      </c>
      <c r="AM206" s="241" t="str">
        <f t="shared" ref="AM206:AN206" si="1276">IF($K206="","",IF($K206=$K204,AL204,AL203))</f>
        <v/>
      </c>
      <c r="AN206" s="241" t="str">
        <f t="shared" si="1276"/>
        <v/>
      </c>
      <c r="AO206" s="177"/>
      <c r="AP206" s="177"/>
      <c r="AQ206" s="177"/>
      <c r="AR206" s="177"/>
      <c r="AS206" s="177"/>
      <c r="AT206" s="252"/>
      <c r="AU206" s="252"/>
      <c r="AV206" s="177"/>
      <c r="AW206" s="252"/>
      <c r="AX206" s="177"/>
      <c r="AY206" s="252"/>
      <c r="AZ206" s="283"/>
      <c r="BA206" s="223" t="str">
        <f t="shared" si="1221"/>
        <v/>
      </c>
      <c r="BB206" s="223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BC206" s="223" t="str">
        <f t="shared" si="1214"/>
        <v/>
      </c>
    </row>
    <row r="207" spans="1:55">
      <c r="A207" s="166">
        <f>输入错误检查!A206</f>
        <v>0</v>
      </c>
      <c r="B207" s="108" t="str">
        <f>IF(赛果!A19="","",赛果!A19)</f>
        <v/>
      </c>
      <c r="C207" s="108" t="str">
        <f>IF(赛果!B19="","",赛果!B19)</f>
        <v/>
      </c>
      <c r="D207" s="108" t="str">
        <f>IF(赛果!C19="","",赛果!C19)</f>
        <v/>
      </c>
      <c r="E207" s="108" t="str">
        <f>IF(赛果!D19="","",赛果!D19)</f>
        <v/>
      </c>
      <c r="F207" s="108" t="str">
        <f>IF(赛果!E19="","",赛果!E19)</f>
        <v/>
      </c>
      <c r="G207" s="125">
        <v>1</v>
      </c>
      <c r="H207" s="108" t="s">
        <v>307</v>
      </c>
      <c r="I207" s="108" t="str">
        <f t="shared" si="1261"/>
        <v/>
      </c>
      <c r="J207" s="108" t="str">
        <f t="shared" si="1262"/>
        <v/>
      </c>
      <c r="K207" s="288"/>
      <c r="L207" s="288"/>
      <c r="M207" s="208">
        <f>S207+S208</f>
        <v>0</v>
      </c>
      <c r="N207" s="208">
        <f>T207+T208</f>
        <v>0</v>
      </c>
      <c r="O207" s="108">
        <f t="shared" ref="O207:O211" si="1277">M207+N207</f>
        <v>0</v>
      </c>
      <c r="P207" s="256">
        <f t="shared" ref="P207:P211" si="1278">IF(M207&gt;N207,1,0)</f>
        <v>0</v>
      </c>
      <c r="Q207" s="256">
        <f t="shared" ref="Q207:Q211" si="1279">IF(M207+N207=0,0,IF(M207=N207,1,0))</f>
        <v>0</v>
      </c>
      <c r="R207" s="256">
        <f t="shared" ref="R207:R211" si="1280">IF(M207&lt;N207,1,0)</f>
        <v>0</v>
      </c>
      <c r="S207" s="288"/>
      <c r="T207" s="288"/>
      <c r="U207" s="125" t="str">
        <f t="shared" si="1204"/>
        <v/>
      </c>
      <c r="V207" s="125" t="str" cm="1">
        <f t="array" ref="V207">_xlfn.IFS(S207+T207=0,"",S207&gt;T207,IF(I207="主",IF(S207=5,4,3),IF(S207=5,0,1)),S207&lt;T207,IF(I207="主",IF(T207=5,0,1),IF(T207=5,4,3)),S207=T207,2)</f>
        <v/>
      </c>
      <c r="W207" s="258"/>
      <c r="X207" s="258"/>
      <c r="Y207" s="258"/>
      <c r="Z207" s="211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3"/>
      <c r="AL207" s="214"/>
      <c r="AM207" s="214"/>
      <c r="AN207" s="214"/>
      <c r="AO207" s="276"/>
      <c r="AP207" s="278"/>
      <c r="AQ207" s="261"/>
      <c r="AR207" s="262"/>
      <c r="AS207" s="263"/>
      <c r="AT207" s="264"/>
      <c r="AU207" s="265"/>
      <c r="AV207" s="179"/>
      <c r="AW207" s="265"/>
      <c r="AX207" s="179"/>
      <c r="AY207" s="265"/>
      <c r="AZ207" s="266"/>
      <c r="BA207" s="223" t="str">
        <f t="shared" si="1221"/>
        <v/>
      </c>
      <c r="BB207" s="223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BC207" s="223" t="str">
        <f t="shared" si="1214"/>
        <v/>
      </c>
    </row>
    <row r="208" spans="1:55">
      <c r="A208" s="166">
        <f>输入错误检查!A207</f>
        <v>0</v>
      </c>
      <c r="B208" s="108" t="str">
        <f t="shared" ref="B208:B218" si="1281">B207</f>
        <v/>
      </c>
      <c r="C208" s="108" t="str">
        <f t="shared" ref="C208:C218" si="1282">C207</f>
        <v/>
      </c>
      <c r="D208" s="108" t="str">
        <f t="shared" ref="D208:D218" si="1283">D207</f>
        <v/>
      </c>
      <c r="E208" s="108" t="str">
        <f t="shared" ref="E208:E218" si="1284">E207</f>
        <v/>
      </c>
      <c r="F208" s="108" t="str">
        <f t="shared" ref="F208:F218" si="1285">F207</f>
        <v/>
      </c>
      <c r="G208" s="125">
        <v>1</v>
      </c>
      <c r="H208" s="108" t="s">
        <v>311</v>
      </c>
      <c r="I208" s="108" t="str">
        <f t="shared" si="1261"/>
        <v/>
      </c>
      <c r="J208" s="108" t="str">
        <f t="shared" si="1262"/>
        <v/>
      </c>
      <c r="K208" s="288"/>
      <c r="L208" s="288"/>
      <c r="M208" s="208"/>
      <c r="N208" s="208"/>
      <c r="O208" s="108"/>
      <c r="P208" s="267"/>
      <c r="Q208" s="267"/>
      <c r="R208" s="267"/>
      <c r="S208" s="288"/>
      <c r="T208" s="288"/>
      <c r="U208" s="125" t="str">
        <f t="shared" si="1204"/>
        <v/>
      </c>
      <c r="V208" s="125" t="str" cm="1">
        <f t="array" ref="V208">_xlfn.IFS(S208+T208=0,"",S208&gt;T208,IF(I208="主",IF(S208=5,4,3),IF(S208=5,0,1)),S208&lt;T208,IF(I208="主",IF(T208=5,0,1),IF(T208=5,4,3)),S208=T208,2)</f>
        <v/>
      </c>
      <c r="W208" s="258" t="str">
        <f>IF(W207="","",W207)</f>
        <v/>
      </c>
      <c r="X208" s="258"/>
      <c r="Y208" s="258" t="str">
        <f t="shared" ref="Y208:Y212" si="1286">IF(Y207="","",Y207)</f>
        <v/>
      </c>
      <c r="Z208" s="225"/>
      <c r="AA208" s="226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13"/>
      <c r="AL208" s="214"/>
      <c r="AM208" s="214"/>
      <c r="AN208" s="214"/>
      <c r="AO208" s="276"/>
      <c r="AP208" s="278"/>
      <c r="AQ208" s="268"/>
      <c r="AR208" s="269"/>
      <c r="AS208" s="270"/>
      <c r="AT208" s="264"/>
      <c r="AU208" s="265"/>
      <c r="AV208" s="179"/>
      <c r="AW208" s="265"/>
      <c r="AX208" s="179"/>
      <c r="AY208" s="265"/>
      <c r="AZ208" s="266"/>
      <c r="BA208" s="223" t="str">
        <f t="shared" si="1221"/>
        <v/>
      </c>
      <c r="BB208" s="223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BC208" s="223" t="str">
        <f t="shared" si="1214"/>
        <v/>
      </c>
    </row>
    <row r="209" spans="1:55">
      <c r="A209" s="166">
        <f>输入错误检查!A208</f>
        <v>0</v>
      </c>
      <c r="B209" s="108" t="str">
        <f t="shared" si="1281"/>
        <v/>
      </c>
      <c r="C209" s="108" t="str">
        <f t="shared" si="1282"/>
        <v/>
      </c>
      <c r="D209" s="108" t="str">
        <f t="shared" si="1283"/>
        <v/>
      </c>
      <c r="E209" s="108" t="str">
        <f t="shared" si="1284"/>
        <v/>
      </c>
      <c r="F209" s="108" t="str">
        <f t="shared" si="1285"/>
        <v/>
      </c>
      <c r="G209" s="125">
        <v>2</v>
      </c>
      <c r="H209" s="108" t="s">
        <v>307</v>
      </c>
      <c r="I209" s="108" t="str">
        <f t="shared" si="1261"/>
        <v/>
      </c>
      <c r="J209" s="108" t="str">
        <f t="shared" si="1262"/>
        <v/>
      </c>
      <c r="K209" s="288"/>
      <c r="L209" s="288"/>
      <c r="M209" s="208">
        <f>S209+S210</f>
        <v>0</v>
      </c>
      <c r="N209" s="208">
        <f>T209+T210</f>
        <v>0</v>
      </c>
      <c r="O209" s="108">
        <f t="shared" si="1277"/>
        <v>0</v>
      </c>
      <c r="P209" s="256">
        <f t="shared" si="1278"/>
        <v>0</v>
      </c>
      <c r="Q209" s="256">
        <f t="shared" si="1279"/>
        <v>0</v>
      </c>
      <c r="R209" s="256">
        <f t="shared" si="1280"/>
        <v>0</v>
      </c>
      <c r="S209" s="288"/>
      <c r="T209" s="288"/>
      <c r="U209" s="125" t="str">
        <f t="shared" si="1204"/>
        <v/>
      </c>
      <c r="V209" s="125" t="str" cm="1">
        <f t="array" ref="V209">_xlfn.IFS(S209+T209=0,"",S209&gt;T209,IF(I209="主",IF(S209=5,4,3),IF(S209=5,0,1)),S209&lt;T209,IF(I209="主",IF(T209=5,0,1),IF(T209=5,4,3)),S209=T209,2)</f>
        <v/>
      </c>
      <c r="W209" s="271"/>
      <c r="X209" s="258"/>
      <c r="Y209" s="258"/>
      <c r="Z209" s="232" t="str">
        <f t="shared" ref="Z209:AA209" si="1287">IF($K209="","",IF($K209=$K207,AT207,AT208))</f>
        <v/>
      </c>
      <c r="AA209" s="233" t="str">
        <f t="shared" si="1287"/>
        <v/>
      </c>
      <c r="AB209" s="234" t="str">
        <f t="shared" ref="AB209" si="1288">IF($K209="","",IF($K209=$K207,AW207,AW208))</f>
        <v/>
      </c>
      <c r="AC209" s="235" t="str">
        <f t="shared" ref="AC209" si="1289">IF($K209="","",IF($K209=$K207,AY207,AY208))</f>
        <v/>
      </c>
      <c r="AD209" s="227"/>
      <c r="AE209" s="227"/>
      <c r="AF209" s="227"/>
      <c r="AG209" s="227"/>
      <c r="AH209" s="227"/>
      <c r="AI209" s="227"/>
      <c r="AJ209" s="227"/>
      <c r="AK209" s="227"/>
      <c r="AL209" s="236" t="str">
        <f t="shared" ref="AL209" si="1290">IF($K209="","",IF($K209=$K207,AZ207,AZ208))</f>
        <v/>
      </c>
      <c r="AM209" s="214"/>
      <c r="AN209" s="214"/>
      <c r="AO209" s="276"/>
      <c r="AP209" s="277"/>
      <c r="AQ209" s="289"/>
      <c r="AR209" s="274"/>
      <c r="AS209" s="270"/>
      <c r="AT209" s="264"/>
      <c r="AU209" s="265"/>
      <c r="AV209" s="179"/>
      <c r="AW209" s="265"/>
      <c r="AX209" s="179"/>
      <c r="AY209" s="265"/>
      <c r="AZ209" s="266"/>
      <c r="BA209" s="223" t="str">
        <f t="shared" si="1221"/>
        <v/>
      </c>
      <c r="BB209" s="223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223" t="str">
        <f t="shared" si="1214"/>
        <v/>
      </c>
    </row>
    <row r="210" spans="1:55">
      <c r="A210" s="166">
        <f>输入错误检查!A209</f>
        <v>0</v>
      </c>
      <c r="B210" s="108" t="str">
        <f t="shared" si="1281"/>
        <v/>
      </c>
      <c r="C210" s="108" t="str">
        <f t="shared" si="1282"/>
        <v/>
      </c>
      <c r="D210" s="108" t="str">
        <f t="shared" si="1283"/>
        <v/>
      </c>
      <c r="E210" s="108" t="str">
        <f t="shared" si="1284"/>
        <v/>
      </c>
      <c r="F210" s="108" t="str">
        <f t="shared" si="1285"/>
        <v/>
      </c>
      <c r="G210" s="125">
        <v>2</v>
      </c>
      <c r="H210" s="108" t="s">
        <v>311</v>
      </c>
      <c r="I210" s="108" t="str">
        <f t="shared" si="1261"/>
        <v/>
      </c>
      <c r="J210" s="108" t="str">
        <f t="shared" si="1262"/>
        <v/>
      </c>
      <c r="K210" s="288"/>
      <c r="L210" s="288"/>
      <c r="M210" s="208"/>
      <c r="N210" s="208"/>
      <c r="O210" s="108"/>
      <c r="P210" s="267"/>
      <c r="Q210" s="267"/>
      <c r="R210" s="267"/>
      <c r="S210" s="288"/>
      <c r="T210" s="288"/>
      <c r="U210" s="125" t="str">
        <f t="shared" si="1204"/>
        <v/>
      </c>
      <c r="V210" s="125" t="str" cm="1">
        <f t="array" ref="V210">_xlfn.IFS(S210+T210=0,"",S210&gt;T210,IF(I210="主",IF(S210=5,4,3),IF(S210=5,0,1)),S210&lt;T210,IF(I210="主",IF(T210=5,0,1),IF(T210=5,4,3)),S210=T210,2)</f>
        <v/>
      </c>
      <c r="W210" s="271"/>
      <c r="X210" s="258"/>
      <c r="Y210" s="258" t="str">
        <f t="shared" si="1286"/>
        <v/>
      </c>
      <c r="Z210" s="232" t="str">
        <f t="shared" ref="Z210:AA210" si="1291">IF($K210="","",IF($K210=$K208,AT208,AT207))</f>
        <v/>
      </c>
      <c r="AA210" s="233" t="str">
        <f t="shared" si="1291"/>
        <v/>
      </c>
      <c r="AB210" s="234" t="str">
        <f t="shared" ref="AB210" si="1292">IF($K210="","",IF($K210=$K208,AW208,AW207))</f>
        <v/>
      </c>
      <c r="AC210" s="235" t="str">
        <f t="shared" ref="AC210" si="1293">IF($K210="","",IF($K210=$K208,AY208,AY207))</f>
        <v/>
      </c>
      <c r="AD210" s="226"/>
      <c r="AE210" s="226"/>
      <c r="AF210" s="227"/>
      <c r="AG210" s="227"/>
      <c r="AH210" s="227"/>
      <c r="AI210" s="227"/>
      <c r="AJ210" s="227"/>
      <c r="AK210" s="227"/>
      <c r="AL210" s="236" t="str">
        <f t="shared" ref="AL210" si="1294">IF($K210="","",IF($K210=$K208,AZ208,AZ207))</f>
        <v/>
      </c>
      <c r="AM210" s="214"/>
      <c r="AN210" s="214"/>
      <c r="AO210" s="276"/>
      <c r="AP210" s="277"/>
      <c r="AQ210" s="278"/>
      <c r="AR210" s="268"/>
      <c r="AS210" s="270"/>
      <c r="AT210" s="264"/>
      <c r="AU210" s="265"/>
      <c r="AV210" s="179"/>
      <c r="AW210" s="265"/>
      <c r="AX210" s="179"/>
      <c r="AY210" s="265"/>
      <c r="AZ210" s="266"/>
      <c r="BA210" s="223" t="str">
        <f t="shared" si="1221"/>
        <v/>
      </c>
      <c r="BB210" s="223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223" t="str">
        <f t="shared" si="1214"/>
        <v/>
      </c>
    </row>
    <row r="211" spans="1:55">
      <c r="A211" s="166">
        <f>输入错误检查!A210</f>
        <v>0</v>
      </c>
      <c r="B211" s="108" t="str">
        <f t="shared" si="1281"/>
        <v/>
      </c>
      <c r="C211" s="108" t="str">
        <f t="shared" si="1282"/>
        <v/>
      </c>
      <c r="D211" s="108" t="str">
        <f t="shared" si="1283"/>
        <v/>
      </c>
      <c r="E211" s="108" t="str">
        <f t="shared" si="1284"/>
        <v/>
      </c>
      <c r="F211" s="108" t="str">
        <f t="shared" si="1285"/>
        <v/>
      </c>
      <c r="G211" s="125">
        <v>3</v>
      </c>
      <c r="H211" s="108" t="s">
        <v>307</v>
      </c>
      <c r="I211" s="108" t="str">
        <f t="shared" si="1261"/>
        <v/>
      </c>
      <c r="J211" s="108" t="str">
        <f t="shared" si="1262"/>
        <v/>
      </c>
      <c r="K211" s="288"/>
      <c r="L211" s="288"/>
      <c r="M211" s="208">
        <f>S211+S212</f>
        <v>0</v>
      </c>
      <c r="N211" s="208">
        <f>T211+T212</f>
        <v>0</v>
      </c>
      <c r="O211" s="108">
        <f t="shared" si="1277"/>
        <v>0</v>
      </c>
      <c r="P211" s="256">
        <f t="shared" si="1278"/>
        <v>0</v>
      </c>
      <c r="Q211" s="256">
        <f t="shared" si="1279"/>
        <v>0</v>
      </c>
      <c r="R211" s="256">
        <f t="shared" si="1280"/>
        <v>0</v>
      </c>
      <c r="S211" s="288"/>
      <c r="T211" s="288"/>
      <c r="U211" s="125" t="str">
        <f t="shared" si="1204"/>
        <v/>
      </c>
      <c r="V211" s="125" t="str" cm="1">
        <f t="array" ref="V211">_xlfn.IFS(S211+T211=0,"",S211&gt;T211,IF(I211="主",IF(S211=5,4,3),IF(S211=5,0,1)),S211&lt;T211,IF(I211="主",IF(T211=5,0,1),IF(T211=5,4,3)),S211=T211,2)</f>
        <v/>
      </c>
      <c r="W211" s="271"/>
      <c r="X211" s="271"/>
      <c r="Y211" s="258"/>
      <c r="Z211" s="235" t="str">
        <f t="shared" ref="Z211:AA211" si="1295">IF($K211="","",IF($K211=$K209,AT209,AT210))</f>
        <v/>
      </c>
      <c r="AA211" s="235" t="str">
        <f t="shared" si="1295"/>
        <v/>
      </c>
      <c r="AB211" s="239" t="str">
        <f t="shared" ref="AB211" si="1296">IF($K211="","",IF($K211=$K209,AW209,AW210))</f>
        <v/>
      </c>
      <c r="AC211" s="239" t="str">
        <f t="shared" ref="AC211" si="1297">IF($K211="","",IF($K211=$K209,AY209,AY210))</f>
        <v/>
      </c>
      <c r="AD211" s="235" t="str">
        <f t="shared" ref="AD211:AG211" si="1298">IF($K211="","",IF($K211=$K209,Z209,Z210))</f>
        <v/>
      </c>
      <c r="AE211" s="240" t="str">
        <f t="shared" si="1298"/>
        <v/>
      </c>
      <c r="AF211" s="240" t="str">
        <f t="shared" si="1298"/>
        <v/>
      </c>
      <c r="AG211" s="240" t="str">
        <f t="shared" si="1298"/>
        <v/>
      </c>
      <c r="AH211" s="227"/>
      <c r="AI211" s="227"/>
      <c r="AJ211" s="227"/>
      <c r="AK211" s="227"/>
      <c r="AL211" s="236" t="str">
        <f t="shared" ref="AL211" si="1299">IF($K211="","",IF($K211=$K209,AZ209,AZ210))</f>
        <v/>
      </c>
      <c r="AM211" s="241" t="str">
        <f t="shared" ref="AM211" si="1300">IF($K211="","",IF($K211=$K209,AL209,AL210))</f>
        <v/>
      </c>
      <c r="AN211" s="214"/>
      <c r="AO211" s="276"/>
      <c r="AP211" s="277"/>
      <c r="AQ211" s="277"/>
      <c r="AR211" s="289"/>
      <c r="AS211" s="275"/>
      <c r="AT211" s="264"/>
      <c r="AU211" s="265"/>
      <c r="AV211" s="179"/>
      <c r="AW211" s="265"/>
      <c r="AX211" s="179"/>
      <c r="AY211" s="265"/>
      <c r="AZ211" s="266"/>
      <c r="BA211" s="223" t="str">
        <f t="shared" si="1221"/>
        <v/>
      </c>
      <c r="BB211" s="223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BC211" s="223" t="str">
        <f t="shared" si="1214"/>
        <v/>
      </c>
    </row>
    <row r="212" spans="1:55">
      <c r="A212" s="166">
        <f>输入错误检查!A211</f>
        <v>0</v>
      </c>
      <c r="B212" s="108" t="str">
        <f t="shared" si="1281"/>
        <v/>
      </c>
      <c r="C212" s="108" t="str">
        <f t="shared" si="1282"/>
        <v/>
      </c>
      <c r="D212" s="108" t="str">
        <f t="shared" si="1283"/>
        <v/>
      </c>
      <c r="E212" s="108" t="str">
        <f t="shared" si="1284"/>
        <v/>
      </c>
      <c r="F212" s="108" t="str">
        <f t="shared" si="1285"/>
        <v/>
      </c>
      <c r="G212" s="125">
        <v>3</v>
      </c>
      <c r="H212" s="108" t="s">
        <v>311</v>
      </c>
      <c r="I212" s="108" t="str">
        <f t="shared" si="1261"/>
        <v/>
      </c>
      <c r="J212" s="108" t="str">
        <f t="shared" si="1262"/>
        <v/>
      </c>
      <c r="K212" s="288"/>
      <c r="L212" s="288"/>
      <c r="M212" s="208"/>
      <c r="N212" s="208"/>
      <c r="O212" s="108"/>
      <c r="P212" s="267"/>
      <c r="Q212" s="267"/>
      <c r="R212" s="267"/>
      <c r="S212" s="288"/>
      <c r="T212" s="288"/>
      <c r="U212" s="125" t="str">
        <f t="shared" si="1204"/>
        <v/>
      </c>
      <c r="V212" s="125" t="str" cm="1">
        <f t="array" ref="V212">_xlfn.IFS(S212+T212=0,"",S212&gt;T212,IF(I212="主",IF(S212=5,4,3),IF(S212=5,0,1)),S212&lt;T212,IF(I212="主",IF(T212=5,0,1),IF(T212=5,4,3)),S212=T212,2)</f>
        <v/>
      </c>
      <c r="W212" s="271"/>
      <c r="X212" s="271"/>
      <c r="Y212" s="258" t="str">
        <f t="shared" si="1286"/>
        <v/>
      </c>
      <c r="Z212" s="235" t="str">
        <f t="shared" ref="Z212:AA212" si="1301">IF($K212="","",IF($K212=$K210,AT210,AT209))</f>
        <v/>
      </c>
      <c r="AA212" s="235" t="str">
        <f t="shared" si="1301"/>
        <v/>
      </c>
      <c r="AB212" s="239" t="str">
        <f t="shared" ref="AB212" si="1302">IF($K212="","",IF($K212=$K210,AW210,AW209))</f>
        <v/>
      </c>
      <c r="AC212" s="239" t="str">
        <f t="shared" ref="AC212" si="1303">IF($K212="","",IF($K212=$K210,AY210,AY209))</f>
        <v/>
      </c>
      <c r="AD212" s="235" t="str">
        <f t="shared" ref="AD212:AG212" si="1304">IF($K212="","",IF($K212=$K210,Z210,Z209))</f>
        <v/>
      </c>
      <c r="AE212" s="240" t="str">
        <f t="shared" si="1304"/>
        <v/>
      </c>
      <c r="AF212" s="240" t="str">
        <f t="shared" si="1304"/>
        <v/>
      </c>
      <c r="AG212" s="240" t="str">
        <f t="shared" si="1304"/>
        <v/>
      </c>
      <c r="AH212" s="226"/>
      <c r="AI212" s="226"/>
      <c r="AJ212" s="226"/>
      <c r="AK212" s="243"/>
      <c r="AL212" s="236" t="str">
        <f t="shared" ref="AL212" si="1305">IF($K212="","",IF($K212=$K210,AZ210,AZ209))</f>
        <v/>
      </c>
      <c r="AM212" s="241" t="str">
        <f t="shared" ref="AM212" si="1306">IF($K212="","",IF($K212=$K210,AL210,AL209))</f>
        <v/>
      </c>
      <c r="AN212" s="214"/>
      <c r="AO212" s="276"/>
      <c r="AP212" s="277"/>
      <c r="AQ212" s="277"/>
      <c r="AR212" s="278"/>
      <c r="AS212" s="279"/>
      <c r="AT212" s="264"/>
      <c r="AU212" s="265"/>
      <c r="AV212" s="179"/>
      <c r="AW212" s="265"/>
      <c r="AX212" s="179"/>
      <c r="AY212" s="265"/>
      <c r="AZ212" s="266"/>
      <c r="BA212" s="223" t="str">
        <f t="shared" si="1221"/>
        <v/>
      </c>
      <c r="BB212" s="223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BC212" s="223" t="str">
        <f t="shared" si="1214"/>
        <v/>
      </c>
    </row>
    <row r="213" spans="1:55">
      <c r="A213" s="166">
        <f>输入错误检查!A212</f>
        <v>0</v>
      </c>
      <c r="B213" s="108" t="str">
        <f t="shared" si="1281"/>
        <v/>
      </c>
      <c r="C213" s="108" t="str">
        <f t="shared" si="1282"/>
        <v/>
      </c>
      <c r="D213" s="108" t="str">
        <f t="shared" si="1283"/>
        <v/>
      </c>
      <c r="E213" s="108" t="str">
        <f t="shared" si="1284"/>
        <v/>
      </c>
      <c r="F213" s="108" t="str">
        <f t="shared" si="1285"/>
        <v/>
      </c>
      <c r="G213" s="125">
        <v>4</v>
      </c>
      <c r="H213" s="108" t="s">
        <v>307</v>
      </c>
      <c r="I213" s="108" t="str">
        <f t="shared" si="1261"/>
        <v/>
      </c>
      <c r="J213" s="108" t="str">
        <f t="shared" si="1262"/>
        <v/>
      </c>
      <c r="K213" s="288"/>
      <c r="L213" s="288"/>
      <c r="M213" s="208">
        <f>S213+S214</f>
        <v>0</v>
      </c>
      <c r="N213" s="208">
        <f>T213+T214</f>
        <v>0</v>
      </c>
      <c r="O213" s="108">
        <f t="shared" ref="O213:O217" si="1307">M213+N213</f>
        <v>0</v>
      </c>
      <c r="P213" s="256">
        <f t="shared" ref="P213:P217" si="1308">IF(M213&gt;N213,1,0)</f>
        <v>0</v>
      </c>
      <c r="Q213" s="256">
        <f t="shared" ref="Q213:Q217" si="1309">IF(M213+N213=0,0,IF(M213=N213,1,0))</f>
        <v>0</v>
      </c>
      <c r="R213" s="256">
        <f t="shared" ref="R213:R217" si="1310">IF(M213&lt;N213,1,0)</f>
        <v>0</v>
      </c>
      <c r="S213" s="288"/>
      <c r="T213" s="288"/>
      <c r="U213" s="125" t="str">
        <f t="shared" si="1204"/>
        <v/>
      </c>
      <c r="V213" s="125" t="str" cm="1">
        <f t="array" ref="V213">_xlfn.IFS(S213+T213=0,"",S213&gt;T213,IF(I213="主",IF(S213=5,4,3),IF(S213=5,0,1)),S213&lt;T213,IF(I213="主",IF(T213=5,0,1),IF(T213=5,4,3)),S213=T213,2)</f>
        <v/>
      </c>
      <c r="W213" s="271"/>
      <c r="X213" s="271"/>
      <c r="Y213" s="258"/>
      <c r="Z213" s="235" t="str">
        <f t="shared" ref="Z213:AA213" si="1311">IF($K213="","",IF($K213=$K211,AT211,AT212))</f>
        <v/>
      </c>
      <c r="AA213" s="235" t="str">
        <f t="shared" si="1311"/>
        <v/>
      </c>
      <c r="AB213" s="239" t="str">
        <f t="shared" ref="AB213" si="1312">IF($K213="","",IF($K213=$K211,AW211,AW212))</f>
        <v/>
      </c>
      <c r="AC213" s="239" t="str">
        <f t="shared" ref="AC213" si="1313">IF($K213="","",IF($K213=$K211,AY211,AY212))</f>
        <v/>
      </c>
      <c r="AD213" s="232" t="str">
        <f t="shared" ref="AD213:AG213" si="1314">IF($K213="","",IF($K213=$K211,Z211,Z212))</f>
        <v/>
      </c>
      <c r="AE213" s="232" t="str">
        <f t="shared" si="1314"/>
        <v/>
      </c>
      <c r="AF213" s="240" t="str">
        <f t="shared" si="1314"/>
        <v/>
      </c>
      <c r="AG213" s="240" t="str">
        <f t="shared" si="1314"/>
        <v/>
      </c>
      <c r="AH213" s="232" t="str">
        <f t="shared" ref="AH213:AK213" si="1315">IF($K213="","",IF($K213=$K211,AD211,AD212))</f>
        <v/>
      </c>
      <c r="AI213" s="232" t="str">
        <f t="shared" si="1315"/>
        <v/>
      </c>
      <c r="AJ213" s="233" t="str">
        <f t="shared" si="1315"/>
        <v/>
      </c>
      <c r="AK213" s="233" t="str">
        <f t="shared" si="1315"/>
        <v/>
      </c>
      <c r="AL213" s="236" t="str">
        <f t="shared" ref="AL213" si="1316">IF($K213="","",IF($K213=$K211,AZ211,AZ212))</f>
        <v/>
      </c>
      <c r="AM213" s="241" t="str">
        <f t="shared" ref="AM213:AN213" si="1317">IF($K213="","",IF($K213=$K211,AL211,AL212))</f>
        <v/>
      </c>
      <c r="AN213" s="241" t="str">
        <f t="shared" si="1317"/>
        <v/>
      </c>
      <c r="AO213" s="277"/>
      <c r="AP213" s="277"/>
      <c r="AQ213" s="277"/>
      <c r="AR213" s="277"/>
      <c r="AS213" s="280"/>
      <c r="AT213" s="264"/>
      <c r="AU213" s="265"/>
      <c r="AV213" s="179"/>
      <c r="AW213" s="265"/>
      <c r="AX213" s="179"/>
      <c r="AY213" s="265"/>
      <c r="AZ213" s="266"/>
      <c r="BA213" s="223" t="str">
        <f t="shared" si="1221"/>
        <v/>
      </c>
      <c r="BB213" s="223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BC213" s="223" t="str">
        <f t="shared" si="1214"/>
        <v/>
      </c>
    </row>
    <row r="214" spans="1:55">
      <c r="A214" s="166">
        <f>输入错误检查!A213</f>
        <v>0</v>
      </c>
      <c r="B214" s="108" t="str">
        <f t="shared" si="1281"/>
        <v/>
      </c>
      <c r="C214" s="108" t="str">
        <f t="shared" si="1282"/>
        <v/>
      </c>
      <c r="D214" s="108" t="str">
        <f t="shared" si="1283"/>
        <v/>
      </c>
      <c r="E214" s="108" t="str">
        <f t="shared" si="1284"/>
        <v/>
      </c>
      <c r="F214" s="108" t="str">
        <f t="shared" si="1285"/>
        <v/>
      </c>
      <c r="G214" s="125">
        <v>4</v>
      </c>
      <c r="H214" s="108" t="s">
        <v>311</v>
      </c>
      <c r="I214" s="108" t="str">
        <f t="shared" si="1261"/>
        <v/>
      </c>
      <c r="J214" s="108" t="str">
        <f t="shared" si="1262"/>
        <v/>
      </c>
      <c r="K214" s="288"/>
      <c r="L214" s="288"/>
      <c r="M214" s="208"/>
      <c r="N214" s="208"/>
      <c r="O214" s="108"/>
      <c r="P214" s="267"/>
      <c r="Q214" s="267"/>
      <c r="R214" s="267"/>
      <c r="S214" s="288"/>
      <c r="T214" s="288"/>
      <c r="U214" s="125" t="str">
        <f t="shared" si="1204"/>
        <v/>
      </c>
      <c r="V214" s="125" t="str" cm="1">
        <f t="array" ref="V214">_xlfn.IFS(S214+T214=0,"",S214&gt;T214,IF(I214="主",IF(S214=5,4,3),IF(S214=5,0,1)),S214&lt;T214,IF(I214="主",IF(T214=5,0,1),IF(T214=5,4,3)),S214=T214,2)</f>
        <v/>
      </c>
      <c r="W214" s="271"/>
      <c r="X214" s="271"/>
      <c r="Y214" s="258" t="str">
        <f t="shared" ref="Y214:Y218" si="1318">IF(Y213="","",Y213)</f>
        <v/>
      </c>
      <c r="Z214" s="235" t="str">
        <f t="shared" ref="Z214:AA214" si="1319">IF($K214="","",IF($K214=$K212,AT212,AT211))</f>
        <v/>
      </c>
      <c r="AA214" s="235" t="str">
        <f t="shared" si="1319"/>
        <v/>
      </c>
      <c r="AB214" s="239" t="str">
        <f t="shared" ref="AB214" si="1320">IF($K214="","",IF($K214=$K212,AW212,AW211))</f>
        <v/>
      </c>
      <c r="AC214" s="239" t="str">
        <f t="shared" ref="AC214" si="1321">IF($K214="","",IF($K214=$K212,AY212,AY211))</f>
        <v/>
      </c>
      <c r="AD214" s="232" t="str">
        <f t="shared" ref="AD214:AG214" si="1322">IF($K214="","",IF($K214=$K212,Z212,Z211))</f>
        <v/>
      </c>
      <c r="AE214" s="232" t="str">
        <f t="shared" si="1322"/>
        <v/>
      </c>
      <c r="AF214" s="240" t="str">
        <f t="shared" si="1322"/>
        <v/>
      </c>
      <c r="AG214" s="240" t="str">
        <f t="shared" si="1322"/>
        <v/>
      </c>
      <c r="AH214" s="232" t="str">
        <f t="shared" ref="AH214:AK214" si="1323">IF($K214="","",IF($K214=$K212,AD212,AD211))</f>
        <v/>
      </c>
      <c r="AI214" s="232" t="str">
        <f t="shared" si="1323"/>
        <v/>
      </c>
      <c r="AJ214" s="233" t="str">
        <f t="shared" si="1323"/>
        <v/>
      </c>
      <c r="AK214" s="233" t="str">
        <f t="shared" si="1323"/>
        <v/>
      </c>
      <c r="AL214" s="236" t="str">
        <f t="shared" ref="AL214" si="1324">IF($K214="","",IF($K214=$K212,AZ212,AZ211))</f>
        <v/>
      </c>
      <c r="AM214" s="241" t="str">
        <f t="shared" ref="AM214:AN214" si="1325">IF($K214="","",IF($K214=$K212,AL212,AL211))</f>
        <v/>
      </c>
      <c r="AN214" s="241" t="str">
        <f t="shared" si="1325"/>
        <v/>
      </c>
      <c r="AO214" s="277"/>
      <c r="AP214" s="277"/>
      <c r="AQ214" s="277"/>
      <c r="AR214" s="277"/>
      <c r="AS214" s="277"/>
      <c r="AT214" s="264"/>
      <c r="AU214" s="265"/>
      <c r="AV214" s="179"/>
      <c r="AW214" s="265"/>
      <c r="AX214" s="179"/>
      <c r="AY214" s="265"/>
      <c r="AZ214" s="266"/>
      <c r="BA214" s="223" t="str">
        <f t="shared" si="1221"/>
        <v/>
      </c>
      <c r="BB214" s="223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BC214" s="223" t="str">
        <f t="shared" si="1214"/>
        <v/>
      </c>
    </row>
    <row r="215" spans="1:55">
      <c r="A215" s="166">
        <f>输入错误检查!A214</f>
        <v>0</v>
      </c>
      <c r="B215" s="108" t="str">
        <f t="shared" si="1281"/>
        <v/>
      </c>
      <c r="C215" s="108" t="str">
        <f t="shared" si="1282"/>
        <v/>
      </c>
      <c r="D215" s="108" t="str">
        <f t="shared" si="1283"/>
        <v/>
      </c>
      <c r="E215" s="108" t="str">
        <f t="shared" si="1284"/>
        <v/>
      </c>
      <c r="F215" s="108" t="str">
        <f t="shared" si="1285"/>
        <v/>
      </c>
      <c r="G215" s="125">
        <v>5</v>
      </c>
      <c r="H215" s="108" t="s">
        <v>307</v>
      </c>
      <c r="I215" s="108" t="str">
        <f t="shared" si="1261"/>
        <v/>
      </c>
      <c r="J215" s="108" t="str">
        <f t="shared" si="1262"/>
        <v/>
      </c>
      <c r="K215" s="288"/>
      <c r="L215" s="288"/>
      <c r="M215" s="208">
        <f>S215+S216</f>
        <v>0</v>
      </c>
      <c r="N215" s="208">
        <f>T215+T216</f>
        <v>0</v>
      </c>
      <c r="O215" s="108">
        <f t="shared" si="1307"/>
        <v>0</v>
      </c>
      <c r="P215" s="256">
        <f t="shared" si="1308"/>
        <v>0</v>
      </c>
      <c r="Q215" s="256">
        <f t="shared" si="1309"/>
        <v>0</v>
      </c>
      <c r="R215" s="256">
        <f t="shared" si="1310"/>
        <v>0</v>
      </c>
      <c r="S215" s="288"/>
      <c r="T215" s="288"/>
      <c r="U215" s="125" t="str">
        <f t="shared" si="1204"/>
        <v/>
      </c>
      <c r="V215" s="125" t="str" cm="1">
        <f t="array" ref="V215">_xlfn.IFS(S215+T215=0,"",S215&gt;T215,IF(I215="主",IF(S215=5,4,3),IF(S215=5,0,1)),S215&lt;T215,IF(I215="主",IF(T215=5,0,1),IF(T215=5,4,3)),S215=T215,2)</f>
        <v/>
      </c>
      <c r="W215" s="271"/>
      <c r="X215" s="271"/>
      <c r="Y215" s="258"/>
      <c r="Z215" s="235" t="str">
        <f t="shared" ref="Z215:AA215" si="1326">IF($K215="","",IF($K215=$K213,AT213,AT214))</f>
        <v/>
      </c>
      <c r="AA215" s="235" t="str">
        <f t="shared" si="1326"/>
        <v/>
      </c>
      <c r="AB215" s="239" t="str">
        <f t="shared" ref="AB215" si="1327">IF($K215="","",IF($K215=$K213,AW213,AW214))</f>
        <v/>
      </c>
      <c r="AC215" s="239" t="str">
        <f t="shared" ref="AC215" si="1328">IF($K215="","",IF($K215=$K213,AY213,AY214))</f>
        <v/>
      </c>
      <c r="AD215" s="232" t="str">
        <f t="shared" ref="AD215:AG215" si="1329">IF($K215="","",IF($K215=$K213,Z213,Z214))</f>
        <v/>
      </c>
      <c r="AE215" s="232" t="str">
        <f t="shared" si="1329"/>
        <v/>
      </c>
      <c r="AF215" s="240" t="str">
        <f t="shared" si="1329"/>
        <v/>
      </c>
      <c r="AG215" s="240" t="str">
        <f t="shared" si="1329"/>
        <v/>
      </c>
      <c r="AH215" s="232" t="str">
        <f t="shared" ref="AH215:AK215" si="1330">IF($K215="","",IF($K215=$K213,AD213,AD214))</f>
        <v/>
      </c>
      <c r="AI215" s="232" t="str">
        <f t="shared" si="1330"/>
        <v/>
      </c>
      <c r="AJ215" s="233" t="str">
        <f t="shared" si="1330"/>
        <v/>
      </c>
      <c r="AK215" s="233" t="str">
        <f t="shared" si="1330"/>
        <v/>
      </c>
      <c r="AL215" s="236" t="str">
        <f t="shared" ref="AL215" si="1331">IF($K215="","",IF($K215=$K213,AZ213,AZ214))</f>
        <v/>
      </c>
      <c r="AM215" s="241" t="str">
        <f t="shared" ref="AM215:AN215" si="1332">IF($K215="","",IF($K215=$K213,AL213,AL214))</f>
        <v/>
      </c>
      <c r="AN215" s="241" t="str">
        <f t="shared" si="1332"/>
        <v/>
      </c>
      <c r="AO215" s="277"/>
      <c r="AP215" s="277"/>
      <c r="AQ215" s="277"/>
      <c r="AR215" s="277"/>
      <c r="AS215" s="280"/>
      <c r="AT215" s="264"/>
      <c r="AU215" s="265"/>
      <c r="AV215" s="179"/>
      <c r="AW215" s="265"/>
      <c r="AX215" s="179"/>
      <c r="AY215" s="265"/>
      <c r="AZ215" s="266"/>
      <c r="BA215" s="223" t="str">
        <f t="shared" si="1221"/>
        <v/>
      </c>
      <c r="BB215" s="223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BC215" s="223" t="str">
        <f t="shared" si="1214"/>
        <v/>
      </c>
    </row>
    <row r="216" spans="1:55">
      <c r="A216" s="166">
        <f>输入错误检查!A215</f>
        <v>0</v>
      </c>
      <c r="B216" s="108" t="str">
        <f t="shared" si="1281"/>
        <v/>
      </c>
      <c r="C216" s="108" t="str">
        <f t="shared" si="1282"/>
        <v/>
      </c>
      <c r="D216" s="108" t="str">
        <f t="shared" si="1283"/>
        <v/>
      </c>
      <c r="E216" s="108" t="str">
        <f t="shared" si="1284"/>
        <v/>
      </c>
      <c r="F216" s="108" t="str">
        <f t="shared" si="1285"/>
        <v/>
      </c>
      <c r="G216" s="125">
        <v>5</v>
      </c>
      <c r="H216" s="108" t="s">
        <v>311</v>
      </c>
      <c r="I216" s="108" t="str">
        <f t="shared" si="1261"/>
        <v/>
      </c>
      <c r="J216" s="108" t="str">
        <f t="shared" si="1262"/>
        <v/>
      </c>
      <c r="K216" s="288"/>
      <c r="L216" s="288"/>
      <c r="M216" s="208"/>
      <c r="N216" s="208"/>
      <c r="O216" s="108"/>
      <c r="P216" s="267"/>
      <c r="Q216" s="267"/>
      <c r="R216" s="267"/>
      <c r="S216" s="288"/>
      <c r="T216" s="288"/>
      <c r="U216" s="125" t="str">
        <f t="shared" si="1204"/>
        <v/>
      </c>
      <c r="V216" s="125" t="str" cm="1">
        <f t="array" ref="V216">_xlfn.IFS(S216+T216=0,"",S216&gt;T216,IF(I216="主",IF(S216=5,4,3),IF(S216=5,0,1)),S216&lt;T216,IF(I216="主",IF(T216=5,0,1),IF(T216=5,4,3)),S216=T216,2)</f>
        <v/>
      </c>
      <c r="W216" s="271"/>
      <c r="X216" s="271"/>
      <c r="Y216" s="258" t="str">
        <f t="shared" si="1318"/>
        <v/>
      </c>
      <c r="Z216" s="235" t="str">
        <f t="shared" ref="Z216:AA216" si="1333">IF($K216="","",IF($K216=$K214,AT214,AT213))</f>
        <v/>
      </c>
      <c r="AA216" s="235" t="str">
        <f t="shared" si="1333"/>
        <v/>
      </c>
      <c r="AB216" s="239" t="str">
        <f t="shared" ref="AB216" si="1334">IF($K216="","",IF($K216=$K214,AW214,AW213))</f>
        <v/>
      </c>
      <c r="AC216" s="239" t="str">
        <f t="shared" ref="AC216" si="1335">IF($K216="","",IF($K216=$K214,AY214,AY213))</f>
        <v/>
      </c>
      <c r="AD216" s="232" t="str">
        <f t="shared" ref="AD216:AG216" si="1336">IF($K216="","",IF($K216=$K214,Z214,Z213))</f>
        <v/>
      </c>
      <c r="AE216" s="232" t="str">
        <f t="shared" si="1336"/>
        <v/>
      </c>
      <c r="AF216" s="240" t="str">
        <f t="shared" si="1336"/>
        <v/>
      </c>
      <c r="AG216" s="240" t="str">
        <f t="shared" si="1336"/>
        <v/>
      </c>
      <c r="AH216" s="232" t="str">
        <f t="shared" ref="AH216:AK216" si="1337">IF($K216="","",IF($K216=$K214,AD214,AD213))</f>
        <v/>
      </c>
      <c r="AI216" s="232" t="str">
        <f t="shared" si="1337"/>
        <v/>
      </c>
      <c r="AJ216" s="233" t="str">
        <f t="shared" si="1337"/>
        <v/>
      </c>
      <c r="AK216" s="233" t="str">
        <f t="shared" si="1337"/>
        <v/>
      </c>
      <c r="AL216" s="236" t="str">
        <f t="shared" ref="AL216" si="1338">IF($K216="","",IF($K216=$K214,AZ214,AZ213))</f>
        <v/>
      </c>
      <c r="AM216" s="241" t="str">
        <f t="shared" ref="AM216:AN216" si="1339">IF($K216="","",IF($K216=$K214,AL214,AL213))</f>
        <v/>
      </c>
      <c r="AN216" s="241" t="str">
        <f t="shared" si="1339"/>
        <v/>
      </c>
      <c r="AO216" s="277"/>
      <c r="AP216" s="277"/>
      <c r="AQ216" s="277"/>
      <c r="AR216" s="277"/>
      <c r="AS216" s="277"/>
      <c r="AT216" s="264"/>
      <c r="AU216" s="265"/>
      <c r="AV216" s="179"/>
      <c r="AW216" s="265"/>
      <c r="AX216" s="179"/>
      <c r="AY216" s="265"/>
      <c r="AZ216" s="266"/>
      <c r="BA216" s="223" t="str">
        <f t="shared" si="1221"/>
        <v/>
      </c>
      <c r="BB216" s="223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BC216" s="223" t="str">
        <f t="shared" si="1214"/>
        <v/>
      </c>
    </row>
    <row r="217" spans="1:55">
      <c r="A217" s="166">
        <f>输入错误检查!A216</f>
        <v>0</v>
      </c>
      <c r="B217" s="108" t="str">
        <f t="shared" si="1281"/>
        <v/>
      </c>
      <c r="C217" s="108" t="str">
        <f t="shared" si="1282"/>
        <v/>
      </c>
      <c r="D217" s="108" t="str">
        <f t="shared" si="1283"/>
        <v/>
      </c>
      <c r="E217" s="108" t="str">
        <f t="shared" si="1284"/>
        <v/>
      </c>
      <c r="F217" s="108" t="str">
        <f t="shared" si="1285"/>
        <v/>
      </c>
      <c r="G217" s="125" t="s">
        <v>314</v>
      </c>
      <c r="H217" s="108" t="s">
        <v>307</v>
      </c>
      <c r="I217" s="108" t="str">
        <f t="shared" si="1261"/>
        <v/>
      </c>
      <c r="J217" s="108" t="str">
        <f t="shared" si="1262"/>
        <v/>
      </c>
      <c r="K217" s="288"/>
      <c r="L217" s="288"/>
      <c r="M217" s="208">
        <f>S217+S218</f>
        <v>0</v>
      </c>
      <c r="N217" s="208">
        <f>T217+T218</f>
        <v>0</v>
      </c>
      <c r="O217" s="108">
        <f t="shared" si="1307"/>
        <v>0</v>
      </c>
      <c r="P217" s="256">
        <f t="shared" si="1308"/>
        <v>0</v>
      </c>
      <c r="Q217" s="256">
        <f t="shared" si="1309"/>
        <v>0</v>
      </c>
      <c r="R217" s="256">
        <f t="shared" si="1310"/>
        <v>0</v>
      </c>
      <c r="S217" s="288"/>
      <c r="T217" s="288"/>
      <c r="U217" s="125" t="str">
        <f t="shared" si="1204"/>
        <v/>
      </c>
      <c r="V217" s="125" t="str" cm="1">
        <f t="array" ref="V217">_xlfn.IFS(S217+T217=0,"",S217&gt;T217,IF(I217="主",IF(S217=5,4,3),IF(S217=5,0,1)),S217&lt;T217,IF(I217="主",IF(T217=5,0,1),IF(T217=5,4,3)),S217=T217,2)</f>
        <v/>
      </c>
      <c r="W217" s="271"/>
      <c r="X217" s="271"/>
      <c r="Y217" s="258"/>
      <c r="Z217" s="235" t="str">
        <f t="shared" ref="Z217:AA217" si="1340">IF($K217="","",IF($K217=$K215,AT215,AT216))</f>
        <v/>
      </c>
      <c r="AA217" s="235" t="str">
        <f t="shared" si="1340"/>
        <v/>
      </c>
      <c r="AB217" s="239" t="str">
        <f t="shared" ref="AB217" si="1341">IF($K217="","",IF($K217=$K215,AW215,AW216))</f>
        <v/>
      </c>
      <c r="AC217" s="239" t="str">
        <f t="shared" ref="AC217" si="1342">IF($K217="","",IF($K217=$K215,AY215,AY216))</f>
        <v/>
      </c>
      <c r="AD217" s="232" t="str">
        <f t="shared" ref="AD217:AG217" si="1343">IF($K217="","",IF($K217=$K215,Z215,Z216))</f>
        <v/>
      </c>
      <c r="AE217" s="232" t="str">
        <f t="shared" si="1343"/>
        <v/>
      </c>
      <c r="AF217" s="240" t="str">
        <f t="shared" si="1343"/>
        <v/>
      </c>
      <c r="AG217" s="240" t="str">
        <f t="shared" si="1343"/>
        <v/>
      </c>
      <c r="AH217" s="232" t="str">
        <f t="shared" ref="AH217:AK217" si="1344">IF($K217="","",IF($K217=$K215,AD215,AD216))</f>
        <v/>
      </c>
      <c r="AI217" s="232" t="str">
        <f t="shared" si="1344"/>
        <v/>
      </c>
      <c r="AJ217" s="233" t="str">
        <f t="shared" si="1344"/>
        <v/>
      </c>
      <c r="AK217" s="233" t="str">
        <f t="shared" si="1344"/>
        <v/>
      </c>
      <c r="AL217" s="236" t="str">
        <f t="shared" ref="AL217" si="1345">IF($K217="","",IF($K217=$K215,AZ215,AZ216))</f>
        <v/>
      </c>
      <c r="AM217" s="241" t="str">
        <f t="shared" ref="AM217:AN217" si="1346">IF($K217="","",IF($K217=$K215,AL215,AL216))</f>
        <v/>
      </c>
      <c r="AN217" s="241" t="str">
        <f t="shared" si="1346"/>
        <v/>
      </c>
      <c r="AO217" s="277"/>
      <c r="AP217" s="277"/>
      <c r="AQ217" s="277"/>
      <c r="AR217" s="277"/>
      <c r="AS217" s="280"/>
      <c r="AT217" s="264"/>
      <c r="AU217" s="265"/>
      <c r="AV217" s="179"/>
      <c r="AW217" s="265"/>
      <c r="AX217" s="179"/>
      <c r="AY217" s="265"/>
      <c r="AZ217" s="266"/>
      <c r="BA217" s="223" t="str">
        <f t="shared" si="1221"/>
        <v/>
      </c>
      <c r="BB217" s="223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223" t="str">
        <f t="shared" si="1214"/>
        <v/>
      </c>
    </row>
    <row r="218" spans="1:55">
      <c r="A218" s="166">
        <f>输入错误检查!A217</f>
        <v>0</v>
      </c>
      <c r="B218" s="108" t="str">
        <f t="shared" si="1281"/>
        <v/>
      </c>
      <c r="C218" s="108" t="str">
        <f t="shared" si="1282"/>
        <v/>
      </c>
      <c r="D218" s="108" t="str">
        <f t="shared" si="1283"/>
        <v/>
      </c>
      <c r="E218" s="108" t="str">
        <f t="shared" si="1284"/>
        <v/>
      </c>
      <c r="F218" s="108" t="str">
        <f t="shared" si="1285"/>
        <v/>
      </c>
      <c r="G218" s="125" t="s">
        <v>314</v>
      </c>
      <c r="H218" s="108" t="s">
        <v>311</v>
      </c>
      <c r="I218" s="108" t="str">
        <f t="shared" si="1261"/>
        <v/>
      </c>
      <c r="J218" s="108" t="str">
        <f t="shared" si="1262"/>
        <v/>
      </c>
      <c r="K218" s="288"/>
      <c r="L218" s="288"/>
      <c r="M218" s="208"/>
      <c r="N218" s="208"/>
      <c r="O218" s="108"/>
      <c r="P218" s="267"/>
      <c r="Q218" s="267"/>
      <c r="R218" s="267"/>
      <c r="S218" s="288"/>
      <c r="T218" s="288"/>
      <c r="U218" s="125" t="str">
        <f t="shared" si="1204"/>
        <v/>
      </c>
      <c r="V218" s="125" t="str" cm="1">
        <f t="array" ref="V218">_xlfn.IFS(S218+T218=0,"",S218&gt;T218,IF(I218="主",IF(S218=5,4,3),IF(S218=5,0,1)),S218&lt;T218,IF(I218="主",IF(T218=5,0,1),IF(T218=5,4,3)),S218=T218,2)</f>
        <v/>
      </c>
      <c r="W218" s="271"/>
      <c r="X218" s="271"/>
      <c r="Y218" s="258" t="str">
        <f t="shared" si="1318"/>
        <v/>
      </c>
      <c r="Z218" s="235" t="str">
        <f t="shared" ref="Z218:AA218" si="1347">IF($K218="","",IF($K218=$K216,AT216,AT215))</f>
        <v/>
      </c>
      <c r="AA218" s="235" t="str">
        <f t="shared" si="1347"/>
        <v/>
      </c>
      <c r="AB218" s="239" t="str">
        <f t="shared" ref="AB218" si="1348">IF($K218="","",IF($K218=$K216,AW216,AW215))</f>
        <v/>
      </c>
      <c r="AC218" s="239" t="str">
        <f t="shared" ref="AC218" si="1349">IF($K218="","",IF($K218=$K216,AY216,AY215))</f>
        <v/>
      </c>
      <c r="AD218" s="232" t="str">
        <f t="shared" ref="AD218:AG218" si="1350">IF($K218="","",IF($K218=$K216,Z216,Z215))</f>
        <v/>
      </c>
      <c r="AE218" s="232" t="str">
        <f t="shared" si="1350"/>
        <v/>
      </c>
      <c r="AF218" s="240" t="str">
        <f t="shared" si="1350"/>
        <v/>
      </c>
      <c r="AG218" s="240" t="str">
        <f t="shared" si="1350"/>
        <v/>
      </c>
      <c r="AH218" s="232" t="str">
        <f t="shared" ref="AH218:AK218" si="1351">IF($K218="","",IF($K218=$K216,AD216,AD215))</f>
        <v/>
      </c>
      <c r="AI218" s="232" t="str">
        <f t="shared" si="1351"/>
        <v/>
      </c>
      <c r="AJ218" s="233" t="str">
        <f t="shared" si="1351"/>
        <v/>
      </c>
      <c r="AK218" s="233" t="str">
        <f t="shared" si="1351"/>
        <v/>
      </c>
      <c r="AL218" s="236" t="str">
        <f t="shared" ref="AL218" si="1352">IF($K218="","",IF($K218=$K216,AZ216,AZ215))</f>
        <v/>
      </c>
      <c r="AM218" s="241" t="str">
        <f t="shared" ref="AM218:AN218" si="1353">IF($K218="","",IF($K218=$K216,AL216,AL215))</f>
        <v/>
      </c>
      <c r="AN218" s="241" t="str">
        <f t="shared" si="1353"/>
        <v/>
      </c>
      <c r="AO218" s="277"/>
      <c r="AP218" s="277"/>
      <c r="AQ218" s="277"/>
      <c r="AR218" s="277"/>
      <c r="AS218" s="277"/>
      <c r="AT218" s="264"/>
      <c r="AU218" s="265"/>
      <c r="AV218" s="179"/>
      <c r="AW218" s="265"/>
      <c r="AX218" s="179"/>
      <c r="AY218" s="265"/>
      <c r="AZ218" s="266"/>
      <c r="BA218" s="223" t="str">
        <f t="shared" si="1221"/>
        <v/>
      </c>
      <c r="BB218" s="223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223" t="str">
        <f t="shared" si="1214"/>
        <v/>
      </c>
    </row>
    <row r="219" spans="1:55">
      <c r="A219" s="166">
        <f>输入错误检查!A218</f>
        <v>0</v>
      </c>
      <c r="B219" s="108" t="str">
        <f>IF(赛果!A20="","",赛果!A20)</f>
        <v/>
      </c>
      <c r="C219" s="108" t="str">
        <f>IF(赛果!B20="","",赛果!B20)</f>
        <v/>
      </c>
      <c r="D219" s="108" t="str">
        <f>IF(赛果!C20="","",赛果!C20)</f>
        <v/>
      </c>
      <c r="E219" s="108" t="str">
        <f>IF(赛果!D20="","",赛果!D20)</f>
        <v/>
      </c>
      <c r="F219" s="108" t="str">
        <f>IF(赛果!E20="","",赛果!E20)</f>
        <v/>
      </c>
      <c r="G219" s="125">
        <v>1</v>
      </c>
      <c r="H219" s="108" t="s">
        <v>307</v>
      </c>
      <c r="I219" s="108" t="str">
        <f t="shared" si="1261"/>
        <v/>
      </c>
      <c r="J219" s="108" t="str">
        <f t="shared" si="1262"/>
        <v/>
      </c>
      <c r="K219" s="179"/>
      <c r="L219" s="207"/>
      <c r="M219" s="208">
        <f>S219+S220</f>
        <v>0</v>
      </c>
      <c r="N219" s="208">
        <f>T219+T220</f>
        <v>0</v>
      </c>
      <c r="O219" s="125">
        <f t="shared" ref="O219:O223" si="1354">M219+N219</f>
        <v>0</v>
      </c>
      <c r="P219" s="209">
        <f t="shared" ref="P219:P223" si="1355">IF(M219&gt;N219,1,0)</f>
        <v>0</v>
      </c>
      <c r="Q219" s="209">
        <f t="shared" ref="Q219:Q223" si="1356">IF(M219+N219=0,0,IF(M219=N219,1,0))</f>
        <v>0</v>
      </c>
      <c r="R219" s="209">
        <f t="shared" ref="R219:R223" si="1357">IF(M219&lt;N219,1,0)</f>
        <v>0</v>
      </c>
      <c r="S219" s="177"/>
      <c r="T219" s="177"/>
      <c r="U219" s="125" t="str">
        <f t="shared" si="1204"/>
        <v/>
      </c>
      <c r="V219" s="125" t="str" cm="1">
        <f t="array" ref="V219">_xlfn.IFS(S219+T219=0,"",S219&gt;T219,IF(I219="主",IF(S219=5,4,3),IF(S219=5,0,1)),S219&lt;T219,IF(I219="主",IF(T219=5,0,1),IF(T219=5,4,3)),S219=T219,2)</f>
        <v/>
      </c>
      <c r="W219" s="210"/>
      <c r="X219" s="210"/>
      <c r="Y219" s="210"/>
      <c r="Z219" s="211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3"/>
      <c r="AL219" s="214"/>
      <c r="AM219" s="214"/>
      <c r="AN219" s="214"/>
      <c r="AO219" s="249"/>
      <c r="AP219" s="250"/>
      <c r="AQ219" s="217"/>
      <c r="AR219" s="218"/>
      <c r="AS219" s="219"/>
      <c r="AT219" s="220"/>
      <c r="AU219" s="221"/>
      <c r="AV219" s="179"/>
      <c r="AW219" s="221"/>
      <c r="AX219" s="179"/>
      <c r="AY219" s="221"/>
      <c r="AZ219" s="136"/>
      <c r="BA219" s="223" t="str">
        <f t="shared" si="1221"/>
        <v/>
      </c>
      <c r="BB219" s="223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BC219" s="223" t="str">
        <f t="shared" si="1214"/>
        <v/>
      </c>
    </row>
    <row r="220" spans="1:55">
      <c r="A220" s="166">
        <f>输入错误检查!A219</f>
        <v>0</v>
      </c>
      <c r="B220" s="108" t="str">
        <f t="shared" ref="B220:B230" si="1358">B219</f>
        <v/>
      </c>
      <c r="C220" s="108" t="str">
        <f t="shared" ref="C220:C230" si="1359">C219</f>
        <v/>
      </c>
      <c r="D220" s="108" t="str">
        <f t="shared" ref="D220:D230" si="1360">D219</f>
        <v/>
      </c>
      <c r="E220" s="108" t="str">
        <f t="shared" ref="E220:E230" si="1361">E219</f>
        <v/>
      </c>
      <c r="F220" s="108" t="str">
        <f t="shared" ref="F220:F230" si="1362">F219</f>
        <v/>
      </c>
      <c r="G220" s="125">
        <v>1</v>
      </c>
      <c r="H220" s="108" t="s">
        <v>311</v>
      </c>
      <c r="I220" s="108" t="str">
        <f t="shared" si="1261"/>
        <v/>
      </c>
      <c r="J220" s="108" t="str">
        <f t="shared" si="1262"/>
        <v/>
      </c>
      <c r="K220" s="179"/>
      <c r="L220" s="245"/>
      <c r="M220" s="208"/>
      <c r="N220" s="208"/>
      <c r="O220" s="125"/>
      <c r="P220" s="224"/>
      <c r="Q220" s="224"/>
      <c r="R220" s="224"/>
      <c r="S220" s="177"/>
      <c r="T220" s="177"/>
      <c r="U220" s="125" t="str">
        <f t="shared" si="1204"/>
        <v/>
      </c>
      <c r="V220" s="125" t="str" cm="1">
        <f t="array" ref="V220">_xlfn.IFS(S220+T220=0,"",S220&gt;T220,IF(I220="主",IF(S220=5,4,3),IF(S220=5,0,1)),S220&lt;T220,IF(I220="主",IF(T220=5,0,1),IF(T220=5,4,3)),S220=T220,2)</f>
        <v/>
      </c>
      <c r="W220" s="210" t="str">
        <f>IF(W219="","",W219)</f>
        <v/>
      </c>
      <c r="X220" s="210"/>
      <c r="Y220" s="210" t="str">
        <f t="shared" ref="Y220:Y224" si="1363">IF(Y219="","",Y219)</f>
        <v/>
      </c>
      <c r="Z220" s="225"/>
      <c r="AA220" s="226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13"/>
      <c r="AL220" s="214"/>
      <c r="AM220" s="214"/>
      <c r="AN220" s="214"/>
      <c r="AO220" s="249"/>
      <c r="AP220" s="250"/>
      <c r="AQ220" s="228"/>
      <c r="AR220" s="229"/>
      <c r="AS220" s="230"/>
      <c r="AT220" s="220"/>
      <c r="AU220" s="221"/>
      <c r="AV220" s="179"/>
      <c r="AW220" s="221"/>
      <c r="AX220" s="179"/>
      <c r="AY220" s="221"/>
      <c r="AZ220" s="136"/>
      <c r="BA220" s="223" t="str">
        <f t="shared" si="1221"/>
        <v/>
      </c>
      <c r="BB220" s="223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BC220" s="223" t="str">
        <f t="shared" si="1214"/>
        <v/>
      </c>
    </row>
    <row r="221" spans="1:55">
      <c r="A221" s="166">
        <f>输入错误检查!A220</f>
        <v>0</v>
      </c>
      <c r="B221" s="108" t="str">
        <f t="shared" si="1358"/>
        <v/>
      </c>
      <c r="C221" s="108" t="str">
        <f t="shared" si="1359"/>
        <v/>
      </c>
      <c r="D221" s="108" t="str">
        <f t="shared" si="1360"/>
        <v/>
      </c>
      <c r="E221" s="108" t="str">
        <f t="shared" si="1361"/>
        <v/>
      </c>
      <c r="F221" s="108" t="str">
        <f t="shared" si="1362"/>
        <v/>
      </c>
      <c r="G221" s="125">
        <v>2</v>
      </c>
      <c r="H221" s="108" t="s">
        <v>307</v>
      </c>
      <c r="I221" s="108" t="str">
        <f t="shared" si="1261"/>
        <v/>
      </c>
      <c r="J221" s="108" t="str">
        <f t="shared" si="1262"/>
        <v/>
      </c>
      <c r="K221" s="179"/>
      <c r="L221" s="207"/>
      <c r="M221" s="208">
        <f>S221+S222</f>
        <v>0</v>
      </c>
      <c r="N221" s="208">
        <f>T221+T222</f>
        <v>0</v>
      </c>
      <c r="O221" s="125">
        <f t="shared" si="1354"/>
        <v>0</v>
      </c>
      <c r="P221" s="209">
        <f t="shared" si="1355"/>
        <v>0</v>
      </c>
      <c r="Q221" s="209">
        <f t="shared" si="1356"/>
        <v>0</v>
      </c>
      <c r="R221" s="209">
        <f t="shared" si="1357"/>
        <v>0</v>
      </c>
      <c r="S221" s="177"/>
      <c r="T221" s="177"/>
      <c r="U221" s="125" t="str">
        <f t="shared" si="1204"/>
        <v/>
      </c>
      <c r="V221" s="125" t="str" cm="1">
        <f t="array" ref="V221">_xlfn.IFS(S221+T221=0,"",S221&gt;T221,IF(I221="主",IF(S221=5,4,3),IF(S221=5,0,1)),S221&lt;T221,IF(I221="主",IF(T221=5,0,1),IF(T221=5,4,3)),S221=T221,2)</f>
        <v/>
      </c>
      <c r="W221" s="231"/>
      <c r="X221" s="210"/>
      <c r="Y221" s="210"/>
      <c r="Z221" s="232" t="str">
        <f t="shared" ref="Z221:AA221" si="1364">IF($K221="","",IF($K221=$K219,AT219,AT220))</f>
        <v/>
      </c>
      <c r="AA221" s="233" t="str">
        <f t="shared" si="1364"/>
        <v/>
      </c>
      <c r="AB221" s="234" t="str">
        <f t="shared" ref="AB221" si="1365">IF($K221="","",IF($K221=$K219,AW219,AW220))</f>
        <v/>
      </c>
      <c r="AC221" s="235" t="str">
        <f t="shared" ref="AC221" si="1366">IF($K221="","",IF($K221=$K219,AY219,AY220))</f>
        <v/>
      </c>
      <c r="AD221" s="227"/>
      <c r="AE221" s="227"/>
      <c r="AF221" s="227"/>
      <c r="AG221" s="227"/>
      <c r="AH221" s="227"/>
      <c r="AI221" s="227"/>
      <c r="AJ221" s="227"/>
      <c r="AK221" s="227"/>
      <c r="AL221" s="236" t="str">
        <f t="shared" ref="AL221" si="1367">IF($K221="","",IF($K221=$K219,AZ219,AZ220))</f>
        <v/>
      </c>
      <c r="AM221" s="214"/>
      <c r="AN221" s="214"/>
      <c r="AO221" s="249"/>
      <c r="AP221" s="177"/>
      <c r="AQ221" s="281"/>
      <c r="AR221" s="238"/>
      <c r="AS221" s="230"/>
      <c r="AT221" s="220"/>
      <c r="AU221" s="221"/>
      <c r="AV221" s="179"/>
      <c r="AW221" s="221"/>
      <c r="AX221" s="179"/>
      <c r="AY221" s="221"/>
      <c r="AZ221" s="139"/>
      <c r="BA221" s="223" t="str">
        <f t="shared" si="1221"/>
        <v/>
      </c>
      <c r="BB221" s="223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BC221" s="223" t="str">
        <f t="shared" si="1214"/>
        <v/>
      </c>
    </row>
    <row r="222" spans="1:55">
      <c r="A222" s="166">
        <f>输入错误检查!A221</f>
        <v>0</v>
      </c>
      <c r="B222" s="108" t="str">
        <f t="shared" si="1358"/>
        <v/>
      </c>
      <c r="C222" s="108" t="str">
        <f t="shared" si="1359"/>
        <v/>
      </c>
      <c r="D222" s="108" t="str">
        <f t="shared" si="1360"/>
        <v/>
      </c>
      <c r="E222" s="108" t="str">
        <f t="shared" si="1361"/>
        <v/>
      </c>
      <c r="F222" s="108" t="str">
        <f t="shared" si="1362"/>
        <v/>
      </c>
      <c r="G222" s="125">
        <v>2</v>
      </c>
      <c r="H222" s="108" t="s">
        <v>311</v>
      </c>
      <c r="I222" s="108" t="str">
        <f t="shared" si="1261"/>
        <v/>
      </c>
      <c r="J222" s="108" t="str">
        <f t="shared" si="1262"/>
        <v/>
      </c>
      <c r="K222" s="179"/>
      <c r="L222" s="245"/>
      <c r="M222" s="208"/>
      <c r="N222" s="208"/>
      <c r="O222" s="125"/>
      <c r="P222" s="224"/>
      <c r="Q222" s="224"/>
      <c r="R222" s="224"/>
      <c r="S222" s="177"/>
      <c r="T222" s="177"/>
      <c r="U222" s="125" t="str">
        <f t="shared" si="1204"/>
        <v/>
      </c>
      <c r="V222" s="125" t="str" cm="1">
        <f t="array" ref="V222">_xlfn.IFS(S222+T222=0,"",S222&gt;T222,IF(I222="主",IF(S222=5,4,3),IF(S222=5,0,1)),S222&lt;T222,IF(I222="主",IF(T222=5,0,1),IF(T222=5,4,3)),S222=T222,2)</f>
        <v/>
      </c>
      <c r="W222" s="231"/>
      <c r="X222" s="210"/>
      <c r="Y222" s="210" t="str">
        <f t="shared" si="1363"/>
        <v/>
      </c>
      <c r="Z222" s="232" t="str">
        <f t="shared" ref="Z222:AA222" si="1368">IF($K222="","",IF($K222=$K220,AT220,AT219))</f>
        <v/>
      </c>
      <c r="AA222" s="233" t="str">
        <f t="shared" si="1368"/>
        <v/>
      </c>
      <c r="AB222" s="234" t="str">
        <f t="shared" ref="AB222" si="1369">IF($K222="","",IF($K222=$K220,AW220,AW219))</f>
        <v/>
      </c>
      <c r="AC222" s="235" t="str">
        <f t="shared" ref="AC222" si="1370">IF($K222="","",IF($K222=$K220,AY220,AY219))</f>
        <v/>
      </c>
      <c r="AD222" s="226"/>
      <c r="AE222" s="226"/>
      <c r="AF222" s="227"/>
      <c r="AG222" s="227"/>
      <c r="AH222" s="227"/>
      <c r="AI222" s="227"/>
      <c r="AJ222" s="227"/>
      <c r="AK222" s="227"/>
      <c r="AL222" s="236" t="str">
        <f t="shared" ref="AL222" si="1371">IF($K222="","",IF($K222=$K220,AZ220,AZ219))</f>
        <v/>
      </c>
      <c r="AM222" s="214"/>
      <c r="AN222" s="214"/>
      <c r="AO222" s="249"/>
      <c r="AP222" s="177"/>
      <c r="AQ222" s="250"/>
      <c r="AR222" s="228"/>
      <c r="AS222" s="230"/>
      <c r="AT222" s="220"/>
      <c r="AU222" s="221"/>
      <c r="AV222" s="179"/>
      <c r="AW222" s="221"/>
      <c r="AX222" s="179"/>
      <c r="AY222" s="221"/>
      <c r="AZ222" s="136"/>
      <c r="BA222" s="223" t="str">
        <f t="shared" si="1221"/>
        <v/>
      </c>
      <c r="BB222" s="223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BC222" s="223" t="str">
        <f t="shared" si="1214"/>
        <v/>
      </c>
    </row>
    <row r="223" spans="1:55">
      <c r="A223" s="166">
        <f>输入错误检查!A222</f>
        <v>0</v>
      </c>
      <c r="B223" s="108" t="str">
        <f t="shared" si="1358"/>
        <v/>
      </c>
      <c r="C223" s="108" t="str">
        <f t="shared" si="1359"/>
        <v/>
      </c>
      <c r="D223" s="108" t="str">
        <f t="shared" si="1360"/>
        <v/>
      </c>
      <c r="E223" s="108" t="str">
        <f t="shared" si="1361"/>
        <v/>
      </c>
      <c r="F223" s="108" t="str">
        <f t="shared" si="1362"/>
        <v/>
      </c>
      <c r="G223" s="125">
        <v>3</v>
      </c>
      <c r="H223" s="108" t="s">
        <v>307</v>
      </c>
      <c r="I223" s="108" t="str">
        <f t="shared" si="1261"/>
        <v/>
      </c>
      <c r="J223" s="108" t="str">
        <f t="shared" si="1262"/>
        <v/>
      </c>
      <c r="K223" s="179"/>
      <c r="L223" s="245"/>
      <c r="M223" s="208">
        <f>S223+S224</f>
        <v>0</v>
      </c>
      <c r="N223" s="208">
        <f>T223+T224</f>
        <v>0</v>
      </c>
      <c r="O223" s="125">
        <f t="shared" si="1354"/>
        <v>0</v>
      </c>
      <c r="P223" s="209">
        <f t="shared" si="1355"/>
        <v>0</v>
      </c>
      <c r="Q223" s="209">
        <f t="shared" si="1356"/>
        <v>0</v>
      </c>
      <c r="R223" s="209">
        <f t="shared" si="1357"/>
        <v>0</v>
      </c>
      <c r="S223" s="177"/>
      <c r="T223" s="177"/>
      <c r="U223" s="125" t="str">
        <f t="shared" si="1204"/>
        <v/>
      </c>
      <c r="V223" s="125" t="str" cm="1">
        <f t="array" ref="V223">_xlfn.IFS(S223+T223=0,"",S223&gt;T223,IF(I223="主",IF(S223=5,4,3),IF(S223=5,0,1)),S223&lt;T223,IF(I223="主",IF(T223=5,0,1),IF(T223=5,4,3)),S223=T223,2)</f>
        <v/>
      </c>
      <c r="W223" s="231"/>
      <c r="X223" s="231"/>
      <c r="Y223" s="210"/>
      <c r="Z223" s="235" t="str">
        <f t="shared" ref="Z223:AA223" si="1372">IF($K223="","",IF($K223=$K221,AT221,AT222))</f>
        <v/>
      </c>
      <c r="AA223" s="235" t="str">
        <f t="shared" si="1372"/>
        <v/>
      </c>
      <c r="AB223" s="239" t="str">
        <f t="shared" ref="AB223" si="1373">IF($K223="","",IF($K223=$K221,AW221,AW222))</f>
        <v/>
      </c>
      <c r="AC223" s="239" t="str">
        <f t="shared" ref="AC223" si="1374">IF($K223="","",IF($K223=$K221,AY221,AY222))</f>
        <v/>
      </c>
      <c r="AD223" s="235" t="str">
        <f t="shared" ref="AD223:AG223" si="1375">IF($K223="","",IF($K223=$K221,Z221,Z222))</f>
        <v/>
      </c>
      <c r="AE223" s="240" t="str">
        <f t="shared" si="1375"/>
        <v/>
      </c>
      <c r="AF223" s="240" t="str">
        <f t="shared" si="1375"/>
        <v/>
      </c>
      <c r="AG223" s="240" t="str">
        <f t="shared" si="1375"/>
        <v/>
      </c>
      <c r="AH223" s="227"/>
      <c r="AI223" s="227"/>
      <c r="AJ223" s="227"/>
      <c r="AK223" s="227"/>
      <c r="AL223" s="236" t="str">
        <f t="shared" ref="AL223" si="1376">IF($K223="","",IF($K223=$K221,AZ221,AZ222))</f>
        <v/>
      </c>
      <c r="AM223" s="241" t="str">
        <f t="shared" ref="AM223" si="1377">IF($K223="","",IF($K223=$K221,AL221,AL222))</f>
        <v/>
      </c>
      <c r="AN223" s="214"/>
      <c r="AO223" s="249"/>
      <c r="AP223" s="177"/>
      <c r="AQ223" s="177"/>
      <c r="AR223" s="281"/>
      <c r="AS223" s="242"/>
      <c r="AT223" s="282"/>
      <c r="AU223" s="247"/>
      <c r="AV223" s="177"/>
      <c r="AW223" s="247"/>
      <c r="AX223" s="177"/>
      <c r="AY223" s="247"/>
      <c r="AZ223" s="139"/>
      <c r="BA223" s="223" t="str">
        <f t="shared" si="1221"/>
        <v/>
      </c>
      <c r="BB223" s="223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BC223" s="223" t="str">
        <f t="shared" si="1214"/>
        <v/>
      </c>
    </row>
    <row r="224" spans="1:55">
      <c r="A224" s="166">
        <f>输入错误检查!A223</f>
        <v>0</v>
      </c>
      <c r="B224" s="108" t="str">
        <f t="shared" si="1358"/>
        <v/>
      </c>
      <c r="C224" s="108" t="str">
        <f t="shared" si="1359"/>
        <v/>
      </c>
      <c r="D224" s="108" t="str">
        <f t="shared" si="1360"/>
        <v/>
      </c>
      <c r="E224" s="108" t="str">
        <f t="shared" si="1361"/>
        <v/>
      </c>
      <c r="F224" s="108" t="str">
        <f t="shared" si="1362"/>
        <v/>
      </c>
      <c r="G224" s="125">
        <v>3</v>
      </c>
      <c r="H224" s="108" t="s">
        <v>311</v>
      </c>
      <c r="I224" s="108" t="str">
        <f t="shared" si="1261"/>
        <v/>
      </c>
      <c r="J224" s="108" t="str">
        <f t="shared" si="1262"/>
        <v/>
      </c>
      <c r="K224" s="179"/>
      <c r="L224" s="245"/>
      <c r="M224" s="208"/>
      <c r="N224" s="208"/>
      <c r="O224" s="125"/>
      <c r="P224" s="224"/>
      <c r="Q224" s="224"/>
      <c r="R224" s="224"/>
      <c r="S224" s="177"/>
      <c r="T224" s="177"/>
      <c r="U224" s="125" t="str">
        <f t="shared" si="1204"/>
        <v/>
      </c>
      <c r="V224" s="125" t="str" cm="1">
        <f t="array" ref="V224">_xlfn.IFS(S224+T224=0,"",S224&gt;T224,IF(I224="主",IF(S224=5,4,3),IF(S224=5,0,1)),S224&lt;T224,IF(I224="主",IF(T224=5,0,1),IF(T224=5,4,3)),S224=T224,2)</f>
        <v/>
      </c>
      <c r="W224" s="231"/>
      <c r="X224" s="231"/>
      <c r="Y224" s="210" t="str">
        <f t="shared" si="1363"/>
        <v/>
      </c>
      <c r="Z224" s="235" t="str">
        <f t="shared" ref="Z224:AA224" si="1378">IF($K224="","",IF($K224=$K222,AT222,AT221))</f>
        <v/>
      </c>
      <c r="AA224" s="235" t="str">
        <f t="shared" si="1378"/>
        <v/>
      </c>
      <c r="AB224" s="239" t="str">
        <f t="shared" ref="AB224" si="1379">IF($K224="","",IF($K224=$K222,AW222,AW221))</f>
        <v/>
      </c>
      <c r="AC224" s="239" t="str">
        <f t="shared" ref="AC224" si="1380">IF($K224="","",IF($K224=$K222,AY222,AY221))</f>
        <v/>
      </c>
      <c r="AD224" s="235" t="str">
        <f t="shared" ref="AD224:AG224" si="1381">IF($K224="","",IF($K224=$K222,Z222,Z221))</f>
        <v/>
      </c>
      <c r="AE224" s="240" t="str">
        <f t="shared" si="1381"/>
        <v/>
      </c>
      <c r="AF224" s="240" t="str">
        <f t="shared" si="1381"/>
        <v/>
      </c>
      <c r="AG224" s="240" t="str">
        <f t="shared" si="1381"/>
        <v/>
      </c>
      <c r="AH224" s="226"/>
      <c r="AI224" s="226"/>
      <c r="AJ224" s="226"/>
      <c r="AK224" s="243"/>
      <c r="AL224" s="236" t="str">
        <f t="shared" ref="AL224" si="1382">IF($K224="","",IF($K224=$K222,AZ222,AZ221))</f>
        <v/>
      </c>
      <c r="AM224" s="241" t="str">
        <f t="shared" ref="AM224" si="1383">IF($K224="","",IF($K224=$K222,AL222,AL221))</f>
        <v/>
      </c>
      <c r="AN224" s="214"/>
      <c r="AO224" s="249"/>
      <c r="AP224" s="177"/>
      <c r="AQ224" s="177"/>
      <c r="AR224" s="250"/>
      <c r="AS224" s="244"/>
      <c r="AT224" s="282"/>
      <c r="AU224" s="247"/>
      <c r="AV224" s="177"/>
      <c r="AW224" s="247"/>
      <c r="AX224" s="177"/>
      <c r="AY224" s="247"/>
      <c r="AZ224" s="139"/>
      <c r="BA224" s="223" t="str">
        <f t="shared" si="1221"/>
        <v/>
      </c>
      <c r="BB224" s="223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BC224" s="223" t="str">
        <f t="shared" si="1214"/>
        <v/>
      </c>
    </row>
    <row r="225" spans="1:55">
      <c r="A225" s="166">
        <f>输入错误检查!A224</f>
        <v>0</v>
      </c>
      <c r="B225" s="108" t="str">
        <f t="shared" si="1358"/>
        <v/>
      </c>
      <c r="C225" s="108" t="str">
        <f t="shared" si="1359"/>
        <v/>
      </c>
      <c r="D225" s="108" t="str">
        <f t="shared" si="1360"/>
        <v/>
      </c>
      <c r="E225" s="108" t="str">
        <f t="shared" si="1361"/>
        <v/>
      </c>
      <c r="F225" s="108" t="str">
        <f t="shared" si="1362"/>
        <v/>
      </c>
      <c r="G225" s="125">
        <v>4</v>
      </c>
      <c r="H225" s="108" t="s">
        <v>307</v>
      </c>
      <c r="I225" s="108" t="str">
        <f t="shared" si="1261"/>
        <v/>
      </c>
      <c r="J225" s="108" t="str">
        <f t="shared" si="1262"/>
        <v/>
      </c>
      <c r="K225" s="179"/>
      <c r="L225" s="245"/>
      <c r="M225" s="208">
        <f>S225+S226</f>
        <v>0</v>
      </c>
      <c r="N225" s="208">
        <f>T225+T226</f>
        <v>0</v>
      </c>
      <c r="O225" s="125">
        <f t="shared" ref="O225:O229" si="1384">M225+N225</f>
        <v>0</v>
      </c>
      <c r="P225" s="209">
        <f t="shared" ref="P225:P229" si="1385">IF(M225&gt;N225,1,0)</f>
        <v>0</v>
      </c>
      <c r="Q225" s="209">
        <f t="shared" ref="Q225:Q229" si="1386">IF(M225+N225=0,0,IF(M225=N225,1,0))</f>
        <v>0</v>
      </c>
      <c r="R225" s="209">
        <f t="shared" ref="R225:R229" si="1387">IF(M225&lt;N225,1,0)</f>
        <v>0</v>
      </c>
      <c r="S225" s="177"/>
      <c r="T225" s="177"/>
      <c r="U225" s="125" t="str">
        <f t="shared" si="1204"/>
        <v/>
      </c>
      <c r="V225" s="125" t="str" cm="1">
        <f t="array" ref="V225">_xlfn.IFS(S225+T225=0,"",S225&gt;T225,IF(I225="主",IF(S225=5,4,3),IF(S225=5,0,1)),S225&lt;T225,IF(I225="主",IF(T225=5,0,1),IF(T225=5,4,3)),S225=T225,2)</f>
        <v/>
      </c>
      <c r="W225" s="231"/>
      <c r="X225" s="231"/>
      <c r="Y225" s="210"/>
      <c r="Z225" s="235" t="str">
        <f t="shared" ref="Z225:AA225" si="1388">IF($K225="","",IF($K225=$K223,AT223,AT224))</f>
        <v/>
      </c>
      <c r="AA225" s="235" t="str">
        <f t="shared" si="1388"/>
        <v/>
      </c>
      <c r="AB225" s="239" t="str">
        <f t="shared" ref="AB225" si="1389">IF($K225="","",IF($K225=$K223,AW223,AW224))</f>
        <v/>
      </c>
      <c r="AC225" s="239" t="str">
        <f t="shared" ref="AC225" si="1390">IF($K225="","",IF($K225=$K223,AY223,AY224))</f>
        <v/>
      </c>
      <c r="AD225" s="232" t="str">
        <f t="shared" ref="AD225:AG225" si="1391">IF($K225="","",IF($K225=$K223,Z223,Z224))</f>
        <v/>
      </c>
      <c r="AE225" s="232" t="str">
        <f t="shared" si="1391"/>
        <v/>
      </c>
      <c r="AF225" s="240" t="str">
        <f t="shared" si="1391"/>
        <v/>
      </c>
      <c r="AG225" s="240" t="str">
        <f t="shared" si="1391"/>
        <v/>
      </c>
      <c r="AH225" s="232" t="str">
        <f t="shared" ref="AH225:AK225" si="1392">IF($K225="","",IF($K225=$K223,AD223,AD224))</f>
        <v/>
      </c>
      <c r="AI225" s="232" t="str">
        <f t="shared" si="1392"/>
        <v/>
      </c>
      <c r="AJ225" s="233" t="str">
        <f t="shared" si="1392"/>
        <v/>
      </c>
      <c r="AK225" s="233" t="str">
        <f t="shared" si="1392"/>
        <v/>
      </c>
      <c r="AL225" s="236" t="str">
        <f t="shared" ref="AL225" si="1393">IF($K225="","",IF($K225=$K223,AZ223,AZ224))</f>
        <v/>
      </c>
      <c r="AM225" s="241" t="str">
        <f t="shared" ref="AM225:AN225" si="1394">IF($K225="","",IF($K225=$K223,AL223,AL224))</f>
        <v/>
      </c>
      <c r="AN225" s="241" t="str">
        <f t="shared" si="1394"/>
        <v/>
      </c>
      <c r="AO225" s="177"/>
      <c r="AP225" s="177"/>
      <c r="AQ225" s="177"/>
      <c r="AR225" s="177"/>
      <c r="AS225" s="246"/>
      <c r="AT225" s="247"/>
      <c r="AU225" s="247"/>
      <c r="AV225" s="177"/>
      <c r="AW225" s="247"/>
      <c r="AX225" s="177"/>
      <c r="AY225" s="247"/>
      <c r="AZ225" s="139"/>
      <c r="BA225" s="223" t="str">
        <f t="shared" si="1221"/>
        <v/>
      </c>
      <c r="BB225" s="223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223" t="str">
        <f t="shared" si="1214"/>
        <v/>
      </c>
    </row>
    <row r="226" spans="1:55">
      <c r="A226" s="166">
        <f>输入错误检查!A225</f>
        <v>0</v>
      </c>
      <c r="B226" s="108" t="str">
        <f t="shared" si="1358"/>
        <v/>
      </c>
      <c r="C226" s="108" t="str">
        <f t="shared" si="1359"/>
        <v/>
      </c>
      <c r="D226" s="108" t="str">
        <f t="shared" si="1360"/>
        <v/>
      </c>
      <c r="E226" s="108" t="str">
        <f t="shared" si="1361"/>
        <v/>
      </c>
      <c r="F226" s="108" t="str">
        <f t="shared" si="1362"/>
        <v/>
      </c>
      <c r="G226" s="125">
        <v>4</v>
      </c>
      <c r="H226" s="108" t="s">
        <v>311</v>
      </c>
      <c r="I226" s="108" t="str">
        <f t="shared" si="1261"/>
        <v/>
      </c>
      <c r="J226" s="108" t="str">
        <f t="shared" si="1262"/>
        <v/>
      </c>
      <c r="K226" s="179"/>
      <c r="L226" s="245"/>
      <c r="M226" s="208"/>
      <c r="N226" s="208"/>
      <c r="O226" s="125"/>
      <c r="P226" s="224"/>
      <c r="Q226" s="224"/>
      <c r="R226" s="224"/>
      <c r="S226" s="177"/>
      <c r="T226" s="177"/>
      <c r="U226" s="125" t="str">
        <f t="shared" si="1204"/>
        <v/>
      </c>
      <c r="V226" s="125" t="str" cm="1">
        <f t="array" ref="V226">_xlfn.IFS(S226+T226=0,"",S226&gt;T226,IF(I226="主",IF(S226=5,4,3),IF(S226=5,0,1)),S226&lt;T226,IF(I226="主",IF(T226=5,0,1),IF(T226=5,4,3)),S226=T226,2)</f>
        <v/>
      </c>
      <c r="W226" s="231"/>
      <c r="X226" s="231"/>
      <c r="Y226" s="210" t="str">
        <f t="shared" ref="Y226:Y230" si="1395">IF(Y225="","",Y225)</f>
        <v/>
      </c>
      <c r="Z226" s="235" t="str">
        <f t="shared" ref="Z226:AA226" si="1396">IF($K226="","",IF($K226=$K224,AT224,AT223))</f>
        <v/>
      </c>
      <c r="AA226" s="235" t="str">
        <f t="shared" si="1396"/>
        <v/>
      </c>
      <c r="AB226" s="239" t="str">
        <f t="shared" ref="AB226" si="1397">IF($K226="","",IF($K226=$K224,AW224,AW223))</f>
        <v/>
      </c>
      <c r="AC226" s="239" t="str">
        <f t="shared" ref="AC226" si="1398">IF($K226="","",IF($K226=$K224,AY224,AY223))</f>
        <v/>
      </c>
      <c r="AD226" s="232" t="str">
        <f t="shared" ref="AD226:AG226" si="1399">IF($K226="","",IF($K226=$K224,Z224,Z223))</f>
        <v/>
      </c>
      <c r="AE226" s="232" t="str">
        <f t="shared" si="1399"/>
        <v/>
      </c>
      <c r="AF226" s="240" t="str">
        <f t="shared" si="1399"/>
        <v/>
      </c>
      <c r="AG226" s="240" t="str">
        <f t="shared" si="1399"/>
        <v/>
      </c>
      <c r="AH226" s="232" t="str">
        <f t="shared" ref="AH226:AK226" si="1400">IF($K226="","",IF($K226=$K224,AD224,AD223))</f>
        <v/>
      </c>
      <c r="AI226" s="232" t="str">
        <f t="shared" si="1400"/>
        <v/>
      </c>
      <c r="AJ226" s="233" t="str">
        <f t="shared" si="1400"/>
        <v/>
      </c>
      <c r="AK226" s="233" t="str">
        <f t="shared" si="1400"/>
        <v/>
      </c>
      <c r="AL226" s="236" t="str">
        <f t="shared" ref="AL226" si="1401">IF($K226="","",IF($K226=$K224,AZ224,AZ223))</f>
        <v/>
      </c>
      <c r="AM226" s="241" t="str">
        <f t="shared" ref="AM226:AN226" si="1402">IF($K226="","",IF($K226=$K224,AL224,AL223))</f>
        <v/>
      </c>
      <c r="AN226" s="241" t="str">
        <f t="shared" si="1402"/>
        <v/>
      </c>
      <c r="AO226" s="177"/>
      <c r="AP226" s="177"/>
      <c r="AQ226" s="177"/>
      <c r="AR226" s="177"/>
      <c r="AS226" s="177"/>
      <c r="AT226" s="247"/>
      <c r="AU226" s="247"/>
      <c r="AV226" s="177"/>
      <c r="AW226" s="247"/>
      <c r="AX226" s="177"/>
      <c r="AY226" s="247"/>
      <c r="AZ226" s="139"/>
      <c r="BA226" s="223" t="str">
        <f t="shared" si="1221"/>
        <v/>
      </c>
      <c r="BB226" s="223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223" t="str">
        <f t="shared" si="1214"/>
        <v/>
      </c>
    </row>
    <row r="227" spans="1:55">
      <c r="A227" s="166">
        <f>输入错误检查!A226</f>
        <v>0</v>
      </c>
      <c r="B227" s="108" t="str">
        <f t="shared" si="1358"/>
        <v/>
      </c>
      <c r="C227" s="108" t="str">
        <f t="shared" si="1359"/>
        <v/>
      </c>
      <c r="D227" s="108" t="str">
        <f t="shared" si="1360"/>
        <v/>
      </c>
      <c r="E227" s="108" t="str">
        <f t="shared" si="1361"/>
        <v/>
      </c>
      <c r="F227" s="108" t="str">
        <f t="shared" si="1362"/>
        <v/>
      </c>
      <c r="G227" s="125">
        <v>5</v>
      </c>
      <c r="H227" s="108" t="s">
        <v>307</v>
      </c>
      <c r="I227" s="108" t="str">
        <f t="shared" si="1261"/>
        <v/>
      </c>
      <c r="J227" s="108" t="str">
        <f t="shared" si="1262"/>
        <v/>
      </c>
      <c r="K227" s="179"/>
      <c r="L227" s="177"/>
      <c r="M227" s="208">
        <f>S227+S228</f>
        <v>0</v>
      </c>
      <c r="N227" s="208">
        <f>T227+T228</f>
        <v>0</v>
      </c>
      <c r="O227" s="125">
        <f t="shared" si="1384"/>
        <v>0</v>
      </c>
      <c r="P227" s="209">
        <f t="shared" si="1385"/>
        <v>0</v>
      </c>
      <c r="Q227" s="209">
        <f t="shared" si="1386"/>
        <v>0</v>
      </c>
      <c r="R227" s="209">
        <f t="shared" si="1387"/>
        <v>0</v>
      </c>
      <c r="S227" s="177"/>
      <c r="T227" s="177"/>
      <c r="U227" s="125" t="str">
        <f t="shared" si="1204"/>
        <v/>
      </c>
      <c r="V227" s="125" t="str" cm="1">
        <f t="array" ref="V227">_xlfn.IFS(S227+T227=0,"",S227&gt;T227,IF(I227="主",IF(S227=5,4,3),IF(S227=5,0,1)),S227&lt;T227,IF(I227="主",IF(T227=5,0,1),IF(T227=5,4,3)),S227=T227,2)</f>
        <v/>
      </c>
      <c r="W227" s="231"/>
      <c r="X227" s="231"/>
      <c r="Y227" s="210"/>
      <c r="Z227" s="235" t="str">
        <f t="shared" ref="Z227:AA227" si="1403">IF($K227="","",IF($K227=$K225,AT225,AT226))</f>
        <v/>
      </c>
      <c r="AA227" s="235" t="str">
        <f t="shared" si="1403"/>
        <v/>
      </c>
      <c r="AB227" s="239" t="str">
        <f t="shared" ref="AB227" si="1404">IF($K227="","",IF($K227=$K225,AW225,AW226))</f>
        <v/>
      </c>
      <c r="AC227" s="239" t="str">
        <f t="shared" ref="AC227" si="1405">IF($K227="","",IF($K227=$K225,AY225,AY226))</f>
        <v/>
      </c>
      <c r="AD227" s="232" t="str">
        <f t="shared" ref="AD227:AG227" si="1406">IF($K227="","",IF($K227=$K225,Z225,Z226))</f>
        <v/>
      </c>
      <c r="AE227" s="232" t="str">
        <f t="shared" si="1406"/>
        <v/>
      </c>
      <c r="AF227" s="240" t="str">
        <f t="shared" si="1406"/>
        <v/>
      </c>
      <c r="AG227" s="240" t="str">
        <f t="shared" si="1406"/>
        <v/>
      </c>
      <c r="AH227" s="232" t="str">
        <f t="shared" ref="AH227:AK227" si="1407">IF($K227="","",IF($K227=$K225,AD225,AD226))</f>
        <v/>
      </c>
      <c r="AI227" s="232" t="str">
        <f t="shared" si="1407"/>
        <v/>
      </c>
      <c r="AJ227" s="233" t="str">
        <f t="shared" si="1407"/>
        <v/>
      </c>
      <c r="AK227" s="233" t="str">
        <f t="shared" si="1407"/>
        <v/>
      </c>
      <c r="AL227" s="236" t="str">
        <f t="shared" ref="AL227" si="1408">IF($K227="","",IF($K227=$K225,AZ225,AZ226))</f>
        <v/>
      </c>
      <c r="AM227" s="241" t="str">
        <f t="shared" ref="AM227:AN227" si="1409">IF($K227="","",IF($K227=$K225,AL225,AL226))</f>
        <v/>
      </c>
      <c r="AN227" s="241" t="str">
        <f t="shared" si="1409"/>
        <v/>
      </c>
      <c r="AO227" s="249"/>
      <c r="AP227" s="177"/>
      <c r="AQ227" s="177"/>
      <c r="AR227" s="250"/>
      <c r="AS227" s="246"/>
      <c r="AT227" s="251"/>
      <c r="AU227" s="252"/>
      <c r="AV227" s="177"/>
      <c r="AW227" s="252"/>
      <c r="AX227" s="177"/>
      <c r="AY227" s="252"/>
      <c r="AZ227" s="283"/>
      <c r="BA227" s="223" t="str">
        <f t="shared" si="1221"/>
        <v/>
      </c>
      <c r="BB227" s="223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BC227" s="223" t="str">
        <f t="shared" si="1214"/>
        <v/>
      </c>
    </row>
    <row r="228" spans="1:55">
      <c r="A228" s="166">
        <f>输入错误检查!A227</f>
        <v>0</v>
      </c>
      <c r="B228" s="108" t="str">
        <f t="shared" si="1358"/>
        <v/>
      </c>
      <c r="C228" s="108" t="str">
        <f t="shared" si="1359"/>
        <v/>
      </c>
      <c r="D228" s="108" t="str">
        <f t="shared" si="1360"/>
        <v/>
      </c>
      <c r="E228" s="108" t="str">
        <f t="shared" si="1361"/>
        <v/>
      </c>
      <c r="F228" s="108" t="str">
        <f t="shared" si="1362"/>
        <v/>
      </c>
      <c r="G228" s="125">
        <v>5</v>
      </c>
      <c r="H228" s="108" t="s">
        <v>311</v>
      </c>
      <c r="I228" s="108" t="str">
        <f t="shared" si="1261"/>
        <v/>
      </c>
      <c r="J228" s="108" t="str">
        <f t="shared" si="1262"/>
        <v/>
      </c>
      <c r="K228" s="179"/>
      <c r="L228" s="177"/>
      <c r="M228" s="208"/>
      <c r="N228" s="208"/>
      <c r="O228" s="125"/>
      <c r="P228" s="224"/>
      <c r="Q228" s="224"/>
      <c r="R228" s="224"/>
      <c r="S228" s="177"/>
      <c r="T228" s="177"/>
      <c r="U228" s="125" t="str">
        <f t="shared" si="1204"/>
        <v/>
      </c>
      <c r="V228" s="125" t="str" cm="1">
        <f t="array" ref="V228">_xlfn.IFS(S228+T228=0,"",S228&gt;T228,IF(I228="主",IF(S228=5,4,3),IF(S228=5,0,1)),S228&lt;T228,IF(I228="主",IF(T228=5,0,1),IF(T228=5,4,3)),S228=T228,2)</f>
        <v/>
      </c>
      <c r="W228" s="231"/>
      <c r="X228" s="231"/>
      <c r="Y228" s="210" t="str">
        <f t="shared" si="1395"/>
        <v/>
      </c>
      <c r="Z228" s="235" t="str">
        <f t="shared" ref="Z228:AA228" si="1410">IF($K228="","",IF($K228=$K226,AT226,AT225))</f>
        <v/>
      </c>
      <c r="AA228" s="235" t="str">
        <f t="shared" si="1410"/>
        <v/>
      </c>
      <c r="AB228" s="239" t="str">
        <f t="shared" ref="AB228" si="1411">IF($K228="","",IF($K228=$K226,AW226,AW225))</f>
        <v/>
      </c>
      <c r="AC228" s="239" t="str">
        <f t="shared" ref="AC228" si="1412">IF($K228="","",IF($K228=$K226,AY226,AY225))</f>
        <v/>
      </c>
      <c r="AD228" s="232" t="str">
        <f t="shared" ref="AD228:AG228" si="1413">IF($K228="","",IF($K228=$K226,Z226,Z225))</f>
        <v/>
      </c>
      <c r="AE228" s="232" t="str">
        <f t="shared" si="1413"/>
        <v/>
      </c>
      <c r="AF228" s="240" t="str">
        <f t="shared" si="1413"/>
        <v/>
      </c>
      <c r="AG228" s="240" t="str">
        <f t="shared" si="1413"/>
        <v/>
      </c>
      <c r="AH228" s="232" t="str">
        <f t="shared" ref="AH228:AK228" si="1414">IF($K228="","",IF($K228=$K226,AD226,AD225))</f>
        <v/>
      </c>
      <c r="AI228" s="232" t="str">
        <f t="shared" si="1414"/>
        <v/>
      </c>
      <c r="AJ228" s="233" t="str">
        <f t="shared" si="1414"/>
        <v/>
      </c>
      <c r="AK228" s="233" t="str">
        <f t="shared" si="1414"/>
        <v/>
      </c>
      <c r="AL228" s="236" t="str">
        <f t="shared" ref="AL228" si="1415">IF($K228="","",IF($K228=$K226,AZ226,AZ225))</f>
        <v/>
      </c>
      <c r="AM228" s="241" t="str">
        <f t="shared" ref="AM228:AN228" si="1416">IF($K228="","",IF($K228=$K226,AL226,AL225))</f>
        <v/>
      </c>
      <c r="AN228" s="241" t="str">
        <f t="shared" si="1416"/>
        <v/>
      </c>
      <c r="AO228" s="249"/>
      <c r="AP228" s="177"/>
      <c r="AQ228" s="177"/>
      <c r="AR228" s="250"/>
      <c r="AS228" s="246"/>
      <c r="AT228" s="251"/>
      <c r="AU228" s="252"/>
      <c r="AV228" s="177"/>
      <c r="AW228" s="252"/>
      <c r="AX228" s="177"/>
      <c r="AY228" s="252"/>
      <c r="AZ228" s="283"/>
      <c r="BA228" s="223" t="str">
        <f t="shared" si="1221"/>
        <v/>
      </c>
      <c r="BB228" s="223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BC228" s="223" t="str">
        <f t="shared" si="1214"/>
        <v/>
      </c>
    </row>
    <row r="229" spans="1:55">
      <c r="A229" s="166">
        <f>输入错误检查!A228</f>
        <v>0</v>
      </c>
      <c r="B229" s="108" t="str">
        <f t="shared" si="1358"/>
        <v/>
      </c>
      <c r="C229" s="108" t="str">
        <f t="shared" si="1359"/>
        <v/>
      </c>
      <c r="D229" s="108" t="str">
        <f t="shared" si="1360"/>
        <v/>
      </c>
      <c r="E229" s="108" t="str">
        <f t="shared" si="1361"/>
        <v/>
      </c>
      <c r="F229" s="108" t="str">
        <f t="shared" si="1362"/>
        <v/>
      </c>
      <c r="G229" s="125" t="s">
        <v>314</v>
      </c>
      <c r="H229" s="108" t="s">
        <v>307</v>
      </c>
      <c r="I229" s="108" t="str">
        <f t="shared" si="1261"/>
        <v/>
      </c>
      <c r="J229" s="108" t="str">
        <f t="shared" si="1262"/>
        <v/>
      </c>
      <c r="K229" s="179"/>
      <c r="L229" s="177"/>
      <c r="M229" s="208">
        <f>S229+S230</f>
        <v>0</v>
      </c>
      <c r="N229" s="208">
        <f>T229+T230</f>
        <v>0</v>
      </c>
      <c r="O229" s="125">
        <f t="shared" si="1384"/>
        <v>0</v>
      </c>
      <c r="P229" s="209">
        <f t="shared" si="1385"/>
        <v>0</v>
      </c>
      <c r="Q229" s="209">
        <f t="shared" si="1386"/>
        <v>0</v>
      </c>
      <c r="R229" s="209">
        <f t="shared" si="1387"/>
        <v>0</v>
      </c>
      <c r="S229" s="177"/>
      <c r="T229" s="177"/>
      <c r="U229" s="125" t="str">
        <f t="shared" si="1204"/>
        <v/>
      </c>
      <c r="V229" s="125" t="str" cm="1">
        <f t="array" ref="V229">_xlfn.IFS(S229+T229=0,"",S229&gt;T229,IF(I229="主",IF(S229=5,4,3),IF(S229=5,0,1)),S229&lt;T229,IF(I229="主",IF(T229=5,0,1),IF(T229=5,4,3)),S229=T229,2)</f>
        <v/>
      </c>
      <c r="W229" s="231"/>
      <c r="X229" s="231"/>
      <c r="Y229" s="210"/>
      <c r="Z229" s="235" t="str">
        <f t="shared" ref="Z229:AA229" si="1417">IF($K229="","",IF($K229=$K227,AT227,AT228))</f>
        <v/>
      </c>
      <c r="AA229" s="235" t="str">
        <f t="shared" si="1417"/>
        <v/>
      </c>
      <c r="AB229" s="239" t="str">
        <f t="shared" ref="AB229" si="1418">IF($K229="","",IF($K229=$K227,AW227,AW228))</f>
        <v/>
      </c>
      <c r="AC229" s="239" t="str">
        <f t="shared" ref="AC229" si="1419">IF($K229="","",IF($K229=$K227,AY227,AY228))</f>
        <v/>
      </c>
      <c r="AD229" s="232" t="str">
        <f t="shared" ref="AD229:AG229" si="1420">IF($K229="","",IF($K229=$K227,Z227,Z228))</f>
        <v/>
      </c>
      <c r="AE229" s="232" t="str">
        <f t="shared" si="1420"/>
        <v/>
      </c>
      <c r="AF229" s="240" t="str">
        <f t="shared" si="1420"/>
        <v/>
      </c>
      <c r="AG229" s="240" t="str">
        <f t="shared" si="1420"/>
        <v/>
      </c>
      <c r="AH229" s="232" t="str">
        <f t="shared" ref="AH229:AK229" si="1421">IF($K229="","",IF($K229=$K227,AD227,AD228))</f>
        <v/>
      </c>
      <c r="AI229" s="232" t="str">
        <f t="shared" si="1421"/>
        <v/>
      </c>
      <c r="AJ229" s="233" t="str">
        <f t="shared" si="1421"/>
        <v/>
      </c>
      <c r="AK229" s="233" t="str">
        <f t="shared" si="1421"/>
        <v/>
      </c>
      <c r="AL229" s="236" t="str">
        <f t="shared" ref="AL229" si="1422">IF($K229="","",IF($K229=$K227,AZ227,AZ228))</f>
        <v/>
      </c>
      <c r="AM229" s="241" t="str">
        <f t="shared" ref="AM229:AN229" si="1423">IF($K229="","",IF($K229=$K227,AL227,AL228))</f>
        <v/>
      </c>
      <c r="AN229" s="241" t="str">
        <f t="shared" si="1423"/>
        <v/>
      </c>
      <c r="AO229" s="177"/>
      <c r="AP229" s="177"/>
      <c r="AQ229" s="177"/>
      <c r="AR229" s="177"/>
      <c r="AS229" s="246"/>
      <c r="AT229" s="252"/>
      <c r="AU229" s="252"/>
      <c r="AV229" s="177"/>
      <c r="AW229" s="252"/>
      <c r="AX229" s="177"/>
      <c r="AY229" s="252"/>
      <c r="AZ229" s="283"/>
      <c r="BA229" s="223" t="str">
        <f t="shared" si="1221"/>
        <v/>
      </c>
      <c r="BB229" s="223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BC229" s="223" t="str">
        <f t="shared" si="1214"/>
        <v/>
      </c>
    </row>
    <row r="230" spans="1:55">
      <c r="A230" s="166">
        <f>输入错误检查!A229</f>
        <v>0</v>
      </c>
      <c r="B230" s="108" t="str">
        <f t="shared" si="1358"/>
        <v/>
      </c>
      <c r="C230" s="108" t="str">
        <f t="shared" si="1359"/>
        <v/>
      </c>
      <c r="D230" s="108" t="str">
        <f t="shared" si="1360"/>
        <v/>
      </c>
      <c r="E230" s="108" t="str">
        <f t="shared" si="1361"/>
        <v/>
      </c>
      <c r="F230" s="108" t="str">
        <f t="shared" si="1362"/>
        <v/>
      </c>
      <c r="G230" s="125" t="s">
        <v>314</v>
      </c>
      <c r="H230" s="108" t="s">
        <v>311</v>
      </c>
      <c r="I230" s="108" t="str">
        <f t="shared" si="1261"/>
        <v/>
      </c>
      <c r="J230" s="108" t="str">
        <f t="shared" si="1262"/>
        <v/>
      </c>
      <c r="K230" s="177"/>
      <c r="L230" s="177"/>
      <c r="M230" s="208"/>
      <c r="N230" s="208"/>
      <c r="O230" s="125"/>
      <c r="P230" s="224"/>
      <c r="Q230" s="224"/>
      <c r="R230" s="224"/>
      <c r="S230" s="177"/>
      <c r="T230" s="177"/>
      <c r="U230" s="125" t="str">
        <f t="shared" si="1204"/>
        <v/>
      </c>
      <c r="V230" s="125" t="str" cm="1">
        <f t="array" ref="V230">_xlfn.IFS(S230+T230=0,"",S230&gt;T230,IF(I230="主",IF(S230=5,4,3),IF(S230=5,0,1)),S230&lt;T230,IF(I230="主",IF(T230=5,0,1),IF(T230=5,4,3)),S230=T230,2)</f>
        <v/>
      </c>
      <c r="W230" s="231"/>
      <c r="X230" s="231"/>
      <c r="Y230" s="210" t="str">
        <f t="shared" si="1395"/>
        <v/>
      </c>
      <c r="Z230" s="235" t="str">
        <f t="shared" ref="Z230:AA230" si="1424">IF($K230="","",IF($K230=$K228,AT228,AT227))</f>
        <v/>
      </c>
      <c r="AA230" s="235" t="str">
        <f t="shared" si="1424"/>
        <v/>
      </c>
      <c r="AB230" s="239" t="str">
        <f t="shared" ref="AB230" si="1425">IF($K230="","",IF($K230=$K228,AW228,AW227))</f>
        <v/>
      </c>
      <c r="AC230" s="239" t="str">
        <f t="shared" ref="AC230" si="1426">IF($K230="","",IF($K230=$K228,AY228,AY227))</f>
        <v/>
      </c>
      <c r="AD230" s="232" t="str">
        <f t="shared" ref="AD230:AG230" si="1427">IF($K230="","",IF($K230=$K228,Z228,Z227))</f>
        <v/>
      </c>
      <c r="AE230" s="232" t="str">
        <f t="shared" si="1427"/>
        <v/>
      </c>
      <c r="AF230" s="240" t="str">
        <f t="shared" si="1427"/>
        <v/>
      </c>
      <c r="AG230" s="240" t="str">
        <f t="shared" si="1427"/>
        <v/>
      </c>
      <c r="AH230" s="232" t="str">
        <f t="shared" ref="AH230:AK230" si="1428">IF($K230="","",IF($K230=$K228,AD228,AD227))</f>
        <v/>
      </c>
      <c r="AI230" s="232" t="str">
        <f t="shared" si="1428"/>
        <v/>
      </c>
      <c r="AJ230" s="233" t="str">
        <f t="shared" si="1428"/>
        <v/>
      </c>
      <c r="AK230" s="233" t="str">
        <f t="shared" si="1428"/>
        <v/>
      </c>
      <c r="AL230" s="236" t="str">
        <f t="shared" ref="AL230" si="1429">IF($K230="","",IF($K230=$K228,AZ228,AZ227))</f>
        <v/>
      </c>
      <c r="AM230" s="241" t="str">
        <f t="shared" ref="AM230:AN230" si="1430">IF($K230="","",IF($K230=$K228,AL228,AL227))</f>
        <v/>
      </c>
      <c r="AN230" s="241" t="str">
        <f t="shared" si="1430"/>
        <v/>
      </c>
      <c r="AO230" s="177"/>
      <c r="AP230" s="177"/>
      <c r="AQ230" s="177"/>
      <c r="AR230" s="177"/>
      <c r="AS230" s="177"/>
      <c r="AT230" s="252"/>
      <c r="AU230" s="252"/>
      <c r="AV230" s="177"/>
      <c r="AW230" s="252"/>
      <c r="AX230" s="177"/>
      <c r="AY230" s="252"/>
      <c r="AZ230" s="283"/>
      <c r="BA230" s="223" t="str">
        <f t="shared" si="1221"/>
        <v/>
      </c>
      <c r="BB230" s="223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BC230" s="223" t="str">
        <f t="shared" si="1214"/>
        <v/>
      </c>
    </row>
    <row r="231" spans="1:55">
      <c r="A231" s="166">
        <f>输入错误检查!A230</f>
        <v>0</v>
      </c>
      <c r="B231" s="108" t="str">
        <f>IF(赛果!A21="","",赛果!A21)</f>
        <v/>
      </c>
      <c r="C231" s="108" t="str">
        <f>IF(赛果!B21="","",赛果!B21)</f>
        <v/>
      </c>
      <c r="D231" s="108" t="str">
        <f>IF(赛果!C21="","",赛果!C21)</f>
        <v/>
      </c>
      <c r="E231" s="108" t="str">
        <f>IF(赛果!D21="","",赛果!D21)</f>
        <v/>
      </c>
      <c r="F231" s="108" t="str">
        <f>IF(赛果!E21="","",赛果!E21)</f>
        <v/>
      </c>
      <c r="G231" s="125">
        <v>1</v>
      </c>
      <c r="H231" s="108" t="s">
        <v>307</v>
      </c>
      <c r="I231" s="108" t="str">
        <f t="shared" si="1261"/>
        <v/>
      </c>
      <c r="J231" s="108" t="str">
        <f t="shared" si="1262"/>
        <v/>
      </c>
      <c r="K231" s="288"/>
      <c r="L231" s="288"/>
      <c r="M231" s="208">
        <f>S231+S232</f>
        <v>0</v>
      </c>
      <c r="N231" s="208">
        <f>T231+T232</f>
        <v>0</v>
      </c>
      <c r="O231" s="108">
        <f t="shared" ref="O231:O235" si="1431">M231+N231</f>
        <v>0</v>
      </c>
      <c r="P231" s="256">
        <f t="shared" ref="P231:P235" si="1432">IF(M231&gt;N231,1,0)</f>
        <v>0</v>
      </c>
      <c r="Q231" s="256">
        <f t="shared" ref="Q231:Q235" si="1433">IF(M231+N231=0,0,IF(M231=N231,1,0))</f>
        <v>0</v>
      </c>
      <c r="R231" s="256">
        <f t="shared" ref="R231:R235" si="1434">IF(M231&lt;N231,1,0)</f>
        <v>0</v>
      </c>
      <c r="S231" s="288"/>
      <c r="T231" s="288"/>
      <c r="U231" s="125" t="str">
        <f t="shared" si="1204"/>
        <v/>
      </c>
      <c r="V231" s="125" t="str" cm="1">
        <f t="array" ref="V231">_xlfn.IFS(S231+T231=0,"",S231&gt;T231,IF(I231="主",IF(S231=5,4,3),IF(S231=5,0,1)),S231&lt;T231,IF(I231="主",IF(T231=5,0,1),IF(T231=5,4,3)),S231=T231,2)</f>
        <v/>
      </c>
      <c r="W231" s="258"/>
      <c r="X231" s="258"/>
      <c r="Y231" s="258"/>
      <c r="Z231" s="211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3"/>
      <c r="AL231" s="214"/>
      <c r="AM231" s="214"/>
      <c r="AN231" s="214"/>
      <c r="AO231" s="276"/>
      <c r="AP231" s="278"/>
      <c r="AQ231" s="261"/>
      <c r="AR231" s="262"/>
      <c r="AS231" s="263"/>
      <c r="AT231" s="264"/>
      <c r="AU231" s="265"/>
      <c r="AV231" s="179"/>
      <c r="AW231" s="265"/>
      <c r="AX231" s="179"/>
      <c r="AY231" s="265"/>
      <c r="AZ231" s="266"/>
      <c r="BA231" s="223" t="str">
        <f t="shared" si="1221"/>
        <v/>
      </c>
      <c r="BB231" s="223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BC231" s="223" t="str">
        <f t="shared" si="1214"/>
        <v/>
      </c>
    </row>
    <row r="232" spans="1:55">
      <c r="A232" s="166">
        <f>输入错误检查!A231</f>
        <v>0</v>
      </c>
      <c r="B232" s="108" t="str">
        <f t="shared" ref="B232:B242" si="1435">B231</f>
        <v/>
      </c>
      <c r="C232" s="108" t="str">
        <f t="shared" ref="C232:C242" si="1436">C231</f>
        <v/>
      </c>
      <c r="D232" s="108" t="str">
        <f t="shared" ref="D232:D242" si="1437">D231</f>
        <v/>
      </c>
      <c r="E232" s="108" t="str">
        <f t="shared" ref="E232:E242" si="1438">E231</f>
        <v/>
      </c>
      <c r="F232" s="108" t="str">
        <f t="shared" ref="F232:F242" si="1439">F231</f>
        <v/>
      </c>
      <c r="G232" s="125">
        <v>1</v>
      </c>
      <c r="H232" s="108" t="s">
        <v>311</v>
      </c>
      <c r="I232" s="108" t="str">
        <f t="shared" si="1261"/>
        <v/>
      </c>
      <c r="J232" s="108" t="str">
        <f t="shared" si="1262"/>
        <v/>
      </c>
      <c r="K232" s="288"/>
      <c r="L232" s="288"/>
      <c r="M232" s="208"/>
      <c r="N232" s="208"/>
      <c r="O232" s="108"/>
      <c r="P232" s="267"/>
      <c r="Q232" s="267"/>
      <c r="R232" s="267"/>
      <c r="S232" s="288"/>
      <c r="T232" s="288"/>
      <c r="U232" s="125" t="str">
        <f t="shared" si="1204"/>
        <v/>
      </c>
      <c r="V232" s="125" t="str" cm="1">
        <f t="array" ref="V232">_xlfn.IFS(S232+T232=0,"",S232&gt;T232,IF(I232="主",IF(S232=5,4,3),IF(S232=5,0,1)),S232&lt;T232,IF(I232="主",IF(T232=5,0,1),IF(T232=5,4,3)),S232=T232,2)</f>
        <v/>
      </c>
      <c r="W232" s="258" t="str">
        <f>IF(W231="","",W231)</f>
        <v/>
      </c>
      <c r="X232" s="258"/>
      <c r="Y232" s="258" t="str">
        <f t="shared" ref="Y232:Y236" si="1440">IF(Y231="","",Y231)</f>
        <v/>
      </c>
      <c r="Z232" s="225"/>
      <c r="AA232" s="226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13"/>
      <c r="AL232" s="214"/>
      <c r="AM232" s="214"/>
      <c r="AN232" s="214"/>
      <c r="AO232" s="276"/>
      <c r="AP232" s="278"/>
      <c r="AQ232" s="268"/>
      <c r="AR232" s="269"/>
      <c r="AS232" s="270"/>
      <c r="AT232" s="264"/>
      <c r="AU232" s="265"/>
      <c r="AV232" s="179"/>
      <c r="AW232" s="265"/>
      <c r="AX232" s="179"/>
      <c r="AY232" s="265"/>
      <c r="AZ232" s="266"/>
      <c r="BA232" s="223" t="str">
        <f t="shared" si="1221"/>
        <v/>
      </c>
      <c r="BB232" s="223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BC232" s="223" t="str">
        <f t="shared" si="1214"/>
        <v/>
      </c>
    </row>
    <row r="233" spans="1:55">
      <c r="A233" s="166">
        <f>输入错误检查!A232</f>
        <v>0</v>
      </c>
      <c r="B233" s="108" t="str">
        <f t="shared" si="1435"/>
        <v/>
      </c>
      <c r="C233" s="108" t="str">
        <f t="shared" si="1436"/>
        <v/>
      </c>
      <c r="D233" s="108" t="str">
        <f t="shared" si="1437"/>
        <v/>
      </c>
      <c r="E233" s="108" t="str">
        <f t="shared" si="1438"/>
        <v/>
      </c>
      <c r="F233" s="108" t="str">
        <f t="shared" si="1439"/>
        <v/>
      </c>
      <c r="G233" s="125">
        <v>2</v>
      </c>
      <c r="H233" s="108" t="s">
        <v>307</v>
      </c>
      <c r="I233" s="108" t="str">
        <f t="shared" si="1261"/>
        <v/>
      </c>
      <c r="J233" s="108" t="str">
        <f t="shared" si="1262"/>
        <v/>
      </c>
      <c r="K233" s="288"/>
      <c r="L233" s="288"/>
      <c r="M233" s="208">
        <f>S233+S234</f>
        <v>0</v>
      </c>
      <c r="N233" s="208">
        <f>T233+T234</f>
        <v>0</v>
      </c>
      <c r="O233" s="108">
        <f t="shared" si="1431"/>
        <v>0</v>
      </c>
      <c r="P233" s="256">
        <f t="shared" si="1432"/>
        <v>0</v>
      </c>
      <c r="Q233" s="256">
        <f t="shared" si="1433"/>
        <v>0</v>
      </c>
      <c r="R233" s="256">
        <f t="shared" si="1434"/>
        <v>0</v>
      </c>
      <c r="S233" s="288"/>
      <c r="T233" s="288"/>
      <c r="U233" s="125" t="str">
        <f t="shared" si="1204"/>
        <v/>
      </c>
      <c r="V233" s="125" t="str" cm="1">
        <f t="array" ref="V233">_xlfn.IFS(S233+T233=0,"",S233&gt;T233,IF(I233="主",IF(S233=5,4,3),IF(S233=5,0,1)),S233&lt;T233,IF(I233="主",IF(T233=5,0,1),IF(T233=5,4,3)),S233=T233,2)</f>
        <v/>
      </c>
      <c r="W233" s="271"/>
      <c r="X233" s="258"/>
      <c r="Y233" s="258"/>
      <c r="Z233" s="232" t="str">
        <f t="shared" ref="Z233:AA233" si="1441">IF($K233="","",IF($K233=$K231,AT231,AT232))</f>
        <v/>
      </c>
      <c r="AA233" s="233" t="str">
        <f t="shared" si="1441"/>
        <v/>
      </c>
      <c r="AB233" s="234" t="str">
        <f t="shared" ref="AB233" si="1442">IF($K233="","",IF($K233=$K231,AW231,AW232))</f>
        <v/>
      </c>
      <c r="AC233" s="235" t="str">
        <f t="shared" ref="AC233" si="1443">IF($K233="","",IF($K233=$K231,AY231,AY232))</f>
        <v/>
      </c>
      <c r="AD233" s="227"/>
      <c r="AE233" s="227"/>
      <c r="AF233" s="227"/>
      <c r="AG233" s="227"/>
      <c r="AH233" s="227"/>
      <c r="AI233" s="227"/>
      <c r="AJ233" s="227"/>
      <c r="AK233" s="227"/>
      <c r="AL233" s="236" t="str">
        <f t="shared" ref="AL233" si="1444">IF($K233="","",IF($K233=$K231,AZ231,AZ232))</f>
        <v/>
      </c>
      <c r="AM233" s="214"/>
      <c r="AN233" s="214"/>
      <c r="AO233" s="276"/>
      <c r="AP233" s="277"/>
      <c r="AQ233" s="289"/>
      <c r="AR233" s="274"/>
      <c r="AS233" s="270"/>
      <c r="AT233" s="264"/>
      <c r="AU233" s="265"/>
      <c r="AV233" s="179"/>
      <c r="AW233" s="265"/>
      <c r="AX233" s="179"/>
      <c r="AY233" s="265"/>
      <c r="AZ233" s="266"/>
      <c r="BA233" s="223" t="str">
        <f t="shared" si="1221"/>
        <v/>
      </c>
      <c r="BB233" s="223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223" t="str">
        <f t="shared" si="1214"/>
        <v/>
      </c>
    </row>
    <row r="234" spans="1:55">
      <c r="A234" s="166">
        <f>输入错误检查!A233</f>
        <v>0</v>
      </c>
      <c r="B234" s="108" t="str">
        <f t="shared" si="1435"/>
        <v/>
      </c>
      <c r="C234" s="108" t="str">
        <f t="shared" si="1436"/>
        <v/>
      </c>
      <c r="D234" s="108" t="str">
        <f t="shared" si="1437"/>
        <v/>
      </c>
      <c r="E234" s="108" t="str">
        <f t="shared" si="1438"/>
        <v/>
      </c>
      <c r="F234" s="108" t="str">
        <f t="shared" si="1439"/>
        <v/>
      </c>
      <c r="G234" s="125">
        <v>2</v>
      </c>
      <c r="H234" s="108" t="s">
        <v>311</v>
      </c>
      <c r="I234" s="108" t="str">
        <f t="shared" si="1261"/>
        <v/>
      </c>
      <c r="J234" s="108" t="str">
        <f t="shared" si="1262"/>
        <v/>
      </c>
      <c r="K234" s="288"/>
      <c r="L234" s="288"/>
      <c r="M234" s="208"/>
      <c r="N234" s="208"/>
      <c r="O234" s="108"/>
      <c r="P234" s="267"/>
      <c r="Q234" s="267"/>
      <c r="R234" s="267"/>
      <c r="S234" s="288"/>
      <c r="T234" s="288"/>
      <c r="U234" s="125" t="str">
        <f t="shared" si="1204"/>
        <v/>
      </c>
      <c r="V234" s="125" t="str" cm="1">
        <f t="array" ref="V234">_xlfn.IFS(S234+T234=0,"",S234&gt;T234,IF(I234="主",IF(S234=5,4,3),IF(S234=5,0,1)),S234&lt;T234,IF(I234="主",IF(T234=5,0,1),IF(T234=5,4,3)),S234=T234,2)</f>
        <v/>
      </c>
      <c r="W234" s="271"/>
      <c r="X234" s="258"/>
      <c r="Y234" s="258" t="str">
        <f t="shared" si="1440"/>
        <v/>
      </c>
      <c r="Z234" s="232" t="str">
        <f t="shared" ref="Z234:AA234" si="1445">IF($K234="","",IF($K234=$K232,AT232,AT231))</f>
        <v/>
      </c>
      <c r="AA234" s="233" t="str">
        <f t="shared" si="1445"/>
        <v/>
      </c>
      <c r="AB234" s="234" t="str">
        <f t="shared" ref="AB234" si="1446">IF($K234="","",IF($K234=$K232,AW232,AW231))</f>
        <v/>
      </c>
      <c r="AC234" s="235" t="str">
        <f t="shared" ref="AC234" si="1447">IF($K234="","",IF($K234=$K232,AY232,AY231))</f>
        <v/>
      </c>
      <c r="AD234" s="226"/>
      <c r="AE234" s="226"/>
      <c r="AF234" s="227"/>
      <c r="AG234" s="227"/>
      <c r="AH234" s="227"/>
      <c r="AI234" s="227"/>
      <c r="AJ234" s="227"/>
      <c r="AK234" s="227"/>
      <c r="AL234" s="236" t="str">
        <f t="shared" ref="AL234" si="1448">IF($K234="","",IF($K234=$K232,AZ232,AZ231))</f>
        <v/>
      </c>
      <c r="AM234" s="214"/>
      <c r="AN234" s="214"/>
      <c r="AO234" s="276"/>
      <c r="AP234" s="277"/>
      <c r="AQ234" s="278"/>
      <c r="AR234" s="268"/>
      <c r="AS234" s="270"/>
      <c r="AT234" s="264"/>
      <c r="AU234" s="265"/>
      <c r="AV234" s="179"/>
      <c r="AW234" s="265"/>
      <c r="AX234" s="179"/>
      <c r="AY234" s="265"/>
      <c r="AZ234" s="266"/>
      <c r="BA234" s="223" t="str">
        <f t="shared" si="1221"/>
        <v/>
      </c>
      <c r="BB234" s="223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223" t="str">
        <f t="shared" si="1214"/>
        <v/>
      </c>
    </row>
    <row r="235" spans="1:55">
      <c r="A235" s="166">
        <f>输入错误检查!A234</f>
        <v>0</v>
      </c>
      <c r="B235" s="108" t="str">
        <f t="shared" si="1435"/>
        <v/>
      </c>
      <c r="C235" s="108" t="str">
        <f t="shared" si="1436"/>
        <v/>
      </c>
      <c r="D235" s="108" t="str">
        <f t="shared" si="1437"/>
        <v/>
      </c>
      <c r="E235" s="108" t="str">
        <f t="shared" si="1438"/>
        <v/>
      </c>
      <c r="F235" s="108" t="str">
        <f t="shared" si="1439"/>
        <v/>
      </c>
      <c r="G235" s="125">
        <v>3</v>
      </c>
      <c r="H235" s="108" t="s">
        <v>307</v>
      </c>
      <c r="I235" s="108" t="str">
        <f t="shared" si="1261"/>
        <v/>
      </c>
      <c r="J235" s="108" t="str">
        <f t="shared" si="1262"/>
        <v/>
      </c>
      <c r="K235" s="288"/>
      <c r="L235" s="288"/>
      <c r="M235" s="208">
        <f>S235+S236</f>
        <v>0</v>
      </c>
      <c r="N235" s="208">
        <f>T235+T236</f>
        <v>0</v>
      </c>
      <c r="O235" s="108">
        <f t="shared" si="1431"/>
        <v>0</v>
      </c>
      <c r="P235" s="256">
        <f t="shared" si="1432"/>
        <v>0</v>
      </c>
      <c r="Q235" s="256">
        <f t="shared" si="1433"/>
        <v>0</v>
      </c>
      <c r="R235" s="256">
        <f t="shared" si="1434"/>
        <v>0</v>
      </c>
      <c r="S235" s="288"/>
      <c r="T235" s="288"/>
      <c r="U235" s="125" t="str">
        <f t="shared" si="1204"/>
        <v/>
      </c>
      <c r="V235" s="125" t="str" cm="1">
        <f t="array" ref="V235">_xlfn.IFS(S235+T235=0,"",S235&gt;T235,IF(I235="主",IF(S235=5,4,3),IF(S235=5,0,1)),S235&lt;T235,IF(I235="主",IF(T235=5,0,1),IF(T235=5,4,3)),S235=T235,2)</f>
        <v/>
      </c>
      <c r="W235" s="271"/>
      <c r="X235" s="271"/>
      <c r="Y235" s="258"/>
      <c r="Z235" s="235" t="str">
        <f t="shared" ref="Z235:AA235" si="1449">IF($K235="","",IF($K235=$K233,AT233,AT234))</f>
        <v/>
      </c>
      <c r="AA235" s="235" t="str">
        <f t="shared" si="1449"/>
        <v/>
      </c>
      <c r="AB235" s="239" t="str">
        <f t="shared" ref="AB235" si="1450">IF($K235="","",IF($K235=$K233,AW233,AW234))</f>
        <v/>
      </c>
      <c r="AC235" s="239" t="str">
        <f t="shared" ref="AC235" si="1451">IF($K235="","",IF($K235=$K233,AY233,AY234))</f>
        <v/>
      </c>
      <c r="AD235" s="235" t="str">
        <f t="shared" ref="AD235:AG235" si="1452">IF($K235="","",IF($K235=$K233,Z233,Z234))</f>
        <v/>
      </c>
      <c r="AE235" s="240" t="str">
        <f t="shared" si="1452"/>
        <v/>
      </c>
      <c r="AF235" s="240" t="str">
        <f t="shared" si="1452"/>
        <v/>
      </c>
      <c r="AG235" s="240" t="str">
        <f t="shared" si="1452"/>
        <v/>
      </c>
      <c r="AH235" s="227"/>
      <c r="AI235" s="227"/>
      <c r="AJ235" s="227"/>
      <c r="AK235" s="227"/>
      <c r="AL235" s="236" t="str">
        <f t="shared" ref="AL235" si="1453">IF($K235="","",IF($K235=$K233,AZ233,AZ234))</f>
        <v/>
      </c>
      <c r="AM235" s="241" t="str">
        <f t="shared" ref="AM235" si="1454">IF($K235="","",IF($K235=$K233,AL233,AL234))</f>
        <v/>
      </c>
      <c r="AN235" s="214"/>
      <c r="AO235" s="276"/>
      <c r="AP235" s="277"/>
      <c r="AQ235" s="277"/>
      <c r="AR235" s="289"/>
      <c r="AS235" s="275"/>
      <c r="AT235" s="264"/>
      <c r="AU235" s="265"/>
      <c r="AV235" s="179"/>
      <c r="AW235" s="265"/>
      <c r="AX235" s="179"/>
      <c r="AY235" s="265"/>
      <c r="AZ235" s="266"/>
      <c r="BA235" s="223" t="str">
        <f t="shared" si="1221"/>
        <v/>
      </c>
      <c r="BB235" s="223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BC235" s="223" t="str">
        <f t="shared" si="1214"/>
        <v/>
      </c>
    </row>
    <row r="236" spans="1:55">
      <c r="A236" s="166">
        <f>输入错误检查!A235</f>
        <v>0</v>
      </c>
      <c r="B236" s="108" t="str">
        <f t="shared" si="1435"/>
        <v/>
      </c>
      <c r="C236" s="108" t="str">
        <f t="shared" si="1436"/>
        <v/>
      </c>
      <c r="D236" s="108" t="str">
        <f t="shared" si="1437"/>
        <v/>
      </c>
      <c r="E236" s="108" t="str">
        <f t="shared" si="1438"/>
        <v/>
      </c>
      <c r="F236" s="108" t="str">
        <f t="shared" si="1439"/>
        <v/>
      </c>
      <c r="G236" s="125">
        <v>3</v>
      </c>
      <c r="H236" s="108" t="s">
        <v>311</v>
      </c>
      <c r="I236" s="108" t="str">
        <f t="shared" si="1261"/>
        <v/>
      </c>
      <c r="J236" s="108" t="str">
        <f t="shared" si="1262"/>
        <v/>
      </c>
      <c r="K236" s="288"/>
      <c r="L236" s="288"/>
      <c r="M236" s="208"/>
      <c r="N236" s="208"/>
      <c r="O236" s="108"/>
      <c r="P236" s="267"/>
      <c r="Q236" s="267"/>
      <c r="R236" s="267"/>
      <c r="S236" s="288"/>
      <c r="T236" s="288"/>
      <c r="U236" s="125" t="str">
        <f t="shared" si="1204"/>
        <v/>
      </c>
      <c r="V236" s="125" t="str" cm="1">
        <f t="array" ref="V236">_xlfn.IFS(S236+T236=0,"",S236&gt;T236,IF(I236="主",IF(S236=5,4,3),IF(S236=5,0,1)),S236&lt;T236,IF(I236="主",IF(T236=5,0,1),IF(T236=5,4,3)),S236=T236,2)</f>
        <v/>
      </c>
      <c r="W236" s="271"/>
      <c r="X236" s="271"/>
      <c r="Y236" s="258" t="str">
        <f t="shared" si="1440"/>
        <v/>
      </c>
      <c r="Z236" s="235" t="str">
        <f t="shared" ref="Z236:AA236" si="1455">IF($K236="","",IF($K236=$K234,AT234,AT233))</f>
        <v/>
      </c>
      <c r="AA236" s="235" t="str">
        <f t="shared" si="1455"/>
        <v/>
      </c>
      <c r="AB236" s="239" t="str">
        <f t="shared" ref="AB236" si="1456">IF($K236="","",IF($K236=$K234,AW234,AW233))</f>
        <v/>
      </c>
      <c r="AC236" s="239" t="str">
        <f t="shared" ref="AC236" si="1457">IF($K236="","",IF($K236=$K234,AY234,AY233))</f>
        <v/>
      </c>
      <c r="AD236" s="235" t="str">
        <f t="shared" ref="AD236:AG236" si="1458">IF($K236="","",IF($K236=$K234,Z234,Z233))</f>
        <v/>
      </c>
      <c r="AE236" s="240" t="str">
        <f t="shared" si="1458"/>
        <v/>
      </c>
      <c r="AF236" s="240" t="str">
        <f t="shared" si="1458"/>
        <v/>
      </c>
      <c r="AG236" s="240" t="str">
        <f t="shared" si="1458"/>
        <v/>
      </c>
      <c r="AH236" s="226"/>
      <c r="AI236" s="226"/>
      <c r="AJ236" s="226"/>
      <c r="AK236" s="243"/>
      <c r="AL236" s="236" t="str">
        <f t="shared" ref="AL236" si="1459">IF($K236="","",IF($K236=$K234,AZ234,AZ233))</f>
        <v/>
      </c>
      <c r="AM236" s="241" t="str">
        <f t="shared" ref="AM236" si="1460">IF($K236="","",IF($K236=$K234,AL234,AL233))</f>
        <v/>
      </c>
      <c r="AN236" s="214"/>
      <c r="AO236" s="276"/>
      <c r="AP236" s="277"/>
      <c r="AQ236" s="277"/>
      <c r="AR236" s="278"/>
      <c r="AS236" s="279"/>
      <c r="AT236" s="264"/>
      <c r="AU236" s="265"/>
      <c r="AV236" s="179"/>
      <c r="AW236" s="265"/>
      <c r="AX236" s="179"/>
      <c r="AY236" s="265"/>
      <c r="AZ236" s="266"/>
      <c r="BA236" s="223" t="str">
        <f t="shared" si="1221"/>
        <v/>
      </c>
      <c r="BB236" s="223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BC236" s="223" t="str">
        <f t="shared" si="1214"/>
        <v/>
      </c>
    </row>
    <row r="237" spans="1:55">
      <c r="A237" s="166">
        <f>输入错误检查!A236</f>
        <v>0</v>
      </c>
      <c r="B237" s="108" t="str">
        <f t="shared" si="1435"/>
        <v/>
      </c>
      <c r="C237" s="108" t="str">
        <f t="shared" si="1436"/>
        <v/>
      </c>
      <c r="D237" s="108" t="str">
        <f t="shared" si="1437"/>
        <v/>
      </c>
      <c r="E237" s="108" t="str">
        <f t="shared" si="1438"/>
        <v/>
      </c>
      <c r="F237" s="108" t="str">
        <f t="shared" si="1439"/>
        <v/>
      </c>
      <c r="G237" s="125">
        <v>4</v>
      </c>
      <c r="H237" s="108" t="s">
        <v>307</v>
      </c>
      <c r="I237" s="108" t="str">
        <f t="shared" si="1261"/>
        <v/>
      </c>
      <c r="J237" s="108" t="str">
        <f t="shared" si="1262"/>
        <v/>
      </c>
      <c r="K237" s="288"/>
      <c r="L237" s="288"/>
      <c r="M237" s="208">
        <f>S237+S238</f>
        <v>0</v>
      </c>
      <c r="N237" s="208">
        <f>T237+T238</f>
        <v>0</v>
      </c>
      <c r="O237" s="108">
        <f t="shared" ref="O237:O241" si="1461">M237+N237</f>
        <v>0</v>
      </c>
      <c r="P237" s="256">
        <f t="shared" ref="P237:P241" si="1462">IF(M237&gt;N237,1,0)</f>
        <v>0</v>
      </c>
      <c r="Q237" s="256">
        <f t="shared" ref="Q237:Q241" si="1463">IF(M237+N237=0,0,IF(M237=N237,1,0))</f>
        <v>0</v>
      </c>
      <c r="R237" s="256">
        <f t="shared" ref="R237:R241" si="1464">IF(M237&lt;N237,1,0)</f>
        <v>0</v>
      </c>
      <c r="S237" s="288"/>
      <c r="T237" s="288"/>
      <c r="U237" s="125" t="str">
        <f t="shared" si="1204"/>
        <v/>
      </c>
      <c r="V237" s="125" t="str" cm="1">
        <f t="array" ref="V237">_xlfn.IFS(S237+T237=0,"",S237&gt;T237,IF(I237="主",IF(S237=5,4,3),IF(S237=5,0,1)),S237&lt;T237,IF(I237="主",IF(T237=5,0,1),IF(T237=5,4,3)),S237=T237,2)</f>
        <v/>
      </c>
      <c r="W237" s="271"/>
      <c r="X237" s="271"/>
      <c r="Y237" s="258"/>
      <c r="Z237" s="235" t="str">
        <f t="shared" ref="Z237:AA237" si="1465">IF($K237="","",IF($K237=$K235,AT235,AT236))</f>
        <v/>
      </c>
      <c r="AA237" s="235" t="str">
        <f t="shared" si="1465"/>
        <v/>
      </c>
      <c r="AB237" s="239" t="str">
        <f t="shared" ref="AB237" si="1466">IF($K237="","",IF($K237=$K235,AW235,AW236))</f>
        <v/>
      </c>
      <c r="AC237" s="239" t="str">
        <f t="shared" ref="AC237" si="1467">IF($K237="","",IF($K237=$K235,AY235,AY236))</f>
        <v/>
      </c>
      <c r="AD237" s="232" t="str">
        <f t="shared" ref="AD237:AG237" si="1468">IF($K237="","",IF($K237=$K235,Z235,Z236))</f>
        <v/>
      </c>
      <c r="AE237" s="232" t="str">
        <f t="shared" si="1468"/>
        <v/>
      </c>
      <c r="AF237" s="240" t="str">
        <f t="shared" si="1468"/>
        <v/>
      </c>
      <c r="AG237" s="240" t="str">
        <f t="shared" si="1468"/>
        <v/>
      </c>
      <c r="AH237" s="232" t="str">
        <f t="shared" ref="AH237:AK237" si="1469">IF($K237="","",IF($K237=$K235,AD235,AD236))</f>
        <v/>
      </c>
      <c r="AI237" s="232" t="str">
        <f t="shared" si="1469"/>
        <v/>
      </c>
      <c r="AJ237" s="233" t="str">
        <f t="shared" si="1469"/>
        <v/>
      </c>
      <c r="AK237" s="233" t="str">
        <f t="shared" si="1469"/>
        <v/>
      </c>
      <c r="AL237" s="236" t="str">
        <f t="shared" ref="AL237" si="1470">IF($K237="","",IF($K237=$K235,AZ235,AZ236))</f>
        <v/>
      </c>
      <c r="AM237" s="241" t="str">
        <f t="shared" ref="AM237:AN237" si="1471">IF($K237="","",IF($K237=$K235,AL235,AL236))</f>
        <v/>
      </c>
      <c r="AN237" s="241" t="str">
        <f t="shared" si="1471"/>
        <v/>
      </c>
      <c r="AO237" s="277"/>
      <c r="AP237" s="277"/>
      <c r="AQ237" s="277"/>
      <c r="AR237" s="277"/>
      <c r="AS237" s="280"/>
      <c r="AT237" s="264"/>
      <c r="AU237" s="265"/>
      <c r="AV237" s="179"/>
      <c r="AW237" s="265"/>
      <c r="AX237" s="179"/>
      <c r="AY237" s="265"/>
      <c r="AZ237" s="266"/>
      <c r="BA237" s="223" t="str">
        <f t="shared" si="1221"/>
        <v/>
      </c>
      <c r="BB237" s="223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BC237" s="223" t="str">
        <f t="shared" si="1214"/>
        <v/>
      </c>
    </row>
    <row r="238" spans="1:55">
      <c r="A238" s="166">
        <f>输入错误检查!A237</f>
        <v>0</v>
      </c>
      <c r="B238" s="108" t="str">
        <f t="shared" si="1435"/>
        <v/>
      </c>
      <c r="C238" s="108" t="str">
        <f t="shared" si="1436"/>
        <v/>
      </c>
      <c r="D238" s="108" t="str">
        <f t="shared" si="1437"/>
        <v/>
      </c>
      <c r="E238" s="108" t="str">
        <f t="shared" si="1438"/>
        <v/>
      </c>
      <c r="F238" s="108" t="str">
        <f t="shared" si="1439"/>
        <v/>
      </c>
      <c r="G238" s="125">
        <v>4</v>
      </c>
      <c r="H238" s="108" t="s">
        <v>311</v>
      </c>
      <c r="I238" s="108" t="str">
        <f t="shared" si="1261"/>
        <v/>
      </c>
      <c r="J238" s="108" t="str">
        <f t="shared" si="1262"/>
        <v/>
      </c>
      <c r="K238" s="288"/>
      <c r="L238" s="288"/>
      <c r="M238" s="208"/>
      <c r="N238" s="208"/>
      <c r="O238" s="108"/>
      <c r="P238" s="267"/>
      <c r="Q238" s="267"/>
      <c r="R238" s="267"/>
      <c r="S238" s="288"/>
      <c r="T238" s="288"/>
      <c r="U238" s="125" t="str">
        <f t="shared" si="1204"/>
        <v/>
      </c>
      <c r="V238" s="125" t="str" cm="1">
        <f t="array" ref="V238">_xlfn.IFS(S238+T238=0,"",S238&gt;T238,IF(I238="主",IF(S238=5,4,3),IF(S238=5,0,1)),S238&lt;T238,IF(I238="主",IF(T238=5,0,1),IF(T238=5,4,3)),S238=T238,2)</f>
        <v/>
      </c>
      <c r="W238" s="271"/>
      <c r="X238" s="271"/>
      <c r="Y238" s="258" t="str">
        <f t="shared" ref="Y238:Y242" si="1472">IF(Y237="","",Y237)</f>
        <v/>
      </c>
      <c r="Z238" s="235" t="str">
        <f t="shared" ref="Z238:AA238" si="1473">IF($K238="","",IF($K238=$K236,AT236,AT235))</f>
        <v/>
      </c>
      <c r="AA238" s="235" t="str">
        <f t="shared" si="1473"/>
        <v/>
      </c>
      <c r="AB238" s="239" t="str">
        <f t="shared" ref="AB238" si="1474">IF($K238="","",IF($K238=$K236,AW236,AW235))</f>
        <v/>
      </c>
      <c r="AC238" s="239" t="str">
        <f t="shared" ref="AC238" si="1475">IF($K238="","",IF($K238=$K236,AY236,AY235))</f>
        <v/>
      </c>
      <c r="AD238" s="232" t="str">
        <f t="shared" ref="AD238:AG238" si="1476">IF($K238="","",IF($K238=$K236,Z236,Z235))</f>
        <v/>
      </c>
      <c r="AE238" s="232" t="str">
        <f t="shared" si="1476"/>
        <v/>
      </c>
      <c r="AF238" s="240" t="str">
        <f t="shared" si="1476"/>
        <v/>
      </c>
      <c r="AG238" s="240" t="str">
        <f t="shared" si="1476"/>
        <v/>
      </c>
      <c r="AH238" s="232" t="str">
        <f t="shared" ref="AH238:AK238" si="1477">IF($K238="","",IF($K238=$K236,AD236,AD235))</f>
        <v/>
      </c>
      <c r="AI238" s="232" t="str">
        <f t="shared" si="1477"/>
        <v/>
      </c>
      <c r="AJ238" s="233" t="str">
        <f t="shared" si="1477"/>
        <v/>
      </c>
      <c r="AK238" s="233" t="str">
        <f t="shared" si="1477"/>
        <v/>
      </c>
      <c r="AL238" s="236" t="str">
        <f t="shared" ref="AL238" si="1478">IF($K238="","",IF($K238=$K236,AZ236,AZ235))</f>
        <v/>
      </c>
      <c r="AM238" s="241" t="str">
        <f t="shared" ref="AM238:AN238" si="1479">IF($K238="","",IF($K238=$K236,AL236,AL235))</f>
        <v/>
      </c>
      <c r="AN238" s="241" t="str">
        <f t="shared" si="1479"/>
        <v/>
      </c>
      <c r="AO238" s="277"/>
      <c r="AP238" s="277"/>
      <c r="AQ238" s="277"/>
      <c r="AR238" s="277"/>
      <c r="AS238" s="277"/>
      <c r="AT238" s="264"/>
      <c r="AU238" s="265"/>
      <c r="AV238" s="179"/>
      <c r="AW238" s="265"/>
      <c r="AX238" s="179"/>
      <c r="AY238" s="265"/>
      <c r="AZ238" s="266"/>
      <c r="BA238" s="223" t="str">
        <f t="shared" si="1221"/>
        <v/>
      </c>
      <c r="BB238" s="223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BC238" s="223" t="str">
        <f t="shared" si="1214"/>
        <v/>
      </c>
    </row>
    <row r="239" spans="1:55">
      <c r="A239" s="166">
        <f>输入错误检查!A238</f>
        <v>0</v>
      </c>
      <c r="B239" s="108" t="str">
        <f t="shared" si="1435"/>
        <v/>
      </c>
      <c r="C239" s="108" t="str">
        <f t="shared" si="1436"/>
        <v/>
      </c>
      <c r="D239" s="108" t="str">
        <f t="shared" si="1437"/>
        <v/>
      </c>
      <c r="E239" s="108" t="str">
        <f t="shared" si="1438"/>
        <v/>
      </c>
      <c r="F239" s="108" t="str">
        <f t="shared" si="1439"/>
        <v/>
      </c>
      <c r="G239" s="125">
        <v>5</v>
      </c>
      <c r="H239" s="108" t="s">
        <v>307</v>
      </c>
      <c r="I239" s="108" t="str">
        <f t="shared" si="1261"/>
        <v/>
      </c>
      <c r="J239" s="108" t="str">
        <f t="shared" si="1262"/>
        <v/>
      </c>
      <c r="K239" s="288"/>
      <c r="L239" s="288"/>
      <c r="M239" s="208">
        <f>S239+S240</f>
        <v>0</v>
      </c>
      <c r="N239" s="208">
        <f>T239+T240</f>
        <v>0</v>
      </c>
      <c r="O239" s="108">
        <f t="shared" si="1461"/>
        <v>0</v>
      </c>
      <c r="P239" s="256">
        <f t="shared" si="1462"/>
        <v>0</v>
      </c>
      <c r="Q239" s="256">
        <f t="shared" si="1463"/>
        <v>0</v>
      </c>
      <c r="R239" s="256">
        <f t="shared" si="1464"/>
        <v>0</v>
      </c>
      <c r="S239" s="288"/>
      <c r="T239" s="288"/>
      <c r="U239" s="125" t="str">
        <f t="shared" si="1204"/>
        <v/>
      </c>
      <c r="V239" s="125" t="str" cm="1">
        <f t="array" ref="V239">_xlfn.IFS(S239+T239=0,"",S239&gt;T239,IF(I239="主",IF(S239=5,4,3),IF(S239=5,0,1)),S239&lt;T239,IF(I239="主",IF(T239=5,0,1),IF(T239=5,4,3)),S239=T239,2)</f>
        <v/>
      </c>
      <c r="W239" s="271"/>
      <c r="X239" s="271"/>
      <c r="Y239" s="258"/>
      <c r="Z239" s="235" t="str">
        <f t="shared" ref="Z239:AA239" si="1480">IF($K239="","",IF($K239=$K237,AT237,AT238))</f>
        <v/>
      </c>
      <c r="AA239" s="235" t="str">
        <f t="shared" si="1480"/>
        <v/>
      </c>
      <c r="AB239" s="239" t="str">
        <f t="shared" ref="AB239" si="1481">IF($K239="","",IF($K239=$K237,AW237,AW238))</f>
        <v/>
      </c>
      <c r="AC239" s="239" t="str">
        <f t="shared" ref="AC239" si="1482">IF($K239="","",IF($K239=$K237,AY237,AY238))</f>
        <v/>
      </c>
      <c r="AD239" s="232" t="str">
        <f t="shared" ref="AD239:AG239" si="1483">IF($K239="","",IF($K239=$K237,Z237,Z238))</f>
        <v/>
      </c>
      <c r="AE239" s="232" t="str">
        <f t="shared" si="1483"/>
        <v/>
      </c>
      <c r="AF239" s="240" t="str">
        <f t="shared" si="1483"/>
        <v/>
      </c>
      <c r="AG239" s="240" t="str">
        <f t="shared" si="1483"/>
        <v/>
      </c>
      <c r="AH239" s="232" t="str">
        <f t="shared" ref="AH239:AK239" si="1484">IF($K239="","",IF($K239=$K237,AD237,AD238))</f>
        <v/>
      </c>
      <c r="AI239" s="232" t="str">
        <f t="shared" si="1484"/>
        <v/>
      </c>
      <c r="AJ239" s="233" t="str">
        <f t="shared" si="1484"/>
        <v/>
      </c>
      <c r="AK239" s="233" t="str">
        <f t="shared" si="1484"/>
        <v/>
      </c>
      <c r="AL239" s="236" t="str">
        <f t="shared" ref="AL239" si="1485">IF($K239="","",IF($K239=$K237,AZ237,AZ238))</f>
        <v/>
      </c>
      <c r="AM239" s="241" t="str">
        <f t="shared" ref="AM239:AN239" si="1486">IF($K239="","",IF($K239=$K237,AL237,AL238))</f>
        <v/>
      </c>
      <c r="AN239" s="241" t="str">
        <f t="shared" si="1486"/>
        <v/>
      </c>
      <c r="AO239" s="277"/>
      <c r="AP239" s="277"/>
      <c r="AQ239" s="277"/>
      <c r="AR239" s="277"/>
      <c r="AS239" s="280"/>
      <c r="AT239" s="264"/>
      <c r="AU239" s="265"/>
      <c r="AV239" s="179"/>
      <c r="AW239" s="265"/>
      <c r="AX239" s="179"/>
      <c r="AY239" s="265"/>
      <c r="AZ239" s="266"/>
      <c r="BA239" s="223" t="str">
        <f t="shared" si="1221"/>
        <v/>
      </c>
      <c r="BB239" s="223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BC239" s="223" t="str">
        <f t="shared" si="1214"/>
        <v/>
      </c>
    </row>
    <row r="240" spans="1:55">
      <c r="A240" s="166">
        <f>输入错误检查!A239</f>
        <v>0</v>
      </c>
      <c r="B240" s="108" t="str">
        <f t="shared" si="1435"/>
        <v/>
      </c>
      <c r="C240" s="108" t="str">
        <f t="shared" si="1436"/>
        <v/>
      </c>
      <c r="D240" s="108" t="str">
        <f t="shared" si="1437"/>
        <v/>
      </c>
      <c r="E240" s="108" t="str">
        <f t="shared" si="1438"/>
        <v/>
      </c>
      <c r="F240" s="108" t="str">
        <f t="shared" si="1439"/>
        <v/>
      </c>
      <c r="G240" s="125">
        <v>5</v>
      </c>
      <c r="H240" s="108" t="s">
        <v>311</v>
      </c>
      <c r="I240" s="108" t="str">
        <f t="shared" si="1261"/>
        <v/>
      </c>
      <c r="J240" s="108" t="str">
        <f t="shared" si="1262"/>
        <v/>
      </c>
      <c r="K240" s="288"/>
      <c r="L240" s="288"/>
      <c r="M240" s="208"/>
      <c r="N240" s="208"/>
      <c r="O240" s="108"/>
      <c r="P240" s="267"/>
      <c r="Q240" s="267"/>
      <c r="R240" s="267"/>
      <c r="S240" s="288"/>
      <c r="T240" s="288"/>
      <c r="U240" s="125" t="str">
        <f t="shared" si="1204"/>
        <v/>
      </c>
      <c r="V240" s="125" t="str" cm="1">
        <f t="array" ref="V240">_xlfn.IFS(S240+T240=0,"",S240&gt;T240,IF(I240="主",IF(S240=5,4,3),IF(S240=5,0,1)),S240&lt;T240,IF(I240="主",IF(T240=5,0,1),IF(T240=5,4,3)),S240=T240,2)</f>
        <v/>
      </c>
      <c r="W240" s="271"/>
      <c r="X240" s="271"/>
      <c r="Y240" s="258" t="str">
        <f t="shared" si="1472"/>
        <v/>
      </c>
      <c r="Z240" s="235" t="str">
        <f t="shared" ref="Z240:AA240" si="1487">IF($K240="","",IF($K240=$K238,AT238,AT237))</f>
        <v/>
      </c>
      <c r="AA240" s="235" t="str">
        <f t="shared" si="1487"/>
        <v/>
      </c>
      <c r="AB240" s="239" t="str">
        <f t="shared" ref="AB240" si="1488">IF($K240="","",IF($K240=$K238,AW238,AW237))</f>
        <v/>
      </c>
      <c r="AC240" s="239" t="str">
        <f t="shared" ref="AC240" si="1489">IF($K240="","",IF($K240=$K238,AY238,AY237))</f>
        <v/>
      </c>
      <c r="AD240" s="232" t="str">
        <f t="shared" ref="AD240:AG240" si="1490">IF($K240="","",IF($K240=$K238,Z238,Z237))</f>
        <v/>
      </c>
      <c r="AE240" s="232" t="str">
        <f t="shared" si="1490"/>
        <v/>
      </c>
      <c r="AF240" s="240" t="str">
        <f t="shared" si="1490"/>
        <v/>
      </c>
      <c r="AG240" s="240" t="str">
        <f t="shared" si="1490"/>
        <v/>
      </c>
      <c r="AH240" s="232" t="str">
        <f t="shared" ref="AH240:AK240" si="1491">IF($K240="","",IF($K240=$K238,AD238,AD237))</f>
        <v/>
      </c>
      <c r="AI240" s="232" t="str">
        <f t="shared" si="1491"/>
        <v/>
      </c>
      <c r="AJ240" s="233" t="str">
        <f t="shared" si="1491"/>
        <v/>
      </c>
      <c r="AK240" s="233" t="str">
        <f t="shared" si="1491"/>
        <v/>
      </c>
      <c r="AL240" s="236" t="str">
        <f t="shared" ref="AL240" si="1492">IF($K240="","",IF($K240=$K238,AZ238,AZ237))</f>
        <v/>
      </c>
      <c r="AM240" s="241" t="str">
        <f t="shared" ref="AM240:AN240" si="1493">IF($K240="","",IF($K240=$K238,AL238,AL237))</f>
        <v/>
      </c>
      <c r="AN240" s="241" t="str">
        <f t="shared" si="1493"/>
        <v/>
      </c>
      <c r="AO240" s="277"/>
      <c r="AP240" s="277"/>
      <c r="AQ240" s="277"/>
      <c r="AR240" s="277"/>
      <c r="AS240" s="277"/>
      <c r="AT240" s="264"/>
      <c r="AU240" s="265"/>
      <c r="AV240" s="179"/>
      <c r="AW240" s="265"/>
      <c r="AX240" s="179"/>
      <c r="AY240" s="265"/>
      <c r="AZ240" s="266"/>
      <c r="BA240" s="223" t="str">
        <f t="shared" si="1221"/>
        <v/>
      </c>
      <c r="BB240" s="223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223" t="str">
        <f t="shared" si="1214"/>
        <v/>
      </c>
    </row>
    <row r="241" spans="1:55">
      <c r="A241" s="166">
        <f>输入错误检查!A240</f>
        <v>0</v>
      </c>
      <c r="B241" s="108" t="str">
        <f t="shared" si="1435"/>
        <v/>
      </c>
      <c r="C241" s="108" t="str">
        <f t="shared" si="1436"/>
        <v/>
      </c>
      <c r="D241" s="108" t="str">
        <f t="shared" si="1437"/>
        <v/>
      </c>
      <c r="E241" s="108" t="str">
        <f t="shared" si="1438"/>
        <v/>
      </c>
      <c r="F241" s="108" t="str">
        <f t="shared" si="1439"/>
        <v/>
      </c>
      <c r="G241" s="125" t="s">
        <v>314</v>
      </c>
      <c r="H241" s="108" t="s">
        <v>307</v>
      </c>
      <c r="I241" s="108" t="str">
        <f t="shared" si="1261"/>
        <v/>
      </c>
      <c r="J241" s="108" t="str">
        <f t="shared" si="1262"/>
        <v/>
      </c>
      <c r="K241" s="288"/>
      <c r="L241" s="288"/>
      <c r="M241" s="208">
        <f>S241+S242</f>
        <v>0</v>
      </c>
      <c r="N241" s="208">
        <f>T241+T242</f>
        <v>0</v>
      </c>
      <c r="O241" s="108">
        <f t="shared" si="1461"/>
        <v>0</v>
      </c>
      <c r="P241" s="256">
        <f t="shared" si="1462"/>
        <v>0</v>
      </c>
      <c r="Q241" s="256">
        <f t="shared" si="1463"/>
        <v>0</v>
      </c>
      <c r="R241" s="256">
        <f t="shared" si="1464"/>
        <v>0</v>
      </c>
      <c r="S241" s="288"/>
      <c r="T241" s="288"/>
      <c r="U241" s="125" t="str">
        <f t="shared" si="1204"/>
        <v/>
      </c>
      <c r="V241" s="125" t="str" cm="1">
        <f t="array" ref="V241">_xlfn.IFS(S241+T241=0,"",S241&gt;T241,IF(I241="主",IF(S241=5,4,3),IF(S241=5,0,1)),S241&lt;T241,IF(I241="主",IF(T241=5,0,1),IF(T241=5,4,3)),S241=T241,2)</f>
        <v/>
      </c>
      <c r="W241" s="271"/>
      <c r="X241" s="271"/>
      <c r="Y241" s="258"/>
      <c r="Z241" s="235" t="str">
        <f t="shared" ref="Z241:AA241" si="1494">IF($K241="","",IF($K241=$K239,AT239,AT240))</f>
        <v/>
      </c>
      <c r="AA241" s="235" t="str">
        <f t="shared" si="1494"/>
        <v/>
      </c>
      <c r="AB241" s="239" t="str">
        <f t="shared" ref="AB241" si="1495">IF($K241="","",IF($K241=$K239,AW239,AW240))</f>
        <v/>
      </c>
      <c r="AC241" s="239" t="str">
        <f t="shared" ref="AC241" si="1496">IF($K241="","",IF($K241=$K239,AY239,AY240))</f>
        <v/>
      </c>
      <c r="AD241" s="232" t="str">
        <f t="shared" ref="AD241:AG241" si="1497">IF($K241="","",IF($K241=$K239,Z239,Z240))</f>
        <v/>
      </c>
      <c r="AE241" s="232" t="str">
        <f t="shared" si="1497"/>
        <v/>
      </c>
      <c r="AF241" s="240" t="str">
        <f t="shared" si="1497"/>
        <v/>
      </c>
      <c r="AG241" s="240" t="str">
        <f t="shared" si="1497"/>
        <v/>
      </c>
      <c r="AH241" s="232" t="str">
        <f t="shared" ref="AH241:AK241" si="1498">IF($K241="","",IF($K241=$K239,AD239,AD240))</f>
        <v/>
      </c>
      <c r="AI241" s="232" t="str">
        <f t="shared" si="1498"/>
        <v/>
      </c>
      <c r="AJ241" s="233" t="str">
        <f t="shared" si="1498"/>
        <v/>
      </c>
      <c r="AK241" s="233" t="str">
        <f t="shared" si="1498"/>
        <v/>
      </c>
      <c r="AL241" s="236" t="str">
        <f t="shared" ref="AL241" si="1499">IF($K241="","",IF($K241=$K239,AZ239,AZ240))</f>
        <v/>
      </c>
      <c r="AM241" s="241" t="str">
        <f t="shared" ref="AM241:AN241" si="1500">IF($K241="","",IF($K241=$K239,AL239,AL240))</f>
        <v/>
      </c>
      <c r="AN241" s="241" t="str">
        <f t="shared" si="1500"/>
        <v/>
      </c>
      <c r="AO241" s="277"/>
      <c r="AP241" s="277"/>
      <c r="AQ241" s="277"/>
      <c r="AR241" s="277"/>
      <c r="AS241" s="280"/>
      <c r="AT241" s="264"/>
      <c r="AU241" s="265"/>
      <c r="AV241" s="179"/>
      <c r="AW241" s="265"/>
      <c r="AX241" s="179"/>
      <c r="AY241" s="265"/>
      <c r="AZ241" s="266"/>
      <c r="BA241" s="223" t="str">
        <f t="shared" si="1221"/>
        <v/>
      </c>
      <c r="BB241" s="223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223" t="str">
        <f t="shared" si="1214"/>
        <v/>
      </c>
    </row>
    <row r="242" spans="1:55">
      <c r="A242" s="166">
        <f>输入错误检查!A241</f>
        <v>0</v>
      </c>
      <c r="B242" s="108" t="str">
        <f t="shared" si="1435"/>
        <v/>
      </c>
      <c r="C242" s="108" t="str">
        <f t="shared" si="1436"/>
        <v/>
      </c>
      <c r="D242" s="108" t="str">
        <f t="shared" si="1437"/>
        <v/>
      </c>
      <c r="E242" s="108" t="str">
        <f t="shared" si="1438"/>
        <v/>
      </c>
      <c r="F242" s="108" t="str">
        <f t="shared" si="1439"/>
        <v/>
      </c>
      <c r="G242" s="125" t="s">
        <v>314</v>
      </c>
      <c r="H242" s="108" t="s">
        <v>311</v>
      </c>
      <c r="I242" s="108" t="str">
        <f t="shared" si="1261"/>
        <v/>
      </c>
      <c r="J242" s="108" t="str">
        <f t="shared" si="1262"/>
        <v/>
      </c>
      <c r="K242" s="288"/>
      <c r="L242" s="288"/>
      <c r="M242" s="208"/>
      <c r="N242" s="208"/>
      <c r="O242" s="108"/>
      <c r="P242" s="267"/>
      <c r="Q242" s="267"/>
      <c r="R242" s="267"/>
      <c r="S242" s="288"/>
      <c r="T242" s="288"/>
      <c r="U242" s="125" t="str">
        <f t="shared" si="1204"/>
        <v/>
      </c>
      <c r="V242" s="125" t="str" cm="1">
        <f t="array" ref="V242">_xlfn.IFS(S242+T242=0,"",S242&gt;T242,IF(I242="主",IF(S242=5,4,3),IF(S242=5,0,1)),S242&lt;T242,IF(I242="主",IF(T242=5,0,1),IF(T242=5,4,3)),S242=T242,2)</f>
        <v/>
      </c>
      <c r="W242" s="271"/>
      <c r="X242" s="271"/>
      <c r="Y242" s="258" t="str">
        <f t="shared" si="1472"/>
        <v/>
      </c>
      <c r="Z242" s="235" t="str">
        <f t="shared" ref="Z242:AA242" si="1501">IF($K242="","",IF($K242=$K240,AT240,AT239))</f>
        <v/>
      </c>
      <c r="AA242" s="235" t="str">
        <f t="shared" si="1501"/>
        <v/>
      </c>
      <c r="AB242" s="239" t="str">
        <f t="shared" ref="AB242" si="1502">IF($K242="","",IF($K242=$K240,AW240,AW239))</f>
        <v/>
      </c>
      <c r="AC242" s="239" t="str">
        <f t="shared" ref="AC242" si="1503">IF($K242="","",IF($K242=$K240,AY240,AY239))</f>
        <v/>
      </c>
      <c r="AD242" s="232" t="str">
        <f t="shared" ref="AD242:AG242" si="1504">IF($K242="","",IF($K242=$K240,Z240,Z239))</f>
        <v/>
      </c>
      <c r="AE242" s="232" t="str">
        <f t="shared" si="1504"/>
        <v/>
      </c>
      <c r="AF242" s="240" t="str">
        <f t="shared" si="1504"/>
        <v/>
      </c>
      <c r="AG242" s="240" t="str">
        <f t="shared" si="1504"/>
        <v/>
      </c>
      <c r="AH242" s="232" t="str">
        <f t="shared" ref="AH242:AK242" si="1505">IF($K242="","",IF($K242=$K240,AD240,AD239))</f>
        <v/>
      </c>
      <c r="AI242" s="232" t="str">
        <f t="shared" si="1505"/>
        <v/>
      </c>
      <c r="AJ242" s="233" t="str">
        <f t="shared" si="1505"/>
        <v/>
      </c>
      <c r="AK242" s="233" t="str">
        <f t="shared" si="1505"/>
        <v/>
      </c>
      <c r="AL242" s="236" t="str">
        <f t="shared" ref="AL242" si="1506">IF($K242="","",IF($K242=$K240,AZ240,AZ239))</f>
        <v/>
      </c>
      <c r="AM242" s="241" t="str">
        <f t="shared" ref="AM242:AN242" si="1507">IF($K242="","",IF($K242=$K240,AL240,AL239))</f>
        <v/>
      </c>
      <c r="AN242" s="241" t="str">
        <f t="shared" si="1507"/>
        <v/>
      </c>
      <c r="AO242" s="277"/>
      <c r="AP242" s="277"/>
      <c r="AQ242" s="277"/>
      <c r="AR242" s="277"/>
      <c r="AS242" s="277"/>
      <c r="AT242" s="264"/>
      <c r="AU242" s="265"/>
      <c r="AV242" s="179"/>
      <c r="AW242" s="265"/>
      <c r="AX242" s="179"/>
      <c r="AY242" s="265"/>
      <c r="AZ242" s="266"/>
      <c r="BA242" s="223" t="str">
        <f t="shared" si="1221"/>
        <v/>
      </c>
      <c r="BB242" s="223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223" t="str">
        <f t="shared" si="1214"/>
        <v/>
      </c>
    </row>
    <row r="243" spans="1:55">
      <c r="A243" s="166">
        <f>输入错误检查!A242</f>
        <v>0</v>
      </c>
      <c r="B243" s="108" t="str">
        <f>IF(赛果!A22="","",赛果!A22)</f>
        <v/>
      </c>
      <c r="C243" s="108" t="str">
        <f>IF(赛果!B22="","",赛果!B22)</f>
        <v/>
      </c>
      <c r="D243" s="108" t="str">
        <f>IF(赛果!C22="","",赛果!C22)</f>
        <v/>
      </c>
      <c r="E243" s="108" t="str">
        <f>IF(赛果!D22="","",赛果!D22)</f>
        <v/>
      </c>
      <c r="F243" s="108" t="str">
        <f>IF(赛果!E22="","",赛果!E22)</f>
        <v/>
      </c>
      <c r="G243" s="125">
        <v>1</v>
      </c>
      <c r="H243" s="108" t="s">
        <v>307</v>
      </c>
      <c r="I243" s="108" t="str">
        <f t="shared" si="1261"/>
        <v/>
      </c>
      <c r="J243" s="108" t="str">
        <f t="shared" si="1262"/>
        <v/>
      </c>
      <c r="K243" s="179"/>
      <c r="L243" s="207"/>
      <c r="M243" s="208">
        <f>S243+S244</f>
        <v>0</v>
      </c>
      <c r="N243" s="208">
        <f>T243+T244</f>
        <v>0</v>
      </c>
      <c r="O243" s="125">
        <f t="shared" ref="O243:O247" si="1508">M243+N243</f>
        <v>0</v>
      </c>
      <c r="P243" s="209">
        <f t="shared" ref="P243:P247" si="1509">IF(M243&gt;N243,1,0)</f>
        <v>0</v>
      </c>
      <c r="Q243" s="209">
        <f t="shared" ref="Q243:Q247" si="1510">IF(M243+N243=0,0,IF(M243=N243,1,0))</f>
        <v>0</v>
      </c>
      <c r="R243" s="209">
        <f t="shared" ref="R243:R247" si="1511">IF(M243&lt;N243,1,0)</f>
        <v>0</v>
      </c>
      <c r="S243" s="177"/>
      <c r="T243" s="177"/>
      <c r="U243" s="125" t="str">
        <f t="shared" si="1204"/>
        <v/>
      </c>
      <c r="V243" s="125" t="str" cm="1">
        <f t="array" ref="V243">_xlfn.IFS(S243+T243=0,"",S243&gt;T243,IF(I243="主",IF(S243=5,4,3),IF(S243=5,0,1)),S243&lt;T243,IF(I243="主",IF(T243=5,0,1),IF(T243=5,4,3)),S243=T243,2)</f>
        <v/>
      </c>
      <c r="W243" s="210"/>
      <c r="X243" s="210"/>
      <c r="Y243" s="210"/>
      <c r="Z243" s="211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3"/>
      <c r="AL243" s="214"/>
      <c r="AM243" s="214"/>
      <c r="AN243" s="214"/>
      <c r="AO243" s="249"/>
      <c r="AP243" s="250"/>
      <c r="AQ243" s="217"/>
      <c r="AR243" s="218"/>
      <c r="AS243" s="219"/>
      <c r="AT243" s="220"/>
      <c r="AU243" s="221"/>
      <c r="AV243" s="179"/>
      <c r="AW243" s="221"/>
      <c r="AX243" s="179"/>
      <c r="AY243" s="221"/>
      <c r="AZ243" s="136"/>
      <c r="BA243" s="223" t="str">
        <f t="shared" si="1221"/>
        <v/>
      </c>
      <c r="BB243" s="223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BC243" s="223" t="str">
        <f t="shared" si="1214"/>
        <v/>
      </c>
    </row>
    <row r="244" spans="1:55">
      <c r="A244" s="166">
        <f>输入错误检查!A243</f>
        <v>0</v>
      </c>
      <c r="B244" s="108" t="str">
        <f t="shared" ref="B244:B254" si="1512">B243</f>
        <v/>
      </c>
      <c r="C244" s="108" t="str">
        <f t="shared" ref="C244:C254" si="1513">C243</f>
        <v/>
      </c>
      <c r="D244" s="108" t="str">
        <f t="shared" ref="D244:D254" si="1514">D243</f>
        <v/>
      </c>
      <c r="E244" s="108" t="str">
        <f t="shared" ref="E244:E254" si="1515">E243</f>
        <v/>
      </c>
      <c r="F244" s="108" t="str">
        <f t="shared" ref="F244:F254" si="1516">F243</f>
        <v/>
      </c>
      <c r="G244" s="125">
        <v>1</v>
      </c>
      <c r="H244" s="108" t="s">
        <v>311</v>
      </c>
      <c r="I244" s="108" t="str">
        <f t="shared" si="1261"/>
        <v/>
      </c>
      <c r="J244" s="108" t="str">
        <f t="shared" si="1262"/>
        <v/>
      </c>
      <c r="K244" s="179"/>
      <c r="L244" s="245"/>
      <c r="M244" s="208"/>
      <c r="N244" s="208"/>
      <c r="O244" s="125"/>
      <c r="P244" s="224"/>
      <c r="Q244" s="224"/>
      <c r="R244" s="224"/>
      <c r="S244" s="177"/>
      <c r="T244" s="177"/>
      <c r="U244" s="125" t="str">
        <f t="shared" si="1204"/>
        <v/>
      </c>
      <c r="V244" s="125" t="str" cm="1">
        <f t="array" ref="V244">_xlfn.IFS(S244+T244=0,"",S244&gt;T244,IF(I244="主",IF(S244=5,4,3),IF(S244=5,0,1)),S244&lt;T244,IF(I244="主",IF(T244=5,0,1),IF(T244=5,4,3)),S244=T244,2)</f>
        <v/>
      </c>
      <c r="W244" s="210" t="str">
        <f>IF(W243="","",W243)</f>
        <v/>
      </c>
      <c r="X244" s="210"/>
      <c r="Y244" s="210" t="str">
        <f t="shared" ref="Y244:Y248" si="1517">IF(Y243="","",Y243)</f>
        <v/>
      </c>
      <c r="Z244" s="225"/>
      <c r="AA244" s="226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13"/>
      <c r="AL244" s="214"/>
      <c r="AM244" s="214"/>
      <c r="AN244" s="214"/>
      <c r="AO244" s="249"/>
      <c r="AP244" s="250"/>
      <c r="AQ244" s="228"/>
      <c r="AR244" s="229"/>
      <c r="AS244" s="230"/>
      <c r="AT244" s="220"/>
      <c r="AU244" s="221"/>
      <c r="AV244" s="179"/>
      <c r="AW244" s="221"/>
      <c r="AX244" s="179"/>
      <c r="AY244" s="221"/>
      <c r="AZ244" s="136"/>
      <c r="BA244" s="223" t="str">
        <f t="shared" si="1221"/>
        <v/>
      </c>
      <c r="BB244" s="223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BC244" s="223" t="str">
        <f t="shared" si="1214"/>
        <v/>
      </c>
    </row>
    <row r="245" spans="1:55">
      <c r="A245" s="166">
        <f>输入错误检查!A244</f>
        <v>0</v>
      </c>
      <c r="B245" s="108" t="str">
        <f t="shared" si="1512"/>
        <v/>
      </c>
      <c r="C245" s="108" t="str">
        <f t="shared" si="1513"/>
        <v/>
      </c>
      <c r="D245" s="108" t="str">
        <f t="shared" si="1514"/>
        <v/>
      </c>
      <c r="E245" s="108" t="str">
        <f t="shared" si="1515"/>
        <v/>
      </c>
      <c r="F245" s="108" t="str">
        <f t="shared" si="1516"/>
        <v/>
      </c>
      <c r="G245" s="125">
        <v>2</v>
      </c>
      <c r="H245" s="108" t="s">
        <v>307</v>
      </c>
      <c r="I245" s="108" t="str">
        <f t="shared" si="1261"/>
        <v/>
      </c>
      <c r="J245" s="108" t="str">
        <f t="shared" si="1262"/>
        <v/>
      </c>
      <c r="K245" s="179"/>
      <c r="L245" s="207"/>
      <c r="M245" s="208">
        <f>S245+S246</f>
        <v>0</v>
      </c>
      <c r="N245" s="208">
        <f>T245+T246</f>
        <v>0</v>
      </c>
      <c r="O245" s="125">
        <f t="shared" si="1508"/>
        <v>0</v>
      </c>
      <c r="P245" s="209">
        <f t="shared" si="1509"/>
        <v>0</v>
      </c>
      <c r="Q245" s="209">
        <f t="shared" si="1510"/>
        <v>0</v>
      </c>
      <c r="R245" s="209">
        <f t="shared" si="1511"/>
        <v>0</v>
      </c>
      <c r="S245" s="177"/>
      <c r="T245" s="177"/>
      <c r="U245" s="125" t="str">
        <f t="shared" si="1204"/>
        <v/>
      </c>
      <c r="V245" s="125" t="str" cm="1">
        <f t="array" ref="V245">_xlfn.IFS(S245+T245=0,"",S245&gt;T245,IF(I245="主",IF(S245=5,4,3),IF(S245=5,0,1)),S245&lt;T245,IF(I245="主",IF(T245=5,0,1),IF(T245=5,4,3)),S245=T245,2)</f>
        <v/>
      </c>
      <c r="W245" s="231"/>
      <c r="X245" s="210"/>
      <c r="Y245" s="210"/>
      <c r="Z245" s="232" t="str">
        <f t="shared" ref="Z245:AA245" si="1518">IF($K245="","",IF($K245=$K243,AT243,AT244))</f>
        <v/>
      </c>
      <c r="AA245" s="233" t="str">
        <f t="shared" si="1518"/>
        <v/>
      </c>
      <c r="AB245" s="234" t="str">
        <f t="shared" ref="AB245" si="1519">IF($K245="","",IF($K245=$K243,AW243,AW244))</f>
        <v/>
      </c>
      <c r="AC245" s="235" t="str">
        <f t="shared" ref="AC245" si="1520">IF($K245="","",IF($K245=$K243,AY243,AY244))</f>
        <v/>
      </c>
      <c r="AD245" s="227"/>
      <c r="AE245" s="227"/>
      <c r="AF245" s="227"/>
      <c r="AG245" s="227"/>
      <c r="AH245" s="227"/>
      <c r="AI245" s="227"/>
      <c r="AJ245" s="227"/>
      <c r="AK245" s="227"/>
      <c r="AL245" s="236" t="str">
        <f t="shared" ref="AL245" si="1521">IF($K245="","",IF($K245=$K243,AZ243,AZ244))</f>
        <v/>
      </c>
      <c r="AM245" s="214"/>
      <c r="AN245" s="214"/>
      <c r="AO245" s="249"/>
      <c r="AP245" s="177"/>
      <c r="AQ245" s="281"/>
      <c r="AR245" s="238"/>
      <c r="AS245" s="230"/>
      <c r="AT245" s="220"/>
      <c r="AU245" s="221"/>
      <c r="AV245" s="179"/>
      <c r="AW245" s="221"/>
      <c r="AX245" s="179"/>
      <c r="AY245" s="221"/>
      <c r="AZ245" s="139"/>
      <c r="BA245" s="223" t="str">
        <f t="shared" si="1221"/>
        <v/>
      </c>
      <c r="BB245" s="223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BC245" s="223" t="str">
        <f t="shared" si="1214"/>
        <v/>
      </c>
    </row>
    <row r="246" spans="1:55">
      <c r="A246" s="166">
        <f>输入错误检查!A245</f>
        <v>0</v>
      </c>
      <c r="B246" s="108" t="str">
        <f t="shared" si="1512"/>
        <v/>
      </c>
      <c r="C246" s="108" t="str">
        <f t="shared" si="1513"/>
        <v/>
      </c>
      <c r="D246" s="108" t="str">
        <f t="shared" si="1514"/>
        <v/>
      </c>
      <c r="E246" s="108" t="str">
        <f t="shared" si="1515"/>
        <v/>
      </c>
      <c r="F246" s="108" t="str">
        <f t="shared" si="1516"/>
        <v/>
      </c>
      <c r="G246" s="125">
        <v>2</v>
      </c>
      <c r="H246" s="108" t="s">
        <v>311</v>
      </c>
      <c r="I246" s="108" t="str">
        <f t="shared" si="1261"/>
        <v/>
      </c>
      <c r="J246" s="108" t="str">
        <f t="shared" si="1262"/>
        <v/>
      </c>
      <c r="K246" s="179"/>
      <c r="L246" s="245"/>
      <c r="M246" s="208"/>
      <c r="N246" s="208"/>
      <c r="O246" s="125"/>
      <c r="P246" s="224"/>
      <c r="Q246" s="224"/>
      <c r="R246" s="224"/>
      <c r="S246" s="177"/>
      <c r="T246" s="177"/>
      <c r="U246" s="125" t="str">
        <f t="shared" si="1204"/>
        <v/>
      </c>
      <c r="V246" s="125" t="str" cm="1">
        <f t="array" ref="V246">_xlfn.IFS(S246+T246=0,"",S246&gt;T246,IF(I246="主",IF(S246=5,4,3),IF(S246=5,0,1)),S246&lt;T246,IF(I246="主",IF(T246=5,0,1),IF(T246=5,4,3)),S246=T246,2)</f>
        <v/>
      </c>
      <c r="W246" s="231"/>
      <c r="X246" s="210"/>
      <c r="Y246" s="210" t="str">
        <f t="shared" si="1517"/>
        <v/>
      </c>
      <c r="Z246" s="232" t="str">
        <f t="shared" ref="Z246:AA246" si="1522">IF($K246="","",IF($K246=$K244,AT244,AT243))</f>
        <v/>
      </c>
      <c r="AA246" s="233" t="str">
        <f t="shared" si="1522"/>
        <v/>
      </c>
      <c r="AB246" s="234" t="str">
        <f t="shared" ref="AB246" si="1523">IF($K246="","",IF($K246=$K244,AW244,AW243))</f>
        <v/>
      </c>
      <c r="AC246" s="235" t="str">
        <f t="shared" ref="AC246" si="1524">IF($K246="","",IF($K246=$K244,AY244,AY243))</f>
        <v/>
      </c>
      <c r="AD246" s="226"/>
      <c r="AE246" s="226"/>
      <c r="AF246" s="227"/>
      <c r="AG246" s="227"/>
      <c r="AH246" s="227"/>
      <c r="AI246" s="227"/>
      <c r="AJ246" s="227"/>
      <c r="AK246" s="227"/>
      <c r="AL246" s="236" t="str">
        <f t="shared" ref="AL246" si="1525">IF($K246="","",IF($K246=$K244,AZ244,AZ243))</f>
        <v/>
      </c>
      <c r="AM246" s="214"/>
      <c r="AN246" s="214"/>
      <c r="AO246" s="249"/>
      <c r="AP246" s="177"/>
      <c r="AQ246" s="250"/>
      <c r="AR246" s="228"/>
      <c r="AS246" s="230"/>
      <c r="AT246" s="220"/>
      <c r="AU246" s="221"/>
      <c r="AV246" s="179"/>
      <c r="AW246" s="221"/>
      <c r="AX246" s="179"/>
      <c r="AY246" s="221"/>
      <c r="AZ246" s="136"/>
      <c r="BA246" s="223" t="str">
        <f t="shared" si="1221"/>
        <v/>
      </c>
      <c r="BB246" s="223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BC246" s="223" t="str">
        <f t="shared" si="1214"/>
        <v/>
      </c>
    </row>
    <row r="247" spans="1:55">
      <c r="A247" s="166">
        <f>输入错误检查!A246</f>
        <v>0</v>
      </c>
      <c r="B247" s="108" t="str">
        <f t="shared" si="1512"/>
        <v/>
      </c>
      <c r="C247" s="108" t="str">
        <f t="shared" si="1513"/>
        <v/>
      </c>
      <c r="D247" s="108" t="str">
        <f t="shared" si="1514"/>
        <v/>
      </c>
      <c r="E247" s="108" t="str">
        <f t="shared" si="1515"/>
        <v/>
      </c>
      <c r="F247" s="108" t="str">
        <f t="shared" si="1516"/>
        <v/>
      </c>
      <c r="G247" s="125">
        <v>3</v>
      </c>
      <c r="H247" s="108" t="s">
        <v>307</v>
      </c>
      <c r="I247" s="108" t="str">
        <f t="shared" si="1261"/>
        <v/>
      </c>
      <c r="J247" s="108" t="str">
        <f t="shared" si="1262"/>
        <v/>
      </c>
      <c r="K247" s="179"/>
      <c r="L247" s="245"/>
      <c r="M247" s="208">
        <f>S247+S248</f>
        <v>0</v>
      </c>
      <c r="N247" s="208">
        <f>T247+T248</f>
        <v>0</v>
      </c>
      <c r="O247" s="125">
        <f t="shared" si="1508"/>
        <v>0</v>
      </c>
      <c r="P247" s="209">
        <f t="shared" si="1509"/>
        <v>0</v>
      </c>
      <c r="Q247" s="209">
        <f t="shared" si="1510"/>
        <v>0</v>
      </c>
      <c r="R247" s="209">
        <f t="shared" si="1511"/>
        <v>0</v>
      </c>
      <c r="S247" s="177"/>
      <c r="T247" s="177"/>
      <c r="U247" s="125" t="str">
        <f t="shared" si="1204"/>
        <v/>
      </c>
      <c r="V247" s="125" t="str" cm="1">
        <f t="array" ref="V247">_xlfn.IFS(S247+T247=0,"",S247&gt;T247,IF(I247="主",IF(S247=5,4,3),IF(S247=5,0,1)),S247&lt;T247,IF(I247="主",IF(T247=5,0,1),IF(T247=5,4,3)),S247=T247,2)</f>
        <v/>
      </c>
      <c r="W247" s="231"/>
      <c r="X247" s="231"/>
      <c r="Y247" s="210"/>
      <c r="Z247" s="235" t="str">
        <f t="shared" ref="Z247:AA247" si="1526">IF($K247="","",IF($K247=$K245,AT245,AT246))</f>
        <v/>
      </c>
      <c r="AA247" s="235" t="str">
        <f t="shared" si="1526"/>
        <v/>
      </c>
      <c r="AB247" s="239" t="str">
        <f t="shared" ref="AB247" si="1527">IF($K247="","",IF($K247=$K245,AW245,AW246))</f>
        <v/>
      </c>
      <c r="AC247" s="239" t="str">
        <f t="shared" ref="AC247" si="1528">IF($K247="","",IF($K247=$K245,AY245,AY246))</f>
        <v/>
      </c>
      <c r="AD247" s="235" t="str">
        <f t="shared" ref="AD247:AG247" si="1529">IF($K247="","",IF($K247=$K245,Z245,Z246))</f>
        <v/>
      </c>
      <c r="AE247" s="240" t="str">
        <f t="shared" si="1529"/>
        <v/>
      </c>
      <c r="AF247" s="240" t="str">
        <f t="shared" si="1529"/>
        <v/>
      </c>
      <c r="AG247" s="240" t="str">
        <f t="shared" si="1529"/>
        <v/>
      </c>
      <c r="AH247" s="227"/>
      <c r="AI247" s="227"/>
      <c r="AJ247" s="227"/>
      <c r="AK247" s="227"/>
      <c r="AL247" s="236" t="str">
        <f t="shared" ref="AL247" si="1530">IF($K247="","",IF($K247=$K245,AZ245,AZ246))</f>
        <v/>
      </c>
      <c r="AM247" s="241" t="str">
        <f t="shared" ref="AM247" si="1531">IF($K247="","",IF($K247=$K245,AL245,AL246))</f>
        <v/>
      </c>
      <c r="AN247" s="214"/>
      <c r="AO247" s="249"/>
      <c r="AP247" s="177"/>
      <c r="AQ247" s="177"/>
      <c r="AR247" s="281"/>
      <c r="AS247" s="242"/>
      <c r="AT247" s="282"/>
      <c r="AU247" s="247"/>
      <c r="AV247" s="177"/>
      <c r="AW247" s="247"/>
      <c r="AX247" s="177"/>
      <c r="AY247" s="247"/>
      <c r="AZ247" s="139"/>
      <c r="BA247" s="223" t="str">
        <f t="shared" si="1221"/>
        <v/>
      </c>
      <c r="BB247" s="223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BC247" s="223" t="str">
        <f t="shared" si="1214"/>
        <v/>
      </c>
    </row>
    <row r="248" spans="1:55">
      <c r="A248" s="166">
        <f>输入错误检查!A247</f>
        <v>0</v>
      </c>
      <c r="B248" s="108" t="str">
        <f t="shared" si="1512"/>
        <v/>
      </c>
      <c r="C248" s="108" t="str">
        <f t="shared" si="1513"/>
        <v/>
      </c>
      <c r="D248" s="108" t="str">
        <f t="shared" si="1514"/>
        <v/>
      </c>
      <c r="E248" s="108" t="str">
        <f t="shared" si="1515"/>
        <v/>
      </c>
      <c r="F248" s="108" t="str">
        <f t="shared" si="1516"/>
        <v/>
      </c>
      <c r="G248" s="125">
        <v>3</v>
      </c>
      <c r="H248" s="108" t="s">
        <v>311</v>
      </c>
      <c r="I248" s="108" t="str">
        <f t="shared" si="1261"/>
        <v/>
      </c>
      <c r="J248" s="108" t="str">
        <f t="shared" si="1262"/>
        <v/>
      </c>
      <c r="K248" s="179"/>
      <c r="L248" s="245"/>
      <c r="M248" s="208"/>
      <c r="N248" s="208"/>
      <c r="O248" s="125"/>
      <c r="P248" s="224"/>
      <c r="Q248" s="224"/>
      <c r="R248" s="224"/>
      <c r="S248" s="177"/>
      <c r="T248" s="177"/>
      <c r="U248" s="125" t="str">
        <f t="shared" si="1204"/>
        <v/>
      </c>
      <c r="V248" s="125" t="str" cm="1">
        <f t="array" ref="V248">_xlfn.IFS(S248+T248=0,"",S248&gt;T248,IF(I248="主",IF(S248=5,4,3),IF(S248=5,0,1)),S248&lt;T248,IF(I248="主",IF(T248=5,0,1),IF(T248=5,4,3)),S248=T248,2)</f>
        <v/>
      </c>
      <c r="W248" s="231"/>
      <c r="X248" s="231"/>
      <c r="Y248" s="210" t="str">
        <f t="shared" si="1517"/>
        <v/>
      </c>
      <c r="Z248" s="235" t="str">
        <f t="shared" ref="Z248:AA248" si="1532">IF($K248="","",IF($K248=$K246,AT246,AT245))</f>
        <v/>
      </c>
      <c r="AA248" s="235" t="str">
        <f t="shared" si="1532"/>
        <v/>
      </c>
      <c r="AB248" s="239" t="str">
        <f t="shared" ref="AB248" si="1533">IF($K248="","",IF($K248=$K246,AW246,AW245))</f>
        <v/>
      </c>
      <c r="AC248" s="239" t="str">
        <f t="shared" ref="AC248" si="1534">IF($K248="","",IF($K248=$K246,AY246,AY245))</f>
        <v/>
      </c>
      <c r="AD248" s="235" t="str">
        <f t="shared" ref="AD248:AG248" si="1535">IF($K248="","",IF($K248=$K246,Z246,Z245))</f>
        <v/>
      </c>
      <c r="AE248" s="240" t="str">
        <f t="shared" si="1535"/>
        <v/>
      </c>
      <c r="AF248" s="240" t="str">
        <f t="shared" si="1535"/>
        <v/>
      </c>
      <c r="AG248" s="240" t="str">
        <f t="shared" si="1535"/>
        <v/>
      </c>
      <c r="AH248" s="226"/>
      <c r="AI248" s="226"/>
      <c r="AJ248" s="226"/>
      <c r="AK248" s="243"/>
      <c r="AL248" s="236" t="str">
        <f t="shared" ref="AL248" si="1536">IF($K248="","",IF($K248=$K246,AZ246,AZ245))</f>
        <v/>
      </c>
      <c r="AM248" s="241" t="str">
        <f t="shared" ref="AM248" si="1537">IF($K248="","",IF($K248=$K246,AL246,AL245))</f>
        <v/>
      </c>
      <c r="AN248" s="214"/>
      <c r="AO248" s="249"/>
      <c r="AP248" s="177"/>
      <c r="AQ248" s="177"/>
      <c r="AR248" s="250"/>
      <c r="AS248" s="244"/>
      <c r="AT248" s="282"/>
      <c r="AU248" s="247"/>
      <c r="AV248" s="177"/>
      <c r="AW248" s="247"/>
      <c r="AX248" s="177"/>
      <c r="AY248" s="247"/>
      <c r="AZ248" s="139"/>
      <c r="BA248" s="223" t="str">
        <f t="shared" si="1221"/>
        <v/>
      </c>
      <c r="BB248" s="223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BC248" s="223" t="str">
        <f t="shared" si="1214"/>
        <v/>
      </c>
    </row>
    <row r="249" spans="1:55">
      <c r="A249" s="166">
        <f>输入错误检查!A248</f>
        <v>0</v>
      </c>
      <c r="B249" s="108" t="str">
        <f t="shared" si="1512"/>
        <v/>
      </c>
      <c r="C249" s="108" t="str">
        <f t="shared" si="1513"/>
        <v/>
      </c>
      <c r="D249" s="108" t="str">
        <f t="shared" si="1514"/>
        <v/>
      </c>
      <c r="E249" s="108" t="str">
        <f t="shared" si="1515"/>
        <v/>
      </c>
      <c r="F249" s="108" t="str">
        <f t="shared" si="1516"/>
        <v/>
      </c>
      <c r="G249" s="125">
        <v>4</v>
      </c>
      <c r="H249" s="108" t="s">
        <v>307</v>
      </c>
      <c r="I249" s="108" t="str">
        <f t="shared" si="1261"/>
        <v/>
      </c>
      <c r="J249" s="108" t="str">
        <f t="shared" si="1262"/>
        <v/>
      </c>
      <c r="K249" s="179"/>
      <c r="L249" s="245"/>
      <c r="M249" s="208">
        <f>S249+S250</f>
        <v>0</v>
      </c>
      <c r="N249" s="208">
        <f>T249+T250</f>
        <v>0</v>
      </c>
      <c r="O249" s="125">
        <f t="shared" ref="O249:O253" si="1538">M249+N249</f>
        <v>0</v>
      </c>
      <c r="P249" s="209">
        <f t="shared" ref="P249:P253" si="1539">IF(M249&gt;N249,1,0)</f>
        <v>0</v>
      </c>
      <c r="Q249" s="209">
        <f t="shared" ref="Q249:Q253" si="1540">IF(M249+N249=0,0,IF(M249=N249,1,0))</f>
        <v>0</v>
      </c>
      <c r="R249" s="209">
        <f t="shared" ref="R249:R253" si="1541">IF(M249&lt;N249,1,0)</f>
        <v>0</v>
      </c>
      <c r="S249" s="177"/>
      <c r="T249" s="177"/>
      <c r="U249" s="125" t="str">
        <f t="shared" si="1204"/>
        <v/>
      </c>
      <c r="V249" s="125" t="str" cm="1">
        <f t="array" ref="V249">_xlfn.IFS(S249+T249=0,"",S249&gt;T249,IF(I249="主",IF(S249=5,4,3),IF(S249=5,0,1)),S249&lt;T249,IF(I249="主",IF(T249=5,0,1),IF(T249=5,4,3)),S249=T249,2)</f>
        <v/>
      </c>
      <c r="W249" s="231"/>
      <c r="X249" s="231"/>
      <c r="Y249" s="210"/>
      <c r="Z249" s="235" t="str">
        <f t="shared" ref="Z249:AA249" si="1542">IF($K249="","",IF($K249=$K247,AT247,AT248))</f>
        <v/>
      </c>
      <c r="AA249" s="235" t="str">
        <f t="shared" si="1542"/>
        <v/>
      </c>
      <c r="AB249" s="239" t="str">
        <f t="shared" ref="AB249" si="1543">IF($K249="","",IF($K249=$K247,AW247,AW248))</f>
        <v/>
      </c>
      <c r="AC249" s="239" t="str">
        <f t="shared" ref="AC249" si="1544">IF($K249="","",IF($K249=$K247,AY247,AY248))</f>
        <v/>
      </c>
      <c r="AD249" s="232" t="str">
        <f t="shared" ref="AD249:AG249" si="1545">IF($K249="","",IF($K249=$K247,Z247,Z248))</f>
        <v/>
      </c>
      <c r="AE249" s="232" t="str">
        <f t="shared" si="1545"/>
        <v/>
      </c>
      <c r="AF249" s="240" t="str">
        <f t="shared" si="1545"/>
        <v/>
      </c>
      <c r="AG249" s="240" t="str">
        <f t="shared" si="1545"/>
        <v/>
      </c>
      <c r="AH249" s="232" t="str">
        <f t="shared" ref="AH249:AK249" si="1546">IF($K249="","",IF($K249=$K247,AD247,AD248))</f>
        <v/>
      </c>
      <c r="AI249" s="232" t="str">
        <f t="shared" si="1546"/>
        <v/>
      </c>
      <c r="AJ249" s="233" t="str">
        <f t="shared" si="1546"/>
        <v/>
      </c>
      <c r="AK249" s="233" t="str">
        <f t="shared" si="1546"/>
        <v/>
      </c>
      <c r="AL249" s="236" t="str">
        <f t="shared" ref="AL249" si="1547">IF($K249="","",IF($K249=$K247,AZ247,AZ248))</f>
        <v/>
      </c>
      <c r="AM249" s="241" t="str">
        <f t="shared" ref="AM249:AN249" si="1548">IF($K249="","",IF($K249=$K247,AL247,AL248))</f>
        <v/>
      </c>
      <c r="AN249" s="241" t="str">
        <f t="shared" si="1548"/>
        <v/>
      </c>
      <c r="AO249" s="177"/>
      <c r="AP249" s="177"/>
      <c r="AQ249" s="177"/>
      <c r="AR249" s="177"/>
      <c r="AS249" s="246"/>
      <c r="AT249" s="247"/>
      <c r="AU249" s="247"/>
      <c r="AV249" s="177"/>
      <c r="AW249" s="247"/>
      <c r="AX249" s="177"/>
      <c r="AY249" s="247"/>
      <c r="AZ249" s="139"/>
      <c r="BA249" s="223" t="str">
        <f t="shared" si="1221"/>
        <v/>
      </c>
      <c r="BB249" s="223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223" t="str">
        <f t="shared" si="1214"/>
        <v/>
      </c>
    </row>
    <row r="250" spans="1:55">
      <c r="A250" s="166">
        <f>输入错误检查!A249</f>
        <v>0</v>
      </c>
      <c r="B250" s="108" t="str">
        <f t="shared" si="1512"/>
        <v/>
      </c>
      <c r="C250" s="108" t="str">
        <f t="shared" si="1513"/>
        <v/>
      </c>
      <c r="D250" s="108" t="str">
        <f t="shared" si="1514"/>
        <v/>
      </c>
      <c r="E250" s="108" t="str">
        <f t="shared" si="1515"/>
        <v/>
      </c>
      <c r="F250" s="108" t="str">
        <f t="shared" si="1516"/>
        <v/>
      </c>
      <c r="G250" s="125">
        <v>4</v>
      </c>
      <c r="H250" s="108" t="s">
        <v>311</v>
      </c>
      <c r="I250" s="108" t="str">
        <f t="shared" si="1261"/>
        <v/>
      </c>
      <c r="J250" s="108" t="str">
        <f t="shared" si="1262"/>
        <v/>
      </c>
      <c r="K250" s="179"/>
      <c r="L250" s="245"/>
      <c r="M250" s="208"/>
      <c r="N250" s="208"/>
      <c r="O250" s="125"/>
      <c r="P250" s="224"/>
      <c r="Q250" s="224"/>
      <c r="R250" s="224"/>
      <c r="S250" s="177"/>
      <c r="T250" s="177"/>
      <c r="U250" s="125" t="str">
        <f t="shared" si="1204"/>
        <v/>
      </c>
      <c r="V250" s="125" t="str" cm="1">
        <f t="array" ref="V250">_xlfn.IFS(S250+T250=0,"",S250&gt;T250,IF(I250="主",IF(S250=5,4,3),IF(S250=5,0,1)),S250&lt;T250,IF(I250="主",IF(T250=5,0,1),IF(T250=5,4,3)),S250=T250,2)</f>
        <v/>
      </c>
      <c r="W250" s="231"/>
      <c r="X250" s="231"/>
      <c r="Y250" s="210" t="str">
        <f t="shared" ref="Y250:Y254" si="1549">IF(Y249="","",Y249)</f>
        <v/>
      </c>
      <c r="Z250" s="235" t="str">
        <f t="shared" ref="Z250:AA250" si="1550">IF($K250="","",IF($K250=$K248,AT248,AT247))</f>
        <v/>
      </c>
      <c r="AA250" s="235" t="str">
        <f t="shared" si="1550"/>
        <v/>
      </c>
      <c r="AB250" s="239" t="str">
        <f t="shared" ref="AB250" si="1551">IF($K250="","",IF($K250=$K248,AW248,AW247))</f>
        <v/>
      </c>
      <c r="AC250" s="239" t="str">
        <f t="shared" ref="AC250" si="1552">IF($K250="","",IF($K250=$K248,AY248,AY247))</f>
        <v/>
      </c>
      <c r="AD250" s="232" t="str">
        <f t="shared" ref="AD250:AG250" si="1553">IF($K250="","",IF($K250=$K248,Z248,Z247))</f>
        <v/>
      </c>
      <c r="AE250" s="232" t="str">
        <f t="shared" si="1553"/>
        <v/>
      </c>
      <c r="AF250" s="240" t="str">
        <f t="shared" si="1553"/>
        <v/>
      </c>
      <c r="AG250" s="240" t="str">
        <f t="shared" si="1553"/>
        <v/>
      </c>
      <c r="AH250" s="232" t="str">
        <f t="shared" ref="AH250:AK250" si="1554">IF($K250="","",IF($K250=$K248,AD248,AD247))</f>
        <v/>
      </c>
      <c r="AI250" s="232" t="str">
        <f t="shared" si="1554"/>
        <v/>
      </c>
      <c r="AJ250" s="233" t="str">
        <f t="shared" si="1554"/>
        <v/>
      </c>
      <c r="AK250" s="233" t="str">
        <f t="shared" si="1554"/>
        <v/>
      </c>
      <c r="AL250" s="236" t="str">
        <f t="shared" ref="AL250" si="1555">IF($K250="","",IF($K250=$K248,AZ248,AZ247))</f>
        <v/>
      </c>
      <c r="AM250" s="241" t="str">
        <f t="shared" ref="AM250:AN250" si="1556">IF($K250="","",IF($K250=$K248,AL248,AL247))</f>
        <v/>
      </c>
      <c r="AN250" s="241" t="str">
        <f t="shared" si="1556"/>
        <v/>
      </c>
      <c r="AO250" s="177"/>
      <c r="AP250" s="177"/>
      <c r="AQ250" s="177"/>
      <c r="AR250" s="177"/>
      <c r="AS250" s="177"/>
      <c r="AT250" s="247"/>
      <c r="AU250" s="247"/>
      <c r="AV250" s="177"/>
      <c r="AW250" s="247"/>
      <c r="AX250" s="177"/>
      <c r="AY250" s="247"/>
      <c r="AZ250" s="139"/>
      <c r="BA250" s="223" t="str">
        <f t="shared" si="1221"/>
        <v/>
      </c>
      <c r="BB250" s="223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223" t="str">
        <f t="shared" si="1214"/>
        <v/>
      </c>
    </row>
    <row r="251" spans="1:55">
      <c r="A251" s="166">
        <f>输入错误检查!A250</f>
        <v>0</v>
      </c>
      <c r="B251" s="108" t="str">
        <f t="shared" si="1512"/>
        <v/>
      </c>
      <c r="C251" s="108" t="str">
        <f t="shared" si="1513"/>
        <v/>
      </c>
      <c r="D251" s="108" t="str">
        <f t="shared" si="1514"/>
        <v/>
      </c>
      <c r="E251" s="108" t="str">
        <f t="shared" si="1515"/>
        <v/>
      </c>
      <c r="F251" s="108" t="str">
        <f t="shared" si="1516"/>
        <v/>
      </c>
      <c r="G251" s="125">
        <v>5</v>
      </c>
      <c r="H251" s="108" t="s">
        <v>307</v>
      </c>
      <c r="I251" s="108" t="str">
        <f t="shared" si="1261"/>
        <v/>
      </c>
      <c r="J251" s="108" t="str">
        <f t="shared" si="1262"/>
        <v/>
      </c>
      <c r="K251" s="179"/>
      <c r="L251" s="177"/>
      <c r="M251" s="208">
        <f>S251+S252</f>
        <v>0</v>
      </c>
      <c r="N251" s="208">
        <f>T251+T252</f>
        <v>0</v>
      </c>
      <c r="O251" s="125">
        <f t="shared" si="1538"/>
        <v>0</v>
      </c>
      <c r="P251" s="209">
        <f t="shared" si="1539"/>
        <v>0</v>
      </c>
      <c r="Q251" s="209">
        <f t="shared" si="1540"/>
        <v>0</v>
      </c>
      <c r="R251" s="209">
        <f t="shared" si="1541"/>
        <v>0</v>
      </c>
      <c r="S251" s="177"/>
      <c r="T251" s="177"/>
      <c r="U251" s="125" t="str">
        <f t="shared" si="1204"/>
        <v/>
      </c>
      <c r="V251" s="125" t="str" cm="1">
        <f t="array" ref="V251">_xlfn.IFS(S251+T251=0,"",S251&gt;T251,IF(I251="主",IF(S251=5,4,3),IF(S251=5,0,1)),S251&lt;T251,IF(I251="主",IF(T251=5,0,1),IF(T251=5,4,3)),S251=T251,2)</f>
        <v/>
      </c>
      <c r="W251" s="231"/>
      <c r="X251" s="231"/>
      <c r="Y251" s="210"/>
      <c r="Z251" s="235" t="str">
        <f t="shared" ref="Z251:AA251" si="1557">IF($K251="","",IF($K251=$K249,AT249,AT250))</f>
        <v/>
      </c>
      <c r="AA251" s="235" t="str">
        <f t="shared" si="1557"/>
        <v/>
      </c>
      <c r="AB251" s="239" t="str">
        <f t="shared" ref="AB251" si="1558">IF($K251="","",IF($K251=$K249,AW249,AW250))</f>
        <v/>
      </c>
      <c r="AC251" s="239" t="str">
        <f t="shared" ref="AC251" si="1559">IF($K251="","",IF($K251=$K249,AY249,AY250))</f>
        <v/>
      </c>
      <c r="AD251" s="232" t="str">
        <f t="shared" ref="AD251:AG251" si="1560">IF($K251="","",IF($K251=$K249,Z249,Z250))</f>
        <v/>
      </c>
      <c r="AE251" s="232" t="str">
        <f t="shared" si="1560"/>
        <v/>
      </c>
      <c r="AF251" s="240" t="str">
        <f t="shared" si="1560"/>
        <v/>
      </c>
      <c r="AG251" s="240" t="str">
        <f t="shared" si="1560"/>
        <v/>
      </c>
      <c r="AH251" s="232" t="str">
        <f t="shared" ref="AH251:AK251" si="1561">IF($K251="","",IF($K251=$K249,AD249,AD250))</f>
        <v/>
      </c>
      <c r="AI251" s="232" t="str">
        <f t="shared" si="1561"/>
        <v/>
      </c>
      <c r="AJ251" s="233" t="str">
        <f t="shared" si="1561"/>
        <v/>
      </c>
      <c r="AK251" s="233" t="str">
        <f t="shared" si="1561"/>
        <v/>
      </c>
      <c r="AL251" s="236" t="str">
        <f t="shared" ref="AL251" si="1562">IF($K251="","",IF($K251=$K249,AZ249,AZ250))</f>
        <v/>
      </c>
      <c r="AM251" s="241" t="str">
        <f t="shared" ref="AM251:AN251" si="1563">IF($K251="","",IF($K251=$K249,AL249,AL250))</f>
        <v/>
      </c>
      <c r="AN251" s="241" t="str">
        <f t="shared" si="1563"/>
        <v/>
      </c>
      <c r="AO251" s="249"/>
      <c r="AP251" s="177"/>
      <c r="AQ251" s="177"/>
      <c r="AR251" s="250"/>
      <c r="AS251" s="246"/>
      <c r="AT251" s="251"/>
      <c r="AU251" s="252"/>
      <c r="AV251" s="177"/>
      <c r="AW251" s="252"/>
      <c r="AX251" s="177"/>
      <c r="AY251" s="252"/>
      <c r="AZ251" s="283"/>
      <c r="BA251" s="223" t="str">
        <f t="shared" si="1221"/>
        <v/>
      </c>
      <c r="BB251" s="223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BC251" s="223" t="str">
        <f t="shared" si="1214"/>
        <v/>
      </c>
    </row>
    <row r="252" spans="1:55">
      <c r="A252" s="166">
        <f>输入错误检查!A251</f>
        <v>0</v>
      </c>
      <c r="B252" s="108" t="str">
        <f t="shared" si="1512"/>
        <v/>
      </c>
      <c r="C252" s="108" t="str">
        <f t="shared" si="1513"/>
        <v/>
      </c>
      <c r="D252" s="108" t="str">
        <f t="shared" si="1514"/>
        <v/>
      </c>
      <c r="E252" s="108" t="str">
        <f t="shared" si="1515"/>
        <v/>
      </c>
      <c r="F252" s="108" t="str">
        <f t="shared" si="1516"/>
        <v/>
      </c>
      <c r="G252" s="125">
        <v>5</v>
      </c>
      <c r="H252" s="108" t="s">
        <v>311</v>
      </c>
      <c r="I252" s="108" t="str">
        <f t="shared" si="1261"/>
        <v/>
      </c>
      <c r="J252" s="108" t="str">
        <f t="shared" si="1262"/>
        <v/>
      </c>
      <c r="K252" s="179"/>
      <c r="L252" s="177"/>
      <c r="M252" s="208"/>
      <c r="N252" s="208"/>
      <c r="O252" s="125"/>
      <c r="P252" s="224"/>
      <c r="Q252" s="224"/>
      <c r="R252" s="224"/>
      <c r="S252" s="177"/>
      <c r="T252" s="177"/>
      <c r="U252" s="125" t="str">
        <f t="shared" si="1204"/>
        <v/>
      </c>
      <c r="V252" s="125" t="str" cm="1">
        <f t="array" ref="V252">_xlfn.IFS(S252+T252=0,"",S252&gt;T252,IF(I252="主",IF(S252=5,4,3),IF(S252=5,0,1)),S252&lt;T252,IF(I252="主",IF(T252=5,0,1),IF(T252=5,4,3)),S252=T252,2)</f>
        <v/>
      </c>
      <c r="W252" s="231"/>
      <c r="X252" s="231"/>
      <c r="Y252" s="210" t="str">
        <f t="shared" si="1549"/>
        <v/>
      </c>
      <c r="Z252" s="235" t="str">
        <f t="shared" ref="Z252:AA252" si="1564">IF($K252="","",IF($K252=$K250,AT250,AT249))</f>
        <v/>
      </c>
      <c r="AA252" s="235" t="str">
        <f t="shared" si="1564"/>
        <v/>
      </c>
      <c r="AB252" s="239" t="str">
        <f t="shared" ref="AB252" si="1565">IF($K252="","",IF($K252=$K250,AW250,AW249))</f>
        <v/>
      </c>
      <c r="AC252" s="239" t="str">
        <f t="shared" ref="AC252" si="1566">IF($K252="","",IF($K252=$K250,AY250,AY249))</f>
        <v/>
      </c>
      <c r="AD252" s="232" t="str">
        <f t="shared" ref="AD252:AG252" si="1567">IF($K252="","",IF($K252=$K250,Z250,Z249))</f>
        <v/>
      </c>
      <c r="AE252" s="232" t="str">
        <f t="shared" si="1567"/>
        <v/>
      </c>
      <c r="AF252" s="240" t="str">
        <f t="shared" si="1567"/>
        <v/>
      </c>
      <c r="AG252" s="240" t="str">
        <f t="shared" si="1567"/>
        <v/>
      </c>
      <c r="AH252" s="232" t="str">
        <f t="shared" ref="AH252:AK252" si="1568">IF($K252="","",IF($K252=$K250,AD250,AD249))</f>
        <v/>
      </c>
      <c r="AI252" s="232" t="str">
        <f t="shared" si="1568"/>
        <v/>
      </c>
      <c r="AJ252" s="233" t="str">
        <f t="shared" si="1568"/>
        <v/>
      </c>
      <c r="AK252" s="233" t="str">
        <f t="shared" si="1568"/>
        <v/>
      </c>
      <c r="AL252" s="236" t="str">
        <f t="shared" ref="AL252" si="1569">IF($K252="","",IF($K252=$K250,AZ250,AZ249))</f>
        <v/>
      </c>
      <c r="AM252" s="241" t="str">
        <f t="shared" ref="AM252:AN252" si="1570">IF($K252="","",IF($K252=$K250,AL250,AL249))</f>
        <v/>
      </c>
      <c r="AN252" s="241" t="str">
        <f t="shared" si="1570"/>
        <v/>
      </c>
      <c r="AO252" s="249"/>
      <c r="AP252" s="177"/>
      <c r="AQ252" s="177"/>
      <c r="AR252" s="250"/>
      <c r="AS252" s="246"/>
      <c r="AT252" s="251"/>
      <c r="AU252" s="252"/>
      <c r="AV252" s="177"/>
      <c r="AW252" s="252"/>
      <c r="AX252" s="177"/>
      <c r="AY252" s="252"/>
      <c r="AZ252" s="283"/>
      <c r="BA252" s="223" t="str">
        <f t="shared" si="1221"/>
        <v/>
      </c>
      <c r="BB252" s="223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BC252" s="223" t="str">
        <f t="shared" si="1214"/>
        <v/>
      </c>
    </row>
    <row r="253" spans="1:55">
      <c r="A253" s="166">
        <f>输入错误检查!A252</f>
        <v>0</v>
      </c>
      <c r="B253" s="108" t="str">
        <f t="shared" si="1512"/>
        <v/>
      </c>
      <c r="C253" s="108" t="str">
        <f t="shared" si="1513"/>
        <v/>
      </c>
      <c r="D253" s="108" t="str">
        <f t="shared" si="1514"/>
        <v/>
      </c>
      <c r="E253" s="108" t="str">
        <f t="shared" si="1515"/>
        <v/>
      </c>
      <c r="F253" s="108" t="str">
        <f t="shared" si="1516"/>
        <v/>
      </c>
      <c r="G253" s="125" t="s">
        <v>314</v>
      </c>
      <c r="H253" s="108" t="s">
        <v>307</v>
      </c>
      <c r="I253" s="108" t="str">
        <f t="shared" si="1261"/>
        <v/>
      </c>
      <c r="J253" s="108" t="str">
        <f t="shared" si="1262"/>
        <v/>
      </c>
      <c r="K253" s="179"/>
      <c r="L253" s="177"/>
      <c r="M253" s="208">
        <f>S253+S254</f>
        <v>0</v>
      </c>
      <c r="N253" s="208">
        <f>T253+T254</f>
        <v>0</v>
      </c>
      <c r="O253" s="125">
        <f t="shared" si="1538"/>
        <v>0</v>
      </c>
      <c r="P253" s="209">
        <f t="shared" si="1539"/>
        <v>0</v>
      </c>
      <c r="Q253" s="209">
        <f t="shared" si="1540"/>
        <v>0</v>
      </c>
      <c r="R253" s="209">
        <f t="shared" si="1541"/>
        <v>0</v>
      </c>
      <c r="S253" s="177"/>
      <c r="T253" s="177"/>
      <c r="U253" s="125" t="str">
        <f t="shared" si="1204"/>
        <v/>
      </c>
      <c r="V253" s="125" t="str" cm="1">
        <f t="array" ref="V253">_xlfn.IFS(S253+T253=0,"",S253&gt;T253,IF(I253="主",IF(S253=5,4,3),IF(S253=5,0,1)),S253&lt;T253,IF(I253="主",IF(T253=5,0,1),IF(T253=5,4,3)),S253=T253,2)</f>
        <v/>
      </c>
      <c r="W253" s="231"/>
      <c r="X253" s="231"/>
      <c r="Y253" s="210"/>
      <c r="Z253" s="235" t="str">
        <f t="shared" ref="Z253:AA253" si="1571">IF($K253="","",IF($K253=$K251,AT251,AT252))</f>
        <v/>
      </c>
      <c r="AA253" s="235" t="str">
        <f t="shared" si="1571"/>
        <v/>
      </c>
      <c r="AB253" s="239" t="str">
        <f t="shared" ref="AB253" si="1572">IF($K253="","",IF($K253=$K251,AW251,AW252))</f>
        <v/>
      </c>
      <c r="AC253" s="239" t="str">
        <f t="shared" ref="AC253" si="1573">IF($K253="","",IF($K253=$K251,AY251,AY252))</f>
        <v/>
      </c>
      <c r="AD253" s="232" t="str">
        <f t="shared" ref="AD253:AG253" si="1574">IF($K253="","",IF($K253=$K251,Z251,Z252))</f>
        <v/>
      </c>
      <c r="AE253" s="232" t="str">
        <f t="shared" si="1574"/>
        <v/>
      </c>
      <c r="AF253" s="240" t="str">
        <f t="shared" si="1574"/>
        <v/>
      </c>
      <c r="AG253" s="240" t="str">
        <f t="shared" si="1574"/>
        <v/>
      </c>
      <c r="AH253" s="232" t="str">
        <f t="shared" ref="AH253:AK253" si="1575">IF($K253="","",IF($K253=$K251,AD251,AD252))</f>
        <v/>
      </c>
      <c r="AI253" s="232" t="str">
        <f t="shared" si="1575"/>
        <v/>
      </c>
      <c r="AJ253" s="233" t="str">
        <f t="shared" si="1575"/>
        <v/>
      </c>
      <c r="AK253" s="233" t="str">
        <f t="shared" si="1575"/>
        <v/>
      </c>
      <c r="AL253" s="236" t="str">
        <f t="shared" ref="AL253" si="1576">IF($K253="","",IF($K253=$K251,AZ251,AZ252))</f>
        <v/>
      </c>
      <c r="AM253" s="241" t="str">
        <f t="shared" ref="AM253:AN253" si="1577">IF($K253="","",IF($K253=$K251,AL251,AL252))</f>
        <v/>
      </c>
      <c r="AN253" s="241" t="str">
        <f t="shared" si="1577"/>
        <v/>
      </c>
      <c r="AO253" s="177"/>
      <c r="AP253" s="177"/>
      <c r="AQ253" s="177"/>
      <c r="AR253" s="177"/>
      <c r="AS253" s="246"/>
      <c r="AT253" s="252"/>
      <c r="AU253" s="252"/>
      <c r="AV253" s="177"/>
      <c r="AW253" s="252"/>
      <c r="AX253" s="177"/>
      <c r="AY253" s="252"/>
      <c r="AZ253" s="283"/>
      <c r="BA253" s="223" t="str">
        <f t="shared" si="1221"/>
        <v/>
      </c>
      <c r="BB253" s="223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BC253" s="223" t="str">
        <f t="shared" si="1214"/>
        <v/>
      </c>
    </row>
    <row r="254" spans="1:55">
      <c r="A254" s="166">
        <f>输入错误检查!A253</f>
        <v>0</v>
      </c>
      <c r="B254" s="108" t="str">
        <f t="shared" si="1512"/>
        <v/>
      </c>
      <c r="C254" s="108" t="str">
        <f t="shared" si="1513"/>
        <v/>
      </c>
      <c r="D254" s="108" t="str">
        <f t="shared" si="1514"/>
        <v/>
      </c>
      <c r="E254" s="108" t="str">
        <f t="shared" si="1515"/>
        <v/>
      </c>
      <c r="F254" s="108" t="str">
        <f t="shared" si="1516"/>
        <v/>
      </c>
      <c r="G254" s="125" t="s">
        <v>314</v>
      </c>
      <c r="H254" s="108" t="s">
        <v>311</v>
      </c>
      <c r="I254" s="108" t="str">
        <f t="shared" si="1261"/>
        <v/>
      </c>
      <c r="J254" s="108" t="str">
        <f t="shared" si="1262"/>
        <v/>
      </c>
      <c r="K254" s="177"/>
      <c r="L254" s="177"/>
      <c r="M254" s="208"/>
      <c r="N254" s="208"/>
      <c r="O254" s="125"/>
      <c r="P254" s="224"/>
      <c r="Q254" s="224"/>
      <c r="R254" s="224"/>
      <c r="S254" s="177"/>
      <c r="T254" s="177"/>
      <c r="U254" s="125" t="str">
        <f t="shared" si="1204"/>
        <v/>
      </c>
      <c r="V254" s="125" t="str" cm="1">
        <f t="array" ref="V254">_xlfn.IFS(S254+T254=0,"",S254&gt;T254,IF(I254="主",IF(S254=5,4,3),IF(S254=5,0,1)),S254&lt;T254,IF(I254="主",IF(T254=5,0,1),IF(T254=5,4,3)),S254=T254,2)</f>
        <v/>
      </c>
      <c r="W254" s="231"/>
      <c r="X254" s="231"/>
      <c r="Y254" s="210" t="str">
        <f t="shared" si="1549"/>
        <v/>
      </c>
      <c r="Z254" s="235" t="str">
        <f t="shared" ref="Z254:AA254" si="1578">IF($K254="","",IF($K254=$K252,AT252,AT251))</f>
        <v/>
      </c>
      <c r="AA254" s="235" t="str">
        <f t="shared" si="1578"/>
        <v/>
      </c>
      <c r="AB254" s="239" t="str">
        <f t="shared" ref="AB254" si="1579">IF($K254="","",IF($K254=$K252,AW252,AW251))</f>
        <v/>
      </c>
      <c r="AC254" s="239" t="str">
        <f t="shared" ref="AC254" si="1580">IF($K254="","",IF($K254=$K252,AY252,AY251))</f>
        <v/>
      </c>
      <c r="AD254" s="232" t="str">
        <f t="shared" ref="AD254:AG254" si="1581">IF($K254="","",IF($K254=$K252,Z252,Z251))</f>
        <v/>
      </c>
      <c r="AE254" s="232" t="str">
        <f t="shared" si="1581"/>
        <v/>
      </c>
      <c r="AF254" s="240" t="str">
        <f t="shared" si="1581"/>
        <v/>
      </c>
      <c r="AG254" s="240" t="str">
        <f t="shared" si="1581"/>
        <v/>
      </c>
      <c r="AH254" s="232" t="str">
        <f t="shared" ref="AH254:AK254" si="1582">IF($K254="","",IF($K254=$K252,AD252,AD251))</f>
        <v/>
      </c>
      <c r="AI254" s="232" t="str">
        <f t="shared" si="1582"/>
        <v/>
      </c>
      <c r="AJ254" s="233" t="str">
        <f t="shared" si="1582"/>
        <v/>
      </c>
      <c r="AK254" s="233" t="str">
        <f t="shared" si="1582"/>
        <v/>
      </c>
      <c r="AL254" s="236" t="str">
        <f t="shared" ref="AL254" si="1583">IF($K254="","",IF($K254=$K252,AZ252,AZ251))</f>
        <v/>
      </c>
      <c r="AM254" s="241" t="str">
        <f t="shared" ref="AM254:AN254" si="1584">IF($K254="","",IF($K254=$K252,AL252,AL251))</f>
        <v/>
      </c>
      <c r="AN254" s="241" t="str">
        <f t="shared" si="1584"/>
        <v/>
      </c>
      <c r="AO254" s="177"/>
      <c r="AP254" s="177"/>
      <c r="AQ254" s="177"/>
      <c r="AR254" s="177"/>
      <c r="AS254" s="177"/>
      <c r="AT254" s="252"/>
      <c r="AU254" s="252"/>
      <c r="AV254" s="177"/>
      <c r="AW254" s="252"/>
      <c r="AX254" s="177"/>
      <c r="AY254" s="252"/>
      <c r="AZ254" s="283"/>
      <c r="BA254" s="223" t="str">
        <f t="shared" si="1221"/>
        <v/>
      </c>
      <c r="BB254" s="223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BC254" s="223" t="str">
        <f t="shared" si="1214"/>
        <v/>
      </c>
    </row>
    <row r="255" spans="1:55">
      <c r="A255" s="166">
        <f>输入错误检查!A254</f>
        <v>0</v>
      </c>
      <c r="B255" s="108" t="str">
        <f>IF(赛果!A23="","",赛果!A23)</f>
        <v/>
      </c>
      <c r="C255" s="108" t="str">
        <f>IF(赛果!B23="","",赛果!B23)</f>
        <v/>
      </c>
      <c r="D255" s="108" t="str">
        <f>IF(赛果!C23="","",赛果!C23)</f>
        <v/>
      </c>
      <c r="E255" s="108" t="str">
        <f>IF(赛果!D23="","",赛果!D23)</f>
        <v/>
      </c>
      <c r="F255" s="108" t="str">
        <f>IF(赛果!E23="","",赛果!E23)</f>
        <v/>
      </c>
      <c r="G255" s="125">
        <v>1</v>
      </c>
      <c r="H255" s="108" t="s">
        <v>307</v>
      </c>
      <c r="I255" s="108" t="str">
        <f t="shared" si="1261"/>
        <v/>
      </c>
      <c r="J255" s="108" t="str">
        <f t="shared" si="1262"/>
        <v/>
      </c>
      <c r="K255" s="288"/>
      <c r="L255" s="288"/>
      <c r="M255" s="208">
        <f>S255+S256</f>
        <v>0</v>
      </c>
      <c r="N255" s="208">
        <f>T255+T256</f>
        <v>0</v>
      </c>
      <c r="O255" s="108">
        <f t="shared" ref="O255:O259" si="1585">M255+N255</f>
        <v>0</v>
      </c>
      <c r="P255" s="256">
        <f t="shared" ref="P255:P259" si="1586">IF(M255&gt;N255,1,0)</f>
        <v>0</v>
      </c>
      <c r="Q255" s="256">
        <f t="shared" ref="Q255:Q259" si="1587">IF(M255+N255=0,0,IF(M255=N255,1,0))</f>
        <v>0</v>
      </c>
      <c r="R255" s="256">
        <f t="shared" ref="R255:R259" si="1588">IF(M255&lt;N255,1,0)</f>
        <v>0</v>
      </c>
      <c r="S255" s="288"/>
      <c r="T255" s="288"/>
      <c r="U255" s="125" t="str">
        <f t="shared" si="1204"/>
        <v/>
      </c>
      <c r="V255" s="125" t="str" cm="1">
        <f t="array" ref="V255">_xlfn.IFS(S255+T255=0,"",S255&gt;T255,IF(I255="主",IF(S255=5,4,3),IF(S255=5,0,1)),S255&lt;T255,IF(I255="主",IF(T255=5,0,1),IF(T255=5,4,3)),S255=T255,2)</f>
        <v/>
      </c>
      <c r="W255" s="258"/>
      <c r="X255" s="258"/>
      <c r="Y255" s="258"/>
      <c r="Z255" s="211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3"/>
      <c r="AL255" s="214"/>
      <c r="AM255" s="214"/>
      <c r="AN255" s="214"/>
      <c r="AO255" s="276"/>
      <c r="AP255" s="278"/>
      <c r="AQ255" s="261"/>
      <c r="AR255" s="262"/>
      <c r="AS255" s="263"/>
      <c r="AT255" s="264"/>
      <c r="AU255" s="265"/>
      <c r="AV255" s="179"/>
      <c r="AW255" s="265"/>
      <c r="AX255" s="179"/>
      <c r="AY255" s="265"/>
      <c r="AZ255" s="266"/>
      <c r="BA255" s="223" t="str">
        <f t="shared" si="1221"/>
        <v/>
      </c>
      <c r="BB255" s="223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BC255" s="223" t="str">
        <f t="shared" si="1214"/>
        <v/>
      </c>
    </row>
    <row r="256" spans="1:55">
      <c r="A256" s="166">
        <f>输入错误检查!A255</f>
        <v>0</v>
      </c>
      <c r="B256" s="108" t="str">
        <f t="shared" ref="B256:B266" si="1589">B255</f>
        <v/>
      </c>
      <c r="C256" s="108" t="str">
        <f t="shared" ref="C256:C266" si="1590">C255</f>
        <v/>
      </c>
      <c r="D256" s="108" t="str">
        <f t="shared" ref="D256:D266" si="1591">D255</f>
        <v/>
      </c>
      <c r="E256" s="108" t="str">
        <f t="shared" ref="E256:E266" si="1592">E255</f>
        <v/>
      </c>
      <c r="F256" s="108" t="str">
        <f t="shared" ref="F256:F266" si="1593">F255</f>
        <v/>
      </c>
      <c r="G256" s="125">
        <v>1</v>
      </c>
      <c r="H256" s="108" t="s">
        <v>311</v>
      </c>
      <c r="I256" s="108" t="str">
        <f t="shared" si="1261"/>
        <v/>
      </c>
      <c r="J256" s="108" t="str">
        <f t="shared" si="1262"/>
        <v/>
      </c>
      <c r="K256" s="288"/>
      <c r="L256" s="288"/>
      <c r="M256" s="208"/>
      <c r="N256" s="208"/>
      <c r="O256" s="108"/>
      <c r="P256" s="267"/>
      <c r="Q256" s="267"/>
      <c r="R256" s="267"/>
      <c r="S256" s="288"/>
      <c r="T256" s="288"/>
      <c r="U256" s="125" t="str">
        <f t="shared" si="1204"/>
        <v/>
      </c>
      <c r="V256" s="125" t="str" cm="1">
        <f t="array" ref="V256">_xlfn.IFS(S256+T256=0,"",S256&gt;T256,IF(I256="主",IF(S256=5,4,3),IF(S256=5,0,1)),S256&lt;T256,IF(I256="主",IF(T256=5,0,1),IF(T256=5,4,3)),S256=T256,2)</f>
        <v/>
      </c>
      <c r="W256" s="258" t="str">
        <f>IF(W255="","",W255)</f>
        <v/>
      </c>
      <c r="X256" s="258"/>
      <c r="Y256" s="258" t="str">
        <f t="shared" ref="Y256:Y260" si="1594">IF(Y255="","",Y255)</f>
        <v/>
      </c>
      <c r="Z256" s="225"/>
      <c r="AA256" s="226"/>
      <c r="AB256" s="227"/>
      <c r="AC256" s="227"/>
      <c r="AD256" s="227"/>
      <c r="AE256" s="227"/>
      <c r="AF256" s="227"/>
      <c r="AG256" s="227"/>
      <c r="AH256" s="227"/>
      <c r="AI256" s="227"/>
      <c r="AJ256" s="227"/>
      <c r="AK256" s="213"/>
      <c r="AL256" s="214"/>
      <c r="AM256" s="214"/>
      <c r="AN256" s="214"/>
      <c r="AO256" s="276"/>
      <c r="AP256" s="278"/>
      <c r="AQ256" s="268"/>
      <c r="AR256" s="269"/>
      <c r="AS256" s="270"/>
      <c r="AT256" s="264"/>
      <c r="AU256" s="265"/>
      <c r="AV256" s="179"/>
      <c r="AW256" s="265"/>
      <c r="AX256" s="179"/>
      <c r="AY256" s="265"/>
      <c r="AZ256" s="266"/>
      <c r="BA256" s="223" t="str">
        <f t="shared" si="1221"/>
        <v/>
      </c>
      <c r="BB256" s="223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BC256" s="223" t="str">
        <f t="shared" si="1214"/>
        <v/>
      </c>
    </row>
    <row r="257" spans="1:55">
      <c r="A257" s="166">
        <f>输入错误检查!A256</f>
        <v>0</v>
      </c>
      <c r="B257" s="108" t="str">
        <f t="shared" si="1589"/>
        <v/>
      </c>
      <c r="C257" s="108" t="str">
        <f t="shared" si="1590"/>
        <v/>
      </c>
      <c r="D257" s="108" t="str">
        <f t="shared" si="1591"/>
        <v/>
      </c>
      <c r="E257" s="108" t="str">
        <f t="shared" si="1592"/>
        <v/>
      </c>
      <c r="F257" s="108" t="str">
        <f t="shared" si="1593"/>
        <v/>
      </c>
      <c r="G257" s="125">
        <v>2</v>
      </c>
      <c r="H257" s="108" t="s">
        <v>307</v>
      </c>
      <c r="I257" s="108" t="str">
        <f t="shared" si="1261"/>
        <v/>
      </c>
      <c r="J257" s="108" t="str">
        <f t="shared" si="1262"/>
        <v/>
      </c>
      <c r="K257" s="288"/>
      <c r="L257" s="288"/>
      <c r="M257" s="208">
        <f>S257+S258</f>
        <v>0</v>
      </c>
      <c r="N257" s="208">
        <f>T257+T258</f>
        <v>0</v>
      </c>
      <c r="O257" s="108">
        <f t="shared" si="1585"/>
        <v>0</v>
      </c>
      <c r="P257" s="256">
        <f t="shared" si="1586"/>
        <v>0</v>
      </c>
      <c r="Q257" s="256">
        <f t="shared" si="1587"/>
        <v>0</v>
      </c>
      <c r="R257" s="256">
        <f t="shared" si="1588"/>
        <v>0</v>
      </c>
      <c r="S257" s="288"/>
      <c r="T257" s="288"/>
      <c r="U257" s="125" t="str">
        <f t="shared" si="1204"/>
        <v/>
      </c>
      <c r="V257" s="125" t="str" cm="1">
        <f t="array" ref="V257">_xlfn.IFS(S257+T257=0,"",S257&gt;T257,IF(I257="主",IF(S257=5,4,3),IF(S257=5,0,1)),S257&lt;T257,IF(I257="主",IF(T257=5,0,1),IF(T257=5,4,3)),S257=T257,2)</f>
        <v/>
      </c>
      <c r="W257" s="271"/>
      <c r="X257" s="258"/>
      <c r="Y257" s="258"/>
      <c r="Z257" s="232" t="str">
        <f t="shared" ref="Z257:AA257" si="1595">IF($K257="","",IF($K257=$K255,AT255,AT256))</f>
        <v/>
      </c>
      <c r="AA257" s="233" t="str">
        <f t="shared" si="1595"/>
        <v/>
      </c>
      <c r="AB257" s="234" t="str">
        <f t="shared" ref="AB257" si="1596">IF($K257="","",IF($K257=$K255,AW255,AW256))</f>
        <v/>
      </c>
      <c r="AC257" s="235" t="str">
        <f t="shared" ref="AC257" si="1597">IF($K257="","",IF($K257=$K255,AY255,AY256))</f>
        <v/>
      </c>
      <c r="AD257" s="227"/>
      <c r="AE257" s="227"/>
      <c r="AF257" s="227"/>
      <c r="AG257" s="227"/>
      <c r="AH257" s="227"/>
      <c r="AI257" s="227"/>
      <c r="AJ257" s="227"/>
      <c r="AK257" s="227"/>
      <c r="AL257" s="236" t="str">
        <f t="shared" ref="AL257" si="1598">IF($K257="","",IF($K257=$K255,AZ255,AZ256))</f>
        <v/>
      </c>
      <c r="AM257" s="214"/>
      <c r="AN257" s="214"/>
      <c r="AO257" s="276"/>
      <c r="AP257" s="277"/>
      <c r="AQ257" s="289"/>
      <c r="AR257" s="274"/>
      <c r="AS257" s="270"/>
      <c r="AT257" s="264"/>
      <c r="AU257" s="265"/>
      <c r="AV257" s="179"/>
      <c r="AW257" s="265"/>
      <c r="AX257" s="179"/>
      <c r="AY257" s="265"/>
      <c r="AZ257" s="266"/>
      <c r="BA257" s="223" t="str">
        <f t="shared" si="1221"/>
        <v/>
      </c>
      <c r="BB257" s="223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223" t="str">
        <f t="shared" si="1214"/>
        <v/>
      </c>
    </row>
    <row r="258" spans="1:55">
      <c r="A258" s="166">
        <f>输入错误检查!A257</f>
        <v>0</v>
      </c>
      <c r="B258" s="108" t="str">
        <f t="shared" si="1589"/>
        <v/>
      </c>
      <c r="C258" s="108" t="str">
        <f t="shared" si="1590"/>
        <v/>
      </c>
      <c r="D258" s="108" t="str">
        <f t="shared" si="1591"/>
        <v/>
      </c>
      <c r="E258" s="108" t="str">
        <f t="shared" si="1592"/>
        <v/>
      </c>
      <c r="F258" s="108" t="str">
        <f t="shared" si="1593"/>
        <v/>
      </c>
      <c r="G258" s="125">
        <v>2</v>
      </c>
      <c r="H258" s="108" t="s">
        <v>311</v>
      </c>
      <c r="I258" s="108" t="str">
        <f t="shared" si="1261"/>
        <v/>
      </c>
      <c r="J258" s="108" t="str">
        <f t="shared" si="1262"/>
        <v/>
      </c>
      <c r="K258" s="288"/>
      <c r="L258" s="288"/>
      <c r="M258" s="208"/>
      <c r="N258" s="208"/>
      <c r="O258" s="108"/>
      <c r="P258" s="267"/>
      <c r="Q258" s="267"/>
      <c r="R258" s="267"/>
      <c r="S258" s="288"/>
      <c r="T258" s="288"/>
      <c r="U258" s="125" t="str">
        <f t="shared" si="1204"/>
        <v/>
      </c>
      <c r="V258" s="125" t="str" cm="1">
        <f t="array" ref="V258">_xlfn.IFS(S258+T258=0,"",S258&gt;T258,IF(I258="主",IF(S258=5,4,3),IF(S258=5,0,1)),S258&lt;T258,IF(I258="主",IF(T258=5,0,1),IF(T258=5,4,3)),S258=T258,2)</f>
        <v/>
      </c>
      <c r="W258" s="271"/>
      <c r="X258" s="258"/>
      <c r="Y258" s="258" t="str">
        <f t="shared" si="1594"/>
        <v/>
      </c>
      <c r="Z258" s="232" t="str">
        <f t="shared" ref="Z258:AA258" si="1599">IF($K258="","",IF($K258=$K256,AT256,AT255))</f>
        <v/>
      </c>
      <c r="AA258" s="233" t="str">
        <f t="shared" si="1599"/>
        <v/>
      </c>
      <c r="AB258" s="234" t="str">
        <f t="shared" ref="AB258" si="1600">IF($K258="","",IF($K258=$K256,AW256,AW255))</f>
        <v/>
      </c>
      <c r="AC258" s="235" t="str">
        <f t="shared" ref="AC258" si="1601">IF($K258="","",IF($K258=$K256,AY256,AY255))</f>
        <v/>
      </c>
      <c r="AD258" s="226"/>
      <c r="AE258" s="226"/>
      <c r="AF258" s="227"/>
      <c r="AG258" s="227"/>
      <c r="AH258" s="227"/>
      <c r="AI258" s="227"/>
      <c r="AJ258" s="227"/>
      <c r="AK258" s="227"/>
      <c r="AL258" s="236" t="str">
        <f t="shared" ref="AL258" si="1602">IF($K258="","",IF($K258=$K256,AZ256,AZ255))</f>
        <v/>
      </c>
      <c r="AM258" s="214"/>
      <c r="AN258" s="214"/>
      <c r="AO258" s="276"/>
      <c r="AP258" s="277"/>
      <c r="AQ258" s="278"/>
      <c r="AR258" s="268"/>
      <c r="AS258" s="270"/>
      <c r="AT258" s="264"/>
      <c r="AU258" s="265"/>
      <c r="AV258" s="179"/>
      <c r="AW258" s="265"/>
      <c r="AX258" s="179"/>
      <c r="AY258" s="265"/>
      <c r="AZ258" s="266"/>
      <c r="BA258" s="223" t="str">
        <f t="shared" si="1221"/>
        <v/>
      </c>
      <c r="BB258" s="223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223" t="str">
        <f t="shared" si="1214"/>
        <v/>
      </c>
    </row>
    <row r="259" spans="1:55">
      <c r="A259" s="166">
        <f>输入错误检查!A258</f>
        <v>0</v>
      </c>
      <c r="B259" s="108" t="str">
        <f t="shared" si="1589"/>
        <v/>
      </c>
      <c r="C259" s="108" t="str">
        <f t="shared" si="1590"/>
        <v/>
      </c>
      <c r="D259" s="108" t="str">
        <f t="shared" si="1591"/>
        <v/>
      </c>
      <c r="E259" s="108" t="str">
        <f t="shared" si="1592"/>
        <v/>
      </c>
      <c r="F259" s="108" t="str">
        <f t="shared" si="1593"/>
        <v/>
      </c>
      <c r="G259" s="125">
        <v>3</v>
      </c>
      <c r="H259" s="108" t="s">
        <v>307</v>
      </c>
      <c r="I259" s="108" t="str">
        <f t="shared" si="1261"/>
        <v/>
      </c>
      <c r="J259" s="108" t="str">
        <f t="shared" si="1262"/>
        <v/>
      </c>
      <c r="K259" s="288"/>
      <c r="L259" s="288"/>
      <c r="M259" s="208">
        <f>S259+S260</f>
        <v>0</v>
      </c>
      <c r="N259" s="208">
        <f>T259+T260</f>
        <v>0</v>
      </c>
      <c r="O259" s="108">
        <f t="shared" si="1585"/>
        <v>0</v>
      </c>
      <c r="P259" s="256">
        <f t="shared" si="1586"/>
        <v>0</v>
      </c>
      <c r="Q259" s="256">
        <f t="shared" si="1587"/>
        <v>0</v>
      </c>
      <c r="R259" s="256">
        <f t="shared" si="1588"/>
        <v>0</v>
      </c>
      <c r="S259" s="288"/>
      <c r="T259" s="288"/>
      <c r="U259" s="125" t="str">
        <f t="shared" si="1204"/>
        <v/>
      </c>
      <c r="V259" s="125" t="str" cm="1">
        <f t="array" ref="V259">_xlfn.IFS(S259+T259=0,"",S259&gt;T259,IF(I259="主",IF(S259=5,4,3),IF(S259=5,0,1)),S259&lt;T259,IF(I259="主",IF(T259=5,0,1),IF(T259=5,4,3)),S259=T259,2)</f>
        <v/>
      </c>
      <c r="W259" s="271"/>
      <c r="X259" s="271"/>
      <c r="Y259" s="258"/>
      <c r="Z259" s="235" t="str">
        <f t="shared" ref="Z259:AA259" si="1603">IF($K259="","",IF($K259=$K257,AT257,AT258))</f>
        <v/>
      </c>
      <c r="AA259" s="235" t="str">
        <f t="shared" si="1603"/>
        <v/>
      </c>
      <c r="AB259" s="239" t="str">
        <f t="shared" ref="AB259" si="1604">IF($K259="","",IF($K259=$K257,AW257,AW258))</f>
        <v/>
      </c>
      <c r="AC259" s="239" t="str">
        <f t="shared" ref="AC259" si="1605">IF($K259="","",IF($K259=$K257,AY257,AY258))</f>
        <v/>
      </c>
      <c r="AD259" s="235" t="str">
        <f t="shared" ref="AD259:AG259" si="1606">IF($K259="","",IF($K259=$K257,Z257,Z258))</f>
        <v/>
      </c>
      <c r="AE259" s="240" t="str">
        <f t="shared" si="1606"/>
        <v/>
      </c>
      <c r="AF259" s="240" t="str">
        <f t="shared" si="1606"/>
        <v/>
      </c>
      <c r="AG259" s="240" t="str">
        <f t="shared" si="1606"/>
        <v/>
      </c>
      <c r="AH259" s="227"/>
      <c r="AI259" s="227"/>
      <c r="AJ259" s="227"/>
      <c r="AK259" s="227"/>
      <c r="AL259" s="236" t="str">
        <f t="shared" ref="AL259" si="1607">IF($K259="","",IF($K259=$K257,AZ257,AZ258))</f>
        <v/>
      </c>
      <c r="AM259" s="241" t="str">
        <f t="shared" ref="AM259" si="1608">IF($K259="","",IF($K259=$K257,AL257,AL258))</f>
        <v/>
      </c>
      <c r="AN259" s="214"/>
      <c r="AO259" s="276"/>
      <c r="AP259" s="277"/>
      <c r="AQ259" s="277"/>
      <c r="AR259" s="289"/>
      <c r="AS259" s="275"/>
      <c r="AT259" s="264"/>
      <c r="AU259" s="265"/>
      <c r="AV259" s="179"/>
      <c r="AW259" s="265"/>
      <c r="AX259" s="179"/>
      <c r="AY259" s="265"/>
      <c r="AZ259" s="266"/>
      <c r="BA259" s="223" t="str">
        <f t="shared" si="1221"/>
        <v/>
      </c>
      <c r="BB259" s="223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BC259" s="223" t="str">
        <f t="shared" si="1214"/>
        <v/>
      </c>
    </row>
    <row r="260" spans="1:55">
      <c r="A260" s="166">
        <f>输入错误检查!A259</f>
        <v>0</v>
      </c>
      <c r="B260" s="108" t="str">
        <f t="shared" si="1589"/>
        <v/>
      </c>
      <c r="C260" s="108" t="str">
        <f t="shared" si="1590"/>
        <v/>
      </c>
      <c r="D260" s="108" t="str">
        <f t="shared" si="1591"/>
        <v/>
      </c>
      <c r="E260" s="108" t="str">
        <f t="shared" si="1592"/>
        <v/>
      </c>
      <c r="F260" s="108" t="str">
        <f t="shared" si="1593"/>
        <v/>
      </c>
      <c r="G260" s="125">
        <v>3</v>
      </c>
      <c r="H260" s="108" t="s">
        <v>311</v>
      </c>
      <c r="I260" s="108" t="str">
        <f t="shared" si="1261"/>
        <v/>
      </c>
      <c r="J260" s="108" t="str">
        <f t="shared" si="1262"/>
        <v/>
      </c>
      <c r="K260" s="288"/>
      <c r="L260" s="288"/>
      <c r="M260" s="208"/>
      <c r="N260" s="208"/>
      <c r="O260" s="108"/>
      <c r="P260" s="267"/>
      <c r="Q260" s="267"/>
      <c r="R260" s="267"/>
      <c r="S260" s="288"/>
      <c r="T260" s="288"/>
      <c r="U260" s="125" t="str">
        <f t="shared" ref="U260:U323" si="1609">_xlfn.IFS(S260+T260=0,"",S260&gt;T260,IF(I260="主","屠","人"),S260&lt;T260,IF(I260="主","人","屠"),S260=T260,"平")</f>
        <v/>
      </c>
      <c r="V260" s="125" t="str" cm="1">
        <f t="array" ref="V260">_xlfn.IFS(S260+T260=0,"",S260&gt;T260,IF(I260="主",IF(S260=5,4,3),IF(S260=5,0,1)),S260&lt;T260,IF(I260="主",IF(T260=5,0,1),IF(T260=5,4,3)),S260=T260,2)</f>
        <v/>
      </c>
      <c r="W260" s="271"/>
      <c r="X260" s="271"/>
      <c r="Y260" s="258" t="str">
        <f t="shared" si="1594"/>
        <v/>
      </c>
      <c r="Z260" s="235" t="str">
        <f t="shared" ref="Z260:AA260" si="1610">IF($K260="","",IF($K260=$K258,AT258,AT257))</f>
        <v/>
      </c>
      <c r="AA260" s="235" t="str">
        <f t="shared" si="1610"/>
        <v/>
      </c>
      <c r="AB260" s="239" t="str">
        <f t="shared" ref="AB260" si="1611">IF($K260="","",IF($K260=$K258,AW258,AW257))</f>
        <v/>
      </c>
      <c r="AC260" s="239" t="str">
        <f t="shared" ref="AC260" si="1612">IF($K260="","",IF($K260=$K258,AY258,AY257))</f>
        <v/>
      </c>
      <c r="AD260" s="235" t="str">
        <f t="shared" ref="AD260:AG260" si="1613">IF($K260="","",IF($K260=$K258,Z258,Z257))</f>
        <v/>
      </c>
      <c r="AE260" s="240" t="str">
        <f t="shared" si="1613"/>
        <v/>
      </c>
      <c r="AF260" s="240" t="str">
        <f t="shared" si="1613"/>
        <v/>
      </c>
      <c r="AG260" s="240" t="str">
        <f t="shared" si="1613"/>
        <v/>
      </c>
      <c r="AH260" s="226"/>
      <c r="AI260" s="226"/>
      <c r="AJ260" s="226"/>
      <c r="AK260" s="243"/>
      <c r="AL260" s="236" t="str">
        <f t="shared" ref="AL260" si="1614">IF($K260="","",IF($K260=$K258,AZ258,AZ257))</f>
        <v/>
      </c>
      <c r="AM260" s="241" t="str">
        <f t="shared" ref="AM260" si="1615">IF($K260="","",IF($K260=$K258,AL258,AL257))</f>
        <v/>
      </c>
      <c r="AN260" s="214"/>
      <c r="AO260" s="276"/>
      <c r="AP260" s="277"/>
      <c r="AQ260" s="277"/>
      <c r="AR260" s="278"/>
      <c r="AS260" s="279"/>
      <c r="AT260" s="264"/>
      <c r="AU260" s="265"/>
      <c r="AV260" s="179"/>
      <c r="AW260" s="265"/>
      <c r="AX260" s="179"/>
      <c r="AY260" s="265"/>
      <c r="AZ260" s="266"/>
      <c r="BA260" s="223" t="str">
        <f t="shared" si="1221"/>
        <v/>
      </c>
      <c r="BB260" s="223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BC260" s="223" t="str">
        <f t="shared" si="1214"/>
        <v/>
      </c>
    </row>
    <row r="261" spans="1:55">
      <c r="A261" s="166">
        <f>输入错误检查!A260</f>
        <v>0</v>
      </c>
      <c r="B261" s="108" t="str">
        <f t="shared" si="1589"/>
        <v/>
      </c>
      <c r="C261" s="108" t="str">
        <f t="shared" si="1590"/>
        <v/>
      </c>
      <c r="D261" s="108" t="str">
        <f t="shared" si="1591"/>
        <v/>
      </c>
      <c r="E261" s="108" t="str">
        <f t="shared" si="1592"/>
        <v/>
      </c>
      <c r="F261" s="108" t="str">
        <f t="shared" si="1593"/>
        <v/>
      </c>
      <c r="G261" s="125">
        <v>4</v>
      </c>
      <c r="H261" s="108" t="s">
        <v>307</v>
      </c>
      <c r="I261" s="108" t="str">
        <f t="shared" si="1261"/>
        <v/>
      </c>
      <c r="J261" s="108" t="str">
        <f t="shared" si="1262"/>
        <v/>
      </c>
      <c r="K261" s="288"/>
      <c r="L261" s="288"/>
      <c r="M261" s="208">
        <f>S261+S262</f>
        <v>0</v>
      </c>
      <c r="N261" s="208">
        <f>T261+T262</f>
        <v>0</v>
      </c>
      <c r="O261" s="108">
        <f t="shared" ref="O261:O265" si="1616">M261+N261</f>
        <v>0</v>
      </c>
      <c r="P261" s="256">
        <f t="shared" ref="P261:P265" si="1617">IF(M261&gt;N261,1,0)</f>
        <v>0</v>
      </c>
      <c r="Q261" s="256">
        <f t="shared" ref="Q261:Q265" si="1618">IF(M261+N261=0,0,IF(M261=N261,1,0))</f>
        <v>0</v>
      </c>
      <c r="R261" s="256">
        <f t="shared" ref="R261:R265" si="1619">IF(M261&lt;N261,1,0)</f>
        <v>0</v>
      </c>
      <c r="S261" s="288"/>
      <c r="T261" s="288"/>
      <c r="U261" s="125" t="str">
        <f t="shared" si="1609"/>
        <v/>
      </c>
      <c r="V261" s="125" t="str" cm="1">
        <f t="array" ref="V261">_xlfn.IFS(S261+T261=0,"",S261&gt;T261,IF(I261="主",IF(S261=5,4,3),IF(S261=5,0,1)),S261&lt;T261,IF(I261="主",IF(T261=5,0,1),IF(T261=5,4,3)),S261=T261,2)</f>
        <v/>
      </c>
      <c r="W261" s="271"/>
      <c r="X261" s="271"/>
      <c r="Y261" s="258"/>
      <c r="Z261" s="235" t="str">
        <f t="shared" ref="Z261:AA261" si="1620">IF($K261="","",IF($K261=$K259,AT259,AT260))</f>
        <v/>
      </c>
      <c r="AA261" s="235" t="str">
        <f t="shared" si="1620"/>
        <v/>
      </c>
      <c r="AB261" s="239" t="str">
        <f t="shared" ref="AB261" si="1621">IF($K261="","",IF($K261=$K259,AW259,AW260))</f>
        <v/>
      </c>
      <c r="AC261" s="239" t="str">
        <f t="shared" ref="AC261" si="1622">IF($K261="","",IF($K261=$K259,AY259,AY260))</f>
        <v/>
      </c>
      <c r="AD261" s="232" t="str">
        <f t="shared" ref="AD261:AG261" si="1623">IF($K261="","",IF($K261=$K259,Z259,Z260))</f>
        <v/>
      </c>
      <c r="AE261" s="232" t="str">
        <f t="shared" si="1623"/>
        <v/>
      </c>
      <c r="AF261" s="240" t="str">
        <f t="shared" si="1623"/>
        <v/>
      </c>
      <c r="AG261" s="240" t="str">
        <f t="shared" si="1623"/>
        <v/>
      </c>
      <c r="AH261" s="232" t="str">
        <f t="shared" ref="AH261:AK261" si="1624">IF($K261="","",IF($K261=$K259,AD259,AD260))</f>
        <v/>
      </c>
      <c r="AI261" s="232" t="str">
        <f t="shared" si="1624"/>
        <v/>
      </c>
      <c r="AJ261" s="233" t="str">
        <f t="shared" si="1624"/>
        <v/>
      </c>
      <c r="AK261" s="233" t="str">
        <f t="shared" si="1624"/>
        <v/>
      </c>
      <c r="AL261" s="236" t="str">
        <f t="shared" ref="AL261" si="1625">IF($K261="","",IF($K261=$K259,AZ259,AZ260))</f>
        <v/>
      </c>
      <c r="AM261" s="241" t="str">
        <f t="shared" ref="AM261:AN261" si="1626">IF($K261="","",IF($K261=$K259,AL259,AL260))</f>
        <v/>
      </c>
      <c r="AN261" s="241" t="str">
        <f t="shared" si="1626"/>
        <v/>
      </c>
      <c r="AO261" s="277"/>
      <c r="AP261" s="277"/>
      <c r="AQ261" s="277"/>
      <c r="AR261" s="277"/>
      <c r="AS261" s="280"/>
      <c r="AT261" s="264"/>
      <c r="AU261" s="265"/>
      <c r="AV261" s="179"/>
      <c r="AW261" s="265"/>
      <c r="AX261" s="179"/>
      <c r="AY261" s="265"/>
      <c r="AZ261" s="266"/>
      <c r="BA261" s="223" t="str">
        <f t="shared" si="1221"/>
        <v/>
      </c>
      <c r="BB261" s="223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BC261" s="223" t="str">
        <f t="shared" si="1214"/>
        <v/>
      </c>
    </row>
    <row r="262" spans="1:55">
      <c r="A262" s="166">
        <f>输入错误检查!A261</f>
        <v>0</v>
      </c>
      <c r="B262" s="108" t="str">
        <f t="shared" si="1589"/>
        <v/>
      </c>
      <c r="C262" s="108" t="str">
        <f t="shared" si="1590"/>
        <v/>
      </c>
      <c r="D262" s="108" t="str">
        <f t="shared" si="1591"/>
        <v/>
      </c>
      <c r="E262" s="108" t="str">
        <f t="shared" si="1592"/>
        <v/>
      </c>
      <c r="F262" s="108" t="str">
        <f t="shared" si="1593"/>
        <v/>
      </c>
      <c r="G262" s="125">
        <v>4</v>
      </c>
      <c r="H262" s="108" t="s">
        <v>311</v>
      </c>
      <c r="I262" s="108" t="str">
        <f t="shared" si="1261"/>
        <v/>
      </c>
      <c r="J262" s="108" t="str">
        <f t="shared" si="1262"/>
        <v/>
      </c>
      <c r="K262" s="288"/>
      <c r="L262" s="288"/>
      <c r="M262" s="208"/>
      <c r="N262" s="208"/>
      <c r="O262" s="108"/>
      <c r="P262" s="267"/>
      <c r="Q262" s="267"/>
      <c r="R262" s="267"/>
      <c r="S262" s="288"/>
      <c r="T262" s="288"/>
      <c r="U262" s="125" t="str">
        <f t="shared" si="1609"/>
        <v/>
      </c>
      <c r="V262" s="125" t="str" cm="1">
        <f t="array" ref="V262">_xlfn.IFS(S262+T262=0,"",S262&gt;T262,IF(I262="主",IF(S262=5,4,3),IF(S262=5,0,1)),S262&lt;T262,IF(I262="主",IF(T262=5,0,1),IF(T262=5,4,3)),S262=T262,2)</f>
        <v/>
      </c>
      <c r="W262" s="271"/>
      <c r="X262" s="271"/>
      <c r="Y262" s="258" t="str">
        <f t="shared" ref="Y262:Y266" si="1627">IF(Y261="","",Y261)</f>
        <v/>
      </c>
      <c r="Z262" s="235" t="str">
        <f t="shared" ref="Z262:AA262" si="1628">IF($K262="","",IF($K262=$K260,AT260,AT259))</f>
        <v/>
      </c>
      <c r="AA262" s="235" t="str">
        <f t="shared" si="1628"/>
        <v/>
      </c>
      <c r="AB262" s="239" t="str">
        <f t="shared" ref="AB262" si="1629">IF($K262="","",IF($K262=$K260,AW260,AW259))</f>
        <v/>
      </c>
      <c r="AC262" s="239" t="str">
        <f t="shared" ref="AC262" si="1630">IF($K262="","",IF($K262=$K260,AY260,AY259))</f>
        <v/>
      </c>
      <c r="AD262" s="232" t="str">
        <f t="shared" ref="AD262:AG262" si="1631">IF($K262="","",IF($K262=$K260,Z260,Z259))</f>
        <v/>
      </c>
      <c r="AE262" s="232" t="str">
        <f t="shared" si="1631"/>
        <v/>
      </c>
      <c r="AF262" s="240" t="str">
        <f t="shared" si="1631"/>
        <v/>
      </c>
      <c r="AG262" s="240" t="str">
        <f t="shared" si="1631"/>
        <v/>
      </c>
      <c r="AH262" s="232" t="str">
        <f t="shared" ref="AH262:AK262" si="1632">IF($K262="","",IF($K262=$K260,AD260,AD259))</f>
        <v/>
      </c>
      <c r="AI262" s="232" t="str">
        <f t="shared" si="1632"/>
        <v/>
      </c>
      <c r="AJ262" s="233" t="str">
        <f t="shared" si="1632"/>
        <v/>
      </c>
      <c r="AK262" s="233" t="str">
        <f t="shared" si="1632"/>
        <v/>
      </c>
      <c r="AL262" s="236" t="str">
        <f t="shared" ref="AL262" si="1633">IF($K262="","",IF($K262=$K260,AZ260,AZ259))</f>
        <v/>
      </c>
      <c r="AM262" s="241" t="str">
        <f t="shared" ref="AM262:AN262" si="1634">IF($K262="","",IF($K262=$K260,AL260,AL259))</f>
        <v/>
      </c>
      <c r="AN262" s="241" t="str">
        <f t="shared" si="1634"/>
        <v/>
      </c>
      <c r="AO262" s="277"/>
      <c r="AP262" s="277"/>
      <c r="AQ262" s="277"/>
      <c r="AR262" s="277"/>
      <c r="AS262" s="277"/>
      <c r="AT262" s="264"/>
      <c r="AU262" s="265"/>
      <c r="AV262" s="179"/>
      <c r="AW262" s="265"/>
      <c r="AX262" s="179"/>
      <c r="AY262" s="265"/>
      <c r="AZ262" s="266"/>
      <c r="BA262" s="223" t="str">
        <f t="shared" si="1221"/>
        <v/>
      </c>
      <c r="BB262" s="223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BC262" s="223" t="str">
        <f t="shared" ref="BC262:BC325" si="1635">_xlfn.IFS(BB262="","",BB262=E262,F262,BB262=F262,E262)</f>
        <v/>
      </c>
    </row>
    <row r="263" spans="1:55">
      <c r="A263" s="166">
        <f>输入错误检查!A262</f>
        <v>0</v>
      </c>
      <c r="B263" s="108" t="str">
        <f t="shared" si="1589"/>
        <v/>
      </c>
      <c r="C263" s="108" t="str">
        <f t="shared" si="1590"/>
        <v/>
      </c>
      <c r="D263" s="108" t="str">
        <f t="shared" si="1591"/>
        <v/>
      </c>
      <c r="E263" s="108" t="str">
        <f t="shared" si="1592"/>
        <v/>
      </c>
      <c r="F263" s="108" t="str">
        <f t="shared" si="1593"/>
        <v/>
      </c>
      <c r="G263" s="125">
        <v>5</v>
      </c>
      <c r="H263" s="108" t="s">
        <v>307</v>
      </c>
      <c r="I263" s="108" t="str">
        <f t="shared" si="1261"/>
        <v/>
      </c>
      <c r="J263" s="108" t="str">
        <f t="shared" si="1262"/>
        <v/>
      </c>
      <c r="K263" s="288"/>
      <c r="L263" s="288"/>
      <c r="M263" s="208">
        <f>S263+S264</f>
        <v>0</v>
      </c>
      <c r="N263" s="208">
        <f>T263+T264</f>
        <v>0</v>
      </c>
      <c r="O263" s="108">
        <f t="shared" si="1616"/>
        <v>0</v>
      </c>
      <c r="P263" s="256">
        <f t="shared" si="1617"/>
        <v>0</v>
      </c>
      <c r="Q263" s="256">
        <f t="shared" si="1618"/>
        <v>0</v>
      </c>
      <c r="R263" s="256">
        <f t="shared" si="1619"/>
        <v>0</v>
      </c>
      <c r="S263" s="288"/>
      <c r="T263" s="288"/>
      <c r="U263" s="125" t="str">
        <f t="shared" si="1609"/>
        <v/>
      </c>
      <c r="V263" s="125" t="str" cm="1">
        <f t="array" ref="V263">_xlfn.IFS(S263+T263=0,"",S263&gt;T263,IF(I263="主",IF(S263=5,4,3),IF(S263=5,0,1)),S263&lt;T263,IF(I263="主",IF(T263=5,0,1),IF(T263=5,4,3)),S263=T263,2)</f>
        <v/>
      </c>
      <c r="W263" s="271"/>
      <c r="X263" s="271"/>
      <c r="Y263" s="258"/>
      <c r="Z263" s="235" t="str">
        <f t="shared" ref="Z263:AA263" si="1636">IF($K263="","",IF($K263=$K261,AT261,AT262))</f>
        <v/>
      </c>
      <c r="AA263" s="235" t="str">
        <f t="shared" si="1636"/>
        <v/>
      </c>
      <c r="AB263" s="239" t="str">
        <f t="shared" ref="AB263" si="1637">IF($K263="","",IF($K263=$K261,AW261,AW262))</f>
        <v/>
      </c>
      <c r="AC263" s="239" t="str">
        <f t="shared" ref="AC263" si="1638">IF($K263="","",IF($K263=$K261,AY261,AY262))</f>
        <v/>
      </c>
      <c r="AD263" s="232" t="str">
        <f t="shared" ref="AD263:AG263" si="1639">IF($K263="","",IF($K263=$K261,Z261,Z262))</f>
        <v/>
      </c>
      <c r="AE263" s="232" t="str">
        <f t="shared" si="1639"/>
        <v/>
      </c>
      <c r="AF263" s="240" t="str">
        <f t="shared" si="1639"/>
        <v/>
      </c>
      <c r="AG263" s="240" t="str">
        <f t="shared" si="1639"/>
        <v/>
      </c>
      <c r="AH263" s="232" t="str">
        <f t="shared" ref="AH263:AK263" si="1640">IF($K263="","",IF($K263=$K261,AD261,AD262))</f>
        <v/>
      </c>
      <c r="AI263" s="232" t="str">
        <f t="shared" si="1640"/>
        <v/>
      </c>
      <c r="AJ263" s="233" t="str">
        <f t="shared" si="1640"/>
        <v/>
      </c>
      <c r="AK263" s="233" t="str">
        <f t="shared" si="1640"/>
        <v/>
      </c>
      <c r="AL263" s="236" t="str">
        <f t="shared" ref="AL263" si="1641">IF($K263="","",IF($K263=$K261,AZ261,AZ262))</f>
        <v/>
      </c>
      <c r="AM263" s="241" t="str">
        <f t="shared" ref="AM263:AN263" si="1642">IF($K263="","",IF($K263=$K261,AL261,AL262))</f>
        <v/>
      </c>
      <c r="AN263" s="241" t="str">
        <f t="shared" si="1642"/>
        <v/>
      </c>
      <c r="AO263" s="277"/>
      <c r="AP263" s="277"/>
      <c r="AQ263" s="277"/>
      <c r="AR263" s="277"/>
      <c r="AS263" s="280"/>
      <c r="AT263" s="264"/>
      <c r="AU263" s="265"/>
      <c r="AV263" s="179"/>
      <c r="AW263" s="265"/>
      <c r="AX263" s="179"/>
      <c r="AY263" s="265"/>
      <c r="AZ263" s="266"/>
      <c r="BA263" s="223" t="str">
        <f t="shared" ref="BA263:BA326" si="1643">_xlfn.IFS(BB263="","",BB263=E263,"主",BB263=F263,"客")</f>
        <v/>
      </c>
      <c r="BB263" s="223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BC263" s="223" t="str">
        <f t="shared" si="1635"/>
        <v/>
      </c>
    </row>
    <row r="264" spans="1:55">
      <c r="A264" s="166">
        <f>输入错误检查!A263</f>
        <v>0</v>
      </c>
      <c r="B264" s="108" t="str">
        <f t="shared" si="1589"/>
        <v/>
      </c>
      <c r="C264" s="108" t="str">
        <f t="shared" si="1590"/>
        <v/>
      </c>
      <c r="D264" s="108" t="str">
        <f t="shared" si="1591"/>
        <v/>
      </c>
      <c r="E264" s="108" t="str">
        <f t="shared" si="1592"/>
        <v/>
      </c>
      <c r="F264" s="108" t="str">
        <f t="shared" si="1593"/>
        <v/>
      </c>
      <c r="G264" s="125">
        <v>5</v>
      </c>
      <c r="H264" s="108" t="s">
        <v>311</v>
      </c>
      <c r="I264" s="108" t="str">
        <f t="shared" si="1261"/>
        <v/>
      </c>
      <c r="J264" s="108" t="str">
        <f t="shared" si="1262"/>
        <v/>
      </c>
      <c r="K264" s="288"/>
      <c r="L264" s="288"/>
      <c r="M264" s="208"/>
      <c r="N264" s="208"/>
      <c r="O264" s="108"/>
      <c r="P264" s="267"/>
      <c r="Q264" s="267"/>
      <c r="R264" s="267"/>
      <c r="S264" s="288"/>
      <c r="T264" s="288"/>
      <c r="U264" s="125" t="str">
        <f t="shared" si="1609"/>
        <v/>
      </c>
      <c r="V264" s="125" t="str" cm="1">
        <f t="array" ref="V264">_xlfn.IFS(S264+T264=0,"",S264&gt;T264,IF(I264="主",IF(S264=5,4,3),IF(S264=5,0,1)),S264&lt;T264,IF(I264="主",IF(T264=5,0,1),IF(T264=5,4,3)),S264=T264,2)</f>
        <v/>
      </c>
      <c r="W264" s="271"/>
      <c r="X264" s="271"/>
      <c r="Y264" s="258" t="str">
        <f t="shared" si="1627"/>
        <v/>
      </c>
      <c r="Z264" s="235" t="str">
        <f t="shared" ref="Z264:AA264" si="1644">IF($K264="","",IF($K264=$K262,AT262,AT261))</f>
        <v/>
      </c>
      <c r="AA264" s="235" t="str">
        <f t="shared" si="1644"/>
        <v/>
      </c>
      <c r="AB264" s="239" t="str">
        <f t="shared" ref="AB264" si="1645">IF($K264="","",IF($K264=$K262,AW262,AW261))</f>
        <v/>
      </c>
      <c r="AC264" s="239" t="str">
        <f t="shared" ref="AC264" si="1646">IF($K264="","",IF($K264=$K262,AY262,AY261))</f>
        <v/>
      </c>
      <c r="AD264" s="232" t="str">
        <f t="shared" ref="AD264:AG264" si="1647">IF($K264="","",IF($K264=$K262,Z262,Z261))</f>
        <v/>
      </c>
      <c r="AE264" s="232" t="str">
        <f t="shared" si="1647"/>
        <v/>
      </c>
      <c r="AF264" s="240" t="str">
        <f t="shared" si="1647"/>
        <v/>
      </c>
      <c r="AG264" s="240" t="str">
        <f t="shared" si="1647"/>
        <v/>
      </c>
      <c r="AH264" s="232" t="str">
        <f t="shared" ref="AH264:AK264" si="1648">IF($K264="","",IF($K264=$K262,AD262,AD261))</f>
        <v/>
      </c>
      <c r="AI264" s="232" t="str">
        <f t="shared" si="1648"/>
        <v/>
      </c>
      <c r="AJ264" s="233" t="str">
        <f t="shared" si="1648"/>
        <v/>
      </c>
      <c r="AK264" s="233" t="str">
        <f t="shared" si="1648"/>
        <v/>
      </c>
      <c r="AL264" s="236" t="str">
        <f t="shared" ref="AL264" si="1649">IF($K264="","",IF($K264=$K262,AZ262,AZ261))</f>
        <v/>
      </c>
      <c r="AM264" s="241" t="str">
        <f t="shared" ref="AM264:AN264" si="1650">IF($K264="","",IF($K264=$K262,AL262,AL261))</f>
        <v/>
      </c>
      <c r="AN264" s="241" t="str">
        <f t="shared" si="1650"/>
        <v/>
      </c>
      <c r="AO264" s="277"/>
      <c r="AP264" s="277"/>
      <c r="AQ264" s="277"/>
      <c r="AR264" s="277"/>
      <c r="AS264" s="277"/>
      <c r="AT264" s="264"/>
      <c r="AU264" s="265"/>
      <c r="AV264" s="179"/>
      <c r="AW264" s="265"/>
      <c r="AX264" s="179"/>
      <c r="AY264" s="265"/>
      <c r="AZ264" s="266"/>
      <c r="BA264" s="223" t="str">
        <f t="shared" si="1643"/>
        <v/>
      </c>
      <c r="BB264" s="223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BC264" s="223" t="str">
        <f t="shared" si="1635"/>
        <v/>
      </c>
    </row>
    <row r="265" spans="1:55">
      <c r="A265" s="166">
        <f>输入错误检查!A264</f>
        <v>0</v>
      </c>
      <c r="B265" s="108" t="str">
        <f t="shared" si="1589"/>
        <v/>
      </c>
      <c r="C265" s="108" t="str">
        <f t="shared" si="1590"/>
        <v/>
      </c>
      <c r="D265" s="108" t="str">
        <f t="shared" si="1591"/>
        <v/>
      </c>
      <c r="E265" s="108" t="str">
        <f t="shared" si="1592"/>
        <v/>
      </c>
      <c r="F265" s="108" t="str">
        <f t="shared" si="1593"/>
        <v/>
      </c>
      <c r="G265" s="125" t="s">
        <v>314</v>
      </c>
      <c r="H265" s="108" t="s">
        <v>307</v>
      </c>
      <c r="I265" s="108" t="str">
        <f t="shared" si="1261"/>
        <v/>
      </c>
      <c r="J265" s="108" t="str">
        <f t="shared" si="1262"/>
        <v/>
      </c>
      <c r="K265" s="288"/>
      <c r="L265" s="288"/>
      <c r="M265" s="208">
        <f>S265+S266</f>
        <v>0</v>
      </c>
      <c r="N265" s="208">
        <f>T265+T266</f>
        <v>0</v>
      </c>
      <c r="O265" s="108">
        <f t="shared" si="1616"/>
        <v>0</v>
      </c>
      <c r="P265" s="256">
        <f t="shared" si="1617"/>
        <v>0</v>
      </c>
      <c r="Q265" s="256">
        <f t="shared" si="1618"/>
        <v>0</v>
      </c>
      <c r="R265" s="256">
        <f t="shared" si="1619"/>
        <v>0</v>
      </c>
      <c r="S265" s="288"/>
      <c r="T265" s="288"/>
      <c r="U265" s="125" t="str">
        <f t="shared" si="1609"/>
        <v/>
      </c>
      <c r="V265" s="125" t="str" cm="1">
        <f t="array" ref="V265">_xlfn.IFS(S265+T265=0,"",S265&gt;T265,IF(I265="主",IF(S265=5,4,3),IF(S265=5,0,1)),S265&lt;T265,IF(I265="主",IF(T265=5,0,1),IF(T265=5,4,3)),S265=T265,2)</f>
        <v/>
      </c>
      <c r="W265" s="271"/>
      <c r="X265" s="271"/>
      <c r="Y265" s="258"/>
      <c r="Z265" s="235" t="str">
        <f t="shared" ref="Z265:AA265" si="1651">IF($K265="","",IF($K265=$K263,AT263,AT264))</f>
        <v/>
      </c>
      <c r="AA265" s="235" t="str">
        <f t="shared" si="1651"/>
        <v/>
      </c>
      <c r="AB265" s="239" t="str">
        <f t="shared" ref="AB265" si="1652">IF($K265="","",IF($K265=$K263,AW263,AW264))</f>
        <v/>
      </c>
      <c r="AC265" s="239" t="str">
        <f t="shared" ref="AC265" si="1653">IF($K265="","",IF($K265=$K263,AY263,AY264))</f>
        <v/>
      </c>
      <c r="AD265" s="232" t="str">
        <f t="shared" ref="AD265:AG265" si="1654">IF($K265="","",IF($K265=$K263,Z263,Z264))</f>
        <v/>
      </c>
      <c r="AE265" s="232" t="str">
        <f t="shared" si="1654"/>
        <v/>
      </c>
      <c r="AF265" s="240" t="str">
        <f t="shared" si="1654"/>
        <v/>
      </c>
      <c r="AG265" s="240" t="str">
        <f t="shared" si="1654"/>
        <v/>
      </c>
      <c r="AH265" s="232" t="str">
        <f t="shared" ref="AH265:AK265" si="1655">IF($K265="","",IF($K265=$K263,AD263,AD264))</f>
        <v/>
      </c>
      <c r="AI265" s="232" t="str">
        <f t="shared" si="1655"/>
        <v/>
      </c>
      <c r="AJ265" s="233" t="str">
        <f t="shared" si="1655"/>
        <v/>
      </c>
      <c r="AK265" s="233" t="str">
        <f t="shared" si="1655"/>
        <v/>
      </c>
      <c r="AL265" s="236" t="str">
        <f t="shared" ref="AL265" si="1656">IF($K265="","",IF($K265=$K263,AZ263,AZ264))</f>
        <v/>
      </c>
      <c r="AM265" s="241" t="str">
        <f t="shared" ref="AM265:AN265" si="1657">IF($K265="","",IF($K265=$K263,AL263,AL264))</f>
        <v/>
      </c>
      <c r="AN265" s="241" t="str">
        <f t="shared" si="1657"/>
        <v/>
      </c>
      <c r="AO265" s="277"/>
      <c r="AP265" s="277"/>
      <c r="AQ265" s="277"/>
      <c r="AR265" s="277"/>
      <c r="AS265" s="280"/>
      <c r="AT265" s="264"/>
      <c r="AU265" s="265"/>
      <c r="AV265" s="179"/>
      <c r="AW265" s="265"/>
      <c r="AX265" s="179"/>
      <c r="AY265" s="265"/>
      <c r="AZ265" s="266"/>
      <c r="BA265" s="223" t="str">
        <f t="shared" si="1643"/>
        <v/>
      </c>
      <c r="BB265" s="223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223" t="str">
        <f t="shared" si="1635"/>
        <v/>
      </c>
    </row>
    <row r="266" spans="1:55">
      <c r="A266" s="166">
        <f>输入错误检查!A265</f>
        <v>0</v>
      </c>
      <c r="B266" s="108" t="str">
        <f t="shared" si="1589"/>
        <v/>
      </c>
      <c r="C266" s="108" t="str">
        <f t="shared" si="1590"/>
        <v/>
      </c>
      <c r="D266" s="108" t="str">
        <f t="shared" si="1591"/>
        <v/>
      </c>
      <c r="E266" s="108" t="str">
        <f t="shared" si="1592"/>
        <v/>
      </c>
      <c r="F266" s="108" t="str">
        <f t="shared" si="1593"/>
        <v/>
      </c>
      <c r="G266" s="125" t="s">
        <v>314</v>
      </c>
      <c r="H266" s="108" t="s">
        <v>311</v>
      </c>
      <c r="I266" s="108" t="str">
        <f t="shared" si="1261"/>
        <v/>
      </c>
      <c r="J266" s="108" t="str">
        <f t="shared" si="1262"/>
        <v/>
      </c>
      <c r="K266" s="288"/>
      <c r="L266" s="288"/>
      <c r="M266" s="208"/>
      <c r="N266" s="208"/>
      <c r="O266" s="108"/>
      <c r="P266" s="267"/>
      <c r="Q266" s="267"/>
      <c r="R266" s="267"/>
      <c r="S266" s="288"/>
      <c r="T266" s="288"/>
      <c r="U266" s="125" t="str">
        <f t="shared" si="1609"/>
        <v/>
      </c>
      <c r="V266" s="125" t="str" cm="1">
        <f t="array" ref="V266">_xlfn.IFS(S266+T266=0,"",S266&gt;T266,IF(I266="主",IF(S266=5,4,3),IF(S266=5,0,1)),S266&lt;T266,IF(I266="主",IF(T266=5,0,1),IF(T266=5,4,3)),S266=T266,2)</f>
        <v/>
      </c>
      <c r="W266" s="271"/>
      <c r="X266" s="271"/>
      <c r="Y266" s="258" t="str">
        <f t="shared" si="1627"/>
        <v/>
      </c>
      <c r="Z266" s="235" t="str">
        <f t="shared" ref="Z266:AA266" si="1658">IF($K266="","",IF($K266=$K264,AT264,AT263))</f>
        <v/>
      </c>
      <c r="AA266" s="235" t="str">
        <f t="shared" si="1658"/>
        <v/>
      </c>
      <c r="AB266" s="239" t="str">
        <f t="shared" ref="AB266" si="1659">IF($K266="","",IF($K266=$K264,AW264,AW263))</f>
        <v/>
      </c>
      <c r="AC266" s="239" t="str">
        <f t="shared" ref="AC266" si="1660">IF($K266="","",IF($K266=$K264,AY264,AY263))</f>
        <v/>
      </c>
      <c r="AD266" s="232" t="str">
        <f t="shared" ref="AD266:AG266" si="1661">IF($K266="","",IF($K266=$K264,Z264,Z263))</f>
        <v/>
      </c>
      <c r="AE266" s="232" t="str">
        <f t="shared" si="1661"/>
        <v/>
      </c>
      <c r="AF266" s="240" t="str">
        <f t="shared" si="1661"/>
        <v/>
      </c>
      <c r="AG266" s="240" t="str">
        <f t="shared" si="1661"/>
        <v/>
      </c>
      <c r="AH266" s="232" t="str">
        <f t="shared" ref="AH266:AK266" si="1662">IF($K266="","",IF($K266=$K264,AD264,AD263))</f>
        <v/>
      </c>
      <c r="AI266" s="232" t="str">
        <f t="shared" si="1662"/>
        <v/>
      </c>
      <c r="AJ266" s="233" t="str">
        <f t="shared" si="1662"/>
        <v/>
      </c>
      <c r="AK266" s="233" t="str">
        <f t="shared" si="1662"/>
        <v/>
      </c>
      <c r="AL266" s="236" t="str">
        <f t="shared" ref="AL266" si="1663">IF($K266="","",IF($K266=$K264,AZ264,AZ263))</f>
        <v/>
      </c>
      <c r="AM266" s="241" t="str">
        <f t="shared" ref="AM266:AN266" si="1664">IF($K266="","",IF($K266=$K264,AL264,AL263))</f>
        <v/>
      </c>
      <c r="AN266" s="241" t="str">
        <f t="shared" si="1664"/>
        <v/>
      </c>
      <c r="AO266" s="277"/>
      <c r="AP266" s="277"/>
      <c r="AQ266" s="277"/>
      <c r="AR266" s="277"/>
      <c r="AS266" s="277"/>
      <c r="AT266" s="264"/>
      <c r="AU266" s="265"/>
      <c r="AV266" s="179"/>
      <c r="AW266" s="265"/>
      <c r="AX266" s="179"/>
      <c r="AY266" s="265"/>
      <c r="AZ266" s="266"/>
      <c r="BA266" s="223" t="str">
        <f t="shared" si="1643"/>
        <v/>
      </c>
      <c r="BB266" s="223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223" t="str">
        <f t="shared" si="1635"/>
        <v/>
      </c>
    </row>
    <row r="267" spans="1:55">
      <c r="A267" s="166">
        <f>输入错误检查!A266</f>
        <v>0</v>
      </c>
      <c r="B267" s="108" t="str">
        <f>IF(赛果!A24="","",赛果!A24)</f>
        <v/>
      </c>
      <c r="C267" s="108" t="str">
        <f>IF(赛果!B24="","",赛果!B24)</f>
        <v/>
      </c>
      <c r="D267" s="108" t="str">
        <f>IF(赛果!C24="","",赛果!C24)</f>
        <v/>
      </c>
      <c r="E267" s="108" t="str">
        <f>IF(赛果!D24="","",赛果!D24)</f>
        <v/>
      </c>
      <c r="F267" s="108" t="str">
        <f>IF(赛果!E24="","",赛果!E24)</f>
        <v/>
      </c>
      <c r="G267" s="125">
        <v>1</v>
      </c>
      <c r="H267" s="108" t="s">
        <v>307</v>
      </c>
      <c r="I267" s="108" t="str">
        <f t="shared" si="1261"/>
        <v/>
      </c>
      <c r="J267" s="108" t="str">
        <f t="shared" si="1262"/>
        <v/>
      </c>
      <c r="K267" s="179"/>
      <c r="L267" s="207"/>
      <c r="M267" s="208">
        <f>S267+S268</f>
        <v>0</v>
      </c>
      <c r="N267" s="208">
        <f>T267+T268</f>
        <v>0</v>
      </c>
      <c r="O267" s="125">
        <f t="shared" ref="O267:O271" si="1665">M267+N267</f>
        <v>0</v>
      </c>
      <c r="P267" s="209">
        <f t="shared" ref="P267:P271" si="1666">IF(M267&gt;N267,1,0)</f>
        <v>0</v>
      </c>
      <c r="Q267" s="209">
        <f t="shared" ref="Q267:Q271" si="1667">IF(M267+N267=0,0,IF(M267=N267,1,0))</f>
        <v>0</v>
      </c>
      <c r="R267" s="209">
        <f t="shared" ref="R267:R271" si="1668">IF(M267&lt;N267,1,0)</f>
        <v>0</v>
      </c>
      <c r="S267" s="177"/>
      <c r="T267" s="177"/>
      <c r="U267" s="125" t="str">
        <f t="shared" si="1609"/>
        <v/>
      </c>
      <c r="V267" s="125" t="str" cm="1">
        <f t="array" ref="V267">_xlfn.IFS(S267+T267=0,"",S267&gt;T267,IF(I267="主",IF(S267=5,4,3),IF(S267=5,0,1)),S267&lt;T267,IF(I267="主",IF(T267=5,0,1),IF(T267=5,4,3)),S267=T267,2)</f>
        <v/>
      </c>
      <c r="W267" s="210"/>
      <c r="X267" s="210"/>
      <c r="Y267" s="210"/>
      <c r="Z267" s="211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3"/>
      <c r="AL267" s="214"/>
      <c r="AM267" s="214"/>
      <c r="AN267" s="214"/>
      <c r="AO267" s="249"/>
      <c r="AP267" s="250"/>
      <c r="AQ267" s="217"/>
      <c r="AR267" s="218"/>
      <c r="AS267" s="219"/>
      <c r="AT267" s="220"/>
      <c r="AU267" s="221"/>
      <c r="AV267" s="179"/>
      <c r="AW267" s="221"/>
      <c r="AX267" s="179"/>
      <c r="AY267" s="221"/>
      <c r="AZ267" s="136"/>
      <c r="BA267" s="223" t="str">
        <f t="shared" si="1643"/>
        <v/>
      </c>
      <c r="BB267" s="223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BC267" s="223" t="str">
        <f t="shared" si="1635"/>
        <v/>
      </c>
    </row>
    <row r="268" spans="1:55">
      <c r="A268" s="166">
        <f>输入错误检查!A267</f>
        <v>0</v>
      </c>
      <c r="B268" s="108" t="str">
        <f t="shared" ref="B268:B278" si="1669">B267</f>
        <v/>
      </c>
      <c r="C268" s="108" t="str">
        <f t="shared" ref="C268:C278" si="1670">C267</f>
        <v/>
      </c>
      <c r="D268" s="108" t="str">
        <f t="shared" ref="D268:D278" si="1671">D267</f>
        <v/>
      </c>
      <c r="E268" s="108" t="str">
        <f t="shared" ref="E268:E278" si="1672">E267</f>
        <v/>
      </c>
      <c r="F268" s="108" t="str">
        <f t="shared" ref="F268:F278" si="1673">F267</f>
        <v/>
      </c>
      <c r="G268" s="125">
        <v>1</v>
      </c>
      <c r="H268" s="108" t="s">
        <v>311</v>
      </c>
      <c r="I268" s="108" t="str">
        <f t="shared" si="1261"/>
        <v/>
      </c>
      <c r="J268" s="108" t="str">
        <f t="shared" si="1262"/>
        <v/>
      </c>
      <c r="K268" s="179"/>
      <c r="L268" s="245"/>
      <c r="M268" s="208"/>
      <c r="N268" s="208"/>
      <c r="O268" s="125"/>
      <c r="P268" s="224"/>
      <c r="Q268" s="224"/>
      <c r="R268" s="224"/>
      <c r="S268" s="177"/>
      <c r="T268" s="177"/>
      <c r="U268" s="125" t="str">
        <f t="shared" si="1609"/>
        <v/>
      </c>
      <c r="V268" s="125" t="str" cm="1">
        <f t="array" ref="V268">_xlfn.IFS(S268+T268=0,"",S268&gt;T268,IF(I268="主",IF(S268=5,4,3),IF(S268=5,0,1)),S268&lt;T268,IF(I268="主",IF(T268=5,0,1),IF(T268=5,4,3)),S268=T268,2)</f>
        <v/>
      </c>
      <c r="W268" s="210" t="str">
        <f>IF(W267="","",W267)</f>
        <v/>
      </c>
      <c r="X268" s="210"/>
      <c r="Y268" s="210" t="str">
        <f t="shared" ref="Y268:Y272" si="1674">IF(Y267="","",Y267)</f>
        <v/>
      </c>
      <c r="Z268" s="225"/>
      <c r="AA268" s="226"/>
      <c r="AB268" s="227"/>
      <c r="AC268" s="227"/>
      <c r="AD268" s="227"/>
      <c r="AE268" s="227"/>
      <c r="AF268" s="227"/>
      <c r="AG268" s="227"/>
      <c r="AH268" s="227"/>
      <c r="AI268" s="227"/>
      <c r="AJ268" s="227"/>
      <c r="AK268" s="213"/>
      <c r="AL268" s="214"/>
      <c r="AM268" s="214"/>
      <c r="AN268" s="214"/>
      <c r="AO268" s="249"/>
      <c r="AP268" s="250"/>
      <c r="AQ268" s="228"/>
      <c r="AR268" s="229"/>
      <c r="AS268" s="230"/>
      <c r="AT268" s="220"/>
      <c r="AU268" s="221"/>
      <c r="AV268" s="179"/>
      <c r="AW268" s="221"/>
      <c r="AX268" s="179"/>
      <c r="AY268" s="221"/>
      <c r="AZ268" s="136"/>
      <c r="BA268" s="223" t="str">
        <f t="shared" si="1643"/>
        <v/>
      </c>
      <c r="BB268" s="223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BC268" s="223" t="str">
        <f t="shared" si="1635"/>
        <v/>
      </c>
    </row>
    <row r="269" spans="1:55">
      <c r="A269" s="166">
        <f>输入错误检查!A268</f>
        <v>0</v>
      </c>
      <c r="B269" s="108" t="str">
        <f t="shared" si="1669"/>
        <v/>
      </c>
      <c r="C269" s="108" t="str">
        <f t="shared" si="1670"/>
        <v/>
      </c>
      <c r="D269" s="108" t="str">
        <f t="shared" si="1671"/>
        <v/>
      </c>
      <c r="E269" s="108" t="str">
        <f t="shared" si="1672"/>
        <v/>
      </c>
      <c r="F269" s="108" t="str">
        <f t="shared" si="1673"/>
        <v/>
      </c>
      <c r="G269" s="125">
        <v>2</v>
      </c>
      <c r="H269" s="108" t="s">
        <v>307</v>
      </c>
      <c r="I269" s="108" t="str">
        <f t="shared" ref="I269:I332" si="1675">IF(K269="","",IF(K269=E269,"主","客"))</f>
        <v/>
      </c>
      <c r="J269" s="108" t="str">
        <f t="shared" ref="J269:J332" si="1676">IF(K269="","",IF(K269=E269,F269,E269))</f>
        <v/>
      </c>
      <c r="K269" s="179"/>
      <c r="L269" s="207"/>
      <c r="M269" s="208">
        <f>S269+S270</f>
        <v>0</v>
      </c>
      <c r="N269" s="208">
        <f>T269+T270</f>
        <v>0</v>
      </c>
      <c r="O269" s="125">
        <f t="shared" si="1665"/>
        <v>0</v>
      </c>
      <c r="P269" s="209">
        <f t="shared" si="1666"/>
        <v>0</v>
      </c>
      <c r="Q269" s="209">
        <f t="shared" si="1667"/>
        <v>0</v>
      </c>
      <c r="R269" s="209">
        <f t="shared" si="1668"/>
        <v>0</v>
      </c>
      <c r="S269" s="177"/>
      <c r="T269" s="177"/>
      <c r="U269" s="125" t="str">
        <f t="shared" si="1609"/>
        <v/>
      </c>
      <c r="V269" s="125" t="str" cm="1">
        <f t="array" ref="V269">_xlfn.IFS(S269+T269=0,"",S269&gt;T269,IF(I269="主",IF(S269=5,4,3),IF(S269=5,0,1)),S269&lt;T269,IF(I269="主",IF(T269=5,0,1),IF(T269=5,4,3)),S269=T269,2)</f>
        <v/>
      </c>
      <c r="W269" s="231"/>
      <c r="X269" s="210"/>
      <c r="Y269" s="210"/>
      <c r="Z269" s="232" t="str">
        <f t="shared" ref="Z269:AA269" si="1677">IF($K269="","",IF($K269=$K267,AT267,AT268))</f>
        <v/>
      </c>
      <c r="AA269" s="233" t="str">
        <f t="shared" si="1677"/>
        <v/>
      </c>
      <c r="AB269" s="234" t="str">
        <f t="shared" ref="AB269" si="1678">IF($K269="","",IF($K269=$K267,AW267,AW268))</f>
        <v/>
      </c>
      <c r="AC269" s="235" t="str">
        <f t="shared" ref="AC269" si="1679">IF($K269="","",IF($K269=$K267,AY267,AY268))</f>
        <v/>
      </c>
      <c r="AD269" s="227"/>
      <c r="AE269" s="227"/>
      <c r="AF269" s="227"/>
      <c r="AG269" s="227"/>
      <c r="AH269" s="227"/>
      <c r="AI269" s="227"/>
      <c r="AJ269" s="227"/>
      <c r="AK269" s="227"/>
      <c r="AL269" s="236" t="str">
        <f t="shared" ref="AL269" si="1680">IF($K269="","",IF($K269=$K267,AZ267,AZ268))</f>
        <v/>
      </c>
      <c r="AM269" s="214"/>
      <c r="AN269" s="214"/>
      <c r="AO269" s="249"/>
      <c r="AP269" s="177"/>
      <c r="AQ269" s="281"/>
      <c r="AR269" s="238"/>
      <c r="AS269" s="230"/>
      <c r="AT269" s="220"/>
      <c r="AU269" s="221"/>
      <c r="AV269" s="179"/>
      <c r="AW269" s="221"/>
      <c r="AX269" s="179"/>
      <c r="AY269" s="221"/>
      <c r="AZ269" s="139"/>
      <c r="BA269" s="223" t="str">
        <f t="shared" si="1643"/>
        <v/>
      </c>
      <c r="BB269" s="223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BC269" s="223" t="str">
        <f t="shared" si="1635"/>
        <v/>
      </c>
    </row>
    <row r="270" spans="1:55">
      <c r="A270" s="166">
        <f>输入错误检查!A269</f>
        <v>0</v>
      </c>
      <c r="B270" s="108" t="str">
        <f t="shared" si="1669"/>
        <v/>
      </c>
      <c r="C270" s="108" t="str">
        <f t="shared" si="1670"/>
        <v/>
      </c>
      <c r="D270" s="108" t="str">
        <f t="shared" si="1671"/>
        <v/>
      </c>
      <c r="E270" s="108" t="str">
        <f t="shared" si="1672"/>
        <v/>
      </c>
      <c r="F270" s="108" t="str">
        <f t="shared" si="1673"/>
        <v/>
      </c>
      <c r="G270" s="125">
        <v>2</v>
      </c>
      <c r="H270" s="108" t="s">
        <v>311</v>
      </c>
      <c r="I270" s="108" t="str">
        <f t="shared" si="1675"/>
        <v/>
      </c>
      <c r="J270" s="108" t="str">
        <f t="shared" si="1676"/>
        <v/>
      </c>
      <c r="K270" s="179"/>
      <c r="L270" s="245"/>
      <c r="M270" s="208"/>
      <c r="N270" s="208"/>
      <c r="O270" s="125"/>
      <c r="P270" s="224"/>
      <c r="Q270" s="224"/>
      <c r="R270" s="224"/>
      <c r="S270" s="177"/>
      <c r="T270" s="177"/>
      <c r="U270" s="125" t="str">
        <f t="shared" si="1609"/>
        <v/>
      </c>
      <c r="V270" s="125" t="str" cm="1">
        <f t="array" ref="V270">_xlfn.IFS(S270+T270=0,"",S270&gt;T270,IF(I270="主",IF(S270=5,4,3),IF(S270=5,0,1)),S270&lt;T270,IF(I270="主",IF(T270=5,0,1),IF(T270=5,4,3)),S270=T270,2)</f>
        <v/>
      </c>
      <c r="W270" s="231"/>
      <c r="X270" s="210"/>
      <c r="Y270" s="210" t="str">
        <f t="shared" si="1674"/>
        <v/>
      </c>
      <c r="Z270" s="232" t="str">
        <f t="shared" ref="Z270:AA270" si="1681">IF($K270="","",IF($K270=$K268,AT268,AT267))</f>
        <v/>
      </c>
      <c r="AA270" s="233" t="str">
        <f t="shared" si="1681"/>
        <v/>
      </c>
      <c r="AB270" s="234" t="str">
        <f t="shared" ref="AB270" si="1682">IF($K270="","",IF($K270=$K268,AW268,AW267))</f>
        <v/>
      </c>
      <c r="AC270" s="235" t="str">
        <f t="shared" ref="AC270" si="1683">IF($K270="","",IF($K270=$K268,AY268,AY267))</f>
        <v/>
      </c>
      <c r="AD270" s="226"/>
      <c r="AE270" s="226"/>
      <c r="AF270" s="227"/>
      <c r="AG270" s="227"/>
      <c r="AH270" s="227"/>
      <c r="AI270" s="227"/>
      <c r="AJ270" s="227"/>
      <c r="AK270" s="227"/>
      <c r="AL270" s="236" t="str">
        <f t="shared" ref="AL270" si="1684">IF($K270="","",IF($K270=$K268,AZ268,AZ267))</f>
        <v/>
      </c>
      <c r="AM270" s="214"/>
      <c r="AN270" s="214"/>
      <c r="AO270" s="249"/>
      <c r="AP270" s="177"/>
      <c r="AQ270" s="250"/>
      <c r="AR270" s="228"/>
      <c r="AS270" s="230"/>
      <c r="AT270" s="220"/>
      <c r="AU270" s="221"/>
      <c r="AV270" s="179"/>
      <c r="AW270" s="221"/>
      <c r="AX270" s="179"/>
      <c r="AY270" s="221"/>
      <c r="AZ270" s="136"/>
      <c r="BA270" s="223" t="str">
        <f t="shared" si="1643"/>
        <v/>
      </c>
      <c r="BB270" s="223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BC270" s="223" t="str">
        <f t="shared" si="1635"/>
        <v/>
      </c>
    </row>
    <row r="271" spans="1:55">
      <c r="A271" s="166">
        <f>输入错误检查!A270</f>
        <v>0</v>
      </c>
      <c r="B271" s="108" t="str">
        <f t="shared" si="1669"/>
        <v/>
      </c>
      <c r="C271" s="108" t="str">
        <f t="shared" si="1670"/>
        <v/>
      </c>
      <c r="D271" s="108" t="str">
        <f t="shared" si="1671"/>
        <v/>
      </c>
      <c r="E271" s="108" t="str">
        <f t="shared" si="1672"/>
        <v/>
      </c>
      <c r="F271" s="108" t="str">
        <f t="shared" si="1673"/>
        <v/>
      </c>
      <c r="G271" s="125">
        <v>3</v>
      </c>
      <c r="H271" s="108" t="s">
        <v>307</v>
      </c>
      <c r="I271" s="108" t="str">
        <f t="shared" si="1675"/>
        <v/>
      </c>
      <c r="J271" s="108" t="str">
        <f t="shared" si="1676"/>
        <v/>
      </c>
      <c r="K271" s="179"/>
      <c r="L271" s="245"/>
      <c r="M271" s="208">
        <f>S271+S272</f>
        <v>0</v>
      </c>
      <c r="N271" s="208">
        <f>T271+T272</f>
        <v>0</v>
      </c>
      <c r="O271" s="125">
        <f t="shared" si="1665"/>
        <v>0</v>
      </c>
      <c r="P271" s="209">
        <f t="shared" si="1666"/>
        <v>0</v>
      </c>
      <c r="Q271" s="209">
        <f t="shared" si="1667"/>
        <v>0</v>
      </c>
      <c r="R271" s="209">
        <f t="shared" si="1668"/>
        <v>0</v>
      </c>
      <c r="S271" s="177"/>
      <c r="T271" s="177"/>
      <c r="U271" s="125" t="str">
        <f t="shared" si="1609"/>
        <v/>
      </c>
      <c r="V271" s="125" t="str" cm="1">
        <f t="array" ref="V271">_xlfn.IFS(S271+T271=0,"",S271&gt;T271,IF(I271="主",IF(S271=5,4,3),IF(S271=5,0,1)),S271&lt;T271,IF(I271="主",IF(T271=5,0,1),IF(T271=5,4,3)),S271=T271,2)</f>
        <v/>
      </c>
      <c r="W271" s="231"/>
      <c r="X271" s="231"/>
      <c r="Y271" s="210"/>
      <c r="Z271" s="235" t="str">
        <f t="shared" ref="Z271:AA271" si="1685">IF($K271="","",IF($K271=$K269,AT269,AT270))</f>
        <v/>
      </c>
      <c r="AA271" s="235" t="str">
        <f t="shared" si="1685"/>
        <v/>
      </c>
      <c r="AB271" s="239" t="str">
        <f t="shared" ref="AB271" si="1686">IF($K271="","",IF($K271=$K269,AW269,AW270))</f>
        <v/>
      </c>
      <c r="AC271" s="239" t="str">
        <f t="shared" ref="AC271" si="1687">IF($K271="","",IF($K271=$K269,AY269,AY270))</f>
        <v/>
      </c>
      <c r="AD271" s="235" t="str">
        <f t="shared" ref="AD271:AG271" si="1688">IF($K271="","",IF($K271=$K269,Z269,Z270))</f>
        <v/>
      </c>
      <c r="AE271" s="240" t="str">
        <f t="shared" si="1688"/>
        <v/>
      </c>
      <c r="AF271" s="240" t="str">
        <f t="shared" si="1688"/>
        <v/>
      </c>
      <c r="AG271" s="240" t="str">
        <f t="shared" si="1688"/>
        <v/>
      </c>
      <c r="AH271" s="227"/>
      <c r="AI271" s="227"/>
      <c r="AJ271" s="227"/>
      <c r="AK271" s="227"/>
      <c r="AL271" s="236" t="str">
        <f t="shared" ref="AL271" si="1689">IF($K271="","",IF($K271=$K269,AZ269,AZ270))</f>
        <v/>
      </c>
      <c r="AM271" s="241" t="str">
        <f t="shared" ref="AM271" si="1690">IF($K271="","",IF($K271=$K269,AL269,AL270))</f>
        <v/>
      </c>
      <c r="AN271" s="214"/>
      <c r="AO271" s="249"/>
      <c r="AP271" s="177"/>
      <c r="AQ271" s="177"/>
      <c r="AR271" s="281"/>
      <c r="AS271" s="242"/>
      <c r="AT271" s="282"/>
      <c r="AU271" s="247"/>
      <c r="AV271" s="177"/>
      <c r="AW271" s="247"/>
      <c r="AX271" s="177"/>
      <c r="AY271" s="247"/>
      <c r="AZ271" s="139"/>
      <c r="BA271" s="223" t="str">
        <f t="shared" si="1643"/>
        <v/>
      </c>
      <c r="BB271" s="223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BC271" s="223" t="str">
        <f t="shared" si="1635"/>
        <v/>
      </c>
    </row>
    <row r="272" spans="1:55">
      <c r="A272" s="166">
        <f>输入错误检查!A271</f>
        <v>0</v>
      </c>
      <c r="B272" s="108" t="str">
        <f t="shared" si="1669"/>
        <v/>
      </c>
      <c r="C272" s="108" t="str">
        <f t="shared" si="1670"/>
        <v/>
      </c>
      <c r="D272" s="108" t="str">
        <f t="shared" si="1671"/>
        <v/>
      </c>
      <c r="E272" s="108" t="str">
        <f t="shared" si="1672"/>
        <v/>
      </c>
      <c r="F272" s="108" t="str">
        <f t="shared" si="1673"/>
        <v/>
      </c>
      <c r="G272" s="125">
        <v>3</v>
      </c>
      <c r="H272" s="108" t="s">
        <v>311</v>
      </c>
      <c r="I272" s="108" t="str">
        <f t="shared" si="1675"/>
        <v/>
      </c>
      <c r="J272" s="108" t="str">
        <f t="shared" si="1676"/>
        <v/>
      </c>
      <c r="K272" s="179"/>
      <c r="L272" s="245"/>
      <c r="M272" s="208"/>
      <c r="N272" s="208"/>
      <c r="O272" s="125"/>
      <c r="P272" s="224"/>
      <c r="Q272" s="224"/>
      <c r="R272" s="224"/>
      <c r="S272" s="177"/>
      <c r="T272" s="177"/>
      <c r="U272" s="125" t="str">
        <f t="shared" si="1609"/>
        <v/>
      </c>
      <c r="V272" s="125" t="str" cm="1">
        <f t="array" ref="V272">_xlfn.IFS(S272+T272=0,"",S272&gt;T272,IF(I272="主",IF(S272=5,4,3),IF(S272=5,0,1)),S272&lt;T272,IF(I272="主",IF(T272=5,0,1),IF(T272=5,4,3)),S272=T272,2)</f>
        <v/>
      </c>
      <c r="W272" s="231"/>
      <c r="X272" s="231"/>
      <c r="Y272" s="210" t="str">
        <f t="shared" si="1674"/>
        <v/>
      </c>
      <c r="Z272" s="235" t="str">
        <f t="shared" ref="Z272:AA272" si="1691">IF($K272="","",IF($K272=$K270,AT270,AT269))</f>
        <v/>
      </c>
      <c r="AA272" s="235" t="str">
        <f t="shared" si="1691"/>
        <v/>
      </c>
      <c r="AB272" s="239" t="str">
        <f t="shared" ref="AB272" si="1692">IF($K272="","",IF($K272=$K270,AW270,AW269))</f>
        <v/>
      </c>
      <c r="AC272" s="239" t="str">
        <f t="shared" ref="AC272" si="1693">IF($K272="","",IF($K272=$K270,AY270,AY269))</f>
        <v/>
      </c>
      <c r="AD272" s="235" t="str">
        <f t="shared" ref="AD272:AG272" si="1694">IF($K272="","",IF($K272=$K270,Z270,Z269))</f>
        <v/>
      </c>
      <c r="AE272" s="240" t="str">
        <f t="shared" si="1694"/>
        <v/>
      </c>
      <c r="AF272" s="240" t="str">
        <f t="shared" si="1694"/>
        <v/>
      </c>
      <c r="AG272" s="240" t="str">
        <f t="shared" si="1694"/>
        <v/>
      </c>
      <c r="AH272" s="226"/>
      <c r="AI272" s="226"/>
      <c r="AJ272" s="226"/>
      <c r="AK272" s="243"/>
      <c r="AL272" s="236" t="str">
        <f t="shared" ref="AL272" si="1695">IF($K272="","",IF($K272=$K270,AZ270,AZ269))</f>
        <v/>
      </c>
      <c r="AM272" s="241" t="str">
        <f t="shared" ref="AM272" si="1696">IF($K272="","",IF($K272=$K270,AL270,AL269))</f>
        <v/>
      </c>
      <c r="AN272" s="214"/>
      <c r="AO272" s="249"/>
      <c r="AP272" s="177"/>
      <c r="AQ272" s="177"/>
      <c r="AR272" s="250"/>
      <c r="AS272" s="244"/>
      <c r="AT272" s="282"/>
      <c r="AU272" s="247"/>
      <c r="AV272" s="177"/>
      <c r="AW272" s="247"/>
      <c r="AX272" s="177"/>
      <c r="AY272" s="247"/>
      <c r="AZ272" s="139"/>
      <c r="BA272" s="223" t="str">
        <f t="shared" si="1643"/>
        <v/>
      </c>
      <c r="BB272" s="223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BC272" s="223" t="str">
        <f t="shared" si="1635"/>
        <v/>
      </c>
    </row>
    <row r="273" spans="1:55">
      <c r="A273" s="166">
        <f>输入错误检查!A272</f>
        <v>0</v>
      </c>
      <c r="B273" s="108" t="str">
        <f t="shared" si="1669"/>
        <v/>
      </c>
      <c r="C273" s="108" t="str">
        <f t="shared" si="1670"/>
        <v/>
      </c>
      <c r="D273" s="108" t="str">
        <f t="shared" si="1671"/>
        <v/>
      </c>
      <c r="E273" s="108" t="str">
        <f t="shared" si="1672"/>
        <v/>
      </c>
      <c r="F273" s="108" t="str">
        <f t="shared" si="1673"/>
        <v/>
      </c>
      <c r="G273" s="125">
        <v>4</v>
      </c>
      <c r="H273" s="108" t="s">
        <v>307</v>
      </c>
      <c r="I273" s="108" t="str">
        <f t="shared" si="1675"/>
        <v/>
      </c>
      <c r="J273" s="108" t="str">
        <f t="shared" si="1676"/>
        <v/>
      </c>
      <c r="K273" s="179"/>
      <c r="L273" s="245"/>
      <c r="M273" s="208">
        <f>S273+S274</f>
        <v>0</v>
      </c>
      <c r="N273" s="208">
        <f>T273+T274</f>
        <v>0</v>
      </c>
      <c r="O273" s="125">
        <f t="shared" ref="O273:O277" si="1697">M273+N273</f>
        <v>0</v>
      </c>
      <c r="P273" s="209">
        <f t="shared" ref="P273:P277" si="1698">IF(M273&gt;N273,1,0)</f>
        <v>0</v>
      </c>
      <c r="Q273" s="209">
        <f t="shared" ref="Q273:Q277" si="1699">IF(M273+N273=0,0,IF(M273=N273,1,0))</f>
        <v>0</v>
      </c>
      <c r="R273" s="209">
        <f t="shared" ref="R273:R277" si="1700">IF(M273&lt;N273,1,0)</f>
        <v>0</v>
      </c>
      <c r="S273" s="177"/>
      <c r="T273" s="177"/>
      <c r="U273" s="125" t="str">
        <f t="shared" si="1609"/>
        <v/>
      </c>
      <c r="V273" s="125" t="str" cm="1">
        <f t="array" ref="V273">_xlfn.IFS(S273+T273=0,"",S273&gt;T273,IF(I273="主",IF(S273=5,4,3),IF(S273=5,0,1)),S273&lt;T273,IF(I273="主",IF(T273=5,0,1),IF(T273=5,4,3)),S273=T273,2)</f>
        <v/>
      </c>
      <c r="W273" s="231"/>
      <c r="X273" s="231"/>
      <c r="Y273" s="210"/>
      <c r="Z273" s="235" t="str">
        <f t="shared" ref="Z273:AA273" si="1701">IF($K273="","",IF($K273=$K271,AT271,AT272))</f>
        <v/>
      </c>
      <c r="AA273" s="235" t="str">
        <f t="shared" si="1701"/>
        <v/>
      </c>
      <c r="AB273" s="239" t="str">
        <f t="shared" ref="AB273" si="1702">IF($K273="","",IF($K273=$K271,AW271,AW272))</f>
        <v/>
      </c>
      <c r="AC273" s="239" t="str">
        <f t="shared" ref="AC273" si="1703">IF($K273="","",IF($K273=$K271,AY271,AY272))</f>
        <v/>
      </c>
      <c r="AD273" s="232" t="str">
        <f t="shared" ref="AD273:AG273" si="1704">IF($K273="","",IF($K273=$K271,Z271,Z272))</f>
        <v/>
      </c>
      <c r="AE273" s="232" t="str">
        <f t="shared" si="1704"/>
        <v/>
      </c>
      <c r="AF273" s="240" t="str">
        <f t="shared" si="1704"/>
        <v/>
      </c>
      <c r="AG273" s="240" t="str">
        <f t="shared" si="1704"/>
        <v/>
      </c>
      <c r="AH273" s="232" t="str">
        <f t="shared" ref="AH273:AK273" si="1705">IF($K273="","",IF($K273=$K271,AD271,AD272))</f>
        <v/>
      </c>
      <c r="AI273" s="232" t="str">
        <f t="shared" si="1705"/>
        <v/>
      </c>
      <c r="AJ273" s="233" t="str">
        <f t="shared" si="1705"/>
        <v/>
      </c>
      <c r="AK273" s="233" t="str">
        <f t="shared" si="1705"/>
        <v/>
      </c>
      <c r="AL273" s="236" t="str">
        <f t="shared" ref="AL273" si="1706">IF($K273="","",IF($K273=$K271,AZ271,AZ272))</f>
        <v/>
      </c>
      <c r="AM273" s="241" t="str">
        <f t="shared" ref="AM273:AN273" si="1707">IF($K273="","",IF($K273=$K271,AL271,AL272))</f>
        <v/>
      </c>
      <c r="AN273" s="241" t="str">
        <f t="shared" si="1707"/>
        <v/>
      </c>
      <c r="AO273" s="177"/>
      <c r="AP273" s="177"/>
      <c r="AQ273" s="177"/>
      <c r="AR273" s="177"/>
      <c r="AS273" s="246"/>
      <c r="AT273" s="247"/>
      <c r="AU273" s="247"/>
      <c r="AV273" s="177"/>
      <c r="AW273" s="247"/>
      <c r="AX273" s="177"/>
      <c r="AY273" s="247"/>
      <c r="AZ273" s="139"/>
      <c r="BA273" s="223" t="str">
        <f t="shared" si="1643"/>
        <v/>
      </c>
      <c r="BB273" s="223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223" t="str">
        <f t="shared" si="1635"/>
        <v/>
      </c>
    </row>
    <row r="274" spans="1:55">
      <c r="A274" s="166">
        <f>输入错误检查!A273</f>
        <v>0</v>
      </c>
      <c r="B274" s="108" t="str">
        <f t="shared" si="1669"/>
        <v/>
      </c>
      <c r="C274" s="108" t="str">
        <f t="shared" si="1670"/>
        <v/>
      </c>
      <c r="D274" s="108" t="str">
        <f t="shared" si="1671"/>
        <v/>
      </c>
      <c r="E274" s="108" t="str">
        <f t="shared" si="1672"/>
        <v/>
      </c>
      <c r="F274" s="108" t="str">
        <f t="shared" si="1673"/>
        <v/>
      </c>
      <c r="G274" s="125">
        <v>4</v>
      </c>
      <c r="H274" s="108" t="s">
        <v>311</v>
      </c>
      <c r="I274" s="108" t="str">
        <f t="shared" si="1675"/>
        <v/>
      </c>
      <c r="J274" s="108" t="str">
        <f t="shared" si="1676"/>
        <v/>
      </c>
      <c r="K274" s="179"/>
      <c r="L274" s="245"/>
      <c r="M274" s="208"/>
      <c r="N274" s="208"/>
      <c r="O274" s="125"/>
      <c r="P274" s="224"/>
      <c r="Q274" s="224"/>
      <c r="R274" s="224"/>
      <c r="S274" s="177"/>
      <c r="T274" s="177"/>
      <c r="U274" s="125" t="str">
        <f t="shared" si="1609"/>
        <v/>
      </c>
      <c r="V274" s="125" t="str" cm="1">
        <f t="array" ref="V274">_xlfn.IFS(S274+T274=0,"",S274&gt;T274,IF(I274="主",IF(S274=5,4,3),IF(S274=5,0,1)),S274&lt;T274,IF(I274="主",IF(T274=5,0,1),IF(T274=5,4,3)),S274=T274,2)</f>
        <v/>
      </c>
      <c r="W274" s="231"/>
      <c r="X274" s="231"/>
      <c r="Y274" s="210" t="str">
        <f t="shared" ref="Y274:Y278" si="1708">IF(Y273="","",Y273)</f>
        <v/>
      </c>
      <c r="Z274" s="235" t="str">
        <f t="shared" ref="Z274:AA274" si="1709">IF($K274="","",IF($K274=$K272,AT272,AT271))</f>
        <v/>
      </c>
      <c r="AA274" s="235" t="str">
        <f t="shared" si="1709"/>
        <v/>
      </c>
      <c r="AB274" s="239" t="str">
        <f t="shared" ref="AB274" si="1710">IF($K274="","",IF($K274=$K272,AW272,AW271))</f>
        <v/>
      </c>
      <c r="AC274" s="239" t="str">
        <f t="shared" ref="AC274" si="1711">IF($K274="","",IF($K274=$K272,AY272,AY271))</f>
        <v/>
      </c>
      <c r="AD274" s="232" t="str">
        <f t="shared" ref="AD274:AG274" si="1712">IF($K274="","",IF($K274=$K272,Z272,Z271))</f>
        <v/>
      </c>
      <c r="AE274" s="232" t="str">
        <f t="shared" si="1712"/>
        <v/>
      </c>
      <c r="AF274" s="240" t="str">
        <f t="shared" si="1712"/>
        <v/>
      </c>
      <c r="AG274" s="240" t="str">
        <f t="shared" si="1712"/>
        <v/>
      </c>
      <c r="AH274" s="232" t="str">
        <f t="shared" ref="AH274:AK274" si="1713">IF($K274="","",IF($K274=$K272,AD272,AD271))</f>
        <v/>
      </c>
      <c r="AI274" s="232" t="str">
        <f t="shared" si="1713"/>
        <v/>
      </c>
      <c r="AJ274" s="233" t="str">
        <f t="shared" si="1713"/>
        <v/>
      </c>
      <c r="AK274" s="233" t="str">
        <f t="shared" si="1713"/>
        <v/>
      </c>
      <c r="AL274" s="236" t="str">
        <f t="shared" ref="AL274" si="1714">IF($K274="","",IF($K274=$K272,AZ272,AZ271))</f>
        <v/>
      </c>
      <c r="AM274" s="241" t="str">
        <f t="shared" ref="AM274:AN274" si="1715">IF($K274="","",IF($K274=$K272,AL272,AL271))</f>
        <v/>
      </c>
      <c r="AN274" s="241" t="str">
        <f t="shared" si="1715"/>
        <v/>
      </c>
      <c r="AO274" s="177"/>
      <c r="AP274" s="177"/>
      <c r="AQ274" s="177"/>
      <c r="AR274" s="177"/>
      <c r="AS274" s="177"/>
      <c r="AT274" s="247"/>
      <c r="AU274" s="247"/>
      <c r="AV274" s="177"/>
      <c r="AW274" s="247"/>
      <c r="AX274" s="177"/>
      <c r="AY274" s="247"/>
      <c r="AZ274" s="139"/>
      <c r="BA274" s="223" t="str">
        <f t="shared" si="1643"/>
        <v/>
      </c>
      <c r="BB274" s="223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223" t="str">
        <f t="shared" si="1635"/>
        <v/>
      </c>
    </row>
    <row r="275" spans="1:55">
      <c r="A275" s="166">
        <f>输入错误检查!A274</f>
        <v>0</v>
      </c>
      <c r="B275" s="108" t="str">
        <f t="shared" si="1669"/>
        <v/>
      </c>
      <c r="C275" s="108" t="str">
        <f t="shared" si="1670"/>
        <v/>
      </c>
      <c r="D275" s="108" t="str">
        <f t="shared" si="1671"/>
        <v/>
      </c>
      <c r="E275" s="108" t="str">
        <f t="shared" si="1672"/>
        <v/>
      </c>
      <c r="F275" s="108" t="str">
        <f t="shared" si="1673"/>
        <v/>
      </c>
      <c r="G275" s="125">
        <v>5</v>
      </c>
      <c r="H275" s="108" t="s">
        <v>307</v>
      </c>
      <c r="I275" s="108" t="str">
        <f t="shared" si="1675"/>
        <v/>
      </c>
      <c r="J275" s="108" t="str">
        <f t="shared" si="1676"/>
        <v/>
      </c>
      <c r="K275" s="179"/>
      <c r="L275" s="177"/>
      <c r="M275" s="208">
        <f>S275+S276</f>
        <v>0</v>
      </c>
      <c r="N275" s="208">
        <f>T275+T276</f>
        <v>0</v>
      </c>
      <c r="O275" s="125">
        <f t="shared" si="1697"/>
        <v>0</v>
      </c>
      <c r="P275" s="209">
        <f t="shared" si="1698"/>
        <v>0</v>
      </c>
      <c r="Q275" s="209">
        <f t="shared" si="1699"/>
        <v>0</v>
      </c>
      <c r="R275" s="209">
        <f t="shared" si="1700"/>
        <v>0</v>
      </c>
      <c r="S275" s="177"/>
      <c r="T275" s="177"/>
      <c r="U275" s="125" t="str">
        <f t="shared" si="1609"/>
        <v/>
      </c>
      <c r="V275" s="125" t="str" cm="1">
        <f t="array" ref="V275">_xlfn.IFS(S275+T275=0,"",S275&gt;T275,IF(I275="主",IF(S275=5,4,3),IF(S275=5,0,1)),S275&lt;T275,IF(I275="主",IF(T275=5,0,1),IF(T275=5,4,3)),S275=T275,2)</f>
        <v/>
      </c>
      <c r="W275" s="231"/>
      <c r="X275" s="231"/>
      <c r="Y275" s="210"/>
      <c r="Z275" s="235" t="str">
        <f t="shared" ref="Z275:AA275" si="1716">IF($K275="","",IF($K275=$K273,AT273,AT274))</f>
        <v/>
      </c>
      <c r="AA275" s="235" t="str">
        <f t="shared" si="1716"/>
        <v/>
      </c>
      <c r="AB275" s="239" t="str">
        <f t="shared" ref="AB275" si="1717">IF($K275="","",IF($K275=$K273,AW273,AW274))</f>
        <v/>
      </c>
      <c r="AC275" s="239" t="str">
        <f t="shared" ref="AC275" si="1718">IF($K275="","",IF($K275=$K273,AY273,AY274))</f>
        <v/>
      </c>
      <c r="AD275" s="232" t="str">
        <f t="shared" ref="AD275:AG275" si="1719">IF($K275="","",IF($K275=$K273,Z273,Z274))</f>
        <v/>
      </c>
      <c r="AE275" s="232" t="str">
        <f t="shared" si="1719"/>
        <v/>
      </c>
      <c r="AF275" s="240" t="str">
        <f t="shared" si="1719"/>
        <v/>
      </c>
      <c r="AG275" s="240" t="str">
        <f t="shared" si="1719"/>
        <v/>
      </c>
      <c r="AH275" s="232" t="str">
        <f t="shared" ref="AH275:AK275" si="1720">IF($K275="","",IF($K275=$K273,AD273,AD274))</f>
        <v/>
      </c>
      <c r="AI275" s="232" t="str">
        <f t="shared" si="1720"/>
        <v/>
      </c>
      <c r="AJ275" s="233" t="str">
        <f t="shared" si="1720"/>
        <v/>
      </c>
      <c r="AK275" s="233" t="str">
        <f t="shared" si="1720"/>
        <v/>
      </c>
      <c r="AL275" s="236" t="str">
        <f t="shared" ref="AL275" si="1721">IF($K275="","",IF($K275=$K273,AZ273,AZ274))</f>
        <v/>
      </c>
      <c r="AM275" s="241" t="str">
        <f t="shared" ref="AM275:AN275" si="1722">IF($K275="","",IF($K275=$K273,AL273,AL274))</f>
        <v/>
      </c>
      <c r="AN275" s="241" t="str">
        <f t="shared" si="1722"/>
        <v/>
      </c>
      <c r="AO275" s="249"/>
      <c r="AP275" s="177"/>
      <c r="AQ275" s="177"/>
      <c r="AR275" s="250"/>
      <c r="AS275" s="246"/>
      <c r="AT275" s="251"/>
      <c r="AU275" s="252"/>
      <c r="AV275" s="177"/>
      <c r="AW275" s="252"/>
      <c r="AX275" s="177"/>
      <c r="AY275" s="252"/>
      <c r="AZ275" s="283"/>
      <c r="BA275" s="223" t="str">
        <f t="shared" si="1643"/>
        <v/>
      </c>
      <c r="BB275" s="223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BC275" s="223" t="str">
        <f t="shared" si="1635"/>
        <v/>
      </c>
    </row>
    <row r="276" spans="1:55">
      <c r="A276" s="166">
        <f>输入错误检查!A275</f>
        <v>0</v>
      </c>
      <c r="B276" s="108" t="str">
        <f t="shared" si="1669"/>
        <v/>
      </c>
      <c r="C276" s="108" t="str">
        <f t="shared" si="1670"/>
        <v/>
      </c>
      <c r="D276" s="108" t="str">
        <f t="shared" si="1671"/>
        <v/>
      </c>
      <c r="E276" s="108" t="str">
        <f t="shared" si="1672"/>
        <v/>
      </c>
      <c r="F276" s="108" t="str">
        <f t="shared" si="1673"/>
        <v/>
      </c>
      <c r="G276" s="125">
        <v>5</v>
      </c>
      <c r="H276" s="108" t="s">
        <v>311</v>
      </c>
      <c r="I276" s="108" t="str">
        <f t="shared" si="1675"/>
        <v/>
      </c>
      <c r="J276" s="108" t="str">
        <f t="shared" si="1676"/>
        <v/>
      </c>
      <c r="K276" s="179"/>
      <c r="L276" s="177"/>
      <c r="M276" s="208"/>
      <c r="N276" s="208"/>
      <c r="O276" s="125"/>
      <c r="P276" s="224"/>
      <c r="Q276" s="224"/>
      <c r="R276" s="224"/>
      <c r="S276" s="177"/>
      <c r="T276" s="177"/>
      <c r="U276" s="125" t="str">
        <f t="shared" si="1609"/>
        <v/>
      </c>
      <c r="V276" s="125" t="str" cm="1">
        <f t="array" ref="V276">_xlfn.IFS(S276+T276=0,"",S276&gt;T276,IF(I276="主",IF(S276=5,4,3),IF(S276=5,0,1)),S276&lt;T276,IF(I276="主",IF(T276=5,0,1),IF(T276=5,4,3)),S276=T276,2)</f>
        <v/>
      </c>
      <c r="W276" s="231"/>
      <c r="X276" s="231"/>
      <c r="Y276" s="210" t="str">
        <f t="shared" si="1708"/>
        <v/>
      </c>
      <c r="Z276" s="235" t="str">
        <f t="shared" ref="Z276:AA276" si="1723">IF($K276="","",IF($K276=$K274,AT274,AT273))</f>
        <v/>
      </c>
      <c r="AA276" s="235" t="str">
        <f t="shared" si="1723"/>
        <v/>
      </c>
      <c r="AB276" s="239" t="str">
        <f t="shared" ref="AB276" si="1724">IF($K276="","",IF($K276=$K274,AW274,AW273))</f>
        <v/>
      </c>
      <c r="AC276" s="239" t="str">
        <f t="shared" ref="AC276" si="1725">IF($K276="","",IF($K276=$K274,AY274,AY273))</f>
        <v/>
      </c>
      <c r="AD276" s="232" t="str">
        <f t="shared" ref="AD276:AG276" si="1726">IF($K276="","",IF($K276=$K274,Z274,Z273))</f>
        <v/>
      </c>
      <c r="AE276" s="232" t="str">
        <f t="shared" si="1726"/>
        <v/>
      </c>
      <c r="AF276" s="240" t="str">
        <f t="shared" si="1726"/>
        <v/>
      </c>
      <c r="AG276" s="240" t="str">
        <f t="shared" si="1726"/>
        <v/>
      </c>
      <c r="AH276" s="232" t="str">
        <f t="shared" ref="AH276:AK276" si="1727">IF($K276="","",IF($K276=$K274,AD274,AD273))</f>
        <v/>
      </c>
      <c r="AI276" s="232" t="str">
        <f t="shared" si="1727"/>
        <v/>
      </c>
      <c r="AJ276" s="233" t="str">
        <f t="shared" si="1727"/>
        <v/>
      </c>
      <c r="AK276" s="233" t="str">
        <f t="shared" si="1727"/>
        <v/>
      </c>
      <c r="AL276" s="236" t="str">
        <f t="shared" ref="AL276" si="1728">IF($K276="","",IF($K276=$K274,AZ274,AZ273))</f>
        <v/>
      </c>
      <c r="AM276" s="241" t="str">
        <f t="shared" ref="AM276:AN276" si="1729">IF($K276="","",IF($K276=$K274,AL274,AL273))</f>
        <v/>
      </c>
      <c r="AN276" s="241" t="str">
        <f t="shared" si="1729"/>
        <v/>
      </c>
      <c r="AO276" s="249"/>
      <c r="AP276" s="177"/>
      <c r="AQ276" s="177"/>
      <c r="AR276" s="250"/>
      <c r="AS276" s="246"/>
      <c r="AT276" s="251"/>
      <c r="AU276" s="252"/>
      <c r="AV276" s="177"/>
      <c r="AW276" s="252"/>
      <c r="AX276" s="177"/>
      <c r="AY276" s="252"/>
      <c r="AZ276" s="283"/>
      <c r="BA276" s="223" t="str">
        <f t="shared" si="1643"/>
        <v/>
      </c>
      <c r="BB276" s="223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BC276" s="223" t="str">
        <f t="shared" si="1635"/>
        <v/>
      </c>
    </row>
    <row r="277" spans="1:55">
      <c r="A277" s="166">
        <f>输入错误检查!A276</f>
        <v>0</v>
      </c>
      <c r="B277" s="108" t="str">
        <f t="shared" si="1669"/>
        <v/>
      </c>
      <c r="C277" s="108" t="str">
        <f t="shared" si="1670"/>
        <v/>
      </c>
      <c r="D277" s="108" t="str">
        <f t="shared" si="1671"/>
        <v/>
      </c>
      <c r="E277" s="108" t="str">
        <f t="shared" si="1672"/>
        <v/>
      </c>
      <c r="F277" s="108" t="str">
        <f t="shared" si="1673"/>
        <v/>
      </c>
      <c r="G277" s="125" t="s">
        <v>314</v>
      </c>
      <c r="H277" s="108" t="s">
        <v>307</v>
      </c>
      <c r="I277" s="108" t="str">
        <f t="shared" si="1675"/>
        <v/>
      </c>
      <c r="J277" s="108" t="str">
        <f t="shared" si="1676"/>
        <v/>
      </c>
      <c r="K277" s="179"/>
      <c r="L277" s="177"/>
      <c r="M277" s="208">
        <f>S277+S278</f>
        <v>0</v>
      </c>
      <c r="N277" s="208">
        <f>T277+T278</f>
        <v>0</v>
      </c>
      <c r="O277" s="125">
        <f t="shared" si="1697"/>
        <v>0</v>
      </c>
      <c r="P277" s="209">
        <f t="shared" si="1698"/>
        <v>0</v>
      </c>
      <c r="Q277" s="209">
        <f t="shared" si="1699"/>
        <v>0</v>
      </c>
      <c r="R277" s="209">
        <f t="shared" si="1700"/>
        <v>0</v>
      </c>
      <c r="S277" s="177"/>
      <c r="T277" s="177"/>
      <c r="U277" s="125" t="str">
        <f t="shared" si="1609"/>
        <v/>
      </c>
      <c r="V277" s="125" t="str" cm="1">
        <f t="array" ref="V277">_xlfn.IFS(S277+T277=0,"",S277&gt;T277,IF(I277="主",IF(S277=5,4,3),IF(S277=5,0,1)),S277&lt;T277,IF(I277="主",IF(T277=5,0,1),IF(T277=5,4,3)),S277=T277,2)</f>
        <v/>
      </c>
      <c r="W277" s="231"/>
      <c r="X277" s="231"/>
      <c r="Y277" s="210"/>
      <c r="Z277" s="235" t="str">
        <f t="shared" ref="Z277:AA277" si="1730">IF($K277="","",IF($K277=$K275,AT275,AT276))</f>
        <v/>
      </c>
      <c r="AA277" s="235" t="str">
        <f t="shared" si="1730"/>
        <v/>
      </c>
      <c r="AB277" s="239" t="str">
        <f t="shared" ref="AB277" si="1731">IF($K277="","",IF($K277=$K275,AW275,AW276))</f>
        <v/>
      </c>
      <c r="AC277" s="239" t="str">
        <f t="shared" ref="AC277" si="1732">IF($K277="","",IF($K277=$K275,AY275,AY276))</f>
        <v/>
      </c>
      <c r="AD277" s="232" t="str">
        <f t="shared" ref="AD277:AG277" si="1733">IF($K277="","",IF($K277=$K275,Z275,Z276))</f>
        <v/>
      </c>
      <c r="AE277" s="232" t="str">
        <f t="shared" si="1733"/>
        <v/>
      </c>
      <c r="AF277" s="240" t="str">
        <f t="shared" si="1733"/>
        <v/>
      </c>
      <c r="AG277" s="240" t="str">
        <f t="shared" si="1733"/>
        <v/>
      </c>
      <c r="AH277" s="232" t="str">
        <f t="shared" ref="AH277:AK277" si="1734">IF($K277="","",IF($K277=$K275,AD275,AD276))</f>
        <v/>
      </c>
      <c r="AI277" s="232" t="str">
        <f t="shared" si="1734"/>
        <v/>
      </c>
      <c r="AJ277" s="233" t="str">
        <f t="shared" si="1734"/>
        <v/>
      </c>
      <c r="AK277" s="233" t="str">
        <f t="shared" si="1734"/>
        <v/>
      </c>
      <c r="AL277" s="236" t="str">
        <f t="shared" ref="AL277" si="1735">IF($K277="","",IF($K277=$K275,AZ275,AZ276))</f>
        <v/>
      </c>
      <c r="AM277" s="241" t="str">
        <f t="shared" ref="AM277:AN277" si="1736">IF($K277="","",IF($K277=$K275,AL275,AL276))</f>
        <v/>
      </c>
      <c r="AN277" s="241" t="str">
        <f t="shared" si="1736"/>
        <v/>
      </c>
      <c r="AO277" s="177"/>
      <c r="AP277" s="177"/>
      <c r="AQ277" s="177"/>
      <c r="AR277" s="177"/>
      <c r="AS277" s="246"/>
      <c r="AT277" s="252"/>
      <c r="AU277" s="252"/>
      <c r="AV277" s="177"/>
      <c r="AW277" s="252"/>
      <c r="AX277" s="177"/>
      <c r="AY277" s="252"/>
      <c r="AZ277" s="283"/>
      <c r="BA277" s="223" t="str">
        <f t="shared" si="1643"/>
        <v/>
      </c>
      <c r="BB277" s="223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BC277" s="223" t="str">
        <f t="shared" si="1635"/>
        <v/>
      </c>
    </row>
    <row r="278" spans="1:55">
      <c r="A278" s="166">
        <f>输入错误检查!A277</f>
        <v>0</v>
      </c>
      <c r="B278" s="108" t="str">
        <f t="shared" si="1669"/>
        <v/>
      </c>
      <c r="C278" s="108" t="str">
        <f t="shared" si="1670"/>
        <v/>
      </c>
      <c r="D278" s="108" t="str">
        <f t="shared" si="1671"/>
        <v/>
      </c>
      <c r="E278" s="108" t="str">
        <f t="shared" si="1672"/>
        <v/>
      </c>
      <c r="F278" s="108" t="str">
        <f t="shared" si="1673"/>
        <v/>
      </c>
      <c r="G278" s="125" t="s">
        <v>314</v>
      </c>
      <c r="H278" s="108" t="s">
        <v>311</v>
      </c>
      <c r="I278" s="108" t="str">
        <f t="shared" si="1675"/>
        <v/>
      </c>
      <c r="J278" s="108" t="str">
        <f t="shared" si="1676"/>
        <v/>
      </c>
      <c r="K278" s="177"/>
      <c r="L278" s="177"/>
      <c r="M278" s="208"/>
      <c r="N278" s="208"/>
      <c r="O278" s="125"/>
      <c r="P278" s="224"/>
      <c r="Q278" s="224"/>
      <c r="R278" s="224"/>
      <c r="S278" s="177"/>
      <c r="T278" s="177"/>
      <c r="U278" s="125" t="str">
        <f t="shared" si="1609"/>
        <v/>
      </c>
      <c r="V278" s="125" t="str" cm="1">
        <f t="array" ref="V278">_xlfn.IFS(S278+T278=0,"",S278&gt;T278,IF(I278="主",IF(S278=5,4,3),IF(S278=5,0,1)),S278&lt;T278,IF(I278="主",IF(T278=5,0,1),IF(T278=5,4,3)),S278=T278,2)</f>
        <v/>
      </c>
      <c r="W278" s="231"/>
      <c r="X278" s="231"/>
      <c r="Y278" s="210" t="str">
        <f t="shared" si="1708"/>
        <v/>
      </c>
      <c r="Z278" s="235" t="str">
        <f t="shared" ref="Z278:AA278" si="1737">IF($K278="","",IF($K278=$K276,AT276,AT275))</f>
        <v/>
      </c>
      <c r="AA278" s="235" t="str">
        <f t="shared" si="1737"/>
        <v/>
      </c>
      <c r="AB278" s="239" t="str">
        <f t="shared" ref="AB278" si="1738">IF($K278="","",IF($K278=$K276,AW276,AW275))</f>
        <v/>
      </c>
      <c r="AC278" s="239" t="str">
        <f t="shared" ref="AC278" si="1739">IF($K278="","",IF($K278=$K276,AY276,AY275))</f>
        <v/>
      </c>
      <c r="AD278" s="232" t="str">
        <f t="shared" ref="AD278:AG278" si="1740">IF($K278="","",IF($K278=$K276,Z276,Z275))</f>
        <v/>
      </c>
      <c r="AE278" s="232" t="str">
        <f t="shared" si="1740"/>
        <v/>
      </c>
      <c r="AF278" s="240" t="str">
        <f t="shared" si="1740"/>
        <v/>
      </c>
      <c r="AG278" s="240" t="str">
        <f t="shared" si="1740"/>
        <v/>
      </c>
      <c r="AH278" s="232" t="str">
        <f t="shared" ref="AH278:AK278" si="1741">IF($K278="","",IF($K278=$K276,AD276,AD275))</f>
        <v/>
      </c>
      <c r="AI278" s="232" t="str">
        <f t="shared" si="1741"/>
        <v/>
      </c>
      <c r="AJ278" s="233" t="str">
        <f t="shared" si="1741"/>
        <v/>
      </c>
      <c r="AK278" s="233" t="str">
        <f t="shared" si="1741"/>
        <v/>
      </c>
      <c r="AL278" s="236" t="str">
        <f t="shared" ref="AL278" si="1742">IF($K278="","",IF($K278=$K276,AZ276,AZ275))</f>
        <v/>
      </c>
      <c r="AM278" s="241" t="str">
        <f t="shared" ref="AM278:AN278" si="1743">IF($K278="","",IF($K278=$K276,AL276,AL275))</f>
        <v/>
      </c>
      <c r="AN278" s="241" t="str">
        <f t="shared" si="1743"/>
        <v/>
      </c>
      <c r="AO278" s="177"/>
      <c r="AP278" s="177"/>
      <c r="AQ278" s="177"/>
      <c r="AR278" s="177"/>
      <c r="AS278" s="177"/>
      <c r="AT278" s="252"/>
      <c r="AU278" s="252"/>
      <c r="AV278" s="177"/>
      <c r="AW278" s="252"/>
      <c r="AX278" s="177"/>
      <c r="AY278" s="252"/>
      <c r="AZ278" s="283"/>
      <c r="BA278" s="223" t="str">
        <f t="shared" si="1643"/>
        <v/>
      </c>
      <c r="BB278" s="223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BC278" s="223" t="str">
        <f t="shared" si="1635"/>
        <v/>
      </c>
    </row>
    <row r="279" spans="1:55">
      <c r="A279" s="166">
        <f>输入错误检查!A278</f>
        <v>0</v>
      </c>
      <c r="B279" s="108" t="str">
        <f>IF(赛果!A25="","",赛果!A25)</f>
        <v/>
      </c>
      <c r="C279" s="108" t="str">
        <f>IF(赛果!B25="","",赛果!B25)</f>
        <v/>
      </c>
      <c r="D279" s="108" t="str">
        <f>IF(赛果!C25="","",赛果!C25)</f>
        <v/>
      </c>
      <c r="E279" s="108" t="str">
        <f>IF(赛果!D25="","",赛果!D25)</f>
        <v/>
      </c>
      <c r="F279" s="108" t="str">
        <f>IF(赛果!E25="","",赛果!E25)</f>
        <v/>
      </c>
      <c r="G279" s="125">
        <v>1</v>
      </c>
      <c r="H279" s="108" t="s">
        <v>307</v>
      </c>
      <c r="I279" s="108" t="str">
        <f t="shared" si="1675"/>
        <v/>
      </c>
      <c r="J279" s="108" t="str">
        <f t="shared" si="1676"/>
        <v/>
      </c>
      <c r="K279" s="288"/>
      <c r="L279" s="288"/>
      <c r="M279" s="208">
        <f>S279+S280</f>
        <v>0</v>
      </c>
      <c r="N279" s="208">
        <f>T279+T280</f>
        <v>0</v>
      </c>
      <c r="O279" s="108">
        <f t="shared" ref="O279:O283" si="1744">M279+N279</f>
        <v>0</v>
      </c>
      <c r="P279" s="256">
        <f t="shared" ref="P279:P283" si="1745">IF(M279&gt;N279,1,0)</f>
        <v>0</v>
      </c>
      <c r="Q279" s="256">
        <f t="shared" ref="Q279:Q283" si="1746">IF(M279+N279=0,0,IF(M279=N279,1,0))</f>
        <v>0</v>
      </c>
      <c r="R279" s="256">
        <f t="shared" ref="R279:R283" si="1747">IF(M279&lt;N279,1,0)</f>
        <v>0</v>
      </c>
      <c r="S279" s="288"/>
      <c r="T279" s="288"/>
      <c r="U279" s="125" t="str">
        <f t="shared" si="1609"/>
        <v/>
      </c>
      <c r="V279" s="125" t="str" cm="1">
        <f t="array" ref="V279">_xlfn.IFS(S279+T279=0,"",S279&gt;T279,IF(I279="主",IF(S279=5,4,3),IF(S279=5,0,1)),S279&lt;T279,IF(I279="主",IF(T279=5,0,1),IF(T279=5,4,3)),S279=T279,2)</f>
        <v/>
      </c>
      <c r="W279" s="258"/>
      <c r="X279" s="258"/>
      <c r="Y279" s="258"/>
      <c r="Z279" s="211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3"/>
      <c r="AL279" s="214"/>
      <c r="AM279" s="214"/>
      <c r="AN279" s="214"/>
      <c r="AO279" s="276"/>
      <c r="AP279" s="278"/>
      <c r="AQ279" s="261"/>
      <c r="AR279" s="262"/>
      <c r="AS279" s="263"/>
      <c r="AT279" s="264"/>
      <c r="AU279" s="265"/>
      <c r="AV279" s="179"/>
      <c r="AW279" s="265"/>
      <c r="AX279" s="179"/>
      <c r="AY279" s="265"/>
      <c r="AZ279" s="266"/>
      <c r="BA279" s="223" t="str">
        <f t="shared" si="1643"/>
        <v/>
      </c>
      <c r="BB279" s="223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BC279" s="223" t="str">
        <f t="shared" si="1635"/>
        <v/>
      </c>
    </row>
    <row r="280" spans="1:55">
      <c r="A280" s="166">
        <f>输入错误检查!A279</f>
        <v>0</v>
      </c>
      <c r="B280" s="108" t="str">
        <f t="shared" ref="B280:B290" si="1748">B279</f>
        <v/>
      </c>
      <c r="C280" s="108" t="str">
        <f t="shared" ref="C280:C290" si="1749">C279</f>
        <v/>
      </c>
      <c r="D280" s="108" t="str">
        <f t="shared" ref="D280:D290" si="1750">D279</f>
        <v/>
      </c>
      <c r="E280" s="108" t="str">
        <f t="shared" ref="E280:E290" si="1751">E279</f>
        <v/>
      </c>
      <c r="F280" s="108" t="str">
        <f t="shared" ref="F280:F290" si="1752">F279</f>
        <v/>
      </c>
      <c r="G280" s="125">
        <v>1</v>
      </c>
      <c r="H280" s="108" t="s">
        <v>311</v>
      </c>
      <c r="I280" s="108" t="str">
        <f t="shared" si="1675"/>
        <v/>
      </c>
      <c r="J280" s="108" t="str">
        <f t="shared" si="1676"/>
        <v/>
      </c>
      <c r="K280" s="288"/>
      <c r="L280" s="288"/>
      <c r="M280" s="208"/>
      <c r="N280" s="208"/>
      <c r="O280" s="108"/>
      <c r="P280" s="267"/>
      <c r="Q280" s="267"/>
      <c r="R280" s="267"/>
      <c r="S280" s="288"/>
      <c r="T280" s="288"/>
      <c r="U280" s="125" t="str">
        <f t="shared" si="1609"/>
        <v/>
      </c>
      <c r="V280" s="125" t="str" cm="1">
        <f t="array" ref="V280">_xlfn.IFS(S280+T280=0,"",S280&gt;T280,IF(I280="主",IF(S280=5,4,3),IF(S280=5,0,1)),S280&lt;T280,IF(I280="主",IF(T280=5,0,1),IF(T280=5,4,3)),S280=T280,2)</f>
        <v/>
      </c>
      <c r="W280" s="258" t="str">
        <f>IF(W279="","",W279)</f>
        <v/>
      </c>
      <c r="X280" s="258"/>
      <c r="Y280" s="258" t="str">
        <f t="shared" ref="Y280:Y284" si="1753">IF(Y279="","",Y279)</f>
        <v/>
      </c>
      <c r="Z280" s="225"/>
      <c r="AA280" s="226"/>
      <c r="AB280" s="227"/>
      <c r="AC280" s="227"/>
      <c r="AD280" s="227"/>
      <c r="AE280" s="227"/>
      <c r="AF280" s="227"/>
      <c r="AG280" s="227"/>
      <c r="AH280" s="227"/>
      <c r="AI280" s="227"/>
      <c r="AJ280" s="227"/>
      <c r="AK280" s="213"/>
      <c r="AL280" s="214"/>
      <c r="AM280" s="214"/>
      <c r="AN280" s="214"/>
      <c r="AO280" s="276"/>
      <c r="AP280" s="278"/>
      <c r="AQ280" s="268"/>
      <c r="AR280" s="269"/>
      <c r="AS280" s="270"/>
      <c r="AT280" s="264"/>
      <c r="AU280" s="265"/>
      <c r="AV280" s="179"/>
      <c r="AW280" s="265"/>
      <c r="AX280" s="179"/>
      <c r="AY280" s="265"/>
      <c r="AZ280" s="266"/>
      <c r="BA280" s="223" t="str">
        <f t="shared" si="1643"/>
        <v/>
      </c>
      <c r="BB280" s="223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BC280" s="223" t="str">
        <f t="shared" si="1635"/>
        <v/>
      </c>
    </row>
    <row r="281" spans="1:55">
      <c r="A281" s="166">
        <f>输入错误检查!A280</f>
        <v>0</v>
      </c>
      <c r="B281" s="108" t="str">
        <f t="shared" si="1748"/>
        <v/>
      </c>
      <c r="C281" s="108" t="str">
        <f t="shared" si="1749"/>
        <v/>
      </c>
      <c r="D281" s="108" t="str">
        <f t="shared" si="1750"/>
        <v/>
      </c>
      <c r="E281" s="108" t="str">
        <f t="shared" si="1751"/>
        <v/>
      </c>
      <c r="F281" s="108" t="str">
        <f t="shared" si="1752"/>
        <v/>
      </c>
      <c r="G281" s="125">
        <v>2</v>
      </c>
      <c r="H281" s="108" t="s">
        <v>307</v>
      </c>
      <c r="I281" s="108" t="str">
        <f t="shared" si="1675"/>
        <v/>
      </c>
      <c r="J281" s="108" t="str">
        <f t="shared" si="1676"/>
        <v/>
      </c>
      <c r="K281" s="288"/>
      <c r="L281" s="288"/>
      <c r="M281" s="208">
        <f>S281+S282</f>
        <v>0</v>
      </c>
      <c r="N281" s="208">
        <f>T281+T282</f>
        <v>0</v>
      </c>
      <c r="O281" s="108">
        <f t="shared" si="1744"/>
        <v>0</v>
      </c>
      <c r="P281" s="256">
        <f t="shared" si="1745"/>
        <v>0</v>
      </c>
      <c r="Q281" s="256">
        <f t="shared" si="1746"/>
        <v>0</v>
      </c>
      <c r="R281" s="256">
        <f t="shared" si="1747"/>
        <v>0</v>
      </c>
      <c r="S281" s="288"/>
      <c r="T281" s="288"/>
      <c r="U281" s="125" t="str">
        <f t="shared" si="1609"/>
        <v/>
      </c>
      <c r="V281" s="125" t="str" cm="1">
        <f t="array" ref="V281">_xlfn.IFS(S281+T281=0,"",S281&gt;T281,IF(I281="主",IF(S281=5,4,3),IF(S281=5,0,1)),S281&lt;T281,IF(I281="主",IF(T281=5,0,1),IF(T281=5,4,3)),S281=T281,2)</f>
        <v/>
      </c>
      <c r="W281" s="271"/>
      <c r="X281" s="258"/>
      <c r="Y281" s="258"/>
      <c r="Z281" s="232" t="str">
        <f t="shared" ref="Z281:AA281" si="1754">IF($K281="","",IF($K281=$K279,AT279,AT280))</f>
        <v/>
      </c>
      <c r="AA281" s="233" t="str">
        <f t="shared" si="1754"/>
        <v/>
      </c>
      <c r="AB281" s="234" t="str">
        <f t="shared" ref="AB281" si="1755">IF($K281="","",IF($K281=$K279,AW279,AW280))</f>
        <v/>
      </c>
      <c r="AC281" s="235" t="str">
        <f t="shared" ref="AC281" si="1756">IF($K281="","",IF($K281=$K279,AY279,AY280))</f>
        <v/>
      </c>
      <c r="AD281" s="227"/>
      <c r="AE281" s="227"/>
      <c r="AF281" s="227"/>
      <c r="AG281" s="227"/>
      <c r="AH281" s="227"/>
      <c r="AI281" s="227"/>
      <c r="AJ281" s="227"/>
      <c r="AK281" s="227"/>
      <c r="AL281" s="236" t="str">
        <f t="shared" ref="AL281" si="1757">IF($K281="","",IF($K281=$K279,AZ279,AZ280))</f>
        <v/>
      </c>
      <c r="AM281" s="214"/>
      <c r="AN281" s="214"/>
      <c r="AO281" s="276"/>
      <c r="AP281" s="277"/>
      <c r="AQ281" s="289"/>
      <c r="AR281" s="274"/>
      <c r="AS281" s="270"/>
      <c r="AT281" s="264"/>
      <c r="AU281" s="265"/>
      <c r="AV281" s="179"/>
      <c r="AW281" s="265"/>
      <c r="AX281" s="179"/>
      <c r="AY281" s="265"/>
      <c r="AZ281" s="266"/>
      <c r="BA281" s="223" t="str">
        <f t="shared" si="1643"/>
        <v/>
      </c>
      <c r="BB281" s="223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223" t="str">
        <f t="shared" si="1635"/>
        <v/>
      </c>
    </row>
    <row r="282" spans="1:55">
      <c r="A282" s="166">
        <f>输入错误检查!A281</f>
        <v>0</v>
      </c>
      <c r="B282" s="108" t="str">
        <f t="shared" si="1748"/>
        <v/>
      </c>
      <c r="C282" s="108" t="str">
        <f t="shared" si="1749"/>
        <v/>
      </c>
      <c r="D282" s="108" t="str">
        <f t="shared" si="1750"/>
        <v/>
      </c>
      <c r="E282" s="108" t="str">
        <f t="shared" si="1751"/>
        <v/>
      </c>
      <c r="F282" s="108" t="str">
        <f t="shared" si="1752"/>
        <v/>
      </c>
      <c r="G282" s="125">
        <v>2</v>
      </c>
      <c r="H282" s="108" t="s">
        <v>311</v>
      </c>
      <c r="I282" s="108" t="str">
        <f t="shared" si="1675"/>
        <v/>
      </c>
      <c r="J282" s="108" t="str">
        <f t="shared" si="1676"/>
        <v/>
      </c>
      <c r="K282" s="288"/>
      <c r="L282" s="288"/>
      <c r="M282" s="208"/>
      <c r="N282" s="208"/>
      <c r="O282" s="108"/>
      <c r="P282" s="267"/>
      <c r="Q282" s="267"/>
      <c r="R282" s="267"/>
      <c r="S282" s="288"/>
      <c r="T282" s="288"/>
      <c r="U282" s="125" t="str">
        <f t="shared" si="1609"/>
        <v/>
      </c>
      <c r="V282" s="125" t="str" cm="1">
        <f t="array" ref="V282">_xlfn.IFS(S282+T282=0,"",S282&gt;T282,IF(I282="主",IF(S282=5,4,3),IF(S282=5,0,1)),S282&lt;T282,IF(I282="主",IF(T282=5,0,1),IF(T282=5,4,3)),S282=T282,2)</f>
        <v/>
      </c>
      <c r="W282" s="271"/>
      <c r="X282" s="258"/>
      <c r="Y282" s="258" t="str">
        <f t="shared" si="1753"/>
        <v/>
      </c>
      <c r="Z282" s="232" t="str">
        <f t="shared" ref="Z282:AA282" si="1758">IF($K282="","",IF($K282=$K280,AT280,AT279))</f>
        <v/>
      </c>
      <c r="AA282" s="233" t="str">
        <f t="shared" si="1758"/>
        <v/>
      </c>
      <c r="AB282" s="234" t="str">
        <f t="shared" ref="AB282" si="1759">IF($K282="","",IF($K282=$K280,AW280,AW279))</f>
        <v/>
      </c>
      <c r="AC282" s="235" t="str">
        <f t="shared" ref="AC282" si="1760">IF($K282="","",IF($K282=$K280,AY280,AY279))</f>
        <v/>
      </c>
      <c r="AD282" s="226"/>
      <c r="AE282" s="226"/>
      <c r="AF282" s="227"/>
      <c r="AG282" s="227"/>
      <c r="AH282" s="227"/>
      <c r="AI282" s="227"/>
      <c r="AJ282" s="227"/>
      <c r="AK282" s="227"/>
      <c r="AL282" s="236" t="str">
        <f t="shared" ref="AL282" si="1761">IF($K282="","",IF($K282=$K280,AZ280,AZ279))</f>
        <v/>
      </c>
      <c r="AM282" s="214"/>
      <c r="AN282" s="214"/>
      <c r="AO282" s="276"/>
      <c r="AP282" s="277"/>
      <c r="AQ282" s="278"/>
      <c r="AR282" s="268"/>
      <c r="AS282" s="270"/>
      <c r="AT282" s="264"/>
      <c r="AU282" s="265"/>
      <c r="AV282" s="179"/>
      <c r="AW282" s="265"/>
      <c r="AX282" s="179"/>
      <c r="AY282" s="265"/>
      <c r="AZ282" s="266"/>
      <c r="BA282" s="223" t="str">
        <f t="shared" si="1643"/>
        <v/>
      </c>
      <c r="BB282" s="223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223" t="str">
        <f t="shared" si="1635"/>
        <v/>
      </c>
    </row>
    <row r="283" spans="1:55">
      <c r="A283" s="166">
        <f>输入错误检查!A282</f>
        <v>0</v>
      </c>
      <c r="B283" s="108" t="str">
        <f t="shared" si="1748"/>
        <v/>
      </c>
      <c r="C283" s="108" t="str">
        <f t="shared" si="1749"/>
        <v/>
      </c>
      <c r="D283" s="108" t="str">
        <f t="shared" si="1750"/>
        <v/>
      </c>
      <c r="E283" s="108" t="str">
        <f t="shared" si="1751"/>
        <v/>
      </c>
      <c r="F283" s="108" t="str">
        <f t="shared" si="1752"/>
        <v/>
      </c>
      <c r="G283" s="125">
        <v>3</v>
      </c>
      <c r="H283" s="108" t="s">
        <v>307</v>
      </c>
      <c r="I283" s="108" t="str">
        <f t="shared" si="1675"/>
        <v/>
      </c>
      <c r="J283" s="108" t="str">
        <f t="shared" si="1676"/>
        <v/>
      </c>
      <c r="K283" s="288"/>
      <c r="L283" s="288"/>
      <c r="M283" s="208">
        <f>S283+S284</f>
        <v>0</v>
      </c>
      <c r="N283" s="208">
        <f>T283+T284</f>
        <v>0</v>
      </c>
      <c r="O283" s="108">
        <f t="shared" si="1744"/>
        <v>0</v>
      </c>
      <c r="P283" s="256">
        <f t="shared" si="1745"/>
        <v>0</v>
      </c>
      <c r="Q283" s="256">
        <f t="shared" si="1746"/>
        <v>0</v>
      </c>
      <c r="R283" s="256">
        <f t="shared" si="1747"/>
        <v>0</v>
      </c>
      <c r="S283" s="288"/>
      <c r="T283" s="288"/>
      <c r="U283" s="125" t="str">
        <f t="shared" si="1609"/>
        <v/>
      </c>
      <c r="V283" s="125" t="str" cm="1">
        <f t="array" ref="V283">_xlfn.IFS(S283+T283=0,"",S283&gt;T283,IF(I283="主",IF(S283=5,4,3),IF(S283=5,0,1)),S283&lt;T283,IF(I283="主",IF(T283=5,0,1),IF(T283=5,4,3)),S283=T283,2)</f>
        <v/>
      </c>
      <c r="W283" s="271"/>
      <c r="X283" s="271"/>
      <c r="Y283" s="258"/>
      <c r="Z283" s="235" t="str">
        <f t="shared" ref="Z283:AA283" si="1762">IF($K283="","",IF($K283=$K281,AT281,AT282))</f>
        <v/>
      </c>
      <c r="AA283" s="235" t="str">
        <f t="shared" si="1762"/>
        <v/>
      </c>
      <c r="AB283" s="239" t="str">
        <f t="shared" ref="AB283" si="1763">IF($K283="","",IF($K283=$K281,AW281,AW282))</f>
        <v/>
      </c>
      <c r="AC283" s="239" t="str">
        <f t="shared" ref="AC283" si="1764">IF($K283="","",IF($K283=$K281,AY281,AY282))</f>
        <v/>
      </c>
      <c r="AD283" s="235" t="str">
        <f t="shared" ref="AD283:AG283" si="1765">IF($K283="","",IF($K283=$K281,Z281,Z282))</f>
        <v/>
      </c>
      <c r="AE283" s="240" t="str">
        <f t="shared" si="1765"/>
        <v/>
      </c>
      <c r="AF283" s="240" t="str">
        <f t="shared" si="1765"/>
        <v/>
      </c>
      <c r="AG283" s="240" t="str">
        <f t="shared" si="1765"/>
        <v/>
      </c>
      <c r="AH283" s="227"/>
      <c r="AI283" s="227"/>
      <c r="AJ283" s="227"/>
      <c r="AK283" s="227"/>
      <c r="AL283" s="236" t="str">
        <f t="shared" ref="AL283" si="1766">IF($K283="","",IF($K283=$K281,AZ281,AZ282))</f>
        <v/>
      </c>
      <c r="AM283" s="241" t="str">
        <f t="shared" ref="AM283" si="1767">IF($K283="","",IF($K283=$K281,AL281,AL282))</f>
        <v/>
      </c>
      <c r="AN283" s="214"/>
      <c r="AO283" s="276"/>
      <c r="AP283" s="277"/>
      <c r="AQ283" s="277"/>
      <c r="AR283" s="289"/>
      <c r="AS283" s="275"/>
      <c r="AT283" s="264"/>
      <c r="AU283" s="265"/>
      <c r="AV283" s="179"/>
      <c r="AW283" s="265"/>
      <c r="AX283" s="179"/>
      <c r="AY283" s="265"/>
      <c r="AZ283" s="266"/>
      <c r="BA283" s="223" t="str">
        <f t="shared" si="1643"/>
        <v/>
      </c>
      <c r="BB283" s="223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BC283" s="223" t="str">
        <f t="shared" si="1635"/>
        <v/>
      </c>
    </row>
    <row r="284" spans="1:55">
      <c r="A284" s="166">
        <f>输入错误检查!A283</f>
        <v>0</v>
      </c>
      <c r="B284" s="108" t="str">
        <f t="shared" si="1748"/>
        <v/>
      </c>
      <c r="C284" s="108" t="str">
        <f t="shared" si="1749"/>
        <v/>
      </c>
      <c r="D284" s="108" t="str">
        <f t="shared" si="1750"/>
        <v/>
      </c>
      <c r="E284" s="108" t="str">
        <f t="shared" si="1751"/>
        <v/>
      </c>
      <c r="F284" s="108" t="str">
        <f t="shared" si="1752"/>
        <v/>
      </c>
      <c r="G284" s="125">
        <v>3</v>
      </c>
      <c r="H284" s="108" t="s">
        <v>311</v>
      </c>
      <c r="I284" s="108" t="str">
        <f t="shared" si="1675"/>
        <v/>
      </c>
      <c r="J284" s="108" t="str">
        <f t="shared" si="1676"/>
        <v/>
      </c>
      <c r="K284" s="288"/>
      <c r="L284" s="288"/>
      <c r="M284" s="208"/>
      <c r="N284" s="208"/>
      <c r="O284" s="108"/>
      <c r="P284" s="267"/>
      <c r="Q284" s="267"/>
      <c r="R284" s="267"/>
      <c r="S284" s="288"/>
      <c r="T284" s="288"/>
      <c r="U284" s="125" t="str">
        <f t="shared" si="1609"/>
        <v/>
      </c>
      <c r="V284" s="125" t="str" cm="1">
        <f t="array" ref="V284">_xlfn.IFS(S284+T284=0,"",S284&gt;T284,IF(I284="主",IF(S284=5,4,3),IF(S284=5,0,1)),S284&lt;T284,IF(I284="主",IF(T284=5,0,1),IF(T284=5,4,3)),S284=T284,2)</f>
        <v/>
      </c>
      <c r="W284" s="271"/>
      <c r="X284" s="271"/>
      <c r="Y284" s="258" t="str">
        <f t="shared" si="1753"/>
        <v/>
      </c>
      <c r="Z284" s="235" t="str">
        <f t="shared" ref="Z284:AA284" si="1768">IF($K284="","",IF($K284=$K282,AT282,AT281))</f>
        <v/>
      </c>
      <c r="AA284" s="235" t="str">
        <f t="shared" si="1768"/>
        <v/>
      </c>
      <c r="AB284" s="239" t="str">
        <f t="shared" ref="AB284" si="1769">IF($K284="","",IF($K284=$K282,AW282,AW281))</f>
        <v/>
      </c>
      <c r="AC284" s="239" t="str">
        <f t="shared" ref="AC284" si="1770">IF($K284="","",IF($K284=$K282,AY282,AY281))</f>
        <v/>
      </c>
      <c r="AD284" s="235" t="str">
        <f t="shared" ref="AD284:AG284" si="1771">IF($K284="","",IF($K284=$K282,Z282,Z281))</f>
        <v/>
      </c>
      <c r="AE284" s="240" t="str">
        <f t="shared" si="1771"/>
        <v/>
      </c>
      <c r="AF284" s="240" t="str">
        <f t="shared" si="1771"/>
        <v/>
      </c>
      <c r="AG284" s="240" t="str">
        <f t="shared" si="1771"/>
        <v/>
      </c>
      <c r="AH284" s="226"/>
      <c r="AI284" s="226"/>
      <c r="AJ284" s="226"/>
      <c r="AK284" s="243"/>
      <c r="AL284" s="236" t="str">
        <f t="shared" ref="AL284" si="1772">IF($K284="","",IF($K284=$K282,AZ282,AZ281))</f>
        <v/>
      </c>
      <c r="AM284" s="241" t="str">
        <f t="shared" ref="AM284" si="1773">IF($K284="","",IF($K284=$K282,AL282,AL281))</f>
        <v/>
      </c>
      <c r="AN284" s="214"/>
      <c r="AO284" s="276"/>
      <c r="AP284" s="277"/>
      <c r="AQ284" s="277"/>
      <c r="AR284" s="278"/>
      <c r="AS284" s="279"/>
      <c r="AT284" s="264"/>
      <c r="AU284" s="265"/>
      <c r="AV284" s="179"/>
      <c r="AW284" s="265"/>
      <c r="AX284" s="179"/>
      <c r="AY284" s="265"/>
      <c r="AZ284" s="266"/>
      <c r="BA284" s="223" t="str">
        <f t="shared" si="1643"/>
        <v/>
      </c>
      <c r="BB284" s="223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BC284" s="223" t="str">
        <f t="shared" si="1635"/>
        <v/>
      </c>
    </row>
    <row r="285" spans="1:55">
      <c r="A285" s="166">
        <f>输入错误检查!A284</f>
        <v>0</v>
      </c>
      <c r="B285" s="108" t="str">
        <f t="shared" si="1748"/>
        <v/>
      </c>
      <c r="C285" s="108" t="str">
        <f t="shared" si="1749"/>
        <v/>
      </c>
      <c r="D285" s="108" t="str">
        <f t="shared" si="1750"/>
        <v/>
      </c>
      <c r="E285" s="108" t="str">
        <f t="shared" si="1751"/>
        <v/>
      </c>
      <c r="F285" s="108" t="str">
        <f t="shared" si="1752"/>
        <v/>
      </c>
      <c r="G285" s="125">
        <v>4</v>
      </c>
      <c r="H285" s="108" t="s">
        <v>307</v>
      </c>
      <c r="I285" s="108" t="str">
        <f t="shared" si="1675"/>
        <v/>
      </c>
      <c r="J285" s="108" t="str">
        <f t="shared" si="1676"/>
        <v/>
      </c>
      <c r="K285" s="288"/>
      <c r="L285" s="288"/>
      <c r="M285" s="208">
        <f>S285+S286</f>
        <v>0</v>
      </c>
      <c r="N285" s="208">
        <f>T285+T286</f>
        <v>0</v>
      </c>
      <c r="O285" s="108">
        <f t="shared" ref="O285:O289" si="1774">M285+N285</f>
        <v>0</v>
      </c>
      <c r="P285" s="256">
        <f t="shared" ref="P285:P289" si="1775">IF(M285&gt;N285,1,0)</f>
        <v>0</v>
      </c>
      <c r="Q285" s="256">
        <f t="shared" ref="Q285:Q289" si="1776">IF(M285+N285=0,0,IF(M285=N285,1,0))</f>
        <v>0</v>
      </c>
      <c r="R285" s="256">
        <f t="shared" ref="R285:R289" si="1777">IF(M285&lt;N285,1,0)</f>
        <v>0</v>
      </c>
      <c r="S285" s="288"/>
      <c r="T285" s="288"/>
      <c r="U285" s="125" t="str">
        <f t="shared" si="1609"/>
        <v/>
      </c>
      <c r="V285" s="125" t="str" cm="1">
        <f t="array" ref="V285">_xlfn.IFS(S285+T285=0,"",S285&gt;T285,IF(I285="主",IF(S285=5,4,3),IF(S285=5,0,1)),S285&lt;T285,IF(I285="主",IF(T285=5,0,1),IF(T285=5,4,3)),S285=T285,2)</f>
        <v/>
      </c>
      <c r="W285" s="271"/>
      <c r="X285" s="271"/>
      <c r="Y285" s="258"/>
      <c r="Z285" s="235" t="str">
        <f t="shared" ref="Z285:AA285" si="1778">IF($K285="","",IF($K285=$K283,AT283,AT284))</f>
        <v/>
      </c>
      <c r="AA285" s="235" t="str">
        <f t="shared" si="1778"/>
        <v/>
      </c>
      <c r="AB285" s="239" t="str">
        <f t="shared" ref="AB285" si="1779">IF($K285="","",IF($K285=$K283,AW283,AW284))</f>
        <v/>
      </c>
      <c r="AC285" s="239" t="str">
        <f t="shared" ref="AC285" si="1780">IF($K285="","",IF($K285=$K283,AY283,AY284))</f>
        <v/>
      </c>
      <c r="AD285" s="232" t="str">
        <f t="shared" ref="AD285:AG285" si="1781">IF($K285="","",IF($K285=$K283,Z283,Z284))</f>
        <v/>
      </c>
      <c r="AE285" s="232" t="str">
        <f t="shared" si="1781"/>
        <v/>
      </c>
      <c r="AF285" s="240" t="str">
        <f t="shared" si="1781"/>
        <v/>
      </c>
      <c r="AG285" s="240" t="str">
        <f t="shared" si="1781"/>
        <v/>
      </c>
      <c r="AH285" s="232" t="str">
        <f t="shared" ref="AH285:AK285" si="1782">IF($K285="","",IF($K285=$K283,AD283,AD284))</f>
        <v/>
      </c>
      <c r="AI285" s="232" t="str">
        <f t="shared" si="1782"/>
        <v/>
      </c>
      <c r="AJ285" s="233" t="str">
        <f t="shared" si="1782"/>
        <v/>
      </c>
      <c r="AK285" s="233" t="str">
        <f t="shared" si="1782"/>
        <v/>
      </c>
      <c r="AL285" s="236" t="str">
        <f t="shared" ref="AL285" si="1783">IF($K285="","",IF($K285=$K283,AZ283,AZ284))</f>
        <v/>
      </c>
      <c r="AM285" s="241" t="str">
        <f t="shared" ref="AM285:AN285" si="1784">IF($K285="","",IF($K285=$K283,AL283,AL284))</f>
        <v/>
      </c>
      <c r="AN285" s="241" t="str">
        <f t="shared" si="1784"/>
        <v/>
      </c>
      <c r="AO285" s="277"/>
      <c r="AP285" s="277"/>
      <c r="AQ285" s="277"/>
      <c r="AR285" s="277"/>
      <c r="AS285" s="280"/>
      <c r="AT285" s="264"/>
      <c r="AU285" s="265"/>
      <c r="AV285" s="179"/>
      <c r="AW285" s="265"/>
      <c r="AX285" s="179"/>
      <c r="AY285" s="265"/>
      <c r="AZ285" s="266"/>
      <c r="BA285" s="223" t="str">
        <f t="shared" si="1643"/>
        <v/>
      </c>
      <c r="BB285" s="223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BC285" s="223" t="str">
        <f t="shared" si="1635"/>
        <v/>
      </c>
    </row>
    <row r="286" spans="1:55">
      <c r="A286" s="166">
        <f>输入错误检查!A285</f>
        <v>0</v>
      </c>
      <c r="B286" s="108" t="str">
        <f t="shared" si="1748"/>
        <v/>
      </c>
      <c r="C286" s="108" t="str">
        <f t="shared" si="1749"/>
        <v/>
      </c>
      <c r="D286" s="108" t="str">
        <f t="shared" si="1750"/>
        <v/>
      </c>
      <c r="E286" s="108" t="str">
        <f t="shared" si="1751"/>
        <v/>
      </c>
      <c r="F286" s="108" t="str">
        <f t="shared" si="1752"/>
        <v/>
      </c>
      <c r="G286" s="125">
        <v>4</v>
      </c>
      <c r="H286" s="108" t="s">
        <v>311</v>
      </c>
      <c r="I286" s="108" t="str">
        <f t="shared" si="1675"/>
        <v/>
      </c>
      <c r="J286" s="108" t="str">
        <f t="shared" si="1676"/>
        <v/>
      </c>
      <c r="K286" s="288"/>
      <c r="L286" s="288"/>
      <c r="M286" s="208"/>
      <c r="N286" s="208"/>
      <c r="O286" s="108"/>
      <c r="P286" s="267"/>
      <c r="Q286" s="267"/>
      <c r="R286" s="267"/>
      <c r="S286" s="288"/>
      <c r="T286" s="288"/>
      <c r="U286" s="125" t="str">
        <f t="shared" si="1609"/>
        <v/>
      </c>
      <c r="V286" s="125" t="str" cm="1">
        <f t="array" ref="V286">_xlfn.IFS(S286+T286=0,"",S286&gt;T286,IF(I286="主",IF(S286=5,4,3),IF(S286=5,0,1)),S286&lt;T286,IF(I286="主",IF(T286=5,0,1),IF(T286=5,4,3)),S286=T286,2)</f>
        <v/>
      </c>
      <c r="W286" s="271"/>
      <c r="X286" s="271"/>
      <c r="Y286" s="258" t="str">
        <f t="shared" ref="Y286:Y290" si="1785">IF(Y285="","",Y285)</f>
        <v/>
      </c>
      <c r="Z286" s="235" t="str">
        <f t="shared" ref="Z286:AA286" si="1786">IF($K286="","",IF($K286=$K284,AT284,AT283))</f>
        <v/>
      </c>
      <c r="AA286" s="235" t="str">
        <f t="shared" si="1786"/>
        <v/>
      </c>
      <c r="AB286" s="239" t="str">
        <f t="shared" ref="AB286" si="1787">IF($K286="","",IF($K286=$K284,AW284,AW283))</f>
        <v/>
      </c>
      <c r="AC286" s="239" t="str">
        <f t="shared" ref="AC286" si="1788">IF($K286="","",IF($K286=$K284,AY284,AY283))</f>
        <v/>
      </c>
      <c r="AD286" s="232" t="str">
        <f t="shared" ref="AD286:AG286" si="1789">IF($K286="","",IF($K286=$K284,Z284,Z283))</f>
        <v/>
      </c>
      <c r="AE286" s="232" t="str">
        <f t="shared" si="1789"/>
        <v/>
      </c>
      <c r="AF286" s="240" t="str">
        <f t="shared" si="1789"/>
        <v/>
      </c>
      <c r="AG286" s="240" t="str">
        <f t="shared" si="1789"/>
        <v/>
      </c>
      <c r="AH286" s="232" t="str">
        <f t="shared" ref="AH286:AK286" si="1790">IF($K286="","",IF($K286=$K284,AD284,AD283))</f>
        <v/>
      </c>
      <c r="AI286" s="232" t="str">
        <f t="shared" si="1790"/>
        <v/>
      </c>
      <c r="AJ286" s="233" t="str">
        <f t="shared" si="1790"/>
        <v/>
      </c>
      <c r="AK286" s="233" t="str">
        <f t="shared" si="1790"/>
        <v/>
      </c>
      <c r="AL286" s="236" t="str">
        <f t="shared" ref="AL286" si="1791">IF($K286="","",IF($K286=$K284,AZ284,AZ283))</f>
        <v/>
      </c>
      <c r="AM286" s="241" t="str">
        <f t="shared" ref="AM286:AN286" si="1792">IF($K286="","",IF($K286=$K284,AL284,AL283))</f>
        <v/>
      </c>
      <c r="AN286" s="241" t="str">
        <f t="shared" si="1792"/>
        <v/>
      </c>
      <c r="AO286" s="277"/>
      <c r="AP286" s="277"/>
      <c r="AQ286" s="277"/>
      <c r="AR286" s="277"/>
      <c r="AS286" s="277"/>
      <c r="AT286" s="264"/>
      <c r="AU286" s="265"/>
      <c r="AV286" s="179"/>
      <c r="AW286" s="265"/>
      <c r="AX286" s="179"/>
      <c r="AY286" s="265"/>
      <c r="AZ286" s="266"/>
      <c r="BA286" s="223" t="str">
        <f t="shared" si="1643"/>
        <v/>
      </c>
      <c r="BB286" s="223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BC286" s="223" t="str">
        <f t="shared" si="1635"/>
        <v/>
      </c>
    </row>
    <row r="287" spans="1:55">
      <c r="A287" s="166">
        <f>输入错误检查!A286</f>
        <v>0</v>
      </c>
      <c r="B287" s="108" t="str">
        <f t="shared" si="1748"/>
        <v/>
      </c>
      <c r="C287" s="108" t="str">
        <f t="shared" si="1749"/>
        <v/>
      </c>
      <c r="D287" s="108" t="str">
        <f t="shared" si="1750"/>
        <v/>
      </c>
      <c r="E287" s="108" t="str">
        <f t="shared" si="1751"/>
        <v/>
      </c>
      <c r="F287" s="108" t="str">
        <f t="shared" si="1752"/>
        <v/>
      </c>
      <c r="G287" s="125">
        <v>5</v>
      </c>
      <c r="H287" s="108" t="s">
        <v>307</v>
      </c>
      <c r="I287" s="108" t="str">
        <f t="shared" si="1675"/>
        <v/>
      </c>
      <c r="J287" s="108" t="str">
        <f t="shared" si="1676"/>
        <v/>
      </c>
      <c r="K287" s="288"/>
      <c r="L287" s="288"/>
      <c r="M287" s="208">
        <f>S287+S288</f>
        <v>0</v>
      </c>
      <c r="N287" s="208">
        <f>T287+T288</f>
        <v>0</v>
      </c>
      <c r="O287" s="108">
        <f t="shared" si="1774"/>
        <v>0</v>
      </c>
      <c r="P287" s="256">
        <f t="shared" si="1775"/>
        <v>0</v>
      </c>
      <c r="Q287" s="256">
        <f t="shared" si="1776"/>
        <v>0</v>
      </c>
      <c r="R287" s="256">
        <f t="shared" si="1777"/>
        <v>0</v>
      </c>
      <c r="S287" s="288"/>
      <c r="T287" s="288"/>
      <c r="U287" s="125" t="str">
        <f t="shared" si="1609"/>
        <v/>
      </c>
      <c r="V287" s="125" t="str" cm="1">
        <f t="array" ref="V287">_xlfn.IFS(S287+T287=0,"",S287&gt;T287,IF(I287="主",IF(S287=5,4,3),IF(S287=5,0,1)),S287&lt;T287,IF(I287="主",IF(T287=5,0,1),IF(T287=5,4,3)),S287=T287,2)</f>
        <v/>
      </c>
      <c r="W287" s="271"/>
      <c r="X287" s="271"/>
      <c r="Y287" s="258"/>
      <c r="Z287" s="235" t="str">
        <f t="shared" ref="Z287:AA287" si="1793">IF($K287="","",IF($K287=$K285,AT285,AT286))</f>
        <v/>
      </c>
      <c r="AA287" s="235" t="str">
        <f t="shared" si="1793"/>
        <v/>
      </c>
      <c r="AB287" s="239" t="str">
        <f t="shared" ref="AB287" si="1794">IF($K287="","",IF($K287=$K285,AW285,AW286))</f>
        <v/>
      </c>
      <c r="AC287" s="239" t="str">
        <f t="shared" ref="AC287" si="1795">IF($K287="","",IF($K287=$K285,AY285,AY286))</f>
        <v/>
      </c>
      <c r="AD287" s="232" t="str">
        <f t="shared" ref="AD287:AG287" si="1796">IF($K287="","",IF($K287=$K285,Z285,Z286))</f>
        <v/>
      </c>
      <c r="AE287" s="232" t="str">
        <f t="shared" si="1796"/>
        <v/>
      </c>
      <c r="AF287" s="240" t="str">
        <f t="shared" si="1796"/>
        <v/>
      </c>
      <c r="AG287" s="240" t="str">
        <f t="shared" si="1796"/>
        <v/>
      </c>
      <c r="AH287" s="232" t="str">
        <f t="shared" ref="AH287:AK287" si="1797">IF($K287="","",IF($K287=$K285,AD285,AD286))</f>
        <v/>
      </c>
      <c r="AI287" s="232" t="str">
        <f t="shared" si="1797"/>
        <v/>
      </c>
      <c r="AJ287" s="233" t="str">
        <f t="shared" si="1797"/>
        <v/>
      </c>
      <c r="AK287" s="233" t="str">
        <f t="shared" si="1797"/>
        <v/>
      </c>
      <c r="AL287" s="236" t="str">
        <f t="shared" ref="AL287" si="1798">IF($K287="","",IF($K287=$K285,AZ285,AZ286))</f>
        <v/>
      </c>
      <c r="AM287" s="241" t="str">
        <f t="shared" ref="AM287:AN287" si="1799">IF($K287="","",IF($K287=$K285,AL285,AL286))</f>
        <v/>
      </c>
      <c r="AN287" s="241" t="str">
        <f t="shared" si="1799"/>
        <v/>
      </c>
      <c r="AO287" s="277"/>
      <c r="AP287" s="277"/>
      <c r="AQ287" s="277"/>
      <c r="AR287" s="277"/>
      <c r="AS287" s="280"/>
      <c r="AT287" s="264"/>
      <c r="AU287" s="265"/>
      <c r="AV287" s="179"/>
      <c r="AW287" s="265"/>
      <c r="AX287" s="179"/>
      <c r="AY287" s="265"/>
      <c r="AZ287" s="266"/>
      <c r="BA287" s="223" t="str">
        <f t="shared" si="1643"/>
        <v/>
      </c>
      <c r="BB287" s="223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BC287" s="223" t="str">
        <f t="shared" si="1635"/>
        <v/>
      </c>
    </row>
    <row r="288" spans="1:55">
      <c r="A288" s="166">
        <f>输入错误检查!A287</f>
        <v>0</v>
      </c>
      <c r="B288" s="108" t="str">
        <f t="shared" si="1748"/>
        <v/>
      </c>
      <c r="C288" s="108" t="str">
        <f t="shared" si="1749"/>
        <v/>
      </c>
      <c r="D288" s="108" t="str">
        <f t="shared" si="1750"/>
        <v/>
      </c>
      <c r="E288" s="108" t="str">
        <f t="shared" si="1751"/>
        <v/>
      </c>
      <c r="F288" s="108" t="str">
        <f t="shared" si="1752"/>
        <v/>
      </c>
      <c r="G288" s="125">
        <v>5</v>
      </c>
      <c r="H288" s="108" t="s">
        <v>311</v>
      </c>
      <c r="I288" s="108" t="str">
        <f t="shared" si="1675"/>
        <v/>
      </c>
      <c r="J288" s="108" t="str">
        <f t="shared" si="1676"/>
        <v/>
      </c>
      <c r="K288" s="288"/>
      <c r="L288" s="288"/>
      <c r="M288" s="208"/>
      <c r="N288" s="208"/>
      <c r="O288" s="108"/>
      <c r="P288" s="267"/>
      <c r="Q288" s="267"/>
      <c r="R288" s="267"/>
      <c r="S288" s="288"/>
      <c r="T288" s="288"/>
      <c r="U288" s="125" t="str">
        <f t="shared" si="1609"/>
        <v/>
      </c>
      <c r="V288" s="125" t="str" cm="1">
        <f t="array" ref="V288">_xlfn.IFS(S288+T288=0,"",S288&gt;T288,IF(I288="主",IF(S288=5,4,3),IF(S288=5,0,1)),S288&lt;T288,IF(I288="主",IF(T288=5,0,1),IF(T288=5,4,3)),S288=T288,2)</f>
        <v/>
      </c>
      <c r="W288" s="271"/>
      <c r="X288" s="271"/>
      <c r="Y288" s="258" t="str">
        <f t="shared" si="1785"/>
        <v/>
      </c>
      <c r="Z288" s="235" t="str">
        <f t="shared" ref="Z288:AA288" si="1800">IF($K288="","",IF($K288=$K286,AT286,AT285))</f>
        <v/>
      </c>
      <c r="AA288" s="235" t="str">
        <f t="shared" si="1800"/>
        <v/>
      </c>
      <c r="AB288" s="239" t="str">
        <f t="shared" ref="AB288" si="1801">IF($K288="","",IF($K288=$K286,AW286,AW285))</f>
        <v/>
      </c>
      <c r="AC288" s="239" t="str">
        <f t="shared" ref="AC288" si="1802">IF($K288="","",IF($K288=$K286,AY286,AY285))</f>
        <v/>
      </c>
      <c r="AD288" s="232" t="str">
        <f t="shared" ref="AD288:AG288" si="1803">IF($K288="","",IF($K288=$K286,Z286,Z285))</f>
        <v/>
      </c>
      <c r="AE288" s="232" t="str">
        <f t="shared" si="1803"/>
        <v/>
      </c>
      <c r="AF288" s="240" t="str">
        <f t="shared" si="1803"/>
        <v/>
      </c>
      <c r="AG288" s="240" t="str">
        <f t="shared" si="1803"/>
        <v/>
      </c>
      <c r="AH288" s="232" t="str">
        <f t="shared" ref="AH288:AK288" si="1804">IF($K288="","",IF($K288=$K286,AD286,AD285))</f>
        <v/>
      </c>
      <c r="AI288" s="232" t="str">
        <f t="shared" si="1804"/>
        <v/>
      </c>
      <c r="AJ288" s="233" t="str">
        <f t="shared" si="1804"/>
        <v/>
      </c>
      <c r="AK288" s="233" t="str">
        <f t="shared" si="1804"/>
        <v/>
      </c>
      <c r="AL288" s="236" t="str">
        <f t="shared" ref="AL288" si="1805">IF($K288="","",IF($K288=$K286,AZ286,AZ285))</f>
        <v/>
      </c>
      <c r="AM288" s="241" t="str">
        <f t="shared" ref="AM288:AN288" si="1806">IF($K288="","",IF($K288=$K286,AL286,AL285))</f>
        <v/>
      </c>
      <c r="AN288" s="241" t="str">
        <f t="shared" si="1806"/>
        <v/>
      </c>
      <c r="AO288" s="277"/>
      <c r="AP288" s="277"/>
      <c r="AQ288" s="277"/>
      <c r="AR288" s="277"/>
      <c r="AS288" s="277"/>
      <c r="AT288" s="264"/>
      <c r="AU288" s="265"/>
      <c r="AV288" s="179"/>
      <c r="AW288" s="265"/>
      <c r="AX288" s="179"/>
      <c r="AY288" s="265"/>
      <c r="AZ288" s="266"/>
      <c r="BA288" s="223" t="str">
        <f t="shared" si="1643"/>
        <v/>
      </c>
      <c r="BB288" s="223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BC288" s="223" t="str">
        <f t="shared" si="1635"/>
        <v/>
      </c>
    </row>
    <row r="289" spans="1:55">
      <c r="A289" s="166">
        <f>输入错误检查!A288</f>
        <v>0</v>
      </c>
      <c r="B289" s="108" t="str">
        <f t="shared" si="1748"/>
        <v/>
      </c>
      <c r="C289" s="108" t="str">
        <f t="shared" si="1749"/>
        <v/>
      </c>
      <c r="D289" s="108" t="str">
        <f t="shared" si="1750"/>
        <v/>
      </c>
      <c r="E289" s="108" t="str">
        <f t="shared" si="1751"/>
        <v/>
      </c>
      <c r="F289" s="108" t="str">
        <f t="shared" si="1752"/>
        <v/>
      </c>
      <c r="G289" s="125" t="s">
        <v>314</v>
      </c>
      <c r="H289" s="108" t="s">
        <v>307</v>
      </c>
      <c r="I289" s="108" t="str">
        <f t="shared" si="1675"/>
        <v/>
      </c>
      <c r="J289" s="108" t="str">
        <f t="shared" si="1676"/>
        <v/>
      </c>
      <c r="K289" s="288"/>
      <c r="L289" s="288"/>
      <c r="M289" s="208">
        <f>S289+S290</f>
        <v>0</v>
      </c>
      <c r="N289" s="208">
        <f>T289+T290</f>
        <v>0</v>
      </c>
      <c r="O289" s="108">
        <f t="shared" si="1774"/>
        <v>0</v>
      </c>
      <c r="P289" s="256">
        <f t="shared" si="1775"/>
        <v>0</v>
      </c>
      <c r="Q289" s="256">
        <f t="shared" si="1776"/>
        <v>0</v>
      </c>
      <c r="R289" s="256">
        <f t="shared" si="1777"/>
        <v>0</v>
      </c>
      <c r="S289" s="288"/>
      <c r="T289" s="288"/>
      <c r="U289" s="125" t="str">
        <f t="shared" si="1609"/>
        <v/>
      </c>
      <c r="V289" s="125" t="str" cm="1">
        <f t="array" ref="V289">_xlfn.IFS(S289+T289=0,"",S289&gt;T289,IF(I289="主",IF(S289=5,4,3),IF(S289=5,0,1)),S289&lt;T289,IF(I289="主",IF(T289=5,0,1),IF(T289=5,4,3)),S289=T289,2)</f>
        <v/>
      </c>
      <c r="W289" s="271"/>
      <c r="X289" s="271"/>
      <c r="Y289" s="258"/>
      <c r="Z289" s="235" t="str">
        <f t="shared" ref="Z289:AA289" si="1807">IF($K289="","",IF($K289=$K287,AT287,AT288))</f>
        <v/>
      </c>
      <c r="AA289" s="235" t="str">
        <f t="shared" si="1807"/>
        <v/>
      </c>
      <c r="AB289" s="239" t="str">
        <f t="shared" ref="AB289" si="1808">IF($K289="","",IF($K289=$K287,AW287,AW288))</f>
        <v/>
      </c>
      <c r="AC289" s="239" t="str">
        <f t="shared" ref="AC289" si="1809">IF($K289="","",IF($K289=$K287,AY287,AY288))</f>
        <v/>
      </c>
      <c r="AD289" s="232" t="str">
        <f t="shared" ref="AD289:AG289" si="1810">IF($K289="","",IF($K289=$K287,Z287,Z288))</f>
        <v/>
      </c>
      <c r="AE289" s="232" t="str">
        <f t="shared" si="1810"/>
        <v/>
      </c>
      <c r="AF289" s="240" t="str">
        <f t="shared" si="1810"/>
        <v/>
      </c>
      <c r="AG289" s="240" t="str">
        <f t="shared" si="1810"/>
        <v/>
      </c>
      <c r="AH289" s="232" t="str">
        <f t="shared" ref="AH289:AK289" si="1811">IF($K289="","",IF($K289=$K287,AD287,AD288))</f>
        <v/>
      </c>
      <c r="AI289" s="232" t="str">
        <f t="shared" si="1811"/>
        <v/>
      </c>
      <c r="AJ289" s="233" t="str">
        <f t="shared" si="1811"/>
        <v/>
      </c>
      <c r="AK289" s="233" t="str">
        <f t="shared" si="1811"/>
        <v/>
      </c>
      <c r="AL289" s="236" t="str">
        <f t="shared" ref="AL289" si="1812">IF($K289="","",IF($K289=$K287,AZ287,AZ288))</f>
        <v/>
      </c>
      <c r="AM289" s="241" t="str">
        <f t="shared" ref="AM289:AN289" si="1813">IF($K289="","",IF($K289=$K287,AL287,AL288))</f>
        <v/>
      </c>
      <c r="AN289" s="241" t="str">
        <f t="shared" si="1813"/>
        <v/>
      </c>
      <c r="AO289" s="277"/>
      <c r="AP289" s="277"/>
      <c r="AQ289" s="277"/>
      <c r="AR289" s="277"/>
      <c r="AS289" s="280"/>
      <c r="AT289" s="264"/>
      <c r="AU289" s="265"/>
      <c r="AV289" s="179"/>
      <c r="AW289" s="265"/>
      <c r="AX289" s="179"/>
      <c r="AY289" s="265"/>
      <c r="AZ289" s="266"/>
      <c r="BA289" s="223" t="str">
        <f t="shared" si="1643"/>
        <v/>
      </c>
      <c r="BB289" s="223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223" t="str">
        <f t="shared" si="1635"/>
        <v/>
      </c>
    </row>
    <row r="290" spans="1:55">
      <c r="A290" s="166">
        <f>输入错误检查!A289</f>
        <v>0</v>
      </c>
      <c r="B290" s="108" t="str">
        <f t="shared" si="1748"/>
        <v/>
      </c>
      <c r="C290" s="108" t="str">
        <f t="shared" si="1749"/>
        <v/>
      </c>
      <c r="D290" s="108" t="str">
        <f t="shared" si="1750"/>
        <v/>
      </c>
      <c r="E290" s="108" t="str">
        <f t="shared" si="1751"/>
        <v/>
      </c>
      <c r="F290" s="108" t="str">
        <f t="shared" si="1752"/>
        <v/>
      </c>
      <c r="G290" s="125" t="s">
        <v>314</v>
      </c>
      <c r="H290" s="108" t="s">
        <v>311</v>
      </c>
      <c r="I290" s="108" t="str">
        <f t="shared" si="1675"/>
        <v/>
      </c>
      <c r="J290" s="108" t="str">
        <f t="shared" si="1676"/>
        <v/>
      </c>
      <c r="K290" s="288"/>
      <c r="L290" s="288"/>
      <c r="M290" s="208"/>
      <c r="N290" s="208"/>
      <c r="O290" s="108"/>
      <c r="P290" s="267"/>
      <c r="Q290" s="267"/>
      <c r="R290" s="267"/>
      <c r="S290" s="288"/>
      <c r="T290" s="288"/>
      <c r="U290" s="125" t="str">
        <f t="shared" si="1609"/>
        <v/>
      </c>
      <c r="V290" s="125" t="str" cm="1">
        <f t="array" ref="V290">_xlfn.IFS(S290+T290=0,"",S290&gt;T290,IF(I290="主",IF(S290=5,4,3),IF(S290=5,0,1)),S290&lt;T290,IF(I290="主",IF(T290=5,0,1),IF(T290=5,4,3)),S290=T290,2)</f>
        <v/>
      </c>
      <c r="W290" s="271"/>
      <c r="X290" s="271"/>
      <c r="Y290" s="258" t="str">
        <f t="shared" si="1785"/>
        <v/>
      </c>
      <c r="Z290" s="235" t="str">
        <f t="shared" ref="Z290:AA290" si="1814">IF($K290="","",IF($K290=$K288,AT288,AT287))</f>
        <v/>
      </c>
      <c r="AA290" s="235" t="str">
        <f t="shared" si="1814"/>
        <v/>
      </c>
      <c r="AB290" s="239" t="str">
        <f t="shared" ref="AB290" si="1815">IF($K290="","",IF($K290=$K288,AW288,AW287))</f>
        <v/>
      </c>
      <c r="AC290" s="239" t="str">
        <f t="shared" ref="AC290" si="1816">IF($K290="","",IF($K290=$K288,AY288,AY287))</f>
        <v/>
      </c>
      <c r="AD290" s="232" t="str">
        <f t="shared" ref="AD290:AG290" si="1817">IF($K290="","",IF($K290=$K288,Z288,Z287))</f>
        <v/>
      </c>
      <c r="AE290" s="232" t="str">
        <f t="shared" si="1817"/>
        <v/>
      </c>
      <c r="AF290" s="240" t="str">
        <f t="shared" si="1817"/>
        <v/>
      </c>
      <c r="AG290" s="240" t="str">
        <f t="shared" si="1817"/>
        <v/>
      </c>
      <c r="AH290" s="232" t="str">
        <f t="shared" ref="AH290:AK290" si="1818">IF($K290="","",IF($K290=$K288,AD288,AD287))</f>
        <v/>
      </c>
      <c r="AI290" s="232" t="str">
        <f t="shared" si="1818"/>
        <v/>
      </c>
      <c r="AJ290" s="233" t="str">
        <f t="shared" si="1818"/>
        <v/>
      </c>
      <c r="AK290" s="233" t="str">
        <f t="shared" si="1818"/>
        <v/>
      </c>
      <c r="AL290" s="236" t="str">
        <f t="shared" ref="AL290" si="1819">IF($K290="","",IF($K290=$K288,AZ288,AZ287))</f>
        <v/>
      </c>
      <c r="AM290" s="241" t="str">
        <f t="shared" ref="AM290:AN290" si="1820">IF($K290="","",IF($K290=$K288,AL288,AL287))</f>
        <v/>
      </c>
      <c r="AN290" s="241" t="str">
        <f t="shared" si="1820"/>
        <v/>
      </c>
      <c r="AO290" s="277"/>
      <c r="AP290" s="277"/>
      <c r="AQ290" s="277"/>
      <c r="AR290" s="277"/>
      <c r="AS290" s="277"/>
      <c r="AT290" s="264"/>
      <c r="AU290" s="265"/>
      <c r="AV290" s="179"/>
      <c r="AW290" s="265"/>
      <c r="AX290" s="179"/>
      <c r="AY290" s="265"/>
      <c r="AZ290" s="266"/>
      <c r="BA290" s="223" t="str">
        <f t="shared" si="1643"/>
        <v/>
      </c>
      <c r="BB290" s="223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223" t="str">
        <f t="shared" si="1635"/>
        <v/>
      </c>
    </row>
    <row r="291" spans="1:55">
      <c r="A291" s="166">
        <f>输入错误检查!A290</f>
        <v>0</v>
      </c>
      <c r="B291" s="108" t="str">
        <f>IF(赛果!A26="","",赛果!A26)</f>
        <v/>
      </c>
      <c r="C291" s="108" t="str">
        <f>IF(赛果!B26="","",赛果!B26)</f>
        <v/>
      </c>
      <c r="D291" s="108" t="str">
        <f>IF(赛果!C26="","",赛果!C26)</f>
        <v/>
      </c>
      <c r="E291" s="108" t="str">
        <f>IF(赛果!D26="","",赛果!D26)</f>
        <v/>
      </c>
      <c r="F291" s="108" t="str">
        <f>IF(赛果!E26="","",赛果!E26)</f>
        <v/>
      </c>
      <c r="G291" s="125">
        <v>1</v>
      </c>
      <c r="H291" s="108" t="s">
        <v>307</v>
      </c>
      <c r="I291" s="108" t="str">
        <f t="shared" si="1675"/>
        <v/>
      </c>
      <c r="J291" s="108" t="str">
        <f t="shared" si="1676"/>
        <v/>
      </c>
      <c r="K291" s="179"/>
      <c r="L291" s="207"/>
      <c r="M291" s="208">
        <f>S291+S292</f>
        <v>0</v>
      </c>
      <c r="N291" s="208">
        <f>T291+T292</f>
        <v>0</v>
      </c>
      <c r="O291" s="125">
        <f t="shared" ref="O291:O295" si="1821">M291+N291</f>
        <v>0</v>
      </c>
      <c r="P291" s="209">
        <f t="shared" ref="P291:P295" si="1822">IF(M291&gt;N291,1,0)</f>
        <v>0</v>
      </c>
      <c r="Q291" s="209">
        <f t="shared" ref="Q291:Q295" si="1823">IF(M291+N291=0,0,IF(M291=N291,1,0))</f>
        <v>0</v>
      </c>
      <c r="R291" s="209">
        <f t="shared" ref="R291:R295" si="1824">IF(M291&lt;N291,1,0)</f>
        <v>0</v>
      </c>
      <c r="S291" s="177"/>
      <c r="T291" s="177"/>
      <c r="U291" s="125" t="str">
        <f t="shared" si="1609"/>
        <v/>
      </c>
      <c r="V291" s="125" t="str" cm="1">
        <f t="array" ref="V291">_xlfn.IFS(S291+T291=0,"",S291&gt;T291,IF(I291="主",IF(S291=5,4,3),IF(S291=5,0,1)),S291&lt;T291,IF(I291="主",IF(T291=5,0,1),IF(T291=5,4,3)),S291=T291,2)</f>
        <v/>
      </c>
      <c r="W291" s="210"/>
      <c r="X291" s="210"/>
      <c r="Y291" s="210"/>
      <c r="Z291" s="211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3"/>
      <c r="AL291" s="214"/>
      <c r="AM291" s="214"/>
      <c r="AN291" s="214"/>
      <c r="AO291" s="249"/>
      <c r="AP291" s="250"/>
      <c r="AQ291" s="217"/>
      <c r="AR291" s="218"/>
      <c r="AS291" s="219"/>
      <c r="AT291" s="220"/>
      <c r="AU291" s="221"/>
      <c r="AV291" s="179"/>
      <c r="AW291" s="221"/>
      <c r="AX291" s="179"/>
      <c r="AY291" s="221"/>
      <c r="AZ291" s="136"/>
      <c r="BA291" s="223" t="str">
        <f t="shared" si="1643"/>
        <v/>
      </c>
      <c r="BB291" s="223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BC291" s="223" t="str">
        <f t="shared" si="1635"/>
        <v/>
      </c>
    </row>
    <row r="292" spans="1:55">
      <c r="A292" s="166">
        <f>输入错误检查!A291</f>
        <v>0</v>
      </c>
      <c r="B292" s="108" t="str">
        <f t="shared" ref="B292:B302" si="1825">B291</f>
        <v/>
      </c>
      <c r="C292" s="108" t="str">
        <f t="shared" ref="C292:C302" si="1826">C291</f>
        <v/>
      </c>
      <c r="D292" s="108" t="str">
        <f t="shared" ref="D292:D302" si="1827">D291</f>
        <v/>
      </c>
      <c r="E292" s="108" t="str">
        <f t="shared" ref="E292:E302" si="1828">E291</f>
        <v/>
      </c>
      <c r="F292" s="108" t="str">
        <f t="shared" ref="F292:F302" si="1829">F291</f>
        <v/>
      </c>
      <c r="G292" s="125">
        <v>1</v>
      </c>
      <c r="H292" s="108" t="s">
        <v>311</v>
      </c>
      <c r="I292" s="108" t="str">
        <f t="shared" si="1675"/>
        <v/>
      </c>
      <c r="J292" s="108" t="str">
        <f t="shared" si="1676"/>
        <v/>
      </c>
      <c r="K292" s="179"/>
      <c r="L292" s="245"/>
      <c r="M292" s="208"/>
      <c r="N292" s="208"/>
      <c r="O292" s="125"/>
      <c r="P292" s="224"/>
      <c r="Q292" s="224"/>
      <c r="R292" s="224"/>
      <c r="S292" s="177"/>
      <c r="T292" s="177"/>
      <c r="U292" s="125" t="str">
        <f t="shared" si="1609"/>
        <v/>
      </c>
      <c r="V292" s="125" t="str" cm="1">
        <f t="array" ref="V292">_xlfn.IFS(S292+T292=0,"",S292&gt;T292,IF(I292="主",IF(S292=5,4,3),IF(S292=5,0,1)),S292&lt;T292,IF(I292="主",IF(T292=5,0,1),IF(T292=5,4,3)),S292=T292,2)</f>
        <v/>
      </c>
      <c r="W292" s="210" t="str">
        <f>IF(W291="","",W291)</f>
        <v/>
      </c>
      <c r="X292" s="210"/>
      <c r="Y292" s="210" t="str">
        <f t="shared" ref="Y292:Y296" si="1830">IF(Y291="","",Y291)</f>
        <v/>
      </c>
      <c r="Z292" s="225"/>
      <c r="AA292" s="226"/>
      <c r="AB292" s="227"/>
      <c r="AC292" s="227"/>
      <c r="AD292" s="227"/>
      <c r="AE292" s="227"/>
      <c r="AF292" s="227"/>
      <c r="AG292" s="227"/>
      <c r="AH292" s="227"/>
      <c r="AI292" s="227"/>
      <c r="AJ292" s="227"/>
      <c r="AK292" s="213"/>
      <c r="AL292" s="214"/>
      <c r="AM292" s="214"/>
      <c r="AN292" s="214"/>
      <c r="AO292" s="249"/>
      <c r="AP292" s="250"/>
      <c r="AQ292" s="228"/>
      <c r="AR292" s="229"/>
      <c r="AS292" s="230"/>
      <c r="AT292" s="220"/>
      <c r="AU292" s="221"/>
      <c r="AV292" s="179"/>
      <c r="AW292" s="221"/>
      <c r="AX292" s="179"/>
      <c r="AY292" s="221"/>
      <c r="AZ292" s="136"/>
      <c r="BA292" s="223" t="str">
        <f t="shared" si="1643"/>
        <v/>
      </c>
      <c r="BB292" s="223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BC292" s="223" t="str">
        <f t="shared" si="1635"/>
        <v/>
      </c>
    </row>
    <row r="293" spans="1:55">
      <c r="A293" s="166">
        <f>输入错误检查!A292</f>
        <v>0</v>
      </c>
      <c r="B293" s="108" t="str">
        <f t="shared" si="1825"/>
        <v/>
      </c>
      <c r="C293" s="108" t="str">
        <f t="shared" si="1826"/>
        <v/>
      </c>
      <c r="D293" s="108" t="str">
        <f t="shared" si="1827"/>
        <v/>
      </c>
      <c r="E293" s="108" t="str">
        <f t="shared" si="1828"/>
        <v/>
      </c>
      <c r="F293" s="108" t="str">
        <f t="shared" si="1829"/>
        <v/>
      </c>
      <c r="G293" s="125">
        <v>2</v>
      </c>
      <c r="H293" s="108" t="s">
        <v>307</v>
      </c>
      <c r="I293" s="108" t="str">
        <f t="shared" si="1675"/>
        <v/>
      </c>
      <c r="J293" s="108" t="str">
        <f t="shared" si="1676"/>
        <v/>
      </c>
      <c r="K293" s="179"/>
      <c r="L293" s="207"/>
      <c r="M293" s="208">
        <f>S293+S294</f>
        <v>0</v>
      </c>
      <c r="N293" s="208">
        <f>T293+T294</f>
        <v>0</v>
      </c>
      <c r="O293" s="125">
        <f t="shared" si="1821"/>
        <v>0</v>
      </c>
      <c r="P293" s="209">
        <f t="shared" si="1822"/>
        <v>0</v>
      </c>
      <c r="Q293" s="209">
        <f t="shared" si="1823"/>
        <v>0</v>
      </c>
      <c r="R293" s="209">
        <f t="shared" si="1824"/>
        <v>0</v>
      </c>
      <c r="S293" s="177"/>
      <c r="T293" s="177"/>
      <c r="U293" s="125" t="str">
        <f t="shared" si="1609"/>
        <v/>
      </c>
      <c r="V293" s="125" t="str" cm="1">
        <f t="array" ref="V293">_xlfn.IFS(S293+T293=0,"",S293&gt;T293,IF(I293="主",IF(S293=5,4,3),IF(S293=5,0,1)),S293&lt;T293,IF(I293="主",IF(T293=5,0,1),IF(T293=5,4,3)),S293=T293,2)</f>
        <v/>
      </c>
      <c r="W293" s="231"/>
      <c r="X293" s="210"/>
      <c r="Y293" s="210"/>
      <c r="Z293" s="232" t="str">
        <f t="shared" ref="Z293:AA293" si="1831">IF($K293="","",IF($K293=$K291,AT291,AT292))</f>
        <v/>
      </c>
      <c r="AA293" s="233" t="str">
        <f t="shared" si="1831"/>
        <v/>
      </c>
      <c r="AB293" s="234" t="str">
        <f t="shared" ref="AB293" si="1832">IF($K293="","",IF($K293=$K291,AW291,AW292))</f>
        <v/>
      </c>
      <c r="AC293" s="235" t="str">
        <f t="shared" ref="AC293" si="1833">IF($K293="","",IF($K293=$K291,AY291,AY292))</f>
        <v/>
      </c>
      <c r="AD293" s="227"/>
      <c r="AE293" s="227"/>
      <c r="AF293" s="227"/>
      <c r="AG293" s="227"/>
      <c r="AH293" s="227"/>
      <c r="AI293" s="227"/>
      <c r="AJ293" s="227"/>
      <c r="AK293" s="227"/>
      <c r="AL293" s="236" t="str">
        <f t="shared" ref="AL293" si="1834">IF($K293="","",IF($K293=$K291,AZ291,AZ292))</f>
        <v/>
      </c>
      <c r="AM293" s="214"/>
      <c r="AN293" s="214"/>
      <c r="AO293" s="249"/>
      <c r="AP293" s="177"/>
      <c r="AQ293" s="281"/>
      <c r="AR293" s="238"/>
      <c r="AS293" s="230"/>
      <c r="AT293" s="220"/>
      <c r="AU293" s="221"/>
      <c r="AV293" s="179"/>
      <c r="AW293" s="221"/>
      <c r="AX293" s="179"/>
      <c r="AY293" s="221"/>
      <c r="AZ293" s="139"/>
      <c r="BA293" s="223" t="str">
        <f t="shared" si="1643"/>
        <v/>
      </c>
      <c r="BB293" s="223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BC293" s="223" t="str">
        <f t="shared" si="1635"/>
        <v/>
      </c>
    </row>
    <row r="294" spans="1:55">
      <c r="A294" s="166">
        <f>输入错误检查!A293</f>
        <v>0</v>
      </c>
      <c r="B294" s="108" t="str">
        <f t="shared" si="1825"/>
        <v/>
      </c>
      <c r="C294" s="108" t="str">
        <f t="shared" si="1826"/>
        <v/>
      </c>
      <c r="D294" s="108" t="str">
        <f t="shared" si="1827"/>
        <v/>
      </c>
      <c r="E294" s="108" t="str">
        <f t="shared" si="1828"/>
        <v/>
      </c>
      <c r="F294" s="108" t="str">
        <f t="shared" si="1829"/>
        <v/>
      </c>
      <c r="G294" s="125">
        <v>2</v>
      </c>
      <c r="H294" s="108" t="s">
        <v>311</v>
      </c>
      <c r="I294" s="108" t="str">
        <f t="shared" si="1675"/>
        <v/>
      </c>
      <c r="J294" s="108" t="str">
        <f t="shared" si="1676"/>
        <v/>
      </c>
      <c r="K294" s="179"/>
      <c r="L294" s="245"/>
      <c r="M294" s="208"/>
      <c r="N294" s="208"/>
      <c r="O294" s="125"/>
      <c r="P294" s="224"/>
      <c r="Q294" s="224"/>
      <c r="R294" s="224"/>
      <c r="S294" s="177"/>
      <c r="T294" s="177"/>
      <c r="U294" s="125" t="str">
        <f t="shared" si="1609"/>
        <v/>
      </c>
      <c r="V294" s="125" t="str" cm="1">
        <f t="array" ref="V294">_xlfn.IFS(S294+T294=0,"",S294&gt;T294,IF(I294="主",IF(S294=5,4,3),IF(S294=5,0,1)),S294&lt;T294,IF(I294="主",IF(T294=5,0,1),IF(T294=5,4,3)),S294=T294,2)</f>
        <v/>
      </c>
      <c r="W294" s="231"/>
      <c r="X294" s="210"/>
      <c r="Y294" s="210" t="str">
        <f t="shared" si="1830"/>
        <v/>
      </c>
      <c r="Z294" s="232" t="str">
        <f t="shared" ref="Z294:AA294" si="1835">IF($K294="","",IF($K294=$K292,AT292,AT291))</f>
        <v/>
      </c>
      <c r="AA294" s="233" t="str">
        <f t="shared" si="1835"/>
        <v/>
      </c>
      <c r="AB294" s="234" t="str">
        <f t="shared" ref="AB294" si="1836">IF($K294="","",IF($K294=$K292,AW292,AW291))</f>
        <v/>
      </c>
      <c r="AC294" s="235" t="str">
        <f t="shared" ref="AC294" si="1837">IF($K294="","",IF($K294=$K292,AY292,AY291))</f>
        <v/>
      </c>
      <c r="AD294" s="226"/>
      <c r="AE294" s="226"/>
      <c r="AF294" s="227"/>
      <c r="AG294" s="227"/>
      <c r="AH294" s="227"/>
      <c r="AI294" s="227"/>
      <c r="AJ294" s="227"/>
      <c r="AK294" s="227"/>
      <c r="AL294" s="236" t="str">
        <f t="shared" ref="AL294" si="1838">IF($K294="","",IF($K294=$K292,AZ292,AZ291))</f>
        <v/>
      </c>
      <c r="AM294" s="214"/>
      <c r="AN294" s="214"/>
      <c r="AO294" s="249"/>
      <c r="AP294" s="177"/>
      <c r="AQ294" s="250"/>
      <c r="AR294" s="228"/>
      <c r="AS294" s="230"/>
      <c r="AT294" s="220"/>
      <c r="AU294" s="221"/>
      <c r="AV294" s="179"/>
      <c r="AW294" s="221"/>
      <c r="AX294" s="179"/>
      <c r="AY294" s="221"/>
      <c r="AZ294" s="136"/>
      <c r="BA294" s="223" t="str">
        <f t="shared" si="1643"/>
        <v/>
      </c>
      <c r="BB294" s="223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BC294" s="223" t="str">
        <f t="shared" si="1635"/>
        <v/>
      </c>
    </row>
    <row r="295" spans="1:55">
      <c r="A295" s="166">
        <f>输入错误检查!A294</f>
        <v>0</v>
      </c>
      <c r="B295" s="108" t="str">
        <f t="shared" si="1825"/>
        <v/>
      </c>
      <c r="C295" s="108" t="str">
        <f t="shared" si="1826"/>
        <v/>
      </c>
      <c r="D295" s="108" t="str">
        <f t="shared" si="1827"/>
        <v/>
      </c>
      <c r="E295" s="108" t="str">
        <f t="shared" si="1828"/>
        <v/>
      </c>
      <c r="F295" s="108" t="str">
        <f t="shared" si="1829"/>
        <v/>
      </c>
      <c r="G295" s="125">
        <v>3</v>
      </c>
      <c r="H295" s="108" t="s">
        <v>307</v>
      </c>
      <c r="I295" s="108" t="str">
        <f t="shared" si="1675"/>
        <v/>
      </c>
      <c r="J295" s="108" t="str">
        <f t="shared" si="1676"/>
        <v/>
      </c>
      <c r="K295" s="179"/>
      <c r="L295" s="245"/>
      <c r="M295" s="208">
        <f>S295+S296</f>
        <v>0</v>
      </c>
      <c r="N295" s="208">
        <f>T295+T296</f>
        <v>0</v>
      </c>
      <c r="O295" s="125">
        <f t="shared" si="1821"/>
        <v>0</v>
      </c>
      <c r="P295" s="209">
        <f t="shared" si="1822"/>
        <v>0</v>
      </c>
      <c r="Q295" s="209">
        <f t="shared" si="1823"/>
        <v>0</v>
      </c>
      <c r="R295" s="209">
        <f t="shared" si="1824"/>
        <v>0</v>
      </c>
      <c r="S295" s="177"/>
      <c r="T295" s="177"/>
      <c r="U295" s="125" t="str">
        <f t="shared" si="1609"/>
        <v/>
      </c>
      <c r="V295" s="125" t="str" cm="1">
        <f t="array" ref="V295">_xlfn.IFS(S295+T295=0,"",S295&gt;T295,IF(I295="主",IF(S295=5,4,3),IF(S295=5,0,1)),S295&lt;T295,IF(I295="主",IF(T295=5,0,1),IF(T295=5,4,3)),S295=T295,2)</f>
        <v/>
      </c>
      <c r="W295" s="231"/>
      <c r="X295" s="231"/>
      <c r="Y295" s="210"/>
      <c r="Z295" s="235" t="str">
        <f t="shared" ref="Z295:AA295" si="1839">IF($K295="","",IF($K295=$K293,AT293,AT294))</f>
        <v/>
      </c>
      <c r="AA295" s="235" t="str">
        <f t="shared" si="1839"/>
        <v/>
      </c>
      <c r="AB295" s="239" t="str">
        <f t="shared" ref="AB295" si="1840">IF($K295="","",IF($K295=$K293,AW293,AW294))</f>
        <v/>
      </c>
      <c r="AC295" s="239" t="str">
        <f t="shared" ref="AC295" si="1841">IF($K295="","",IF($K295=$K293,AY293,AY294))</f>
        <v/>
      </c>
      <c r="AD295" s="235" t="str">
        <f t="shared" ref="AD295:AG295" si="1842">IF($K295="","",IF($K295=$K293,Z293,Z294))</f>
        <v/>
      </c>
      <c r="AE295" s="240" t="str">
        <f t="shared" si="1842"/>
        <v/>
      </c>
      <c r="AF295" s="240" t="str">
        <f t="shared" si="1842"/>
        <v/>
      </c>
      <c r="AG295" s="240" t="str">
        <f t="shared" si="1842"/>
        <v/>
      </c>
      <c r="AH295" s="227"/>
      <c r="AI295" s="227"/>
      <c r="AJ295" s="227"/>
      <c r="AK295" s="227"/>
      <c r="AL295" s="236" t="str">
        <f t="shared" ref="AL295" si="1843">IF($K295="","",IF($K295=$K293,AZ293,AZ294))</f>
        <v/>
      </c>
      <c r="AM295" s="241" t="str">
        <f t="shared" ref="AM295" si="1844">IF($K295="","",IF($K295=$K293,AL293,AL294))</f>
        <v/>
      </c>
      <c r="AN295" s="214"/>
      <c r="AO295" s="249"/>
      <c r="AP295" s="177"/>
      <c r="AQ295" s="177"/>
      <c r="AR295" s="281"/>
      <c r="AS295" s="242"/>
      <c r="AT295" s="282"/>
      <c r="AU295" s="247"/>
      <c r="AV295" s="177"/>
      <c r="AW295" s="247"/>
      <c r="AX295" s="177"/>
      <c r="AY295" s="247"/>
      <c r="AZ295" s="139"/>
      <c r="BA295" s="223" t="str">
        <f t="shared" si="1643"/>
        <v/>
      </c>
      <c r="BB295" s="223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BC295" s="223" t="str">
        <f t="shared" si="1635"/>
        <v/>
      </c>
    </row>
    <row r="296" spans="1:55">
      <c r="A296" s="166">
        <f>输入错误检查!A295</f>
        <v>0</v>
      </c>
      <c r="B296" s="108" t="str">
        <f t="shared" si="1825"/>
        <v/>
      </c>
      <c r="C296" s="108" t="str">
        <f t="shared" si="1826"/>
        <v/>
      </c>
      <c r="D296" s="108" t="str">
        <f t="shared" si="1827"/>
        <v/>
      </c>
      <c r="E296" s="108" t="str">
        <f t="shared" si="1828"/>
        <v/>
      </c>
      <c r="F296" s="108" t="str">
        <f t="shared" si="1829"/>
        <v/>
      </c>
      <c r="G296" s="125">
        <v>3</v>
      </c>
      <c r="H296" s="108" t="s">
        <v>311</v>
      </c>
      <c r="I296" s="108" t="str">
        <f t="shared" si="1675"/>
        <v/>
      </c>
      <c r="J296" s="108" t="str">
        <f t="shared" si="1676"/>
        <v/>
      </c>
      <c r="K296" s="179"/>
      <c r="L296" s="245"/>
      <c r="M296" s="208"/>
      <c r="N296" s="208"/>
      <c r="O296" s="125"/>
      <c r="P296" s="224"/>
      <c r="Q296" s="224"/>
      <c r="R296" s="224"/>
      <c r="S296" s="177"/>
      <c r="T296" s="177"/>
      <c r="U296" s="125" t="str">
        <f t="shared" si="1609"/>
        <v/>
      </c>
      <c r="V296" s="125" t="str" cm="1">
        <f t="array" ref="V296">_xlfn.IFS(S296+T296=0,"",S296&gt;T296,IF(I296="主",IF(S296=5,4,3),IF(S296=5,0,1)),S296&lt;T296,IF(I296="主",IF(T296=5,0,1),IF(T296=5,4,3)),S296=T296,2)</f>
        <v/>
      </c>
      <c r="W296" s="231"/>
      <c r="X296" s="231"/>
      <c r="Y296" s="210" t="str">
        <f t="shared" si="1830"/>
        <v/>
      </c>
      <c r="Z296" s="235" t="str">
        <f t="shared" ref="Z296:AA296" si="1845">IF($K296="","",IF($K296=$K294,AT294,AT293))</f>
        <v/>
      </c>
      <c r="AA296" s="235" t="str">
        <f t="shared" si="1845"/>
        <v/>
      </c>
      <c r="AB296" s="239" t="str">
        <f t="shared" ref="AB296" si="1846">IF($K296="","",IF($K296=$K294,AW294,AW293))</f>
        <v/>
      </c>
      <c r="AC296" s="239" t="str">
        <f t="shared" ref="AC296" si="1847">IF($K296="","",IF($K296=$K294,AY294,AY293))</f>
        <v/>
      </c>
      <c r="AD296" s="235" t="str">
        <f t="shared" ref="AD296:AG296" si="1848">IF($K296="","",IF($K296=$K294,Z294,Z293))</f>
        <v/>
      </c>
      <c r="AE296" s="240" t="str">
        <f t="shared" si="1848"/>
        <v/>
      </c>
      <c r="AF296" s="240" t="str">
        <f t="shared" si="1848"/>
        <v/>
      </c>
      <c r="AG296" s="240" t="str">
        <f t="shared" si="1848"/>
        <v/>
      </c>
      <c r="AH296" s="226"/>
      <c r="AI296" s="226"/>
      <c r="AJ296" s="226"/>
      <c r="AK296" s="243"/>
      <c r="AL296" s="236" t="str">
        <f t="shared" ref="AL296" si="1849">IF($K296="","",IF($K296=$K294,AZ294,AZ293))</f>
        <v/>
      </c>
      <c r="AM296" s="241" t="str">
        <f t="shared" ref="AM296" si="1850">IF($K296="","",IF($K296=$K294,AL294,AL293))</f>
        <v/>
      </c>
      <c r="AN296" s="214"/>
      <c r="AO296" s="249"/>
      <c r="AP296" s="177"/>
      <c r="AQ296" s="177"/>
      <c r="AR296" s="250"/>
      <c r="AS296" s="244"/>
      <c r="AT296" s="282"/>
      <c r="AU296" s="247"/>
      <c r="AV296" s="177"/>
      <c r="AW296" s="247"/>
      <c r="AX296" s="177"/>
      <c r="AY296" s="247"/>
      <c r="AZ296" s="139"/>
      <c r="BA296" s="223" t="str">
        <f t="shared" si="1643"/>
        <v/>
      </c>
      <c r="BB296" s="223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BC296" s="223" t="str">
        <f t="shared" si="1635"/>
        <v/>
      </c>
    </row>
    <row r="297" spans="1:55">
      <c r="A297" s="166">
        <f>输入错误检查!A296</f>
        <v>0</v>
      </c>
      <c r="B297" s="108" t="str">
        <f t="shared" si="1825"/>
        <v/>
      </c>
      <c r="C297" s="108" t="str">
        <f t="shared" si="1826"/>
        <v/>
      </c>
      <c r="D297" s="108" t="str">
        <f t="shared" si="1827"/>
        <v/>
      </c>
      <c r="E297" s="108" t="str">
        <f t="shared" si="1828"/>
        <v/>
      </c>
      <c r="F297" s="108" t="str">
        <f t="shared" si="1829"/>
        <v/>
      </c>
      <c r="G297" s="125">
        <v>4</v>
      </c>
      <c r="H297" s="108" t="s">
        <v>307</v>
      </c>
      <c r="I297" s="108" t="str">
        <f t="shared" si="1675"/>
        <v/>
      </c>
      <c r="J297" s="108" t="str">
        <f t="shared" si="1676"/>
        <v/>
      </c>
      <c r="K297" s="179"/>
      <c r="L297" s="245"/>
      <c r="M297" s="208">
        <f>S297+S298</f>
        <v>0</v>
      </c>
      <c r="N297" s="208">
        <f>T297+T298</f>
        <v>0</v>
      </c>
      <c r="O297" s="125">
        <f t="shared" ref="O297:O301" si="1851">M297+N297</f>
        <v>0</v>
      </c>
      <c r="P297" s="209">
        <f t="shared" ref="P297:P301" si="1852">IF(M297&gt;N297,1,0)</f>
        <v>0</v>
      </c>
      <c r="Q297" s="209">
        <f t="shared" ref="Q297:Q301" si="1853">IF(M297+N297=0,0,IF(M297=N297,1,0))</f>
        <v>0</v>
      </c>
      <c r="R297" s="209">
        <f t="shared" ref="R297:R301" si="1854">IF(M297&lt;N297,1,0)</f>
        <v>0</v>
      </c>
      <c r="S297" s="177"/>
      <c r="T297" s="177"/>
      <c r="U297" s="125" t="str">
        <f t="shared" si="1609"/>
        <v/>
      </c>
      <c r="V297" s="125" t="str" cm="1">
        <f t="array" ref="V297">_xlfn.IFS(S297+T297=0,"",S297&gt;T297,IF(I297="主",IF(S297=5,4,3),IF(S297=5,0,1)),S297&lt;T297,IF(I297="主",IF(T297=5,0,1),IF(T297=5,4,3)),S297=T297,2)</f>
        <v/>
      </c>
      <c r="W297" s="231"/>
      <c r="X297" s="231"/>
      <c r="Y297" s="210"/>
      <c r="Z297" s="235" t="str">
        <f t="shared" ref="Z297:AA297" si="1855">IF($K297="","",IF($K297=$K295,AT295,AT296))</f>
        <v/>
      </c>
      <c r="AA297" s="235" t="str">
        <f t="shared" si="1855"/>
        <v/>
      </c>
      <c r="AB297" s="239" t="str">
        <f t="shared" ref="AB297" si="1856">IF($K297="","",IF($K297=$K295,AW295,AW296))</f>
        <v/>
      </c>
      <c r="AC297" s="239" t="str">
        <f t="shared" ref="AC297" si="1857">IF($K297="","",IF($K297=$K295,AY295,AY296))</f>
        <v/>
      </c>
      <c r="AD297" s="232" t="str">
        <f t="shared" ref="AD297:AG297" si="1858">IF($K297="","",IF($K297=$K295,Z295,Z296))</f>
        <v/>
      </c>
      <c r="AE297" s="232" t="str">
        <f t="shared" si="1858"/>
        <v/>
      </c>
      <c r="AF297" s="240" t="str">
        <f t="shared" si="1858"/>
        <v/>
      </c>
      <c r="AG297" s="240" t="str">
        <f t="shared" si="1858"/>
        <v/>
      </c>
      <c r="AH297" s="232" t="str">
        <f t="shared" ref="AH297:AK297" si="1859">IF($K297="","",IF($K297=$K295,AD295,AD296))</f>
        <v/>
      </c>
      <c r="AI297" s="232" t="str">
        <f t="shared" si="1859"/>
        <v/>
      </c>
      <c r="AJ297" s="233" t="str">
        <f t="shared" si="1859"/>
        <v/>
      </c>
      <c r="AK297" s="233" t="str">
        <f t="shared" si="1859"/>
        <v/>
      </c>
      <c r="AL297" s="236" t="str">
        <f t="shared" ref="AL297" si="1860">IF($K297="","",IF($K297=$K295,AZ295,AZ296))</f>
        <v/>
      </c>
      <c r="AM297" s="241" t="str">
        <f t="shared" ref="AM297:AN297" si="1861">IF($K297="","",IF($K297=$K295,AL295,AL296))</f>
        <v/>
      </c>
      <c r="AN297" s="241" t="str">
        <f t="shared" si="1861"/>
        <v/>
      </c>
      <c r="AO297" s="177"/>
      <c r="AP297" s="177"/>
      <c r="AQ297" s="177"/>
      <c r="AR297" s="177"/>
      <c r="AS297" s="246"/>
      <c r="AT297" s="247"/>
      <c r="AU297" s="247"/>
      <c r="AV297" s="177"/>
      <c r="AW297" s="247"/>
      <c r="AX297" s="177"/>
      <c r="AY297" s="247"/>
      <c r="AZ297" s="139"/>
      <c r="BA297" s="223" t="str">
        <f t="shared" si="1643"/>
        <v/>
      </c>
      <c r="BB297" s="223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223" t="str">
        <f t="shared" si="1635"/>
        <v/>
      </c>
    </row>
    <row r="298" spans="1:55">
      <c r="A298" s="166">
        <f>输入错误检查!A297</f>
        <v>0</v>
      </c>
      <c r="B298" s="108" t="str">
        <f t="shared" si="1825"/>
        <v/>
      </c>
      <c r="C298" s="108" t="str">
        <f t="shared" si="1826"/>
        <v/>
      </c>
      <c r="D298" s="108" t="str">
        <f t="shared" si="1827"/>
        <v/>
      </c>
      <c r="E298" s="108" t="str">
        <f t="shared" si="1828"/>
        <v/>
      </c>
      <c r="F298" s="108" t="str">
        <f t="shared" si="1829"/>
        <v/>
      </c>
      <c r="G298" s="125">
        <v>4</v>
      </c>
      <c r="H298" s="108" t="s">
        <v>311</v>
      </c>
      <c r="I298" s="108" t="str">
        <f t="shared" si="1675"/>
        <v/>
      </c>
      <c r="J298" s="108" t="str">
        <f t="shared" si="1676"/>
        <v/>
      </c>
      <c r="K298" s="179"/>
      <c r="L298" s="245"/>
      <c r="M298" s="208"/>
      <c r="N298" s="208"/>
      <c r="O298" s="125"/>
      <c r="P298" s="224"/>
      <c r="Q298" s="224"/>
      <c r="R298" s="224"/>
      <c r="S298" s="177"/>
      <c r="T298" s="177"/>
      <c r="U298" s="125" t="str">
        <f t="shared" si="1609"/>
        <v/>
      </c>
      <c r="V298" s="125" t="str" cm="1">
        <f t="array" ref="V298">_xlfn.IFS(S298+T298=0,"",S298&gt;T298,IF(I298="主",IF(S298=5,4,3),IF(S298=5,0,1)),S298&lt;T298,IF(I298="主",IF(T298=5,0,1),IF(T298=5,4,3)),S298=T298,2)</f>
        <v/>
      </c>
      <c r="W298" s="231"/>
      <c r="X298" s="231"/>
      <c r="Y298" s="210" t="str">
        <f t="shared" ref="Y298:Y302" si="1862">IF(Y297="","",Y297)</f>
        <v/>
      </c>
      <c r="Z298" s="235" t="str">
        <f t="shared" ref="Z298:AA298" si="1863">IF($K298="","",IF($K298=$K296,AT296,AT295))</f>
        <v/>
      </c>
      <c r="AA298" s="235" t="str">
        <f t="shared" si="1863"/>
        <v/>
      </c>
      <c r="AB298" s="239" t="str">
        <f t="shared" ref="AB298" si="1864">IF($K298="","",IF($K298=$K296,AW296,AW295))</f>
        <v/>
      </c>
      <c r="AC298" s="239" t="str">
        <f t="shared" ref="AC298" si="1865">IF($K298="","",IF($K298=$K296,AY296,AY295))</f>
        <v/>
      </c>
      <c r="AD298" s="232" t="str">
        <f t="shared" ref="AD298:AG298" si="1866">IF($K298="","",IF($K298=$K296,Z296,Z295))</f>
        <v/>
      </c>
      <c r="AE298" s="232" t="str">
        <f t="shared" si="1866"/>
        <v/>
      </c>
      <c r="AF298" s="240" t="str">
        <f t="shared" si="1866"/>
        <v/>
      </c>
      <c r="AG298" s="240" t="str">
        <f t="shared" si="1866"/>
        <v/>
      </c>
      <c r="AH298" s="232" t="str">
        <f t="shared" ref="AH298:AK298" si="1867">IF($K298="","",IF($K298=$K296,AD296,AD295))</f>
        <v/>
      </c>
      <c r="AI298" s="232" t="str">
        <f t="shared" si="1867"/>
        <v/>
      </c>
      <c r="AJ298" s="233" t="str">
        <f t="shared" si="1867"/>
        <v/>
      </c>
      <c r="AK298" s="233" t="str">
        <f t="shared" si="1867"/>
        <v/>
      </c>
      <c r="AL298" s="236" t="str">
        <f t="shared" ref="AL298" si="1868">IF($K298="","",IF($K298=$K296,AZ296,AZ295))</f>
        <v/>
      </c>
      <c r="AM298" s="241" t="str">
        <f t="shared" ref="AM298:AN298" si="1869">IF($K298="","",IF($K298=$K296,AL296,AL295))</f>
        <v/>
      </c>
      <c r="AN298" s="241" t="str">
        <f t="shared" si="1869"/>
        <v/>
      </c>
      <c r="AO298" s="177"/>
      <c r="AP298" s="177"/>
      <c r="AQ298" s="177"/>
      <c r="AR298" s="177"/>
      <c r="AS298" s="177"/>
      <c r="AT298" s="247"/>
      <c r="AU298" s="247"/>
      <c r="AV298" s="177"/>
      <c r="AW298" s="247"/>
      <c r="AX298" s="177"/>
      <c r="AY298" s="247"/>
      <c r="AZ298" s="139"/>
      <c r="BA298" s="223" t="str">
        <f t="shared" si="1643"/>
        <v/>
      </c>
      <c r="BB298" s="223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223" t="str">
        <f t="shared" si="1635"/>
        <v/>
      </c>
    </row>
    <row r="299" spans="1:55">
      <c r="A299" s="166">
        <f>输入错误检查!A298</f>
        <v>0</v>
      </c>
      <c r="B299" s="108" t="str">
        <f t="shared" si="1825"/>
        <v/>
      </c>
      <c r="C299" s="108" t="str">
        <f t="shared" si="1826"/>
        <v/>
      </c>
      <c r="D299" s="108" t="str">
        <f t="shared" si="1827"/>
        <v/>
      </c>
      <c r="E299" s="108" t="str">
        <f t="shared" si="1828"/>
        <v/>
      </c>
      <c r="F299" s="108" t="str">
        <f t="shared" si="1829"/>
        <v/>
      </c>
      <c r="G299" s="125">
        <v>5</v>
      </c>
      <c r="H299" s="108" t="s">
        <v>307</v>
      </c>
      <c r="I299" s="108" t="str">
        <f t="shared" si="1675"/>
        <v/>
      </c>
      <c r="J299" s="108" t="str">
        <f t="shared" si="1676"/>
        <v/>
      </c>
      <c r="K299" s="179"/>
      <c r="L299" s="177"/>
      <c r="M299" s="208">
        <f>S299+S300</f>
        <v>0</v>
      </c>
      <c r="N299" s="208">
        <f>T299+T300</f>
        <v>0</v>
      </c>
      <c r="O299" s="125">
        <f t="shared" si="1851"/>
        <v>0</v>
      </c>
      <c r="P299" s="209">
        <f t="shared" si="1852"/>
        <v>0</v>
      </c>
      <c r="Q299" s="209">
        <f t="shared" si="1853"/>
        <v>0</v>
      </c>
      <c r="R299" s="209">
        <f t="shared" si="1854"/>
        <v>0</v>
      </c>
      <c r="S299" s="177"/>
      <c r="T299" s="177"/>
      <c r="U299" s="125" t="str">
        <f t="shared" si="1609"/>
        <v/>
      </c>
      <c r="V299" s="125" t="str" cm="1">
        <f t="array" ref="V299">_xlfn.IFS(S299+T299=0,"",S299&gt;T299,IF(I299="主",IF(S299=5,4,3),IF(S299=5,0,1)),S299&lt;T299,IF(I299="主",IF(T299=5,0,1),IF(T299=5,4,3)),S299=T299,2)</f>
        <v/>
      </c>
      <c r="W299" s="231"/>
      <c r="X299" s="231"/>
      <c r="Y299" s="210"/>
      <c r="Z299" s="235" t="str">
        <f t="shared" ref="Z299:AA299" si="1870">IF($K299="","",IF($K299=$K297,AT297,AT298))</f>
        <v/>
      </c>
      <c r="AA299" s="235" t="str">
        <f t="shared" si="1870"/>
        <v/>
      </c>
      <c r="AB299" s="239" t="str">
        <f t="shared" ref="AB299" si="1871">IF($K299="","",IF($K299=$K297,AW297,AW298))</f>
        <v/>
      </c>
      <c r="AC299" s="239" t="str">
        <f t="shared" ref="AC299" si="1872">IF($K299="","",IF($K299=$K297,AY297,AY298))</f>
        <v/>
      </c>
      <c r="AD299" s="232" t="str">
        <f t="shared" ref="AD299:AG299" si="1873">IF($K299="","",IF($K299=$K297,Z297,Z298))</f>
        <v/>
      </c>
      <c r="AE299" s="232" t="str">
        <f t="shared" si="1873"/>
        <v/>
      </c>
      <c r="AF299" s="240" t="str">
        <f t="shared" si="1873"/>
        <v/>
      </c>
      <c r="AG299" s="240" t="str">
        <f t="shared" si="1873"/>
        <v/>
      </c>
      <c r="AH299" s="232" t="str">
        <f t="shared" ref="AH299:AK299" si="1874">IF($K299="","",IF($K299=$K297,AD297,AD298))</f>
        <v/>
      </c>
      <c r="AI299" s="232" t="str">
        <f t="shared" si="1874"/>
        <v/>
      </c>
      <c r="AJ299" s="233" t="str">
        <f t="shared" si="1874"/>
        <v/>
      </c>
      <c r="AK299" s="233" t="str">
        <f t="shared" si="1874"/>
        <v/>
      </c>
      <c r="AL299" s="236" t="str">
        <f t="shared" ref="AL299" si="1875">IF($K299="","",IF($K299=$K297,AZ297,AZ298))</f>
        <v/>
      </c>
      <c r="AM299" s="241" t="str">
        <f t="shared" ref="AM299:AN299" si="1876">IF($K299="","",IF($K299=$K297,AL297,AL298))</f>
        <v/>
      </c>
      <c r="AN299" s="241" t="str">
        <f t="shared" si="1876"/>
        <v/>
      </c>
      <c r="AO299" s="249"/>
      <c r="AP299" s="177"/>
      <c r="AQ299" s="177"/>
      <c r="AR299" s="250"/>
      <c r="AS299" s="246"/>
      <c r="AT299" s="251"/>
      <c r="AU299" s="252"/>
      <c r="AV299" s="177"/>
      <c r="AW299" s="252"/>
      <c r="AX299" s="177"/>
      <c r="AY299" s="252"/>
      <c r="AZ299" s="283"/>
      <c r="BA299" s="223" t="str">
        <f t="shared" si="1643"/>
        <v/>
      </c>
      <c r="BB299" s="223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BC299" s="223" t="str">
        <f t="shared" si="1635"/>
        <v/>
      </c>
    </row>
    <row r="300" spans="1:55">
      <c r="A300" s="166">
        <f>输入错误检查!A299</f>
        <v>0</v>
      </c>
      <c r="B300" s="108" t="str">
        <f t="shared" si="1825"/>
        <v/>
      </c>
      <c r="C300" s="108" t="str">
        <f t="shared" si="1826"/>
        <v/>
      </c>
      <c r="D300" s="108" t="str">
        <f t="shared" si="1827"/>
        <v/>
      </c>
      <c r="E300" s="108" t="str">
        <f t="shared" si="1828"/>
        <v/>
      </c>
      <c r="F300" s="108" t="str">
        <f t="shared" si="1829"/>
        <v/>
      </c>
      <c r="G300" s="125">
        <v>5</v>
      </c>
      <c r="H300" s="108" t="s">
        <v>311</v>
      </c>
      <c r="I300" s="108" t="str">
        <f t="shared" si="1675"/>
        <v/>
      </c>
      <c r="J300" s="108" t="str">
        <f t="shared" si="1676"/>
        <v/>
      </c>
      <c r="K300" s="179"/>
      <c r="L300" s="177"/>
      <c r="M300" s="208"/>
      <c r="N300" s="208"/>
      <c r="O300" s="125"/>
      <c r="P300" s="224"/>
      <c r="Q300" s="224"/>
      <c r="R300" s="224"/>
      <c r="S300" s="177"/>
      <c r="T300" s="177"/>
      <c r="U300" s="125" t="str">
        <f t="shared" si="1609"/>
        <v/>
      </c>
      <c r="V300" s="125" t="str" cm="1">
        <f t="array" ref="V300">_xlfn.IFS(S300+T300=0,"",S300&gt;T300,IF(I300="主",IF(S300=5,4,3),IF(S300=5,0,1)),S300&lt;T300,IF(I300="主",IF(T300=5,0,1),IF(T300=5,4,3)),S300=T300,2)</f>
        <v/>
      </c>
      <c r="W300" s="231"/>
      <c r="X300" s="231"/>
      <c r="Y300" s="210" t="str">
        <f t="shared" si="1862"/>
        <v/>
      </c>
      <c r="Z300" s="235" t="str">
        <f t="shared" ref="Z300:AA300" si="1877">IF($K300="","",IF($K300=$K298,AT298,AT297))</f>
        <v/>
      </c>
      <c r="AA300" s="235" t="str">
        <f t="shared" si="1877"/>
        <v/>
      </c>
      <c r="AB300" s="239" t="str">
        <f t="shared" ref="AB300" si="1878">IF($K300="","",IF($K300=$K298,AW298,AW297))</f>
        <v/>
      </c>
      <c r="AC300" s="239" t="str">
        <f t="shared" ref="AC300" si="1879">IF($K300="","",IF($K300=$K298,AY298,AY297))</f>
        <v/>
      </c>
      <c r="AD300" s="232" t="str">
        <f t="shared" ref="AD300:AG300" si="1880">IF($K300="","",IF($K300=$K298,Z298,Z297))</f>
        <v/>
      </c>
      <c r="AE300" s="232" t="str">
        <f t="shared" si="1880"/>
        <v/>
      </c>
      <c r="AF300" s="240" t="str">
        <f t="shared" si="1880"/>
        <v/>
      </c>
      <c r="AG300" s="240" t="str">
        <f t="shared" si="1880"/>
        <v/>
      </c>
      <c r="AH300" s="232" t="str">
        <f t="shared" ref="AH300:AK300" si="1881">IF($K300="","",IF($K300=$K298,AD298,AD297))</f>
        <v/>
      </c>
      <c r="AI300" s="232" t="str">
        <f t="shared" si="1881"/>
        <v/>
      </c>
      <c r="AJ300" s="233" t="str">
        <f t="shared" si="1881"/>
        <v/>
      </c>
      <c r="AK300" s="233" t="str">
        <f t="shared" si="1881"/>
        <v/>
      </c>
      <c r="AL300" s="236" t="str">
        <f t="shared" ref="AL300" si="1882">IF($K300="","",IF($K300=$K298,AZ298,AZ297))</f>
        <v/>
      </c>
      <c r="AM300" s="241" t="str">
        <f t="shared" ref="AM300:AN300" si="1883">IF($K300="","",IF($K300=$K298,AL298,AL297))</f>
        <v/>
      </c>
      <c r="AN300" s="241" t="str">
        <f t="shared" si="1883"/>
        <v/>
      </c>
      <c r="AO300" s="249"/>
      <c r="AP300" s="177"/>
      <c r="AQ300" s="177"/>
      <c r="AR300" s="250"/>
      <c r="AS300" s="246"/>
      <c r="AT300" s="251"/>
      <c r="AU300" s="252"/>
      <c r="AV300" s="177"/>
      <c r="AW300" s="252"/>
      <c r="AX300" s="177"/>
      <c r="AY300" s="252"/>
      <c r="AZ300" s="283"/>
      <c r="BA300" s="223" t="str">
        <f t="shared" si="1643"/>
        <v/>
      </c>
      <c r="BB300" s="223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BC300" s="223" t="str">
        <f t="shared" si="1635"/>
        <v/>
      </c>
    </row>
    <row r="301" spans="1:55">
      <c r="A301" s="166">
        <f>输入错误检查!A300</f>
        <v>0</v>
      </c>
      <c r="B301" s="108" t="str">
        <f t="shared" si="1825"/>
        <v/>
      </c>
      <c r="C301" s="108" t="str">
        <f t="shared" si="1826"/>
        <v/>
      </c>
      <c r="D301" s="108" t="str">
        <f t="shared" si="1827"/>
        <v/>
      </c>
      <c r="E301" s="108" t="str">
        <f t="shared" si="1828"/>
        <v/>
      </c>
      <c r="F301" s="108" t="str">
        <f t="shared" si="1829"/>
        <v/>
      </c>
      <c r="G301" s="125" t="s">
        <v>314</v>
      </c>
      <c r="H301" s="108" t="s">
        <v>307</v>
      </c>
      <c r="I301" s="108" t="str">
        <f t="shared" si="1675"/>
        <v/>
      </c>
      <c r="J301" s="108" t="str">
        <f t="shared" si="1676"/>
        <v/>
      </c>
      <c r="K301" s="179"/>
      <c r="L301" s="177"/>
      <c r="M301" s="208">
        <f>S301+S302</f>
        <v>0</v>
      </c>
      <c r="N301" s="208">
        <f>T301+T302</f>
        <v>0</v>
      </c>
      <c r="O301" s="125">
        <f t="shared" si="1851"/>
        <v>0</v>
      </c>
      <c r="P301" s="209">
        <f t="shared" si="1852"/>
        <v>0</v>
      </c>
      <c r="Q301" s="209">
        <f t="shared" si="1853"/>
        <v>0</v>
      </c>
      <c r="R301" s="209">
        <f t="shared" si="1854"/>
        <v>0</v>
      </c>
      <c r="S301" s="177"/>
      <c r="T301" s="177"/>
      <c r="U301" s="125" t="str">
        <f t="shared" si="1609"/>
        <v/>
      </c>
      <c r="V301" s="125" t="str" cm="1">
        <f t="array" ref="V301">_xlfn.IFS(S301+T301=0,"",S301&gt;T301,IF(I301="主",IF(S301=5,4,3),IF(S301=5,0,1)),S301&lt;T301,IF(I301="主",IF(T301=5,0,1),IF(T301=5,4,3)),S301=T301,2)</f>
        <v/>
      </c>
      <c r="W301" s="231"/>
      <c r="X301" s="231"/>
      <c r="Y301" s="210"/>
      <c r="Z301" s="235" t="str">
        <f t="shared" ref="Z301:AA301" si="1884">IF($K301="","",IF($K301=$K299,AT299,AT300))</f>
        <v/>
      </c>
      <c r="AA301" s="235" t="str">
        <f t="shared" si="1884"/>
        <v/>
      </c>
      <c r="AB301" s="239" t="str">
        <f t="shared" ref="AB301" si="1885">IF($K301="","",IF($K301=$K299,AW299,AW300))</f>
        <v/>
      </c>
      <c r="AC301" s="239" t="str">
        <f t="shared" ref="AC301" si="1886">IF($K301="","",IF($K301=$K299,AY299,AY300))</f>
        <v/>
      </c>
      <c r="AD301" s="232" t="str">
        <f t="shared" ref="AD301:AG301" si="1887">IF($K301="","",IF($K301=$K299,Z299,Z300))</f>
        <v/>
      </c>
      <c r="AE301" s="232" t="str">
        <f t="shared" si="1887"/>
        <v/>
      </c>
      <c r="AF301" s="240" t="str">
        <f t="shared" si="1887"/>
        <v/>
      </c>
      <c r="AG301" s="240" t="str">
        <f t="shared" si="1887"/>
        <v/>
      </c>
      <c r="AH301" s="232" t="str">
        <f t="shared" ref="AH301:AK301" si="1888">IF($K301="","",IF($K301=$K299,AD299,AD300))</f>
        <v/>
      </c>
      <c r="AI301" s="232" t="str">
        <f t="shared" si="1888"/>
        <v/>
      </c>
      <c r="AJ301" s="233" t="str">
        <f t="shared" si="1888"/>
        <v/>
      </c>
      <c r="AK301" s="233" t="str">
        <f t="shared" si="1888"/>
        <v/>
      </c>
      <c r="AL301" s="236" t="str">
        <f t="shared" ref="AL301" si="1889">IF($K301="","",IF($K301=$K299,AZ299,AZ300))</f>
        <v/>
      </c>
      <c r="AM301" s="241" t="str">
        <f t="shared" ref="AM301:AN301" si="1890">IF($K301="","",IF($K301=$K299,AL299,AL300))</f>
        <v/>
      </c>
      <c r="AN301" s="241" t="str">
        <f t="shared" si="1890"/>
        <v/>
      </c>
      <c r="AO301" s="177"/>
      <c r="AP301" s="177"/>
      <c r="AQ301" s="177"/>
      <c r="AR301" s="177"/>
      <c r="AS301" s="246"/>
      <c r="AT301" s="252"/>
      <c r="AU301" s="252"/>
      <c r="AV301" s="177"/>
      <c r="AW301" s="252"/>
      <c r="AX301" s="177"/>
      <c r="AY301" s="252"/>
      <c r="AZ301" s="283"/>
      <c r="BA301" s="223" t="str">
        <f t="shared" si="1643"/>
        <v/>
      </c>
      <c r="BB301" s="223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BC301" s="223" t="str">
        <f t="shared" si="1635"/>
        <v/>
      </c>
    </row>
    <row r="302" spans="1:55">
      <c r="A302" s="166">
        <f>输入错误检查!A301</f>
        <v>0</v>
      </c>
      <c r="B302" s="108" t="str">
        <f t="shared" si="1825"/>
        <v/>
      </c>
      <c r="C302" s="108" t="str">
        <f t="shared" si="1826"/>
        <v/>
      </c>
      <c r="D302" s="108" t="str">
        <f t="shared" si="1827"/>
        <v/>
      </c>
      <c r="E302" s="108" t="str">
        <f t="shared" si="1828"/>
        <v/>
      </c>
      <c r="F302" s="108" t="str">
        <f t="shared" si="1829"/>
        <v/>
      </c>
      <c r="G302" s="125" t="s">
        <v>314</v>
      </c>
      <c r="H302" s="108" t="s">
        <v>311</v>
      </c>
      <c r="I302" s="108" t="str">
        <f t="shared" si="1675"/>
        <v/>
      </c>
      <c r="J302" s="108" t="str">
        <f t="shared" si="1676"/>
        <v/>
      </c>
      <c r="K302" s="177"/>
      <c r="L302" s="177"/>
      <c r="M302" s="208"/>
      <c r="N302" s="208"/>
      <c r="O302" s="125"/>
      <c r="P302" s="224"/>
      <c r="Q302" s="224"/>
      <c r="R302" s="224"/>
      <c r="S302" s="177"/>
      <c r="T302" s="177"/>
      <c r="U302" s="125" t="str">
        <f t="shared" si="1609"/>
        <v/>
      </c>
      <c r="V302" s="125" t="str" cm="1">
        <f t="array" ref="V302">_xlfn.IFS(S302+T302=0,"",S302&gt;T302,IF(I302="主",IF(S302=5,4,3),IF(S302=5,0,1)),S302&lt;T302,IF(I302="主",IF(T302=5,0,1),IF(T302=5,4,3)),S302=T302,2)</f>
        <v/>
      </c>
      <c r="W302" s="231"/>
      <c r="X302" s="231"/>
      <c r="Y302" s="210" t="str">
        <f t="shared" si="1862"/>
        <v/>
      </c>
      <c r="Z302" s="235" t="str">
        <f t="shared" ref="Z302:AA302" si="1891">IF($K302="","",IF($K302=$K300,AT300,AT299))</f>
        <v/>
      </c>
      <c r="AA302" s="235" t="str">
        <f t="shared" si="1891"/>
        <v/>
      </c>
      <c r="AB302" s="239" t="str">
        <f t="shared" ref="AB302" si="1892">IF($K302="","",IF($K302=$K300,AW300,AW299))</f>
        <v/>
      </c>
      <c r="AC302" s="239" t="str">
        <f t="shared" ref="AC302" si="1893">IF($K302="","",IF($K302=$K300,AY300,AY299))</f>
        <v/>
      </c>
      <c r="AD302" s="232" t="str">
        <f t="shared" ref="AD302:AG302" si="1894">IF($K302="","",IF($K302=$K300,Z300,Z299))</f>
        <v/>
      </c>
      <c r="AE302" s="232" t="str">
        <f t="shared" si="1894"/>
        <v/>
      </c>
      <c r="AF302" s="240" t="str">
        <f t="shared" si="1894"/>
        <v/>
      </c>
      <c r="AG302" s="240" t="str">
        <f t="shared" si="1894"/>
        <v/>
      </c>
      <c r="AH302" s="232" t="str">
        <f t="shared" ref="AH302:AK302" si="1895">IF($K302="","",IF($K302=$K300,AD300,AD299))</f>
        <v/>
      </c>
      <c r="AI302" s="232" t="str">
        <f t="shared" si="1895"/>
        <v/>
      </c>
      <c r="AJ302" s="233" t="str">
        <f t="shared" si="1895"/>
        <v/>
      </c>
      <c r="AK302" s="233" t="str">
        <f t="shared" si="1895"/>
        <v/>
      </c>
      <c r="AL302" s="236" t="str">
        <f t="shared" ref="AL302" si="1896">IF($K302="","",IF($K302=$K300,AZ300,AZ299))</f>
        <v/>
      </c>
      <c r="AM302" s="241" t="str">
        <f t="shared" ref="AM302:AN302" si="1897">IF($K302="","",IF($K302=$K300,AL300,AL299))</f>
        <v/>
      </c>
      <c r="AN302" s="241" t="str">
        <f t="shared" si="1897"/>
        <v/>
      </c>
      <c r="AO302" s="177"/>
      <c r="AP302" s="177"/>
      <c r="AQ302" s="177"/>
      <c r="AR302" s="177"/>
      <c r="AS302" s="177"/>
      <c r="AT302" s="252"/>
      <c r="AU302" s="252"/>
      <c r="AV302" s="177"/>
      <c r="AW302" s="252"/>
      <c r="AX302" s="177"/>
      <c r="AY302" s="252"/>
      <c r="AZ302" s="283"/>
      <c r="BA302" s="223" t="str">
        <f t="shared" si="1643"/>
        <v/>
      </c>
      <c r="BB302" s="223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BC302" s="223" t="str">
        <f t="shared" si="1635"/>
        <v/>
      </c>
    </row>
    <row r="303" spans="1:55">
      <c r="A303" s="166">
        <f>输入错误检查!A302</f>
        <v>0</v>
      </c>
      <c r="B303" s="108" t="str">
        <f>IF(赛果!A27="","",赛果!A27)</f>
        <v/>
      </c>
      <c r="C303" s="108" t="str">
        <f>IF(赛果!B27="","",赛果!B27)</f>
        <v/>
      </c>
      <c r="D303" s="108" t="str">
        <f>IF(赛果!C27="","",赛果!C27)</f>
        <v/>
      </c>
      <c r="E303" s="108" t="str">
        <f>IF(赛果!D27="","",赛果!D27)</f>
        <v/>
      </c>
      <c r="F303" s="108" t="str">
        <f>IF(赛果!E27="","",赛果!E27)</f>
        <v/>
      </c>
      <c r="G303" s="125">
        <v>1</v>
      </c>
      <c r="H303" s="108" t="s">
        <v>307</v>
      </c>
      <c r="I303" s="108" t="str">
        <f t="shared" si="1675"/>
        <v/>
      </c>
      <c r="J303" s="108" t="str">
        <f t="shared" si="1676"/>
        <v/>
      </c>
      <c r="K303" s="288"/>
      <c r="L303" s="288"/>
      <c r="M303" s="208">
        <f>S303+S304</f>
        <v>0</v>
      </c>
      <c r="N303" s="208">
        <f>T303+T304</f>
        <v>0</v>
      </c>
      <c r="O303" s="108">
        <f t="shared" ref="O303:O307" si="1898">M303+N303</f>
        <v>0</v>
      </c>
      <c r="P303" s="256">
        <f t="shared" ref="P303:P307" si="1899">IF(M303&gt;N303,1,0)</f>
        <v>0</v>
      </c>
      <c r="Q303" s="256">
        <f t="shared" ref="Q303:Q307" si="1900">IF(M303+N303=0,0,IF(M303=N303,1,0))</f>
        <v>0</v>
      </c>
      <c r="R303" s="256">
        <f t="shared" ref="R303:R307" si="1901">IF(M303&lt;N303,1,0)</f>
        <v>0</v>
      </c>
      <c r="S303" s="288"/>
      <c r="T303" s="288"/>
      <c r="U303" s="125" t="str">
        <f t="shared" si="1609"/>
        <v/>
      </c>
      <c r="V303" s="125" t="str" cm="1">
        <f t="array" ref="V303">_xlfn.IFS(S303+T303=0,"",S303&gt;T303,IF(I303="主",IF(S303=5,4,3),IF(S303=5,0,1)),S303&lt;T303,IF(I303="主",IF(T303=5,0,1),IF(T303=5,4,3)),S303=T303,2)</f>
        <v/>
      </c>
      <c r="W303" s="258"/>
      <c r="X303" s="258"/>
      <c r="Y303" s="258"/>
      <c r="Z303" s="211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3"/>
      <c r="AL303" s="214"/>
      <c r="AM303" s="214"/>
      <c r="AN303" s="214"/>
      <c r="AO303" s="276"/>
      <c r="AP303" s="278"/>
      <c r="AQ303" s="261"/>
      <c r="AR303" s="262"/>
      <c r="AS303" s="263"/>
      <c r="AT303" s="264"/>
      <c r="AU303" s="265"/>
      <c r="AV303" s="179"/>
      <c r="AW303" s="265"/>
      <c r="AX303" s="179"/>
      <c r="AY303" s="265"/>
      <c r="AZ303" s="266"/>
      <c r="BA303" s="223" t="str">
        <f t="shared" si="1643"/>
        <v/>
      </c>
      <c r="BB303" s="223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223" t="str">
        <f t="shared" si="1635"/>
        <v/>
      </c>
    </row>
    <row r="304" spans="1:55">
      <c r="A304" s="166">
        <f>输入错误检查!A303</f>
        <v>0</v>
      </c>
      <c r="B304" s="108" t="str">
        <f t="shared" ref="B304:B314" si="1902">B303</f>
        <v/>
      </c>
      <c r="C304" s="108" t="str">
        <f t="shared" ref="C304:C314" si="1903">C303</f>
        <v/>
      </c>
      <c r="D304" s="108" t="str">
        <f t="shared" ref="D304:D314" si="1904">D303</f>
        <v/>
      </c>
      <c r="E304" s="108" t="str">
        <f t="shared" ref="E304:E314" si="1905">E303</f>
        <v/>
      </c>
      <c r="F304" s="108" t="str">
        <f t="shared" ref="F304:F314" si="1906">F303</f>
        <v/>
      </c>
      <c r="G304" s="125">
        <v>1</v>
      </c>
      <c r="H304" s="108" t="s">
        <v>311</v>
      </c>
      <c r="I304" s="108" t="str">
        <f t="shared" si="1675"/>
        <v/>
      </c>
      <c r="J304" s="108" t="str">
        <f t="shared" si="1676"/>
        <v/>
      </c>
      <c r="K304" s="288"/>
      <c r="L304" s="288"/>
      <c r="M304" s="208"/>
      <c r="N304" s="208"/>
      <c r="O304" s="108"/>
      <c r="P304" s="267"/>
      <c r="Q304" s="267"/>
      <c r="R304" s="267"/>
      <c r="S304" s="288"/>
      <c r="T304" s="288"/>
      <c r="U304" s="125" t="str">
        <f t="shared" si="1609"/>
        <v/>
      </c>
      <c r="V304" s="125" t="str" cm="1">
        <f t="array" ref="V304">_xlfn.IFS(S304+T304=0,"",S304&gt;T304,IF(I304="主",IF(S304=5,4,3),IF(S304=5,0,1)),S304&lt;T304,IF(I304="主",IF(T304=5,0,1),IF(T304=5,4,3)),S304=T304,2)</f>
        <v/>
      </c>
      <c r="W304" s="258" t="str">
        <f>IF(W303="","",W303)</f>
        <v/>
      </c>
      <c r="X304" s="258"/>
      <c r="Y304" s="258" t="str">
        <f t="shared" ref="Y304:Y308" si="1907">IF(Y303="","",Y303)</f>
        <v/>
      </c>
      <c r="Z304" s="225"/>
      <c r="AA304" s="226"/>
      <c r="AB304" s="227"/>
      <c r="AC304" s="227"/>
      <c r="AD304" s="227"/>
      <c r="AE304" s="227"/>
      <c r="AF304" s="227"/>
      <c r="AG304" s="227"/>
      <c r="AH304" s="227"/>
      <c r="AI304" s="227"/>
      <c r="AJ304" s="227"/>
      <c r="AK304" s="213"/>
      <c r="AL304" s="214"/>
      <c r="AM304" s="214"/>
      <c r="AN304" s="214"/>
      <c r="AO304" s="276"/>
      <c r="AP304" s="278"/>
      <c r="AQ304" s="268"/>
      <c r="AR304" s="269"/>
      <c r="AS304" s="270"/>
      <c r="AT304" s="264"/>
      <c r="AU304" s="265"/>
      <c r="AV304" s="179"/>
      <c r="AW304" s="265"/>
      <c r="AX304" s="179"/>
      <c r="AY304" s="265"/>
      <c r="AZ304" s="266"/>
      <c r="BA304" s="223" t="str">
        <f t="shared" si="1643"/>
        <v/>
      </c>
      <c r="BB304" s="223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223" t="str">
        <f t="shared" si="1635"/>
        <v/>
      </c>
    </row>
    <row r="305" spans="1:55">
      <c r="A305" s="166">
        <f>输入错误检查!A304</f>
        <v>0</v>
      </c>
      <c r="B305" s="108" t="str">
        <f t="shared" si="1902"/>
        <v/>
      </c>
      <c r="C305" s="108" t="str">
        <f t="shared" si="1903"/>
        <v/>
      </c>
      <c r="D305" s="108" t="str">
        <f t="shared" si="1904"/>
        <v/>
      </c>
      <c r="E305" s="108" t="str">
        <f t="shared" si="1905"/>
        <v/>
      </c>
      <c r="F305" s="108" t="str">
        <f t="shared" si="1906"/>
        <v/>
      </c>
      <c r="G305" s="125">
        <v>2</v>
      </c>
      <c r="H305" s="108" t="s">
        <v>307</v>
      </c>
      <c r="I305" s="108" t="str">
        <f t="shared" si="1675"/>
        <v/>
      </c>
      <c r="J305" s="108" t="str">
        <f t="shared" si="1676"/>
        <v/>
      </c>
      <c r="K305" s="288"/>
      <c r="L305" s="288"/>
      <c r="M305" s="208">
        <f>S305+S306</f>
        <v>0</v>
      </c>
      <c r="N305" s="208">
        <f>T305+T306</f>
        <v>0</v>
      </c>
      <c r="O305" s="108">
        <f t="shared" si="1898"/>
        <v>0</v>
      </c>
      <c r="P305" s="256">
        <f t="shared" si="1899"/>
        <v>0</v>
      </c>
      <c r="Q305" s="256">
        <f t="shared" si="1900"/>
        <v>0</v>
      </c>
      <c r="R305" s="256">
        <f t="shared" si="1901"/>
        <v>0</v>
      </c>
      <c r="S305" s="288"/>
      <c r="T305" s="288"/>
      <c r="U305" s="125" t="str">
        <f t="shared" si="1609"/>
        <v/>
      </c>
      <c r="V305" s="125" t="str" cm="1">
        <f t="array" ref="V305">_xlfn.IFS(S305+T305=0,"",S305&gt;T305,IF(I305="主",IF(S305=5,4,3),IF(S305=5,0,1)),S305&lt;T305,IF(I305="主",IF(T305=5,0,1),IF(T305=5,4,3)),S305=T305,2)</f>
        <v/>
      </c>
      <c r="W305" s="271"/>
      <c r="X305" s="258"/>
      <c r="Y305" s="258"/>
      <c r="Z305" s="232" t="str">
        <f t="shared" ref="Z305:AA305" si="1908">IF($K305="","",IF($K305=$K303,AT303,AT304))</f>
        <v/>
      </c>
      <c r="AA305" s="233" t="str">
        <f t="shared" si="1908"/>
        <v/>
      </c>
      <c r="AB305" s="234" t="str">
        <f t="shared" ref="AB305" si="1909">IF($K305="","",IF($K305=$K303,AW303,AW304))</f>
        <v/>
      </c>
      <c r="AC305" s="235" t="str">
        <f t="shared" ref="AC305" si="1910">IF($K305="","",IF($K305=$K303,AY303,AY304))</f>
        <v/>
      </c>
      <c r="AD305" s="227"/>
      <c r="AE305" s="227"/>
      <c r="AF305" s="227"/>
      <c r="AG305" s="227"/>
      <c r="AH305" s="227"/>
      <c r="AI305" s="227"/>
      <c r="AJ305" s="227"/>
      <c r="AK305" s="227"/>
      <c r="AL305" s="236" t="str">
        <f t="shared" ref="AL305" si="1911">IF($K305="","",IF($K305=$K303,AZ303,AZ304))</f>
        <v/>
      </c>
      <c r="AM305" s="214"/>
      <c r="AN305" s="214"/>
      <c r="AO305" s="276"/>
      <c r="AP305" s="277"/>
      <c r="AQ305" s="289"/>
      <c r="AR305" s="274"/>
      <c r="AS305" s="270"/>
      <c r="AT305" s="264"/>
      <c r="AU305" s="265"/>
      <c r="AV305" s="179"/>
      <c r="AW305" s="265"/>
      <c r="AX305" s="179"/>
      <c r="AY305" s="265"/>
      <c r="AZ305" s="266"/>
      <c r="BA305" s="223" t="str">
        <f t="shared" si="1643"/>
        <v/>
      </c>
      <c r="BB305" s="223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223" t="str">
        <f t="shared" si="1635"/>
        <v/>
      </c>
    </row>
    <row r="306" spans="1:55">
      <c r="A306" s="166">
        <f>输入错误检查!A305</f>
        <v>0</v>
      </c>
      <c r="B306" s="108" t="str">
        <f t="shared" si="1902"/>
        <v/>
      </c>
      <c r="C306" s="108" t="str">
        <f t="shared" si="1903"/>
        <v/>
      </c>
      <c r="D306" s="108" t="str">
        <f t="shared" si="1904"/>
        <v/>
      </c>
      <c r="E306" s="108" t="str">
        <f t="shared" si="1905"/>
        <v/>
      </c>
      <c r="F306" s="108" t="str">
        <f t="shared" si="1906"/>
        <v/>
      </c>
      <c r="G306" s="125">
        <v>2</v>
      </c>
      <c r="H306" s="108" t="s">
        <v>311</v>
      </c>
      <c r="I306" s="108" t="str">
        <f t="shared" si="1675"/>
        <v/>
      </c>
      <c r="J306" s="108" t="str">
        <f t="shared" si="1676"/>
        <v/>
      </c>
      <c r="K306" s="288"/>
      <c r="L306" s="288"/>
      <c r="M306" s="208"/>
      <c r="N306" s="208"/>
      <c r="O306" s="108"/>
      <c r="P306" s="267"/>
      <c r="Q306" s="267"/>
      <c r="R306" s="267"/>
      <c r="S306" s="288"/>
      <c r="T306" s="288"/>
      <c r="U306" s="125" t="str">
        <f t="shared" si="1609"/>
        <v/>
      </c>
      <c r="V306" s="125" t="str" cm="1">
        <f t="array" ref="V306">_xlfn.IFS(S306+T306=0,"",S306&gt;T306,IF(I306="主",IF(S306=5,4,3),IF(S306=5,0,1)),S306&lt;T306,IF(I306="主",IF(T306=5,0,1),IF(T306=5,4,3)),S306=T306,2)</f>
        <v/>
      </c>
      <c r="W306" s="271"/>
      <c r="X306" s="258"/>
      <c r="Y306" s="258" t="str">
        <f t="shared" si="1907"/>
        <v/>
      </c>
      <c r="Z306" s="232" t="str">
        <f t="shared" ref="Z306:AA306" si="1912">IF($K306="","",IF($K306=$K304,AT304,AT303))</f>
        <v/>
      </c>
      <c r="AA306" s="233" t="str">
        <f t="shared" si="1912"/>
        <v/>
      </c>
      <c r="AB306" s="234" t="str">
        <f t="shared" ref="AB306" si="1913">IF($K306="","",IF($K306=$K304,AW304,AW303))</f>
        <v/>
      </c>
      <c r="AC306" s="235" t="str">
        <f t="shared" ref="AC306" si="1914">IF($K306="","",IF($K306=$K304,AY304,AY303))</f>
        <v/>
      </c>
      <c r="AD306" s="226"/>
      <c r="AE306" s="226"/>
      <c r="AF306" s="227"/>
      <c r="AG306" s="227"/>
      <c r="AH306" s="227"/>
      <c r="AI306" s="227"/>
      <c r="AJ306" s="227"/>
      <c r="AK306" s="227"/>
      <c r="AL306" s="236" t="str">
        <f t="shared" ref="AL306" si="1915">IF($K306="","",IF($K306=$K304,AZ304,AZ303))</f>
        <v/>
      </c>
      <c r="AM306" s="214"/>
      <c r="AN306" s="214"/>
      <c r="AO306" s="276"/>
      <c r="AP306" s="277"/>
      <c r="AQ306" s="278"/>
      <c r="AR306" s="268"/>
      <c r="AS306" s="270"/>
      <c r="AT306" s="264"/>
      <c r="AU306" s="265"/>
      <c r="AV306" s="179"/>
      <c r="AW306" s="265"/>
      <c r="AX306" s="179"/>
      <c r="AY306" s="265"/>
      <c r="AZ306" s="266"/>
      <c r="BA306" s="223" t="str">
        <f t="shared" si="1643"/>
        <v/>
      </c>
      <c r="BB306" s="223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223" t="str">
        <f t="shared" si="1635"/>
        <v/>
      </c>
    </row>
    <row r="307" spans="1:55">
      <c r="A307" s="166">
        <f>输入错误检查!A306</f>
        <v>0</v>
      </c>
      <c r="B307" s="108" t="str">
        <f t="shared" si="1902"/>
        <v/>
      </c>
      <c r="C307" s="108" t="str">
        <f t="shared" si="1903"/>
        <v/>
      </c>
      <c r="D307" s="108" t="str">
        <f t="shared" si="1904"/>
        <v/>
      </c>
      <c r="E307" s="108" t="str">
        <f t="shared" si="1905"/>
        <v/>
      </c>
      <c r="F307" s="108" t="str">
        <f t="shared" si="1906"/>
        <v/>
      </c>
      <c r="G307" s="125">
        <v>3</v>
      </c>
      <c r="H307" s="108" t="s">
        <v>307</v>
      </c>
      <c r="I307" s="108" t="str">
        <f t="shared" si="1675"/>
        <v/>
      </c>
      <c r="J307" s="108" t="str">
        <f t="shared" si="1676"/>
        <v/>
      </c>
      <c r="K307" s="288"/>
      <c r="L307" s="288"/>
      <c r="M307" s="208">
        <f>S307+S308</f>
        <v>0</v>
      </c>
      <c r="N307" s="208">
        <f>T307+T308</f>
        <v>0</v>
      </c>
      <c r="O307" s="108">
        <f t="shared" si="1898"/>
        <v>0</v>
      </c>
      <c r="P307" s="256">
        <f t="shared" si="1899"/>
        <v>0</v>
      </c>
      <c r="Q307" s="256">
        <f t="shared" si="1900"/>
        <v>0</v>
      </c>
      <c r="R307" s="256">
        <f t="shared" si="1901"/>
        <v>0</v>
      </c>
      <c r="S307" s="288"/>
      <c r="T307" s="288"/>
      <c r="U307" s="125" t="str">
        <f t="shared" si="1609"/>
        <v/>
      </c>
      <c r="V307" s="125" t="str" cm="1">
        <f t="array" ref="V307">_xlfn.IFS(S307+T307=0,"",S307&gt;T307,IF(I307="主",IF(S307=5,4,3),IF(S307=5,0,1)),S307&lt;T307,IF(I307="主",IF(T307=5,0,1),IF(T307=5,4,3)),S307=T307,2)</f>
        <v/>
      </c>
      <c r="W307" s="271"/>
      <c r="X307" s="271"/>
      <c r="Y307" s="258"/>
      <c r="Z307" s="235" t="str">
        <f t="shared" ref="Z307:AA307" si="1916">IF($K307="","",IF($K307=$K305,AT305,AT306))</f>
        <v/>
      </c>
      <c r="AA307" s="235" t="str">
        <f t="shared" si="1916"/>
        <v/>
      </c>
      <c r="AB307" s="239" t="str">
        <f t="shared" ref="AB307" si="1917">IF($K307="","",IF($K307=$K305,AW305,AW306))</f>
        <v/>
      </c>
      <c r="AC307" s="239" t="str">
        <f t="shared" ref="AC307" si="1918">IF($K307="","",IF($K307=$K305,AY305,AY306))</f>
        <v/>
      </c>
      <c r="AD307" s="235" t="str">
        <f t="shared" ref="AD307:AG307" si="1919">IF($K307="","",IF($K307=$K305,Z305,Z306))</f>
        <v/>
      </c>
      <c r="AE307" s="240" t="str">
        <f t="shared" si="1919"/>
        <v/>
      </c>
      <c r="AF307" s="240" t="str">
        <f t="shared" si="1919"/>
        <v/>
      </c>
      <c r="AG307" s="240" t="str">
        <f t="shared" si="1919"/>
        <v/>
      </c>
      <c r="AH307" s="227"/>
      <c r="AI307" s="227"/>
      <c r="AJ307" s="227"/>
      <c r="AK307" s="227"/>
      <c r="AL307" s="236" t="str">
        <f t="shared" ref="AL307" si="1920">IF($K307="","",IF($K307=$K305,AZ305,AZ306))</f>
        <v/>
      </c>
      <c r="AM307" s="241" t="str">
        <f t="shared" ref="AM307" si="1921">IF($K307="","",IF($K307=$K305,AL305,AL306))</f>
        <v/>
      </c>
      <c r="AN307" s="214"/>
      <c r="AO307" s="276"/>
      <c r="AP307" s="277"/>
      <c r="AQ307" s="277"/>
      <c r="AR307" s="289"/>
      <c r="AS307" s="275"/>
      <c r="AT307" s="264"/>
      <c r="AU307" s="265"/>
      <c r="AV307" s="179"/>
      <c r="AW307" s="265"/>
      <c r="AX307" s="179"/>
      <c r="AY307" s="265"/>
      <c r="AZ307" s="266"/>
      <c r="BA307" s="223" t="str">
        <f t="shared" si="1643"/>
        <v/>
      </c>
      <c r="BB307" s="223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BC307" s="223" t="str">
        <f t="shared" si="1635"/>
        <v/>
      </c>
    </row>
    <row r="308" spans="1:55">
      <c r="A308" s="166">
        <f>输入错误检查!A307</f>
        <v>0</v>
      </c>
      <c r="B308" s="108" t="str">
        <f t="shared" si="1902"/>
        <v/>
      </c>
      <c r="C308" s="108" t="str">
        <f t="shared" si="1903"/>
        <v/>
      </c>
      <c r="D308" s="108" t="str">
        <f t="shared" si="1904"/>
        <v/>
      </c>
      <c r="E308" s="108" t="str">
        <f t="shared" si="1905"/>
        <v/>
      </c>
      <c r="F308" s="108" t="str">
        <f t="shared" si="1906"/>
        <v/>
      </c>
      <c r="G308" s="125">
        <v>3</v>
      </c>
      <c r="H308" s="108" t="s">
        <v>311</v>
      </c>
      <c r="I308" s="108" t="str">
        <f t="shared" si="1675"/>
        <v/>
      </c>
      <c r="J308" s="108" t="str">
        <f t="shared" si="1676"/>
        <v/>
      </c>
      <c r="K308" s="288"/>
      <c r="L308" s="288"/>
      <c r="M308" s="208"/>
      <c r="N308" s="208"/>
      <c r="O308" s="108"/>
      <c r="P308" s="267"/>
      <c r="Q308" s="267"/>
      <c r="R308" s="267"/>
      <c r="S308" s="288"/>
      <c r="T308" s="288"/>
      <c r="U308" s="125" t="str">
        <f t="shared" si="1609"/>
        <v/>
      </c>
      <c r="V308" s="125" t="str" cm="1">
        <f t="array" ref="V308">_xlfn.IFS(S308+T308=0,"",S308&gt;T308,IF(I308="主",IF(S308=5,4,3),IF(S308=5,0,1)),S308&lt;T308,IF(I308="主",IF(T308=5,0,1),IF(T308=5,4,3)),S308=T308,2)</f>
        <v/>
      </c>
      <c r="W308" s="271"/>
      <c r="X308" s="271"/>
      <c r="Y308" s="258" t="str">
        <f t="shared" si="1907"/>
        <v/>
      </c>
      <c r="Z308" s="235" t="str">
        <f t="shared" ref="Z308:AA308" si="1922">IF($K308="","",IF($K308=$K306,AT306,AT305))</f>
        <v/>
      </c>
      <c r="AA308" s="235" t="str">
        <f t="shared" si="1922"/>
        <v/>
      </c>
      <c r="AB308" s="239" t="str">
        <f t="shared" ref="AB308" si="1923">IF($K308="","",IF($K308=$K306,AW306,AW305))</f>
        <v/>
      </c>
      <c r="AC308" s="239" t="str">
        <f t="shared" ref="AC308" si="1924">IF($K308="","",IF($K308=$K306,AY306,AY305))</f>
        <v/>
      </c>
      <c r="AD308" s="235" t="str">
        <f t="shared" ref="AD308:AG308" si="1925">IF($K308="","",IF($K308=$K306,Z306,Z305))</f>
        <v/>
      </c>
      <c r="AE308" s="240" t="str">
        <f t="shared" si="1925"/>
        <v/>
      </c>
      <c r="AF308" s="240" t="str">
        <f t="shared" si="1925"/>
        <v/>
      </c>
      <c r="AG308" s="240" t="str">
        <f t="shared" si="1925"/>
        <v/>
      </c>
      <c r="AH308" s="226"/>
      <c r="AI308" s="226"/>
      <c r="AJ308" s="226"/>
      <c r="AK308" s="243"/>
      <c r="AL308" s="236" t="str">
        <f t="shared" ref="AL308" si="1926">IF($K308="","",IF($K308=$K306,AZ306,AZ305))</f>
        <v/>
      </c>
      <c r="AM308" s="241" t="str">
        <f t="shared" ref="AM308" si="1927">IF($K308="","",IF($K308=$K306,AL306,AL305))</f>
        <v/>
      </c>
      <c r="AN308" s="214"/>
      <c r="AO308" s="276"/>
      <c r="AP308" s="277"/>
      <c r="AQ308" s="277"/>
      <c r="AR308" s="278"/>
      <c r="AS308" s="279"/>
      <c r="AT308" s="264"/>
      <c r="AU308" s="265"/>
      <c r="AV308" s="179"/>
      <c r="AW308" s="265"/>
      <c r="AX308" s="179"/>
      <c r="AY308" s="265"/>
      <c r="AZ308" s="266"/>
      <c r="BA308" s="223" t="str">
        <f t="shared" si="1643"/>
        <v/>
      </c>
      <c r="BB308" s="223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BC308" s="223" t="str">
        <f t="shared" si="1635"/>
        <v/>
      </c>
    </row>
    <row r="309" spans="1:55">
      <c r="A309" s="166">
        <f>输入错误检查!A308</f>
        <v>0</v>
      </c>
      <c r="B309" s="108" t="str">
        <f t="shared" si="1902"/>
        <v/>
      </c>
      <c r="C309" s="108" t="str">
        <f t="shared" si="1903"/>
        <v/>
      </c>
      <c r="D309" s="108" t="str">
        <f t="shared" si="1904"/>
        <v/>
      </c>
      <c r="E309" s="108" t="str">
        <f t="shared" si="1905"/>
        <v/>
      </c>
      <c r="F309" s="108" t="str">
        <f t="shared" si="1906"/>
        <v/>
      </c>
      <c r="G309" s="125">
        <v>4</v>
      </c>
      <c r="H309" s="108" t="s">
        <v>307</v>
      </c>
      <c r="I309" s="108" t="str">
        <f t="shared" si="1675"/>
        <v/>
      </c>
      <c r="J309" s="108" t="str">
        <f t="shared" si="1676"/>
        <v/>
      </c>
      <c r="K309" s="288"/>
      <c r="L309" s="288"/>
      <c r="M309" s="208">
        <f>S309+S310</f>
        <v>0</v>
      </c>
      <c r="N309" s="208">
        <f>T309+T310</f>
        <v>0</v>
      </c>
      <c r="O309" s="108">
        <f t="shared" ref="O309:O313" si="1928">M309+N309</f>
        <v>0</v>
      </c>
      <c r="P309" s="256">
        <f t="shared" ref="P309:P313" si="1929">IF(M309&gt;N309,1,0)</f>
        <v>0</v>
      </c>
      <c r="Q309" s="256">
        <f t="shared" ref="Q309:Q313" si="1930">IF(M309+N309=0,0,IF(M309=N309,1,0))</f>
        <v>0</v>
      </c>
      <c r="R309" s="256">
        <f t="shared" ref="R309:R313" si="1931">IF(M309&lt;N309,1,0)</f>
        <v>0</v>
      </c>
      <c r="S309" s="288"/>
      <c r="T309" s="288"/>
      <c r="U309" s="125" t="str">
        <f t="shared" si="1609"/>
        <v/>
      </c>
      <c r="V309" s="125" t="str" cm="1">
        <f t="array" ref="V309">_xlfn.IFS(S309+T309=0,"",S309&gt;T309,IF(I309="主",IF(S309=5,4,3),IF(S309=5,0,1)),S309&lt;T309,IF(I309="主",IF(T309=5,0,1),IF(T309=5,4,3)),S309=T309,2)</f>
        <v/>
      </c>
      <c r="W309" s="271"/>
      <c r="X309" s="271"/>
      <c r="Y309" s="258"/>
      <c r="Z309" s="235" t="str">
        <f t="shared" ref="Z309:AA309" si="1932">IF($K309="","",IF($K309=$K307,AT307,AT308))</f>
        <v/>
      </c>
      <c r="AA309" s="235" t="str">
        <f t="shared" si="1932"/>
        <v/>
      </c>
      <c r="AB309" s="239" t="str">
        <f t="shared" ref="AB309" si="1933">IF($K309="","",IF($K309=$K307,AW307,AW308))</f>
        <v/>
      </c>
      <c r="AC309" s="239" t="str">
        <f t="shared" ref="AC309" si="1934">IF($K309="","",IF($K309=$K307,AY307,AY308))</f>
        <v/>
      </c>
      <c r="AD309" s="232" t="str">
        <f t="shared" ref="AD309:AG309" si="1935">IF($K309="","",IF($K309=$K307,Z307,Z308))</f>
        <v/>
      </c>
      <c r="AE309" s="232" t="str">
        <f t="shared" si="1935"/>
        <v/>
      </c>
      <c r="AF309" s="240" t="str">
        <f t="shared" si="1935"/>
        <v/>
      </c>
      <c r="AG309" s="240" t="str">
        <f t="shared" si="1935"/>
        <v/>
      </c>
      <c r="AH309" s="232" t="str">
        <f t="shared" ref="AH309:AK309" si="1936">IF($K309="","",IF($K309=$K307,AD307,AD308))</f>
        <v/>
      </c>
      <c r="AI309" s="232" t="str">
        <f t="shared" si="1936"/>
        <v/>
      </c>
      <c r="AJ309" s="233" t="str">
        <f t="shared" si="1936"/>
        <v/>
      </c>
      <c r="AK309" s="233" t="str">
        <f t="shared" si="1936"/>
        <v/>
      </c>
      <c r="AL309" s="236" t="str">
        <f t="shared" ref="AL309" si="1937">IF($K309="","",IF($K309=$K307,AZ307,AZ308))</f>
        <v/>
      </c>
      <c r="AM309" s="241" t="str">
        <f t="shared" ref="AM309:AN309" si="1938">IF($K309="","",IF($K309=$K307,AL307,AL308))</f>
        <v/>
      </c>
      <c r="AN309" s="241" t="str">
        <f t="shared" si="1938"/>
        <v/>
      </c>
      <c r="AO309" s="277"/>
      <c r="AP309" s="277"/>
      <c r="AQ309" s="277"/>
      <c r="AR309" s="277"/>
      <c r="AS309" s="280"/>
      <c r="AT309" s="264"/>
      <c r="AU309" s="265"/>
      <c r="AV309" s="179"/>
      <c r="AW309" s="265"/>
      <c r="AX309" s="179"/>
      <c r="AY309" s="265"/>
      <c r="AZ309" s="266"/>
      <c r="BA309" s="223" t="str">
        <f t="shared" si="1643"/>
        <v/>
      </c>
      <c r="BB309" s="223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BC309" s="223" t="str">
        <f t="shared" si="1635"/>
        <v/>
      </c>
    </row>
    <row r="310" spans="1:55">
      <c r="A310" s="166">
        <f>输入错误检查!A309</f>
        <v>0</v>
      </c>
      <c r="B310" s="108" t="str">
        <f t="shared" si="1902"/>
        <v/>
      </c>
      <c r="C310" s="108" t="str">
        <f t="shared" si="1903"/>
        <v/>
      </c>
      <c r="D310" s="108" t="str">
        <f t="shared" si="1904"/>
        <v/>
      </c>
      <c r="E310" s="108" t="str">
        <f t="shared" si="1905"/>
        <v/>
      </c>
      <c r="F310" s="108" t="str">
        <f t="shared" si="1906"/>
        <v/>
      </c>
      <c r="G310" s="125">
        <v>4</v>
      </c>
      <c r="H310" s="108" t="s">
        <v>311</v>
      </c>
      <c r="I310" s="108" t="str">
        <f t="shared" si="1675"/>
        <v/>
      </c>
      <c r="J310" s="108" t="str">
        <f t="shared" si="1676"/>
        <v/>
      </c>
      <c r="K310" s="288"/>
      <c r="L310" s="288"/>
      <c r="M310" s="208"/>
      <c r="N310" s="208"/>
      <c r="O310" s="108"/>
      <c r="P310" s="267"/>
      <c r="Q310" s="267"/>
      <c r="R310" s="267"/>
      <c r="S310" s="288"/>
      <c r="T310" s="288"/>
      <c r="U310" s="125" t="str">
        <f t="shared" si="1609"/>
        <v/>
      </c>
      <c r="V310" s="125" t="str" cm="1">
        <f t="array" ref="V310">_xlfn.IFS(S310+T310=0,"",S310&gt;T310,IF(I310="主",IF(S310=5,4,3),IF(S310=5,0,1)),S310&lt;T310,IF(I310="主",IF(T310=5,0,1),IF(T310=5,4,3)),S310=T310,2)</f>
        <v/>
      </c>
      <c r="W310" s="271"/>
      <c r="X310" s="271"/>
      <c r="Y310" s="258" t="str">
        <f t="shared" ref="Y310:Y314" si="1939">IF(Y309="","",Y309)</f>
        <v/>
      </c>
      <c r="Z310" s="235" t="str">
        <f t="shared" ref="Z310:AA310" si="1940">IF($K310="","",IF($K310=$K308,AT308,AT307))</f>
        <v/>
      </c>
      <c r="AA310" s="235" t="str">
        <f t="shared" si="1940"/>
        <v/>
      </c>
      <c r="AB310" s="239" t="str">
        <f t="shared" ref="AB310" si="1941">IF($K310="","",IF($K310=$K308,AW308,AW307))</f>
        <v/>
      </c>
      <c r="AC310" s="239" t="str">
        <f t="shared" ref="AC310" si="1942">IF($K310="","",IF($K310=$K308,AY308,AY307))</f>
        <v/>
      </c>
      <c r="AD310" s="232" t="str">
        <f t="shared" ref="AD310:AG310" si="1943">IF($K310="","",IF($K310=$K308,Z308,Z307))</f>
        <v/>
      </c>
      <c r="AE310" s="232" t="str">
        <f t="shared" si="1943"/>
        <v/>
      </c>
      <c r="AF310" s="240" t="str">
        <f t="shared" si="1943"/>
        <v/>
      </c>
      <c r="AG310" s="240" t="str">
        <f t="shared" si="1943"/>
        <v/>
      </c>
      <c r="AH310" s="232" t="str">
        <f t="shared" ref="AH310:AK310" si="1944">IF($K310="","",IF($K310=$K308,AD308,AD307))</f>
        <v/>
      </c>
      <c r="AI310" s="232" t="str">
        <f t="shared" si="1944"/>
        <v/>
      </c>
      <c r="AJ310" s="233" t="str">
        <f t="shared" si="1944"/>
        <v/>
      </c>
      <c r="AK310" s="233" t="str">
        <f t="shared" si="1944"/>
        <v/>
      </c>
      <c r="AL310" s="236" t="str">
        <f t="shared" ref="AL310" si="1945">IF($K310="","",IF($K310=$K308,AZ308,AZ307))</f>
        <v/>
      </c>
      <c r="AM310" s="241" t="str">
        <f t="shared" ref="AM310:AN310" si="1946">IF($K310="","",IF($K310=$K308,AL308,AL307))</f>
        <v/>
      </c>
      <c r="AN310" s="241" t="str">
        <f t="shared" si="1946"/>
        <v/>
      </c>
      <c r="AO310" s="277"/>
      <c r="AP310" s="277"/>
      <c r="AQ310" s="277"/>
      <c r="AR310" s="277"/>
      <c r="AS310" s="277"/>
      <c r="AT310" s="264"/>
      <c r="AU310" s="265"/>
      <c r="AV310" s="179"/>
      <c r="AW310" s="265"/>
      <c r="AX310" s="179"/>
      <c r="AY310" s="265"/>
      <c r="AZ310" s="266"/>
      <c r="BA310" s="223" t="str">
        <f t="shared" si="1643"/>
        <v/>
      </c>
      <c r="BB310" s="223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BC310" s="223" t="str">
        <f t="shared" si="1635"/>
        <v/>
      </c>
    </row>
    <row r="311" spans="1:55">
      <c r="A311" s="166">
        <f>输入错误检查!A310</f>
        <v>0</v>
      </c>
      <c r="B311" s="108" t="str">
        <f t="shared" si="1902"/>
        <v/>
      </c>
      <c r="C311" s="108" t="str">
        <f t="shared" si="1903"/>
        <v/>
      </c>
      <c r="D311" s="108" t="str">
        <f t="shared" si="1904"/>
        <v/>
      </c>
      <c r="E311" s="108" t="str">
        <f t="shared" si="1905"/>
        <v/>
      </c>
      <c r="F311" s="108" t="str">
        <f t="shared" si="1906"/>
        <v/>
      </c>
      <c r="G311" s="125">
        <v>5</v>
      </c>
      <c r="H311" s="108" t="s">
        <v>307</v>
      </c>
      <c r="I311" s="108" t="str">
        <f t="shared" si="1675"/>
        <v/>
      </c>
      <c r="J311" s="108" t="str">
        <f t="shared" si="1676"/>
        <v/>
      </c>
      <c r="K311" s="288"/>
      <c r="L311" s="288"/>
      <c r="M311" s="208">
        <f>S311+S312</f>
        <v>0</v>
      </c>
      <c r="N311" s="208">
        <f>T311+T312</f>
        <v>0</v>
      </c>
      <c r="O311" s="108">
        <f t="shared" si="1928"/>
        <v>0</v>
      </c>
      <c r="P311" s="256">
        <f t="shared" si="1929"/>
        <v>0</v>
      </c>
      <c r="Q311" s="256">
        <f t="shared" si="1930"/>
        <v>0</v>
      </c>
      <c r="R311" s="256">
        <f t="shared" si="1931"/>
        <v>0</v>
      </c>
      <c r="S311" s="288"/>
      <c r="T311" s="288"/>
      <c r="U311" s="125" t="str">
        <f t="shared" si="1609"/>
        <v/>
      </c>
      <c r="V311" s="125" t="str" cm="1">
        <f t="array" ref="V311">_xlfn.IFS(S311+T311=0,"",S311&gt;T311,IF(I311="主",IF(S311=5,4,3),IF(S311=5,0,1)),S311&lt;T311,IF(I311="主",IF(T311=5,0,1),IF(T311=5,4,3)),S311=T311,2)</f>
        <v/>
      </c>
      <c r="W311" s="271"/>
      <c r="X311" s="271"/>
      <c r="Y311" s="258"/>
      <c r="Z311" s="235" t="str">
        <f t="shared" ref="Z311:AA311" si="1947">IF($K311="","",IF($K311=$K309,AT309,AT310))</f>
        <v/>
      </c>
      <c r="AA311" s="235" t="str">
        <f t="shared" si="1947"/>
        <v/>
      </c>
      <c r="AB311" s="239" t="str">
        <f t="shared" ref="AB311" si="1948">IF($K311="","",IF($K311=$K309,AW309,AW310))</f>
        <v/>
      </c>
      <c r="AC311" s="239" t="str">
        <f t="shared" ref="AC311" si="1949">IF($K311="","",IF($K311=$K309,AY309,AY310))</f>
        <v/>
      </c>
      <c r="AD311" s="232" t="str">
        <f t="shared" ref="AD311:AG311" si="1950">IF($K311="","",IF($K311=$K309,Z309,Z310))</f>
        <v/>
      </c>
      <c r="AE311" s="232" t="str">
        <f t="shared" si="1950"/>
        <v/>
      </c>
      <c r="AF311" s="240" t="str">
        <f t="shared" si="1950"/>
        <v/>
      </c>
      <c r="AG311" s="240" t="str">
        <f t="shared" si="1950"/>
        <v/>
      </c>
      <c r="AH311" s="232" t="str">
        <f t="shared" ref="AH311:AK311" si="1951">IF($K311="","",IF($K311=$K309,AD309,AD310))</f>
        <v/>
      </c>
      <c r="AI311" s="232" t="str">
        <f t="shared" si="1951"/>
        <v/>
      </c>
      <c r="AJ311" s="233" t="str">
        <f t="shared" si="1951"/>
        <v/>
      </c>
      <c r="AK311" s="233" t="str">
        <f t="shared" si="1951"/>
        <v/>
      </c>
      <c r="AL311" s="236" t="str">
        <f t="shared" ref="AL311" si="1952">IF($K311="","",IF($K311=$K309,AZ309,AZ310))</f>
        <v/>
      </c>
      <c r="AM311" s="241" t="str">
        <f t="shared" ref="AM311:AN311" si="1953">IF($K311="","",IF($K311=$K309,AL309,AL310))</f>
        <v/>
      </c>
      <c r="AN311" s="241" t="str">
        <f t="shared" si="1953"/>
        <v/>
      </c>
      <c r="AO311" s="277"/>
      <c r="AP311" s="277"/>
      <c r="AQ311" s="277"/>
      <c r="AR311" s="277"/>
      <c r="AS311" s="280"/>
      <c r="AT311" s="264"/>
      <c r="AU311" s="265"/>
      <c r="AV311" s="179"/>
      <c r="AW311" s="265"/>
      <c r="AX311" s="179"/>
      <c r="AY311" s="265"/>
      <c r="AZ311" s="266"/>
      <c r="BA311" s="223" t="str">
        <f t="shared" si="1643"/>
        <v/>
      </c>
      <c r="BB311" s="223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BC311" s="223" t="str">
        <f t="shared" si="1635"/>
        <v/>
      </c>
    </row>
    <row r="312" spans="1:55">
      <c r="A312" s="166">
        <f>输入错误检查!A311</f>
        <v>0</v>
      </c>
      <c r="B312" s="108" t="str">
        <f t="shared" si="1902"/>
        <v/>
      </c>
      <c r="C312" s="108" t="str">
        <f t="shared" si="1903"/>
        <v/>
      </c>
      <c r="D312" s="108" t="str">
        <f t="shared" si="1904"/>
        <v/>
      </c>
      <c r="E312" s="108" t="str">
        <f t="shared" si="1905"/>
        <v/>
      </c>
      <c r="F312" s="108" t="str">
        <f t="shared" si="1906"/>
        <v/>
      </c>
      <c r="G312" s="125">
        <v>5</v>
      </c>
      <c r="H312" s="108" t="s">
        <v>311</v>
      </c>
      <c r="I312" s="108" t="str">
        <f t="shared" si="1675"/>
        <v/>
      </c>
      <c r="J312" s="108" t="str">
        <f t="shared" si="1676"/>
        <v/>
      </c>
      <c r="K312" s="288"/>
      <c r="L312" s="288"/>
      <c r="M312" s="208"/>
      <c r="N312" s="208"/>
      <c r="O312" s="108"/>
      <c r="P312" s="267"/>
      <c r="Q312" s="267"/>
      <c r="R312" s="267"/>
      <c r="S312" s="288"/>
      <c r="T312" s="288"/>
      <c r="U312" s="125" t="str">
        <f t="shared" si="1609"/>
        <v/>
      </c>
      <c r="V312" s="125" t="str" cm="1">
        <f t="array" ref="V312">_xlfn.IFS(S312+T312=0,"",S312&gt;T312,IF(I312="主",IF(S312=5,4,3),IF(S312=5,0,1)),S312&lt;T312,IF(I312="主",IF(T312=5,0,1),IF(T312=5,4,3)),S312=T312,2)</f>
        <v/>
      </c>
      <c r="W312" s="271"/>
      <c r="X312" s="271"/>
      <c r="Y312" s="258" t="str">
        <f t="shared" si="1939"/>
        <v/>
      </c>
      <c r="Z312" s="235" t="str">
        <f t="shared" ref="Z312:AA312" si="1954">IF($K312="","",IF($K312=$K310,AT310,AT309))</f>
        <v/>
      </c>
      <c r="AA312" s="235" t="str">
        <f t="shared" si="1954"/>
        <v/>
      </c>
      <c r="AB312" s="239" t="str">
        <f t="shared" ref="AB312" si="1955">IF($K312="","",IF($K312=$K310,AW310,AW309))</f>
        <v/>
      </c>
      <c r="AC312" s="239" t="str">
        <f t="shared" ref="AC312" si="1956">IF($K312="","",IF($K312=$K310,AY310,AY309))</f>
        <v/>
      </c>
      <c r="AD312" s="232" t="str">
        <f t="shared" ref="AD312:AG312" si="1957">IF($K312="","",IF($K312=$K310,Z310,Z309))</f>
        <v/>
      </c>
      <c r="AE312" s="232" t="str">
        <f t="shared" si="1957"/>
        <v/>
      </c>
      <c r="AF312" s="240" t="str">
        <f t="shared" si="1957"/>
        <v/>
      </c>
      <c r="AG312" s="240" t="str">
        <f t="shared" si="1957"/>
        <v/>
      </c>
      <c r="AH312" s="232" t="str">
        <f t="shared" ref="AH312:AK312" si="1958">IF($K312="","",IF($K312=$K310,AD310,AD309))</f>
        <v/>
      </c>
      <c r="AI312" s="232" t="str">
        <f t="shared" si="1958"/>
        <v/>
      </c>
      <c r="AJ312" s="233" t="str">
        <f t="shared" si="1958"/>
        <v/>
      </c>
      <c r="AK312" s="233" t="str">
        <f t="shared" si="1958"/>
        <v/>
      </c>
      <c r="AL312" s="236" t="str">
        <f t="shared" ref="AL312" si="1959">IF($K312="","",IF($K312=$K310,AZ310,AZ309))</f>
        <v/>
      </c>
      <c r="AM312" s="241" t="str">
        <f t="shared" ref="AM312:AN312" si="1960">IF($K312="","",IF($K312=$K310,AL310,AL309))</f>
        <v/>
      </c>
      <c r="AN312" s="241" t="str">
        <f t="shared" si="1960"/>
        <v/>
      </c>
      <c r="AO312" s="277"/>
      <c r="AP312" s="277"/>
      <c r="AQ312" s="277"/>
      <c r="AR312" s="277"/>
      <c r="AS312" s="277"/>
      <c r="AT312" s="264"/>
      <c r="AU312" s="265"/>
      <c r="AV312" s="179"/>
      <c r="AW312" s="265"/>
      <c r="AX312" s="179"/>
      <c r="AY312" s="265"/>
      <c r="AZ312" s="266"/>
      <c r="BA312" s="223" t="str">
        <f t="shared" si="1643"/>
        <v/>
      </c>
      <c r="BB312" s="223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BC312" s="223" t="str">
        <f t="shared" si="1635"/>
        <v/>
      </c>
    </row>
    <row r="313" spans="1:55">
      <c r="A313" s="166">
        <f>输入错误检查!A312</f>
        <v>0</v>
      </c>
      <c r="B313" s="108" t="str">
        <f t="shared" si="1902"/>
        <v/>
      </c>
      <c r="C313" s="108" t="str">
        <f t="shared" si="1903"/>
        <v/>
      </c>
      <c r="D313" s="108" t="str">
        <f t="shared" si="1904"/>
        <v/>
      </c>
      <c r="E313" s="108" t="str">
        <f t="shared" si="1905"/>
        <v/>
      </c>
      <c r="F313" s="108" t="str">
        <f t="shared" si="1906"/>
        <v/>
      </c>
      <c r="G313" s="125" t="s">
        <v>314</v>
      </c>
      <c r="H313" s="108" t="s">
        <v>307</v>
      </c>
      <c r="I313" s="108" t="str">
        <f t="shared" si="1675"/>
        <v/>
      </c>
      <c r="J313" s="108" t="str">
        <f t="shared" si="1676"/>
        <v/>
      </c>
      <c r="K313" s="288"/>
      <c r="L313" s="288"/>
      <c r="M313" s="208">
        <f>S313+S314</f>
        <v>0</v>
      </c>
      <c r="N313" s="208">
        <f>T313+T314</f>
        <v>0</v>
      </c>
      <c r="O313" s="108">
        <f t="shared" si="1928"/>
        <v>0</v>
      </c>
      <c r="P313" s="256">
        <f t="shared" si="1929"/>
        <v>0</v>
      </c>
      <c r="Q313" s="256">
        <f t="shared" si="1930"/>
        <v>0</v>
      </c>
      <c r="R313" s="256">
        <f t="shared" si="1931"/>
        <v>0</v>
      </c>
      <c r="S313" s="288"/>
      <c r="T313" s="288"/>
      <c r="U313" s="125" t="str">
        <f t="shared" si="1609"/>
        <v/>
      </c>
      <c r="V313" s="125" t="str" cm="1">
        <f t="array" ref="V313">_xlfn.IFS(S313+T313=0,"",S313&gt;T313,IF(I313="主",IF(S313=5,4,3),IF(S313=5,0,1)),S313&lt;T313,IF(I313="主",IF(T313=5,0,1),IF(T313=5,4,3)),S313=T313,2)</f>
        <v/>
      </c>
      <c r="W313" s="271"/>
      <c r="X313" s="271"/>
      <c r="Y313" s="258"/>
      <c r="Z313" s="235" t="str">
        <f t="shared" ref="Z313:AA313" si="1961">IF($K313="","",IF($K313=$K311,AT311,AT312))</f>
        <v/>
      </c>
      <c r="AA313" s="235" t="str">
        <f t="shared" si="1961"/>
        <v/>
      </c>
      <c r="AB313" s="239" t="str">
        <f t="shared" ref="AB313" si="1962">IF($K313="","",IF($K313=$K311,AW311,AW312))</f>
        <v/>
      </c>
      <c r="AC313" s="239" t="str">
        <f t="shared" ref="AC313" si="1963">IF($K313="","",IF($K313=$K311,AY311,AY312))</f>
        <v/>
      </c>
      <c r="AD313" s="232" t="str">
        <f t="shared" ref="AD313:AG313" si="1964">IF($K313="","",IF($K313=$K311,Z311,Z312))</f>
        <v/>
      </c>
      <c r="AE313" s="232" t="str">
        <f t="shared" si="1964"/>
        <v/>
      </c>
      <c r="AF313" s="240" t="str">
        <f t="shared" si="1964"/>
        <v/>
      </c>
      <c r="AG313" s="240" t="str">
        <f t="shared" si="1964"/>
        <v/>
      </c>
      <c r="AH313" s="232" t="str">
        <f t="shared" ref="AH313:AK313" si="1965">IF($K313="","",IF($K313=$K311,AD311,AD312))</f>
        <v/>
      </c>
      <c r="AI313" s="232" t="str">
        <f t="shared" si="1965"/>
        <v/>
      </c>
      <c r="AJ313" s="233" t="str">
        <f t="shared" si="1965"/>
        <v/>
      </c>
      <c r="AK313" s="233" t="str">
        <f t="shared" si="1965"/>
        <v/>
      </c>
      <c r="AL313" s="236" t="str">
        <f t="shared" ref="AL313" si="1966">IF($K313="","",IF($K313=$K311,AZ311,AZ312))</f>
        <v/>
      </c>
      <c r="AM313" s="241" t="str">
        <f t="shared" ref="AM313:AN313" si="1967">IF($K313="","",IF($K313=$K311,AL311,AL312))</f>
        <v/>
      </c>
      <c r="AN313" s="241" t="str">
        <f t="shared" si="1967"/>
        <v/>
      </c>
      <c r="AO313" s="277"/>
      <c r="AP313" s="277"/>
      <c r="AQ313" s="277"/>
      <c r="AR313" s="277"/>
      <c r="AS313" s="280"/>
      <c r="AT313" s="264"/>
      <c r="AU313" s="265"/>
      <c r="AV313" s="179"/>
      <c r="AW313" s="265"/>
      <c r="AX313" s="179"/>
      <c r="AY313" s="265"/>
      <c r="AZ313" s="266"/>
      <c r="BA313" s="223" t="str">
        <f t="shared" si="1643"/>
        <v/>
      </c>
      <c r="BB313" s="223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223" t="str">
        <f t="shared" si="1635"/>
        <v/>
      </c>
    </row>
    <row r="314" spans="1:55">
      <c r="A314" s="166">
        <f>输入错误检查!A313</f>
        <v>0</v>
      </c>
      <c r="B314" s="108" t="str">
        <f t="shared" si="1902"/>
        <v/>
      </c>
      <c r="C314" s="108" t="str">
        <f t="shared" si="1903"/>
        <v/>
      </c>
      <c r="D314" s="108" t="str">
        <f t="shared" si="1904"/>
        <v/>
      </c>
      <c r="E314" s="108" t="str">
        <f t="shared" si="1905"/>
        <v/>
      </c>
      <c r="F314" s="108" t="str">
        <f t="shared" si="1906"/>
        <v/>
      </c>
      <c r="G314" s="125" t="s">
        <v>314</v>
      </c>
      <c r="H314" s="108" t="s">
        <v>311</v>
      </c>
      <c r="I314" s="108" t="str">
        <f t="shared" si="1675"/>
        <v/>
      </c>
      <c r="J314" s="108" t="str">
        <f t="shared" si="1676"/>
        <v/>
      </c>
      <c r="K314" s="288"/>
      <c r="L314" s="288"/>
      <c r="M314" s="208"/>
      <c r="N314" s="208"/>
      <c r="O314" s="108"/>
      <c r="P314" s="267"/>
      <c r="Q314" s="267"/>
      <c r="R314" s="267"/>
      <c r="S314" s="288"/>
      <c r="T314" s="288"/>
      <c r="U314" s="125" t="str">
        <f t="shared" si="1609"/>
        <v/>
      </c>
      <c r="V314" s="125" t="str" cm="1">
        <f t="array" ref="V314">_xlfn.IFS(S314+T314=0,"",S314&gt;T314,IF(I314="主",IF(S314=5,4,3),IF(S314=5,0,1)),S314&lt;T314,IF(I314="主",IF(T314=5,0,1),IF(T314=5,4,3)),S314=T314,2)</f>
        <v/>
      </c>
      <c r="W314" s="271"/>
      <c r="X314" s="271"/>
      <c r="Y314" s="258" t="str">
        <f t="shared" si="1939"/>
        <v/>
      </c>
      <c r="Z314" s="235" t="str">
        <f t="shared" ref="Z314:AA314" si="1968">IF($K314="","",IF($K314=$K312,AT312,AT311))</f>
        <v/>
      </c>
      <c r="AA314" s="235" t="str">
        <f t="shared" si="1968"/>
        <v/>
      </c>
      <c r="AB314" s="239" t="str">
        <f t="shared" ref="AB314" si="1969">IF($K314="","",IF($K314=$K312,AW312,AW311))</f>
        <v/>
      </c>
      <c r="AC314" s="239" t="str">
        <f t="shared" ref="AC314" si="1970">IF($K314="","",IF($K314=$K312,AY312,AY311))</f>
        <v/>
      </c>
      <c r="AD314" s="232" t="str">
        <f t="shared" ref="AD314:AG314" si="1971">IF($K314="","",IF($K314=$K312,Z312,Z311))</f>
        <v/>
      </c>
      <c r="AE314" s="232" t="str">
        <f t="shared" si="1971"/>
        <v/>
      </c>
      <c r="AF314" s="240" t="str">
        <f t="shared" si="1971"/>
        <v/>
      </c>
      <c r="AG314" s="240" t="str">
        <f t="shared" si="1971"/>
        <v/>
      </c>
      <c r="AH314" s="232" t="str">
        <f t="shared" ref="AH314:AK314" si="1972">IF($K314="","",IF($K314=$K312,AD312,AD311))</f>
        <v/>
      </c>
      <c r="AI314" s="232" t="str">
        <f t="shared" si="1972"/>
        <v/>
      </c>
      <c r="AJ314" s="233" t="str">
        <f t="shared" si="1972"/>
        <v/>
      </c>
      <c r="AK314" s="233" t="str">
        <f t="shared" si="1972"/>
        <v/>
      </c>
      <c r="AL314" s="236" t="str">
        <f t="shared" ref="AL314" si="1973">IF($K314="","",IF($K314=$K312,AZ312,AZ311))</f>
        <v/>
      </c>
      <c r="AM314" s="241" t="str">
        <f t="shared" ref="AM314:AN314" si="1974">IF($K314="","",IF($K314=$K312,AL312,AL311))</f>
        <v/>
      </c>
      <c r="AN314" s="241" t="str">
        <f t="shared" si="1974"/>
        <v/>
      </c>
      <c r="AO314" s="277"/>
      <c r="AP314" s="277"/>
      <c r="AQ314" s="277"/>
      <c r="AR314" s="277"/>
      <c r="AS314" s="277"/>
      <c r="AT314" s="264"/>
      <c r="AU314" s="265"/>
      <c r="AV314" s="179"/>
      <c r="AW314" s="265"/>
      <c r="AX314" s="179"/>
      <c r="AY314" s="265"/>
      <c r="AZ314" s="266"/>
      <c r="BA314" s="223" t="str">
        <f t="shared" si="1643"/>
        <v/>
      </c>
      <c r="BB314" s="223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223" t="str">
        <f t="shared" si="1635"/>
        <v/>
      </c>
    </row>
    <row r="315" spans="1:55">
      <c r="A315" s="166">
        <f>输入错误检查!A314</f>
        <v>0</v>
      </c>
      <c r="B315" s="108" t="str">
        <f>IF(赛果!A28="","",赛果!A28)</f>
        <v/>
      </c>
      <c r="C315" s="108" t="str">
        <f>IF(赛果!B28="","",赛果!B28)</f>
        <v/>
      </c>
      <c r="D315" s="108" t="str">
        <f>IF(赛果!C28="","",赛果!C28)</f>
        <v/>
      </c>
      <c r="E315" s="108" t="str">
        <f>IF(赛果!D28="","",赛果!D28)</f>
        <v/>
      </c>
      <c r="F315" s="108" t="str">
        <f>IF(赛果!E28="","",赛果!E28)</f>
        <v/>
      </c>
      <c r="G315" s="125">
        <v>1</v>
      </c>
      <c r="H315" s="108" t="s">
        <v>307</v>
      </c>
      <c r="I315" s="108" t="str">
        <f t="shared" si="1675"/>
        <v/>
      </c>
      <c r="J315" s="108" t="str">
        <f t="shared" si="1676"/>
        <v/>
      </c>
      <c r="K315" s="179"/>
      <c r="L315" s="207"/>
      <c r="M315" s="208">
        <f>S315+S316</f>
        <v>0</v>
      </c>
      <c r="N315" s="208">
        <f>T315+T316</f>
        <v>0</v>
      </c>
      <c r="O315" s="125">
        <f t="shared" ref="O315:O319" si="1975">M315+N315</f>
        <v>0</v>
      </c>
      <c r="P315" s="209">
        <f t="shared" ref="P315:P319" si="1976">IF(M315&gt;N315,1,0)</f>
        <v>0</v>
      </c>
      <c r="Q315" s="209">
        <f t="shared" ref="Q315:Q319" si="1977">IF(M315+N315=0,0,IF(M315=N315,1,0))</f>
        <v>0</v>
      </c>
      <c r="R315" s="209">
        <f t="shared" ref="R315:R319" si="1978">IF(M315&lt;N315,1,0)</f>
        <v>0</v>
      </c>
      <c r="S315" s="177"/>
      <c r="T315" s="177"/>
      <c r="U315" s="125" t="str">
        <f t="shared" si="1609"/>
        <v/>
      </c>
      <c r="V315" s="125" t="str" cm="1">
        <f t="array" ref="V315">_xlfn.IFS(S315+T315=0,"",S315&gt;T315,IF(I315="主",IF(S315=5,4,3),IF(S315=5,0,1)),S315&lt;T315,IF(I315="主",IF(T315=5,0,1),IF(T315=5,4,3)),S315=T315,2)</f>
        <v/>
      </c>
      <c r="W315" s="210"/>
      <c r="X315" s="210"/>
      <c r="Y315" s="210"/>
      <c r="Z315" s="211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3"/>
      <c r="AL315" s="214"/>
      <c r="AM315" s="214"/>
      <c r="AN315" s="214"/>
      <c r="AO315" s="249"/>
      <c r="AP315" s="250"/>
      <c r="AQ315" s="217"/>
      <c r="AR315" s="218"/>
      <c r="AS315" s="219"/>
      <c r="AT315" s="220"/>
      <c r="AU315" s="221"/>
      <c r="AV315" s="179"/>
      <c r="AW315" s="221"/>
      <c r="AX315" s="179"/>
      <c r="AY315" s="221"/>
      <c r="AZ315" s="136"/>
      <c r="BA315" s="223" t="str">
        <f t="shared" si="1643"/>
        <v/>
      </c>
      <c r="BB315" s="223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BC315" s="223" t="str">
        <f t="shared" si="1635"/>
        <v/>
      </c>
    </row>
    <row r="316" spans="1:55">
      <c r="A316" s="166">
        <f>输入错误检查!A315</f>
        <v>0</v>
      </c>
      <c r="B316" s="108" t="str">
        <f t="shared" ref="B316:B326" si="1979">B315</f>
        <v/>
      </c>
      <c r="C316" s="108" t="str">
        <f t="shared" ref="C316:C326" si="1980">C315</f>
        <v/>
      </c>
      <c r="D316" s="108" t="str">
        <f t="shared" ref="D316:D326" si="1981">D315</f>
        <v/>
      </c>
      <c r="E316" s="108" t="str">
        <f t="shared" ref="E316:E326" si="1982">E315</f>
        <v/>
      </c>
      <c r="F316" s="108" t="str">
        <f t="shared" ref="F316:F326" si="1983">F315</f>
        <v/>
      </c>
      <c r="G316" s="125">
        <v>1</v>
      </c>
      <c r="H316" s="108" t="s">
        <v>311</v>
      </c>
      <c r="I316" s="108" t="str">
        <f t="shared" si="1675"/>
        <v/>
      </c>
      <c r="J316" s="108" t="str">
        <f t="shared" si="1676"/>
        <v/>
      </c>
      <c r="K316" s="179"/>
      <c r="L316" s="245"/>
      <c r="M316" s="208"/>
      <c r="N316" s="208"/>
      <c r="O316" s="125"/>
      <c r="P316" s="224"/>
      <c r="Q316" s="224"/>
      <c r="R316" s="224"/>
      <c r="S316" s="177"/>
      <c r="T316" s="177"/>
      <c r="U316" s="125" t="str">
        <f t="shared" si="1609"/>
        <v/>
      </c>
      <c r="V316" s="125" t="str" cm="1">
        <f t="array" ref="V316">_xlfn.IFS(S316+T316=0,"",S316&gt;T316,IF(I316="主",IF(S316=5,4,3),IF(S316=5,0,1)),S316&lt;T316,IF(I316="主",IF(T316=5,0,1),IF(T316=5,4,3)),S316=T316,2)</f>
        <v/>
      </c>
      <c r="W316" s="210" t="str">
        <f>IF(W315="","",W315)</f>
        <v/>
      </c>
      <c r="X316" s="210"/>
      <c r="Y316" s="210" t="str">
        <f t="shared" ref="Y316:Y320" si="1984">IF(Y315="","",Y315)</f>
        <v/>
      </c>
      <c r="Z316" s="225"/>
      <c r="AA316" s="226"/>
      <c r="AB316" s="227"/>
      <c r="AC316" s="227"/>
      <c r="AD316" s="227"/>
      <c r="AE316" s="227"/>
      <c r="AF316" s="227"/>
      <c r="AG316" s="227"/>
      <c r="AH316" s="227"/>
      <c r="AI316" s="227"/>
      <c r="AJ316" s="227"/>
      <c r="AK316" s="213"/>
      <c r="AL316" s="214"/>
      <c r="AM316" s="214"/>
      <c r="AN316" s="214"/>
      <c r="AO316" s="249"/>
      <c r="AP316" s="250"/>
      <c r="AQ316" s="228"/>
      <c r="AR316" s="229"/>
      <c r="AS316" s="230"/>
      <c r="AT316" s="220"/>
      <c r="AU316" s="221"/>
      <c r="AV316" s="179"/>
      <c r="AW316" s="221"/>
      <c r="AX316" s="179"/>
      <c r="AY316" s="221"/>
      <c r="AZ316" s="136"/>
      <c r="BA316" s="223" t="str">
        <f t="shared" si="1643"/>
        <v/>
      </c>
      <c r="BB316" s="223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BC316" s="223" t="str">
        <f t="shared" si="1635"/>
        <v/>
      </c>
    </row>
    <row r="317" spans="1:55">
      <c r="A317" s="166">
        <f>输入错误检查!A316</f>
        <v>0</v>
      </c>
      <c r="B317" s="108" t="str">
        <f t="shared" si="1979"/>
        <v/>
      </c>
      <c r="C317" s="108" t="str">
        <f t="shared" si="1980"/>
        <v/>
      </c>
      <c r="D317" s="108" t="str">
        <f t="shared" si="1981"/>
        <v/>
      </c>
      <c r="E317" s="108" t="str">
        <f t="shared" si="1982"/>
        <v/>
      </c>
      <c r="F317" s="108" t="str">
        <f t="shared" si="1983"/>
        <v/>
      </c>
      <c r="G317" s="125">
        <v>2</v>
      </c>
      <c r="H317" s="108" t="s">
        <v>307</v>
      </c>
      <c r="I317" s="108" t="str">
        <f t="shared" si="1675"/>
        <v/>
      </c>
      <c r="J317" s="108" t="str">
        <f t="shared" si="1676"/>
        <v/>
      </c>
      <c r="K317" s="179"/>
      <c r="L317" s="207"/>
      <c r="M317" s="208">
        <f>S317+S318</f>
        <v>0</v>
      </c>
      <c r="N317" s="208">
        <f>T317+T318</f>
        <v>0</v>
      </c>
      <c r="O317" s="125">
        <f t="shared" si="1975"/>
        <v>0</v>
      </c>
      <c r="P317" s="209">
        <f t="shared" si="1976"/>
        <v>0</v>
      </c>
      <c r="Q317" s="209">
        <f t="shared" si="1977"/>
        <v>0</v>
      </c>
      <c r="R317" s="209">
        <f t="shared" si="1978"/>
        <v>0</v>
      </c>
      <c r="S317" s="177"/>
      <c r="T317" s="177"/>
      <c r="U317" s="125" t="str">
        <f t="shared" si="1609"/>
        <v/>
      </c>
      <c r="V317" s="125" t="str" cm="1">
        <f t="array" ref="V317">_xlfn.IFS(S317+T317=0,"",S317&gt;T317,IF(I317="主",IF(S317=5,4,3),IF(S317=5,0,1)),S317&lt;T317,IF(I317="主",IF(T317=5,0,1),IF(T317=5,4,3)),S317=T317,2)</f>
        <v/>
      </c>
      <c r="W317" s="231"/>
      <c r="X317" s="210"/>
      <c r="Y317" s="210"/>
      <c r="Z317" s="232" t="str">
        <f t="shared" ref="Z317:AA317" si="1985">IF($K317="","",IF($K317=$K315,AT315,AT316))</f>
        <v/>
      </c>
      <c r="AA317" s="233" t="str">
        <f t="shared" si="1985"/>
        <v/>
      </c>
      <c r="AB317" s="234" t="str">
        <f t="shared" ref="AB317" si="1986">IF($K317="","",IF($K317=$K315,AW315,AW316))</f>
        <v/>
      </c>
      <c r="AC317" s="235" t="str">
        <f t="shared" ref="AC317" si="1987">IF($K317="","",IF($K317=$K315,AY315,AY316))</f>
        <v/>
      </c>
      <c r="AD317" s="227"/>
      <c r="AE317" s="227"/>
      <c r="AF317" s="227"/>
      <c r="AG317" s="227"/>
      <c r="AH317" s="227"/>
      <c r="AI317" s="227"/>
      <c r="AJ317" s="227"/>
      <c r="AK317" s="227"/>
      <c r="AL317" s="236" t="str">
        <f t="shared" ref="AL317" si="1988">IF($K317="","",IF($K317=$K315,AZ315,AZ316))</f>
        <v/>
      </c>
      <c r="AM317" s="214"/>
      <c r="AN317" s="214"/>
      <c r="AO317" s="249"/>
      <c r="AP317" s="177"/>
      <c r="AQ317" s="281"/>
      <c r="AR317" s="238"/>
      <c r="AS317" s="230"/>
      <c r="AT317" s="220"/>
      <c r="AU317" s="221"/>
      <c r="AV317" s="179"/>
      <c r="AW317" s="221"/>
      <c r="AX317" s="179"/>
      <c r="AY317" s="221"/>
      <c r="AZ317" s="139"/>
      <c r="BA317" s="223" t="str">
        <f t="shared" si="1643"/>
        <v/>
      </c>
      <c r="BB317" s="223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BC317" s="223" t="str">
        <f t="shared" si="1635"/>
        <v/>
      </c>
    </row>
    <row r="318" spans="1:55">
      <c r="A318" s="166">
        <f>输入错误检查!A317</f>
        <v>0</v>
      </c>
      <c r="B318" s="108" t="str">
        <f t="shared" si="1979"/>
        <v/>
      </c>
      <c r="C318" s="108" t="str">
        <f t="shared" si="1980"/>
        <v/>
      </c>
      <c r="D318" s="108" t="str">
        <f t="shared" si="1981"/>
        <v/>
      </c>
      <c r="E318" s="108" t="str">
        <f t="shared" si="1982"/>
        <v/>
      </c>
      <c r="F318" s="108" t="str">
        <f t="shared" si="1983"/>
        <v/>
      </c>
      <c r="G318" s="125">
        <v>2</v>
      </c>
      <c r="H318" s="108" t="s">
        <v>311</v>
      </c>
      <c r="I318" s="108" t="str">
        <f t="shared" si="1675"/>
        <v/>
      </c>
      <c r="J318" s="108" t="str">
        <f t="shared" si="1676"/>
        <v/>
      </c>
      <c r="K318" s="179"/>
      <c r="L318" s="245"/>
      <c r="M318" s="208"/>
      <c r="N318" s="208"/>
      <c r="O318" s="125"/>
      <c r="P318" s="224"/>
      <c r="Q318" s="224"/>
      <c r="R318" s="224"/>
      <c r="S318" s="177"/>
      <c r="T318" s="177"/>
      <c r="U318" s="125" t="str">
        <f t="shared" si="1609"/>
        <v/>
      </c>
      <c r="V318" s="125" t="str" cm="1">
        <f t="array" ref="V318">_xlfn.IFS(S318+T318=0,"",S318&gt;T318,IF(I318="主",IF(S318=5,4,3),IF(S318=5,0,1)),S318&lt;T318,IF(I318="主",IF(T318=5,0,1),IF(T318=5,4,3)),S318=T318,2)</f>
        <v/>
      </c>
      <c r="W318" s="231"/>
      <c r="X318" s="210"/>
      <c r="Y318" s="210" t="str">
        <f t="shared" si="1984"/>
        <v/>
      </c>
      <c r="Z318" s="232" t="str">
        <f t="shared" ref="Z318:AA318" si="1989">IF($K318="","",IF($K318=$K316,AT316,AT315))</f>
        <v/>
      </c>
      <c r="AA318" s="233" t="str">
        <f t="shared" si="1989"/>
        <v/>
      </c>
      <c r="AB318" s="234" t="str">
        <f t="shared" ref="AB318" si="1990">IF($K318="","",IF($K318=$K316,AW316,AW315))</f>
        <v/>
      </c>
      <c r="AC318" s="235" t="str">
        <f t="shared" ref="AC318" si="1991">IF($K318="","",IF($K318=$K316,AY316,AY315))</f>
        <v/>
      </c>
      <c r="AD318" s="226"/>
      <c r="AE318" s="226"/>
      <c r="AF318" s="227"/>
      <c r="AG318" s="227"/>
      <c r="AH318" s="227"/>
      <c r="AI318" s="227"/>
      <c r="AJ318" s="227"/>
      <c r="AK318" s="227"/>
      <c r="AL318" s="236" t="str">
        <f t="shared" ref="AL318" si="1992">IF($K318="","",IF($K318=$K316,AZ316,AZ315))</f>
        <v/>
      </c>
      <c r="AM318" s="214"/>
      <c r="AN318" s="214"/>
      <c r="AO318" s="249"/>
      <c r="AP318" s="177"/>
      <c r="AQ318" s="250"/>
      <c r="AR318" s="228"/>
      <c r="AS318" s="230"/>
      <c r="AT318" s="220"/>
      <c r="AU318" s="221"/>
      <c r="AV318" s="179"/>
      <c r="AW318" s="221"/>
      <c r="AX318" s="179"/>
      <c r="AY318" s="221"/>
      <c r="AZ318" s="136"/>
      <c r="BA318" s="223" t="str">
        <f t="shared" si="1643"/>
        <v/>
      </c>
      <c r="BB318" s="223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BC318" s="223" t="str">
        <f t="shared" si="1635"/>
        <v/>
      </c>
    </row>
    <row r="319" spans="1:55">
      <c r="A319" s="166">
        <f>输入错误检查!A318</f>
        <v>0</v>
      </c>
      <c r="B319" s="108" t="str">
        <f t="shared" si="1979"/>
        <v/>
      </c>
      <c r="C319" s="108" t="str">
        <f t="shared" si="1980"/>
        <v/>
      </c>
      <c r="D319" s="108" t="str">
        <f t="shared" si="1981"/>
        <v/>
      </c>
      <c r="E319" s="108" t="str">
        <f t="shared" si="1982"/>
        <v/>
      </c>
      <c r="F319" s="108" t="str">
        <f t="shared" si="1983"/>
        <v/>
      </c>
      <c r="G319" s="125">
        <v>3</v>
      </c>
      <c r="H319" s="108" t="s">
        <v>307</v>
      </c>
      <c r="I319" s="108" t="str">
        <f t="shared" si="1675"/>
        <v/>
      </c>
      <c r="J319" s="108" t="str">
        <f t="shared" si="1676"/>
        <v/>
      </c>
      <c r="K319" s="179"/>
      <c r="L319" s="245"/>
      <c r="M319" s="208">
        <f>S319+S320</f>
        <v>0</v>
      </c>
      <c r="N319" s="208">
        <f>T319+T320</f>
        <v>0</v>
      </c>
      <c r="O319" s="125">
        <f t="shared" si="1975"/>
        <v>0</v>
      </c>
      <c r="P319" s="209">
        <f t="shared" si="1976"/>
        <v>0</v>
      </c>
      <c r="Q319" s="209">
        <f t="shared" si="1977"/>
        <v>0</v>
      </c>
      <c r="R319" s="209">
        <f t="shared" si="1978"/>
        <v>0</v>
      </c>
      <c r="S319" s="177"/>
      <c r="T319" s="177"/>
      <c r="U319" s="125" t="str">
        <f t="shared" si="1609"/>
        <v/>
      </c>
      <c r="V319" s="125" t="str" cm="1">
        <f t="array" ref="V319">_xlfn.IFS(S319+T319=0,"",S319&gt;T319,IF(I319="主",IF(S319=5,4,3),IF(S319=5,0,1)),S319&lt;T319,IF(I319="主",IF(T319=5,0,1),IF(T319=5,4,3)),S319=T319,2)</f>
        <v/>
      </c>
      <c r="W319" s="231"/>
      <c r="X319" s="231"/>
      <c r="Y319" s="210"/>
      <c r="Z319" s="235" t="str">
        <f t="shared" ref="Z319:AA319" si="1993">IF($K319="","",IF($K319=$K317,AT317,AT318))</f>
        <v/>
      </c>
      <c r="AA319" s="235" t="str">
        <f t="shared" si="1993"/>
        <v/>
      </c>
      <c r="AB319" s="239" t="str">
        <f t="shared" ref="AB319" si="1994">IF($K319="","",IF($K319=$K317,AW317,AW318))</f>
        <v/>
      </c>
      <c r="AC319" s="239" t="str">
        <f t="shared" ref="AC319" si="1995">IF($K319="","",IF($K319=$K317,AY317,AY318))</f>
        <v/>
      </c>
      <c r="AD319" s="235" t="str">
        <f t="shared" ref="AD319:AG319" si="1996">IF($K319="","",IF($K319=$K317,Z317,Z318))</f>
        <v/>
      </c>
      <c r="AE319" s="240" t="str">
        <f t="shared" si="1996"/>
        <v/>
      </c>
      <c r="AF319" s="240" t="str">
        <f t="shared" si="1996"/>
        <v/>
      </c>
      <c r="AG319" s="240" t="str">
        <f t="shared" si="1996"/>
        <v/>
      </c>
      <c r="AH319" s="227"/>
      <c r="AI319" s="227"/>
      <c r="AJ319" s="227"/>
      <c r="AK319" s="227"/>
      <c r="AL319" s="236" t="str">
        <f t="shared" ref="AL319" si="1997">IF($K319="","",IF($K319=$K317,AZ317,AZ318))</f>
        <v/>
      </c>
      <c r="AM319" s="241" t="str">
        <f t="shared" ref="AM319" si="1998">IF($K319="","",IF($K319=$K317,AL317,AL318))</f>
        <v/>
      </c>
      <c r="AN319" s="214"/>
      <c r="AO319" s="249"/>
      <c r="AP319" s="177"/>
      <c r="AQ319" s="177"/>
      <c r="AR319" s="281"/>
      <c r="AS319" s="242"/>
      <c r="AT319" s="282"/>
      <c r="AU319" s="247"/>
      <c r="AV319" s="177"/>
      <c r="AW319" s="247"/>
      <c r="AX319" s="177"/>
      <c r="AY319" s="247"/>
      <c r="AZ319" s="139"/>
      <c r="BA319" s="223" t="str">
        <f t="shared" si="1643"/>
        <v/>
      </c>
      <c r="BB319" s="223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BC319" s="223" t="str">
        <f t="shared" si="1635"/>
        <v/>
      </c>
    </row>
    <row r="320" spans="1:55">
      <c r="A320" s="166">
        <f>输入错误检查!A319</f>
        <v>0</v>
      </c>
      <c r="B320" s="108" t="str">
        <f t="shared" si="1979"/>
        <v/>
      </c>
      <c r="C320" s="108" t="str">
        <f t="shared" si="1980"/>
        <v/>
      </c>
      <c r="D320" s="108" t="str">
        <f t="shared" si="1981"/>
        <v/>
      </c>
      <c r="E320" s="108" t="str">
        <f t="shared" si="1982"/>
        <v/>
      </c>
      <c r="F320" s="108" t="str">
        <f t="shared" si="1983"/>
        <v/>
      </c>
      <c r="G320" s="125">
        <v>3</v>
      </c>
      <c r="H320" s="108" t="s">
        <v>311</v>
      </c>
      <c r="I320" s="108" t="str">
        <f t="shared" si="1675"/>
        <v/>
      </c>
      <c r="J320" s="108" t="str">
        <f t="shared" si="1676"/>
        <v/>
      </c>
      <c r="K320" s="179"/>
      <c r="L320" s="245"/>
      <c r="M320" s="208"/>
      <c r="N320" s="208"/>
      <c r="O320" s="125"/>
      <c r="P320" s="224"/>
      <c r="Q320" s="224"/>
      <c r="R320" s="224"/>
      <c r="S320" s="177"/>
      <c r="T320" s="177"/>
      <c r="U320" s="125" t="str">
        <f t="shared" si="1609"/>
        <v/>
      </c>
      <c r="V320" s="125" t="str" cm="1">
        <f t="array" ref="V320">_xlfn.IFS(S320+T320=0,"",S320&gt;T320,IF(I320="主",IF(S320=5,4,3),IF(S320=5,0,1)),S320&lt;T320,IF(I320="主",IF(T320=5,0,1),IF(T320=5,4,3)),S320=T320,2)</f>
        <v/>
      </c>
      <c r="W320" s="231"/>
      <c r="X320" s="231"/>
      <c r="Y320" s="210" t="str">
        <f t="shared" si="1984"/>
        <v/>
      </c>
      <c r="Z320" s="235" t="str">
        <f t="shared" ref="Z320:AA320" si="1999">IF($K320="","",IF($K320=$K318,AT318,AT317))</f>
        <v/>
      </c>
      <c r="AA320" s="235" t="str">
        <f t="shared" si="1999"/>
        <v/>
      </c>
      <c r="AB320" s="239" t="str">
        <f t="shared" ref="AB320" si="2000">IF($K320="","",IF($K320=$K318,AW318,AW317))</f>
        <v/>
      </c>
      <c r="AC320" s="239" t="str">
        <f t="shared" ref="AC320" si="2001">IF($K320="","",IF($K320=$K318,AY318,AY317))</f>
        <v/>
      </c>
      <c r="AD320" s="235" t="str">
        <f t="shared" ref="AD320:AG320" si="2002">IF($K320="","",IF($K320=$K318,Z318,Z317))</f>
        <v/>
      </c>
      <c r="AE320" s="240" t="str">
        <f t="shared" si="2002"/>
        <v/>
      </c>
      <c r="AF320" s="240" t="str">
        <f t="shared" si="2002"/>
        <v/>
      </c>
      <c r="AG320" s="240" t="str">
        <f t="shared" si="2002"/>
        <v/>
      </c>
      <c r="AH320" s="226"/>
      <c r="AI320" s="226"/>
      <c r="AJ320" s="226"/>
      <c r="AK320" s="243"/>
      <c r="AL320" s="236" t="str">
        <f t="shared" ref="AL320" si="2003">IF($K320="","",IF($K320=$K318,AZ318,AZ317))</f>
        <v/>
      </c>
      <c r="AM320" s="241" t="str">
        <f t="shared" ref="AM320" si="2004">IF($K320="","",IF($K320=$K318,AL318,AL317))</f>
        <v/>
      </c>
      <c r="AN320" s="214"/>
      <c r="AO320" s="249"/>
      <c r="AP320" s="177"/>
      <c r="AQ320" s="177"/>
      <c r="AR320" s="250"/>
      <c r="AS320" s="244"/>
      <c r="AT320" s="282"/>
      <c r="AU320" s="247"/>
      <c r="AV320" s="177"/>
      <c r="AW320" s="247"/>
      <c r="AX320" s="177"/>
      <c r="AY320" s="247"/>
      <c r="AZ320" s="139"/>
      <c r="BA320" s="223" t="str">
        <f t="shared" si="1643"/>
        <v/>
      </c>
      <c r="BB320" s="223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BC320" s="223" t="str">
        <f t="shared" si="1635"/>
        <v/>
      </c>
    </row>
    <row r="321" spans="1:55">
      <c r="A321" s="166">
        <f>输入错误检查!A320</f>
        <v>0</v>
      </c>
      <c r="B321" s="108" t="str">
        <f t="shared" si="1979"/>
        <v/>
      </c>
      <c r="C321" s="108" t="str">
        <f t="shared" si="1980"/>
        <v/>
      </c>
      <c r="D321" s="108" t="str">
        <f t="shared" si="1981"/>
        <v/>
      </c>
      <c r="E321" s="108" t="str">
        <f t="shared" si="1982"/>
        <v/>
      </c>
      <c r="F321" s="108" t="str">
        <f t="shared" si="1983"/>
        <v/>
      </c>
      <c r="G321" s="125">
        <v>4</v>
      </c>
      <c r="H321" s="108" t="s">
        <v>307</v>
      </c>
      <c r="I321" s="108" t="str">
        <f t="shared" si="1675"/>
        <v/>
      </c>
      <c r="J321" s="108" t="str">
        <f t="shared" si="1676"/>
        <v/>
      </c>
      <c r="K321" s="179"/>
      <c r="L321" s="245"/>
      <c r="M321" s="208">
        <f>S321+S322</f>
        <v>0</v>
      </c>
      <c r="N321" s="208">
        <f>T321+T322</f>
        <v>0</v>
      </c>
      <c r="O321" s="125">
        <f t="shared" ref="O321:O325" si="2005">M321+N321</f>
        <v>0</v>
      </c>
      <c r="P321" s="209">
        <f t="shared" ref="P321:P325" si="2006">IF(M321&gt;N321,1,0)</f>
        <v>0</v>
      </c>
      <c r="Q321" s="209">
        <f t="shared" ref="Q321:Q325" si="2007">IF(M321+N321=0,0,IF(M321=N321,1,0))</f>
        <v>0</v>
      </c>
      <c r="R321" s="209">
        <f t="shared" ref="R321:R325" si="2008">IF(M321&lt;N321,1,0)</f>
        <v>0</v>
      </c>
      <c r="S321" s="177"/>
      <c r="T321" s="177"/>
      <c r="U321" s="125" t="str">
        <f t="shared" si="1609"/>
        <v/>
      </c>
      <c r="V321" s="125" t="str" cm="1">
        <f t="array" ref="V321">_xlfn.IFS(S321+T321=0,"",S321&gt;T321,IF(I321="主",IF(S321=5,4,3),IF(S321=5,0,1)),S321&lt;T321,IF(I321="主",IF(T321=5,0,1),IF(T321=5,4,3)),S321=T321,2)</f>
        <v/>
      </c>
      <c r="W321" s="231"/>
      <c r="X321" s="231"/>
      <c r="Y321" s="210"/>
      <c r="Z321" s="235" t="str">
        <f t="shared" ref="Z321:AA321" si="2009">IF($K321="","",IF($K321=$K319,AT319,AT320))</f>
        <v/>
      </c>
      <c r="AA321" s="235" t="str">
        <f t="shared" si="2009"/>
        <v/>
      </c>
      <c r="AB321" s="239" t="str">
        <f t="shared" ref="AB321" si="2010">IF($K321="","",IF($K321=$K319,AW319,AW320))</f>
        <v/>
      </c>
      <c r="AC321" s="239" t="str">
        <f t="shared" ref="AC321" si="2011">IF($K321="","",IF($K321=$K319,AY319,AY320))</f>
        <v/>
      </c>
      <c r="AD321" s="232" t="str">
        <f t="shared" ref="AD321:AG321" si="2012">IF($K321="","",IF($K321=$K319,Z319,Z320))</f>
        <v/>
      </c>
      <c r="AE321" s="232" t="str">
        <f t="shared" si="2012"/>
        <v/>
      </c>
      <c r="AF321" s="240" t="str">
        <f t="shared" si="2012"/>
        <v/>
      </c>
      <c r="AG321" s="240" t="str">
        <f t="shared" si="2012"/>
        <v/>
      </c>
      <c r="AH321" s="232" t="str">
        <f t="shared" ref="AH321:AK321" si="2013">IF($K321="","",IF($K321=$K319,AD319,AD320))</f>
        <v/>
      </c>
      <c r="AI321" s="232" t="str">
        <f t="shared" si="2013"/>
        <v/>
      </c>
      <c r="AJ321" s="233" t="str">
        <f t="shared" si="2013"/>
        <v/>
      </c>
      <c r="AK321" s="233" t="str">
        <f t="shared" si="2013"/>
        <v/>
      </c>
      <c r="AL321" s="236" t="str">
        <f t="shared" ref="AL321" si="2014">IF($K321="","",IF($K321=$K319,AZ319,AZ320))</f>
        <v/>
      </c>
      <c r="AM321" s="241" t="str">
        <f t="shared" ref="AM321:AN321" si="2015">IF($K321="","",IF($K321=$K319,AL319,AL320))</f>
        <v/>
      </c>
      <c r="AN321" s="241" t="str">
        <f t="shared" si="2015"/>
        <v/>
      </c>
      <c r="AO321" s="177"/>
      <c r="AP321" s="177"/>
      <c r="AQ321" s="177"/>
      <c r="AR321" s="177"/>
      <c r="AS321" s="246"/>
      <c r="AT321" s="247"/>
      <c r="AU321" s="247"/>
      <c r="AV321" s="177"/>
      <c r="AW321" s="247"/>
      <c r="AX321" s="177"/>
      <c r="AY321" s="247"/>
      <c r="AZ321" s="139"/>
      <c r="BA321" s="223" t="str">
        <f t="shared" si="1643"/>
        <v/>
      </c>
      <c r="BB321" s="223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223" t="str">
        <f t="shared" si="1635"/>
        <v/>
      </c>
    </row>
    <row r="322" spans="1:55">
      <c r="A322" s="166">
        <f>输入错误检查!A321</f>
        <v>0</v>
      </c>
      <c r="B322" s="108" t="str">
        <f t="shared" si="1979"/>
        <v/>
      </c>
      <c r="C322" s="108" t="str">
        <f t="shared" si="1980"/>
        <v/>
      </c>
      <c r="D322" s="108" t="str">
        <f t="shared" si="1981"/>
        <v/>
      </c>
      <c r="E322" s="108" t="str">
        <f t="shared" si="1982"/>
        <v/>
      </c>
      <c r="F322" s="108" t="str">
        <f t="shared" si="1983"/>
        <v/>
      </c>
      <c r="G322" s="125">
        <v>4</v>
      </c>
      <c r="H322" s="108" t="s">
        <v>311</v>
      </c>
      <c r="I322" s="108" t="str">
        <f t="shared" si="1675"/>
        <v/>
      </c>
      <c r="J322" s="108" t="str">
        <f t="shared" si="1676"/>
        <v/>
      </c>
      <c r="K322" s="179"/>
      <c r="L322" s="245"/>
      <c r="M322" s="208"/>
      <c r="N322" s="208"/>
      <c r="O322" s="125"/>
      <c r="P322" s="224"/>
      <c r="Q322" s="224"/>
      <c r="R322" s="224"/>
      <c r="S322" s="177"/>
      <c r="T322" s="177"/>
      <c r="U322" s="125" t="str">
        <f t="shared" si="1609"/>
        <v/>
      </c>
      <c r="V322" s="125" t="str" cm="1">
        <f t="array" ref="V322">_xlfn.IFS(S322+T322=0,"",S322&gt;T322,IF(I322="主",IF(S322=5,4,3),IF(S322=5,0,1)),S322&lt;T322,IF(I322="主",IF(T322=5,0,1),IF(T322=5,4,3)),S322=T322,2)</f>
        <v/>
      </c>
      <c r="W322" s="231"/>
      <c r="X322" s="231"/>
      <c r="Y322" s="210" t="str">
        <f t="shared" ref="Y322:Y326" si="2016">IF(Y321="","",Y321)</f>
        <v/>
      </c>
      <c r="Z322" s="235" t="str">
        <f t="shared" ref="Z322:AA322" si="2017">IF($K322="","",IF($K322=$K320,AT320,AT319))</f>
        <v/>
      </c>
      <c r="AA322" s="235" t="str">
        <f t="shared" si="2017"/>
        <v/>
      </c>
      <c r="AB322" s="239" t="str">
        <f t="shared" ref="AB322" si="2018">IF($K322="","",IF($K322=$K320,AW320,AW319))</f>
        <v/>
      </c>
      <c r="AC322" s="239" t="str">
        <f t="shared" ref="AC322" si="2019">IF($K322="","",IF($K322=$K320,AY320,AY319))</f>
        <v/>
      </c>
      <c r="AD322" s="232" t="str">
        <f t="shared" ref="AD322:AG322" si="2020">IF($K322="","",IF($K322=$K320,Z320,Z319))</f>
        <v/>
      </c>
      <c r="AE322" s="232" t="str">
        <f t="shared" si="2020"/>
        <v/>
      </c>
      <c r="AF322" s="240" t="str">
        <f t="shared" si="2020"/>
        <v/>
      </c>
      <c r="AG322" s="240" t="str">
        <f t="shared" si="2020"/>
        <v/>
      </c>
      <c r="AH322" s="232" t="str">
        <f t="shared" ref="AH322:AK322" si="2021">IF($K322="","",IF($K322=$K320,AD320,AD319))</f>
        <v/>
      </c>
      <c r="AI322" s="232" t="str">
        <f t="shared" si="2021"/>
        <v/>
      </c>
      <c r="AJ322" s="233" t="str">
        <f t="shared" si="2021"/>
        <v/>
      </c>
      <c r="AK322" s="233" t="str">
        <f t="shared" si="2021"/>
        <v/>
      </c>
      <c r="AL322" s="236" t="str">
        <f t="shared" ref="AL322" si="2022">IF($K322="","",IF($K322=$K320,AZ320,AZ319))</f>
        <v/>
      </c>
      <c r="AM322" s="241" t="str">
        <f t="shared" ref="AM322:AN322" si="2023">IF($K322="","",IF($K322=$K320,AL320,AL319))</f>
        <v/>
      </c>
      <c r="AN322" s="241" t="str">
        <f t="shared" si="2023"/>
        <v/>
      </c>
      <c r="AO322" s="177"/>
      <c r="AP322" s="177"/>
      <c r="AQ322" s="177"/>
      <c r="AR322" s="177"/>
      <c r="AS322" s="177"/>
      <c r="AT322" s="247"/>
      <c r="AU322" s="247"/>
      <c r="AV322" s="177"/>
      <c r="AW322" s="247"/>
      <c r="AX322" s="177"/>
      <c r="AY322" s="247"/>
      <c r="AZ322" s="139"/>
      <c r="BA322" s="223" t="str">
        <f t="shared" si="1643"/>
        <v/>
      </c>
      <c r="BB322" s="223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223" t="str">
        <f t="shared" si="1635"/>
        <v/>
      </c>
    </row>
    <row r="323" spans="1:55">
      <c r="A323" s="166">
        <f>输入错误检查!A322</f>
        <v>0</v>
      </c>
      <c r="B323" s="108" t="str">
        <f t="shared" si="1979"/>
        <v/>
      </c>
      <c r="C323" s="108" t="str">
        <f t="shared" si="1980"/>
        <v/>
      </c>
      <c r="D323" s="108" t="str">
        <f t="shared" si="1981"/>
        <v/>
      </c>
      <c r="E323" s="108" t="str">
        <f t="shared" si="1982"/>
        <v/>
      </c>
      <c r="F323" s="108" t="str">
        <f t="shared" si="1983"/>
        <v/>
      </c>
      <c r="G323" s="125">
        <v>5</v>
      </c>
      <c r="H323" s="108" t="s">
        <v>307</v>
      </c>
      <c r="I323" s="108" t="str">
        <f t="shared" si="1675"/>
        <v/>
      </c>
      <c r="J323" s="108" t="str">
        <f t="shared" si="1676"/>
        <v/>
      </c>
      <c r="K323" s="179"/>
      <c r="L323" s="177"/>
      <c r="M323" s="208">
        <f>S323+S324</f>
        <v>0</v>
      </c>
      <c r="N323" s="208">
        <f>T323+T324</f>
        <v>0</v>
      </c>
      <c r="O323" s="125">
        <f t="shared" si="2005"/>
        <v>0</v>
      </c>
      <c r="P323" s="209">
        <f t="shared" si="2006"/>
        <v>0</v>
      </c>
      <c r="Q323" s="209">
        <f t="shared" si="2007"/>
        <v>0</v>
      </c>
      <c r="R323" s="209">
        <f t="shared" si="2008"/>
        <v>0</v>
      </c>
      <c r="S323" s="177"/>
      <c r="T323" s="177"/>
      <c r="U323" s="125" t="str">
        <f t="shared" si="1609"/>
        <v/>
      </c>
      <c r="V323" s="125" t="str" cm="1">
        <f t="array" ref="V323">_xlfn.IFS(S323+T323=0,"",S323&gt;T323,IF(I323="主",IF(S323=5,4,3),IF(S323=5,0,1)),S323&lt;T323,IF(I323="主",IF(T323=5,0,1),IF(T323=5,4,3)),S323=T323,2)</f>
        <v/>
      </c>
      <c r="W323" s="231"/>
      <c r="X323" s="231"/>
      <c r="Y323" s="210"/>
      <c r="Z323" s="235" t="str">
        <f t="shared" ref="Z323:AA323" si="2024">IF($K323="","",IF($K323=$K321,AT321,AT322))</f>
        <v/>
      </c>
      <c r="AA323" s="235" t="str">
        <f t="shared" si="2024"/>
        <v/>
      </c>
      <c r="AB323" s="239" t="str">
        <f t="shared" ref="AB323" si="2025">IF($K323="","",IF($K323=$K321,AW321,AW322))</f>
        <v/>
      </c>
      <c r="AC323" s="239" t="str">
        <f t="shared" ref="AC323" si="2026">IF($K323="","",IF($K323=$K321,AY321,AY322))</f>
        <v/>
      </c>
      <c r="AD323" s="232" t="str">
        <f t="shared" ref="AD323:AG323" si="2027">IF($K323="","",IF($K323=$K321,Z321,Z322))</f>
        <v/>
      </c>
      <c r="AE323" s="232" t="str">
        <f t="shared" si="2027"/>
        <v/>
      </c>
      <c r="AF323" s="240" t="str">
        <f t="shared" si="2027"/>
        <v/>
      </c>
      <c r="AG323" s="240" t="str">
        <f t="shared" si="2027"/>
        <v/>
      </c>
      <c r="AH323" s="232" t="str">
        <f t="shared" ref="AH323:AK323" si="2028">IF($K323="","",IF($K323=$K321,AD321,AD322))</f>
        <v/>
      </c>
      <c r="AI323" s="232" t="str">
        <f t="shared" si="2028"/>
        <v/>
      </c>
      <c r="AJ323" s="233" t="str">
        <f t="shared" si="2028"/>
        <v/>
      </c>
      <c r="AK323" s="233" t="str">
        <f t="shared" si="2028"/>
        <v/>
      </c>
      <c r="AL323" s="236" t="str">
        <f t="shared" ref="AL323" si="2029">IF($K323="","",IF($K323=$K321,AZ321,AZ322))</f>
        <v/>
      </c>
      <c r="AM323" s="241" t="str">
        <f t="shared" ref="AM323:AN323" si="2030">IF($K323="","",IF($K323=$K321,AL321,AL322))</f>
        <v/>
      </c>
      <c r="AN323" s="241" t="str">
        <f t="shared" si="2030"/>
        <v/>
      </c>
      <c r="AO323" s="249"/>
      <c r="AP323" s="177"/>
      <c r="AQ323" s="177"/>
      <c r="AR323" s="250"/>
      <c r="AS323" s="246"/>
      <c r="AT323" s="251"/>
      <c r="AU323" s="252"/>
      <c r="AV323" s="177"/>
      <c r="AW323" s="252"/>
      <c r="AX323" s="177"/>
      <c r="AY323" s="252"/>
      <c r="AZ323" s="283"/>
      <c r="BA323" s="223" t="str">
        <f t="shared" si="1643"/>
        <v/>
      </c>
      <c r="BB323" s="223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BC323" s="223" t="str">
        <f t="shared" si="1635"/>
        <v/>
      </c>
    </row>
    <row r="324" spans="1:55">
      <c r="A324" s="166">
        <f>输入错误检查!A323</f>
        <v>0</v>
      </c>
      <c r="B324" s="108" t="str">
        <f t="shared" si="1979"/>
        <v/>
      </c>
      <c r="C324" s="108" t="str">
        <f t="shared" si="1980"/>
        <v/>
      </c>
      <c r="D324" s="108" t="str">
        <f t="shared" si="1981"/>
        <v/>
      </c>
      <c r="E324" s="108" t="str">
        <f t="shared" si="1982"/>
        <v/>
      </c>
      <c r="F324" s="108" t="str">
        <f t="shared" si="1983"/>
        <v/>
      </c>
      <c r="G324" s="125">
        <v>5</v>
      </c>
      <c r="H324" s="108" t="s">
        <v>311</v>
      </c>
      <c r="I324" s="108" t="str">
        <f t="shared" si="1675"/>
        <v/>
      </c>
      <c r="J324" s="108" t="str">
        <f t="shared" si="1676"/>
        <v/>
      </c>
      <c r="K324" s="179"/>
      <c r="L324" s="177"/>
      <c r="M324" s="208"/>
      <c r="N324" s="208"/>
      <c r="O324" s="125"/>
      <c r="P324" s="224"/>
      <c r="Q324" s="224"/>
      <c r="R324" s="224"/>
      <c r="S324" s="177"/>
      <c r="T324" s="177"/>
      <c r="U324" s="125" t="str">
        <f t="shared" ref="U324:U387" si="2031">_xlfn.IFS(S324+T324=0,"",S324&gt;T324,IF(I324="主","屠","人"),S324&lt;T324,IF(I324="主","人","屠"),S324=T324,"平")</f>
        <v/>
      </c>
      <c r="V324" s="125" t="str" cm="1">
        <f t="array" ref="V324">_xlfn.IFS(S324+T324=0,"",S324&gt;T324,IF(I324="主",IF(S324=5,4,3),IF(S324=5,0,1)),S324&lt;T324,IF(I324="主",IF(T324=5,0,1),IF(T324=5,4,3)),S324=T324,2)</f>
        <v/>
      </c>
      <c r="W324" s="231"/>
      <c r="X324" s="231"/>
      <c r="Y324" s="210" t="str">
        <f t="shared" si="2016"/>
        <v/>
      </c>
      <c r="Z324" s="235" t="str">
        <f t="shared" ref="Z324:AA324" si="2032">IF($K324="","",IF($K324=$K322,AT322,AT321))</f>
        <v/>
      </c>
      <c r="AA324" s="235" t="str">
        <f t="shared" si="2032"/>
        <v/>
      </c>
      <c r="AB324" s="239" t="str">
        <f t="shared" ref="AB324" si="2033">IF($K324="","",IF($K324=$K322,AW322,AW321))</f>
        <v/>
      </c>
      <c r="AC324" s="239" t="str">
        <f t="shared" ref="AC324" si="2034">IF($K324="","",IF($K324=$K322,AY322,AY321))</f>
        <v/>
      </c>
      <c r="AD324" s="232" t="str">
        <f t="shared" ref="AD324:AG324" si="2035">IF($K324="","",IF($K324=$K322,Z322,Z321))</f>
        <v/>
      </c>
      <c r="AE324" s="232" t="str">
        <f t="shared" si="2035"/>
        <v/>
      </c>
      <c r="AF324" s="240" t="str">
        <f t="shared" si="2035"/>
        <v/>
      </c>
      <c r="AG324" s="240" t="str">
        <f t="shared" si="2035"/>
        <v/>
      </c>
      <c r="AH324" s="232" t="str">
        <f t="shared" ref="AH324:AK324" si="2036">IF($K324="","",IF($K324=$K322,AD322,AD321))</f>
        <v/>
      </c>
      <c r="AI324" s="232" t="str">
        <f t="shared" si="2036"/>
        <v/>
      </c>
      <c r="AJ324" s="233" t="str">
        <f t="shared" si="2036"/>
        <v/>
      </c>
      <c r="AK324" s="233" t="str">
        <f t="shared" si="2036"/>
        <v/>
      </c>
      <c r="AL324" s="236" t="str">
        <f t="shared" ref="AL324" si="2037">IF($K324="","",IF($K324=$K322,AZ322,AZ321))</f>
        <v/>
      </c>
      <c r="AM324" s="241" t="str">
        <f t="shared" ref="AM324:AN324" si="2038">IF($K324="","",IF($K324=$K322,AL322,AL321))</f>
        <v/>
      </c>
      <c r="AN324" s="241" t="str">
        <f t="shared" si="2038"/>
        <v/>
      </c>
      <c r="AO324" s="249"/>
      <c r="AP324" s="177"/>
      <c r="AQ324" s="177"/>
      <c r="AR324" s="250"/>
      <c r="AS324" s="246"/>
      <c r="AT324" s="251"/>
      <c r="AU324" s="252"/>
      <c r="AV324" s="177"/>
      <c r="AW324" s="252"/>
      <c r="AX324" s="177"/>
      <c r="AY324" s="252"/>
      <c r="AZ324" s="283"/>
      <c r="BA324" s="223" t="str">
        <f t="shared" si="1643"/>
        <v/>
      </c>
      <c r="BB324" s="223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BC324" s="223" t="str">
        <f t="shared" si="1635"/>
        <v/>
      </c>
    </row>
    <row r="325" spans="1:55">
      <c r="A325" s="166">
        <f>输入错误检查!A324</f>
        <v>0</v>
      </c>
      <c r="B325" s="108" t="str">
        <f t="shared" si="1979"/>
        <v/>
      </c>
      <c r="C325" s="108" t="str">
        <f t="shared" si="1980"/>
        <v/>
      </c>
      <c r="D325" s="108" t="str">
        <f t="shared" si="1981"/>
        <v/>
      </c>
      <c r="E325" s="108" t="str">
        <f t="shared" si="1982"/>
        <v/>
      </c>
      <c r="F325" s="108" t="str">
        <f t="shared" si="1983"/>
        <v/>
      </c>
      <c r="G325" s="125" t="s">
        <v>314</v>
      </c>
      <c r="H325" s="108" t="s">
        <v>307</v>
      </c>
      <c r="I325" s="108" t="str">
        <f t="shared" si="1675"/>
        <v/>
      </c>
      <c r="J325" s="108" t="str">
        <f t="shared" si="1676"/>
        <v/>
      </c>
      <c r="K325" s="179"/>
      <c r="L325" s="177"/>
      <c r="M325" s="208">
        <f>S325+S326</f>
        <v>0</v>
      </c>
      <c r="N325" s="208">
        <f>T325+T326</f>
        <v>0</v>
      </c>
      <c r="O325" s="125">
        <f t="shared" si="2005"/>
        <v>0</v>
      </c>
      <c r="P325" s="209">
        <f t="shared" si="2006"/>
        <v>0</v>
      </c>
      <c r="Q325" s="209">
        <f t="shared" si="2007"/>
        <v>0</v>
      </c>
      <c r="R325" s="209">
        <f t="shared" si="2008"/>
        <v>0</v>
      </c>
      <c r="S325" s="177"/>
      <c r="T325" s="177"/>
      <c r="U325" s="125" t="str">
        <f t="shared" si="2031"/>
        <v/>
      </c>
      <c r="V325" s="125" t="str" cm="1">
        <f t="array" ref="V325">_xlfn.IFS(S325+T325=0,"",S325&gt;T325,IF(I325="主",IF(S325=5,4,3),IF(S325=5,0,1)),S325&lt;T325,IF(I325="主",IF(T325=5,0,1),IF(T325=5,4,3)),S325=T325,2)</f>
        <v/>
      </c>
      <c r="W325" s="231"/>
      <c r="X325" s="231"/>
      <c r="Y325" s="210"/>
      <c r="Z325" s="235" t="str">
        <f t="shared" ref="Z325:AA325" si="2039">IF($K325="","",IF($K325=$K323,AT323,AT324))</f>
        <v/>
      </c>
      <c r="AA325" s="235" t="str">
        <f t="shared" si="2039"/>
        <v/>
      </c>
      <c r="AB325" s="239" t="str">
        <f t="shared" ref="AB325" si="2040">IF($K325="","",IF($K325=$K323,AW323,AW324))</f>
        <v/>
      </c>
      <c r="AC325" s="239" t="str">
        <f t="shared" ref="AC325" si="2041">IF($K325="","",IF($K325=$K323,AY323,AY324))</f>
        <v/>
      </c>
      <c r="AD325" s="232" t="str">
        <f t="shared" ref="AD325:AG325" si="2042">IF($K325="","",IF($K325=$K323,Z323,Z324))</f>
        <v/>
      </c>
      <c r="AE325" s="232" t="str">
        <f t="shared" si="2042"/>
        <v/>
      </c>
      <c r="AF325" s="240" t="str">
        <f t="shared" si="2042"/>
        <v/>
      </c>
      <c r="AG325" s="240" t="str">
        <f t="shared" si="2042"/>
        <v/>
      </c>
      <c r="AH325" s="232" t="str">
        <f t="shared" ref="AH325:AK325" si="2043">IF($K325="","",IF($K325=$K323,AD323,AD324))</f>
        <v/>
      </c>
      <c r="AI325" s="232" t="str">
        <f t="shared" si="2043"/>
        <v/>
      </c>
      <c r="AJ325" s="233" t="str">
        <f t="shared" si="2043"/>
        <v/>
      </c>
      <c r="AK325" s="233" t="str">
        <f t="shared" si="2043"/>
        <v/>
      </c>
      <c r="AL325" s="236" t="str">
        <f t="shared" ref="AL325" si="2044">IF($K325="","",IF($K325=$K323,AZ323,AZ324))</f>
        <v/>
      </c>
      <c r="AM325" s="241" t="str">
        <f t="shared" ref="AM325:AN325" si="2045">IF($K325="","",IF($K325=$K323,AL323,AL324))</f>
        <v/>
      </c>
      <c r="AN325" s="241" t="str">
        <f t="shared" si="2045"/>
        <v/>
      </c>
      <c r="AO325" s="177"/>
      <c r="AP325" s="177"/>
      <c r="AQ325" s="177"/>
      <c r="AR325" s="177"/>
      <c r="AS325" s="246"/>
      <c r="AT325" s="252"/>
      <c r="AU325" s="252"/>
      <c r="AV325" s="177"/>
      <c r="AW325" s="252"/>
      <c r="AX325" s="177"/>
      <c r="AY325" s="252"/>
      <c r="AZ325" s="283"/>
      <c r="BA325" s="223" t="str">
        <f t="shared" si="1643"/>
        <v/>
      </c>
      <c r="BB325" s="223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BC325" s="223" t="str">
        <f t="shared" si="1635"/>
        <v/>
      </c>
    </row>
    <row r="326" spans="1:55">
      <c r="A326" s="166">
        <f>输入错误检查!A325</f>
        <v>0</v>
      </c>
      <c r="B326" s="108" t="str">
        <f t="shared" si="1979"/>
        <v/>
      </c>
      <c r="C326" s="108" t="str">
        <f t="shared" si="1980"/>
        <v/>
      </c>
      <c r="D326" s="108" t="str">
        <f t="shared" si="1981"/>
        <v/>
      </c>
      <c r="E326" s="108" t="str">
        <f t="shared" si="1982"/>
        <v/>
      </c>
      <c r="F326" s="108" t="str">
        <f t="shared" si="1983"/>
        <v/>
      </c>
      <c r="G326" s="125" t="s">
        <v>314</v>
      </c>
      <c r="H326" s="108" t="s">
        <v>311</v>
      </c>
      <c r="I326" s="108" t="str">
        <f t="shared" si="1675"/>
        <v/>
      </c>
      <c r="J326" s="108" t="str">
        <f t="shared" si="1676"/>
        <v/>
      </c>
      <c r="K326" s="177"/>
      <c r="L326" s="177"/>
      <c r="M326" s="208"/>
      <c r="N326" s="208"/>
      <c r="O326" s="125"/>
      <c r="P326" s="224"/>
      <c r="Q326" s="224"/>
      <c r="R326" s="224"/>
      <c r="S326" s="177"/>
      <c r="T326" s="177"/>
      <c r="U326" s="125" t="str">
        <f t="shared" si="2031"/>
        <v/>
      </c>
      <c r="V326" s="125" t="str" cm="1">
        <f t="array" ref="V326">_xlfn.IFS(S326+T326=0,"",S326&gt;T326,IF(I326="主",IF(S326=5,4,3),IF(S326=5,0,1)),S326&lt;T326,IF(I326="主",IF(T326=5,0,1),IF(T326=5,4,3)),S326=T326,2)</f>
        <v/>
      </c>
      <c r="W326" s="231"/>
      <c r="X326" s="231"/>
      <c r="Y326" s="210" t="str">
        <f t="shared" si="2016"/>
        <v/>
      </c>
      <c r="Z326" s="235" t="str">
        <f t="shared" ref="Z326:AA326" si="2046">IF($K326="","",IF($K326=$K324,AT324,AT323))</f>
        <v/>
      </c>
      <c r="AA326" s="235" t="str">
        <f t="shared" si="2046"/>
        <v/>
      </c>
      <c r="AB326" s="239" t="str">
        <f t="shared" ref="AB326" si="2047">IF($K326="","",IF($K326=$K324,AW324,AW323))</f>
        <v/>
      </c>
      <c r="AC326" s="239" t="str">
        <f t="shared" ref="AC326" si="2048">IF($K326="","",IF($K326=$K324,AY324,AY323))</f>
        <v/>
      </c>
      <c r="AD326" s="232" t="str">
        <f t="shared" ref="AD326:AG326" si="2049">IF($K326="","",IF($K326=$K324,Z324,Z323))</f>
        <v/>
      </c>
      <c r="AE326" s="232" t="str">
        <f t="shared" si="2049"/>
        <v/>
      </c>
      <c r="AF326" s="240" t="str">
        <f t="shared" si="2049"/>
        <v/>
      </c>
      <c r="AG326" s="240" t="str">
        <f t="shared" si="2049"/>
        <v/>
      </c>
      <c r="AH326" s="232" t="str">
        <f t="shared" ref="AH326:AK326" si="2050">IF($K326="","",IF($K326=$K324,AD324,AD323))</f>
        <v/>
      </c>
      <c r="AI326" s="232" t="str">
        <f t="shared" si="2050"/>
        <v/>
      </c>
      <c r="AJ326" s="233" t="str">
        <f t="shared" si="2050"/>
        <v/>
      </c>
      <c r="AK326" s="233" t="str">
        <f t="shared" si="2050"/>
        <v/>
      </c>
      <c r="AL326" s="236" t="str">
        <f t="shared" ref="AL326" si="2051">IF($K326="","",IF($K326=$K324,AZ324,AZ323))</f>
        <v/>
      </c>
      <c r="AM326" s="241" t="str">
        <f t="shared" ref="AM326:AN326" si="2052">IF($K326="","",IF($K326=$K324,AL324,AL323))</f>
        <v/>
      </c>
      <c r="AN326" s="241" t="str">
        <f t="shared" si="2052"/>
        <v/>
      </c>
      <c r="AO326" s="177"/>
      <c r="AP326" s="177"/>
      <c r="AQ326" s="177"/>
      <c r="AR326" s="177"/>
      <c r="AS326" s="177"/>
      <c r="AT326" s="252"/>
      <c r="AU326" s="252"/>
      <c r="AV326" s="177"/>
      <c r="AW326" s="252"/>
      <c r="AX326" s="177"/>
      <c r="AY326" s="252"/>
      <c r="AZ326" s="283"/>
      <c r="BA326" s="223" t="str">
        <f t="shared" si="1643"/>
        <v/>
      </c>
      <c r="BB326" s="223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BC326" s="223" t="str">
        <f t="shared" ref="BC326:BC389" si="2053">_xlfn.IFS(BB326="","",BB326=E326,F326,BB326=F326,E326)</f>
        <v/>
      </c>
    </row>
    <row r="327" spans="1:55">
      <c r="A327" s="166">
        <f>输入错误检查!A326</f>
        <v>0</v>
      </c>
      <c r="B327" s="108" t="str">
        <f>IF(赛果!A29="","",赛果!A29)</f>
        <v/>
      </c>
      <c r="C327" s="108" t="str">
        <f>IF(赛果!B29="","",赛果!B29)</f>
        <v/>
      </c>
      <c r="D327" s="108" t="str">
        <f>IF(赛果!C29="","",赛果!C29)</f>
        <v/>
      </c>
      <c r="E327" s="108" t="str">
        <f>IF(赛果!D29="","",赛果!D29)</f>
        <v/>
      </c>
      <c r="F327" s="108" t="str">
        <f>IF(赛果!E29="","",赛果!E29)</f>
        <v/>
      </c>
      <c r="G327" s="125">
        <v>1</v>
      </c>
      <c r="H327" s="108" t="s">
        <v>307</v>
      </c>
      <c r="I327" s="108" t="str">
        <f t="shared" si="1675"/>
        <v/>
      </c>
      <c r="J327" s="108" t="str">
        <f t="shared" si="1676"/>
        <v/>
      </c>
      <c r="K327" s="288"/>
      <c r="L327" s="288"/>
      <c r="M327" s="208">
        <f>S327+S328</f>
        <v>0</v>
      </c>
      <c r="N327" s="208">
        <f>T327+T328</f>
        <v>0</v>
      </c>
      <c r="O327" s="108">
        <f t="shared" ref="O327:O331" si="2054">M327+N327</f>
        <v>0</v>
      </c>
      <c r="P327" s="256">
        <f t="shared" ref="P327:P331" si="2055">IF(M327&gt;N327,1,0)</f>
        <v>0</v>
      </c>
      <c r="Q327" s="256">
        <f t="shared" ref="Q327:Q331" si="2056">IF(M327+N327=0,0,IF(M327=N327,1,0))</f>
        <v>0</v>
      </c>
      <c r="R327" s="256">
        <f t="shared" ref="R327:R331" si="2057">IF(M327&lt;N327,1,0)</f>
        <v>0</v>
      </c>
      <c r="S327" s="288"/>
      <c r="T327" s="288"/>
      <c r="U327" s="125" t="str">
        <f t="shared" si="2031"/>
        <v/>
      </c>
      <c r="V327" s="125" t="str" cm="1">
        <f t="array" ref="V327">_xlfn.IFS(S327+T327=0,"",S327&gt;T327,IF(I327="主",IF(S327=5,4,3),IF(S327=5,0,1)),S327&lt;T327,IF(I327="主",IF(T327=5,0,1),IF(T327=5,4,3)),S327=T327,2)</f>
        <v/>
      </c>
      <c r="W327" s="258"/>
      <c r="X327" s="258"/>
      <c r="Y327" s="258"/>
      <c r="Z327" s="211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3"/>
      <c r="AL327" s="214"/>
      <c r="AM327" s="214"/>
      <c r="AN327" s="214"/>
      <c r="AO327" s="276"/>
      <c r="AP327" s="278"/>
      <c r="AQ327" s="261"/>
      <c r="AR327" s="262"/>
      <c r="AS327" s="263"/>
      <c r="AT327" s="264"/>
      <c r="AU327" s="265"/>
      <c r="AV327" s="179"/>
      <c r="AW327" s="265"/>
      <c r="AX327" s="179"/>
      <c r="AY327" s="265"/>
      <c r="AZ327" s="266"/>
      <c r="BA327" s="223" t="str">
        <f t="shared" ref="BA327:BA390" si="2058">_xlfn.IFS(BB327="","",BB327=E327,"主",BB327=F327,"客")</f>
        <v/>
      </c>
      <c r="BB327" s="223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BC327" s="223" t="str">
        <f t="shared" si="2053"/>
        <v/>
      </c>
    </row>
    <row r="328" spans="1:55">
      <c r="A328" s="166">
        <f>输入错误检查!A327</f>
        <v>0</v>
      </c>
      <c r="B328" s="108" t="str">
        <f t="shared" ref="B328:B338" si="2059">B327</f>
        <v/>
      </c>
      <c r="C328" s="108" t="str">
        <f t="shared" ref="C328:C338" si="2060">C327</f>
        <v/>
      </c>
      <c r="D328" s="108" t="str">
        <f t="shared" ref="D328:D338" si="2061">D327</f>
        <v/>
      </c>
      <c r="E328" s="108" t="str">
        <f t="shared" ref="E328:E338" si="2062">E327</f>
        <v/>
      </c>
      <c r="F328" s="108" t="str">
        <f t="shared" ref="F328:F338" si="2063">F327</f>
        <v/>
      </c>
      <c r="G328" s="125">
        <v>1</v>
      </c>
      <c r="H328" s="108" t="s">
        <v>311</v>
      </c>
      <c r="I328" s="108" t="str">
        <f t="shared" si="1675"/>
        <v/>
      </c>
      <c r="J328" s="108" t="str">
        <f t="shared" si="1676"/>
        <v/>
      </c>
      <c r="K328" s="288"/>
      <c r="L328" s="288"/>
      <c r="M328" s="208"/>
      <c r="N328" s="208"/>
      <c r="O328" s="108"/>
      <c r="P328" s="267"/>
      <c r="Q328" s="267"/>
      <c r="R328" s="267"/>
      <c r="S328" s="288"/>
      <c r="T328" s="288"/>
      <c r="U328" s="125" t="str">
        <f t="shared" si="2031"/>
        <v/>
      </c>
      <c r="V328" s="125" t="str" cm="1">
        <f t="array" ref="V328">_xlfn.IFS(S328+T328=0,"",S328&gt;T328,IF(I328="主",IF(S328=5,4,3),IF(S328=5,0,1)),S328&lt;T328,IF(I328="主",IF(T328=5,0,1),IF(T328=5,4,3)),S328=T328,2)</f>
        <v/>
      </c>
      <c r="W328" s="258" t="str">
        <f>IF(W327="","",W327)</f>
        <v/>
      </c>
      <c r="X328" s="258"/>
      <c r="Y328" s="258" t="str">
        <f t="shared" ref="Y328:Y332" si="2064">IF(Y327="","",Y327)</f>
        <v/>
      </c>
      <c r="Z328" s="225"/>
      <c r="AA328" s="226"/>
      <c r="AB328" s="227"/>
      <c r="AC328" s="227"/>
      <c r="AD328" s="227"/>
      <c r="AE328" s="227"/>
      <c r="AF328" s="227"/>
      <c r="AG328" s="227"/>
      <c r="AH328" s="227"/>
      <c r="AI328" s="227"/>
      <c r="AJ328" s="227"/>
      <c r="AK328" s="213"/>
      <c r="AL328" s="214"/>
      <c r="AM328" s="214"/>
      <c r="AN328" s="214"/>
      <c r="AO328" s="276"/>
      <c r="AP328" s="278"/>
      <c r="AQ328" s="268"/>
      <c r="AR328" s="269"/>
      <c r="AS328" s="270"/>
      <c r="AT328" s="264"/>
      <c r="AU328" s="265"/>
      <c r="AV328" s="179"/>
      <c r="AW328" s="265"/>
      <c r="AX328" s="179"/>
      <c r="AY328" s="265"/>
      <c r="AZ328" s="266"/>
      <c r="BA328" s="223" t="str">
        <f t="shared" si="2058"/>
        <v/>
      </c>
      <c r="BB328" s="223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BC328" s="223" t="str">
        <f t="shared" si="2053"/>
        <v/>
      </c>
    </row>
    <row r="329" spans="1:55">
      <c r="A329" s="166">
        <f>输入错误检查!A328</f>
        <v>0</v>
      </c>
      <c r="B329" s="108" t="str">
        <f t="shared" si="2059"/>
        <v/>
      </c>
      <c r="C329" s="108" t="str">
        <f t="shared" si="2060"/>
        <v/>
      </c>
      <c r="D329" s="108" t="str">
        <f t="shared" si="2061"/>
        <v/>
      </c>
      <c r="E329" s="108" t="str">
        <f t="shared" si="2062"/>
        <v/>
      </c>
      <c r="F329" s="108" t="str">
        <f t="shared" si="2063"/>
        <v/>
      </c>
      <c r="G329" s="125">
        <v>2</v>
      </c>
      <c r="H329" s="108" t="s">
        <v>307</v>
      </c>
      <c r="I329" s="108" t="str">
        <f t="shared" si="1675"/>
        <v/>
      </c>
      <c r="J329" s="108" t="str">
        <f t="shared" si="1676"/>
        <v/>
      </c>
      <c r="K329" s="288"/>
      <c r="L329" s="288"/>
      <c r="M329" s="208">
        <f>S329+S330</f>
        <v>0</v>
      </c>
      <c r="N329" s="208">
        <f>T329+T330</f>
        <v>0</v>
      </c>
      <c r="O329" s="108">
        <f t="shared" si="2054"/>
        <v>0</v>
      </c>
      <c r="P329" s="256">
        <f t="shared" si="2055"/>
        <v>0</v>
      </c>
      <c r="Q329" s="256">
        <f t="shared" si="2056"/>
        <v>0</v>
      </c>
      <c r="R329" s="256">
        <f t="shared" si="2057"/>
        <v>0</v>
      </c>
      <c r="S329" s="288"/>
      <c r="T329" s="288"/>
      <c r="U329" s="125" t="str">
        <f t="shared" si="2031"/>
        <v/>
      </c>
      <c r="V329" s="125" t="str" cm="1">
        <f t="array" ref="V329">_xlfn.IFS(S329+T329=0,"",S329&gt;T329,IF(I329="主",IF(S329=5,4,3),IF(S329=5,0,1)),S329&lt;T329,IF(I329="主",IF(T329=5,0,1),IF(T329=5,4,3)),S329=T329,2)</f>
        <v/>
      </c>
      <c r="W329" s="271"/>
      <c r="X329" s="258"/>
      <c r="Y329" s="258"/>
      <c r="Z329" s="232" t="str">
        <f t="shared" ref="Z329:AA329" si="2065">IF($K329="","",IF($K329=$K327,AT327,AT328))</f>
        <v/>
      </c>
      <c r="AA329" s="233" t="str">
        <f t="shared" si="2065"/>
        <v/>
      </c>
      <c r="AB329" s="234" t="str">
        <f t="shared" ref="AB329" si="2066">IF($K329="","",IF($K329=$K327,AW327,AW328))</f>
        <v/>
      </c>
      <c r="AC329" s="235" t="str">
        <f t="shared" ref="AC329" si="2067">IF($K329="","",IF($K329=$K327,AY327,AY328))</f>
        <v/>
      </c>
      <c r="AD329" s="227"/>
      <c r="AE329" s="227"/>
      <c r="AF329" s="227"/>
      <c r="AG329" s="227"/>
      <c r="AH329" s="227"/>
      <c r="AI329" s="227"/>
      <c r="AJ329" s="227"/>
      <c r="AK329" s="227"/>
      <c r="AL329" s="236" t="str">
        <f t="shared" ref="AL329" si="2068">IF($K329="","",IF($K329=$K327,AZ327,AZ328))</f>
        <v/>
      </c>
      <c r="AM329" s="214"/>
      <c r="AN329" s="214"/>
      <c r="AO329" s="276"/>
      <c r="AP329" s="277"/>
      <c r="AQ329" s="289"/>
      <c r="AR329" s="274"/>
      <c r="AS329" s="270"/>
      <c r="AT329" s="264"/>
      <c r="AU329" s="265"/>
      <c r="AV329" s="179"/>
      <c r="AW329" s="265"/>
      <c r="AX329" s="179"/>
      <c r="AY329" s="265"/>
      <c r="AZ329" s="266"/>
      <c r="BA329" s="223" t="str">
        <f t="shared" si="2058"/>
        <v/>
      </c>
      <c r="BB329" s="223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223" t="str">
        <f t="shared" si="2053"/>
        <v/>
      </c>
    </row>
    <row r="330" spans="1:55">
      <c r="A330" s="166">
        <f>输入错误检查!A329</f>
        <v>0</v>
      </c>
      <c r="B330" s="108" t="str">
        <f t="shared" si="2059"/>
        <v/>
      </c>
      <c r="C330" s="108" t="str">
        <f t="shared" si="2060"/>
        <v/>
      </c>
      <c r="D330" s="108" t="str">
        <f t="shared" si="2061"/>
        <v/>
      </c>
      <c r="E330" s="108" t="str">
        <f t="shared" si="2062"/>
        <v/>
      </c>
      <c r="F330" s="108" t="str">
        <f t="shared" si="2063"/>
        <v/>
      </c>
      <c r="G330" s="125">
        <v>2</v>
      </c>
      <c r="H330" s="108" t="s">
        <v>311</v>
      </c>
      <c r="I330" s="108" t="str">
        <f t="shared" si="1675"/>
        <v/>
      </c>
      <c r="J330" s="108" t="str">
        <f t="shared" si="1676"/>
        <v/>
      </c>
      <c r="K330" s="288"/>
      <c r="L330" s="288"/>
      <c r="M330" s="208"/>
      <c r="N330" s="208"/>
      <c r="O330" s="108"/>
      <c r="P330" s="267"/>
      <c r="Q330" s="267"/>
      <c r="R330" s="267"/>
      <c r="S330" s="288"/>
      <c r="T330" s="288"/>
      <c r="U330" s="125" t="str">
        <f t="shared" si="2031"/>
        <v/>
      </c>
      <c r="V330" s="125" t="str" cm="1">
        <f t="array" ref="V330">_xlfn.IFS(S330+T330=0,"",S330&gt;T330,IF(I330="主",IF(S330=5,4,3),IF(S330=5,0,1)),S330&lt;T330,IF(I330="主",IF(T330=5,0,1),IF(T330=5,4,3)),S330=T330,2)</f>
        <v/>
      </c>
      <c r="W330" s="271"/>
      <c r="X330" s="258"/>
      <c r="Y330" s="258" t="str">
        <f t="shared" si="2064"/>
        <v/>
      </c>
      <c r="Z330" s="232" t="str">
        <f t="shared" ref="Z330:AA330" si="2069">IF($K330="","",IF($K330=$K328,AT328,AT327))</f>
        <v/>
      </c>
      <c r="AA330" s="233" t="str">
        <f t="shared" si="2069"/>
        <v/>
      </c>
      <c r="AB330" s="234" t="str">
        <f t="shared" ref="AB330" si="2070">IF($K330="","",IF($K330=$K328,AW328,AW327))</f>
        <v/>
      </c>
      <c r="AC330" s="235" t="str">
        <f t="shared" ref="AC330" si="2071">IF($K330="","",IF($K330=$K328,AY328,AY327))</f>
        <v/>
      </c>
      <c r="AD330" s="226"/>
      <c r="AE330" s="226"/>
      <c r="AF330" s="227"/>
      <c r="AG330" s="227"/>
      <c r="AH330" s="227"/>
      <c r="AI330" s="227"/>
      <c r="AJ330" s="227"/>
      <c r="AK330" s="227"/>
      <c r="AL330" s="236" t="str">
        <f t="shared" ref="AL330" si="2072">IF($K330="","",IF($K330=$K328,AZ328,AZ327))</f>
        <v/>
      </c>
      <c r="AM330" s="214"/>
      <c r="AN330" s="214"/>
      <c r="AO330" s="276"/>
      <c r="AP330" s="277"/>
      <c r="AQ330" s="278"/>
      <c r="AR330" s="268"/>
      <c r="AS330" s="270"/>
      <c r="AT330" s="264"/>
      <c r="AU330" s="265"/>
      <c r="AV330" s="179"/>
      <c r="AW330" s="265"/>
      <c r="AX330" s="179"/>
      <c r="AY330" s="265"/>
      <c r="AZ330" s="266"/>
      <c r="BA330" s="223" t="str">
        <f t="shared" si="2058"/>
        <v/>
      </c>
      <c r="BB330" s="223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223" t="str">
        <f t="shared" si="2053"/>
        <v/>
      </c>
    </row>
    <row r="331" spans="1:55">
      <c r="A331" s="166">
        <f>输入错误检查!A330</f>
        <v>0</v>
      </c>
      <c r="B331" s="108" t="str">
        <f t="shared" si="2059"/>
        <v/>
      </c>
      <c r="C331" s="108" t="str">
        <f t="shared" si="2060"/>
        <v/>
      </c>
      <c r="D331" s="108" t="str">
        <f t="shared" si="2061"/>
        <v/>
      </c>
      <c r="E331" s="108" t="str">
        <f t="shared" si="2062"/>
        <v/>
      </c>
      <c r="F331" s="108" t="str">
        <f t="shared" si="2063"/>
        <v/>
      </c>
      <c r="G331" s="125">
        <v>3</v>
      </c>
      <c r="H331" s="108" t="s">
        <v>307</v>
      </c>
      <c r="I331" s="108" t="str">
        <f t="shared" si="1675"/>
        <v/>
      </c>
      <c r="J331" s="108" t="str">
        <f t="shared" si="1676"/>
        <v/>
      </c>
      <c r="K331" s="288"/>
      <c r="L331" s="288"/>
      <c r="M331" s="208">
        <f>S331+S332</f>
        <v>0</v>
      </c>
      <c r="N331" s="208">
        <f>T331+T332</f>
        <v>0</v>
      </c>
      <c r="O331" s="108">
        <f t="shared" si="2054"/>
        <v>0</v>
      </c>
      <c r="P331" s="256">
        <f t="shared" si="2055"/>
        <v>0</v>
      </c>
      <c r="Q331" s="256">
        <f t="shared" si="2056"/>
        <v>0</v>
      </c>
      <c r="R331" s="256">
        <f t="shared" si="2057"/>
        <v>0</v>
      </c>
      <c r="S331" s="288"/>
      <c r="T331" s="288"/>
      <c r="U331" s="125" t="str">
        <f t="shared" si="2031"/>
        <v/>
      </c>
      <c r="V331" s="125" t="str" cm="1">
        <f t="array" ref="V331">_xlfn.IFS(S331+T331=0,"",S331&gt;T331,IF(I331="主",IF(S331=5,4,3),IF(S331=5,0,1)),S331&lt;T331,IF(I331="主",IF(T331=5,0,1),IF(T331=5,4,3)),S331=T331,2)</f>
        <v/>
      </c>
      <c r="W331" s="271"/>
      <c r="X331" s="271"/>
      <c r="Y331" s="258"/>
      <c r="Z331" s="235" t="str">
        <f t="shared" ref="Z331:AA331" si="2073">IF($K331="","",IF($K331=$K329,AT329,AT330))</f>
        <v/>
      </c>
      <c r="AA331" s="235" t="str">
        <f t="shared" si="2073"/>
        <v/>
      </c>
      <c r="AB331" s="239" t="str">
        <f t="shared" ref="AB331" si="2074">IF($K331="","",IF($K331=$K329,AW329,AW330))</f>
        <v/>
      </c>
      <c r="AC331" s="239" t="str">
        <f t="shared" ref="AC331" si="2075">IF($K331="","",IF($K331=$K329,AY329,AY330))</f>
        <v/>
      </c>
      <c r="AD331" s="235" t="str">
        <f t="shared" ref="AD331:AG331" si="2076">IF($K331="","",IF($K331=$K329,Z329,Z330))</f>
        <v/>
      </c>
      <c r="AE331" s="240" t="str">
        <f t="shared" si="2076"/>
        <v/>
      </c>
      <c r="AF331" s="240" t="str">
        <f t="shared" si="2076"/>
        <v/>
      </c>
      <c r="AG331" s="240" t="str">
        <f t="shared" si="2076"/>
        <v/>
      </c>
      <c r="AH331" s="227"/>
      <c r="AI331" s="227"/>
      <c r="AJ331" s="227"/>
      <c r="AK331" s="227"/>
      <c r="AL331" s="236" t="str">
        <f t="shared" ref="AL331" si="2077">IF($K331="","",IF($K331=$K329,AZ329,AZ330))</f>
        <v/>
      </c>
      <c r="AM331" s="241" t="str">
        <f t="shared" ref="AM331" si="2078">IF($K331="","",IF($K331=$K329,AL329,AL330))</f>
        <v/>
      </c>
      <c r="AN331" s="214"/>
      <c r="AO331" s="276"/>
      <c r="AP331" s="277"/>
      <c r="AQ331" s="277"/>
      <c r="AR331" s="289"/>
      <c r="AS331" s="275"/>
      <c r="AT331" s="264"/>
      <c r="AU331" s="265"/>
      <c r="AV331" s="179"/>
      <c r="AW331" s="265"/>
      <c r="AX331" s="179"/>
      <c r="AY331" s="265"/>
      <c r="AZ331" s="266"/>
      <c r="BA331" s="223" t="str">
        <f t="shared" si="2058"/>
        <v/>
      </c>
      <c r="BB331" s="223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BC331" s="223" t="str">
        <f t="shared" si="2053"/>
        <v/>
      </c>
    </row>
    <row r="332" spans="1:55">
      <c r="A332" s="166">
        <f>输入错误检查!A331</f>
        <v>0</v>
      </c>
      <c r="B332" s="108" t="str">
        <f t="shared" si="2059"/>
        <v/>
      </c>
      <c r="C332" s="108" t="str">
        <f t="shared" si="2060"/>
        <v/>
      </c>
      <c r="D332" s="108" t="str">
        <f t="shared" si="2061"/>
        <v/>
      </c>
      <c r="E332" s="108" t="str">
        <f t="shared" si="2062"/>
        <v/>
      </c>
      <c r="F332" s="108" t="str">
        <f t="shared" si="2063"/>
        <v/>
      </c>
      <c r="G332" s="125">
        <v>3</v>
      </c>
      <c r="H332" s="108" t="s">
        <v>311</v>
      </c>
      <c r="I332" s="108" t="str">
        <f t="shared" si="1675"/>
        <v/>
      </c>
      <c r="J332" s="108" t="str">
        <f t="shared" si="1676"/>
        <v/>
      </c>
      <c r="K332" s="288"/>
      <c r="L332" s="288"/>
      <c r="M332" s="208"/>
      <c r="N332" s="208"/>
      <c r="O332" s="108"/>
      <c r="P332" s="267"/>
      <c r="Q332" s="267"/>
      <c r="R332" s="267"/>
      <c r="S332" s="288"/>
      <c r="T332" s="288"/>
      <c r="U332" s="125" t="str">
        <f t="shared" si="2031"/>
        <v/>
      </c>
      <c r="V332" s="125" t="str" cm="1">
        <f t="array" ref="V332">_xlfn.IFS(S332+T332=0,"",S332&gt;T332,IF(I332="主",IF(S332=5,4,3),IF(S332=5,0,1)),S332&lt;T332,IF(I332="主",IF(T332=5,0,1),IF(T332=5,4,3)),S332=T332,2)</f>
        <v/>
      </c>
      <c r="W332" s="271"/>
      <c r="X332" s="271"/>
      <c r="Y332" s="258" t="str">
        <f t="shared" si="2064"/>
        <v/>
      </c>
      <c r="Z332" s="235" t="str">
        <f t="shared" ref="Z332:AA332" si="2079">IF($K332="","",IF($K332=$K330,AT330,AT329))</f>
        <v/>
      </c>
      <c r="AA332" s="235" t="str">
        <f t="shared" si="2079"/>
        <v/>
      </c>
      <c r="AB332" s="239" t="str">
        <f t="shared" ref="AB332" si="2080">IF($K332="","",IF($K332=$K330,AW330,AW329))</f>
        <v/>
      </c>
      <c r="AC332" s="239" t="str">
        <f t="shared" ref="AC332" si="2081">IF($K332="","",IF($K332=$K330,AY330,AY329))</f>
        <v/>
      </c>
      <c r="AD332" s="235" t="str">
        <f t="shared" ref="AD332:AG332" si="2082">IF($K332="","",IF($K332=$K330,Z330,Z329))</f>
        <v/>
      </c>
      <c r="AE332" s="240" t="str">
        <f t="shared" si="2082"/>
        <v/>
      </c>
      <c r="AF332" s="240" t="str">
        <f t="shared" si="2082"/>
        <v/>
      </c>
      <c r="AG332" s="240" t="str">
        <f t="shared" si="2082"/>
        <v/>
      </c>
      <c r="AH332" s="226"/>
      <c r="AI332" s="226"/>
      <c r="AJ332" s="226"/>
      <c r="AK332" s="243"/>
      <c r="AL332" s="236" t="str">
        <f t="shared" ref="AL332" si="2083">IF($K332="","",IF($K332=$K330,AZ330,AZ329))</f>
        <v/>
      </c>
      <c r="AM332" s="241" t="str">
        <f t="shared" ref="AM332" si="2084">IF($K332="","",IF($K332=$K330,AL330,AL329))</f>
        <v/>
      </c>
      <c r="AN332" s="214"/>
      <c r="AO332" s="276"/>
      <c r="AP332" s="277"/>
      <c r="AQ332" s="277"/>
      <c r="AR332" s="278"/>
      <c r="AS332" s="279"/>
      <c r="AT332" s="264"/>
      <c r="AU332" s="265"/>
      <c r="AV332" s="179"/>
      <c r="AW332" s="265"/>
      <c r="AX332" s="179"/>
      <c r="AY332" s="265"/>
      <c r="AZ332" s="266"/>
      <c r="BA332" s="223" t="str">
        <f t="shared" si="2058"/>
        <v/>
      </c>
      <c r="BB332" s="223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BC332" s="223" t="str">
        <f t="shared" si="2053"/>
        <v/>
      </c>
    </row>
    <row r="333" spans="1:55">
      <c r="A333" s="166">
        <f>输入错误检查!A332</f>
        <v>0</v>
      </c>
      <c r="B333" s="108" t="str">
        <f t="shared" si="2059"/>
        <v/>
      </c>
      <c r="C333" s="108" t="str">
        <f t="shared" si="2060"/>
        <v/>
      </c>
      <c r="D333" s="108" t="str">
        <f t="shared" si="2061"/>
        <v/>
      </c>
      <c r="E333" s="108" t="str">
        <f t="shared" si="2062"/>
        <v/>
      </c>
      <c r="F333" s="108" t="str">
        <f t="shared" si="2063"/>
        <v/>
      </c>
      <c r="G333" s="125">
        <v>4</v>
      </c>
      <c r="H333" s="108" t="s">
        <v>307</v>
      </c>
      <c r="I333" s="108" t="str">
        <f t="shared" ref="I333:I396" si="2085">IF(K333="","",IF(K333=E333,"主","客"))</f>
        <v/>
      </c>
      <c r="J333" s="108" t="str">
        <f t="shared" ref="J333:J396" si="2086">IF(K333="","",IF(K333=E333,F333,E333))</f>
        <v/>
      </c>
      <c r="K333" s="288"/>
      <c r="L333" s="288"/>
      <c r="M333" s="208">
        <f>S333+S334</f>
        <v>0</v>
      </c>
      <c r="N333" s="208">
        <f>T333+T334</f>
        <v>0</v>
      </c>
      <c r="O333" s="108">
        <f t="shared" ref="O333:O337" si="2087">M333+N333</f>
        <v>0</v>
      </c>
      <c r="P333" s="256">
        <f t="shared" ref="P333:P337" si="2088">IF(M333&gt;N333,1,0)</f>
        <v>0</v>
      </c>
      <c r="Q333" s="256">
        <f t="shared" ref="Q333:Q337" si="2089">IF(M333+N333=0,0,IF(M333=N333,1,0))</f>
        <v>0</v>
      </c>
      <c r="R333" s="256">
        <f t="shared" ref="R333:R337" si="2090">IF(M333&lt;N333,1,0)</f>
        <v>0</v>
      </c>
      <c r="S333" s="288"/>
      <c r="T333" s="288"/>
      <c r="U333" s="125" t="str">
        <f t="shared" si="2031"/>
        <v/>
      </c>
      <c r="V333" s="125" t="str" cm="1">
        <f t="array" ref="V333">_xlfn.IFS(S333+T333=0,"",S333&gt;T333,IF(I333="主",IF(S333=5,4,3),IF(S333=5,0,1)),S333&lt;T333,IF(I333="主",IF(T333=5,0,1),IF(T333=5,4,3)),S333=T333,2)</f>
        <v/>
      </c>
      <c r="W333" s="271"/>
      <c r="X333" s="271"/>
      <c r="Y333" s="258"/>
      <c r="Z333" s="235" t="str">
        <f t="shared" ref="Z333:AA333" si="2091">IF($K333="","",IF($K333=$K331,AT331,AT332))</f>
        <v/>
      </c>
      <c r="AA333" s="235" t="str">
        <f t="shared" si="2091"/>
        <v/>
      </c>
      <c r="AB333" s="239" t="str">
        <f t="shared" ref="AB333" si="2092">IF($K333="","",IF($K333=$K331,AW331,AW332))</f>
        <v/>
      </c>
      <c r="AC333" s="239" t="str">
        <f t="shared" ref="AC333" si="2093">IF($K333="","",IF($K333=$K331,AY331,AY332))</f>
        <v/>
      </c>
      <c r="AD333" s="232" t="str">
        <f t="shared" ref="AD333:AG333" si="2094">IF($K333="","",IF($K333=$K331,Z331,Z332))</f>
        <v/>
      </c>
      <c r="AE333" s="232" t="str">
        <f t="shared" si="2094"/>
        <v/>
      </c>
      <c r="AF333" s="240" t="str">
        <f t="shared" si="2094"/>
        <v/>
      </c>
      <c r="AG333" s="240" t="str">
        <f t="shared" si="2094"/>
        <v/>
      </c>
      <c r="AH333" s="232" t="str">
        <f t="shared" ref="AH333:AK333" si="2095">IF($K333="","",IF($K333=$K331,AD331,AD332))</f>
        <v/>
      </c>
      <c r="AI333" s="232" t="str">
        <f t="shared" si="2095"/>
        <v/>
      </c>
      <c r="AJ333" s="233" t="str">
        <f t="shared" si="2095"/>
        <v/>
      </c>
      <c r="AK333" s="233" t="str">
        <f t="shared" si="2095"/>
        <v/>
      </c>
      <c r="AL333" s="236" t="str">
        <f t="shared" ref="AL333" si="2096">IF($K333="","",IF($K333=$K331,AZ331,AZ332))</f>
        <v/>
      </c>
      <c r="AM333" s="241" t="str">
        <f t="shared" ref="AM333:AN333" si="2097">IF($K333="","",IF($K333=$K331,AL331,AL332))</f>
        <v/>
      </c>
      <c r="AN333" s="241" t="str">
        <f t="shared" si="2097"/>
        <v/>
      </c>
      <c r="AO333" s="277"/>
      <c r="AP333" s="277"/>
      <c r="AQ333" s="277"/>
      <c r="AR333" s="277"/>
      <c r="AS333" s="280"/>
      <c r="AT333" s="264"/>
      <c r="AU333" s="265"/>
      <c r="AV333" s="179"/>
      <c r="AW333" s="265"/>
      <c r="AX333" s="179"/>
      <c r="AY333" s="265"/>
      <c r="AZ333" s="266"/>
      <c r="BA333" s="223" t="str">
        <f t="shared" si="2058"/>
        <v/>
      </c>
      <c r="BB333" s="223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BC333" s="223" t="str">
        <f t="shared" si="2053"/>
        <v/>
      </c>
    </row>
    <row r="334" spans="1:55">
      <c r="A334" s="166">
        <f>输入错误检查!A333</f>
        <v>0</v>
      </c>
      <c r="B334" s="108" t="str">
        <f t="shared" si="2059"/>
        <v/>
      </c>
      <c r="C334" s="108" t="str">
        <f t="shared" si="2060"/>
        <v/>
      </c>
      <c r="D334" s="108" t="str">
        <f t="shared" si="2061"/>
        <v/>
      </c>
      <c r="E334" s="108" t="str">
        <f t="shared" si="2062"/>
        <v/>
      </c>
      <c r="F334" s="108" t="str">
        <f t="shared" si="2063"/>
        <v/>
      </c>
      <c r="G334" s="125">
        <v>4</v>
      </c>
      <c r="H334" s="108" t="s">
        <v>311</v>
      </c>
      <c r="I334" s="108" t="str">
        <f t="shared" si="2085"/>
        <v/>
      </c>
      <c r="J334" s="108" t="str">
        <f t="shared" si="2086"/>
        <v/>
      </c>
      <c r="K334" s="288"/>
      <c r="L334" s="288"/>
      <c r="M334" s="208"/>
      <c r="N334" s="208"/>
      <c r="O334" s="108"/>
      <c r="P334" s="267"/>
      <c r="Q334" s="267"/>
      <c r="R334" s="267"/>
      <c r="S334" s="288"/>
      <c r="T334" s="288"/>
      <c r="U334" s="125" t="str">
        <f t="shared" si="2031"/>
        <v/>
      </c>
      <c r="V334" s="125" t="str" cm="1">
        <f t="array" ref="V334">_xlfn.IFS(S334+T334=0,"",S334&gt;T334,IF(I334="主",IF(S334=5,4,3),IF(S334=5,0,1)),S334&lt;T334,IF(I334="主",IF(T334=5,0,1),IF(T334=5,4,3)),S334=T334,2)</f>
        <v/>
      </c>
      <c r="W334" s="271"/>
      <c r="X334" s="271"/>
      <c r="Y334" s="258" t="str">
        <f t="shared" ref="Y334:Y338" si="2098">IF(Y333="","",Y333)</f>
        <v/>
      </c>
      <c r="Z334" s="235" t="str">
        <f t="shared" ref="Z334:AA334" si="2099">IF($K334="","",IF($K334=$K332,AT332,AT331))</f>
        <v/>
      </c>
      <c r="AA334" s="235" t="str">
        <f t="shared" si="2099"/>
        <v/>
      </c>
      <c r="AB334" s="239" t="str">
        <f t="shared" ref="AB334" si="2100">IF($K334="","",IF($K334=$K332,AW332,AW331))</f>
        <v/>
      </c>
      <c r="AC334" s="239" t="str">
        <f t="shared" ref="AC334" si="2101">IF($K334="","",IF($K334=$K332,AY332,AY331))</f>
        <v/>
      </c>
      <c r="AD334" s="232" t="str">
        <f t="shared" ref="AD334:AG334" si="2102">IF($K334="","",IF($K334=$K332,Z332,Z331))</f>
        <v/>
      </c>
      <c r="AE334" s="232" t="str">
        <f t="shared" si="2102"/>
        <v/>
      </c>
      <c r="AF334" s="240" t="str">
        <f t="shared" si="2102"/>
        <v/>
      </c>
      <c r="AG334" s="240" t="str">
        <f t="shared" si="2102"/>
        <v/>
      </c>
      <c r="AH334" s="232" t="str">
        <f t="shared" ref="AH334:AK334" si="2103">IF($K334="","",IF($K334=$K332,AD332,AD331))</f>
        <v/>
      </c>
      <c r="AI334" s="232" t="str">
        <f t="shared" si="2103"/>
        <v/>
      </c>
      <c r="AJ334" s="233" t="str">
        <f t="shared" si="2103"/>
        <v/>
      </c>
      <c r="AK334" s="233" t="str">
        <f t="shared" si="2103"/>
        <v/>
      </c>
      <c r="AL334" s="236" t="str">
        <f t="shared" ref="AL334" si="2104">IF($K334="","",IF($K334=$K332,AZ332,AZ331))</f>
        <v/>
      </c>
      <c r="AM334" s="241" t="str">
        <f t="shared" ref="AM334:AN334" si="2105">IF($K334="","",IF($K334=$K332,AL332,AL331))</f>
        <v/>
      </c>
      <c r="AN334" s="241" t="str">
        <f t="shared" si="2105"/>
        <v/>
      </c>
      <c r="AO334" s="277"/>
      <c r="AP334" s="277"/>
      <c r="AQ334" s="277"/>
      <c r="AR334" s="277"/>
      <c r="AS334" s="277"/>
      <c r="AT334" s="264"/>
      <c r="AU334" s="265"/>
      <c r="AV334" s="179"/>
      <c r="AW334" s="265"/>
      <c r="AX334" s="179"/>
      <c r="AY334" s="265"/>
      <c r="AZ334" s="266"/>
      <c r="BA334" s="223" t="str">
        <f t="shared" si="2058"/>
        <v/>
      </c>
      <c r="BB334" s="223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BC334" s="223" t="str">
        <f t="shared" si="2053"/>
        <v/>
      </c>
    </row>
    <row r="335" spans="1:55">
      <c r="A335" s="166">
        <f>输入错误检查!A334</f>
        <v>0</v>
      </c>
      <c r="B335" s="108" t="str">
        <f t="shared" si="2059"/>
        <v/>
      </c>
      <c r="C335" s="108" t="str">
        <f t="shared" si="2060"/>
        <v/>
      </c>
      <c r="D335" s="108" t="str">
        <f t="shared" si="2061"/>
        <v/>
      </c>
      <c r="E335" s="108" t="str">
        <f t="shared" si="2062"/>
        <v/>
      </c>
      <c r="F335" s="108" t="str">
        <f t="shared" si="2063"/>
        <v/>
      </c>
      <c r="G335" s="125">
        <v>5</v>
      </c>
      <c r="H335" s="108" t="s">
        <v>307</v>
      </c>
      <c r="I335" s="108" t="str">
        <f t="shared" si="2085"/>
        <v/>
      </c>
      <c r="J335" s="108" t="str">
        <f t="shared" si="2086"/>
        <v/>
      </c>
      <c r="K335" s="288"/>
      <c r="L335" s="288"/>
      <c r="M335" s="208">
        <f>S335+S336</f>
        <v>0</v>
      </c>
      <c r="N335" s="208">
        <f>T335+T336</f>
        <v>0</v>
      </c>
      <c r="O335" s="108">
        <f t="shared" si="2087"/>
        <v>0</v>
      </c>
      <c r="P335" s="256">
        <f t="shared" si="2088"/>
        <v>0</v>
      </c>
      <c r="Q335" s="256">
        <f t="shared" si="2089"/>
        <v>0</v>
      </c>
      <c r="R335" s="256">
        <f t="shared" si="2090"/>
        <v>0</v>
      </c>
      <c r="S335" s="288"/>
      <c r="T335" s="288"/>
      <c r="U335" s="125" t="str">
        <f t="shared" si="2031"/>
        <v/>
      </c>
      <c r="V335" s="125" t="str" cm="1">
        <f t="array" ref="V335">_xlfn.IFS(S335+T335=0,"",S335&gt;T335,IF(I335="主",IF(S335=5,4,3),IF(S335=5,0,1)),S335&lt;T335,IF(I335="主",IF(T335=5,0,1),IF(T335=5,4,3)),S335=T335,2)</f>
        <v/>
      </c>
      <c r="W335" s="271"/>
      <c r="X335" s="271"/>
      <c r="Y335" s="258"/>
      <c r="Z335" s="235" t="str">
        <f t="shared" ref="Z335:AA335" si="2106">IF($K335="","",IF($K335=$K333,AT333,AT334))</f>
        <v/>
      </c>
      <c r="AA335" s="235" t="str">
        <f t="shared" si="2106"/>
        <v/>
      </c>
      <c r="AB335" s="239" t="str">
        <f t="shared" ref="AB335" si="2107">IF($K335="","",IF($K335=$K333,AW333,AW334))</f>
        <v/>
      </c>
      <c r="AC335" s="239" t="str">
        <f t="shared" ref="AC335" si="2108">IF($K335="","",IF($K335=$K333,AY333,AY334))</f>
        <v/>
      </c>
      <c r="AD335" s="232" t="str">
        <f t="shared" ref="AD335:AG335" si="2109">IF($K335="","",IF($K335=$K333,Z333,Z334))</f>
        <v/>
      </c>
      <c r="AE335" s="232" t="str">
        <f t="shared" si="2109"/>
        <v/>
      </c>
      <c r="AF335" s="240" t="str">
        <f t="shared" si="2109"/>
        <v/>
      </c>
      <c r="AG335" s="240" t="str">
        <f t="shared" si="2109"/>
        <v/>
      </c>
      <c r="AH335" s="232" t="str">
        <f t="shared" ref="AH335:AK335" si="2110">IF($K335="","",IF($K335=$K333,AD333,AD334))</f>
        <v/>
      </c>
      <c r="AI335" s="232" t="str">
        <f t="shared" si="2110"/>
        <v/>
      </c>
      <c r="AJ335" s="233" t="str">
        <f t="shared" si="2110"/>
        <v/>
      </c>
      <c r="AK335" s="233" t="str">
        <f t="shared" si="2110"/>
        <v/>
      </c>
      <c r="AL335" s="236" t="str">
        <f t="shared" ref="AL335" si="2111">IF($K335="","",IF($K335=$K333,AZ333,AZ334))</f>
        <v/>
      </c>
      <c r="AM335" s="241" t="str">
        <f t="shared" ref="AM335:AN335" si="2112">IF($K335="","",IF($K335=$K333,AL333,AL334))</f>
        <v/>
      </c>
      <c r="AN335" s="241" t="str">
        <f t="shared" si="2112"/>
        <v/>
      </c>
      <c r="AO335" s="277"/>
      <c r="AP335" s="277"/>
      <c r="AQ335" s="277"/>
      <c r="AR335" s="277"/>
      <c r="AS335" s="280"/>
      <c r="AT335" s="264"/>
      <c r="AU335" s="265"/>
      <c r="AV335" s="179"/>
      <c r="AW335" s="265"/>
      <c r="AX335" s="179"/>
      <c r="AY335" s="265"/>
      <c r="AZ335" s="266"/>
      <c r="BA335" s="223" t="str">
        <f t="shared" si="2058"/>
        <v/>
      </c>
      <c r="BB335" s="223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223" t="str">
        <f t="shared" si="2053"/>
        <v/>
      </c>
    </row>
    <row r="336" spans="1:55">
      <c r="A336" s="166">
        <f>输入错误检查!A335</f>
        <v>0</v>
      </c>
      <c r="B336" s="108" t="str">
        <f t="shared" si="2059"/>
        <v/>
      </c>
      <c r="C336" s="108" t="str">
        <f t="shared" si="2060"/>
        <v/>
      </c>
      <c r="D336" s="108" t="str">
        <f t="shared" si="2061"/>
        <v/>
      </c>
      <c r="E336" s="108" t="str">
        <f t="shared" si="2062"/>
        <v/>
      </c>
      <c r="F336" s="108" t="str">
        <f t="shared" si="2063"/>
        <v/>
      </c>
      <c r="G336" s="125">
        <v>5</v>
      </c>
      <c r="H336" s="108" t="s">
        <v>311</v>
      </c>
      <c r="I336" s="108" t="str">
        <f t="shared" si="2085"/>
        <v/>
      </c>
      <c r="J336" s="108" t="str">
        <f t="shared" si="2086"/>
        <v/>
      </c>
      <c r="K336" s="288"/>
      <c r="L336" s="288"/>
      <c r="M336" s="208"/>
      <c r="N336" s="208"/>
      <c r="O336" s="108"/>
      <c r="P336" s="267"/>
      <c r="Q336" s="267"/>
      <c r="R336" s="267"/>
      <c r="S336" s="288"/>
      <c r="T336" s="288"/>
      <c r="U336" s="125" t="str">
        <f t="shared" si="2031"/>
        <v/>
      </c>
      <c r="V336" s="125" t="str" cm="1">
        <f t="array" ref="V336">_xlfn.IFS(S336+T336=0,"",S336&gt;T336,IF(I336="主",IF(S336=5,4,3),IF(S336=5,0,1)),S336&lt;T336,IF(I336="主",IF(T336=5,0,1),IF(T336=5,4,3)),S336=T336,2)</f>
        <v/>
      </c>
      <c r="W336" s="271"/>
      <c r="X336" s="271"/>
      <c r="Y336" s="258" t="str">
        <f t="shared" si="2098"/>
        <v/>
      </c>
      <c r="Z336" s="235" t="str">
        <f t="shared" ref="Z336:AA336" si="2113">IF($K336="","",IF($K336=$K334,AT334,AT333))</f>
        <v/>
      </c>
      <c r="AA336" s="235" t="str">
        <f t="shared" si="2113"/>
        <v/>
      </c>
      <c r="AB336" s="239" t="str">
        <f t="shared" ref="AB336" si="2114">IF($K336="","",IF($K336=$K334,AW334,AW333))</f>
        <v/>
      </c>
      <c r="AC336" s="239" t="str">
        <f t="shared" ref="AC336" si="2115">IF($K336="","",IF($K336=$K334,AY334,AY333))</f>
        <v/>
      </c>
      <c r="AD336" s="232" t="str">
        <f t="shared" ref="AD336:AG336" si="2116">IF($K336="","",IF($K336=$K334,Z334,Z333))</f>
        <v/>
      </c>
      <c r="AE336" s="232" t="str">
        <f t="shared" si="2116"/>
        <v/>
      </c>
      <c r="AF336" s="240" t="str">
        <f t="shared" si="2116"/>
        <v/>
      </c>
      <c r="AG336" s="240" t="str">
        <f t="shared" si="2116"/>
        <v/>
      </c>
      <c r="AH336" s="232" t="str">
        <f t="shared" ref="AH336:AK336" si="2117">IF($K336="","",IF($K336=$K334,AD334,AD333))</f>
        <v/>
      </c>
      <c r="AI336" s="232" t="str">
        <f t="shared" si="2117"/>
        <v/>
      </c>
      <c r="AJ336" s="233" t="str">
        <f t="shared" si="2117"/>
        <v/>
      </c>
      <c r="AK336" s="233" t="str">
        <f t="shared" si="2117"/>
        <v/>
      </c>
      <c r="AL336" s="236" t="str">
        <f t="shared" ref="AL336" si="2118">IF($K336="","",IF($K336=$K334,AZ334,AZ333))</f>
        <v/>
      </c>
      <c r="AM336" s="241" t="str">
        <f t="shared" ref="AM336:AN336" si="2119">IF($K336="","",IF($K336=$K334,AL334,AL333))</f>
        <v/>
      </c>
      <c r="AN336" s="241" t="str">
        <f t="shared" si="2119"/>
        <v/>
      </c>
      <c r="AO336" s="277"/>
      <c r="AP336" s="277"/>
      <c r="AQ336" s="277"/>
      <c r="AR336" s="277"/>
      <c r="AS336" s="277"/>
      <c r="AT336" s="264"/>
      <c r="AU336" s="265"/>
      <c r="AV336" s="179"/>
      <c r="AW336" s="265"/>
      <c r="AX336" s="179"/>
      <c r="AY336" s="265"/>
      <c r="AZ336" s="266"/>
      <c r="BA336" s="223" t="str">
        <f t="shared" si="2058"/>
        <v/>
      </c>
      <c r="BB336" s="223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223" t="str">
        <f t="shared" si="2053"/>
        <v/>
      </c>
    </row>
    <row r="337" spans="1:55">
      <c r="A337" s="166">
        <f>输入错误检查!A336</f>
        <v>0</v>
      </c>
      <c r="B337" s="108" t="str">
        <f t="shared" si="2059"/>
        <v/>
      </c>
      <c r="C337" s="108" t="str">
        <f t="shared" si="2060"/>
        <v/>
      </c>
      <c r="D337" s="108" t="str">
        <f t="shared" si="2061"/>
        <v/>
      </c>
      <c r="E337" s="108" t="str">
        <f t="shared" si="2062"/>
        <v/>
      </c>
      <c r="F337" s="108" t="str">
        <f t="shared" si="2063"/>
        <v/>
      </c>
      <c r="G337" s="125" t="s">
        <v>314</v>
      </c>
      <c r="H337" s="108" t="s">
        <v>307</v>
      </c>
      <c r="I337" s="108" t="str">
        <f t="shared" si="2085"/>
        <v/>
      </c>
      <c r="J337" s="108" t="str">
        <f t="shared" si="2086"/>
        <v/>
      </c>
      <c r="K337" s="288"/>
      <c r="L337" s="288"/>
      <c r="M337" s="208">
        <f>S337+S338</f>
        <v>0</v>
      </c>
      <c r="N337" s="208">
        <f>T337+T338</f>
        <v>0</v>
      </c>
      <c r="O337" s="108">
        <f t="shared" si="2087"/>
        <v>0</v>
      </c>
      <c r="P337" s="256">
        <f t="shared" si="2088"/>
        <v>0</v>
      </c>
      <c r="Q337" s="256">
        <f t="shared" si="2089"/>
        <v>0</v>
      </c>
      <c r="R337" s="256">
        <f t="shared" si="2090"/>
        <v>0</v>
      </c>
      <c r="S337" s="288"/>
      <c r="T337" s="288"/>
      <c r="U337" s="125" t="str">
        <f t="shared" si="2031"/>
        <v/>
      </c>
      <c r="V337" s="125" t="str" cm="1">
        <f t="array" ref="V337">_xlfn.IFS(S337+T337=0,"",S337&gt;T337,IF(I337="主",IF(S337=5,4,3),IF(S337=5,0,1)),S337&lt;T337,IF(I337="主",IF(T337=5,0,1),IF(T337=5,4,3)),S337=T337,2)</f>
        <v/>
      </c>
      <c r="W337" s="271"/>
      <c r="X337" s="271"/>
      <c r="Y337" s="258"/>
      <c r="Z337" s="235" t="str">
        <f t="shared" ref="Z337:AA337" si="2120">IF($K337="","",IF($K337=$K335,AT335,AT336))</f>
        <v/>
      </c>
      <c r="AA337" s="235" t="str">
        <f t="shared" si="2120"/>
        <v/>
      </c>
      <c r="AB337" s="239" t="str">
        <f t="shared" ref="AB337" si="2121">IF($K337="","",IF($K337=$K335,AW335,AW336))</f>
        <v/>
      </c>
      <c r="AC337" s="239" t="str">
        <f t="shared" ref="AC337" si="2122">IF($K337="","",IF($K337=$K335,AY335,AY336))</f>
        <v/>
      </c>
      <c r="AD337" s="232" t="str">
        <f t="shared" ref="AD337:AG337" si="2123">IF($K337="","",IF($K337=$K335,Z335,Z336))</f>
        <v/>
      </c>
      <c r="AE337" s="232" t="str">
        <f t="shared" si="2123"/>
        <v/>
      </c>
      <c r="AF337" s="240" t="str">
        <f t="shared" si="2123"/>
        <v/>
      </c>
      <c r="AG337" s="240" t="str">
        <f t="shared" si="2123"/>
        <v/>
      </c>
      <c r="AH337" s="232" t="str">
        <f t="shared" ref="AH337:AK337" si="2124">IF($K337="","",IF($K337=$K335,AD335,AD336))</f>
        <v/>
      </c>
      <c r="AI337" s="232" t="str">
        <f t="shared" si="2124"/>
        <v/>
      </c>
      <c r="AJ337" s="233" t="str">
        <f t="shared" si="2124"/>
        <v/>
      </c>
      <c r="AK337" s="233" t="str">
        <f t="shared" si="2124"/>
        <v/>
      </c>
      <c r="AL337" s="236" t="str">
        <f t="shared" ref="AL337" si="2125">IF($K337="","",IF($K337=$K335,AZ335,AZ336))</f>
        <v/>
      </c>
      <c r="AM337" s="241" t="str">
        <f t="shared" ref="AM337:AN337" si="2126">IF($K337="","",IF($K337=$K335,AL335,AL336))</f>
        <v/>
      </c>
      <c r="AN337" s="241" t="str">
        <f t="shared" si="2126"/>
        <v/>
      </c>
      <c r="AO337" s="277"/>
      <c r="AP337" s="277"/>
      <c r="AQ337" s="277"/>
      <c r="AR337" s="277"/>
      <c r="AS337" s="280"/>
      <c r="AT337" s="264"/>
      <c r="AU337" s="265"/>
      <c r="AV337" s="179"/>
      <c r="AW337" s="265"/>
      <c r="AX337" s="179"/>
      <c r="AY337" s="265"/>
      <c r="AZ337" s="266"/>
      <c r="BA337" s="223" t="str">
        <f t="shared" si="2058"/>
        <v/>
      </c>
      <c r="BB337" s="223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223" t="str">
        <f t="shared" si="2053"/>
        <v/>
      </c>
    </row>
    <row r="338" spans="1:55">
      <c r="A338" s="166">
        <f>输入错误检查!A337</f>
        <v>0</v>
      </c>
      <c r="B338" s="108" t="str">
        <f t="shared" si="2059"/>
        <v/>
      </c>
      <c r="C338" s="108" t="str">
        <f t="shared" si="2060"/>
        <v/>
      </c>
      <c r="D338" s="108" t="str">
        <f t="shared" si="2061"/>
        <v/>
      </c>
      <c r="E338" s="108" t="str">
        <f t="shared" si="2062"/>
        <v/>
      </c>
      <c r="F338" s="108" t="str">
        <f t="shared" si="2063"/>
        <v/>
      </c>
      <c r="G338" s="125" t="s">
        <v>314</v>
      </c>
      <c r="H338" s="108" t="s">
        <v>311</v>
      </c>
      <c r="I338" s="108" t="str">
        <f t="shared" si="2085"/>
        <v/>
      </c>
      <c r="J338" s="108" t="str">
        <f t="shared" si="2086"/>
        <v/>
      </c>
      <c r="K338" s="288"/>
      <c r="L338" s="288"/>
      <c r="M338" s="208"/>
      <c r="N338" s="208"/>
      <c r="O338" s="108"/>
      <c r="P338" s="267"/>
      <c r="Q338" s="267"/>
      <c r="R338" s="267"/>
      <c r="S338" s="288"/>
      <c r="T338" s="288"/>
      <c r="U338" s="125" t="str">
        <f t="shared" si="2031"/>
        <v/>
      </c>
      <c r="V338" s="125" t="str" cm="1">
        <f t="array" ref="V338">_xlfn.IFS(S338+T338=0,"",S338&gt;T338,IF(I338="主",IF(S338=5,4,3),IF(S338=5,0,1)),S338&lt;T338,IF(I338="主",IF(T338=5,0,1),IF(T338=5,4,3)),S338=T338,2)</f>
        <v/>
      </c>
      <c r="W338" s="271"/>
      <c r="X338" s="271"/>
      <c r="Y338" s="258" t="str">
        <f t="shared" si="2098"/>
        <v/>
      </c>
      <c r="Z338" s="235" t="str">
        <f t="shared" ref="Z338:AA338" si="2127">IF($K338="","",IF($K338=$K336,AT336,AT335))</f>
        <v/>
      </c>
      <c r="AA338" s="235" t="str">
        <f t="shared" si="2127"/>
        <v/>
      </c>
      <c r="AB338" s="239" t="str">
        <f t="shared" ref="AB338" si="2128">IF($K338="","",IF($K338=$K336,AW336,AW335))</f>
        <v/>
      </c>
      <c r="AC338" s="239" t="str">
        <f t="shared" ref="AC338" si="2129">IF($K338="","",IF($K338=$K336,AY336,AY335))</f>
        <v/>
      </c>
      <c r="AD338" s="232" t="str">
        <f t="shared" ref="AD338:AG338" si="2130">IF($K338="","",IF($K338=$K336,Z336,Z335))</f>
        <v/>
      </c>
      <c r="AE338" s="232" t="str">
        <f t="shared" si="2130"/>
        <v/>
      </c>
      <c r="AF338" s="240" t="str">
        <f t="shared" si="2130"/>
        <v/>
      </c>
      <c r="AG338" s="240" t="str">
        <f t="shared" si="2130"/>
        <v/>
      </c>
      <c r="AH338" s="232" t="str">
        <f t="shared" ref="AH338:AK338" si="2131">IF($K338="","",IF($K338=$K336,AD336,AD335))</f>
        <v/>
      </c>
      <c r="AI338" s="232" t="str">
        <f t="shared" si="2131"/>
        <v/>
      </c>
      <c r="AJ338" s="233" t="str">
        <f t="shared" si="2131"/>
        <v/>
      </c>
      <c r="AK338" s="233" t="str">
        <f t="shared" si="2131"/>
        <v/>
      </c>
      <c r="AL338" s="236" t="str">
        <f t="shared" ref="AL338" si="2132">IF($K338="","",IF($K338=$K336,AZ336,AZ335))</f>
        <v/>
      </c>
      <c r="AM338" s="241" t="str">
        <f t="shared" ref="AM338:AN338" si="2133">IF($K338="","",IF($K338=$K336,AL336,AL335))</f>
        <v/>
      </c>
      <c r="AN338" s="241" t="str">
        <f t="shared" si="2133"/>
        <v/>
      </c>
      <c r="AO338" s="277"/>
      <c r="AP338" s="277"/>
      <c r="AQ338" s="277"/>
      <c r="AR338" s="277"/>
      <c r="AS338" s="277"/>
      <c r="AT338" s="264"/>
      <c r="AU338" s="265"/>
      <c r="AV338" s="179"/>
      <c r="AW338" s="265"/>
      <c r="AX338" s="179"/>
      <c r="AY338" s="265"/>
      <c r="AZ338" s="266"/>
      <c r="BA338" s="223" t="str">
        <f t="shared" si="2058"/>
        <v/>
      </c>
      <c r="BB338" s="223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223" t="str">
        <f t="shared" si="2053"/>
        <v/>
      </c>
    </row>
    <row r="339" spans="1:55">
      <c r="A339" s="166">
        <f>输入错误检查!A338</f>
        <v>0</v>
      </c>
      <c r="B339" s="108" t="str">
        <f>IF(赛果!A30="","",赛果!A30)</f>
        <v/>
      </c>
      <c r="C339" s="108" t="str">
        <f>IF(赛果!B30="","",赛果!B30)</f>
        <v/>
      </c>
      <c r="D339" s="108" t="str">
        <f>IF(赛果!C30="","",赛果!C30)</f>
        <v/>
      </c>
      <c r="E339" s="108" t="str">
        <f>IF(赛果!D30="","",赛果!D30)</f>
        <v/>
      </c>
      <c r="F339" s="108" t="str">
        <f>IF(赛果!E30="","",赛果!E30)</f>
        <v/>
      </c>
      <c r="G339" s="125">
        <v>1</v>
      </c>
      <c r="H339" s="108" t="s">
        <v>307</v>
      </c>
      <c r="I339" s="108" t="str">
        <f t="shared" si="2085"/>
        <v/>
      </c>
      <c r="J339" s="108" t="str">
        <f t="shared" si="2086"/>
        <v/>
      </c>
      <c r="K339" s="179"/>
      <c r="L339" s="207"/>
      <c r="M339" s="208">
        <f>S339+S340</f>
        <v>0</v>
      </c>
      <c r="N339" s="208">
        <f>T339+T340</f>
        <v>0</v>
      </c>
      <c r="O339" s="125">
        <f t="shared" ref="O339:O343" si="2134">M339+N339</f>
        <v>0</v>
      </c>
      <c r="P339" s="209">
        <f t="shared" ref="P339:P343" si="2135">IF(M339&gt;N339,1,0)</f>
        <v>0</v>
      </c>
      <c r="Q339" s="209">
        <f t="shared" ref="Q339:Q343" si="2136">IF(M339+N339=0,0,IF(M339=N339,1,0))</f>
        <v>0</v>
      </c>
      <c r="R339" s="209">
        <f t="shared" ref="R339:R343" si="2137">IF(M339&lt;N339,1,0)</f>
        <v>0</v>
      </c>
      <c r="S339" s="177"/>
      <c r="T339" s="177"/>
      <c r="U339" s="125" t="str">
        <f t="shared" si="2031"/>
        <v/>
      </c>
      <c r="V339" s="125" t="str" cm="1">
        <f t="array" ref="V339">_xlfn.IFS(S339+T339=0,"",S339&gt;T339,IF(I339="主",IF(S339=5,4,3),IF(S339=5,0,1)),S339&lt;T339,IF(I339="主",IF(T339=5,0,1),IF(T339=5,4,3)),S339=T339,2)</f>
        <v/>
      </c>
      <c r="W339" s="210"/>
      <c r="X339" s="210"/>
      <c r="Y339" s="210"/>
      <c r="Z339" s="211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3"/>
      <c r="AL339" s="214"/>
      <c r="AM339" s="214"/>
      <c r="AN339" s="214"/>
      <c r="AO339" s="249"/>
      <c r="AP339" s="250"/>
      <c r="AQ339" s="217"/>
      <c r="AR339" s="218"/>
      <c r="AS339" s="219"/>
      <c r="AT339" s="220"/>
      <c r="AU339" s="221"/>
      <c r="AV339" s="179"/>
      <c r="AW339" s="221"/>
      <c r="AX339" s="179"/>
      <c r="AY339" s="221"/>
      <c r="AZ339" s="136"/>
      <c r="BA339" s="223" t="str">
        <f t="shared" si="2058"/>
        <v/>
      </c>
      <c r="BB339" s="223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BC339" s="223" t="str">
        <f t="shared" si="2053"/>
        <v/>
      </c>
    </row>
    <row r="340" spans="1:55">
      <c r="A340" s="166">
        <f>输入错误检查!A339</f>
        <v>0</v>
      </c>
      <c r="B340" s="108" t="str">
        <f t="shared" ref="B340:B350" si="2138">B339</f>
        <v/>
      </c>
      <c r="C340" s="108" t="str">
        <f t="shared" ref="C340:C350" si="2139">C339</f>
        <v/>
      </c>
      <c r="D340" s="108" t="str">
        <f t="shared" ref="D340:D350" si="2140">D339</f>
        <v/>
      </c>
      <c r="E340" s="108" t="str">
        <f t="shared" ref="E340:E350" si="2141">E339</f>
        <v/>
      </c>
      <c r="F340" s="108" t="str">
        <f t="shared" ref="F340:F350" si="2142">F339</f>
        <v/>
      </c>
      <c r="G340" s="125">
        <v>1</v>
      </c>
      <c r="H340" s="108" t="s">
        <v>311</v>
      </c>
      <c r="I340" s="108" t="str">
        <f t="shared" si="2085"/>
        <v/>
      </c>
      <c r="J340" s="108" t="str">
        <f t="shared" si="2086"/>
        <v/>
      </c>
      <c r="K340" s="179"/>
      <c r="L340" s="245"/>
      <c r="M340" s="208"/>
      <c r="N340" s="208"/>
      <c r="O340" s="125"/>
      <c r="P340" s="224"/>
      <c r="Q340" s="224"/>
      <c r="R340" s="224"/>
      <c r="S340" s="177"/>
      <c r="T340" s="177"/>
      <c r="U340" s="125" t="str">
        <f t="shared" si="2031"/>
        <v/>
      </c>
      <c r="V340" s="125" t="str" cm="1">
        <f t="array" ref="V340">_xlfn.IFS(S340+T340=0,"",S340&gt;T340,IF(I340="主",IF(S340=5,4,3),IF(S340=5,0,1)),S340&lt;T340,IF(I340="主",IF(T340=5,0,1),IF(T340=5,4,3)),S340=T340,2)</f>
        <v/>
      </c>
      <c r="W340" s="210" t="str">
        <f>IF(W339="","",W339)</f>
        <v/>
      </c>
      <c r="X340" s="210"/>
      <c r="Y340" s="210" t="str">
        <f t="shared" ref="Y340:Y344" si="2143">IF(Y339="","",Y339)</f>
        <v/>
      </c>
      <c r="Z340" s="225"/>
      <c r="AA340" s="226"/>
      <c r="AB340" s="227"/>
      <c r="AC340" s="227"/>
      <c r="AD340" s="227"/>
      <c r="AE340" s="227"/>
      <c r="AF340" s="227"/>
      <c r="AG340" s="227"/>
      <c r="AH340" s="227"/>
      <c r="AI340" s="227"/>
      <c r="AJ340" s="227"/>
      <c r="AK340" s="213"/>
      <c r="AL340" s="214"/>
      <c r="AM340" s="214"/>
      <c r="AN340" s="214"/>
      <c r="AO340" s="249"/>
      <c r="AP340" s="250"/>
      <c r="AQ340" s="228"/>
      <c r="AR340" s="229"/>
      <c r="AS340" s="230"/>
      <c r="AT340" s="220"/>
      <c r="AU340" s="221"/>
      <c r="AV340" s="179"/>
      <c r="AW340" s="221"/>
      <c r="AX340" s="179"/>
      <c r="AY340" s="221"/>
      <c r="AZ340" s="136"/>
      <c r="BA340" s="223" t="str">
        <f t="shared" si="2058"/>
        <v/>
      </c>
      <c r="BB340" s="223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BC340" s="223" t="str">
        <f t="shared" si="2053"/>
        <v/>
      </c>
    </row>
    <row r="341" spans="1:55">
      <c r="A341" s="166">
        <f>输入错误检查!A340</f>
        <v>0</v>
      </c>
      <c r="B341" s="108" t="str">
        <f t="shared" si="2138"/>
        <v/>
      </c>
      <c r="C341" s="108" t="str">
        <f t="shared" si="2139"/>
        <v/>
      </c>
      <c r="D341" s="108" t="str">
        <f t="shared" si="2140"/>
        <v/>
      </c>
      <c r="E341" s="108" t="str">
        <f t="shared" si="2141"/>
        <v/>
      </c>
      <c r="F341" s="108" t="str">
        <f t="shared" si="2142"/>
        <v/>
      </c>
      <c r="G341" s="125">
        <v>2</v>
      </c>
      <c r="H341" s="108" t="s">
        <v>307</v>
      </c>
      <c r="I341" s="108" t="str">
        <f t="shared" si="2085"/>
        <v/>
      </c>
      <c r="J341" s="108" t="str">
        <f t="shared" si="2086"/>
        <v/>
      </c>
      <c r="K341" s="179"/>
      <c r="L341" s="207"/>
      <c r="M341" s="208">
        <f>S341+S342</f>
        <v>0</v>
      </c>
      <c r="N341" s="208">
        <f>T341+T342</f>
        <v>0</v>
      </c>
      <c r="O341" s="125">
        <f t="shared" si="2134"/>
        <v>0</v>
      </c>
      <c r="P341" s="209">
        <f t="shared" si="2135"/>
        <v>0</v>
      </c>
      <c r="Q341" s="209">
        <f t="shared" si="2136"/>
        <v>0</v>
      </c>
      <c r="R341" s="209">
        <f t="shared" si="2137"/>
        <v>0</v>
      </c>
      <c r="S341" s="177"/>
      <c r="T341" s="177"/>
      <c r="U341" s="125" t="str">
        <f t="shared" si="2031"/>
        <v/>
      </c>
      <c r="V341" s="125" t="str" cm="1">
        <f t="array" ref="V341">_xlfn.IFS(S341+T341=0,"",S341&gt;T341,IF(I341="主",IF(S341=5,4,3),IF(S341=5,0,1)),S341&lt;T341,IF(I341="主",IF(T341=5,0,1),IF(T341=5,4,3)),S341=T341,2)</f>
        <v/>
      </c>
      <c r="W341" s="231"/>
      <c r="X341" s="210"/>
      <c r="Y341" s="210"/>
      <c r="Z341" s="232" t="str">
        <f t="shared" ref="Z341:AA341" si="2144">IF($K341="","",IF($K341=$K339,AT339,AT340))</f>
        <v/>
      </c>
      <c r="AA341" s="233" t="str">
        <f t="shared" si="2144"/>
        <v/>
      </c>
      <c r="AB341" s="234" t="str">
        <f t="shared" ref="AB341" si="2145">IF($K341="","",IF($K341=$K339,AW339,AW340))</f>
        <v/>
      </c>
      <c r="AC341" s="235" t="str">
        <f t="shared" ref="AC341" si="2146">IF($K341="","",IF($K341=$K339,AY339,AY340))</f>
        <v/>
      </c>
      <c r="AD341" s="227"/>
      <c r="AE341" s="227"/>
      <c r="AF341" s="227"/>
      <c r="AG341" s="227"/>
      <c r="AH341" s="227"/>
      <c r="AI341" s="227"/>
      <c r="AJ341" s="227"/>
      <c r="AK341" s="227"/>
      <c r="AL341" s="236" t="str">
        <f t="shared" ref="AL341" si="2147">IF($K341="","",IF($K341=$K339,AZ339,AZ340))</f>
        <v/>
      </c>
      <c r="AM341" s="214"/>
      <c r="AN341" s="214"/>
      <c r="AO341" s="249"/>
      <c r="AP341" s="177"/>
      <c r="AQ341" s="281"/>
      <c r="AR341" s="238"/>
      <c r="AS341" s="230"/>
      <c r="AT341" s="220"/>
      <c r="AU341" s="221"/>
      <c r="AV341" s="179"/>
      <c r="AW341" s="221"/>
      <c r="AX341" s="179"/>
      <c r="AY341" s="221"/>
      <c r="AZ341" s="139"/>
      <c r="BA341" s="223" t="str">
        <f t="shared" si="2058"/>
        <v/>
      </c>
      <c r="BB341" s="223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BC341" s="223" t="str">
        <f t="shared" si="2053"/>
        <v/>
      </c>
    </row>
    <row r="342" spans="1:55">
      <c r="A342" s="166">
        <f>输入错误检查!A341</f>
        <v>0</v>
      </c>
      <c r="B342" s="108" t="str">
        <f t="shared" si="2138"/>
        <v/>
      </c>
      <c r="C342" s="108" t="str">
        <f t="shared" si="2139"/>
        <v/>
      </c>
      <c r="D342" s="108" t="str">
        <f t="shared" si="2140"/>
        <v/>
      </c>
      <c r="E342" s="108" t="str">
        <f t="shared" si="2141"/>
        <v/>
      </c>
      <c r="F342" s="108" t="str">
        <f t="shared" si="2142"/>
        <v/>
      </c>
      <c r="G342" s="125">
        <v>2</v>
      </c>
      <c r="H342" s="108" t="s">
        <v>311</v>
      </c>
      <c r="I342" s="108" t="str">
        <f t="shared" si="2085"/>
        <v/>
      </c>
      <c r="J342" s="108" t="str">
        <f t="shared" si="2086"/>
        <v/>
      </c>
      <c r="K342" s="179"/>
      <c r="L342" s="245"/>
      <c r="M342" s="208"/>
      <c r="N342" s="208"/>
      <c r="O342" s="125"/>
      <c r="P342" s="224"/>
      <c r="Q342" s="224"/>
      <c r="R342" s="224"/>
      <c r="S342" s="177"/>
      <c r="T342" s="177"/>
      <c r="U342" s="125" t="str">
        <f t="shared" si="2031"/>
        <v/>
      </c>
      <c r="V342" s="125" t="str" cm="1">
        <f t="array" ref="V342">_xlfn.IFS(S342+T342=0,"",S342&gt;T342,IF(I342="主",IF(S342=5,4,3),IF(S342=5,0,1)),S342&lt;T342,IF(I342="主",IF(T342=5,0,1),IF(T342=5,4,3)),S342=T342,2)</f>
        <v/>
      </c>
      <c r="W342" s="231"/>
      <c r="X342" s="210"/>
      <c r="Y342" s="210" t="str">
        <f t="shared" si="2143"/>
        <v/>
      </c>
      <c r="Z342" s="232" t="str">
        <f t="shared" ref="Z342:AA342" si="2148">IF($K342="","",IF($K342=$K340,AT340,AT339))</f>
        <v/>
      </c>
      <c r="AA342" s="233" t="str">
        <f t="shared" si="2148"/>
        <v/>
      </c>
      <c r="AB342" s="234" t="str">
        <f t="shared" ref="AB342" si="2149">IF($K342="","",IF($K342=$K340,AW340,AW339))</f>
        <v/>
      </c>
      <c r="AC342" s="235" t="str">
        <f t="shared" ref="AC342" si="2150">IF($K342="","",IF($K342=$K340,AY340,AY339))</f>
        <v/>
      </c>
      <c r="AD342" s="226"/>
      <c r="AE342" s="226"/>
      <c r="AF342" s="227"/>
      <c r="AG342" s="227"/>
      <c r="AH342" s="227"/>
      <c r="AI342" s="227"/>
      <c r="AJ342" s="227"/>
      <c r="AK342" s="227"/>
      <c r="AL342" s="236" t="str">
        <f t="shared" ref="AL342" si="2151">IF($K342="","",IF($K342=$K340,AZ340,AZ339))</f>
        <v/>
      </c>
      <c r="AM342" s="214"/>
      <c r="AN342" s="214"/>
      <c r="AO342" s="249"/>
      <c r="AP342" s="177"/>
      <c r="AQ342" s="250"/>
      <c r="AR342" s="228"/>
      <c r="AS342" s="230"/>
      <c r="AT342" s="220"/>
      <c r="AU342" s="221"/>
      <c r="AV342" s="179"/>
      <c r="AW342" s="221"/>
      <c r="AX342" s="179"/>
      <c r="AY342" s="221"/>
      <c r="AZ342" s="136"/>
      <c r="BA342" s="223" t="str">
        <f t="shared" si="2058"/>
        <v/>
      </c>
      <c r="BB342" s="223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BC342" s="223" t="str">
        <f t="shared" si="2053"/>
        <v/>
      </c>
    </row>
    <row r="343" spans="1:55">
      <c r="A343" s="166">
        <f>输入错误检查!A342</f>
        <v>0</v>
      </c>
      <c r="B343" s="108" t="str">
        <f t="shared" si="2138"/>
        <v/>
      </c>
      <c r="C343" s="108" t="str">
        <f t="shared" si="2139"/>
        <v/>
      </c>
      <c r="D343" s="108" t="str">
        <f t="shared" si="2140"/>
        <v/>
      </c>
      <c r="E343" s="108" t="str">
        <f t="shared" si="2141"/>
        <v/>
      </c>
      <c r="F343" s="108" t="str">
        <f t="shared" si="2142"/>
        <v/>
      </c>
      <c r="G343" s="125">
        <v>3</v>
      </c>
      <c r="H343" s="108" t="s">
        <v>307</v>
      </c>
      <c r="I343" s="108" t="str">
        <f t="shared" si="2085"/>
        <v/>
      </c>
      <c r="J343" s="108" t="str">
        <f t="shared" si="2086"/>
        <v/>
      </c>
      <c r="K343" s="179"/>
      <c r="L343" s="245"/>
      <c r="M343" s="208">
        <f>S343+S344</f>
        <v>0</v>
      </c>
      <c r="N343" s="208">
        <f>T343+T344</f>
        <v>0</v>
      </c>
      <c r="O343" s="125">
        <f t="shared" si="2134"/>
        <v>0</v>
      </c>
      <c r="P343" s="209">
        <f t="shared" si="2135"/>
        <v>0</v>
      </c>
      <c r="Q343" s="209">
        <f t="shared" si="2136"/>
        <v>0</v>
      </c>
      <c r="R343" s="209">
        <f t="shared" si="2137"/>
        <v>0</v>
      </c>
      <c r="S343" s="177"/>
      <c r="T343" s="177"/>
      <c r="U343" s="125" t="str">
        <f t="shared" si="2031"/>
        <v/>
      </c>
      <c r="V343" s="125" t="str" cm="1">
        <f t="array" ref="V343">_xlfn.IFS(S343+T343=0,"",S343&gt;T343,IF(I343="主",IF(S343=5,4,3),IF(S343=5,0,1)),S343&lt;T343,IF(I343="主",IF(T343=5,0,1),IF(T343=5,4,3)),S343=T343,2)</f>
        <v/>
      </c>
      <c r="W343" s="231"/>
      <c r="X343" s="231"/>
      <c r="Y343" s="210"/>
      <c r="Z343" s="235" t="str">
        <f t="shared" ref="Z343:AA343" si="2152">IF($K343="","",IF($K343=$K341,AT341,AT342))</f>
        <v/>
      </c>
      <c r="AA343" s="235" t="str">
        <f t="shared" si="2152"/>
        <v/>
      </c>
      <c r="AB343" s="239" t="str">
        <f t="shared" ref="AB343" si="2153">IF($K343="","",IF($K343=$K341,AW341,AW342))</f>
        <v/>
      </c>
      <c r="AC343" s="239" t="str">
        <f t="shared" ref="AC343" si="2154">IF($K343="","",IF($K343=$K341,AY341,AY342))</f>
        <v/>
      </c>
      <c r="AD343" s="235" t="str">
        <f t="shared" ref="AD343:AG343" si="2155">IF($K343="","",IF($K343=$K341,Z341,Z342))</f>
        <v/>
      </c>
      <c r="AE343" s="240" t="str">
        <f t="shared" si="2155"/>
        <v/>
      </c>
      <c r="AF343" s="240" t="str">
        <f t="shared" si="2155"/>
        <v/>
      </c>
      <c r="AG343" s="240" t="str">
        <f t="shared" si="2155"/>
        <v/>
      </c>
      <c r="AH343" s="227"/>
      <c r="AI343" s="227"/>
      <c r="AJ343" s="227"/>
      <c r="AK343" s="227"/>
      <c r="AL343" s="236" t="str">
        <f t="shared" ref="AL343" si="2156">IF($K343="","",IF($K343=$K341,AZ341,AZ342))</f>
        <v/>
      </c>
      <c r="AM343" s="241" t="str">
        <f t="shared" ref="AM343" si="2157">IF($K343="","",IF($K343=$K341,AL341,AL342))</f>
        <v/>
      </c>
      <c r="AN343" s="214"/>
      <c r="AO343" s="249"/>
      <c r="AP343" s="177"/>
      <c r="AQ343" s="177"/>
      <c r="AR343" s="281"/>
      <c r="AS343" s="242"/>
      <c r="AT343" s="282"/>
      <c r="AU343" s="247"/>
      <c r="AV343" s="177"/>
      <c r="AW343" s="247"/>
      <c r="AX343" s="177"/>
      <c r="AY343" s="247"/>
      <c r="AZ343" s="139"/>
      <c r="BA343" s="223" t="str">
        <f t="shared" si="2058"/>
        <v/>
      </c>
      <c r="BB343" s="223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BC343" s="223" t="str">
        <f t="shared" si="2053"/>
        <v/>
      </c>
    </row>
    <row r="344" spans="1:55">
      <c r="A344" s="166">
        <f>输入错误检查!A343</f>
        <v>0</v>
      </c>
      <c r="B344" s="108" t="str">
        <f t="shared" si="2138"/>
        <v/>
      </c>
      <c r="C344" s="108" t="str">
        <f t="shared" si="2139"/>
        <v/>
      </c>
      <c r="D344" s="108" t="str">
        <f t="shared" si="2140"/>
        <v/>
      </c>
      <c r="E344" s="108" t="str">
        <f t="shared" si="2141"/>
        <v/>
      </c>
      <c r="F344" s="108" t="str">
        <f t="shared" si="2142"/>
        <v/>
      </c>
      <c r="G344" s="125">
        <v>3</v>
      </c>
      <c r="H344" s="108" t="s">
        <v>311</v>
      </c>
      <c r="I344" s="108" t="str">
        <f t="shared" si="2085"/>
        <v/>
      </c>
      <c r="J344" s="108" t="str">
        <f t="shared" si="2086"/>
        <v/>
      </c>
      <c r="K344" s="179"/>
      <c r="L344" s="245"/>
      <c r="M344" s="208"/>
      <c r="N344" s="208"/>
      <c r="O344" s="125"/>
      <c r="P344" s="224"/>
      <c r="Q344" s="224"/>
      <c r="R344" s="224"/>
      <c r="S344" s="177"/>
      <c r="T344" s="177"/>
      <c r="U344" s="125" t="str">
        <f t="shared" si="2031"/>
        <v/>
      </c>
      <c r="V344" s="125" t="str" cm="1">
        <f t="array" ref="V344">_xlfn.IFS(S344+T344=0,"",S344&gt;T344,IF(I344="主",IF(S344=5,4,3),IF(S344=5,0,1)),S344&lt;T344,IF(I344="主",IF(T344=5,0,1),IF(T344=5,4,3)),S344=T344,2)</f>
        <v/>
      </c>
      <c r="W344" s="231"/>
      <c r="X344" s="231"/>
      <c r="Y344" s="210" t="str">
        <f t="shared" si="2143"/>
        <v/>
      </c>
      <c r="Z344" s="235" t="str">
        <f t="shared" ref="Z344:AA344" si="2158">IF($K344="","",IF($K344=$K342,AT342,AT341))</f>
        <v/>
      </c>
      <c r="AA344" s="235" t="str">
        <f t="shared" si="2158"/>
        <v/>
      </c>
      <c r="AB344" s="239" t="str">
        <f t="shared" ref="AB344" si="2159">IF($K344="","",IF($K344=$K342,AW342,AW341))</f>
        <v/>
      </c>
      <c r="AC344" s="239" t="str">
        <f t="shared" ref="AC344" si="2160">IF($K344="","",IF($K344=$K342,AY342,AY341))</f>
        <v/>
      </c>
      <c r="AD344" s="235" t="str">
        <f t="shared" ref="AD344:AG344" si="2161">IF($K344="","",IF($K344=$K342,Z342,Z341))</f>
        <v/>
      </c>
      <c r="AE344" s="240" t="str">
        <f t="shared" si="2161"/>
        <v/>
      </c>
      <c r="AF344" s="240" t="str">
        <f t="shared" si="2161"/>
        <v/>
      </c>
      <c r="AG344" s="240" t="str">
        <f t="shared" si="2161"/>
        <v/>
      </c>
      <c r="AH344" s="226"/>
      <c r="AI344" s="226"/>
      <c r="AJ344" s="226"/>
      <c r="AK344" s="243"/>
      <c r="AL344" s="236" t="str">
        <f t="shared" ref="AL344" si="2162">IF($K344="","",IF($K344=$K342,AZ342,AZ341))</f>
        <v/>
      </c>
      <c r="AM344" s="241" t="str">
        <f t="shared" ref="AM344" si="2163">IF($K344="","",IF($K344=$K342,AL342,AL341))</f>
        <v/>
      </c>
      <c r="AN344" s="214"/>
      <c r="AO344" s="249"/>
      <c r="AP344" s="177"/>
      <c r="AQ344" s="177"/>
      <c r="AR344" s="250"/>
      <c r="AS344" s="244"/>
      <c r="AT344" s="282"/>
      <c r="AU344" s="247"/>
      <c r="AV344" s="177"/>
      <c r="AW344" s="247"/>
      <c r="AX344" s="177"/>
      <c r="AY344" s="247"/>
      <c r="AZ344" s="139"/>
      <c r="BA344" s="223" t="str">
        <f t="shared" si="2058"/>
        <v/>
      </c>
      <c r="BB344" s="223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BC344" s="223" t="str">
        <f t="shared" si="2053"/>
        <v/>
      </c>
    </row>
    <row r="345" spans="1:55">
      <c r="A345" s="166">
        <f>输入错误检查!A344</f>
        <v>0</v>
      </c>
      <c r="B345" s="108" t="str">
        <f t="shared" si="2138"/>
        <v/>
      </c>
      <c r="C345" s="108" t="str">
        <f t="shared" si="2139"/>
        <v/>
      </c>
      <c r="D345" s="108" t="str">
        <f t="shared" si="2140"/>
        <v/>
      </c>
      <c r="E345" s="108" t="str">
        <f t="shared" si="2141"/>
        <v/>
      </c>
      <c r="F345" s="108" t="str">
        <f t="shared" si="2142"/>
        <v/>
      </c>
      <c r="G345" s="125">
        <v>4</v>
      </c>
      <c r="H345" s="108" t="s">
        <v>307</v>
      </c>
      <c r="I345" s="108" t="str">
        <f t="shared" si="2085"/>
        <v/>
      </c>
      <c r="J345" s="108" t="str">
        <f t="shared" si="2086"/>
        <v/>
      </c>
      <c r="K345" s="179"/>
      <c r="L345" s="245"/>
      <c r="M345" s="208">
        <f>S345+S346</f>
        <v>0</v>
      </c>
      <c r="N345" s="208">
        <f>T345+T346</f>
        <v>0</v>
      </c>
      <c r="O345" s="125">
        <f t="shared" ref="O345:O349" si="2164">M345+N345</f>
        <v>0</v>
      </c>
      <c r="P345" s="209">
        <f t="shared" ref="P345:P349" si="2165">IF(M345&gt;N345,1,0)</f>
        <v>0</v>
      </c>
      <c r="Q345" s="209">
        <f t="shared" ref="Q345:Q349" si="2166">IF(M345+N345=0,0,IF(M345=N345,1,0))</f>
        <v>0</v>
      </c>
      <c r="R345" s="209">
        <f t="shared" ref="R345:R349" si="2167">IF(M345&lt;N345,1,0)</f>
        <v>0</v>
      </c>
      <c r="S345" s="177"/>
      <c r="T345" s="177"/>
      <c r="U345" s="125" t="str">
        <f t="shared" si="2031"/>
        <v/>
      </c>
      <c r="V345" s="125" t="str" cm="1">
        <f t="array" ref="V345">_xlfn.IFS(S345+T345=0,"",S345&gt;T345,IF(I345="主",IF(S345=5,4,3),IF(S345=5,0,1)),S345&lt;T345,IF(I345="主",IF(T345=5,0,1),IF(T345=5,4,3)),S345=T345,2)</f>
        <v/>
      </c>
      <c r="W345" s="231"/>
      <c r="X345" s="231"/>
      <c r="Y345" s="210"/>
      <c r="Z345" s="235" t="str">
        <f t="shared" ref="Z345:AA345" si="2168">IF($K345="","",IF($K345=$K343,AT343,AT344))</f>
        <v/>
      </c>
      <c r="AA345" s="235" t="str">
        <f t="shared" si="2168"/>
        <v/>
      </c>
      <c r="AB345" s="239" t="str">
        <f t="shared" ref="AB345" si="2169">IF($K345="","",IF($K345=$K343,AW343,AW344))</f>
        <v/>
      </c>
      <c r="AC345" s="239" t="str">
        <f t="shared" ref="AC345" si="2170">IF($K345="","",IF($K345=$K343,AY343,AY344))</f>
        <v/>
      </c>
      <c r="AD345" s="232" t="str">
        <f t="shared" ref="AD345:AG345" si="2171">IF($K345="","",IF($K345=$K343,Z343,Z344))</f>
        <v/>
      </c>
      <c r="AE345" s="232" t="str">
        <f t="shared" si="2171"/>
        <v/>
      </c>
      <c r="AF345" s="240" t="str">
        <f t="shared" si="2171"/>
        <v/>
      </c>
      <c r="AG345" s="240" t="str">
        <f t="shared" si="2171"/>
        <v/>
      </c>
      <c r="AH345" s="232" t="str">
        <f t="shared" ref="AH345:AK345" si="2172">IF($K345="","",IF($K345=$K343,AD343,AD344))</f>
        <v/>
      </c>
      <c r="AI345" s="232" t="str">
        <f t="shared" si="2172"/>
        <v/>
      </c>
      <c r="AJ345" s="233" t="str">
        <f t="shared" si="2172"/>
        <v/>
      </c>
      <c r="AK345" s="233" t="str">
        <f t="shared" si="2172"/>
        <v/>
      </c>
      <c r="AL345" s="236" t="str">
        <f t="shared" ref="AL345" si="2173">IF($K345="","",IF($K345=$K343,AZ343,AZ344))</f>
        <v/>
      </c>
      <c r="AM345" s="241" t="str">
        <f t="shared" ref="AM345:AN345" si="2174">IF($K345="","",IF($K345=$K343,AL343,AL344))</f>
        <v/>
      </c>
      <c r="AN345" s="241" t="str">
        <f t="shared" si="2174"/>
        <v/>
      </c>
      <c r="AO345" s="177"/>
      <c r="AP345" s="177"/>
      <c r="AQ345" s="177"/>
      <c r="AR345" s="177"/>
      <c r="AS345" s="246"/>
      <c r="AT345" s="247"/>
      <c r="AU345" s="247"/>
      <c r="AV345" s="177"/>
      <c r="AW345" s="247"/>
      <c r="AX345" s="177"/>
      <c r="AY345" s="247"/>
      <c r="AZ345" s="139"/>
      <c r="BA345" s="223" t="str">
        <f t="shared" si="2058"/>
        <v/>
      </c>
      <c r="BB345" s="223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223" t="str">
        <f t="shared" si="2053"/>
        <v/>
      </c>
    </row>
    <row r="346" spans="1:55">
      <c r="A346" s="166">
        <f>输入错误检查!A345</f>
        <v>0</v>
      </c>
      <c r="B346" s="108" t="str">
        <f t="shared" si="2138"/>
        <v/>
      </c>
      <c r="C346" s="108" t="str">
        <f t="shared" si="2139"/>
        <v/>
      </c>
      <c r="D346" s="108" t="str">
        <f t="shared" si="2140"/>
        <v/>
      </c>
      <c r="E346" s="108" t="str">
        <f t="shared" si="2141"/>
        <v/>
      </c>
      <c r="F346" s="108" t="str">
        <f t="shared" si="2142"/>
        <v/>
      </c>
      <c r="G346" s="125">
        <v>4</v>
      </c>
      <c r="H346" s="108" t="s">
        <v>311</v>
      </c>
      <c r="I346" s="108" t="str">
        <f t="shared" si="2085"/>
        <v/>
      </c>
      <c r="J346" s="108" t="str">
        <f t="shared" si="2086"/>
        <v/>
      </c>
      <c r="K346" s="179"/>
      <c r="L346" s="245"/>
      <c r="M346" s="208"/>
      <c r="N346" s="208"/>
      <c r="O346" s="125"/>
      <c r="P346" s="224"/>
      <c r="Q346" s="224"/>
      <c r="R346" s="224"/>
      <c r="S346" s="177"/>
      <c r="T346" s="177"/>
      <c r="U346" s="125" t="str">
        <f t="shared" si="2031"/>
        <v/>
      </c>
      <c r="V346" s="125" t="str" cm="1">
        <f t="array" ref="V346">_xlfn.IFS(S346+T346=0,"",S346&gt;T346,IF(I346="主",IF(S346=5,4,3),IF(S346=5,0,1)),S346&lt;T346,IF(I346="主",IF(T346=5,0,1),IF(T346=5,4,3)),S346=T346,2)</f>
        <v/>
      </c>
      <c r="W346" s="231"/>
      <c r="X346" s="231"/>
      <c r="Y346" s="210" t="str">
        <f t="shared" ref="Y346:Y350" si="2175">IF(Y345="","",Y345)</f>
        <v/>
      </c>
      <c r="Z346" s="235" t="str">
        <f t="shared" ref="Z346:AA346" si="2176">IF($K346="","",IF($K346=$K344,AT344,AT343))</f>
        <v/>
      </c>
      <c r="AA346" s="235" t="str">
        <f t="shared" si="2176"/>
        <v/>
      </c>
      <c r="AB346" s="239" t="str">
        <f t="shared" ref="AB346" si="2177">IF($K346="","",IF($K346=$K344,AW344,AW343))</f>
        <v/>
      </c>
      <c r="AC346" s="239" t="str">
        <f t="shared" ref="AC346" si="2178">IF($K346="","",IF($K346=$K344,AY344,AY343))</f>
        <v/>
      </c>
      <c r="AD346" s="232" t="str">
        <f t="shared" ref="AD346:AG346" si="2179">IF($K346="","",IF($K346=$K344,Z344,Z343))</f>
        <v/>
      </c>
      <c r="AE346" s="232" t="str">
        <f t="shared" si="2179"/>
        <v/>
      </c>
      <c r="AF346" s="240" t="str">
        <f t="shared" si="2179"/>
        <v/>
      </c>
      <c r="AG346" s="240" t="str">
        <f t="shared" si="2179"/>
        <v/>
      </c>
      <c r="AH346" s="232" t="str">
        <f t="shared" ref="AH346:AK346" si="2180">IF($K346="","",IF($K346=$K344,AD344,AD343))</f>
        <v/>
      </c>
      <c r="AI346" s="232" t="str">
        <f t="shared" si="2180"/>
        <v/>
      </c>
      <c r="AJ346" s="233" t="str">
        <f t="shared" si="2180"/>
        <v/>
      </c>
      <c r="AK346" s="233" t="str">
        <f t="shared" si="2180"/>
        <v/>
      </c>
      <c r="AL346" s="236" t="str">
        <f t="shared" ref="AL346" si="2181">IF($K346="","",IF($K346=$K344,AZ344,AZ343))</f>
        <v/>
      </c>
      <c r="AM346" s="241" t="str">
        <f t="shared" ref="AM346:AN346" si="2182">IF($K346="","",IF($K346=$K344,AL344,AL343))</f>
        <v/>
      </c>
      <c r="AN346" s="241" t="str">
        <f t="shared" si="2182"/>
        <v/>
      </c>
      <c r="AO346" s="177"/>
      <c r="AP346" s="177"/>
      <c r="AQ346" s="177"/>
      <c r="AR346" s="177"/>
      <c r="AS346" s="177"/>
      <c r="AT346" s="247"/>
      <c r="AU346" s="247"/>
      <c r="AV346" s="177"/>
      <c r="AW346" s="247"/>
      <c r="AX346" s="177"/>
      <c r="AY346" s="247"/>
      <c r="AZ346" s="139"/>
      <c r="BA346" s="223" t="str">
        <f t="shared" si="2058"/>
        <v/>
      </c>
      <c r="BB346" s="223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223" t="str">
        <f t="shared" si="2053"/>
        <v/>
      </c>
    </row>
    <row r="347" spans="1:55">
      <c r="A347" s="166">
        <f>输入错误检查!A346</f>
        <v>0</v>
      </c>
      <c r="B347" s="108" t="str">
        <f t="shared" si="2138"/>
        <v/>
      </c>
      <c r="C347" s="108" t="str">
        <f t="shared" si="2139"/>
        <v/>
      </c>
      <c r="D347" s="108" t="str">
        <f t="shared" si="2140"/>
        <v/>
      </c>
      <c r="E347" s="108" t="str">
        <f t="shared" si="2141"/>
        <v/>
      </c>
      <c r="F347" s="108" t="str">
        <f t="shared" si="2142"/>
        <v/>
      </c>
      <c r="G347" s="125">
        <v>5</v>
      </c>
      <c r="H347" s="108" t="s">
        <v>307</v>
      </c>
      <c r="I347" s="108" t="str">
        <f t="shared" si="2085"/>
        <v/>
      </c>
      <c r="J347" s="108" t="str">
        <f t="shared" si="2086"/>
        <v/>
      </c>
      <c r="K347" s="179"/>
      <c r="L347" s="177"/>
      <c r="M347" s="208">
        <f>S347+S348</f>
        <v>0</v>
      </c>
      <c r="N347" s="208">
        <f>T347+T348</f>
        <v>0</v>
      </c>
      <c r="O347" s="125">
        <f t="shared" si="2164"/>
        <v>0</v>
      </c>
      <c r="P347" s="209">
        <f t="shared" si="2165"/>
        <v>0</v>
      </c>
      <c r="Q347" s="209">
        <f t="shared" si="2166"/>
        <v>0</v>
      </c>
      <c r="R347" s="209">
        <f t="shared" si="2167"/>
        <v>0</v>
      </c>
      <c r="S347" s="177"/>
      <c r="T347" s="177"/>
      <c r="U347" s="125" t="str">
        <f t="shared" si="2031"/>
        <v/>
      </c>
      <c r="V347" s="125" t="str" cm="1">
        <f t="array" ref="V347">_xlfn.IFS(S347+T347=0,"",S347&gt;T347,IF(I347="主",IF(S347=5,4,3),IF(S347=5,0,1)),S347&lt;T347,IF(I347="主",IF(T347=5,0,1),IF(T347=5,4,3)),S347=T347,2)</f>
        <v/>
      </c>
      <c r="W347" s="231"/>
      <c r="X347" s="231"/>
      <c r="Y347" s="210"/>
      <c r="Z347" s="235" t="str">
        <f t="shared" ref="Z347:AA347" si="2183">IF($K347="","",IF($K347=$K345,AT345,AT346))</f>
        <v/>
      </c>
      <c r="AA347" s="235" t="str">
        <f t="shared" si="2183"/>
        <v/>
      </c>
      <c r="AB347" s="239" t="str">
        <f t="shared" ref="AB347" si="2184">IF($K347="","",IF($K347=$K345,AW345,AW346))</f>
        <v/>
      </c>
      <c r="AC347" s="239" t="str">
        <f t="shared" ref="AC347" si="2185">IF($K347="","",IF($K347=$K345,AY345,AY346))</f>
        <v/>
      </c>
      <c r="AD347" s="232" t="str">
        <f t="shared" ref="AD347:AG347" si="2186">IF($K347="","",IF($K347=$K345,Z345,Z346))</f>
        <v/>
      </c>
      <c r="AE347" s="232" t="str">
        <f t="shared" si="2186"/>
        <v/>
      </c>
      <c r="AF347" s="240" t="str">
        <f t="shared" si="2186"/>
        <v/>
      </c>
      <c r="AG347" s="240" t="str">
        <f t="shared" si="2186"/>
        <v/>
      </c>
      <c r="AH347" s="232" t="str">
        <f t="shared" ref="AH347:AK347" si="2187">IF($K347="","",IF($K347=$K345,AD345,AD346))</f>
        <v/>
      </c>
      <c r="AI347" s="232" t="str">
        <f t="shared" si="2187"/>
        <v/>
      </c>
      <c r="AJ347" s="233" t="str">
        <f t="shared" si="2187"/>
        <v/>
      </c>
      <c r="AK347" s="233" t="str">
        <f t="shared" si="2187"/>
        <v/>
      </c>
      <c r="AL347" s="236" t="str">
        <f t="shared" ref="AL347" si="2188">IF($K347="","",IF($K347=$K345,AZ345,AZ346))</f>
        <v/>
      </c>
      <c r="AM347" s="241" t="str">
        <f t="shared" ref="AM347:AN347" si="2189">IF($K347="","",IF($K347=$K345,AL345,AL346))</f>
        <v/>
      </c>
      <c r="AN347" s="241" t="str">
        <f t="shared" si="2189"/>
        <v/>
      </c>
      <c r="AO347" s="249"/>
      <c r="AP347" s="177"/>
      <c r="AQ347" s="177"/>
      <c r="AR347" s="250"/>
      <c r="AS347" s="246"/>
      <c r="AT347" s="251"/>
      <c r="AU347" s="252"/>
      <c r="AV347" s="177"/>
      <c r="AW347" s="252"/>
      <c r="AX347" s="177"/>
      <c r="AY347" s="252"/>
      <c r="AZ347" s="283"/>
      <c r="BA347" s="223" t="str">
        <f t="shared" si="2058"/>
        <v/>
      </c>
      <c r="BB347" s="223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BC347" s="223" t="str">
        <f t="shared" si="2053"/>
        <v/>
      </c>
    </row>
    <row r="348" spans="1:55">
      <c r="A348" s="166">
        <f>输入错误检查!A347</f>
        <v>0</v>
      </c>
      <c r="B348" s="108" t="str">
        <f t="shared" si="2138"/>
        <v/>
      </c>
      <c r="C348" s="108" t="str">
        <f t="shared" si="2139"/>
        <v/>
      </c>
      <c r="D348" s="108" t="str">
        <f t="shared" si="2140"/>
        <v/>
      </c>
      <c r="E348" s="108" t="str">
        <f t="shared" si="2141"/>
        <v/>
      </c>
      <c r="F348" s="108" t="str">
        <f t="shared" si="2142"/>
        <v/>
      </c>
      <c r="G348" s="125">
        <v>5</v>
      </c>
      <c r="H348" s="108" t="s">
        <v>311</v>
      </c>
      <c r="I348" s="108" t="str">
        <f t="shared" si="2085"/>
        <v/>
      </c>
      <c r="J348" s="108" t="str">
        <f t="shared" si="2086"/>
        <v/>
      </c>
      <c r="K348" s="179"/>
      <c r="L348" s="177"/>
      <c r="M348" s="208"/>
      <c r="N348" s="208"/>
      <c r="O348" s="125"/>
      <c r="P348" s="224"/>
      <c r="Q348" s="224"/>
      <c r="R348" s="224"/>
      <c r="S348" s="177"/>
      <c r="T348" s="177"/>
      <c r="U348" s="125" t="str">
        <f t="shared" si="2031"/>
        <v/>
      </c>
      <c r="V348" s="125" t="str" cm="1">
        <f t="array" ref="V348">_xlfn.IFS(S348+T348=0,"",S348&gt;T348,IF(I348="主",IF(S348=5,4,3),IF(S348=5,0,1)),S348&lt;T348,IF(I348="主",IF(T348=5,0,1),IF(T348=5,4,3)),S348=T348,2)</f>
        <v/>
      </c>
      <c r="W348" s="231"/>
      <c r="X348" s="231"/>
      <c r="Y348" s="210" t="str">
        <f t="shared" si="2175"/>
        <v/>
      </c>
      <c r="Z348" s="235" t="str">
        <f t="shared" ref="Z348:AA348" si="2190">IF($K348="","",IF($K348=$K346,AT346,AT345))</f>
        <v/>
      </c>
      <c r="AA348" s="235" t="str">
        <f t="shared" si="2190"/>
        <v/>
      </c>
      <c r="AB348" s="239" t="str">
        <f t="shared" ref="AB348" si="2191">IF($K348="","",IF($K348=$K346,AW346,AW345))</f>
        <v/>
      </c>
      <c r="AC348" s="239" t="str">
        <f t="shared" ref="AC348" si="2192">IF($K348="","",IF($K348=$K346,AY346,AY345))</f>
        <v/>
      </c>
      <c r="AD348" s="232" t="str">
        <f t="shared" ref="AD348:AG348" si="2193">IF($K348="","",IF($K348=$K346,Z346,Z345))</f>
        <v/>
      </c>
      <c r="AE348" s="232" t="str">
        <f t="shared" si="2193"/>
        <v/>
      </c>
      <c r="AF348" s="240" t="str">
        <f t="shared" si="2193"/>
        <v/>
      </c>
      <c r="AG348" s="240" t="str">
        <f t="shared" si="2193"/>
        <v/>
      </c>
      <c r="AH348" s="232" t="str">
        <f t="shared" ref="AH348:AK348" si="2194">IF($K348="","",IF($K348=$K346,AD346,AD345))</f>
        <v/>
      </c>
      <c r="AI348" s="232" t="str">
        <f t="shared" si="2194"/>
        <v/>
      </c>
      <c r="AJ348" s="233" t="str">
        <f t="shared" si="2194"/>
        <v/>
      </c>
      <c r="AK348" s="233" t="str">
        <f t="shared" si="2194"/>
        <v/>
      </c>
      <c r="AL348" s="236" t="str">
        <f t="shared" ref="AL348" si="2195">IF($K348="","",IF($K348=$K346,AZ346,AZ345))</f>
        <v/>
      </c>
      <c r="AM348" s="241" t="str">
        <f t="shared" ref="AM348:AN348" si="2196">IF($K348="","",IF($K348=$K346,AL346,AL345))</f>
        <v/>
      </c>
      <c r="AN348" s="241" t="str">
        <f t="shared" si="2196"/>
        <v/>
      </c>
      <c r="AO348" s="249"/>
      <c r="AP348" s="177"/>
      <c r="AQ348" s="177"/>
      <c r="AR348" s="250"/>
      <c r="AS348" s="246"/>
      <c r="AT348" s="251"/>
      <c r="AU348" s="252"/>
      <c r="AV348" s="177"/>
      <c r="AW348" s="252"/>
      <c r="AX348" s="177"/>
      <c r="AY348" s="252"/>
      <c r="AZ348" s="283"/>
      <c r="BA348" s="223" t="str">
        <f t="shared" si="2058"/>
        <v/>
      </c>
      <c r="BB348" s="223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BC348" s="223" t="str">
        <f t="shared" si="2053"/>
        <v/>
      </c>
    </row>
    <row r="349" spans="1:55">
      <c r="A349" s="166">
        <f>输入错误检查!A348</f>
        <v>0</v>
      </c>
      <c r="B349" s="108" t="str">
        <f t="shared" si="2138"/>
        <v/>
      </c>
      <c r="C349" s="108" t="str">
        <f t="shared" si="2139"/>
        <v/>
      </c>
      <c r="D349" s="108" t="str">
        <f t="shared" si="2140"/>
        <v/>
      </c>
      <c r="E349" s="108" t="str">
        <f t="shared" si="2141"/>
        <v/>
      </c>
      <c r="F349" s="108" t="str">
        <f t="shared" si="2142"/>
        <v/>
      </c>
      <c r="G349" s="125" t="s">
        <v>314</v>
      </c>
      <c r="H349" s="108" t="s">
        <v>307</v>
      </c>
      <c r="I349" s="108" t="str">
        <f t="shared" si="2085"/>
        <v/>
      </c>
      <c r="J349" s="108" t="str">
        <f t="shared" si="2086"/>
        <v/>
      </c>
      <c r="K349" s="179"/>
      <c r="L349" s="177"/>
      <c r="M349" s="208">
        <f>S349+S350</f>
        <v>0</v>
      </c>
      <c r="N349" s="208">
        <f>T349+T350</f>
        <v>0</v>
      </c>
      <c r="O349" s="125">
        <f t="shared" si="2164"/>
        <v>0</v>
      </c>
      <c r="P349" s="209">
        <f t="shared" si="2165"/>
        <v>0</v>
      </c>
      <c r="Q349" s="209">
        <f t="shared" si="2166"/>
        <v>0</v>
      </c>
      <c r="R349" s="209">
        <f t="shared" si="2167"/>
        <v>0</v>
      </c>
      <c r="S349" s="177"/>
      <c r="T349" s="177"/>
      <c r="U349" s="125" t="str">
        <f t="shared" si="2031"/>
        <v/>
      </c>
      <c r="V349" s="125" t="str" cm="1">
        <f t="array" ref="V349">_xlfn.IFS(S349+T349=0,"",S349&gt;T349,IF(I349="主",IF(S349=5,4,3),IF(S349=5,0,1)),S349&lt;T349,IF(I349="主",IF(T349=5,0,1),IF(T349=5,4,3)),S349=T349,2)</f>
        <v/>
      </c>
      <c r="W349" s="231"/>
      <c r="X349" s="231"/>
      <c r="Y349" s="210"/>
      <c r="Z349" s="235" t="str">
        <f t="shared" ref="Z349:AA349" si="2197">IF($K349="","",IF($K349=$K347,AT347,AT348))</f>
        <v/>
      </c>
      <c r="AA349" s="235" t="str">
        <f t="shared" si="2197"/>
        <v/>
      </c>
      <c r="AB349" s="239" t="str">
        <f t="shared" ref="AB349" si="2198">IF($K349="","",IF($K349=$K347,AW347,AW348))</f>
        <v/>
      </c>
      <c r="AC349" s="239" t="str">
        <f t="shared" ref="AC349" si="2199">IF($K349="","",IF($K349=$K347,AY347,AY348))</f>
        <v/>
      </c>
      <c r="AD349" s="232" t="str">
        <f t="shared" ref="AD349:AG349" si="2200">IF($K349="","",IF($K349=$K347,Z347,Z348))</f>
        <v/>
      </c>
      <c r="AE349" s="232" t="str">
        <f t="shared" si="2200"/>
        <v/>
      </c>
      <c r="AF349" s="240" t="str">
        <f t="shared" si="2200"/>
        <v/>
      </c>
      <c r="AG349" s="240" t="str">
        <f t="shared" si="2200"/>
        <v/>
      </c>
      <c r="AH349" s="232" t="str">
        <f t="shared" ref="AH349:AK349" si="2201">IF($K349="","",IF($K349=$K347,AD347,AD348))</f>
        <v/>
      </c>
      <c r="AI349" s="232" t="str">
        <f t="shared" si="2201"/>
        <v/>
      </c>
      <c r="AJ349" s="233" t="str">
        <f t="shared" si="2201"/>
        <v/>
      </c>
      <c r="AK349" s="233" t="str">
        <f t="shared" si="2201"/>
        <v/>
      </c>
      <c r="AL349" s="236" t="str">
        <f t="shared" ref="AL349" si="2202">IF($K349="","",IF($K349=$K347,AZ347,AZ348))</f>
        <v/>
      </c>
      <c r="AM349" s="241" t="str">
        <f t="shared" ref="AM349:AN349" si="2203">IF($K349="","",IF($K349=$K347,AL347,AL348))</f>
        <v/>
      </c>
      <c r="AN349" s="241" t="str">
        <f t="shared" si="2203"/>
        <v/>
      </c>
      <c r="AO349" s="177"/>
      <c r="AP349" s="177"/>
      <c r="AQ349" s="177"/>
      <c r="AR349" s="177"/>
      <c r="AS349" s="246"/>
      <c r="AT349" s="252"/>
      <c r="AU349" s="252"/>
      <c r="AV349" s="177"/>
      <c r="AW349" s="252"/>
      <c r="AX349" s="177"/>
      <c r="AY349" s="252"/>
      <c r="AZ349" s="283"/>
      <c r="BA349" s="223" t="str">
        <f t="shared" si="2058"/>
        <v/>
      </c>
      <c r="BB349" s="223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BC349" s="223" t="str">
        <f t="shared" si="2053"/>
        <v/>
      </c>
    </row>
    <row r="350" spans="1:55">
      <c r="A350" s="166">
        <f>输入错误检查!A349</f>
        <v>0</v>
      </c>
      <c r="B350" s="108" t="str">
        <f t="shared" si="2138"/>
        <v/>
      </c>
      <c r="C350" s="108" t="str">
        <f t="shared" si="2139"/>
        <v/>
      </c>
      <c r="D350" s="108" t="str">
        <f t="shared" si="2140"/>
        <v/>
      </c>
      <c r="E350" s="108" t="str">
        <f t="shared" si="2141"/>
        <v/>
      </c>
      <c r="F350" s="108" t="str">
        <f t="shared" si="2142"/>
        <v/>
      </c>
      <c r="G350" s="125" t="s">
        <v>314</v>
      </c>
      <c r="H350" s="108" t="s">
        <v>311</v>
      </c>
      <c r="I350" s="108" t="str">
        <f t="shared" si="2085"/>
        <v/>
      </c>
      <c r="J350" s="108" t="str">
        <f t="shared" si="2086"/>
        <v/>
      </c>
      <c r="K350" s="177"/>
      <c r="L350" s="177"/>
      <c r="M350" s="208"/>
      <c r="N350" s="208"/>
      <c r="O350" s="125"/>
      <c r="P350" s="224"/>
      <c r="Q350" s="224"/>
      <c r="R350" s="224"/>
      <c r="S350" s="177"/>
      <c r="T350" s="177"/>
      <c r="U350" s="125" t="str">
        <f t="shared" si="2031"/>
        <v/>
      </c>
      <c r="V350" s="125" t="str" cm="1">
        <f t="array" ref="V350">_xlfn.IFS(S350+T350=0,"",S350&gt;T350,IF(I350="主",IF(S350=5,4,3),IF(S350=5,0,1)),S350&lt;T350,IF(I350="主",IF(T350=5,0,1),IF(T350=5,4,3)),S350=T350,2)</f>
        <v/>
      </c>
      <c r="W350" s="231"/>
      <c r="X350" s="231"/>
      <c r="Y350" s="210" t="str">
        <f t="shared" si="2175"/>
        <v/>
      </c>
      <c r="Z350" s="235" t="str">
        <f t="shared" ref="Z350:AA350" si="2204">IF($K350="","",IF($K350=$K348,AT348,AT347))</f>
        <v/>
      </c>
      <c r="AA350" s="235" t="str">
        <f t="shared" si="2204"/>
        <v/>
      </c>
      <c r="AB350" s="239" t="str">
        <f t="shared" ref="AB350" si="2205">IF($K350="","",IF($K350=$K348,AW348,AW347))</f>
        <v/>
      </c>
      <c r="AC350" s="239" t="str">
        <f t="shared" ref="AC350" si="2206">IF($K350="","",IF($K350=$K348,AY348,AY347))</f>
        <v/>
      </c>
      <c r="AD350" s="232" t="str">
        <f t="shared" ref="AD350:AG350" si="2207">IF($K350="","",IF($K350=$K348,Z348,Z347))</f>
        <v/>
      </c>
      <c r="AE350" s="232" t="str">
        <f t="shared" si="2207"/>
        <v/>
      </c>
      <c r="AF350" s="240" t="str">
        <f t="shared" si="2207"/>
        <v/>
      </c>
      <c r="AG350" s="240" t="str">
        <f t="shared" si="2207"/>
        <v/>
      </c>
      <c r="AH350" s="232" t="str">
        <f t="shared" ref="AH350:AK350" si="2208">IF($K350="","",IF($K350=$K348,AD348,AD347))</f>
        <v/>
      </c>
      <c r="AI350" s="232" t="str">
        <f t="shared" si="2208"/>
        <v/>
      </c>
      <c r="AJ350" s="233" t="str">
        <f t="shared" si="2208"/>
        <v/>
      </c>
      <c r="AK350" s="233" t="str">
        <f t="shared" si="2208"/>
        <v/>
      </c>
      <c r="AL350" s="236" t="str">
        <f t="shared" ref="AL350" si="2209">IF($K350="","",IF($K350=$K348,AZ348,AZ347))</f>
        <v/>
      </c>
      <c r="AM350" s="241" t="str">
        <f t="shared" ref="AM350:AN350" si="2210">IF($K350="","",IF($K350=$K348,AL348,AL347))</f>
        <v/>
      </c>
      <c r="AN350" s="241" t="str">
        <f t="shared" si="2210"/>
        <v/>
      </c>
      <c r="AO350" s="177"/>
      <c r="AP350" s="177"/>
      <c r="AQ350" s="177"/>
      <c r="AR350" s="177"/>
      <c r="AS350" s="177"/>
      <c r="AT350" s="252"/>
      <c r="AU350" s="252"/>
      <c r="AV350" s="177"/>
      <c r="AW350" s="252"/>
      <c r="AX350" s="177"/>
      <c r="AY350" s="252"/>
      <c r="AZ350" s="283"/>
      <c r="BA350" s="223" t="str">
        <f t="shared" si="2058"/>
        <v/>
      </c>
      <c r="BB350" s="223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BC350" s="223" t="str">
        <f t="shared" si="2053"/>
        <v/>
      </c>
    </row>
    <row r="351" spans="1:55">
      <c r="A351" s="166">
        <f>输入错误检查!A350</f>
        <v>0</v>
      </c>
      <c r="B351" s="108" t="str">
        <f>IF(赛果!A31="","",赛果!A31)</f>
        <v/>
      </c>
      <c r="C351" s="108" t="str">
        <f>IF(赛果!B31="","",赛果!B31)</f>
        <v/>
      </c>
      <c r="D351" s="108" t="str">
        <f>IF(赛果!C31="","",赛果!C31)</f>
        <v/>
      </c>
      <c r="E351" s="108" t="str">
        <f>IF(赛果!D31="","",赛果!D31)</f>
        <v/>
      </c>
      <c r="F351" s="108" t="str">
        <f>IF(赛果!E31="","",赛果!E31)</f>
        <v/>
      </c>
      <c r="G351" s="125">
        <v>1</v>
      </c>
      <c r="H351" s="108" t="s">
        <v>307</v>
      </c>
      <c r="I351" s="108" t="str">
        <f t="shared" si="2085"/>
        <v/>
      </c>
      <c r="J351" s="108" t="str">
        <f t="shared" si="2086"/>
        <v/>
      </c>
      <c r="K351" s="288"/>
      <c r="L351" s="288"/>
      <c r="M351" s="208">
        <f>S351+S352</f>
        <v>0</v>
      </c>
      <c r="N351" s="208">
        <f>T351+T352</f>
        <v>0</v>
      </c>
      <c r="O351" s="108">
        <f t="shared" ref="O351:O355" si="2211">M351+N351</f>
        <v>0</v>
      </c>
      <c r="P351" s="256">
        <f t="shared" ref="P351:P355" si="2212">IF(M351&gt;N351,1,0)</f>
        <v>0</v>
      </c>
      <c r="Q351" s="256">
        <f t="shared" ref="Q351:Q355" si="2213">IF(M351+N351=0,0,IF(M351=N351,1,0))</f>
        <v>0</v>
      </c>
      <c r="R351" s="256">
        <f t="shared" ref="R351:R355" si="2214">IF(M351&lt;N351,1,0)</f>
        <v>0</v>
      </c>
      <c r="S351" s="288"/>
      <c r="T351" s="288"/>
      <c r="U351" s="125" t="str">
        <f t="shared" si="2031"/>
        <v/>
      </c>
      <c r="V351" s="125" t="str" cm="1">
        <f t="array" ref="V351">_xlfn.IFS(S351+T351=0,"",S351&gt;T351,IF(I351="主",IF(S351=5,4,3),IF(S351=5,0,1)),S351&lt;T351,IF(I351="主",IF(T351=5,0,1),IF(T351=5,4,3)),S351=T351,2)</f>
        <v/>
      </c>
      <c r="W351" s="258"/>
      <c r="X351" s="258"/>
      <c r="Y351" s="258"/>
      <c r="Z351" s="211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3"/>
      <c r="AL351" s="214"/>
      <c r="AM351" s="214"/>
      <c r="AN351" s="214"/>
      <c r="AO351" s="276"/>
      <c r="AP351" s="278"/>
      <c r="AQ351" s="261"/>
      <c r="AR351" s="262"/>
      <c r="AS351" s="263"/>
      <c r="AT351" s="264"/>
      <c r="AU351" s="265"/>
      <c r="AV351" s="179"/>
      <c r="AW351" s="265"/>
      <c r="AX351" s="179"/>
      <c r="AY351" s="265"/>
      <c r="AZ351" s="266"/>
      <c r="BA351" s="223" t="str">
        <f t="shared" si="2058"/>
        <v/>
      </c>
      <c r="BB351" s="223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BC351" s="223" t="str">
        <f t="shared" si="2053"/>
        <v/>
      </c>
    </row>
    <row r="352" spans="1:55">
      <c r="A352" s="166">
        <f>输入错误检查!A351</f>
        <v>0</v>
      </c>
      <c r="B352" s="108" t="str">
        <f t="shared" ref="B352:B362" si="2215">B351</f>
        <v/>
      </c>
      <c r="C352" s="108" t="str">
        <f t="shared" ref="C352:C362" si="2216">C351</f>
        <v/>
      </c>
      <c r="D352" s="108" t="str">
        <f t="shared" ref="D352:D362" si="2217">D351</f>
        <v/>
      </c>
      <c r="E352" s="108" t="str">
        <f t="shared" ref="E352:E362" si="2218">E351</f>
        <v/>
      </c>
      <c r="F352" s="108" t="str">
        <f t="shared" ref="F352:F362" si="2219">F351</f>
        <v/>
      </c>
      <c r="G352" s="125">
        <v>1</v>
      </c>
      <c r="H352" s="108" t="s">
        <v>311</v>
      </c>
      <c r="I352" s="108" t="str">
        <f t="shared" si="2085"/>
        <v/>
      </c>
      <c r="J352" s="108" t="str">
        <f t="shared" si="2086"/>
        <v/>
      </c>
      <c r="K352" s="288"/>
      <c r="L352" s="288"/>
      <c r="M352" s="208"/>
      <c r="N352" s="208"/>
      <c r="O352" s="108"/>
      <c r="P352" s="267"/>
      <c r="Q352" s="267"/>
      <c r="R352" s="267"/>
      <c r="S352" s="288"/>
      <c r="T352" s="288"/>
      <c r="U352" s="125" t="str">
        <f t="shared" si="2031"/>
        <v/>
      </c>
      <c r="V352" s="125" t="str" cm="1">
        <f t="array" ref="V352">_xlfn.IFS(S352+T352=0,"",S352&gt;T352,IF(I352="主",IF(S352=5,4,3),IF(S352=5,0,1)),S352&lt;T352,IF(I352="主",IF(T352=5,0,1),IF(T352=5,4,3)),S352=T352,2)</f>
        <v/>
      </c>
      <c r="W352" s="258" t="str">
        <f>IF(W351="","",W351)</f>
        <v/>
      </c>
      <c r="X352" s="258"/>
      <c r="Y352" s="258" t="str">
        <f t="shared" ref="Y352:Y356" si="2220">IF(Y351="","",Y351)</f>
        <v/>
      </c>
      <c r="Z352" s="225"/>
      <c r="AA352" s="226"/>
      <c r="AB352" s="227"/>
      <c r="AC352" s="227"/>
      <c r="AD352" s="227"/>
      <c r="AE352" s="227"/>
      <c r="AF352" s="227"/>
      <c r="AG352" s="227"/>
      <c r="AH352" s="227"/>
      <c r="AI352" s="227"/>
      <c r="AJ352" s="227"/>
      <c r="AK352" s="213"/>
      <c r="AL352" s="214"/>
      <c r="AM352" s="214"/>
      <c r="AN352" s="214"/>
      <c r="AO352" s="276"/>
      <c r="AP352" s="278"/>
      <c r="AQ352" s="268"/>
      <c r="AR352" s="269"/>
      <c r="AS352" s="270"/>
      <c r="AT352" s="264"/>
      <c r="AU352" s="265"/>
      <c r="AV352" s="179"/>
      <c r="AW352" s="265"/>
      <c r="AX352" s="179"/>
      <c r="AY352" s="265"/>
      <c r="AZ352" s="266"/>
      <c r="BA352" s="223" t="str">
        <f t="shared" si="2058"/>
        <v/>
      </c>
      <c r="BB352" s="223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BC352" s="223" t="str">
        <f t="shared" si="2053"/>
        <v/>
      </c>
    </row>
    <row r="353" spans="1:55">
      <c r="A353" s="166">
        <f>输入错误检查!A352</f>
        <v>0</v>
      </c>
      <c r="B353" s="108" t="str">
        <f t="shared" si="2215"/>
        <v/>
      </c>
      <c r="C353" s="108" t="str">
        <f t="shared" si="2216"/>
        <v/>
      </c>
      <c r="D353" s="108" t="str">
        <f t="shared" si="2217"/>
        <v/>
      </c>
      <c r="E353" s="108" t="str">
        <f t="shared" si="2218"/>
        <v/>
      </c>
      <c r="F353" s="108" t="str">
        <f t="shared" si="2219"/>
        <v/>
      </c>
      <c r="G353" s="125">
        <v>2</v>
      </c>
      <c r="H353" s="108" t="s">
        <v>307</v>
      </c>
      <c r="I353" s="108" t="str">
        <f t="shared" si="2085"/>
        <v/>
      </c>
      <c r="J353" s="108" t="str">
        <f t="shared" si="2086"/>
        <v/>
      </c>
      <c r="K353" s="288"/>
      <c r="L353" s="288"/>
      <c r="M353" s="208">
        <f>S353+S354</f>
        <v>0</v>
      </c>
      <c r="N353" s="208">
        <f>T353+T354</f>
        <v>0</v>
      </c>
      <c r="O353" s="108">
        <f t="shared" si="2211"/>
        <v>0</v>
      </c>
      <c r="P353" s="256">
        <f t="shared" si="2212"/>
        <v>0</v>
      </c>
      <c r="Q353" s="256">
        <f t="shared" si="2213"/>
        <v>0</v>
      </c>
      <c r="R353" s="256">
        <f t="shared" si="2214"/>
        <v>0</v>
      </c>
      <c r="S353" s="288"/>
      <c r="T353" s="288"/>
      <c r="U353" s="125" t="str">
        <f t="shared" si="2031"/>
        <v/>
      </c>
      <c r="V353" s="125" t="str" cm="1">
        <f t="array" ref="V353">_xlfn.IFS(S353+T353=0,"",S353&gt;T353,IF(I353="主",IF(S353=5,4,3),IF(S353=5,0,1)),S353&lt;T353,IF(I353="主",IF(T353=5,0,1),IF(T353=5,4,3)),S353=T353,2)</f>
        <v/>
      </c>
      <c r="W353" s="271"/>
      <c r="X353" s="258"/>
      <c r="Y353" s="258"/>
      <c r="Z353" s="232" t="str">
        <f t="shared" ref="Z353:AA353" si="2221">IF($K353="","",IF($K353=$K351,AT351,AT352))</f>
        <v/>
      </c>
      <c r="AA353" s="233" t="str">
        <f t="shared" si="2221"/>
        <v/>
      </c>
      <c r="AB353" s="234" t="str">
        <f t="shared" ref="AB353" si="2222">IF($K353="","",IF($K353=$K351,AW351,AW352))</f>
        <v/>
      </c>
      <c r="AC353" s="235" t="str">
        <f t="shared" ref="AC353" si="2223">IF($K353="","",IF($K353=$K351,AY351,AY352))</f>
        <v/>
      </c>
      <c r="AD353" s="227"/>
      <c r="AE353" s="227"/>
      <c r="AF353" s="227"/>
      <c r="AG353" s="227"/>
      <c r="AH353" s="227"/>
      <c r="AI353" s="227"/>
      <c r="AJ353" s="227"/>
      <c r="AK353" s="227"/>
      <c r="AL353" s="236" t="str">
        <f t="shared" ref="AL353" si="2224">IF($K353="","",IF($K353=$K351,AZ351,AZ352))</f>
        <v/>
      </c>
      <c r="AM353" s="214"/>
      <c r="AN353" s="214"/>
      <c r="AO353" s="276"/>
      <c r="AP353" s="277"/>
      <c r="AQ353" s="289"/>
      <c r="AR353" s="274"/>
      <c r="AS353" s="270"/>
      <c r="AT353" s="264"/>
      <c r="AU353" s="265"/>
      <c r="AV353" s="179"/>
      <c r="AW353" s="265"/>
      <c r="AX353" s="179"/>
      <c r="AY353" s="265"/>
      <c r="AZ353" s="266"/>
      <c r="BA353" s="223" t="str">
        <f t="shared" si="2058"/>
        <v/>
      </c>
      <c r="BB353" s="223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223" t="str">
        <f t="shared" si="2053"/>
        <v/>
      </c>
    </row>
    <row r="354" spans="1:55">
      <c r="A354" s="166">
        <f>输入错误检查!A353</f>
        <v>0</v>
      </c>
      <c r="B354" s="108" t="str">
        <f t="shared" si="2215"/>
        <v/>
      </c>
      <c r="C354" s="108" t="str">
        <f t="shared" si="2216"/>
        <v/>
      </c>
      <c r="D354" s="108" t="str">
        <f t="shared" si="2217"/>
        <v/>
      </c>
      <c r="E354" s="108" t="str">
        <f t="shared" si="2218"/>
        <v/>
      </c>
      <c r="F354" s="108" t="str">
        <f t="shared" si="2219"/>
        <v/>
      </c>
      <c r="G354" s="125">
        <v>2</v>
      </c>
      <c r="H354" s="108" t="s">
        <v>311</v>
      </c>
      <c r="I354" s="108" t="str">
        <f t="shared" si="2085"/>
        <v/>
      </c>
      <c r="J354" s="108" t="str">
        <f t="shared" si="2086"/>
        <v/>
      </c>
      <c r="K354" s="288"/>
      <c r="L354" s="288"/>
      <c r="M354" s="208"/>
      <c r="N354" s="208"/>
      <c r="O354" s="108"/>
      <c r="P354" s="267"/>
      <c r="Q354" s="267"/>
      <c r="R354" s="267"/>
      <c r="S354" s="288"/>
      <c r="T354" s="288"/>
      <c r="U354" s="125" t="str">
        <f t="shared" si="2031"/>
        <v/>
      </c>
      <c r="V354" s="125" t="str" cm="1">
        <f t="array" ref="V354">_xlfn.IFS(S354+T354=0,"",S354&gt;T354,IF(I354="主",IF(S354=5,4,3),IF(S354=5,0,1)),S354&lt;T354,IF(I354="主",IF(T354=5,0,1),IF(T354=5,4,3)),S354=T354,2)</f>
        <v/>
      </c>
      <c r="W354" s="271"/>
      <c r="X354" s="258"/>
      <c r="Y354" s="258" t="str">
        <f t="shared" si="2220"/>
        <v/>
      </c>
      <c r="Z354" s="232" t="str">
        <f t="shared" ref="Z354:AA354" si="2225">IF($K354="","",IF($K354=$K352,AT352,AT351))</f>
        <v/>
      </c>
      <c r="AA354" s="233" t="str">
        <f t="shared" si="2225"/>
        <v/>
      </c>
      <c r="AB354" s="234" t="str">
        <f t="shared" ref="AB354" si="2226">IF($K354="","",IF($K354=$K352,AW352,AW351))</f>
        <v/>
      </c>
      <c r="AC354" s="235" t="str">
        <f t="shared" ref="AC354" si="2227">IF($K354="","",IF($K354=$K352,AY352,AY351))</f>
        <v/>
      </c>
      <c r="AD354" s="226"/>
      <c r="AE354" s="226"/>
      <c r="AF354" s="227"/>
      <c r="AG354" s="227"/>
      <c r="AH354" s="227"/>
      <c r="AI354" s="227"/>
      <c r="AJ354" s="227"/>
      <c r="AK354" s="227"/>
      <c r="AL354" s="236" t="str">
        <f t="shared" ref="AL354" si="2228">IF($K354="","",IF($K354=$K352,AZ352,AZ351))</f>
        <v/>
      </c>
      <c r="AM354" s="214"/>
      <c r="AN354" s="214"/>
      <c r="AO354" s="276"/>
      <c r="AP354" s="277"/>
      <c r="AQ354" s="278"/>
      <c r="AR354" s="268"/>
      <c r="AS354" s="270"/>
      <c r="AT354" s="264"/>
      <c r="AU354" s="265"/>
      <c r="AV354" s="179"/>
      <c r="AW354" s="265"/>
      <c r="AX354" s="179"/>
      <c r="AY354" s="265"/>
      <c r="AZ354" s="266"/>
      <c r="BA354" s="223" t="str">
        <f t="shared" si="2058"/>
        <v/>
      </c>
      <c r="BB354" s="223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223" t="str">
        <f t="shared" si="2053"/>
        <v/>
      </c>
    </row>
    <row r="355" spans="1:55">
      <c r="A355" s="166">
        <f>输入错误检查!A354</f>
        <v>0</v>
      </c>
      <c r="B355" s="108" t="str">
        <f t="shared" si="2215"/>
        <v/>
      </c>
      <c r="C355" s="108" t="str">
        <f t="shared" si="2216"/>
        <v/>
      </c>
      <c r="D355" s="108" t="str">
        <f t="shared" si="2217"/>
        <v/>
      </c>
      <c r="E355" s="108" t="str">
        <f t="shared" si="2218"/>
        <v/>
      </c>
      <c r="F355" s="108" t="str">
        <f t="shared" si="2219"/>
        <v/>
      </c>
      <c r="G355" s="125">
        <v>3</v>
      </c>
      <c r="H355" s="108" t="s">
        <v>307</v>
      </c>
      <c r="I355" s="108" t="str">
        <f t="shared" si="2085"/>
        <v/>
      </c>
      <c r="J355" s="108" t="str">
        <f t="shared" si="2086"/>
        <v/>
      </c>
      <c r="K355" s="288"/>
      <c r="L355" s="288"/>
      <c r="M355" s="208">
        <f>S355+S356</f>
        <v>0</v>
      </c>
      <c r="N355" s="208">
        <f>T355+T356</f>
        <v>0</v>
      </c>
      <c r="O355" s="108">
        <f t="shared" si="2211"/>
        <v>0</v>
      </c>
      <c r="P355" s="256">
        <f t="shared" si="2212"/>
        <v>0</v>
      </c>
      <c r="Q355" s="256">
        <f t="shared" si="2213"/>
        <v>0</v>
      </c>
      <c r="R355" s="256">
        <f t="shared" si="2214"/>
        <v>0</v>
      </c>
      <c r="S355" s="288"/>
      <c r="T355" s="288"/>
      <c r="U355" s="125" t="str">
        <f t="shared" si="2031"/>
        <v/>
      </c>
      <c r="V355" s="125" t="str" cm="1">
        <f t="array" ref="V355">_xlfn.IFS(S355+T355=0,"",S355&gt;T355,IF(I355="主",IF(S355=5,4,3),IF(S355=5,0,1)),S355&lt;T355,IF(I355="主",IF(T355=5,0,1),IF(T355=5,4,3)),S355=T355,2)</f>
        <v/>
      </c>
      <c r="W355" s="271"/>
      <c r="X355" s="271"/>
      <c r="Y355" s="258"/>
      <c r="Z355" s="235" t="str">
        <f t="shared" ref="Z355:AA355" si="2229">IF($K355="","",IF($K355=$K353,AT353,AT354))</f>
        <v/>
      </c>
      <c r="AA355" s="235" t="str">
        <f t="shared" si="2229"/>
        <v/>
      </c>
      <c r="AB355" s="239" t="str">
        <f t="shared" ref="AB355" si="2230">IF($K355="","",IF($K355=$K353,AW353,AW354))</f>
        <v/>
      </c>
      <c r="AC355" s="239" t="str">
        <f t="shared" ref="AC355" si="2231">IF($K355="","",IF($K355=$K353,AY353,AY354))</f>
        <v/>
      </c>
      <c r="AD355" s="235" t="str">
        <f t="shared" ref="AD355:AG355" si="2232">IF($K355="","",IF($K355=$K353,Z353,Z354))</f>
        <v/>
      </c>
      <c r="AE355" s="240" t="str">
        <f t="shared" si="2232"/>
        <v/>
      </c>
      <c r="AF355" s="240" t="str">
        <f t="shared" si="2232"/>
        <v/>
      </c>
      <c r="AG355" s="240" t="str">
        <f t="shared" si="2232"/>
        <v/>
      </c>
      <c r="AH355" s="227"/>
      <c r="AI355" s="227"/>
      <c r="AJ355" s="227"/>
      <c r="AK355" s="227"/>
      <c r="AL355" s="236" t="str">
        <f t="shared" ref="AL355" si="2233">IF($K355="","",IF($K355=$K353,AZ353,AZ354))</f>
        <v/>
      </c>
      <c r="AM355" s="241" t="str">
        <f t="shared" ref="AM355" si="2234">IF($K355="","",IF($K355=$K353,AL353,AL354))</f>
        <v/>
      </c>
      <c r="AN355" s="214"/>
      <c r="AO355" s="276"/>
      <c r="AP355" s="277"/>
      <c r="AQ355" s="277"/>
      <c r="AR355" s="289"/>
      <c r="AS355" s="275"/>
      <c r="AT355" s="264"/>
      <c r="AU355" s="265"/>
      <c r="AV355" s="179"/>
      <c r="AW355" s="265"/>
      <c r="AX355" s="179"/>
      <c r="AY355" s="265"/>
      <c r="AZ355" s="266"/>
      <c r="BA355" s="223" t="str">
        <f t="shared" si="2058"/>
        <v/>
      </c>
      <c r="BB355" s="223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BC355" s="223" t="str">
        <f t="shared" si="2053"/>
        <v/>
      </c>
    </row>
    <row r="356" spans="1:55">
      <c r="A356" s="166">
        <f>输入错误检查!A355</f>
        <v>0</v>
      </c>
      <c r="B356" s="108" t="str">
        <f t="shared" si="2215"/>
        <v/>
      </c>
      <c r="C356" s="108" t="str">
        <f t="shared" si="2216"/>
        <v/>
      </c>
      <c r="D356" s="108" t="str">
        <f t="shared" si="2217"/>
        <v/>
      </c>
      <c r="E356" s="108" t="str">
        <f t="shared" si="2218"/>
        <v/>
      </c>
      <c r="F356" s="108" t="str">
        <f t="shared" si="2219"/>
        <v/>
      </c>
      <c r="G356" s="125">
        <v>3</v>
      </c>
      <c r="H356" s="108" t="s">
        <v>311</v>
      </c>
      <c r="I356" s="108" t="str">
        <f t="shared" si="2085"/>
        <v/>
      </c>
      <c r="J356" s="108" t="str">
        <f t="shared" si="2086"/>
        <v/>
      </c>
      <c r="K356" s="288"/>
      <c r="L356" s="288"/>
      <c r="M356" s="208"/>
      <c r="N356" s="208"/>
      <c r="O356" s="108"/>
      <c r="P356" s="267"/>
      <c r="Q356" s="267"/>
      <c r="R356" s="267"/>
      <c r="S356" s="288"/>
      <c r="T356" s="288"/>
      <c r="U356" s="125" t="str">
        <f t="shared" si="2031"/>
        <v/>
      </c>
      <c r="V356" s="125" t="str" cm="1">
        <f t="array" ref="V356">_xlfn.IFS(S356+T356=0,"",S356&gt;T356,IF(I356="主",IF(S356=5,4,3),IF(S356=5,0,1)),S356&lt;T356,IF(I356="主",IF(T356=5,0,1),IF(T356=5,4,3)),S356=T356,2)</f>
        <v/>
      </c>
      <c r="W356" s="271"/>
      <c r="X356" s="271"/>
      <c r="Y356" s="258" t="str">
        <f t="shared" si="2220"/>
        <v/>
      </c>
      <c r="Z356" s="235" t="str">
        <f t="shared" ref="Z356:AA356" si="2235">IF($K356="","",IF($K356=$K354,AT354,AT353))</f>
        <v/>
      </c>
      <c r="AA356" s="235" t="str">
        <f t="shared" si="2235"/>
        <v/>
      </c>
      <c r="AB356" s="239" t="str">
        <f t="shared" ref="AB356" si="2236">IF($K356="","",IF($K356=$K354,AW354,AW353))</f>
        <v/>
      </c>
      <c r="AC356" s="239" t="str">
        <f t="shared" ref="AC356" si="2237">IF($K356="","",IF($K356=$K354,AY354,AY353))</f>
        <v/>
      </c>
      <c r="AD356" s="235" t="str">
        <f t="shared" ref="AD356:AG356" si="2238">IF($K356="","",IF($K356=$K354,Z354,Z353))</f>
        <v/>
      </c>
      <c r="AE356" s="240" t="str">
        <f t="shared" si="2238"/>
        <v/>
      </c>
      <c r="AF356" s="240" t="str">
        <f t="shared" si="2238"/>
        <v/>
      </c>
      <c r="AG356" s="240" t="str">
        <f t="shared" si="2238"/>
        <v/>
      </c>
      <c r="AH356" s="226"/>
      <c r="AI356" s="226"/>
      <c r="AJ356" s="226"/>
      <c r="AK356" s="243"/>
      <c r="AL356" s="236" t="str">
        <f t="shared" ref="AL356" si="2239">IF($K356="","",IF($K356=$K354,AZ354,AZ353))</f>
        <v/>
      </c>
      <c r="AM356" s="241" t="str">
        <f t="shared" ref="AM356" si="2240">IF($K356="","",IF($K356=$K354,AL354,AL353))</f>
        <v/>
      </c>
      <c r="AN356" s="214"/>
      <c r="AO356" s="276"/>
      <c r="AP356" s="277"/>
      <c r="AQ356" s="277"/>
      <c r="AR356" s="278"/>
      <c r="AS356" s="279"/>
      <c r="AT356" s="264"/>
      <c r="AU356" s="265"/>
      <c r="AV356" s="179"/>
      <c r="AW356" s="265"/>
      <c r="AX356" s="179"/>
      <c r="AY356" s="265"/>
      <c r="AZ356" s="266"/>
      <c r="BA356" s="223" t="str">
        <f t="shared" si="2058"/>
        <v/>
      </c>
      <c r="BB356" s="223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BC356" s="223" t="str">
        <f t="shared" si="2053"/>
        <v/>
      </c>
    </row>
    <row r="357" spans="1:55">
      <c r="A357" s="166">
        <f>输入错误检查!A356</f>
        <v>0</v>
      </c>
      <c r="B357" s="108" t="str">
        <f t="shared" si="2215"/>
        <v/>
      </c>
      <c r="C357" s="108" t="str">
        <f t="shared" si="2216"/>
        <v/>
      </c>
      <c r="D357" s="108" t="str">
        <f t="shared" si="2217"/>
        <v/>
      </c>
      <c r="E357" s="108" t="str">
        <f t="shared" si="2218"/>
        <v/>
      </c>
      <c r="F357" s="108" t="str">
        <f t="shared" si="2219"/>
        <v/>
      </c>
      <c r="G357" s="125">
        <v>4</v>
      </c>
      <c r="H357" s="108" t="s">
        <v>307</v>
      </c>
      <c r="I357" s="108" t="str">
        <f t="shared" si="2085"/>
        <v/>
      </c>
      <c r="J357" s="108" t="str">
        <f t="shared" si="2086"/>
        <v/>
      </c>
      <c r="K357" s="288"/>
      <c r="L357" s="288"/>
      <c r="M357" s="208">
        <f>S357+S358</f>
        <v>0</v>
      </c>
      <c r="N357" s="208">
        <f>T357+T358</f>
        <v>0</v>
      </c>
      <c r="O357" s="108">
        <f t="shared" ref="O357:O361" si="2241">M357+N357</f>
        <v>0</v>
      </c>
      <c r="P357" s="256">
        <f t="shared" ref="P357:P361" si="2242">IF(M357&gt;N357,1,0)</f>
        <v>0</v>
      </c>
      <c r="Q357" s="256">
        <f t="shared" ref="Q357:Q361" si="2243">IF(M357+N357=0,0,IF(M357=N357,1,0))</f>
        <v>0</v>
      </c>
      <c r="R357" s="256">
        <f t="shared" ref="R357:R361" si="2244">IF(M357&lt;N357,1,0)</f>
        <v>0</v>
      </c>
      <c r="S357" s="288"/>
      <c r="T357" s="288"/>
      <c r="U357" s="125" t="str">
        <f t="shared" si="2031"/>
        <v/>
      </c>
      <c r="V357" s="125" t="str" cm="1">
        <f t="array" ref="V357">_xlfn.IFS(S357+T357=0,"",S357&gt;T357,IF(I357="主",IF(S357=5,4,3),IF(S357=5,0,1)),S357&lt;T357,IF(I357="主",IF(T357=5,0,1),IF(T357=5,4,3)),S357=T357,2)</f>
        <v/>
      </c>
      <c r="W357" s="271"/>
      <c r="X357" s="271"/>
      <c r="Y357" s="258"/>
      <c r="Z357" s="235" t="str">
        <f t="shared" ref="Z357:AA357" si="2245">IF($K357="","",IF($K357=$K355,AT355,AT356))</f>
        <v/>
      </c>
      <c r="AA357" s="235" t="str">
        <f t="shared" si="2245"/>
        <v/>
      </c>
      <c r="AB357" s="239" t="str">
        <f t="shared" ref="AB357" si="2246">IF($K357="","",IF($K357=$K355,AW355,AW356))</f>
        <v/>
      </c>
      <c r="AC357" s="239" t="str">
        <f t="shared" ref="AC357" si="2247">IF($K357="","",IF($K357=$K355,AY355,AY356))</f>
        <v/>
      </c>
      <c r="AD357" s="232" t="str">
        <f t="shared" ref="AD357:AG357" si="2248">IF($K357="","",IF($K357=$K355,Z355,Z356))</f>
        <v/>
      </c>
      <c r="AE357" s="232" t="str">
        <f t="shared" si="2248"/>
        <v/>
      </c>
      <c r="AF357" s="240" t="str">
        <f t="shared" si="2248"/>
        <v/>
      </c>
      <c r="AG357" s="240" t="str">
        <f t="shared" si="2248"/>
        <v/>
      </c>
      <c r="AH357" s="232" t="str">
        <f t="shared" ref="AH357:AK357" si="2249">IF($K357="","",IF($K357=$K355,AD355,AD356))</f>
        <v/>
      </c>
      <c r="AI357" s="232" t="str">
        <f t="shared" si="2249"/>
        <v/>
      </c>
      <c r="AJ357" s="233" t="str">
        <f t="shared" si="2249"/>
        <v/>
      </c>
      <c r="AK357" s="233" t="str">
        <f t="shared" si="2249"/>
        <v/>
      </c>
      <c r="AL357" s="236" t="str">
        <f t="shared" ref="AL357" si="2250">IF($K357="","",IF($K357=$K355,AZ355,AZ356))</f>
        <v/>
      </c>
      <c r="AM357" s="241" t="str">
        <f t="shared" ref="AM357:AN357" si="2251">IF($K357="","",IF($K357=$K355,AL355,AL356))</f>
        <v/>
      </c>
      <c r="AN357" s="241" t="str">
        <f t="shared" si="2251"/>
        <v/>
      </c>
      <c r="AO357" s="277"/>
      <c r="AP357" s="277"/>
      <c r="AQ357" s="277"/>
      <c r="AR357" s="277"/>
      <c r="AS357" s="280"/>
      <c r="AT357" s="264"/>
      <c r="AU357" s="265"/>
      <c r="AV357" s="179"/>
      <c r="AW357" s="265"/>
      <c r="AX357" s="179"/>
      <c r="AY357" s="265"/>
      <c r="AZ357" s="266"/>
      <c r="BA357" s="223" t="str">
        <f t="shared" si="2058"/>
        <v/>
      </c>
      <c r="BB357" s="223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BC357" s="223" t="str">
        <f t="shared" si="2053"/>
        <v/>
      </c>
    </row>
    <row r="358" spans="1:55">
      <c r="A358" s="166">
        <f>输入错误检查!A357</f>
        <v>0</v>
      </c>
      <c r="B358" s="108" t="str">
        <f t="shared" si="2215"/>
        <v/>
      </c>
      <c r="C358" s="108" t="str">
        <f t="shared" si="2216"/>
        <v/>
      </c>
      <c r="D358" s="108" t="str">
        <f t="shared" si="2217"/>
        <v/>
      </c>
      <c r="E358" s="108" t="str">
        <f t="shared" si="2218"/>
        <v/>
      </c>
      <c r="F358" s="108" t="str">
        <f t="shared" si="2219"/>
        <v/>
      </c>
      <c r="G358" s="125">
        <v>4</v>
      </c>
      <c r="H358" s="108" t="s">
        <v>311</v>
      </c>
      <c r="I358" s="108" t="str">
        <f t="shared" si="2085"/>
        <v/>
      </c>
      <c r="J358" s="108" t="str">
        <f t="shared" si="2086"/>
        <v/>
      </c>
      <c r="K358" s="288"/>
      <c r="L358" s="288"/>
      <c r="M358" s="208"/>
      <c r="N358" s="208"/>
      <c r="O358" s="108"/>
      <c r="P358" s="267"/>
      <c r="Q358" s="267"/>
      <c r="R358" s="267"/>
      <c r="S358" s="288"/>
      <c r="T358" s="288"/>
      <c r="U358" s="125" t="str">
        <f t="shared" si="2031"/>
        <v/>
      </c>
      <c r="V358" s="125" t="str" cm="1">
        <f t="array" ref="V358">_xlfn.IFS(S358+T358=0,"",S358&gt;T358,IF(I358="主",IF(S358=5,4,3),IF(S358=5,0,1)),S358&lt;T358,IF(I358="主",IF(T358=5,0,1),IF(T358=5,4,3)),S358=T358,2)</f>
        <v/>
      </c>
      <c r="W358" s="271"/>
      <c r="X358" s="271"/>
      <c r="Y358" s="258" t="str">
        <f t="shared" ref="Y358:Y362" si="2252">IF(Y357="","",Y357)</f>
        <v/>
      </c>
      <c r="Z358" s="235" t="str">
        <f t="shared" ref="Z358:AA358" si="2253">IF($K358="","",IF($K358=$K356,AT356,AT355))</f>
        <v/>
      </c>
      <c r="AA358" s="235" t="str">
        <f t="shared" si="2253"/>
        <v/>
      </c>
      <c r="AB358" s="239" t="str">
        <f t="shared" ref="AB358" si="2254">IF($K358="","",IF($K358=$K356,AW356,AW355))</f>
        <v/>
      </c>
      <c r="AC358" s="239" t="str">
        <f t="shared" ref="AC358" si="2255">IF($K358="","",IF($K358=$K356,AY356,AY355))</f>
        <v/>
      </c>
      <c r="AD358" s="232" t="str">
        <f t="shared" ref="AD358:AG358" si="2256">IF($K358="","",IF($K358=$K356,Z356,Z355))</f>
        <v/>
      </c>
      <c r="AE358" s="232" t="str">
        <f t="shared" si="2256"/>
        <v/>
      </c>
      <c r="AF358" s="240" t="str">
        <f t="shared" si="2256"/>
        <v/>
      </c>
      <c r="AG358" s="240" t="str">
        <f t="shared" si="2256"/>
        <v/>
      </c>
      <c r="AH358" s="232" t="str">
        <f t="shared" ref="AH358:AK358" si="2257">IF($K358="","",IF($K358=$K356,AD356,AD355))</f>
        <v/>
      </c>
      <c r="AI358" s="232" t="str">
        <f t="shared" si="2257"/>
        <v/>
      </c>
      <c r="AJ358" s="233" t="str">
        <f t="shared" si="2257"/>
        <v/>
      </c>
      <c r="AK358" s="233" t="str">
        <f t="shared" si="2257"/>
        <v/>
      </c>
      <c r="AL358" s="236" t="str">
        <f t="shared" ref="AL358" si="2258">IF($K358="","",IF($K358=$K356,AZ356,AZ355))</f>
        <v/>
      </c>
      <c r="AM358" s="241" t="str">
        <f t="shared" ref="AM358:AN358" si="2259">IF($K358="","",IF($K358=$K356,AL356,AL355))</f>
        <v/>
      </c>
      <c r="AN358" s="241" t="str">
        <f t="shared" si="2259"/>
        <v/>
      </c>
      <c r="AO358" s="277"/>
      <c r="AP358" s="277"/>
      <c r="AQ358" s="277"/>
      <c r="AR358" s="277"/>
      <c r="AS358" s="277"/>
      <c r="AT358" s="264"/>
      <c r="AU358" s="265"/>
      <c r="AV358" s="179"/>
      <c r="AW358" s="265"/>
      <c r="AX358" s="179"/>
      <c r="AY358" s="265"/>
      <c r="AZ358" s="266"/>
      <c r="BA358" s="223" t="str">
        <f t="shared" si="2058"/>
        <v/>
      </c>
      <c r="BB358" s="223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BC358" s="223" t="str">
        <f t="shared" si="2053"/>
        <v/>
      </c>
    </row>
    <row r="359" spans="1:55">
      <c r="A359" s="166">
        <f>输入错误检查!A358</f>
        <v>0</v>
      </c>
      <c r="B359" s="108" t="str">
        <f t="shared" si="2215"/>
        <v/>
      </c>
      <c r="C359" s="108" t="str">
        <f t="shared" si="2216"/>
        <v/>
      </c>
      <c r="D359" s="108" t="str">
        <f t="shared" si="2217"/>
        <v/>
      </c>
      <c r="E359" s="108" t="str">
        <f t="shared" si="2218"/>
        <v/>
      </c>
      <c r="F359" s="108" t="str">
        <f t="shared" si="2219"/>
        <v/>
      </c>
      <c r="G359" s="125">
        <v>5</v>
      </c>
      <c r="H359" s="108" t="s">
        <v>307</v>
      </c>
      <c r="I359" s="108" t="str">
        <f t="shared" si="2085"/>
        <v/>
      </c>
      <c r="J359" s="108" t="str">
        <f t="shared" si="2086"/>
        <v/>
      </c>
      <c r="K359" s="288"/>
      <c r="L359" s="288"/>
      <c r="M359" s="208">
        <f>S359+S360</f>
        <v>0</v>
      </c>
      <c r="N359" s="208">
        <f>T359+T360</f>
        <v>0</v>
      </c>
      <c r="O359" s="108">
        <f t="shared" si="2241"/>
        <v>0</v>
      </c>
      <c r="P359" s="256">
        <f t="shared" si="2242"/>
        <v>0</v>
      </c>
      <c r="Q359" s="256">
        <f t="shared" si="2243"/>
        <v>0</v>
      </c>
      <c r="R359" s="256">
        <f t="shared" si="2244"/>
        <v>0</v>
      </c>
      <c r="S359" s="288"/>
      <c r="T359" s="288"/>
      <c r="U359" s="125" t="str">
        <f t="shared" si="2031"/>
        <v/>
      </c>
      <c r="V359" s="125" t="str" cm="1">
        <f t="array" ref="V359">_xlfn.IFS(S359+T359=0,"",S359&gt;T359,IF(I359="主",IF(S359=5,4,3),IF(S359=5,0,1)),S359&lt;T359,IF(I359="主",IF(T359=5,0,1),IF(T359=5,4,3)),S359=T359,2)</f>
        <v/>
      </c>
      <c r="W359" s="271"/>
      <c r="X359" s="271"/>
      <c r="Y359" s="258"/>
      <c r="Z359" s="235" t="str">
        <f t="shared" ref="Z359:AA359" si="2260">IF($K359="","",IF($K359=$K357,AT357,AT358))</f>
        <v/>
      </c>
      <c r="AA359" s="235" t="str">
        <f t="shared" si="2260"/>
        <v/>
      </c>
      <c r="AB359" s="239" t="str">
        <f t="shared" ref="AB359" si="2261">IF($K359="","",IF($K359=$K357,AW357,AW358))</f>
        <v/>
      </c>
      <c r="AC359" s="239" t="str">
        <f t="shared" ref="AC359" si="2262">IF($K359="","",IF($K359=$K357,AY357,AY358))</f>
        <v/>
      </c>
      <c r="AD359" s="232" t="str">
        <f t="shared" ref="AD359:AG359" si="2263">IF($K359="","",IF($K359=$K357,Z357,Z358))</f>
        <v/>
      </c>
      <c r="AE359" s="232" t="str">
        <f t="shared" si="2263"/>
        <v/>
      </c>
      <c r="AF359" s="240" t="str">
        <f t="shared" si="2263"/>
        <v/>
      </c>
      <c r="AG359" s="240" t="str">
        <f t="shared" si="2263"/>
        <v/>
      </c>
      <c r="AH359" s="232" t="str">
        <f t="shared" ref="AH359:AK359" si="2264">IF($K359="","",IF($K359=$K357,AD357,AD358))</f>
        <v/>
      </c>
      <c r="AI359" s="232" t="str">
        <f t="shared" si="2264"/>
        <v/>
      </c>
      <c r="AJ359" s="233" t="str">
        <f t="shared" si="2264"/>
        <v/>
      </c>
      <c r="AK359" s="233" t="str">
        <f t="shared" si="2264"/>
        <v/>
      </c>
      <c r="AL359" s="236" t="str">
        <f t="shared" ref="AL359" si="2265">IF($K359="","",IF($K359=$K357,AZ357,AZ358))</f>
        <v/>
      </c>
      <c r="AM359" s="241" t="str">
        <f t="shared" ref="AM359:AN359" si="2266">IF($K359="","",IF($K359=$K357,AL357,AL358))</f>
        <v/>
      </c>
      <c r="AN359" s="241" t="str">
        <f t="shared" si="2266"/>
        <v/>
      </c>
      <c r="AO359" s="277"/>
      <c r="AP359" s="277"/>
      <c r="AQ359" s="277"/>
      <c r="AR359" s="277"/>
      <c r="AS359" s="280"/>
      <c r="AT359" s="264"/>
      <c r="AU359" s="265"/>
      <c r="AV359" s="179"/>
      <c r="AW359" s="265"/>
      <c r="AX359" s="179"/>
      <c r="AY359" s="265"/>
      <c r="AZ359" s="266"/>
      <c r="BA359" s="223" t="str">
        <f t="shared" si="2058"/>
        <v/>
      </c>
      <c r="BB359" s="223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BC359" s="223" t="str">
        <f t="shared" si="2053"/>
        <v/>
      </c>
    </row>
    <row r="360" spans="1:55">
      <c r="A360" s="166">
        <f>输入错误检查!A359</f>
        <v>0</v>
      </c>
      <c r="B360" s="108" t="str">
        <f t="shared" si="2215"/>
        <v/>
      </c>
      <c r="C360" s="108" t="str">
        <f t="shared" si="2216"/>
        <v/>
      </c>
      <c r="D360" s="108" t="str">
        <f t="shared" si="2217"/>
        <v/>
      </c>
      <c r="E360" s="108" t="str">
        <f t="shared" si="2218"/>
        <v/>
      </c>
      <c r="F360" s="108" t="str">
        <f t="shared" si="2219"/>
        <v/>
      </c>
      <c r="G360" s="125">
        <v>5</v>
      </c>
      <c r="H360" s="108" t="s">
        <v>311</v>
      </c>
      <c r="I360" s="108" t="str">
        <f t="shared" si="2085"/>
        <v/>
      </c>
      <c r="J360" s="108" t="str">
        <f t="shared" si="2086"/>
        <v/>
      </c>
      <c r="K360" s="288"/>
      <c r="L360" s="288"/>
      <c r="M360" s="208"/>
      <c r="N360" s="208"/>
      <c r="O360" s="108"/>
      <c r="P360" s="267"/>
      <c r="Q360" s="267"/>
      <c r="R360" s="267"/>
      <c r="S360" s="288"/>
      <c r="T360" s="288"/>
      <c r="U360" s="125" t="str">
        <f t="shared" si="2031"/>
        <v/>
      </c>
      <c r="V360" s="125" t="str" cm="1">
        <f t="array" ref="V360">_xlfn.IFS(S360+T360=0,"",S360&gt;T360,IF(I360="主",IF(S360=5,4,3),IF(S360=5,0,1)),S360&lt;T360,IF(I360="主",IF(T360=5,0,1),IF(T360=5,4,3)),S360=T360,2)</f>
        <v/>
      </c>
      <c r="W360" s="271"/>
      <c r="X360" s="271"/>
      <c r="Y360" s="258" t="str">
        <f t="shared" si="2252"/>
        <v/>
      </c>
      <c r="Z360" s="235" t="str">
        <f t="shared" ref="Z360:AA360" si="2267">IF($K360="","",IF($K360=$K358,AT358,AT357))</f>
        <v/>
      </c>
      <c r="AA360" s="235" t="str">
        <f t="shared" si="2267"/>
        <v/>
      </c>
      <c r="AB360" s="239" t="str">
        <f t="shared" ref="AB360" si="2268">IF($K360="","",IF($K360=$K358,AW358,AW357))</f>
        <v/>
      </c>
      <c r="AC360" s="239" t="str">
        <f t="shared" ref="AC360" si="2269">IF($K360="","",IF($K360=$K358,AY358,AY357))</f>
        <v/>
      </c>
      <c r="AD360" s="232" t="str">
        <f t="shared" ref="AD360:AG360" si="2270">IF($K360="","",IF($K360=$K358,Z358,Z357))</f>
        <v/>
      </c>
      <c r="AE360" s="232" t="str">
        <f t="shared" si="2270"/>
        <v/>
      </c>
      <c r="AF360" s="240" t="str">
        <f t="shared" si="2270"/>
        <v/>
      </c>
      <c r="AG360" s="240" t="str">
        <f t="shared" si="2270"/>
        <v/>
      </c>
      <c r="AH360" s="232" t="str">
        <f t="shared" ref="AH360:AK360" si="2271">IF($K360="","",IF($K360=$K358,AD358,AD357))</f>
        <v/>
      </c>
      <c r="AI360" s="232" t="str">
        <f t="shared" si="2271"/>
        <v/>
      </c>
      <c r="AJ360" s="233" t="str">
        <f t="shared" si="2271"/>
        <v/>
      </c>
      <c r="AK360" s="233" t="str">
        <f t="shared" si="2271"/>
        <v/>
      </c>
      <c r="AL360" s="236" t="str">
        <f t="shared" ref="AL360" si="2272">IF($K360="","",IF($K360=$K358,AZ358,AZ357))</f>
        <v/>
      </c>
      <c r="AM360" s="241" t="str">
        <f t="shared" ref="AM360:AN360" si="2273">IF($K360="","",IF($K360=$K358,AL358,AL357))</f>
        <v/>
      </c>
      <c r="AN360" s="241" t="str">
        <f t="shared" si="2273"/>
        <v/>
      </c>
      <c r="AO360" s="277"/>
      <c r="AP360" s="277"/>
      <c r="AQ360" s="277"/>
      <c r="AR360" s="277"/>
      <c r="AS360" s="277"/>
      <c r="AT360" s="264"/>
      <c r="AU360" s="265"/>
      <c r="AV360" s="179"/>
      <c r="AW360" s="265"/>
      <c r="AX360" s="179"/>
      <c r="AY360" s="265"/>
      <c r="AZ360" s="266"/>
      <c r="BA360" s="223" t="str">
        <f t="shared" si="2058"/>
        <v/>
      </c>
      <c r="BB360" s="223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BC360" s="223" t="str">
        <f t="shared" si="2053"/>
        <v/>
      </c>
    </row>
    <row r="361" spans="1:55">
      <c r="A361" s="166">
        <f>输入错误检查!A360</f>
        <v>0</v>
      </c>
      <c r="B361" s="108" t="str">
        <f t="shared" si="2215"/>
        <v/>
      </c>
      <c r="C361" s="108" t="str">
        <f t="shared" si="2216"/>
        <v/>
      </c>
      <c r="D361" s="108" t="str">
        <f t="shared" si="2217"/>
        <v/>
      </c>
      <c r="E361" s="108" t="str">
        <f t="shared" si="2218"/>
        <v/>
      </c>
      <c r="F361" s="108" t="str">
        <f t="shared" si="2219"/>
        <v/>
      </c>
      <c r="G361" s="125" t="s">
        <v>314</v>
      </c>
      <c r="H361" s="108" t="s">
        <v>307</v>
      </c>
      <c r="I361" s="108" t="str">
        <f t="shared" si="2085"/>
        <v/>
      </c>
      <c r="J361" s="108" t="str">
        <f t="shared" si="2086"/>
        <v/>
      </c>
      <c r="K361" s="288"/>
      <c r="L361" s="288"/>
      <c r="M361" s="208">
        <f>S361+S362</f>
        <v>0</v>
      </c>
      <c r="N361" s="208">
        <f>T361+T362</f>
        <v>0</v>
      </c>
      <c r="O361" s="108">
        <f t="shared" si="2241"/>
        <v>0</v>
      </c>
      <c r="P361" s="256">
        <f t="shared" si="2242"/>
        <v>0</v>
      </c>
      <c r="Q361" s="256">
        <f t="shared" si="2243"/>
        <v>0</v>
      </c>
      <c r="R361" s="256">
        <f t="shared" si="2244"/>
        <v>0</v>
      </c>
      <c r="S361" s="288"/>
      <c r="T361" s="288"/>
      <c r="U361" s="125" t="str">
        <f t="shared" si="2031"/>
        <v/>
      </c>
      <c r="V361" s="125" t="str" cm="1">
        <f t="array" ref="V361">_xlfn.IFS(S361+T361=0,"",S361&gt;T361,IF(I361="主",IF(S361=5,4,3),IF(S361=5,0,1)),S361&lt;T361,IF(I361="主",IF(T361=5,0,1),IF(T361=5,4,3)),S361=T361,2)</f>
        <v/>
      </c>
      <c r="W361" s="271"/>
      <c r="X361" s="271"/>
      <c r="Y361" s="258"/>
      <c r="Z361" s="235" t="str">
        <f t="shared" ref="Z361:AA361" si="2274">IF($K361="","",IF($K361=$K359,AT359,AT360))</f>
        <v/>
      </c>
      <c r="AA361" s="235" t="str">
        <f t="shared" si="2274"/>
        <v/>
      </c>
      <c r="AB361" s="239" t="str">
        <f t="shared" ref="AB361" si="2275">IF($K361="","",IF($K361=$K359,AW359,AW360))</f>
        <v/>
      </c>
      <c r="AC361" s="239" t="str">
        <f t="shared" ref="AC361" si="2276">IF($K361="","",IF($K361=$K359,AY359,AY360))</f>
        <v/>
      </c>
      <c r="AD361" s="232" t="str">
        <f t="shared" ref="AD361:AG361" si="2277">IF($K361="","",IF($K361=$K359,Z359,Z360))</f>
        <v/>
      </c>
      <c r="AE361" s="232" t="str">
        <f t="shared" si="2277"/>
        <v/>
      </c>
      <c r="AF361" s="240" t="str">
        <f t="shared" si="2277"/>
        <v/>
      </c>
      <c r="AG361" s="240" t="str">
        <f t="shared" si="2277"/>
        <v/>
      </c>
      <c r="AH361" s="232" t="str">
        <f t="shared" ref="AH361:AK361" si="2278">IF($K361="","",IF($K361=$K359,AD359,AD360))</f>
        <v/>
      </c>
      <c r="AI361" s="232" t="str">
        <f t="shared" si="2278"/>
        <v/>
      </c>
      <c r="AJ361" s="233" t="str">
        <f t="shared" si="2278"/>
        <v/>
      </c>
      <c r="AK361" s="233" t="str">
        <f t="shared" si="2278"/>
        <v/>
      </c>
      <c r="AL361" s="236" t="str">
        <f t="shared" ref="AL361" si="2279">IF($K361="","",IF($K361=$K359,AZ359,AZ360))</f>
        <v/>
      </c>
      <c r="AM361" s="241" t="str">
        <f t="shared" ref="AM361:AN361" si="2280">IF($K361="","",IF($K361=$K359,AL359,AL360))</f>
        <v/>
      </c>
      <c r="AN361" s="241" t="str">
        <f t="shared" si="2280"/>
        <v/>
      </c>
      <c r="AO361" s="277"/>
      <c r="AP361" s="277"/>
      <c r="AQ361" s="277"/>
      <c r="AR361" s="277"/>
      <c r="AS361" s="280"/>
      <c r="AT361" s="264"/>
      <c r="AU361" s="265"/>
      <c r="AV361" s="179"/>
      <c r="AW361" s="265"/>
      <c r="AX361" s="179"/>
      <c r="AY361" s="265"/>
      <c r="AZ361" s="266"/>
      <c r="BA361" s="223" t="str">
        <f t="shared" si="2058"/>
        <v/>
      </c>
      <c r="BB361" s="223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223" t="str">
        <f t="shared" si="2053"/>
        <v/>
      </c>
    </row>
    <row r="362" spans="1:55">
      <c r="A362" s="166">
        <f>输入错误检查!A361</f>
        <v>0</v>
      </c>
      <c r="B362" s="108" t="str">
        <f t="shared" si="2215"/>
        <v/>
      </c>
      <c r="C362" s="108" t="str">
        <f t="shared" si="2216"/>
        <v/>
      </c>
      <c r="D362" s="108" t="str">
        <f t="shared" si="2217"/>
        <v/>
      </c>
      <c r="E362" s="108" t="str">
        <f t="shared" si="2218"/>
        <v/>
      </c>
      <c r="F362" s="108" t="str">
        <f t="shared" si="2219"/>
        <v/>
      </c>
      <c r="G362" s="125" t="s">
        <v>314</v>
      </c>
      <c r="H362" s="108" t="s">
        <v>311</v>
      </c>
      <c r="I362" s="108" t="str">
        <f t="shared" si="2085"/>
        <v/>
      </c>
      <c r="J362" s="108" t="str">
        <f t="shared" si="2086"/>
        <v/>
      </c>
      <c r="K362" s="288"/>
      <c r="L362" s="288"/>
      <c r="M362" s="208"/>
      <c r="N362" s="208"/>
      <c r="O362" s="108"/>
      <c r="P362" s="267"/>
      <c r="Q362" s="267"/>
      <c r="R362" s="267"/>
      <c r="S362" s="288"/>
      <c r="T362" s="288"/>
      <c r="U362" s="125" t="str">
        <f t="shared" si="2031"/>
        <v/>
      </c>
      <c r="V362" s="125" t="str" cm="1">
        <f t="array" ref="V362">_xlfn.IFS(S362+T362=0,"",S362&gt;T362,IF(I362="主",IF(S362=5,4,3),IF(S362=5,0,1)),S362&lt;T362,IF(I362="主",IF(T362=5,0,1),IF(T362=5,4,3)),S362=T362,2)</f>
        <v/>
      </c>
      <c r="W362" s="271"/>
      <c r="X362" s="271"/>
      <c r="Y362" s="258" t="str">
        <f t="shared" si="2252"/>
        <v/>
      </c>
      <c r="Z362" s="235" t="str">
        <f t="shared" ref="Z362:AA362" si="2281">IF($K362="","",IF($K362=$K360,AT360,AT359))</f>
        <v/>
      </c>
      <c r="AA362" s="235" t="str">
        <f t="shared" si="2281"/>
        <v/>
      </c>
      <c r="AB362" s="239" t="str">
        <f t="shared" ref="AB362" si="2282">IF($K362="","",IF($K362=$K360,AW360,AW359))</f>
        <v/>
      </c>
      <c r="AC362" s="239" t="str">
        <f t="shared" ref="AC362" si="2283">IF($K362="","",IF($K362=$K360,AY360,AY359))</f>
        <v/>
      </c>
      <c r="AD362" s="232" t="str">
        <f t="shared" ref="AD362:AG362" si="2284">IF($K362="","",IF($K362=$K360,Z360,Z359))</f>
        <v/>
      </c>
      <c r="AE362" s="232" t="str">
        <f t="shared" si="2284"/>
        <v/>
      </c>
      <c r="AF362" s="240" t="str">
        <f t="shared" si="2284"/>
        <v/>
      </c>
      <c r="AG362" s="240" t="str">
        <f t="shared" si="2284"/>
        <v/>
      </c>
      <c r="AH362" s="232" t="str">
        <f t="shared" ref="AH362:AK362" si="2285">IF($K362="","",IF($K362=$K360,AD360,AD359))</f>
        <v/>
      </c>
      <c r="AI362" s="232" t="str">
        <f t="shared" si="2285"/>
        <v/>
      </c>
      <c r="AJ362" s="233" t="str">
        <f t="shared" si="2285"/>
        <v/>
      </c>
      <c r="AK362" s="233" t="str">
        <f t="shared" si="2285"/>
        <v/>
      </c>
      <c r="AL362" s="236" t="str">
        <f t="shared" ref="AL362" si="2286">IF($K362="","",IF($K362=$K360,AZ360,AZ359))</f>
        <v/>
      </c>
      <c r="AM362" s="241" t="str">
        <f t="shared" ref="AM362:AN362" si="2287">IF($K362="","",IF($K362=$K360,AL360,AL359))</f>
        <v/>
      </c>
      <c r="AN362" s="241" t="str">
        <f t="shared" si="2287"/>
        <v/>
      </c>
      <c r="AO362" s="277"/>
      <c r="AP362" s="277"/>
      <c r="AQ362" s="277"/>
      <c r="AR362" s="277"/>
      <c r="AS362" s="277"/>
      <c r="AT362" s="264"/>
      <c r="AU362" s="265"/>
      <c r="AV362" s="179"/>
      <c r="AW362" s="265"/>
      <c r="AX362" s="179"/>
      <c r="AY362" s="265"/>
      <c r="AZ362" s="266"/>
      <c r="BA362" s="223" t="str">
        <f t="shared" si="2058"/>
        <v/>
      </c>
      <c r="BB362" s="223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223" t="str">
        <f t="shared" si="2053"/>
        <v/>
      </c>
    </row>
    <row r="363" spans="1:55">
      <c r="A363" s="166">
        <f>输入错误检查!A362</f>
        <v>0</v>
      </c>
      <c r="B363" s="108" t="str">
        <f>IF(赛果!A32="","",赛果!A32)</f>
        <v/>
      </c>
      <c r="C363" s="108" t="str">
        <f>IF(赛果!B32="","",赛果!B32)</f>
        <v/>
      </c>
      <c r="D363" s="108" t="str">
        <f>IF(赛果!C32="","",赛果!C32)</f>
        <v/>
      </c>
      <c r="E363" s="108" t="str">
        <f>IF(赛果!D32="","",赛果!D32)</f>
        <v/>
      </c>
      <c r="F363" s="108" t="str">
        <f>IF(赛果!E32="","",赛果!E32)</f>
        <v/>
      </c>
      <c r="G363" s="125">
        <v>1</v>
      </c>
      <c r="H363" s="108" t="s">
        <v>307</v>
      </c>
      <c r="I363" s="108" t="str">
        <f t="shared" si="2085"/>
        <v/>
      </c>
      <c r="J363" s="108" t="str">
        <f t="shared" si="2086"/>
        <v/>
      </c>
      <c r="K363" s="179"/>
      <c r="L363" s="207"/>
      <c r="M363" s="208">
        <f>S363+S364</f>
        <v>0</v>
      </c>
      <c r="N363" s="208">
        <f>T363+T364</f>
        <v>0</v>
      </c>
      <c r="O363" s="125">
        <f t="shared" ref="O363:O367" si="2288">M363+N363</f>
        <v>0</v>
      </c>
      <c r="P363" s="209">
        <f t="shared" ref="P363:P367" si="2289">IF(M363&gt;N363,1,0)</f>
        <v>0</v>
      </c>
      <c r="Q363" s="209">
        <f t="shared" ref="Q363:Q367" si="2290">IF(M363+N363=0,0,IF(M363=N363,1,0))</f>
        <v>0</v>
      </c>
      <c r="R363" s="209">
        <f t="shared" ref="R363:R367" si="2291">IF(M363&lt;N363,1,0)</f>
        <v>0</v>
      </c>
      <c r="S363" s="177"/>
      <c r="T363" s="177"/>
      <c r="U363" s="125" t="str">
        <f t="shared" si="2031"/>
        <v/>
      </c>
      <c r="V363" s="125" t="str" cm="1">
        <f t="array" ref="V363">_xlfn.IFS(S363+T363=0,"",S363&gt;T363,IF(I363="主",IF(S363=5,4,3),IF(S363=5,0,1)),S363&lt;T363,IF(I363="主",IF(T363=5,0,1),IF(T363=5,4,3)),S363=T363,2)</f>
        <v/>
      </c>
      <c r="W363" s="210"/>
      <c r="X363" s="210"/>
      <c r="Y363" s="210"/>
      <c r="Z363" s="211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3"/>
      <c r="AL363" s="214"/>
      <c r="AM363" s="214"/>
      <c r="AN363" s="214"/>
      <c r="AO363" s="249"/>
      <c r="AP363" s="250"/>
      <c r="AQ363" s="217"/>
      <c r="AR363" s="218"/>
      <c r="AS363" s="219"/>
      <c r="AT363" s="220"/>
      <c r="AU363" s="221"/>
      <c r="AV363" s="179"/>
      <c r="AW363" s="221"/>
      <c r="AX363" s="179"/>
      <c r="AY363" s="221"/>
      <c r="AZ363" s="136"/>
      <c r="BA363" s="223" t="str">
        <f t="shared" si="2058"/>
        <v/>
      </c>
      <c r="BB363" s="223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BC363" s="223" t="str">
        <f t="shared" si="2053"/>
        <v/>
      </c>
    </row>
    <row r="364" spans="1:55">
      <c r="A364" s="166">
        <f>输入错误检查!A363</f>
        <v>0</v>
      </c>
      <c r="B364" s="108" t="str">
        <f t="shared" ref="B364:B374" si="2292">B363</f>
        <v/>
      </c>
      <c r="C364" s="108" t="str">
        <f t="shared" ref="C364:C374" si="2293">C363</f>
        <v/>
      </c>
      <c r="D364" s="108" t="str">
        <f t="shared" ref="D364:D374" si="2294">D363</f>
        <v/>
      </c>
      <c r="E364" s="108" t="str">
        <f t="shared" ref="E364:E374" si="2295">E363</f>
        <v/>
      </c>
      <c r="F364" s="108" t="str">
        <f t="shared" ref="F364:F374" si="2296">F363</f>
        <v/>
      </c>
      <c r="G364" s="125">
        <v>1</v>
      </c>
      <c r="H364" s="108" t="s">
        <v>311</v>
      </c>
      <c r="I364" s="108" t="str">
        <f t="shared" si="2085"/>
        <v/>
      </c>
      <c r="J364" s="108" t="str">
        <f t="shared" si="2086"/>
        <v/>
      </c>
      <c r="K364" s="179"/>
      <c r="L364" s="245"/>
      <c r="M364" s="208"/>
      <c r="N364" s="208"/>
      <c r="O364" s="125"/>
      <c r="P364" s="224"/>
      <c r="Q364" s="224"/>
      <c r="R364" s="224"/>
      <c r="S364" s="177"/>
      <c r="T364" s="177"/>
      <c r="U364" s="125" t="str">
        <f t="shared" si="2031"/>
        <v/>
      </c>
      <c r="V364" s="125" t="str" cm="1">
        <f t="array" ref="V364">_xlfn.IFS(S364+T364=0,"",S364&gt;T364,IF(I364="主",IF(S364=5,4,3),IF(S364=5,0,1)),S364&lt;T364,IF(I364="主",IF(T364=5,0,1),IF(T364=5,4,3)),S364=T364,2)</f>
        <v/>
      </c>
      <c r="W364" s="210" t="str">
        <f>IF(W363="","",W363)</f>
        <v/>
      </c>
      <c r="X364" s="210"/>
      <c r="Y364" s="210" t="str">
        <f t="shared" ref="Y364:Y368" si="2297">IF(Y363="","",Y363)</f>
        <v/>
      </c>
      <c r="Z364" s="225"/>
      <c r="AA364" s="226"/>
      <c r="AB364" s="227"/>
      <c r="AC364" s="227"/>
      <c r="AD364" s="227"/>
      <c r="AE364" s="227"/>
      <c r="AF364" s="227"/>
      <c r="AG364" s="227"/>
      <c r="AH364" s="227"/>
      <c r="AI364" s="227"/>
      <c r="AJ364" s="227"/>
      <c r="AK364" s="213"/>
      <c r="AL364" s="214"/>
      <c r="AM364" s="214"/>
      <c r="AN364" s="214"/>
      <c r="AO364" s="249"/>
      <c r="AP364" s="250"/>
      <c r="AQ364" s="228"/>
      <c r="AR364" s="229"/>
      <c r="AS364" s="230"/>
      <c r="AT364" s="220"/>
      <c r="AU364" s="221"/>
      <c r="AV364" s="179"/>
      <c r="AW364" s="221"/>
      <c r="AX364" s="179"/>
      <c r="AY364" s="221"/>
      <c r="AZ364" s="136"/>
      <c r="BA364" s="223" t="str">
        <f t="shared" si="2058"/>
        <v/>
      </c>
      <c r="BB364" s="223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BC364" s="223" t="str">
        <f t="shared" si="2053"/>
        <v/>
      </c>
    </row>
    <row r="365" spans="1:55">
      <c r="A365" s="166">
        <f>输入错误检查!A364</f>
        <v>0</v>
      </c>
      <c r="B365" s="108" t="str">
        <f t="shared" si="2292"/>
        <v/>
      </c>
      <c r="C365" s="108" t="str">
        <f t="shared" si="2293"/>
        <v/>
      </c>
      <c r="D365" s="108" t="str">
        <f t="shared" si="2294"/>
        <v/>
      </c>
      <c r="E365" s="108" t="str">
        <f t="shared" si="2295"/>
        <v/>
      </c>
      <c r="F365" s="108" t="str">
        <f t="shared" si="2296"/>
        <v/>
      </c>
      <c r="G365" s="125">
        <v>2</v>
      </c>
      <c r="H365" s="108" t="s">
        <v>307</v>
      </c>
      <c r="I365" s="108" t="str">
        <f t="shared" si="2085"/>
        <v/>
      </c>
      <c r="J365" s="108" t="str">
        <f t="shared" si="2086"/>
        <v/>
      </c>
      <c r="K365" s="179"/>
      <c r="L365" s="207"/>
      <c r="M365" s="208">
        <f>S365+S366</f>
        <v>0</v>
      </c>
      <c r="N365" s="208">
        <f>T365+T366</f>
        <v>0</v>
      </c>
      <c r="O365" s="125">
        <f t="shared" si="2288"/>
        <v>0</v>
      </c>
      <c r="P365" s="209">
        <f t="shared" si="2289"/>
        <v>0</v>
      </c>
      <c r="Q365" s="209">
        <f t="shared" si="2290"/>
        <v>0</v>
      </c>
      <c r="R365" s="209">
        <f t="shared" si="2291"/>
        <v>0</v>
      </c>
      <c r="S365" s="177"/>
      <c r="T365" s="177"/>
      <c r="U365" s="125" t="str">
        <f t="shared" si="2031"/>
        <v/>
      </c>
      <c r="V365" s="125" t="str" cm="1">
        <f t="array" ref="V365">_xlfn.IFS(S365+T365=0,"",S365&gt;T365,IF(I365="主",IF(S365=5,4,3),IF(S365=5,0,1)),S365&lt;T365,IF(I365="主",IF(T365=5,0,1),IF(T365=5,4,3)),S365=T365,2)</f>
        <v/>
      </c>
      <c r="W365" s="231"/>
      <c r="X365" s="210"/>
      <c r="Y365" s="210"/>
      <c r="Z365" s="232" t="str">
        <f t="shared" ref="Z365:AA365" si="2298">IF($K365="","",IF($K365=$K363,AT363,AT364))</f>
        <v/>
      </c>
      <c r="AA365" s="233" t="str">
        <f t="shared" si="2298"/>
        <v/>
      </c>
      <c r="AB365" s="234" t="str">
        <f t="shared" ref="AB365" si="2299">IF($K365="","",IF($K365=$K363,AW363,AW364))</f>
        <v/>
      </c>
      <c r="AC365" s="235" t="str">
        <f t="shared" ref="AC365" si="2300">IF($K365="","",IF($K365=$K363,AY363,AY364))</f>
        <v/>
      </c>
      <c r="AD365" s="227"/>
      <c r="AE365" s="227"/>
      <c r="AF365" s="227"/>
      <c r="AG365" s="227"/>
      <c r="AH365" s="227"/>
      <c r="AI365" s="227"/>
      <c r="AJ365" s="227"/>
      <c r="AK365" s="227"/>
      <c r="AL365" s="236" t="str">
        <f t="shared" ref="AL365" si="2301">IF($K365="","",IF($K365=$K363,AZ363,AZ364))</f>
        <v/>
      </c>
      <c r="AM365" s="214"/>
      <c r="AN365" s="214"/>
      <c r="AO365" s="249"/>
      <c r="AP365" s="177"/>
      <c r="AQ365" s="281"/>
      <c r="AR365" s="238"/>
      <c r="AS365" s="230"/>
      <c r="AT365" s="220"/>
      <c r="AU365" s="221"/>
      <c r="AV365" s="179"/>
      <c r="AW365" s="221"/>
      <c r="AX365" s="179"/>
      <c r="AY365" s="221"/>
      <c r="AZ365" s="139"/>
      <c r="BA365" s="223" t="str">
        <f t="shared" si="2058"/>
        <v/>
      </c>
      <c r="BB365" s="223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BC365" s="223" t="str">
        <f t="shared" si="2053"/>
        <v/>
      </c>
    </row>
    <row r="366" spans="1:55">
      <c r="A366" s="166">
        <f>输入错误检查!A365</f>
        <v>0</v>
      </c>
      <c r="B366" s="108" t="str">
        <f t="shared" si="2292"/>
        <v/>
      </c>
      <c r="C366" s="108" t="str">
        <f t="shared" si="2293"/>
        <v/>
      </c>
      <c r="D366" s="108" t="str">
        <f t="shared" si="2294"/>
        <v/>
      </c>
      <c r="E366" s="108" t="str">
        <f t="shared" si="2295"/>
        <v/>
      </c>
      <c r="F366" s="108" t="str">
        <f t="shared" si="2296"/>
        <v/>
      </c>
      <c r="G366" s="125">
        <v>2</v>
      </c>
      <c r="H366" s="108" t="s">
        <v>311</v>
      </c>
      <c r="I366" s="108" t="str">
        <f t="shared" si="2085"/>
        <v/>
      </c>
      <c r="J366" s="108" t="str">
        <f t="shared" si="2086"/>
        <v/>
      </c>
      <c r="K366" s="179"/>
      <c r="L366" s="245"/>
      <c r="M366" s="208"/>
      <c r="N366" s="208"/>
      <c r="O366" s="125"/>
      <c r="P366" s="224"/>
      <c r="Q366" s="224"/>
      <c r="R366" s="224"/>
      <c r="S366" s="177"/>
      <c r="T366" s="177"/>
      <c r="U366" s="125" t="str">
        <f t="shared" si="2031"/>
        <v/>
      </c>
      <c r="V366" s="125" t="str" cm="1">
        <f t="array" ref="V366">_xlfn.IFS(S366+T366=0,"",S366&gt;T366,IF(I366="主",IF(S366=5,4,3),IF(S366=5,0,1)),S366&lt;T366,IF(I366="主",IF(T366=5,0,1),IF(T366=5,4,3)),S366=T366,2)</f>
        <v/>
      </c>
      <c r="W366" s="231"/>
      <c r="X366" s="210"/>
      <c r="Y366" s="210" t="str">
        <f t="shared" si="2297"/>
        <v/>
      </c>
      <c r="Z366" s="232" t="str">
        <f t="shared" ref="Z366:AA366" si="2302">IF($K366="","",IF($K366=$K364,AT364,AT363))</f>
        <v/>
      </c>
      <c r="AA366" s="233" t="str">
        <f t="shared" si="2302"/>
        <v/>
      </c>
      <c r="AB366" s="234" t="str">
        <f t="shared" ref="AB366" si="2303">IF($K366="","",IF($K366=$K364,AW364,AW363))</f>
        <v/>
      </c>
      <c r="AC366" s="235" t="str">
        <f t="shared" ref="AC366" si="2304">IF($K366="","",IF($K366=$K364,AY364,AY363))</f>
        <v/>
      </c>
      <c r="AD366" s="226"/>
      <c r="AE366" s="226"/>
      <c r="AF366" s="227"/>
      <c r="AG366" s="227"/>
      <c r="AH366" s="227"/>
      <c r="AI366" s="227"/>
      <c r="AJ366" s="227"/>
      <c r="AK366" s="227"/>
      <c r="AL366" s="236" t="str">
        <f t="shared" ref="AL366" si="2305">IF($K366="","",IF($K366=$K364,AZ364,AZ363))</f>
        <v/>
      </c>
      <c r="AM366" s="214"/>
      <c r="AN366" s="214"/>
      <c r="AO366" s="249"/>
      <c r="AP366" s="177"/>
      <c r="AQ366" s="250"/>
      <c r="AR366" s="228"/>
      <c r="AS366" s="230"/>
      <c r="AT366" s="220"/>
      <c r="AU366" s="221"/>
      <c r="AV366" s="179"/>
      <c r="AW366" s="221"/>
      <c r="AX366" s="179"/>
      <c r="AY366" s="221"/>
      <c r="AZ366" s="136"/>
      <c r="BA366" s="223" t="str">
        <f t="shared" si="2058"/>
        <v/>
      </c>
      <c r="BB366" s="223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BC366" s="223" t="str">
        <f t="shared" si="2053"/>
        <v/>
      </c>
    </row>
    <row r="367" spans="1:55">
      <c r="A367" s="166">
        <f>输入错误检查!A366</f>
        <v>0</v>
      </c>
      <c r="B367" s="108" t="str">
        <f t="shared" si="2292"/>
        <v/>
      </c>
      <c r="C367" s="108" t="str">
        <f t="shared" si="2293"/>
        <v/>
      </c>
      <c r="D367" s="108" t="str">
        <f t="shared" si="2294"/>
        <v/>
      </c>
      <c r="E367" s="108" t="str">
        <f t="shared" si="2295"/>
        <v/>
      </c>
      <c r="F367" s="108" t="str">
        <f t="shared" si="2296"/>
        <v/>
      </c>
      <c r="G367" s="125">
        <v>3</v>
      </c>
      <c r="H367" s="108" t="s">
        <v>307</v>
      </c>
      <c r="I367" s="108" t="str">
        <f t="shared" si="2085"/>
        <v/>
      </c>
      <c r="J367" s="108" t="str">
        <f t="shared" si="2086"/>
        <v/>
      </c>
      <c r="K367" s="179"/>
      <c r="L367" s="245"/>
      <c r="M367" s="208">
        <f>S367+S368</f>
        <v>0</v>
      </c>
      <c r="N367" s="208">
        <f>T367+T368</f>
        <v>0</v>
      </c>
      <c r="O367" s="125">
        <f t="shared" si="2288"/>
        <v>0</v>
      </c>
      <c r="P367" s="209">
        <f t="shared" si="2289"/>
        <v>0</v>
      </c>
      <c r="Q367" s="209">
        <f t="shared" si="2290"/>
        <v>0</v>
      </c>
      <c r="R367" s="209">
        <f t="shared" si="2291"/>
        <v>0</v>
      </c>
      <c r="S367" s="177"/>
      <c r="T367" s="177"/>
      <c r="U367" s="125" t="str">
        <f t="shared" si="2031"/>
        <v/>
      </c>
      <c r="V367" s="125" t="str" cm="1">
        <f t="array" ref="V367">_xlfn.IFS(S367+T367=0,"",S367&gt;T367,IF(I367="主",IF(S367=5,4,3),IF(S367=5,0,1)),S367&lt;T367,IF(I367="主",IF(T367=5,0,1),IF(T367=5,4,3)),S367=T367,2)</f>
        <v/>
      </c>
      <c r="W367" s="231"/>
      <c r="X367" s="231"/>
      <c r="Y367" s="210"/>
      <c r="Z367" s="235" t="str">
        <f t="shared" ref="Z367:AA367" si="2306">IF($K367="","",IF($K367=$K365,AT365,AT366))</f>
        <v/>
      </c>
      <c r="AA367" s="235" t="str">
        <f t="shared" si="2306"/>
        <v/>
      </c>
      <c r="AB367" s="239" t="str">
        <f t="shared" ref="AB367" si="2307">IF($K367="","",IF($K367=$K365,AW365,AW366))</f>
        <v/>
      </c>
      <c r="AC367" s="239" t="str">
        <f t="shared" ref="AC367" si="2308">IF($K367="","",IF($K367=$K365,AY365,AY366))</f>
        <v/>
      </c>
      <c r="AD367" s="235" t="str">
        <f t="shared" ref="AD367:AG367" si="2309">IF($K367="","",IF($K367=$K365,Z365,Z366))</f>
        <v/>
      </c>
      <c r="AE367" s="240" t="str">
        <f t="shared" si="2309"/>
        <v/>
      </c>
      <c r="AF367" s="240" t="str">
        <f t="shared" si="2309"/>
        <v/>
      </c>
      <c r="AG367" s="240" t="str">
        <f t="shared" si="2309"/>
        <v/>
      </c>
      <c r="AH367" s="227"/>
      <c r="AI367" s="227"/>
      <c r="AJ367" s="227"/>
      <c r="AK367" s="227"/>
      <c r="AL367" s="236" t="str">
        <f t="shared" ref="AL367" si="2310">IF($K367="","",IF($K367=$K365,AZ365,AZ366))</f>
        <v/>
      </c>
      <c r="AM367" s="241" t="str">
        <f t="shared" ref="AM367" si="2311">IF($K367="","",IF($K367=$K365,AL365,AL366))</f>
        <v/>
      </c>
      <c r="AN367" s="214"/>
      <c r="AO367" s="249"/>
      <c r="AP367" s="177"/>
      <c r="AQ367" s="177"/>
      <c r="AR367" s="281"/>
      <c r="AS367" s="242"/>
      <c r="AT367" s="282"/>
      <c r="AU367" s="247"/>
      <c r="AV367" s="177"/>
      <c r="AW367" s="247"/>
      <c r="AX367" s="177"/>
      <c r="AY367" s="247"/>
      <c r="AZ367" s="139"/>
      <c r="BA367" s="223" t="str">
        <f t="shared" si="2058"/>
        <v/>
      </c>
      <c r="BB367" s="223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BC367" s="223" t="str">
        <f t="shared" si="2053"/>
        <v/>
      </c>
    </row>
    <row r="368" spans="1:55">
      <c r="A368" s="166">
        <f>输入错误检查!A367</f>
        <v>0</v>
      </c>
      <c r="B368" s="108" t="str">
        <f t="shared" si="2292"/>
        <v/>
      </c>
      <c r="C368" s="108" t="str">
        <f t="shared" si="2293"/>
        <v/>
      </c>
      <c r="D368" s="108" t="str">
        <f t="shared" si="2294"/>
        <v/>
      </c>
      <c r="E368" s="108" t="str">
        <f t="shared" si="2295"/>
        <v/>
      </c>
      <c r="F368" s="108" t="str">
        <f t="shared" si="2296"/>
        <v/>
      </c>
      <c r="G368" s="125">
        <v>3</v>
      </c>
      <c r="H368" s="108" t="s">
        <v>311</v>
      </c>
      <c r="I368" s="108" t="str">
        <f t="shared" si="2085"/>
        <v/>
      </c>
      <c r="J368" s="108" t="str">
        <f t="shared" si="2086"/>
        <v/>
      </c>
      <c r="K368" s="179"/>
      <c r="L368" s="245"/>
      <c r="M368" s="208"/>
      <c r="N368" s="208"/>
      <c r="O368" s="125"/>
      <c r="P368" s="224"/>
      <c r="Q368" s="224"/>
      <c r="R368" s="224"/>
      <c r="S368" s="177"/>
      <c r="T368" s="177"/>
      <c r="U368" s="125" t="str">
        <f t="shared" si="2031"/>
        <v/>
      </c>
      <c r="V368" s="125" t="str" cm="1">
        <f t="array" ref="V368">_xlfn.IFS(S368+T368=0,"",S368&gt;T368,IF(I368="主",IF(S368=5,4,3),IF(S368=5,0,1)),S368&lt;T368,IF(I368="主",IF(T368=5,0,1),IF(T368=5,4,3)),S368=T368,2)</f>
        <v/>
      </c>
      <c r="W368" s="231"/>
      <c r="X368" s="231"/>
      <c r="Y368" s="210" t="str">
        <f t="shared" si="2297"/>
        <v/>
      </c>
      <c r="Z368" s="235" t="str">
        <f t="shared" ref="Z368:AA368" si="2312">IF($K368="","",IF($K368=$K366,AT366,AT365))</f>
        <v/>
      </c>
      <c r="AA368" s="235" t="str">
        <f t="shared" si="2312"/>
        <v/>
      </c>
      <c r="AB368" s="239" t="str">
        <f t="shared" ref="AB368" si="2313">IF($K368="","",IF($K368=$K366,AW366,AW365))</f>
        <v/>
      </c>
      <c r="AC368" s="239" t="str">
        <f t="shared" ref="AC368" si="2314">IF($K368="","",IF($K368=$K366,AY366,AY365))</f>
        <v/>
      </c>
      <c r="AD368" s="235" t="str">
        <f t="shared" ref="AD368:AG368" si="2315">IF($K368="","",IF($K368=$K366,Z366,Z365))</f>
        <v/>
      </c>
      <c r="AE368" s="240" t="str">
        <f t="shared" si="2315"/>
        <v/>
      </c>
      <c r="AF368" s="240" t="str">
        <f t="shared" si="2315"/>
        <v/>
      </c>
      <c r="AG368" s="240" t="str">
        <f t="shared" si="2315"/>
        <v/>
      </c>
      <c r="AH368" s="226"/>
      <c r="AI368" s="226"/>
      <c r="AJ368" s="226"/>
      <c r="AK368" s="243"/>
      <c r="AL368" s="236" t="str">
        <f t="shared" ref="AL368" si="2316">IF($K368="","",IF($K368=$K366,AZ366,AZ365))</f>
        <v/>
      </c>
      <c r="AM368" s="241" t="str">
        <f t="shared" ref="AM368" si="2317">IF($K368="","",IF($K368=$K366,AL366,AL365))</f>
        <v/>
      </c>
      <c r="AN368" s="214"/>
      <c r="AO368" s="249"/>
      <c r="AP368" s="177"/>
      <c r="AQ368" s="177"/>
      <c r="AR368" s="250"/>
      <c r="AS368" s="244"/>
      <c r="AT368" s="282"/>
      <c r="AU368" s="247"/>
      <c r="AV368" s="177"/>
      <c r="AW368" s="247"/>
      <c r="AX368" s="177"/>
      <c r="AY368" s="247"/>
      <c r="AZ368" s="139"/>
      <c r="BA368" s="223" t="str">
        <f t="shared" si="2058"/>
        <v/>
      </c>
      <c r="BB368" s="223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BC368" s="223" t="str">
        <f t="shared" si="2053"/>
        <v/>
      </c>
    </row>
    <row r="369" spans="1:55">
      <c r="A369" s="166">
        <f>输入错误检查!A368</f>
        <v>0</v>
      </c>
      <c r="B369" s="108" t="str">
        <f t="shared" si="2292"/>
        <v/>
      </c>
      <c r="C369" s="108" t="str">
        <f t="shared" si="2293"/>
        <v/>
      </c>
      <c r="D369" s="108" t="str">
        <f t="shared" si="2294"/>
        <v/>
      </c>
      <c r="E369" s="108" t="str">
        <f t="shared" si="2295"/>
        <v/>
      </c>
      <c r="F369" s="108" t="str">
        <f t="shared" si="2296"/>
        <v/>
      </c>
      <c r="G369" s="125">
        <v>4</v>
      </c>
      <c r="H369" s="108" t="s">
        <v>307</v>
      </c>
      <c r="I369" s="108" t="str">
        <f t="shared" si="2085"/>
        <v/>
      </c>
      <c r="J369" s="108" t="str">
        <f t="shared" si="2086"/>
        <v/>
      </c>
      <c r="K369" s="179"/>
      <c r="L369" s="245"/>
      <c r="M369" s="208">
        <f>S369+S370</f>
        <v>0</v>
      </c>
      <c r="N369" s="208">
        <f>T369+T370</f>
        <v>0</v>
      </c>
      <c r="O369" s="125">
        <f t="shared" ref="O369:O373" si="2318">M369+N369</f>
        <v>0</v>
      </c>
      <c r="P369" s="209">
        <f t="shared" ref="P369:P373" si="2319">IF(M369&gt;N369,1,0)</f>
        <v>0</v>
      </c>
      <c r="Q369" s="209">
        <f t="shared" ref="Q369:Q373" si="2320">IF(M369+N369=0,0,IF(M369=N369,1,0))</f>
        <v>0</v>
      </c>
      <c r="R369" s="209">
        <f t="shared" ref="R369:R373" si="2321">IF(M369&lt;N369,1,0)</f>
        <v>0</v>
      </c>
      <c r="S369" s="177"/>
      <c r="T369" s="177"/>
      <c r="U369" s="125" t="str">
        <f t="shared" si="2031"/>
        <v/>
      </c>
      <c r="V369" s="125" t="str" cm="1">
        <f t="array" ref="V369">_xlfn.IFS(S369+T369=0,"",S369&gt;T369,IF(I369="主",IF(S369=5,4,3),IF(S369=5,0,1)),S369&lt;T369,IF(I369="主",IF(T369=5,0,1),IF(T369=5,4,3)),S369=T369,2)</f>
        <v/>
      </c>
      <c r="W369" s="231"/>
      <c r="X369" s="231"/>
      <c r="Y369" s="210"/>
      <c r="Z369" s="235" t="str">
        <f t="shared" ref="Z369:AA369" si="2322">IF($K369="","",IF($K369=$K367,AT367,AT368))</f>
        <v/>
      </c>
      <c r="AA369" s="235" t="str">
        <f t="shared" si="2322"/>
        <v/>
      </c>
      <c r="AB369" s="239" t="str">
        <f t="shared" ref="AB369" si="2323">IF($K369="","",IF($K369=$K367,AW367,AW368))</f>
        <v/>
      </c>
      <c r="AC369" s="239" t="str">
        <f t="shared" ref="AC369" si="2324">IF($K369="","",IF($K369=$K367,AY367,AY368))</f>
        <v/>
      </c>
      <c r="AD369" s="232" t="str">
        <f t="shared" ref="AD369:AG369" si="2325">IF($K369="","",IF($K369=$K367,Z367,Z368))</f>
        <v/>
      </c>
      <c r="AE369" s="232" t="str">
        <f t="shared" si="2325"/>
        <v/>
      </c>
      <c r="AF369" s="240" t="str">
        <f t="shared" si="2325"/>
        <v/>
      </c>
      <c r="AG369" s="240" t="str">
        <f t="shared" si="2325"/>
        <v/>
      </c>
      <c r="AH369" s="232" t="str">
        <f t="shared" ref="AH369:AK369" si="2326">IF($K369="","",IF($K369=$K367,AD367,AD368))</f>
        <v/>
      </c>
      <c r="AI369" s="232" t="str">
        <f t="shared" si="2326"/>
        <v/>
      </c>
      <c r="AJ369" s="233" t="str">
        <f t="shared" si="2326"/>
        <v/>
      </c>
      <c r="AK369" s="233" t="str">
        <f t="shared" si="2326"/>
        <v/>
      </c>
      <c r="AL369" s="236" t="str">
        <f t="shared" ref="AL369" si="2327">IF($K369="","",IF($K369=$K367,AZ367,AZ368))</f>
        <v/>
      </c>
      <c r="AM369" s="241" t="str">
        <f t="shared" ref="AM369:AN369" si="2328">IF($K369="","",IF($K369=$K367,AL367,AL368))</f>
        <v/>
      </c>
      <c r="AN369" s="241" t="str">
        <f t="shared" si="2328"/>
        <v/>
      </c>
      <c r="AO369" s="177"/>
      <c r="AP369" s="177"/>
      <c r="AQ369" s="177"/>
      <c r="AR369" s="177"/>
      <c r="AS369" s="246"/>
      <c r="AT369" s="247"/>
      <c r="AU369" s="247"/>
      <c r="AV369" s="177"/>
      <c r="AW369" s="247"/>
      <c r="AX369" s="177"/>
      <c r="AY369" s="247"/>
      <c r="AZ369" s="139"/>
      <c r="BA369" s="223" t="str">
        <f t="shared" si="2058"/>
        <v/>
      </c>
      <c r="BB369" s="223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223" t="str">
        <f t="shared" si="2053"/>
        <v/>
      </c>
    </row>
    <row r="370" spans="1:55">
      <c r="A370" s="166">
        <f>输入错误检查!A369</f>
        <v>0</v>
      </c>
      <c r="B370" s="108" t="str">
        <f t="shared" si="2292"/>
        <v/>
      </c>
      <c r="C370" s="108" t="str">
        <f t="shared" si="2293"/>
        <v/>
      </c>
      <c r="D370" s="108" t="str">
        <f t="shared" si="2294"/>
        <v/>
      </c>
      <c r="E370" s="108" t="str">
        <f t="shared" si="2295"/>
        <v/>
      </c>
      <c r="F370" s="108" t="str">
        <f t="shared" si="2296"/>
        <v/>
      </c>
      <c r="G370" s="125">
        <v>4</v>
      </c>
      <c r="H370" s="108" t="s">
        <v>311</v>
      </c>
      <c r="I370" s="108" t="str">
        <f t="shared" si="2085"/>
        <v/>
      </c>
      <c r="J370" s="108" t="str">
        <f t="shared" si="2086"/>
        <v/>
      </c>
      <c r="K370" s="179"/>
      <c r="L370" s="245"/>
      <c r="M370" s="208"/>
      <c r="N370" s="208"/>
      <c r="O370" s="125"/>
      <c r="P370" s="224"/>
      <c r="Q370" s="224"/>
      <c r="R370" s="224"/>
      <c r="S370" s="177"/>
      <c r="T370" s="177"/>
      <c r="U370" s="125" t="str">
        <f t="shared" si="2031"/>
        <v/>
      </c>
      <c r="V370" s="125" t="str" cm="1">
        <f t="array" ref="V370">_xlfn.IFS(S370+T370=0,"",S370&gt;T370,IF(I370="主",IF(S370=5,4,3),IF(S370=5,0,1)),S370&lt;T370,IF(I370="主",IF(T370=5,0,1),IF(T370=5,4,3)),S370=T370,2)</f>
        <v/>
      </c>
      <c r="W370" s="231"/>
      <c r="X370" s="231"/>
      <c r="Y370" s="210" t="str">
        <f t="shared" ref="Y370:Y374" si="2329">IF(Y369="","",Y369)</f>
        <v/>
      </c>
      <c r="Z370" s="235" t="str">
        <f t="shared" ref="Z370:AA370" si="2330">IF($K370="","",IF($K370=$K368,AT368,AT367))</f>
        <v/>
      </c>
      <c r="AA370" s="235" t="str">
        <f t="shared" si="2330"/>
        <v/>
      </c>
      <c r="AB370" s="239" t="str">
        <f t="shared" ref="AB370" si="2331">IF($K370="","",IF($K370=$K368,AW368,AW367))</f>
        <v/>
      </c>
      <c r="AC370" s="239" t="str">
        <f t="shared" ref="AC370" si="2332">IF($K370="","",IF($K370=$K368,AY368,AY367))</f>
        <v/>
      </c>
      <c r="AD370" s="232" t="str">
        <f t="shared" ref="AD370:AG370" si="2333">IF($K370="","",IF($K370=$K368,Z368,Z367))</f>
        <v/>
      </c>
      <c r="AE370" s="232" t="str">
        <f t="shared" si="2333"/>
        <v/>
      </c>
      <c r="AF370" s="240" t="str">
        <f t="shared" si="2333"/>
        <v/>
      </c>
      <c r="AG370" s="240" t="str">
        <f t="shared" si="2333"/>
        <v/>
      </c>
      <c r="AH370" s="232" t="str">
        <f t="shared" ref="AH370:AK370" si="2334">IF($K370="","",IF($K370=$K368,AD368,AD367))</f>
        <v/>
      </c>
      <c r="AI370" s="232" t="str">
        <f t="shared" si="2334"/>
        <v/>
      </c>
      <c r="AJ370" s="233" t="str">
        <f t="shared" si="2334"/>
        <v/>
      </c>
      <c r="AK370" s="233" t="str">
        <f t="shared" si="2334"/>
        <v/>
      </c>
      <c r="AL370" s="236" t="str">
        <f t="shared" ref="AL370" si="2335">IF($K370="","",IF($K370=$K368,AZ368,AZ367))</f>
        <v/>
      </c>
      <c r="AM370" s="241" t="str">
        <f t="shared" ref="AM370:AN370" si="2336">IF($K370="","",IF($K370=$K368,AL368,AL367))</f>
        <v/>
      </c>
      <c r="AN370" s="241" t="str">
        <f t="shared" si="2336"/>
        <v/>
      </c>
      <c r="AO370" s="177"/>
      <c r="AP370" s="177"/>
      <c r="AQ370" s="177"/>
      <c r="AR370" s="177"/>
      <c r="AS370" s="177"/>
      <c r="AT370" s="247"/>
      <c r="AU370" s="247"/>
      <c r="AV370" s="177"/>
      <c r="AW370" s="247"/>
      <c r="AX370" s="177"/>
      <c r="AY370" s="247"/>
      <c r="AZ370" s="139"/>
      <c r="BA370" s="223" t="str">
        <f t="shared" si="2058"/>
        <v/>
      </c>
      <c r="BB370" s="223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223" t="str">
        <f t="shared" si="2053"/>
        <v/>
      </c>
    </row>
    <row r="371" spans="1:55">
      <c r="A371" s="166">
        <f>输入错误检查!A370</f>
        <v>0</v>
      </c>
      <c r="B371" s="108" t="str">
        <f t="shared" si="2292"/>
        <v/>
      </c>
      <c r="C371" s="108" t="str">
        <f t="shared" si="2293"/>
        <v/>
      </c>
      <c r="D371" s="108" t="str">
        <f t="shared" si="2294"/>
        <v/>
      </c>
      <c r="E371" s="108" t="str">
        <f t="shared" si="2295"/>
        <v/>
      </c>
      <c r="F371" s="108" t="str">
        <f t="shared" si="2296"/>
        <v/>
      </c>
      <c r="G371" s="125">
        <v>5</v>
      </c>
      <c r="H371" s="108" t="s">
        <v>307</v>
      </c>
      <c r="I371" s="108" t="str">
        <f t="shared" si="2085"/>
        <v/>
      </c>
      <c r="J371" s="108" t="str">
        <f t="shared" si="2086"/>
        <v/>
      </c>
      <c r="K371" s="179"/>
      <c r="L371" s="177"/>
      <c r="M371" s="208">
        <f>S371+S372</f>
        <v>0</v>
      </c>
      <c r="N371" s="208">
        <f>T371+T372</f>
        <v>0</v>
      </c>
      <c r="O371" s="125">
        <f t="shared" si="2318"/>
        <v>0</v>
      </c>
      <c r="P371" s="209">
        <f t="shared" si="2319"/>
        <v>0</v>
      </c>
      <c r="Q371" s="209">
        <f t="shared" si="2320"/>
        <v>0</v>
      </c>
      <c r="R371" s="209">
        <f t="shared" si="2321"/>
        <v>0</v>
      </c>
      <c r="S371" s="177"/>
      <c r="T371" s="177"/>
      <c r="U371" s="125" t="str">
        <f t="shared" si="2031"/>
        <v/>
      </c>
      <c r="V371" s="125" t="str" cm="1">
        <f t="array" ref="V371">_xlfn.IFS(S371+T371=0,"",S371&gt;T371,IF(I371="主",IF(S371=5,4,3),IF(S371=5,0,1)),S371&lt;T371,IF(I371="主",IF(T371=5,0,1),IF(T371=5,4,3)),S371=T371,2)</f>
        <v/>
      </c>
      <c r="W371" s="231"/>
      <c r="X371" s="231"/>
      <c r="Y371" s="210"/>
      <c r="Z371" s="235" t="str">
        <f t="shared" ref="Z371:AA371" si="2337">IF($K371="","",IF($K371=$K369,AT369,AT370))</f>
        <v/>
      </c>
      <c r="AA371" s="235" t="str">
        <f t="shared" si="2337"/>
        <v/>
      </c>
      <c r="AB371" s="239" t="str">
        <f t="shared" ref="AB371" si="2338">IF($K371="","",IF($K371=$K369,AW369,AW370))</f>
        <v/>
      </c>
      <c r="AC371" s="239" t="str">
        <f t="shared" ref="AC371" si="2339">IF($K371="","",IF($K371=$K369,AY369,AY370))</f>
        <v/>
      </c>
      <c r="AD371" s="232" t="str">
        <f t="shared" ref="AD371:AG371" si="2340">IF($K371="","",IF($K371=$K369,Z369,Z370))</f>
        <v/>
      </c>
      <c r="AE371" s="232" t="str">
        <f t="shared" si="2340"/>
        <v/>
      </c>
      <c r="AF371" s="240" t="str">
        <f t="shared" si="2340"/>
        <v/>
      </c>
      <c r="AG371" s="240" t="str">
        <f t="shared" si="2340"/>
        <v/>
      </c>
      <c r="AH371" s="232" t="str">
        <f t="shared" ref="AH371:AK371" si="2341">IF($K371="","",IF($K371=$K369,AD369,AD370))</f>
        <v/>
      </c>
      <c r="AI371" s="232" t="str">
        <f t="shared" si="2341"/>
        <v/>
      </c>
      <c r="AJ371" s="233" t="str">
        <f t="shared" si="2341"/>
        <v/>
      </c>
      <c r="AK371" s="233" t="str">
        <f t="shared" si="2341"/>
        <v/>
      </c>
      <c r="AL371" s="236" t="str">
        <f t="shared" ref="AL371" si="2342">IF($K371="","",IF($K371=$K369,AZ369,AZ370))</f>
        <v/>
      </c>
      <c r="AM371" s="241" t="str">
        <f t="shared" ref="AM371:AN371" si="2343">IF($K371="","",IF($K371=$K369,AL369,AL370))</f>
        <v/>
      </c>
      <c r="AN371" s="241" t="str">
        <f t="shared" si="2343"/>
        <v/>
      </c>
      <c r="AO371" s="249"/>
      <c r="AP371" s="177"/>
      <c r="AQ371" s="177"/>
      <c r="AR371" s="250"/>
      <c r="AS371" s="246"/>
      <c r="AT371" s="251"/>
      <c r="AU371" s="252"/>
      <c r="AV371" s="177"/>
      <c r="AW371" s="252"/>
      <c r="AX371" s="177"/>
      <c r="AY371" s="252"/>
      <c r="AZ371" s="283"/>
      <c r="BA371" s="223" t="str">
        <f t="shared" si="2058"/>
        <v/>
      </c>
      <c r="BB371" s="223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BC371" s="223" t="str">
        <f t="shared" si="2053"/>
        <v/>
      </c>
    </row>
    <row r="372" spans="1:55">
      <c r="A372" s="166">
        <f>输入错误检查!A371</f>
        <v>0</v>
      </c>
      <c r="B372" s="108" t="str">
        <f t="shared" si="2292"/>
        <v/>
      </c>
      <c r="C372" s="108" t="str">
        <f t="shared" si="2293"/>
        <v/>
      </c>
      <c r="D372" s="108" t="str">
        <f t="shared" si="2294"/>
        <v/>
      </c>
      <c r="E372" s="108" t="str">
        <f t="shared" si="2295"/>
        <v/>
      </c>
      <c r="F372" s="108" t="str">
        <f t="shared" si="2296"/>
        <v/>
      </c>
      <c r="G372" s="125">
        <v>5</v>
      </c>
      <c r="H372" s="108" t="s">
        <v>311</v>
      </c>
      <c r="I372" s="108" t="str">
        <f t="shared" si="2085"/>
        <v/>
      </c>
      <c r="J372" s="108" t="str">
        <f t="shared" si="2086"/>
        <v/>
      </c>
      <c r="K372" s="179"/>
      <c r="L372" s="177"/>
      <c r="M372" s="208"/>
      <c r="N372" s="208"/>
      <c r="O372" s="125"/>
      <c r="P372" s="224"/>
      <c r="Q372" s="224"/>
      <c r="R372" s="224"/>
      <c r="S372" s="177"/>
      <c r="T372" s="177"/>
      <c r="U372" s="125" t="str">
        <f t="shared" si="2031"/>
        <v/>
      </c>
      <c r="V372" s="125" t="str" cm="1">
        <f t="array" ref="V372">_xlfn.IFS(S372+T372=0,"",S372&gt;T372,IF(I372="主",IF(S372=5,4,3),IF(S372=5,0,1)),S372&lt;T372,IF(I372="主",IF(T372=5,0,1),IF(T372=5,4,3)),S372=T372,2)</f>
        <v/>
      </c>
      <c r="W372" s="231"/>
      <c r="X372" s="231"/>
      <c r="Y372" s="210" t="str">
        <f t="shared" si="2329"/>
        <v/>
      </c>
      <c r="Z372" s="235" t="str">
        <f t="shared" ref="Z372:AA372" si="2344">IF($K372="","",IF($K372=$K370,AT370,AT369))</f>
        <v/>
      </c>
      <c r="AA372" s="235" t="str">
        <f t="shared" si="2344"/>
        <v/>
      </c>
      <c r="AB372" s="239" t="str">
        <f t="shared" ref="AB372" si="2345">IF($K372="","",IF($K372=$K370,AW370,AW369))</f>
        <v/>
      </c>
      <c r="AC372" s="239" t="str">
        <f t="shared" ref="AC372" si="2346">IF($K372="","",IF($K372=$K370,AY370,AY369))</f>
        <v/>
      </c>
      <c r="AD372" s="232" t="str">
        <f t="shared" ref="AD372:AG372" si="2347">IF($K372="","",IF($K372=$K370,Z370,Z369))</f>
        <v/>
      </c>
      <c r="AE372" s="232" t="str">
        <f t="shared" si="2347"/>
        <v/>
      </c>
      <c r="AF372" s="240" t="str">
        <f t="shared" si="2347"/>
        <v/>
      </c>
      <c r="AG372" s="240" t="str">
        <f t="shared" si="2347"/>
        <v/>
      </c>
      <c r="AH372" s="232" t="str">
        <f t="shared" ref="AH372:AK372" si="2348">IF($K372="","",IF($K372=$K370,AD370,AD369))</f>
        <v/>
      </c>
      <c r="AI372" s="232" t="str">
        <f t="shared" si="2348"/>
        <v/>
      </c>
      <c r="AJ372" s="233" t="str">
        <f t="shared" si="2348"/>
        <v/>
      </c>
      <c r="AK372" s="233" t="str">
        <f t="shared" si="2348"/>
        <v/>
      </c>
      <c r="AL372" s="236" t="str">
        <f t="shared" ref="AL372" si="2349">IF($K372="","",IF($K372=$K370,AZ370,AZ369))</f>
        <v/>
      </c>
      <c r="AM372" s="241" t="str">
        <f t="shared" ref="AM372:AN372" si="2350">IF($K372="","",IF($K372=$K370,AL370,AL369))</f>
        <v/>
      </c>
      <c r="AN372" s="241" t="str">
        <f t="shared" si="2350"/>
        <v/>
      </c>
      <c r="AO372" s="249"/>
      <c r="AP372" s="177"/>
      <c r="AQ372" s="177"/>
      <c r="AR372" s="250"/>
      <c r="AS372" s="246"/>
      <c r="AT372" s="251"/>
      <c r="AU372" s="252"/>
      <c r="AV372" s="177"/>
      <c r="AW372" s="252"/>
      <c r="AX372" s="177"/>
      <c r="AY372" s="252"/>
      <c r="AZ372" s="283"/>
      <c r="BA372" s="223" t="str">
        <f t="shared" si="2058"/>
        <v/>
      </c>
      <c r="BB372" s="223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BC372" s="223" t="str">
        <f t="shared" si="2053"/>
        <v/>
      </c>
    </row>
    <row r="373" spans="1:55">
      <c r="A373" s="166">
        <f>输入错误检查!A372</f>
        <v>0</v>
      </c>
      <c r="B373" s="108" t="str">
        <f t="shared" si="2292"/>
        <v/>
      </c>
      <c r="C373" s="108" t="str">
        <f t="shared" si="2293"/>
        <v/>
      </c>
      <c r="D373" s="108" t="str">
        <f t="shared" si="2294"/>
        <v/>
      </c>
      <c r="E373" s="108" t="str">
        <f t="shared" si="2295"/>
        <v/>
      </c>
      <c r="F373" s="108" t="str">
        <f t="shared" si="2296"/>
        <v/>
      </c>
      <c r="G373" s="125" t="s">
        <v>314</v>
      </c>
      <c r="H373" s="108" t="s">
        <v>307</v>
      </c>
      <c r="I373" s="108" t="str">
        <f t="shared" si="2085"/>
        <v/>
      </c>
      <c r="J373" s="108" t="str">
        <f t="shared" si="2086"/>
        <v/>
      </c>
      <c r="K373" s="179"/>
      <c r="L373" s="177"/>
      <c r="M373" s="208">
        <f>S373+S374</f>
        <v>0</v>
      </c>
      <c r="N373" s="208">
        <f>T373+T374</f>
        <v>0</v>
      </c>
      <c r="O373" s="125">
        <f t="shared" si="2318"/>
        <v>0</v>
      </c>
      <c r="P373" s="209">
        <f t="shared" si="2319"/>
        <v>0</v>
      </c>
      <c r="Q373" s="209">
        <f t="shared" si="2320"/>
        <v>0</v>
      </c>
      <c r="R373" s="209">
        <f t="shared" si="2321"/>
        <v>0</v>
      </c>
      <c r="S373" s="177"/>
      <c r="T373" s="177"/>
      <c r="U373" s="125" t="str">
        <f t="shared" si="2031"/>
        <v/>
      </c>
      <c r="V373" s="125" t="str" cm="1">
        <f t="array" ref="V373">_xlfn.IFS(S373+T373=0,"",S373&gt;T373,IF(I373="主",IF(S373=5,4,3),IF(S373=5,0,1)),S373&lt;T373,IF(I373="主",IF(T373=5,0,1),IF(T373=5,4,3)),S373=T373,2)</f>
        <v/>
      </c>
      <c r="W373" s="231"/>
      <c r="X373" s="231"/>
      <c r="Y373" s="210"/>
      <c r="Z373" s="235" t="str">
        <f t="shared" ref="Z373:AA373" si="2351">IF($K373="","",IF($K373=$K371,AT371,AT372))</f>
        <v/>
      </c>
      <c r="AA373" s="235" t="str">
        <f t="shared" si="2351"/>
        <v/>
      </c>
      <c r="AB373" s="239" t="str">
        <f t="shared" ref="AB373" si="2352">IF($K373="","",IF($K373=$K371,AW371,AW372))</f>
        <v/>
      </c>
      <c r="AC373" s="239" t="str">
        <f t="shared" ref="AC373" si="2353">IF($K373="","",IF($K373=$K371,AY371,AY372))</f>
        <v/>
      </c>
      <c r="AD373" s="232" t="str">
        <f t="shared" ref="AD373:AG373" si="2354">IF($K373="","",IF($K373=$K371,Z371,Z372))</f>
        <v/>
      </c>
      <c r="AE373" s="232" t="str">
        <f t="shared" si="2354"/>
        <v/>
      </c>
      <c r="AF373" s="240" t="str">
        <f t="shared" si="2354"/>
        <v/>
      </c>
      <c r="AG373" s="240" t="str">
        <f t="shared" si="2354"/>
        <v/>
      </c>
      <c r="AH373" s="232" t="str">
        <f t="shared" ref="AH373:AK373" si="2355">IF($K373="","",IF($K373=$K371,AD371,AD372))</f>
        <v/>
      </c>
      <c r="AI373" s="232" t="str">
        <f t="shared" si="2355"/>
        <v/>
      </c>
      <c r="AJ373" s="233" t="str">
        <f t="shared" si="2355"/>
        <v/>
      </c>
      <c r="AK373" s="233" t="str">
        <f t="shared" si="2355"/>
        <v/>
      </c>
      <c r="AL373" s="236" t="str">
        <f t="shared" ref="AL373" si="2356">IF($K373="","",IF($K373=$K371,AZ371,AZ372))</f>
        <v/>
      </c>
      <c r="AM373" s="241" t="str">
        <f t="shared" ref="AM373:AN373" si="2357">IF($K373="","",IF($K373=$K371,AL371,AL372))</f>
        <v/>
      </c>
      <c r="AN373" s="241" t="str">
        <f t="shared" si="2357"/>
        <v/>
      </c>
      <c r="AO373" s="177"/>
      <c r="AP373" s="177"/>
      <c r="AQ373" s="177"/>
      <c r="AR373" s="177"/>
      <c r="AS373" s="246"/>
      <c r="AT373" s="252"/>
      <c r="AU373" s="252"/>
      <c r="AV373" s="177"/>
      <c r="AW373" s="252"/>
      <c r="AX373" s="177"/>
      <c r="AY373" s="252"/>
      <c r="AZ373" s="283"/>
      <c r="BA373" s="223" t="str">
        <f t="shared" si="2058"/>
        <v/>
      </c>
      <c r="BB373" s="223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BC373" s="223" t="str">
        <f t="shared" si="2053"/>
        <v/>
      </c>
    </row>
    <row r="374" spans="1:55">
      <c r="A374" s="166">
        <f>输入错误检查!A373</f>
        <v>0</v>
      </c>
      <c r="B374" s="108" t="str">
        <f t="shared" si="2292"/>
        <v/>
      </c>
      <c r="C374" s="108" t="str">
        <f t="shared" si="2293"/>
        <v/>
      </c>
      <c r="D374" s="108" t="str">
        <f t="shared" si="2294"/>
        <v/>
      </c>
      <c r="E374" s="108" t="str">
        <f t="shared" si="2295"/>
        <v/>
      </c>
      <c r="F374" s="108" t="str">
        <f t="shared" si="2296"/>
        <v/>
      </c>
      <c r="G374" s="125" t="s">
        <v>314</v>
      </c>
      <c r="H374" s="108" t="s">
        <v>311</v>
      </c>
      <c r="I374" s="108" t="str">
        <f t="shared" si="2085"/>
        <v/>
      </c>
      <c r="J374" s="108" t="str">
        <f t="shared" si="2086"/>
        <v/>
      </c>
      <c r="K374" s="177"/>
      <c r="L374" s="177"/>
      <c r="M374" s="208"/>
      <c r="N374" s="208"/>
      <c r="O374" s="125"/>
      <c r="P374" s="224"/>
      <c r="Q374" s="224"/>
      <c r="R374" s="224"/>
      <c r="S374" s="177"/>
      <c r="T374" s="177"/>
      <c r="U374" s="125" t="str">
        <f t="shared" si="2031"/>
        <v/>
      </c>
      <c r="V374" s="125" t="str" cm="1">
        <f t="array" ref="V374">_xlfn.IFS(S374+T374=0,"",S374&gt;T374,IF(I374="主",IF(S374=5,4,3),IF(S374=5,0,1)),S374&lt;T374,IF(I374="主",IF(T374=5,0,1),IF(T374=5,4,3)),S374=T374,2)</f>
        <v/>
      </c>
      <c r="W374" s="231"/>
      <c r="X374" s="231"/>
      <c r="Y374" s="210" t="str">
        <f t="shared" si="2329"/>
        <v/>
      </c>
      <c r="Z374" s="235" t="str">
        <f t="shared" ref="Z374:AA374" si="2358">IF($K374="","",IF($K374=$K372,AT372,AT371))</f>
        <v/>
      </c>
      <c r="AA374" s="235" t="str">
        <f t="shared" si="2358"/>
        <v/>
      </c>
      <c r="AB374" s="239" t="str">
        <f t="shared" ref="AB374" si="2359">IF($K374="","",IF($K374=$K372,AW372,AW371))</f>
        <v/>
      </c>
      <c r="AC374" s="239" t="str">
        <f t="shared" ref="AC374" si="2360">IF($K374="","",IF($K374=$K372,AY372,AY371))</f>
        <v/>
      </c>
      <c r="AD374" s="232" t="str">
        <f t="shared" ref="AD374:AG374" si="2361">IF($K374="","",IF($K374=$K372,Z372,Z371))</f>
        <v/>
      </c>
      <c r="AE374" s="232" t="str">
        <f t="shared" si="2361"/>
        <v/>
      </c>
      <c r="AF374" s="240" t="str">
        <f t="shared" si="2361"/>
        <v/>
      </c>
      <c r="AG374" s="240" t="str">
        <f t="shared" si="2361"/>
        <v/>
      </c>
      <c r="AH374" s="232" t="str">
        <f t="shared" ref="AH374:AK374" si="2362">IF($K374="","",IF($K374=$K372,AD372,AD371))</f>
        <v/>
      </c>
      <c r="AI374" s="232" t="str">
        <f t="shared" si="2362"/>
        <v/>
      </c>
      <c r="AJ374" s="233" t="str">
        <f t="shared" si="2362"/>
        <v/>
      </c>
      <c r="AK374" s="233" t="str">
        <f t="shared" si="2362"/>
        <v/>
      </c>
      <c r="AL374" s="236" t="str">
        <f t="shared" ref="AL374" si="2363">IF($K374="","",IF($K374=$K372,AZ372,AZ371))</f>
        <v/>
      </c>
      <c r="AM374" s="241" t="str">
        <f t="shared" ref="AM374:AN374" si="2364">IF($K374="","",IF($K374=$K372,AL372,AL371))</f>
        <v/>
      </c>
      <c r="AN374" s="241" t="str">
        <f t="shared" si="2364"/>
        <v/>
      </c>
      <c r="AO374" s="177"/>
      <c r="AP374" s="177"/>
      <c r="AQ374" s="177"/>
      <c r="AR374" s="177"/>
      <c r="AS374" s="177"/>
      <c r="AT374" s="252"/>
      <c r="AU374" s="252"/>
      <c r="AV374" s="177"/>
      <c r="AW374" s="252"/>
      <c r="AX374" s="177"/>
      <c r="AY374" s="252"/>
      <c r="AZ374" s="283"/>
      <c r="BA374" s="223" t="str">
        <f t="shared" si="2058"/>
        <v/>
      </c>
      <c r="BB374" s="223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BC374" s="223" t="str">
        <f t="shared" si="2053"/>
        <v/>
      </c>
    </row>
    <row r="375" spans="1:55">
      <c r="A375" s="166">
        <f>输入错误检查!A374</f>
        <v>0</v>
      </c>
      <c r="B375" s="108" t="str">
        <f>IF(赛果!A33="","",赛果!A33)</f>
        <v/>
      </c>
      <c r="C375" s="108" t="str">
        <f>IF(赛果!B33="","",赛果!B33)</f>
        <v/>
      </c>
      <c r="D375" s="108" t="str">
        <f>IF(赛果!C33="","",赛果!C33)</f>
        <v/>
      </c>
      <c r="E375" s="108" t="str">
        <f>IF(赛果!D33="","",赛果!D33)</f>
        <v/>
      </c>
      <c r="F375" s="108" t="str">
        <f>IF(赛果!E33="","",赛果!E33)</f>
        <v/>
      </c>
      <c r="G375" s="125">
        <v>1</v>
      </c>
      <c r="H375" s="108" t="s">
        <v>307</v>
      </c>
      <c r="I375" s="108" t="str">
        <f t="shared" si="2085"/>
        <v/>
      </c>
      <c r="J375" s="108" t="str">
        <f t="shared" si="2086"/>
        <v/>
      </c>
      <c r="K375" s="288"/>
      <c r="L375" s="288"/>
      <c r="M375" s="208">
        <f>S375+S376</f>
        <v>0</v>
      </c>
      <c r="N375" s="208">
        <f>T375+T376</f>
        <v>0</v>
      </c>
      <c r="O375" s="108">
        <f t="shared" ref="O375:O379" si="2365">M375+N375</f>
        <v>0</v>
      </c>
      <c r="P375" s="256">
        <f t="shared" ref="P375:P379" si="2366">IF(M375&gt;N375,1,0)</f>
        <v>0</v>
      </c>
      <c r="Q375" s="256">
        <f t="shared" ref="Q375:Q379" si="2367">IF(M375+N375=0,0,IF(M375=N375,1,0))</f>
        <v>0</v>
      </c>
      <c r="R375" s="256">
        <f t="shared" ref="R375:R379" si="2368">IF(M375&lt;N375,1,0)</f>
        <v>0</v>
      </c>
      <c r="S375" s="288"/>
      <c r="T375" s="288"/>
      <c r="U375" s="125" t="str">
        <f t="shared" si="2031"/>
        <v/>
      </c>
      <c r="V375" s="125" t="str" cm="1">
        <f t="array" ref="V375">_xlfn.IFS(S375+T375=0,"",S375&gt;T375,IF(I375="主",IF(S375=5,4,3),IF(S375=5,0,1)),S375&lt;T375,IF(I375="主",IF(T375=5,0,1),IF(T375=5,4,3)),S375=T375,2)</f>
        <v/>
      </c>
      <c r="W375" s="258"/>
      <c r="X375" s="258"/>
      <c r="Y375" s="258"/>
      <c r="Z375" s="211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3"/>
      <c r="AL375" s="214"/>
      <c r="AM375" s="214"/>
      <c r="AN375" s="214"/>
      <c r="AO375" s="276"/>
      <c r="AP375" s="278"/>
      <c r="AQ375" s="261"/>
      <c r="AR375" s="262"/>
      <c r="AS375" s="263"/>
      <c r="AT375" s="264"/>
      <c r="AU375" s="265"/>
      <c r="AV375" s="179"/>
      <c r="AW375" s="265"/>
      <c r="AX375" s="179"/>
      <c r="AY375" s="265"/>
      <c r="AZ375" s="266"/>
      <c r="BA375" s="223" t="str">
        <f t="shared" si="2058"/>
        <v/>
      </c>
      <c r="BB375" s="223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BC375" s="223" t="str">
        <f t="shared" si="2053"/>
        <v/>
      </c>
    </row>
    <row r="376" spans="1:55">
      <c r="A376" s="166">
        <f>输入错误检查!A375</f>
        <v>0</v>
      </c>
      <c r="B376" s="108" t="str">
        <f t="shared" ref="B376:B386" si="2369">B375</f>
        <v/>
      </c>
      <c r="C376" s="108" t="str">
        <f t="shared" ref="C376:C386" si="2370">C375</f>
        <v/>
      </c>
      <c r="D376" s="108" t="str">
        <f t="shared" ref="D376:D386" si="2371">D375</f>
        <v/>
      </c>
      <c r="E376" s="108" t="str">
        <f t="shared" ref="E376:E386" si="2372">E375</f>
        <v/>
      </c>
      <c r="F376" s="108" t="str">
        <f t="shared" ref="F376:F386" si="2373">F375</f>
        <v/>
      </c>
      <c r="G376" s="125">
        <v>1</v>
      </c>
      <c r="H376" s="108" t="s">
        <v>311</v>
      </c>
      <c r="I376" s="108" t="str">
        <f t="shared" si="2085"/>
        <v/>
      </c>
      <c r="J376" s="108" t="str">
        <f t="shared" si="2086"/>
        <v/>
      </c>
      <c r="K376" s="288"/>
      <c r="L376" s="288"/>
      <c r="M376" s="208"/>
      <c r="N376" s="208"/>
      <c r="O376" s="108"/>
      <c r="P376" s="267"/>
      <c r="Q376" s="267"/>
      <c r="R376" s="267"/>
      <c r="S376" s="288"/>
      <c r="T376" s="288"/>
      <c r="U376" s="125" t="str">
        <f t="shared" si="2031"/>
        <v/>
      </c>
      <c r="V376" s="125" t="str" cm="1">
        <f t="array" ref="V376">_xlfn.IFS(S376+T376=0,"",S376&gt;T376,IF(I376="主",IF(S376=5,4,3),IF(S376=5,0,1)),S376&lt;T376,IF(I376="主",IF(T376=5,0,1),IF(T376=5,4,3)),S376=T376,2)</f>
        <v/>
      </c>
      <c r="W376" s="258" t="str">
        <f>IF(W375="","",W375)</f>
        <v/>
      </c>
      <c r="X376" s="258"/>
      <c r="Y376" s="258" t="str">
        <f t="shared" ref="Y376:Y380" si="2374">IF(Y375="","",Y375)</f>
        <v/>
      </c>
      <c r="Z376" s="225"/>
      <c r="AA376" s="226"/>
      <c r="AB376" s="227"/>
      <c r="AC376" s="227"/>
      <c r="AD376" s="227"/>
      <c r="AE376" s="227"/>
      <c r="AF376" s="227"/>
      <c r="AG376" s="227"/>
      <c r="AH376" s="227"/>
      <c r="AI376" s="227"/>
      <c r="AJ376" s="227"/>
      <c r="AK376" s="213"/>
      <c r="AL376" s="214"/>
      <c r="AM376" s="214"/>
      <c r="AN376" s="214"/>
      <c r="AO376" s="276"/>
      <c r="AP376" s="278"/>
      <c r="AQ376" s="268"/>
      <c r="AR376" s="269"/>
      <c r="AS376" s="270"/>
      <c r="AT376" s="264"/>
      <c r="AU376" s="265"/>
      <c r="AV376" s="179"/>
      <c r="AW376" s="265"/>
      <c r="AX376" s="179"/>
      <c r="AY376" s="265"/>
      <c r="AZ376" s="266"/>
      <c r="BA376" s="223" t="str">
        <f t="shared" si="2058"/>
        <v/>
      </c>
      <c r="BB376" s="223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BC376" s="223" t="str">
        <f t="shared" si="2053"/>
        <v/>
      </c>
    </row>
    <row r="377" spans="1:55">
      <c r="A377" s="166">
        <f>输入错误检查!A376</f>
        <v>0</v>
      </c>
      <c r="B377" s="108" t="str">
        <f t="shared" si="2369"/>
        <v/>
      </c>
      <c r="C377" s="108" t="str">
        <f t="shared" si="2370"/>
        <v/>
      </c>
      <c r="D377" s="108" t="str">
        <f t="shared" si="2371"/>
        <v/>
      </c>
      <c r="E377" s="108" t="str">
        <f t="shared" si="2372"/>
        <v/>
      </c>
      <c r="F377" s="108" t="str">
        <f t="shared" si="2373"/>
        <v/>
      </c>
      <c r="G377" s="125">
        <v>2</v>
      </c>
      <c r="H377" s="108" t="s">
        <v>307</v>
      </c>
      <c r="I377" s="108" t="str">
        <f t="shared" si="2085"/>
        <v/>
      </c>
      <c r="J377" s="108" t="str">
        <f t="shared" si="2086"/>
        <v/>
      </c>
      <c r="K377" s="288"/>
      <c r="L377" s="288"/>
      <c r="M377" s="208">
        <f>S377+S378</f>
        <v>0</v>
      </c>
      <c r="N377" s="208">
        <f>T377+T378</f>
        <v>0</v>
      </c>
      <c r="O377" s="108">
        <f t="shared" si="2365"/>
        <v>0</v>
      </c>
      <c r="P377" s="256">
        <f t="shared" si="2366"/>
        <v>0</v>
      </c>
      <c r="Q377" s="256">
        <f t="shared" si="2367"/>
        <v>0</v>
      </c>
      <c r="R377" s="256">
        <f t="shared" si="2368"/>
        <v>0</v>
      </c>
      <c r="S377" s="288"/>
      <c r="T377" s="288"/>
      <c r="U377" s="125" t="str">
        <f t="shared" si="2031"/>
        <v/>
      </c>
      <c r="V377" s="125" t="str" cm="1">
        <f t="array" ref="V377">_xlfn.IFS(S377+T377=0,"",S377&gt;T377,IF(I377="主",IF(S377=5,4,3),IF(S377=5,0,1)),S377&lt;T377,IF(I377="主",IF(T377=5,0,1),IF(T377=5,4,3)),S377=T377,2)</f>
        <v/>
      </c>
      <c r="W377" s="271"/>
      <c r="X377" s="258"/>
      <c r="Y377" s="258"/>
      <c r="Z377" s="232" t="str">
        <f t="shared" ref="Z377:AA377" si="2375">IF($K377="","",IF($K377=$K375,AT375,AT376))</f>
        <v/>
      </c>
      <c r="AA377" s="233" t="str">
        <f t="shared" si="2375"/>
        <v/>
      </c>
      <c r="AB377" s="234" t="str">
        <f t="shared" ref="AB377" si="2376">IF($K377="","",IF($K377=$K375,AW375,AW376))</f>
        <v/>
      </c>
      <c r="AC377" s="235" t="str">
        <f t="shared" ref="AC377" si="2377">IF($K377="","",IF($K377=$K375,AY375,AY376))</f>
        <v/>
      </c>
      <c r="AD377" s="227"/>
      <c r="AE377" s="227"/>
      <c r="AF377" s="227"/>
      <c r="AG377" s="227"/>
      <c r="AH377" s="227"/>
      <c r="AI377" s="227"/>
      <c r="AJ377" s="227"/>
      <c r="AK377" s="227"/>
      <c r="AL377" s="236" t="str">
        <f t="shared" ref="AL377" si="2378">IF($K377="","",IF($K377=$K375,AZ375,AZ376))</f>
        <v/>
      </c>
      <c r="AM377" s="214"/>
      <c r="AN377" s="214"/>
      <c r="AO377" s="276"/>
      <c r="AP377" s="277"/>
      <c r="AQ377" s="289"/>
      <c r="AR377" s="274"/>
      <c r="AS377" s="270"/>
      <c r="AT377" s="264"/>
      <c r="AU377" s="265"/>
      <c r="AV377" s="179"/>
      <c r="AW377" s="265"/>
      <c r="AX377" s="179"/>
      <c r="AY377" s="265"/>
      <c r="AZ377" s="266"/>
      <c r="BA377" s="223" t="str">
        <f t="shared" si="2058"/>
        <v/>
      </c>
      <c r="BB377" s="223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223" t="str">
        <f t="shared" si="2053"/>
        <v/>
      </c>
    </row>
    <row r="378" spans="1:55">
      <c r="A378" s="166">
        <f>输入错误检查!A377</f>
        <v>0</v>
      </c>
      <c r="B378" s="108" t="str">
        <f t="shared" si="2369"/>
        <v/>
      </c>
      <c r="C378" s="108" t="str">
        <f t="shared" si="2370"/>
        <v/>
      </c>
      <c r="D378" s="108" t="str">
        <f t="shared" si="2371"/>
        <v/>
      </c>
      <c r="E378" s="108" t="str">
        <f t="shared" si="2372"/>
        <v/>
      </c>
      <c r="F378" s="108" t="str">
        <f t="shared" si="2373"/>
        <v/>
      </c>
      <c r="G378" s="125">
        <v>2</v>
      </c>
      <c r="H378" s="108" t="s">
        <v>311</v>
      </c>
      <c r="I378" s="108" t="str">
        <f t="shared" si="2085"/>
        <v/>
      </c>
      <c r="J378" s="108" t="str">
        <f t="shared" si="2086"/>
        <v/>
      </c>
      <c r="K378" s="288"/>
      <c r="L378" s="288"/>
      <c r="M378" s="208"/>
      <c r="N378" s="208"/>
      <c r="O378" s="108"/>
      <c r="P378" s="267"/>
      <c r="Q378" s="267"/>
      <c r="R378" s="267"/>
      <c r="S378" s="288"/>
      <c r="T378" s="288"/>
      <c r="U378" s="125" t="str">
        <f t="shared" si="2031"/>
        <v/>
      </c>
      <c r="V378" s="125" t="str" cm="1">
        <f t="array" ref="V378">_xlfn.IFS(S378+T378=0,"",S378&gt;T378,IF(I378="主",IF(S378=5,4,3),IF(S378=5,0,1)),S378&lt;T378,IF(I378="主",IF(T378=5,0,1),IF(T378=5,4,3)),S378=T378,2)</f>
        <v/>
      </c>
      <c r="W378" s="271"/>
      <c r="X378" s="258"/>
      <c r="Y378" s="258" t="str">
        <f t="shared" si="2374"/>
        <v/>
      </c>
      <c r="Z378" s="232" t="str">
        <f t="shared" ref="Z378:AA378" si="2379">IF($K378="","",IF($K378=$K376,AT376,AT375))</f>
        <v/>
      </c>
      <c r="AA378" s="233" t="str">
        <f t="shared" si="2379"/>
        <v/>
      </c>
      <c r="AB378" s="234" t="str">
        <f t="shared" ref="AB378" si="2380">IF($K378="","",IF($K378=$K376,AW376,AW375))</f>
        <v/>
      </c>
      <c r="AC378" s="235" t="str">
        <f t="shared" ref="AC378" si="2381">IF($K378="","",IF($K378=$K376,AY376,AY375))</f>
        <v/>
      </c>
      <c r="AD378" s="226"/>
      <c r="AE378" s="226"/>
      <c r="AF378" s="227"/>
      <c r="AG378" s="227"/>
      <c r="AH378" s="227"/>
      <c r="AI378" s="227"/>
      <c r="AJ378" s="227"/>
      <c r="AK378" s="227"/>
      <c r="AL378" s="236" t="str">
        <f t="shared" ref="AL378" si="2382">IF($K378="","",IF($K378=$K376,AZ376,AZ375))</f>
        <v/>
      </c>
      <c r="AM378" s="214"/>
      <c r="AN378" s="214"/>
      <c r="AO378" s="276"/>
      <c r="AP378" s="277"/>
      <c r="AQ378" s="278"/>
      <c r="AR378" s="268"/>
      <c r="AS378" s="270"/>
      <c r="AT378" s="264"/>
      <c r="AU378" s="265"/>
      <c r="AV378" s="179"/>
      <c r="AW378" s="265"/>
      <c r="AX378" s="179"/>
      <c r="AY378" s="265"/>
      <c r="AZ378" s="266"/>
      <c r="BA378" s="223" t="str">
        <f t="shared" si="2058"/>
        <v/>
      </c>
      <c r="BB378" s="223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223" t="str">
        <f t="shared" si="2053"/>
        <v/>
      </c>
    </row>
    <row r="379" spans="1:55">
      <c r="A379" s="166">
        <f>输入错误检查!A378</f>
        <v>0</v>
      </c>
      <c r="B379" s="108" t="str">
        <f t="shared" si="2369"/>
        <v/>
      </c>
      <c r="C379" s="108" t="str">
        <f t="shared" si="2370"/>
        <v/>
      </c>
      <c r="D379" s="108" t="str">
        <f t="shared" si="2371"/>
        <v/>
      </c>
      <c r="E379" s="108" t="str">
        <f t="shared" si="2372"/>
        <v/>
      </c>
      <c r="F379" s="108" t="str">
        <f t="shared" si="2373"/>
        <v/>
      </c>
      <c r="G379" s="125">
        <v>3</v>
      </c>
      <c r="H379" s="108" t="s">
        <v>307</v>
      </c>
      <c r="I379" s="108" t="str">
        <f t="shared" si="2085"/>
        <v/>
      </c>
      <c r="J379" s="108" t="str">
        <f t="shared" si="2086"/>
        <v/>
      </c>
      <c r="K379" s="288"/>
      <c r="L379" s="288"/>
      <c r="M379" s="208">
        <f>S379+S380</f>
        <v>0</v>
      </c>
      <c r="N379" s="208">
        <f>T379+T380</f>
        <v>0</v>
      </c>
      <c r="O379" s="108">
        <f t="shared" si="2365"/>
        <v>0</v>
      </c>
      <c r="P379" s="256">
        <f t="shared" si="2366"/>
        <v>0</v>
      </c>
      <c r="Q379" s="256">
        <f t="shared" si="2367"/>
        <v>0</v>
      </c>
      <c r="R379" s="256">
        <f t="shared" si="2368"/>
        <v>0</v>
      </c>
      <c r="S379" s="288"/>
      <c r="T379" s="288"/>
      <c r="U379" s="125" t="str">
        <f t="shared" si="2031"/>
        <v/>
      </c>
      <c r="V379" s="125" t="str" cm="1">
        <f t="array" ref="V379">_xlfn.IFS(S379+T379=0,"",S379&gt;T379,IF(I379="主",IF(S379=5,4,3),IF(S379=5,0,1)),S379&lt;T379,IF(I379="主",IF(T379=5,0,1),IF(T379=5,4,3)),S379=T379,2)</f>
        <v/>
      </c>
      <c r="W379" s="271"/>
      <c r="X379" s="271"/>
      <c r="Y379" s="258"/>
      <c r="Z379" s="235" t="str">
        <f t="shared" ref="Z379:AA379" si="2383">IF($K379="","",IF($K379=$K377,AT377,AT378))</f>
        <v/>
      </c>
      <c r="AA379" s="235" t="str">
        <f t="shared" si="2383"/>
        <v/>
      </c>
      <c r="AB379" s="239" t="str">
        <f t="shared" ref="AB379" si="2384">IF($K379="","",IF($K379=$K377,AW377,AW378))</f>
        <v/>
      </c>
      <c r="AC379" s="239" t="str">
        <f t="shared" ref="AC379" si="2385">IF($K379="","",IF($K379=$K377,AY377,AY378))</f>
        <v/>
      </c>
      <c r="AD379" s="235" t="str">
        <f t="shared" ref="AD379:AG379" si="2386">IF($K379="","",IF($K379=$K377,Z377,Z378))</f>
        <v/>
      </c>
      <c r="AE379" s="240" t="str">
        <f t="shared" si="2386"/>
        <v/>
      </c>
      <c r="AF379" s="240" t="str">
        <f t="shared" si="2386"/>
        <v/>
      </c>
      <c r="AG379" s="240" t="str">
        <f t="shared" si="2386"/>
        <v/>
      </c>
      <c r="AH379" s="227"/>
      <c r="AI379" s="227"/>
      <c r="AJ379" s="227"/>
      <c r="AK379" s="227"/>
      <c r="AL379" s="236" t="str">
        <f t="shared" ref="AL379" si="2387">IF($K379="","",IF($K379=$K377,AZ377,AZ378))</f>
        <v/>
      </c>
      <c r="AM379" s="241" t="str">
        <f t="shared" ref="AM379" si="2388">IF($K379="","",IF($K379=$K377,AL377,AL378))</f>
        <v/>
      </c>
      <c r="AN379" s="214"/>
      <c r="AO379" s="276"/>
      <c r="AP379" s="277"/>
      <c r="AQ379" s="277"/>
      <c r="AR379" s="289"/>
      <c r="AS379" s="275"/>
      <c r="AT379" s="264"/>
      <c r="AU379" s="265"/>
      <c r="AV379" s="179"/>
      <c r="AW379" s="265"/>
      <c r="AX379" s="179"/>
      <c r="AY379" s="265"/>
      <c r="AZ379" s="266"/>
      <c r="BA379" s="223" t="str">
        <f t="shared" si="2058"/>
        <v/>
      </c>
      <c r="BB379" s="223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BC379" s="223" t="str">
        <f t="shared" si="2053"/>
        <v/>
      </c>
    </row>
    <row r="380" spans="1:55">
      <c r="A380" s="166">
        <f>输入错误检查!A379</f>
        <v>0</v>
      </c>
      <c r="B380" s="108" t="str">
        <f t="shared" si="2369"/>
        <v/>
      </c>
      <c r="C380" s="108" t="str">
        <f t="shared" si="2370"/>
        <v/>
      </c>
      <c r="D380" s="108" t="str">
        <f t="shared" si="2371"/>
        <v/>
      </c>
      <c r="E380" s="108" t="str">
        <f t="shared" si="2372"/>
        <v/>
      </c>
      <c r="F380" s="108" t="str">
        <f t="shared" si="2373"/>
        <v/>
      </c>
      <c r="G380" s="125">
        <v>3</v>
      </c>
      <c r="H380" s="108" t="s">
        <v>311</v>
      </c>
      <c r="I380" s="108" t="str">
        <f t="shared" si="2085"/>
        <v/>
      </c>
      <c r="J380" s="108" t="str">
        <f t="shared" si="2086"/>
        <v/>
      </c>
      <c r="K380" s="288"/>
      <c r="L380" s="288"/>
      <c r="M380" s="208"/>
      <c r="N380" s="208"/>
      <c r="O380" s="108"/>
      <c r="P380" s="267"/>
      <c r="Q380" s="267"/>
      <c r="R380" s="267"/>
      <c r="S380" s="288"/>
      <c r="T380" s="288"/>
      <c r="U380" s="125" t="str">
        <f t="shared" si="2031"/>
        <v/>
      </c>
      <c r="V380" s="125" t="str" cm="1">
        <f t="array" ref="V380">_xlfn.IFS(S380+T380=0,"",S380&gt;T380,IF(I380="主",IF(S380=5,4,3),IF(S380=5,0,1)),S380&lt;T380,IF(I380="主",IF(T380=5,0,1),IF(T380=5,4,3)),S380=T380,2)</f>
        <v/>
      </c>
      <c r="W380" s="271"/>
      <c r="X380" s="271"/>
      <c r="Y380" s="258" t="str">
        <f t="shared" si="2374"/>
        <v/>
      </c>
      <c r="Z380" s="235" t="str">
        <f t="shared" ref="Z380:AA380" si="2389">IF($K380="","",IF($K380=$K378,AT378,AT377))</f>
        <v/>
      </c>
      <c r="AA380" s="235" t="str">
        <f t="shared" si="2389"/>
        <v/>
      </c>
      <c r="AB380" s="239" t="str">
        <f t="shared" ref="AB380" si="2390">IF($K380="","",IF($K380=$K378,AW378,AW377))</f>
        <v/>
      </c>
      <c r="AC380" s="239" t="str">
        <f t="shared" ref="AC380" si="2391">IF($K380="","",IF($K380=$K378,AY378,AY377))</f>
        <v/>
      </c>
      <c r="AD380" s="235" t="str">
        <f t="shared" ref="AD380:AG380" si="2392">IF($K380="","",IF($K380=$K378,Z378,Z377))</f>
        <v/>
      </c>
      <c r="AE380" s="240" t="str">
        <f t="shared" si="2392"/>
        <v/>
      </c>
      <c r="AF380" s="240" t="str">
        <f t="shared" si="2392"/>
        <v/>
      </c>
      <c r="AG380" s="240" t="str">
        <f t="shared" si="2392"/>
        <v/>
      </c>
      <c r="AH380" s="226"/>
      <c r="AI380" s="226"/>
      <c r="AJ380" s="226"/>
      <c r="AK380" s="243"/>
      <c r="AL380" s="236" t="str">
        <f t="shared" ref="AL380" si="2393">IF($K380="","",IF($K380=$K378,AZ378,AZ377))</f>
        <v/>
      </c>
      <c r="AM380" s="241" t="str">
        <f t="shared" ref="AM380" si="2394">IF($K380="","",IF($K380=$K378,AL378,AL377))</f>
        <v/>
      </c>
      <c r="AN380" s="214"/>
      <c r="AO380" s="276"/>
      <c r="AP380" s="277"/>
      <c r="AQ380" s="277"/>
      <c r="AR380" s="278"/>
      <c r="AS380" s="279"/>
      <c r="AT380" s="264"/>
      <c r="AU380" s="265"/>
      <c r="AV380" s="179"/>
      <c r="AW380" s="265"/>
      <c r="AX380" s="179"/>
      <c r="AY380" s="265"/>
      <c r="AZ380" s="266"/>
      <c r="BA380" s="223" t="str">
        <f t="shared" si="2058"/>
        <v/>
      </c>
      <c r="BB380" s="223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BC380" s="223" t="str">
        <f t="shared" si="2053"/>
        <v/>
      </c>
    </row>
    <row r="381" spans="1:55">
      <c r="A381" s="166">
        <f>输入错误检查!A380</f>
        <v>0</v>
      </c>
      <c r="B381" s="108" t="str">
        <f t="shared" si="2369"/>
        <v/>
      </c>
      <c r="C381" s="108" t="str">
        <f t="shared" si="2370"/>
        <v/>
      </c>
      <c r="D381" s="108" t="str">
        <f t="shared" si="2371"/>
        <v/>
      </c>
      <c r="E381" s="108" t="str">
        <f t="shared" si="2372"/>
        <v/>
      </c>
      <c r="F381" s="108" t="str">
        <f t="shared" si="2373"/>
        <v/>
      </c>
      <c r="G381" s="125">
        <v>4</v>
      </c>
      <c r="H381" s="108" t="s">
        <v>307</v>
      </c>
      <c r="I381" s="108" t="str">
        <f t="shared" si="2085"/>
        <v/>
      </c>
      <c r="J381" s="108" t="str">
        <f t="shared" si="2086"/>
        <v/>
      </c>
      <c r="K381" s="288"/>
      <c r="L381" s="288"/>
      <c r="M381" s="208">
        <f>S381+S382</f>
        <v>0</v>
      </c>
      <c r="N381" s="208">
        <f>T381+T382</f>
        <v>0</v>
      </c>
      <c r="O381" s="108">
        <f t="shared" ref="O381:O385" si="2395">M381+N381</f>
        <v>0</v>
      </c>
      <c r="P381" s="256">
        <f t="shared" ref="P381:P385" si="2396">IF(M381&gt;N381,1,0)</f>
        <v>0</v>
      </c>
      <c r="Q381" s="256">
        <f t="shared" ref="Q381:Q385" si="2397">IF(M381+N381=0,0,IF(M381=N381,1,0))</f>
        <v>0</v>
      </c>
      <c r="R381" s="256">
        <f t="shared" ref="R381:R385" si="2398">IF(M381&lt;N381,1,0)</f>
        <v>0</v>
      </c>
      <c r="S381" s="288"/>
      <c r="T381" s="288"/>
      <c r="U381" s="125" t="str">
        <f t="shared" si="2031"/>
        <v/>
      </c>
      <c r="V381" s="125" t="str" cm="1">
        <f t="array" ref="V381">_xlfn.IFS(S381+T381=0,"",S381&gt;T381,IF(I381="主",IF(S381=5,4,3),IF(S381=5,0,1)),S381&lt;T381,IF(I381="主",IF(T381=5,0,1),IF(T381=5,4,3)),S381=T381,2)</f>
        <v/>
      </c>
      <c r="W381" s="271"/>
      <c r="X381" s="271"/>
      <c r="Y381" s="258"/>
      <c r="Z381" s="235" t="str">
        <f t="shared" ref="Z381:AA381" si="2399">IF($K381="","",IF($K381=$K379,AT379,AT380))</f>
        <v/>
      </c>
      <c r="AA381" s="235" t="str">
        <f t="shared" si="2399"/>
        <v/>
      </c>
      <c r="AB381" s="239" t="str">
        <f t="shared" ref="AB381" si="2400">IF($K381="","",IF($K381=$K379,AW379,AW380))</f>
        <v/>
      </c>
      <c r="AC381" s="239" t="str">
        <f t="shared" ref="AC381" si="2401">IF($K381="","",IF($K381=$K379,AY379,AY380))</f>
        <v/>
      </c>
      <c r="AD381" s="232" t="str">
        <f t="shared" ref="AD381:AG381" si="2402">IF($K381="","",IF($K381=$K379,Z379,Z380))</f>
        <v/>
      </c>
      <c r="AE381" s="232" t="str">
        <f t="shared" si="2402"/>
        <v/>
      </c>
      <c r="AF381" s="240" t="str">
        <f t="shared" si="2402"/>
        <v/>
      </c>
      <c r="AG381" s="240" t="str">
        <f t="shared" si="2402"/>
        <v/>
      </c>
      <c r="AH381" s="232" t="str">
        <f t="shared" ref="AH381:AK381" si="2403">IF($K381="","",IF($K381=$K379,AD379,AD380))</f>
        <v/>
      </c>
      <c r="AI381" s="232" t="str">
        <f t="shared" si="2403"/>
        <v/>
      </c>
      <c r="AJ381" s="233" t="str">
        <f t="shared" si="2403"/>
        <v/>
      </c>
      <c r="AK381" s="233" t="str">
        <f t="shared" si="2403"/>
        <v/>
      </c>
      <c r="AL381" s="236" t="str">
        <f t="shared" ref="AL381" si="2404">IF($K381="","",IF($K381=$K379,AZ379,AZ380))</f>
        <v/>
      </c>
      <c r="AM381" s="241" t="str">
        <f t="shared" ref="AM381:AN381" si="2405">IF($K381="","",IF($K381=$K379,AL379,AL380))</f>
        <v/>
      </c>
      <c r="AN381" s="241" t="str">
        <f t="shared" si="2405"/>
        <v/>
      </c>
      <c r="AO381" s="277"/>
      <c r="AP381" s="277"/>
      <c r="AQ381" s="277"/>
      <c r="AR381" s="277"/>
      <c r="AS381" s="280"/>
      <c r="AT381" s="264"/>
      <c r="AU381" s="265"/>
      <c r="AV381" s="179"/>
      <c r="AW381" s="265"/>
      <c r="AX381" s="179"/>
      <c r="AY381" s="265"/>
      <c r="AZ381" s="266"/>
      <c r="BA381" s="223" t="str">
        <f t="shared" si="2058"/>
        <v/>
      </c>
      <c r="BB381" s="223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BC381" s="223" t="str">
        <f t="shared" si="2053"/>
        <v/>
      </c>
    </row>
    <row r="382" spans="1:55">
      <c r="A382" s="166">
        <f>输入错误检查!A381</f>
        <v>0</v>
      </c>
      <c r="B382" s="108" t="str">
        <f t="shared" si="2369"/>
        <v/>
      </c>
      <c r="C382" s="108" t="str">
        <f t="shared" si="2370"/>
        <v/>
      </c>
      <c r="D382" s="108" t="str">
        <f t="shared" si="2371"/>
        <v/>
      </c>
      <c r="E382" s="108" t="str">
        <f t="shared" si="2372"/>
        <v/>
      </c>
      <c r="F382" s="108" t="str">
        <f t="shared" si="2373"/>
        <v/>
      </c>
      <c r="G382" s="125">
        <v>4</v>
      </c>
      <c r="H382" s="108" t="s">
        <v>311</v>
      </c>
      <c r="I382" s="108" t="str">
        <f t="shared" si="2085"/>
        <v/>
      </c>
      <c r="J382" s="108" t="str">
        <f t="shared" si="2086"/>
        <v/>
      </c>
      <c r="K382" s="288"/>
      <c r="L382" s="288"/>
      <c r="M382" s="208"/>
      <c r="N382" s="208"/>
      <c r="O382" s="108"/>
      <c r="P382" s="267"/>
      <c r="Q382" s="267"/>
      <c r="R382" s="267"/>
      <c r="S382" s="288"/>
      <c r="T382" s="288"/>
      <c r="U382" s="125" t="str">
        <f t="shared" si="2031"/>
        <v/>
      </c>
      <c r="V382" s="125" t="str" cm="1">
        <f t="array" ref="V382">_xlfn.IFS(S382+T382=0,"",S382&gt;T382,IF(I382="主",IF(S382=5,4,3),IF(S382=5,0,1)),S382&lt;T382,IF(I382="主",IF(T382=5,0,1),IF(T382=5,4,3)),S382=T382,2)</f>
        <v/>
      </c>
      <c r="W382" s="271"/>
      <c r="X382" s="271"/>
      <c r="Y382" s="258" t="str">
        <f t="shared" ref="Y382:Y386" si="2406">IF(Y381="","",Y381)</f>
        <v/>
      </c>
      <c r="Z382" s="235" t="str">
        <f t="shared" ref="Z382:AA382" si="2407">IF($K382="","",IF($K382=$K380,AT380,AT379))</f>
        <v/>
      </c>
      <c r="AA382" s="235" t="str">
        <f t="shared" si="2407"/>
        <v/>
      </c>
      <c r="AB382" s="239" t="str">
        <f t="shared" ref="AB382" si="2408">IF($K382="","",IF($K382=$K380,AW380,AW379))</f>
        <v/>
      </c>
      <c r="AC382" s="239" t="str">
        <f t="shared" ref="AC382" si="2409">IF($K382="","",IF($K382=$K380,AY380,AY379))</f>
        <v/>
      </c>
      <c r="AD382" s="232" t="str">
        <f t="shared" ref="AD382:AG382" si="2410">IF($K382="","",IF($K382=$K380,Z380,Z379))</f>
        <v/>
      </c>
      <c r="AE382" s="232" t="str">
        <f t="shared" si="2410"/>
        <v/>
      </c>
      <c r="AF382" s="240" t="str">
        <f t="shared" si="2410"/>
        <v/>
      </c>
      <c r="AG382" s="240" t="str">
        <f t="shared" si="2410"/>
        <v/>
      </c>
      <c r="AH382" s="232" t="str">
        <f t="shared" ref="AH382:AK382" si="2411">IF($K382="","",IF($K382=$K380,AD380,AD379))</f>
        <v/>
      </c>
      <c r="AI382" s="232" t="str">
        <f t="shared" si="2411"/>
        <v/>
      </c>
      <c r="AJ382" s="233" t="str">
        <f t="shared" si="2411"/>
        <v/>
      </c>
      <c r="AK382" s="233" t="str">
        <f t="shared" si="2411"/>
        <v/>
      </c>
      <c r="AL382" s="236" t="str">
        <f t="shared" ref="AL382" si="2412">IF($K382="","",IF($K382=$K380,AZ380,AZ379))</f>
        <v/>
      </c>
      <c r="AM382" s="241" t="str">
        <f t="shared" ref="AM382:AN382" si="2413">IF($K382="","",IF($K382=$K380,AL380,AL379))</f>
        <v/>
      </c>
      <c r="AN382" s="241" t="str">
        <f t="shared" si="2413"/>
        <v/>
      </c>
      <c r="AO382" s="277"/>
      <c r="AP382" s="277"/>
      <c r="AQ382" s="277"/>
      <c r="AR382" s="277"/>
      <c r="AS382" s="277"/>
      <c r="AT382" s="264"/>
      <c r="AU382" s="265"/>
      <c r="AV382" s="179"/>
      <c r="AW382" s="265"/>
      <c r="AX382" s="179"/>
      <c r="AY382" s="265"/>
      <c r="AZ382" s="266"/>
      <c r="BA382" s="223" t="str">
        <f t="shared" si="2058"/>
        <v/>
      </c>
      <c r="BB382" s="223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BC382" s="223" t="str">
        <f t="shared" si="2053"/>
        <v/>
      </c>
    </row>
    <row r="383" spans="1:55">
      <c r="A383" s="166">
        <f>输入错误检查!A382</f>
        <v>0</v>
      </c>
      <c r="B383" s="108" t="str">
        <f t="shared" si="2369"/>
        <v/>
      </c>
      <c r="C383" s="108" t="str">
        <f t="shared" si="2370"/>
        <v/>
      </c>
      <c r="D383" s="108" t="str">
        <f t="shared" si="2371"/>
        <v/>
      </c>
      <c r="E383" s="108" t="str">
        <f t="shared" si="2372"/>
        <v/>
      </c>
      <c r="F383" s="108" t="str">
        <f t="shared" si="2373"/>
        <v/>
      </c>
      <c r="G383" s="125">
        <v>5</v>
      </c>
      <c r="H383" s="108" t="s">
        <v>307</v>
      </c>
      <c r="I383" s="108" t="str">
        <f t="shared" si="2085"/>
        <v/>
      </c>
      <c r="J383" s="108" t="str">
        <f t="shared" si="2086"/>
        <v/>
      </c>
      <c r="K383" s="288"/>
      <c r="L383" s="288"/>
      <c r="M383" s="208">
        <f>S383+S384</f>
        <v>0</v>
      </c>
      <c r="N383" s="208">
        <f>T383+T384</f>
        <v>0</v>
      </c>
      <c r="O383" s="108">
        <f t="shared" si="2395"/>
        <v>0</v>
      </c>
      <c r="P383" s="256">
        <f t="shared" si="2396"/>
        <v>0</v>
      </c>
      <c r="Q383" s="256">
        <f t="shared" si="2397"/>
        <v>0</v>
      </c>
      <c r="R383" s="256">
        <f t="shared" si="2398"/>
        <v>0</v>
      </c>
      <c r="S383" s="288"/>
      <c r="T383" s="288"/>
      <c r="U383" s="125" t="str">
        <f t="shared" si="2031"/>
        <v/>
      </c>
      <c r="V383" s="125" t="str" cm="1">
        <f t="array" ref="V383">_xlfn.IFS(S383+T383=0,"",S383&gt;T383,IF(I383="主",IF(S383=5,4,3),IF(S383=5,0,1)),S383&lt;T383,IF(I383="主",IF(T383=5,0,1),IF(T383=5,4,3)),S383=T383,2)</f>
        <v/>
      </c>
      <c r="W383" s="271"/>
      <c r="X383" s="271"/>
      <c r="Y383" s="258"/>
      <c r="Z383" s="235" t="str">
        <f t="shared" ref="Z383:AA383" si="2414">IF($K383="","",IF($K383=$K381,AT381,AT382))</f>
        <v/>
      </c>
      <c r="AA383" s="235" t="str">
        <f t="shared" si="2414"/>
        <v/>
      </c>
      <c r="AB383" s="239" t="str">
        <f t="shared" ref="AB383" si="2415">IF($K383="","",IF($K383=$K381,AW381,AW382))</f>
        <v/>
      </c>
      <c r="AC383" s="239" t="str">
        <f t="shared" ref="AC383" si="2416">IF($K383="","",IF($K383=$K381,AY381,AY382))</f>
        <v/>
      </c>
      <c r="AD383" s="232" t="str">
        <f t="shared" ref="AD383:AG383" si="2417">IF($K383="","",IF($K383=$K381,Z381,Z382))</f>
        <v/>
      </c>
      <c r="AE383" s="232" t="str">
        <f t="shared" si="2417"/>
        <v/>
      </c>
      <c r="AF383" s="240" t="str">
        <f t="shared" si="2417"/>
        <v/>
      </c>
      <c r="AG383" s="240" t="str">
        <f t="shared" si="2417"/>
        <v/>
      </c>
      <c r="AH383" s="232" t="str">
        <f t="shared" ref="AH383:AK383" si="2418">IF($K383="","",IF($K383=$K381,AD381,AD382))</f>
        <v/>
      </c>
      <c r="AI383" s="232" t="str">
        <f t="shared" si="2418"/>
        <v/>
      </c>
      <c r="AJ383" s="233" t="str">
        <f t="shared" si="2418"/>
        <v/>
      </c>
      <c r="AK383" s="233" t="str">
        <f t="shared" si="2418"/>
        <v/>
      </c>
      <c r="AL383" s="236" t="str">
        <f t="shared" ref="AL383" si="2419">IF($K383="","",IF($K383=$K381,AZ381,AZ382))</f>
        <v/>
      </c>
      <c r="AM383" s="241" t="str">
        <f t="shared" ref="AM383:AN383" si="2420">IF($K383="","",IF($K383=$K381,AL381,AL382))</f>
        <v/>
      </c>
      <c r="AN383" s="241" t="str">
        <f t="shared" si="2420"/>
        <v/>
      </c>
      <c r="AO383" s="277"/>
      <c r="AP383" s="277"/>
      <c r="AQ383" s="277"/>
      <c r="AR383" s="277"/>
      <c r="AS383" s="280"/>
      <c r="AT383" s="264"/>
      <c r="AU383" s="265"/>
      <c r="AV383" s="179"/>
      <c r="AW383" s="265"/>
      <c r="AX383" s="179"/>
      <c r="AY383" s="265"/>
      <c r="AZ383" s="266"/>
      <c r="BA383" s="223" t="str">
        <f t="shared" si="2058"/>
        <v/>
      </c>
      <c r="BB383" s="223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BC383" s="223" t="str">
        <f t="shared" si="2053"/>
        <v/>
      </c>
    </row>
    <row r="384" spans="1:55">
      <c r="A384" s="166">
        <f>输入错误检查!A383</f>
        <v>0</v>
      </c>
      <c r="B384" s="108" t="str">
        <f t="shared" si="2369"/>
        <v/>
      </c>
      <c r="C384" s="108" t="str">
        <f t="shared" si="2370"/>
        <v/>
      </c>
      <c r="D384" s="108" t="str">
        <f t="shared" si="2371"/>
        <v/>
      </c>
      <c r="E384" s="108" t="str">
        <f t="shared" si="2372"/>
        <v/>
      </c>
      <c r="F384" s="108" t="str">
        <f t="shared" si="2373"/>
        <v/>
      </c>
      <c r="G384" s="125">
        <v>5</v>
      </c>
      <c r="H384" s="108" t="s">
        <v>311</v>
      </c>
      <c r="I384" s="108" t="str">
        <f t="shared" si="2085"/>
        <v/>
      </c>
      <c r="J384" s="108" t="str">
        <f t="shared" si="2086"/>
        <v/>
      </c>
      <c r="K384" s="288"/>
      <c r="L384" s="288"/>
      <c r="M384" s="208"/>
      <c r="N384" s="208"/>
      <c r="O384" s="108"/>
      <c r="P384" s="267"/>
      <c r="Q384" s="267"/>
      <c r="R384" s="267"/>
      <c r="S384" s="288"/>
      <c r="T384" s="288"/>
      <c r="U384" s="125" t="str">
        <f t="shared" si="2031"/>
        <v/>
      </c>
      <c r="V384" s="125" t="str" cm="1">
        <f t="array" ref="V384">_xlfn.IFS(S384+T384=0,"",S384&gt;T384,IF(I384="主",IF(S384=5,4,3),IF(S384=5,0,1)),S384&lt;T384,IF(I384="主",IF(T384=5,0,1),IF(T384=5,4,3)),S384=T384,2)</f>
        <v/>
      </c>
      <c r="W384" s="271"/>
      <c r="X384" s="271"/>
      <c r="Y384" s="258" t="str">
        <f t="shared" si="2406"/>
        <v/>
      </c>
      <c r="Z384" s="235" t="str">
        <f t="shared" ref="Z384:AA384" si="2421">IF($K384="","",IF($K384=$K382,AT382,AT381))</f>
        <v/>
      </c>
      <c r="AA384" s="235" t="str">
        <f t="shared" si="2421"/>
        <v/>
      </c>
      <c r="AB384" s="239" t="str">
        <f t="shared" ref="AB384" si="2422">IF($K384="","",IF($K384=$K382,AW382,AW381))</f>
        <v/>
      </c>
      <c r="AC384" s="239" t="str">
        <f t="shared" ref="AC384" si="2423">IF($K384="","",IF($K384=$K382,AY382,AY381))</f>
        <v/>
      </c>
      <c r="AD384" s="232" t="str">
        <f t="shared" ref="AD384:AG384" si="2424">IF($K384="","",IF($K384=$K382,Z382,Z381))</f>
        <v/>
      </c>
      <c r="AE384" s="232" t="str">
        <f t="shared" si="2424"/>
        <v/>
      </c>
      <c r="AF384" s="240" t="str">
        <f t="shared" si="2424"/>
        <v/>
      </c>
      <c r="AG384" s="240" t="str">
        <f t="shared" si="2424"/>
        <v/>
      </c>
      <c r="AH384" s="232" t="str">
        <f t="shared" ref="AH384:AK384" si="2425">IF($K384="","",IF($K384=$K382,AD382,AD381))</f>
        <v/>
      </c>
      <c r="AI384" s="232" t="str">
        <f t="shared" si="2425"/>
        <v/>
      </c>
      <c r="AJ384" s="233" t="str">
        <f t="shared" si="2425"/>
        <v/>
      </c>
      <c r="AK384" s="233" t="str">
        <f t="shared" si="2425"/>
        <v/>
      </c>
      <c r="AL384" s="236" t="str">
        <f t="shared" ref="AL384" si="2426">IF($K384="","",IF($K384=$K382,AZ382,AZ381))</f>
        <v/>
      </c>
      <c r="AM384" s="241" t="str">
        <f t="shared" ref="AM384:AN384" si="2427">IF($K384="","",IF($K384=$K382,AL382,AL381))</f>
        <v/>
      </c>
      <c r="AN384" s="241" t="str">
        <f t="shared" si="2427"/>
        <v/>
      </c>
      <c r="AO384" s="277"/>
      <c r="AP384" s="277"/>
      <c r="AQ384" s="277"/>
      <c r="AR384" s="277"/>
      <c r="AS384" s="277"/>
      <c r="AT384" s="264"/>
      <c r="AU384" s="265"/>
      <c r="AV384" s="179"/>
      <c r="AW384" s="265"/>
      <c r="AX384" s="179"/>
      <c r="AY384" s="265"/>
      <c r="AZ384" s="266"/>
      <c r="BA384" s="223" t="str">
        <f t="shared" si="2058"/>
        <v/>
      </c>
      <c r="BB384" s="223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BC384" s="223" t="str">
        <f t="shared" si="2053"/>
        <v/>
      </c>
    </row>
    <row r="385" spans="1:55">
      <c r="A385" s="166">
        <f>输入错误检查!A384</f>
        <v>0</v>
      </c>
      <c r="B385" s="108" t="str">
        <f t="shared" si="2369"/>
        <v/>
      </c>
      <c r="C385" s="108" t="str">
        <f t="shared" si="2370"/>
        <v/>
      </c>
      <c r="D385" s="108" t="str">
        <f t="shared" si="2371"/>
        <v/>
      </c>
      <c r="E385" s="108" t="str">
        <f t="shared" si="2372"/>
        <v/>
      </c>
      <c r="F385" s="108" t="str">
        <f t="shared" si="2373"/>
        <v/>
      </c>
      <c r="G385" s="125" t="s">
        <v>314</v>
      </c>
      <c r="H385" s="108" t="s">
        <v>307</v>
      </c>
      <c r="I385" s="108" t="str">
        <f t="shared" si="2085"/>
        <v/>
      </c>
      <c r="J385" s="108" t="str">
        <f t="shared" si="2086"/>
        <v/>
      </c>
      <c r="K385" s="288"/>
      <c r="L385" s="288"/>
      <c r="M385" s="208">
        <f>S385+S386</f>
        <v>0</v>
      </c>
      <c r="N385" s="208">
        <f>T385+T386</f>
        <v>0</v>
      </c>
      <c r="O385" s="108">
        <f t="shared" si="2395"/>
        <v>0</v>
      </c>
      <c r="P385" s="256">
        <f t="shared" si="2396"/>
        <v>0</v>
      </c>
      <c r="Q385" s="256">
        <f t="shared" si="2397"/>
        <v>0</v>
      </c>
      <c r="R385" s="256">
        <f t="shared" si="2398"/>
        <v>0</v>
      </c>
      <c r="S385" s="288"/>
      <c r="T385" s="288"/>
      <c r="U385" s="125" t="str">
        <f t="shared" si="2031"/>
        <v/>
      </c>
      <c r="V385" s="125" t="str" cm="1">
        <f t="array" ref="V385">_xlfn.IFS(S385+T385=0,"",S385&gt;T385,IF(I385="主",IF(S385=5,4,3),IF(S385=5,0,1)),S385&lt;T385,IF(I385="主",IF(T385=5,0,1),IF(T385=5,4,3)),S385=T385,2)</f>
        <v/>
      </c>
      <c r="W385" s="271"/>
      <c r="X385" s="271"/>
      <c r="Y385" s="258"/>
      <c r="Z385" s="235" t="str">
        <f t="shared" ref="Z385:AA385" si="2428">IF($K385="","",IF($K385=$K383,AT383,AT384))</f>
        <v/>
      </c>
      <c r="AA385" s="235" t="str">
        <f t="shared" si="2428"/>
        <v/>
      </c>
      <c r="AB385" s="239" t="str">
        <f t="shared" ref="AB385" si="2429">IF($K385="","",IF($K385=$K383,AW383,AW384))</f>
        <v/>
      </c>
      <c r="AC385" s="239" t="str">
        <f t="shared" ref="AC385" si="2430">IF($K385="","",IF($K385=$K383,AY383,AY384))</f>
        <v/>
      </c>
      <c r="AD385" s="232" t="str">
        <f t="shared" ref="AD385:AG385" si="2431">IF($K385="","",IF($K385=$K383,Z383,Z384))</f>
        <v/>
      </c>
      <c r="AE385" s="232" t="str">
        <f t="shared" si="2431"/>
        <v/>
      </c>
      <c r="AF385" s="240" t="str">
        <f t="shared" si="2431"/>
        <v/>
      </c>
      <c r="AG385" s="240" t="str">
        <f t="shared" si="2431"/>
        <v/>
      </c>
      <c r="AH385" s="232" t="str">
        <f t="shared" ref="AH385:AK385" si="2432">IF($K385="","",IF($K385=$K383,AD383,AD384))</f>
        <v/>
      </c>
      <c r="AI385" s="232" t="str">
        <f t="shared" si="2432"/>
        <v/>
      </c>
      <c r="AJ385" s="233" t="str">
        <f t="shared" si="2432"/>
        <v/>
      </c>
      <c r="AK385" s="233" t="str">
        <f t="shared" si="2432"/>
        <v/>
      </c>
      <c r="AL385" s="236" t="str">
        <f t="shared" ref="AL385" si="2433">IF($K385="","",IF($K385=$K383,AZ383,AZ384))</f>
        <v/>
      </c>
      <c r="AM385" s="241" t="str">
        <f t="shared" ref="AM385:AN385" si="2434">IF($K385="","",IF($K385=$K383,AL383,AL384))</f>
        <v/>
      </c>
      <c r="AN385" s="241" t="str">
        <f t="shared" si="2434"/>
        <v/>
      </c>
      <c r="AO385" s="277"/>
      <c r="AP385" s="277"/>
      <c r="AQ385" s="277"/>
      <c r="AR385" s="277"/>
      <c r="AS385" s="280"/>
      <c r="AT385" s="264"/>
      <c r="AU385" s="265"/>
      <c r="AV385" s="179"/>
      <c r="AW385" s="265"/>
      <c r="AX385" s="179"/>
      <c r="AY385" s="265"/>
      <c r="AZ385" s="266"/>
      <c r="BA385" s="223" t="str">
        <f t="shared" si="2058"/>
        <v/>
      </c>
      <c r="BB385" s="223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223" t="str">
        <f t="shared" si="2053"/>
        <v/>
      </c>
    </row>
    <row r="386" spans="1:55">
      <c r="A386" s="166">
        <f>输入错误检查!A385</f>
        <v>0</v>
      </c>
      <c r="B386" s="108" t="str">
        <f t="shared" si="2369"/>
        <v/>
      </c>
      <c r="C386" s="108" t="str">
        <f t="shared" si="2370"/>
        <v/>
      </c>
      <c r="D386" s="108" t="str">
        <f t="shared" si="2371"/>
        <v/>
      </c>
      <c r="E386" s="108" t="str">
        <f t="shared" si="2372"/>
        <v/>
      </c>
      <c r="F386" s="108" t="str">
        <f t="shared" si="2373"/>
        <v/>
      </c>
      <c r="G386" s="125" t="s">
        <v>314</v>
      </c>
      <c r="H386" s="108" t="s">
        <v>311</v>
      </c>
      <c r="I386" s="108" t="str">
        <f t="shared" si="2085"/>
        <v/>
      </c>
      <c r="J386" s="108" t="str">
        <f t="shared" si="2086"/>
        <v/>
      </c>
      <c r="K386" s="288"/>
      <c r="L386" s="288"/>
      <c r="M386" s="208"/>
      <c r="N386" s="208"/>
      <c r="O386" s="108"/>
      <c r="P386" s="267"/>
      <c r="Q386" s="267"/>
      <c r="R386" s="267"/>
      <c r="S386" s="288"/>
      <c r="T386" s="288"/>
      <c r="U386" s="125" t="str">
        <f t="shared" si="2031"/>
        <v/>
      </c>
      <c r="V386" s="125" t="str" cm="1">
        <f t="array" ref="V386">_xlfn.IFS(S386+T386=0,"",S386&gt;T386,IF(I386="主",IF(S386=5,4,3),IF(S386=5,0,1)),S386&lt;T386,IF(I386="主",IF(T386=5,0,1),IF(T386=5,4,3)),S386=T386,2)</f>
        <v/>
      </c>
      <c r="W386" s="271"/>
      <c r="X386" s="271"/>
      <c r="Y386" s="258" t="str">
        <f t="shared" si="2406"/>
        <v/>
      </c>
      <c r="Z386" s="235" t="str">
        <f t="shared" ref="Z386:AA386" si="2435">IF($K386="","",IF($K386=$K384,AT384,AT383))</f>
        <v/>
      </c>
      <c r="AA386" s="235" t="str">
        <f t="shared" si="2435"/>
        <v/>
      </c>
      <c r="AB386" s="239" t="str">
        <f t="shared" ref="AB386" si="2436">IF($K386="","",IF($K386=$K384,AW384,AW383))</f>
        <v/>
      </c>
      <c r="AC386" s="239" t="str">
        <f t="shared" ref="AC386" si="2437">IF($K386="","",IF($K386=$K384,AY384,AY383))</f>
        <v/>
      </c>
      <c r="AD386" s="232" t="str">
        <f t="shared" ref="AD386:AG386" si="2438">IF($K386="","",IF($K386=$K384,Z384,Z383))</f>
        <v/>
      </c>
      <c r="AE386" s="232" t="str">
        <f t="shared" si="2438"/>
        <v/>
      </c>
      <c r="AF386" s="240" t="str">
        <f t="shared" si="2438"/>
        <v/>
      </c>
      <c r="AG386" s="240" t="str">
        <f t="shared" si="2438"/>
        <v/>
      </c>
      <c r="AH386" s="232" t="str">
        <f t="shared" ref="AH386:AK386" si="2439">IF($K386="","",IF($K386=$K384,AD384,AD383))</f>
        <v/>
      </c>
      <c r="AI386" s="232" t="str">
        <f t="shared" si="2439"/>
        <v/>
      </c>
      <c r="AJ386" s="233" t="str">
        <f t="shared" si="2439"/>
        <v/>
      </c>
      <c r="AK386" s="233" t="str">
        <f t="shared" si="2439"/>
        <v/>
      </c>
      <c r="AL386" s="236" t="str">
        <f t="shared" ref="AL386" si="2440">IF($K386="","",IF($K386=$K384,AZ384,AZ383))</f>
        <v/>
      </c>
      <c r="AM386" s="241" t="str">
        <f t="shared" ref="AM386:AN386" si="2441">IF($K386="","",IF($K386=$K384,AL384,AL383))</f>
        <v/>
      </c>
      <c r="AN386" s="241" t="str">
        <f t="shared" si="2441"/>
        <v/>
      </c>
      <c r="AO386" s="277"/>
      <c r="AP386" s="277"/>
      <c r="AQ386" s="277"/>
      <c r="AR386" s="277"/>
      <c r="AS386" s="277"/>
      <c r="AT386" s="264"/>
      <c r="AU386" s="265"/>
      <c r="AV386" s="179"/>
      <c r="AW386" s="265"/>
      <c r="AX386" s="179"/>
      <c r="AY386" s="265"/>
      <c r="AZ386" s="266"/>
      <c r="BA386" s="223" t="str">
        <f t="shared" si="2058"/>
        <v/>
      </c>
      <c r="BB386" s="223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223" t="str">
        <f t="shared" si="2053"/>
        <v/>
      </c>
    </row>
    <row r="387" spans="1:55">
      <c r="A387" s="166">
        <f>输入错误检查!A386</f>
        <v>0</v>
      </c>
      <c r="B387" s="108" t="str">
        <f>IF(赛果!A34="","",赛果!A34)</f>
        <v/>
      </c>
      <c r="C387" s="108" t="str">
        <f>IF(赛果!B34="","",赛果!B34)</f>
        <v/>
      </c>
      <c r="D387" s="108" t="str">
        <f>IF(赛果!C34="","",赛果!C34)</f>
        <v/>
      </c>
      <c r="E387" s="108" t="str">
        <f>IF(赛果!D34="","",赛果!D34)</f>
        <v/>
      </c>
      <c r="F387" s="108" t="str">
        <f>IF(赛果!E34="","",赛果!E34)</f>
        <v/>
      </c>
      <c r="G387" s="125">
        <v>1</v>
      </c>
      <c r="H387" s="108" t="s">
        <v>307</v>
      </c>
      <c r="I387" s="108" t="str">
        <f t="shared" si="2085"/>
        <v/>
      </c>
      <c r="J387" s="108" t="str">
        <f t="shared" si="2086"/>
        <v/>
      </c>
      <c r="K387" s="179"/>
      <c r="L387" s="207"/>
      <c r="M387" s="208">
        <f>S387+S388</f>
        <v>0</v>
      </c>
      <c r="N387" s="208">
        <f>T387+T388</f>
        <v>0</v>
      </c>
      <c r="O387" s="125">
        <f t="shared" ref="O387:O391" si="2442">M387+N387</f>
        <v>0</v>
      </c>
      <c r="P387" s="209">
        <f t="shared" ref="P387:P391" si="2443">IF(M387&gt;N387,1,0)</f>
        <v>0</v>
      </c>
      <c r="Q387" s="209">
        <f t="shared" ref="Q387:Q391" si="2444">IF(M387+N387=0,0,IF(M387=N387,1,0))</f>
        <v>0</v>
      </c>
      <c r="R387" s="209">
        <f t="shared" ref="R387:R391" si="2445">IF(M387&lt;N387,1,0)</f>
        <v>0</v>
      </c>
      <c r="S387" s="177"/>
      <c r="T387" s="177"/>
      <c r="U387" s="125" t="str">
        <f t="shared" si="2031"/>
        <v/>
      </c>
      <c r="V387" s="125" t="str" cm="1">
        <f t="array" ref="V387">_xlfn.IFS(S387+T387=0,"",S387&gt;T387,IF(I387="主",IF(S387=5,4,3),IF(S387=5,0,1)),S387&lt;T387,IF(I387="主",IF(T387=5,0,1),IF(T387=5,4,3)),S387=T387,2)</f>
        <v/>
      </c>
      <c r="W387" s="210"/>
      <c r="X387" s="210"/>
      <c r="Y387" s="210"/>
      <c r="Z387" s="211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3"/>
      <c r="AL387" s="214"/>
      <c r="AM387" s="214"/>
      <c r="AN387" s="214"/>
      <c r="AO387" s="249"/>
      <c r="AP387" s="250"/>
      <c r="AQ387" s="217"/>
      <c r="AR387" s="218"/>
      <c r="AS387" s="219"/>
      <c r="AT387" s="220"/>
      <c r="AU387" s="221"/>
      <c r="AV387" s="179"/>
      <c r="AW387" s="221"/>
      <c r="AX387" s="179"/>
      <c r="AY387" s="221"/>
      <c r="AZ387" s="136"/>
      <c r="BA387" s="223" t="str">
        <f t="shared" si="2058"/>
        <v/>
      </c>
      <c r="BB387" s="223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BC387" s="223" t="str">
        <f t="shared" si="2053"/>
        <v/>
      </c>
    </row>
    <row r="388" spans="1:55">
      <c r="A388" s="166">
        <f>输入错误检查!A387</f>
        <v>0</v>
      </c>
      <c r="B388" s="108" t="str">
        <f t="shared" ref="B388:B398" si="2446">B387</f>
        <v/>
      </c>
      <c r="C388" s="108" t="str">
        <f t="shared" ref="C388:C398" si="2447">C387</f>
        <v/>
      </c>
      <c r="D388" s="108" t="str">
        <f t="shared" ref="D388:D398" si="2448">D387</f>
        <v/>
      </c>
      <c r="E388" s="108" t="str">
        <f t="shared" ref="E388:E398" si="2449">E387</f>
        <v/>
      </c>
      <c r="F388" s="108" t="str">
        <f t="shared" ref="F388:F398" si="2450">F387</f>
        <v/>
      </c>
      <c r="G388" s="125">
        <v>1</v>
      </c>
      <c r="H388" s="108" t="s">
        <v>311</v>
      </c>
      <c r="I388" s="108" t="str">
        <f t="shared" si="2085"/>
        <v/>
      </c>
      <c r="J388" s="108" t="str">
        <f t="shared" si="2086"/>
        <v/>
      </c>
      <c r="K388" s="179"/>
      <c r="L388" s="245"/>
      <c r="M388" s="208"/>
      <c r="N388" s="208"/>
      <c r="O388" s="125"/>
      <c r="P388" s="224"/>
      <c r="Q388" s="224"/>
      <c r="R388" s="224"/>
      <c r="S388" s="177"/>
      <c r="T388" s="177"/>
      <c r="U388" s="125" t="str">
        <f t="shared" ref="U388:U451" si="2451">_xlfn.IFS(S388+T388=0,"",S388&gt;T388,IF(I388="主","屠","人"),S388&lt;T388,IF(I388="主","人","屠"),S388=T388,"平")</f>
        <v/>
      </c>
      <c r="V388" s="125" t="str" cm="1">
        <f t="array" ref="V388">_xlfn.IFS(S388+T388=0,"",S388&gt;T388,IF(I388="主",IF(S388=5,4,3),IF(S388=5,0,1)),S388&lt;T388,IF(I388="主",IF(T388=5,0,1),IF(T388=5,4,3)),S388=T388,2)</f>
        <v/>
      </c>
      <c r="W388" s="210" t="str">
        <f>IF(W387="","",W387)</f>
        <v/>
      </c>
      <c r="X388" s="210"/>
      <c r="Y388" s="210" t="str">
        <f t="shared" ref="Y388:Y392" si="2452">IF(Y387="","",Y387)</f>
        <v/>
      </c>
      <c r="Z388" s="225"/>
      <c r="AA388" s="226"/>
      <c r="AB388" s="227"/>
      <c r="AC388" s="227"/>
      <c r="AD388" s="227"/>
      <c r="AE388" s="227"/>
      <c r="AF388" s="227"/>
      <c r="AG388" s="227"/>
      <c r="AH388" s="227"/>
      <c r="AI388" s="227"/>
      <c r="AJ388" s="227"/>
      <c r="AK388" s="213"/>
      <c r="AL388" s="214"/>
      <c r="AM388" s="214"/>
      <c r="AN388" s="214"/>
      <c r="AO388" s="249"/>
      <c r="AP388" s="250"/>
      <c r="AQ388" s="228"/>
      <c r="AR388" s="229"/>
      <c r="AS388" s="230"/>
      <c r="AT388" s="220"/>
      <c r="AU388" s="221"/>
      <c r="AV388" s="179"/>
      <c r="AW388" s="221"/>
      <c r="AX388" s="179"/>
      <c r="AY388" s="221"/>
      <c r="AZ388" s="136"/>
      <c r="BA388" s="223" t="str">
        <f t="shared" si="2058"/>
        <v/>
      </c>
      <c r="BB388" s="223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BC388" s="223" t="str">
        <f t="shared" si="2053"/>
        <v/>
      </c>
    </row>
    <row r="389" spans="1:55">
      <c r="A389" s="166">
        <f>输入错误检查!A388</f>
        <v>0</v>
      </c>
      <c r="B389" s="108" t="str">
        <f t="shared" si="2446"/>
        <v/>
      </c>
      <c r="C389" s="108" t="str">
        <f t="shared" si="2447"/>
        <v/>
      </c>
      <c r="D389" s="108" t="str">
        <f t="shared" si="2448"/>
        <v/>
      </c>
      <c r="E389" s="108" t="str">
        <f t="shared" si="2449"/>
        <v/>
      </c>
      <c r="F389" s="108" t="str">
        <f t="shared" si="2450"/>
        <v/>
      </c>
      <c r="G389" s="125">
        <v>2</v>
      </c>
      <c r="H389" s="108" t="s">
        <v>307</v>
      </c>
      <c r="I389" s="108" t="str">
        <f t="shared" si="2085"/>
        <v/>
      </c>
      <c r="J389" s="108" t="str">
        <f t="shared" si="2086"/>
        <v/>
      </c>
      <c r="K389" s="179"/>
      <c r="L389" s="207"/>
      <c r="M389" s="208">
        <f>S389+S390</f>
        <v>0</v>
      </c>
      <c r="N389" s="208">
        <f>T389+T390</f>
        <v>0</v>
      </c>
      <c r="O389" s="125">
        <f t="shared" si="2442"/>
        <v>0</v>
      </c>
      <c r="P389" s="209">
        <f t="shared" si="2443"/>
        <v>0</v>
      </c>
      <c r="Q389" s="209">
        <f t="shared" si="2444"/>
        <v>0</v>
      </c>
      <c r="R389" s="209">
        <f t="shared" si="2445"/>
        <v>0</v>
      </c>
      <c r="S389" s="177"/>
      <c r="T389" s="177"/>
      <c r="U389" s="125" t="str">
        <f t="shared" si="2451"/>
        <v/>
      </c>
      <c r="V389" s="125" t="str" cm="1">
        <f t="array" ref="V389">_xlfn.IFS(S389+T389=0,"",S389&gt;T389,IF(I389="主",IF(S389=5,4,3),IF(S389=5,0,1)),S389&lt;T389,IF(I389="主",IF(T389=5,0,1),IF(T389=5,4,3)),S389=T389,2)</f>
        <v/>
      </c>
      <c r="W389" s="231"/>
      <c r="X389" s="210"/>
      <c r="Y389" s="210"/>
      <c r="Z389" s="232" t="str">
        <f t="shared" ref="Z389:AA389" si="2453">IF($K389="","",IF($K389=$K387,AT387,AT388))</f>
        <v/>
      </c>
      <c r="AA389" s="233" t="str">
        <f t="shared" si="2453"/>
        <v/>
      </c>
      <c r="AB389" s="234" t="str">
        <f t="shared" ref="AB389" si="2454">IF($K389="","",IF($K389=$K387,AW387,AW388))</f>
        <v/>
      </c>
      <c r="AC389" s="235" t="str">
        <f t="shared" ref="AC389" si="2455">IF($K389="","",IF($K389=$K387,AY387,AY388))</f>
        <v/>
      </c>
      <c r="AD389" s="227"/>
      <c r="AE389" s="227"/>
      <c r="AF389" s="227"/>
      <c r="AG389" s="227"/>
      <c r="AH389" s="227"/>
      <c r="AI389" s="227"/>
      <c r="AJ389" s="227"/>
      <c r="AK389" s="227"/>
      <c r="AL389" s="236" t="str">
        <f t="shared" ref="AL389" si="2456">IF($K389="","",IF($K389=$K387,AZ387,AZ388))</f>
        <v/>
      </c>
      <c r="AM389" s="214"/>
      <c r="AN389" s="214"/>
      <c r="AO389" s="249"/>
      <c r="AP389" s="177"/>
      <c r="AQ389" s="281"/>
      <c r="AR389" s="238"/>
      <c r="AS389" s="230"/>
      <c r="AT389" s="220"/>
      <c r="AU389" s="221"/>
      <c r="AV389" s="179"/>
      <c r="AW389" s="221"/>
      <c r="AX389" s="179"/>
      <c r="AY389" s="221"/>
      <c r="AZ389" s="139"/>
      <c r="BA389" s="223" t="str">
        <f t="shared" si="2058"/>
        <v/>
      </c>
      <c r="BB389" s="223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BC389" s="223" t="str">
        <f t="shared" si="2053"/>
        <v/>
      </c>
    </row>
    <row r="390" spans="1:55">
      <c r="A390" s="166">
        <f>输入错误检查!A389</f>
        <v>0</v>
      </c>
      <c r="B390" s="108" t="str">
        <f t="shared" si="2446"/>
        <v/>
      </c>
      <c r="C390" s="108" t="str">
        <f t="shared" si="2447"/>
        <v/>
      </c>
      <c r="D390" s="108" t="str">
        <f t="shared" si="2448"/>
        <v/>
      </c>
      <c r="E390" s="108" t="str">
        <f t="shared" si="2449"/>
        <v/>
      </c>
      <c r="F390" s="108" t="str">
        <f t="shared" si="2450"/>
        <v/>
      </c>
      <c r="G390" s="125">
        <v>2</v>
      </c>
      <c r="H390" s="108" t="s">
        <v>311</v>
      </c>
      <c r="I390" s="108" t="str">
        <f t="shared" si="2085"/>
        <v/>
      </c>
      <c r="J390" s="108" t="str">
        <f t="shared" si="2086"/>
        <v/>
      </c>
      <c r="K390" s="179"/>
      <c r="L390" s="245"/>
      <c r="M390" s="208"/>
      <c r="N390" s="208"/>
      <c r="O390" s="125"/>
      <c r="P390" s="224"/>
      <c r="Q390" s="224"/>
      <c r="R390" s="224"/>
      <c r="S390" s="177"/>
      <c r="T390" s="177"/>
      <c r="U390" s="125" t="str">
        <f t="shared" si="2451"/>
        <v/>
      </c>
      <c r="V390" s="125" t="str" cm="1">
        <f t="array" ref="V390">_xlfn.IFS(S390+T390=0,"",S390&gt;T390,IF(I390="主",IF(S390=5,4,3),IF(S390=5,0,1)),S390&lt;T390,IF(I390="主",IF(T390=5,0,1),IF(T390=5,4,3)),S390=T390,2)</f>
        <v/>
      </c>
      <c r="W390" s="231"/>
      <c r="X390" s="210"/>
      <c r="Y390" s="210" t="str">
        <f t="shared" si="2452"/>
        <v/>
      </c>
      <c r="Z390" s="232" t="str">
        <f t="shared" ref="Z390:AA390" si="2457">IF($K390="","",IF($K390=$K388,AT388,AT387))</f>
        <v/>
      </c>
      <c r="AA390" s="233" t="str">
        <f t="shared" si="2457"/>
        <v/>
      </c>
      <c r="AB390" s="234" t="str">
        <f t="shared" ref="AB390" si="2458">IF($K390="","",IF($K390=$K388,AW388,AW387))</f>
        <v/>
      </c>
      <c r="AC390" s="235" t="str">
        <f t="shared" ref="AC390" si="2459">IF($K390="","",IF($K390=$K388,AY388,AY387))</f>
        <v/>
      </c>
      <c r="AD390" s="226"/>
      <c r="AE390" s="226"/>
      <c r="AF390" s="227"/>
      <c r="AG390" s="227"/>
      <c r="AH390" s="227"/>
      <c r="AI390" s="227"/>
      <c r="AJ390" s="227"/>
      <c r="AK390" s="227"/>
      <c r="AL390" s="236" t="str">
        <f t="shared" ref="AL390" si="2460">IF($K390="","",IF($K390=$K388,AZ388,AZ387))</f>
        <v/>
      </c>
      <c r="AM390" s="214"/>
      <c r="AN390" s="214"/>
      <c r="AO390" s="249"/>
      <c r="AP390" s="177"/>
      <c r="AQ390" s="250"/>
      <c r="AR390" s="228"/>
      <c r="AS390" s="230"/>
      <c r="AT390" s="220"/>
      <c r="AU390" s="221"/>
      <c r="AV390" s="179"/>
      <c r="AW390" s="221"/>
      <c r="AX390" s="179"/>
      <c r="AY390" s="221"/>
      <c r="AZ390" s="136"/>
      <c r="BA390" s="223" t="str">
        <f t="shared" si="2058"/>
        <v/>
      </c>
      <c r="BB390" s="223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BC390" s="223" t="str">
        <f t="shared" ref="BC390:BC453" si="2461">_xlfn.IFS(BB390="","",BB390=E390,F390,BB390=F390,E390)</f>
        <v/>
      </c>
    </row>
    <row r="391" spans="1:55">
      <c r="A391" s="166">
        <f>输入错误检查!A390</f>
        <v>0</v>
      </c>
      <c r="B391" s="108" t="str">
        <f t="shared" si="2446"/>
        <v/>
      </c>
      <c r="C391" s="108" t="str">
        <f t="shared" si="2447"/>
        <v/>
      </c>
      <c r="D391" s="108" t="str">
        <f t="shared" si="2448"/>
        <v/>
      </c>
      <c r="E391" s="108" t="str">
        <f t="shared" si="2449"/>
        <v/>
      </c>
      <c r="F391" s="108" t="str">
        <f t="shared" si="2450"/>
        <v/>
      </c>
      <c r="G391" s="125">
        <v>3</v>
      </c>
      <c r="H391" s="108" t="s">
        <v>307</v>
      </c>
      <c r="I391" s="108" t="str">
        <f t="shared" si="2085"/>
        <v/>
      </c>
      <c r="J391" s="108" t="str">
        <f t="shared" si="2086"/>
        <v/>
      </c>
      <c r="K391" s="179"/>
      <c r="L391" s="245"/>
      <c r="M391" s="208">
        <f>S391+S392</f>
        <v>0</v>
      </c>
      <c r="N391" s="208">
        <f>T391+T392</f>
        <v>0</v>
      </c>
      <c r="O391" s="125">
        <f t="shared" si="2442"/>
        <v>0</v>
      </c>
      <c r="P391" s="209">
        <f t="shared" si="2443"/>
        <v>0</v>
      </c>
      <c r="Q391" s="209">
        <f t="shared" si="2444"/>
        <v>0</v>
      </c>
      <c r="R391" s="209">
        <f t="shared" si="2445"/>
        <v>0</v>
      </c>
      <c r="S391" s="177"/>
      <c r="T391" s="177"/>
      <c r="U391" s="125" t="str">
        <f t="shared" si="2451"/>
        <v/>
      </c>
      <c r="V391" s="125" t="str" cm="1">
        <f t="array" ref="V391">_xlfn.IFS(S391+T391=0,"",S391&gt;T391,IF(I391="主",IF(S391=5,4,3),IF(S391=5,0,1)),S391&lt;T391,IF(I391="主",IF(T391=5,0,1),IF(T391=5,4,3)),S391=T391,2)</f>
        <v/>
      </c>
      <c r="W391" s="231"/>
      <c r="X391" s="231"/>
      <c r="Y391" s="210"/>
      <c r="Z391" s="235" t="str">
        <f t="shared" ref="Z391:AA391" si="2462">IF($K391="","",IF($K391=$K389,AT389,AT390))</f>
        <v/>
      </c>
      <c r="AA391" s="235" t="str">
        <f t="shared" si="2462"/>
        <v/>
      </c>
      <c r="AB391" s="239" t="str">
        <f t="shared" ref="AB391" si="2463">IF($K391="","",IF($K391=$K389,AW389,AW390))</f>
        <v/>
      </c>
      <c r="AC391" s="239" t="str">
        <f t="shared" ref="AC391" si="2464">IF($K391="","",IF($K391=$K389,AY389,AY390))</f>
        <v/>
      </c>
      <c r="AD391" s="235" t="str">
        <f t="shared" ref="AD391:AG391" si="2465">IF($K391="","",IF($K391=$K389,Z389,Z390))</f>
        <v/>
      </c>
      <c r="AE391" s="240" t="str">
        <f t="shared" si="2465"/>
        <v/>
      </c>
      <c r="AF391" s="240" t="str">
        <f t="shared" si="2465"/>
        <v/>
      </c>
      <c r="AG391" s="240" t="str">
        <f t="shared" si="2465"/>
        <v/>
      </c>
      <c r="AH391" s="227"/>
      <c r="AI391" s="227"/>
      <c r="AJ391" s="227"/>
      <c r="AK391" s="227"/>
      <c r="AL391" s="236" t="str">
        <f t="shared" ref="AL391" si="2466">IF($K391="","",IF($K391=$K389,AZ389,AZ390))</f>
        <v/>
      </c>
      <c r="AM391" s="241" t="str">
        <f t="shared" ref="AM391" si="2467">IF($K391="","",IF($K391=$K389,AL389,AL390))</f>
        <v/>
      </c>
      <c r="AN391" s="214"/>
      <c r="AO391" s="249"/>
      <c r="AP391" s="177"/>
      <c r="AQ391" s="177"/>
      <c r="AR391" s="281"/>
      <c r="AS391" s="242"/>
      <c r="AT391" s="282"/>
      <c r="AU391" s="247"/>
      <c r="AV391" s="177"/>
      <c r="AW391" s="247"/>
      <c r="AX391" s="177"/>
      <c r="AY391" s="247"/>
      <c r="AZ391" s="139"/>
      <c r="BA391" s="223" t="str">
        <f t="shared" ref="BA391:BA454" si="2468">_xlfn.IFS(BB391="","",BB391=E391,"主",BB391=F391,"客")</f>
        <v/>
      </c>
      <c r="BB391" s="223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223" t="str">
        <f t="shared" si="2461"/>
        <v/>
      </c>
    </row>
    <row r="392" spans="1:55">
      <c r="A392" s="166">
        <f>输入错误检查!A391</f>
        <v>0</v>
      </c>
      <c r="B392" s="108" t="str">
        <f t="shared" si="2446"/>
        <v/>
      </c>
      <c r="C392" s="108" t="str">
        <f t="shared" si="2447"/>
        <v/>
      </c>
      <c r="D392" s="108" t="str">
        <f t="shared" si="2448"/>
        <v/>
      </c>
      <c r="E392" s="108" t="str">
        <f t="shared" si="2449"/>
        <v/>
      </c>
      <c r="F392" s="108" t="str">
        <f t="shared" si="2450"/>
        <v/>
      </c>
      <c r="G392" s="125">
        <v>3</v>
      </c>
      <c r="H392" s="108" t="s">
        <v>311</v>
      </c>
      <c r="I392" s="108" t="str">
        <f t="shared" si="2085"/>
        <v/>
      </c>
      <c r="J392" s="108" t="str">
        <f t="shared" si="2086"/>
        <v/>
      </c>
      <c r="K392" s="179"/>
      <c r="L392" s="245"/>
      <c r="M392" s="208"/>
      <c r="N392" s="208"/>
      <c r="O392" s="125"/>
      <c r="P392" s="224"/>
      <c r="Q392" s="224"/>
      <c r="R392" s="224"/>
      <c r="S392" s="177"/>
      <c r="T392" s="177"/>
      <c r="U392" s="125" t="str">
        <f t="shared" si="2451"/>
        <v/>
      </c>
      <c r="V392" s="125" t="str" cm="1">
        <f t="array" ref="V392">_xlfn.IFS(S392+T392=0,"",S392&gt;T392,IF(I392="主",IF(S392=5,4,3),IF(S392=5,0,1)),S392&lt;T392,IF(I392="主",IF(T392=5,0,1),IF(T392=5,4,3)),S392=T392,2)</f>
        <v/>
      </c>
      <c r="W392" s="231"/>
      <c r="X392" s="231"/>
      <c r="Y392" s="210" t="str">
        <f t="shared" si="2452"/>
        <v/>
      </c>
      <c r="Z392" s="235" t="str">
        <f t="shared" ref="Z392:AA392" si="2469">IF($K392="","",IF($K392=$K390,AT390,AT389))</f>
        <v/>
      </c>
      <c r="AA392" s="235" t="str">
        <f t="shared" si="2469"/>
        <v/>
      </c>
      <c r="AB392" s="239" t="str">
        <f t="shared" ref="AB392" si="2470">IF($K392="","",IF($K392=$K390,AW390,AW389))</f>
        <v/>
      </c>
      <c r="AC392" s="239" t="str">
        <f t="shared" ref="AC392" si="2471">IF($K392="","",IF($K392=$K390,AY390,AY389))</f>
        <v/>
      </c>
      <c r="AD392" s="235" t="str">
        <f t="shared" ref="AD392:AG392" si="2472">IF($K392="","",IF($K392=$K390,Z390,Z389))</f>
        <v/>
      </c>
      <c r="AE392" s="240" t="str">
        <f t="shared" si="2472"/>
        <v/>
      </c>
      <c r="AF392" s="240" t="str">
        <f t="shared" si="2472"/>
        <v/>
      </c>
      <c r="AG392" s="240" t="str">
        <f t="shared" si="2472"/>
        <v/>
      </c>
      <c r="AH392" s="226"/>
      <c r="AI392" s="226"/>
      <c r="AJ392" s="226"/>
      <c r="AK392" s="243"/>
      <c r="AL392" s="236" t="str">
        <f t="shared" ref="AL392" si="2473">IF($K392="","",IF($K392=$K390,AZ390,AZ389))</f>
        <v/>
      </c>
      <c r="AM392" s="241" t="str">
        <f t="shared" ref="AM392" si="2474">IF($K392="","",IF($K392=$K390,AL390,AL389))</f>
        <v/>
      </c>
      <c r="AN392" s="214"/>
      <c r="AO392" s="249"/>
      <c r="AP392" s="177"/>
      <c r="AQ392" s="177"/>
      <c r="AR392" s="250"/>
      <c r="AS392" s="244"/>
      <c r="AT392" s="282"/>
      <c r="AU392" s="247"/>
      <c r="AV392" s="177"/>
      <c r="AW392" s="247"/>
      <c r="AX392" s="177"/>
      <c r="AY392" s="247"/>
      <c r="AZ392" s="139"/>
      <c r="BA392" s="223" t="str">
        <f t="shared" si="2468"/>
        <v/>
      </c>
      <c r="BB392" s="223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223" t="str">
        <f t="shared" si="2461"/>
        <v/>
      </c>
    </row>
    <row r="393" spans="1:55">
      <c r="A393" s="166">
        <f>输入错误检查!A392</f>
        <v>0</v>
      </c>
      <c r="B393" s="108" t="str">
        <f t="shared" si="2446"/>
        <v/>
      </c>
      <c r="C393" s="108" t="str">
        <f t="shared" si="2447"/>
        <v/>
      </c>
      <c r="D393" s="108" t="str">
        <f t="shared" si="2448"/>
        <v/>
      </c>
      <c r="E393" s="108" t="str">
        <f t="shared" si="2449"/>
        <v/>
      </c>
      <c r="F393" s="108" t="str">
        <f t="shared" si="2450"/>
        <v/>
      </c>
      <c r="G393" s="125">
        <v>4</v>
      </c>
      <c r="H393" s="108" t="s">
        <v>307</v>
      </c>
      <c r="I393" s="108" t="str">
        <f t="shared" si="2085"/>
        <v/>
      </c>
      <c r="J393" s="108" t="str">
        <f t="shared" si="2086"/>
        <v/>
      </c>
      <c r="K393" s="179"/>
      <c r="L393" s="245"/>
      <c r="M393" s="208">
        <f>S393+S394</f>
        <v>0</v>
      </c>
      <c r="N393" s="208">
        <f>T393+T394</f>
        <v>0</v>
      </c>
      <c r="O393" s="125">
        <f t="shared" ref="O393:O397" si="2475">M393+N393</f>
        <v>0</v>
      </c>
      <c r="P393" s="209">
        <f t="shared" ref="P393:P397" si="2476">IF(M393&gt;N393,1,0)</f>
        <v>0</v>
      </c>
      <c r="Q393" s="209">
        <f t="shared" ref="Q393:Q397" si="2477">IF(M393+N393=0,0,IF(M393=N393,1,0))</f>
        <v>0</v>
      </c>
      <c r="R393" s="209">
        <f t="shared" ref="R393:R397" si="2478">IF(M393&lt;N393,1,0)</f>
        <v>0</v>
      </c>
      <c r="S393" s="177"/>
      <c r="T393" s="177"/>
      <c r="U393" s="125" t="str">
        <f t="shared" si="2451"/>
        <v/>
      </c>
      <c r="V393" s="125" t="str" cm="1">
        <f t="array" ref="V393">_xlfn.IFS(S393+T393=0,"",S393&gt;T393,IF(I393="主",IF(S393=5,4,3),IF(S393=5,0,1)),S393&lt;T393,IF(I393="主",IF(T393=5,0,1),IF(T393=5,4,3)),S393=T393,2)</f>
        <v/>
      </c>
      <c r="W393" s="231"/>
      <c r="X393" s="231"/>
      <c r="Y393" s="210"/>
      <c r="Z393" s="235" t="str">
        <f t="shared" ref="Z393:AA393" si="2479">IF($K393="","",IF($K393=$K391,AT391,AT392))</f>
        <v/>
      </c>
      <c r="AA393" s="235" t="str">
        <f t="shared" si="2479"/>
        <v/>
      </c>
      <c r="AB393" s="239" t="str">
        <f t="shared" ref="AB393" si="2480">IF($K393="","",IF($K393=$K391,AW391,AW392))</f>
        <v/>
      </c>
      <c r="AC393" s="239" t="str">
        <f t="shared" ref="AC393" si="2481">IF($K393="","",IF($K393=$K391,AY391,AY392))</f>
        <v/>
      </c>
      <c r="AD393" s="232" t="str">
        <f t="shared" ref="AD393:AG393" si="2482">IF($K393="","",IF($K393=$K391,Z391,Z392))</f>
        <v/>
      </c>
      <c r="AE393" s="232" t="str">
        <f t="shared" si="2482"/>
        <v/>
      </c>
      <c r="AF393" s="240" t="str">
        <f t="shared" si="2482"/>
        <v/>
      </c>
      <c r="AG393" s="240" t="str">
        <f t="shared" si="2482"/>
        <v/>
      </c>
      <c r="AH393" s="232" t="str">
        <f t="shared" ref="AH393:AK393" si="2483">IF($K393="","",IF($K393=$K391,AD391,AD392))</f>
        <v/>
      </c>
      <c r="AI393" s="232" t="str">
        <f t="shared" si="2483"/>
        <v/>
      </c>
      <c r="AJ393" s="233" t="str">
        <f t="shared" si="2483"/>
        <v/>
      </c>
      <c r="AK393" s="233" t="str">
        <f t="shared" si="2483"/>
        <v/>
      </c>
      <c r="AL393" s="236" t="str">
        <f t="shared" ref="AL393" si="2484">IF($K393="","",IF($K393=$K391,AZ391,AZ392))</f>
        <v/>
      </c>
      <c r="AM393" s="241" t="str">
        <f t="shared" ref="AM393:AN393" si="2485">IF($K393="","",IF($K393=$K391,AL391,AL392))</f>
        <v/>
      </c>
      <c r="AN393" s="241" t="str">
        <f t="shared" si="2485"/>
        <v/>
      </c>
      <c r="AO393" s="177"/>
      <c r="AP393" s="177"/>
      <c r="AQ393" s="177"/>
      <c r="AR393" s="177"/>
      <c r="AS393" s="246"/>
      <c r="AT393" s="247"/>
      <c r="AU393" s="247"/>
      <c r="AV393" s="177"/>
      <c r="AW393" s="247"/>
      <c r="AX393" s="177"/>
      <c r="AY393" s="247"/>
      <c r="AZ393" s="139"/>
      <c r="BA393" s="223" t="str">
        <f t="shared" si="2468"/>
        <v/>
      </c>
      <c r="BB393" s="223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223" t="str">
        <f t="shared" si="2461"/>
        <v/>
      </c>
    </row>
    <row r="394" spans="1:55">
      <c r="A394" s="166">
        <f>输入错误检查!A393</f>
        <v>0</v>
      </c>
      <c r="B394" s="108" t="str">
        <f t="shared" si="2446"/>
        <v/>
      </c>
      <c r="C394" s="108" t="str">
        <f t="shared" si="2447"/>
        <v/>
      </c>
      <c r="D394" s="108" t="str">
        <f t="shared" si="2448"/>
        <v/>
      </c>
      <c r="E394" s="108" t="str">
        <f t="shared" si="2449"/>
        <v/>
      </c>
      <c r="F394" s="108" t="str">
        <f t="shared" si="2450"/>
        <v/>
      </c>
      <c r="G394" s="125">
        <v>4</v>
      </c>
      <c r="H394" s="108" t="s">
        <v>311</v>
      </c>
      <c r="I394" s="108" t="str">
        <f t="shared" si="2085"/>
        <v/>
      </c>
      <c r="J394" s="108" t="str">
        <f t="shared" si="2086"/>
        <v/>
      </c>
      <c r="K394" s="179"/>
      <c r="L394" s="245"/>
      <c r="M394" s="208"/>
      <c r="N394" s="208"/>
      <c r="O394" s="125"/>
      <c r="P394" s="224"/>
      <c r="Q394" s="224"/>
      <c r="R394" s="224"/>
      <c r="S394" s="177"/>
      <c r="T394" s="177"/>
      <c r="U394" s="125" t="str">
        <f t="shared" si="2451"/>
        <v/>
      </c>
      <c r="V394" s="125" t="str" cm="1">
        <f t="array" ref="V394">_xlfn.IFS(S394+T394=0,"",S394&gt;T394,IF(I394="主",IF(S394=5,4,3),IF(S394=5,0,1)),S394&lt;T394,IF(I394="主",IF(T394=5,0,1),IF(T394=5,4,3)),S394=T394,2)</f>
        <v/>
      </c>
      <c r="W394" s="231"/>
      <c r="X394" s="231"/>
      <c r="Y394" s="210" t="str">
        <f t="shared" ref="Y394:Y398" si="2486">IF(Y393="","",Y393)</f>
        <v/>
      </c>
      <c r="Z394" s="235" t="str">
        <f t="shared" ref="Z394:AA394" si="2487">IF($K394="","",IF($K394=$K392,AT392,AT391))</f>
        <v/>
      </c>
      <c r="AA394" s="235" t="str">
        <f t="shared" si="2487"/>
        <v/>
      </c>
      <c r="AB394" s="239" t="str">
        <f t="shared" ref="AB394" si="2488">IF($K394="","",IF($K394=$K392,AW392,AW391))</f>
        <v/>
      </c>
      <c r="AC394" s="239" t="str">
        <f t="shared" ref="AC394" si="2489">IF($K394="","",IF($K394=$K392,AY392,AY391))</f>
        <v/>
      </c>
      <c r="AD394" s="232" t="str">
        <f t="shared" ref="AD394:AG394" si="2490">IF($K394="","",IF($K394=$K392,Z392,Z391))</f>
        <v/>
      </c>
      <c r="AE394" s="232" t="str">
        <f t="shared" si="2490"/>
        <v/>
      </c>
      <c r="AF394" s="240" t="str">
        <f t="shared" si="2490"/>
        <v/>
      </c>
      <c r="AG394" s="240" t="str">
        <f t="shared" si="2490"/>
        <v/>
      </c>
      <c r="AH394" s="232" t="str">
        <f t="shared" ref="AH394:AK394" si="2491">IF($K394="","",IF($K394=$K392,AD392,AD391))</f>
        <v/>
      </c>
      <c r="AI394" s="232" t="str">
        <f t="shared" si="2491"/>
        <v/>
      </c>
      <c r="AJ394" s="233" t="str">
        <f t="shared" si="2491"/>
        <v/>
      </c>
      <c r="AK394" s="233" t="str">
        <f t="shared" si="2491"/>
        <v/>
      </c>
      <c r="AL394" s="236" t="str">
        <f t="shared" ref="AL394" si="2492">IF($K394="","",IF($K394=$K392,AZ392,AZ391))</f>
        <v/>
      </c>
      <c r="AM394" s="241" t="str">
        <f t="shared" ref="AM394:AN394" si="2493">IF($K394="","",IF($K394=$K392,AL392,AL391))</f>
        <v/>
      </c>
      <c r="AN394" s="241" t="str">
        <f t="shared" si="2493"/>
        <v/>
      </c>
      <c r="AO394" s="177"/>
      <c r="AP394" s="177"/>
      <c r="AQ394" s="177"/>
      <c r="AR394" s="177"/>
      <c r="AS394" s="177"/>
      <c r="AT394" s="247"/>
      <c r="AU394" s="247"/>
      <c r="AV394" s="177"/>
      <c r="AW394" s="247"/>
      <c r="AX394" s="177"/>
      <c r="AY394" s="247"/>
      <c r="AZ394" s="139"/>
      <c r="BA394" s="223" t="str">
        <f t="shared" si="2468"/>
        <v/>
      </c>
      <c r="BB394" s="223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223" t="str">
        <f t="shared" si="2461"/>
        <v/>
      </c>
    </row>
    <row r="395" spans="1:55">
      <c r="A395" s="166">
        <f>输入错误检查!A394</f>
        <v>0</v>
      </c>
      <c r="B395" s="108" t="str">
        <f t="shared" si="2446"/>
        <v/>
      </c>
      <c r="C395" s="108" t="str">
        <f t="shared" si="2447"/>
        <v/>
      </c>
      <c r="D395" s="108" t="str">
        <f t="shared" si="2448"/>
        <v/>
      </c>
      <c r="E395" s="108" t="str">
        <f t="shared" si="2449"/>
        <v/>
      </c>
      <c r="F395" s="108" t="str">
        <f t="shared" si="2450"/>
        <v/>
      </c>
      <c r="G395" s="125">
        <v>5</v>
      </c>
      <c r="H395" s="108" t="s">
        <v>307</v>
      </c>
      <c r="I395" s="108" t="str">
        <f t="shared" si="2085"/>
        <v/>
      </c>
      <c r="J395" s="108" t="str">
        <f t="shared" si="2086"/>
        <v/>
      </c>
      <c r="K395" s="179"/>
      <c r="L395" s="177"/>
      <c r="M395" s="208">
        <f>S395+S396</f>
        <v>0</v>
      </c>
      <c r="N395" s="208">
        <f>T395+T396</f>
        <v>0</v>
      </c>
      <c r="O395" s="125">
        <f t="shared" si="2475"/>
        <v>0</v>
      </c>
      <c r="P395" s="209">
        <f t="shared" si="2476"/>
        <v>0</v>
      </c>
      <c r="Q395" s="209">
        <f t="shared" si="2477"/>
        <v>0</v>
      </c>
      <c r="R395" s="209">
        <f t="shared" si="2478"/>
        <v>0</v>
      </c>
      <c r="S395" s="177"/>
      <c r="T395" s="177"/>
      <c r="U395" s="125" t="str">
        <f t="shared" si="2451"/>
        <v/>
      </c>
      <c r="V395" s="125" t="str" cm="1">
        <f t="array" ref="V395">_xlfn.IFS(S395+T395=0,"",S395&gt;T395,IF(I395="主",IF(S395=5,4,3),IF(S395=5,0,1)),S395&lt;T395,IF(I395="主",IF(T395=5,0,1),IF(T395=5,4,3)),S395=T395,2)</f>
        <v/>
      </c>
      <c r="W395" s="231"/>
      <c r="X395" s="231"/>
      <c r="Y395" s="210"/>
      <c r="Z395" s="235" t="str">
        <f t="shared" ref="Z395:AA395" si="2494">IF($K395="","",IF($K395=$K393,AT393,AT394))</f>
        <v/>
      </c>
      <c r="AA395" s="235" t="str">
        <f t="shared" si="2494"/>
        <v/>
      </c>
      <c r="AB395" s="239" t="str">
        <f t="shared" ref="AB395" si="2495">IF($K395="","",IF($K395=$K393,AW393,AW394))</f>
        <v/>
      </c>
      <c r="AC395" s="239" t="str">
        <f t="shared" ref="AC395" si="2496">IF($K395="","",IF($K395=$K393,AY393,AY394))</f>
        <v/>
      </c>
      <c r="AD395" s="232" t="str">
        <f t="shared" ref="AD395:AG395" si="2497">IF($K395="","",IF($K395=$K393,Z393,Z394))</f>
        <v/>
      </c>
      <c r="AE395" s="232" t="str">
        <f t="shared" si="2497"/>
        <v/>
      </c>
      <c r="AF395" s="240" t="str">
        <f t="shared" si="2497"/>
        <v/>
      </c>
      <c r="AG395" s="240" t="str">
        <f t="shared" si="2497"/>
        <v/>
      </c>
      <c r="AH395" s="232" t="str">
        <f t="shared" ref="AH395:AK395" si="2498">IF($K395="","",IF($K395=$K393,AD393,AD394))</f>
        <v/>
      </c>
      <c r="AI395" s="232" t="str">
        <f t="shared" si="2498"/>
        <v/>
      </c>
      <c r="AJ395" s="233" t="str">
        <f t="shared" si="2498"/>
        <v/>
      </c>
      <c r="AK395" s="233" t="str">
        <f t="shared" si="2498"/>
        <v/>
      </c>
      <c r="AL395" s="236" t="str">
        <f t="shared" ref="AL395" si="2499">IF($K395="","",IF($K395=$K393,AZ393,AZ394))</f>
        <v/>
      </c>
      <c r="AM395" s="241" t="str">
        <f t="shared" ref="AM395:AN395" si="2500">IF($K395="","",IF($K395=$K393,AL393,AL394))</f>
        <v/>
      </c>
      <c r="AN395" s="241" t="str">
        <f t="shared" si="2500"/>
        <v/>
      </c>
      <c r="AO395" s="249"/>
      <c r="AP395" s="177"/>
      <c r="AQ395" s="177"/>
      <c r="AR395" s="250"/>
      <c r="AS395" s="246"/>
      <c r="AT395" s="251"/>
      <c r="AU395" s="252"/>
      <c r="AV395" s="177"/>
      <c r="AW395" s="252"/>
      <c r="AX395" s="177"/>
      <c r="AY395" s="252"/>
      <c r="AZ395" s="283"/>
      <c r="BA395" s="223" t="str">
        <f t="shared" si="2468"/>
        <v/>
      </c>
      <c r="BB395" s="223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BC395" s="223" t="str">
        <f t="shared" si="2461"/>
        <v/>
      </c>
    </row>
    <row r="396" spans="1:55">
      <c r="A396" s="166">
        <f>输入错误检查!A395</f>
        <v>0</v>
      </c>
      <c r="B396" s="108" t="str">
        <f t="shared" si="2446"/>
        <v/>
      </c>
      <c r="C396" s="108" t="str">
        <f t="shared" si="2447"/>
        <v/>
      </c>
      <c r="D396" s="108" t="str">
        <f t="shared" si="2448"/>
        <v/>
      </c>
      <c r="E396" s="108" t="str">
        <f t="shared" si="2449"/>
        <v/>
      </c>
      <c r="F396" s="108" t="str">
        <f t="shared" si="2450"/>
        <v/>
      </c>
      <c r="G396" s="125">
        <v>5</v>
      </c>
      <c r="H396" s="108" t="s">
        <v>311</v>
      </c>
      <c r="I396" s="108" t="str">
        <f t="shared" si="2085"/>
        <v/>
      </c>
      <c r="J396" s="108" t="str">
        <f t="shared" si="2086"/>
        <v/>
      </c>
      <c r="K396" s="179"/>
      <c r="L396" s="177"/>
      <c r="M396" s="208"/>
      <c r="N396" s="208"/>
      <c r="O396" s="125"/>
      <c r="P396" s="224"/>
      <c r="Q396" s="224"/>
      <c r="R396" s="224"/>
      <c r="S396" s="177"/>
      <c r="T396" s="177"/>
      <c r="U396" s="125" t="str">
        <f t="shared" si="2451"/>
        <v/>
      </c>
      <c r="V396" s="125" t="str" cm="1">
        <f t="array" ref="V396">_xlfn.IFS(S396+T396=0,"",S396&gt;T396,IF(I396="主",IF(S396=5,4,3),IF(S396=5,0,1)),S396&lt;T396,IF(I396="主",IF(T396=5,0,1),IF(T396=5,4,3)),S396=T396,2)</f>
        <v/>
      </c>
      <c r="W396" s="231"/>
      <c r="X396" s="231"/>
      <c r="Y396" s="210" t="str">
        <f t="shared" si="2486"/>
        <v/>
      </c>
      <c r="Z396" s="235" t="str">
        <f t="shared" ref="Z396:AA396" si="2501">IF($K396="","",IF($K396=$K394,AT394,AT393))</f>
        <v/>
      </c>
      <c r="AA396" s="235" t="str">
        <f t="shared" si="2501"/>
        <v/>
      </c>
      <c r="AB396" s="239" t="str">
        <f t="shared" ref="AB396" si="2502">IF($K396="","",IF($K396=$K394,AW394,AW393))</f>
        <v/>
      </c>
      <c r="AC396" s="239" t="str">
        <f t="shared" ref="AC396" si="2503">IF($K396="","",IF($K396=$K394,AY394,AY393))</f>
        <v/>
      </c>
      <c r="AD396" s="232" t="str">
        <f t="shared" ref="AD396:AG396" si="2504">IF($K396="","",IF($K396=$K394,Z394,Z393))</f>
        <v/>
      </c>
      <c r="AE396" s="232" t="str">
        <f t="shared" si="2504"/>
        <v/>
      </c>
      <c r="AF396" s="240" t="str">
        <f t="shared" si="2504"/>
        <v/>
      </c>
      <c r="AG396" s="240" t="str">
        <f t="shared" si="2504"/>
        <v/>
      </c>
      <c r="AH396" s="232" t="str">
        <f t="shared" ref="AH396:AK396" si="2505">IF($K396="","",IF($K396=$K394,AD394,AD393))</f>
        <v/>
      </c>
      <c r="AI396" s="232" t="str">
        <f t="shared" si="2505"/>
        <v/>
      </c>
      <c r="AJ396" s="233" t="str">
        <f t="shared" si="2505"/>
        <v/>
      </c>
      <c r="AK396" s="233" t="str">
        <f t="shared" si="2505"/>
        <v/>
      </c>
      <c r="AL396" s="236" t="str">
        <f t="shared" ref="AL396" si="2506">IF($K396="","",IF($K396=$K394,AZ394,AZ393))</f>
        <v/>
      </c>
      <c r="AM396" s="241" t="str">
        <f t="shared" ref="AM396:AN396" si="2507">IF($K396="","",IF($K396=$K394,AL394,AL393))</f>
        <v/>
      </c>
      <c r="AN396" s="241" t="str">
        <f t="shared" si="2507"/>
        <v/>
      </c>
      <c r="AO396" s="249"/>
      <c r="AP396" s="177"/>
      <c r="AQ396" s="177"/>
      <c r="AR396" s="250"/>
      <c r="AS396" s="246"/>
      <c r="AT396" s="251"/>
      <c r="AU396" s="252"/>
      <c r="AV396" s="177"/>
      <c r="AW396" s="252"/>
      <c r="AX396" s="177"/>
      <c r="AY396" s="252"/>
      <c r="AZ396" s="283"/>
      <c r="BA396" s="223" t="str">
        <f t="shared" si="2468"/>
        <v/>
      </c>
      <c r="BB396" s="223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BC396" s="223" t="str">
        <f t="shared" si="2461"/>
        <v/>
      </c>
    </row>
    <row r="397" spans="1:55">
      <c r="A397" s="166">
        <f>输入错误检查!A396</f>
        <v>0</v>
      </c>
      <c r="B397" s="108" t="str">
        <f t="shared" si="2446"/>
        <v/>
      </c>
      <c r="C397" s="108" t="str">
        <f t="shared" si="2447"/>
        <v/>
      </c>
      <c r="D397" s="108" t="str">
        <f t="shared" si="2448"/>
        <v/>
      </c>
      <c r="E397" s="108" t="str">
        <f t="shared" si="2449"/>
        <v/>
      </c>
      <c r="F397" s="108" t="str">
        <f t="shared" si="2450"/>
        <v/>
      </c>
      <c r="G397" s="125" t="s">
        <v>314</v>
      </c>
      <c r="H397" s="108" t="s">
        <v>307</v>
      </c>
      <c r="I397" s="108" t="str">
        <f t="shared" ref="I397:I460" si="2508">IF(K397="","",IF(K397=E397,"主","客"))</f>
        <v/>
      </c>
      <c r="J397" s="108" t="str">
        <f t="shared" ref="J397:J460" si="2509">IF(K397="","",IF(K397=E397,F397,E397))</f>
        <v/>
      </c>
      <c r="K397" s="179"/>
      <c r="L397" s="177"/>
      <c r="M397" s="208">
        <f>S397+S398</f>
        <v>0</v>
      </c>
      <c r="N397" s="208">
        <f>T397+T398</f>
        <v>0</v>
      </c>
      <c r="O397" s="125">
        <f t="shared" si="2475"/>
        <v>0</v>
      </c>
      <c r="P397" s="209">
        <f t="shared" si="2476"/>
        <v>0</v>
      </c>
      <c r="Q397" s="209">
        <f t="shared" si="2477"/>
        <v>0</v>
      </c>
      <c r="R397" s="209">
        <f t="shared" si="2478"/>
        <v>0</v>
      </c>
      <c r="S397" s="177"/>
      <c r="T397" s="177"/>
      <c r="U397" s="125" t="str">
        <f t="shared" si="2451"/>
        <v/>
      </c>
      <c r="V397" s="125" t="str" cm="1">
        <f t="array" ref="V397">_xlfn.IFS(S397+T397=0,"",S397&gt;T397,IF(I397="主",IF(S397=5,4,3),IF(S397=5,0,1)),S397&lt;T397,IF(I397="主",IF(T397=5,0,1),IF(T397=5,4,3)),S397=T397,2)</f>
        <v/>
      </c>
      <c r="W397" s="231"/>
      <c r="X397" s="231"/>
      <c r="Y397" s="210"/>
      <c r="Z397" s="235" t="str">
        <f t="shared" ref="Z397:AA397" si="2510">IF($K397="","",IF($K397=$K395,AT395,AT396))</f>
        <v/>
      </c>
      <c r="AA397" s="235" t="str">
        <f t="shared" si="2510"/>
        <v/>
      </c>
      <c r="AB397" s="239" t="str">
        <f t="shared" ref="AB397" si="2511">IF($K397="","",IF($K397=$K395,AW395,AW396))</f>
        <v/>
      </c>
      <c r="AC397" s="239" t="str">
        <f t="shared" ref="AC397" si="2512">IF($K397="","",IF($K397=$K395,AY395,AY396))</f>
        <v/>
      </c>
      <c r="AD397" s="232" t="str">
        <f t="shared" ref="AD397:AG397" si="2513">IF($K397="","",IF($K397=$K395,Z395,Z396))</f>
        <v/>
      </c>
      <c r="AE397" s="232" t="str">
        <f t="shared" si="2513"/>
        <v/>
      </c>
      <c r="AF397" s="240" t="str">
        <f t="shared" si="2513"/>
        <v/>
      </c>
      <c r="AG397" s="240" t="str">
        <f t="shared" si="2513"/>
        <v/>
      </c>
      <c r="AH397" s="232" t="str">
        <f t="shared" ref="AH397:AK397" si="2514">IF($K397="","",IF($K397=$K395,AD395,AD396))</f>
        <v/>
      </c>
      <c r="AI397" s="232" t="str">
        <f t="shared" si="2514"/>
        <v/>
      </c>
      <c r="AJ397" s="233" t="str">
        <f t="shared" si="2514"/>
        <v/>
      </c>
      <c r="AK397" s="233" t="str">
        <f t="shared" si="2514"/>
        <v/>
      </c>
      <c r="AL397" s="236" t="str">
        <f t="shared" ref="AL397" si="2515">IF($K397="","",IF($K397=$K395,AZ395,AZ396))</f>
        <v/>
      </c>
      <c r="AM397" s="241" t="str">
        <f t="shared" ref="AM397:AN397" si="2516">IF($K397="","",IF($K397=$K395,AL395,AL396))</f>
        <v/>
      </c>
      <c r="AN397" s="241" t="str">
        <f t="shared" si="2516"/>
        <v/>
      </c>
      <c r="AO397" s="177"/>
      <c r="AP397" s="177"/>
      <c r="AQ397" s="177"/>
      <c r="AR397" s="177"/>
      <c r="AS397" s="246"/>
      <c r="AT397" s="252"/>
      <c r="AU397" s="252"/>
      <c r="AV397" s="177"/>
      <c r="AW397" s="252"/>
      <c r="AX397" s="177"/>
      <c r="AY397" s="252"/>
      <c r="AZ397" s="283"/>
      <c r="BA397" s="223" t="str">
        <f t="shared" si="2468"/>
        <v/>
      </c>
      <c r="BB397" s="223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BC397" s="223" t="str">
        <f t="shared" si="2461"/>
        <v/>
      </c>
    </row>
    <row r="398" spans="1:55">
      <c r="A398" s="166">
        <f>输入错误检查!A397</f>
        <v>0</v>
      </c>
      <c r="B398" s="108" t="str">
        <f t="shared" si="2446"/>
        <v/>
      </c>
      <c r="C398" s="108" t="str">
        <f t="shared" si="2447"/>
        <v/>
      </c>
      <c r="D398" s="108" t="str">
        <f t="shared" si="2448"/>
        <v/>
      </c>
      <c r="E398" s="108" t="str">
        <f t="shared" si="2449"/>
        <v/>
      </c>
      <c r="F398" s="108" t="str">
        <f t="shared" si="2450"/>
        <v/>
      </c>
      <c r="G398" s="125" t="s">
        <v>314</v>
      </c>
      <c r="H398" s="108" t="s">
        <v>311</v>
      </c>
      <c r="I398" s="108" t="str">
        <f t="shared" si="2508"/>
        <v/>
      </c>
      <c r="J398" s="108" t="str">
        <f t="shared" si="2509"/>
        <v/>
      </c>
      <c r="K398" s="177"/>
      <c r="L398" s="177"/>
      <c r="M398" s="208"/>
      <c r="N398" s="208"/>
      <c r="O398" s="125"/>
      <c r="P398" s="224"/>
      <c r="Q398" s="224"/>
      <c r="R398" s="224"/>
      <c r="S398" s="177"/>
      <c r="T398" s="177"/>
      <c r="U398" s="125" t="str">
        <f t="shared" si="2451"/>
        <v/>
      </c>
      <c r="V398" s="125" t="str" cm="1">
        <f t="array" ref="V398">_xlfn.IFS(S398+T398=0,"",S398&gt;T398,IF(I398="主",IF(S398=5,4,3),IF(S398=5,0,1)),S398&lt;T398,IF(I398="主",IF(T398=5,0,1),IF(T398=5,4,3)),S398=T398,2)</f>
        <v/>
      </c>
      <c r="W398" s="231"/>
      <c r="X398" s="231"/>
      <c r="Y398" s="210" t="str">
        <f t="shared" si="2486"/>
        <v/>
      </c>
      <c r="Z398" s="235" t="str">
        <f t="shared" ref="Z398:AA398" si="2517">IF($K398="","",IF($K398=$K396,AT396,AT395))</f>
        <v/>
      </c>
      <c r="AA398" s="235" t="str">
        <f t="shared" si="2517"/>
        <v/>
      </c>
      <c r="AB398" s="239" t="str">
        <f t="shared" ref="AB398" si="2518">IF($K398="","",IF($K398=$K396,AW396,AW395))</f>
        <v/>
      </c>
      <c r="AC398" s="239" t="str">
        <f t="shared" ref="AC398" si="2519">IF($K398="","",IF($K398=$K396,AY396,AY395))</f>
        <v/>
      </c>
      <c r="AD398" s="232" t="str">
        <f t="shared" ref="AD398:AG398" si="2520">IF($K398="","",IF($K398=$K396,Z396,Z395))</f>
        <v/>
      </c>
      <c r="AE398" s="232" t="str">
        <f t="shared" si="2520"/>
        <v/>
      </c>
      <c r="AF398" s="240" t="str">
        <f t="shared" si="2520"/>
        <v/>
      </c>
      <c r="AG398" s="240" t="str">
        <f t="shared" si="2520"/>
        <v/>
      </c>
      <c r="AH398" s="232" t="str">
        <f t="shared" ref="AH398:AK398" si="2521">IF($K398="","",IF($K398=$K396,AD396,AD395))</f>
        <v/>
      </c>
      <c r="AI398" s="232" t="str">
        <f t="shared" si="2521"/>
        <v/>
      </c>
      <c r="AJ398" s="233" t="str">
        <f t="shared" si="2521"/>
        <v/>
      </c>
      <c r="AK398" s="233" t="str">
        <f t="shared" si="2521"/>
        <v/>
      </c>
      <c r="AL398" s="236" t="str">
        <f t="shared" ref="AL398" si="2522">IF($K398="","",IF($K398=$K396,AZ396,AZ395))</f>
        <v/>
      </c>
      <c r="AM398" s="241" t="str">
        <f t="shared" ref="AM398:AN398" si="2523">IF($K398="","",IF($K398=$K396,AL396,AL395))</f>
        <v/>
      </c>
      <c r="AN398" s="241" t="str">
        <f t="shared" si="2523"/>
        <v/>
      </c>
      <c r="AO398" s="177"/>
      <c r="AP398" s="177"/>
      <c r="AQ398" s="177"/>
      <c r="AR398" s="177"/>
      <c r="AS398" s="177"/>
      <c r="AT398" s="252"/>
      <c r="AU398" s="252"/>
      <c r="AV398" s="177"/>
      <c r="AW398" s="252"/>
      <c r="AX398" s="177"/>
      <c r="AY398" s="252"/>
      <c r="AZ398" s="283"/>
      <c r="BA398" s="223" t="str">
        <f t="shared" si="2468"/>
        <v/>
      </c>
      <c r="BB398" s="223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BC398" s="223" t="str">
        <f t="shared" si="2461"/>
        <v/>
      </c>
    </row>
    <row r="399" spans="1:55">
      <c r="A399" s="166">
        <f>输入错误检查!A398</f>
        <v>0</v>
      </c>
      <c r="B399" s="108" t="str">
        <f>IF(赛果!A35="","",赛果!A35)</f>
        <v/>
      </c>
      <c r="C399" s="108" t="str">
        <f>IF(赛果!B35="","",赛果!B35)</f>
        <v/>
      </c>
      <c r="D399" s="108" t="str">
        <f>IF(赛果!C35="","",赛果!C35)</f>
        <v/>
      </c>
      <c r="E399" s="108" t="str">
        <f>IF(赛果!D35="","",赛果!D35)</f>
        <v/>
      </c>
      <c r="F399" s="108" t="str">
        <f>IF(赛果!E35="","",赛果!E35)</f>
        <v/>
      </c>
      <c r="G399" s="125">
        <v>1</v>
      </c>
      <c r="H399" s="108" t="s">
        <v>307</v>
      </c>
      <c r="I399" s="108" t="str">
        <f t="shared" si="2508"/>
        <v/>
      </c>
      <c r="J399" s="108" t="str">
        <f t="shared" si="2509"/>
        <v/>
      </c>
      <c r="K399" s="288"/>
      <c r="L399" s="288"/>
      <c r="M399" s="208">
        <f>S399+S400</f>
        <v>0</v>
      </c>
      <c r="N399" s="208">
        <f>T399+T400</f>
        <v>0</v>
      </c>
      <c r="O399" s="108">
        <f t="shared" ref="O399:O403" si="2524">M399+N399</f>
        <v>0</v>
      </c>
      <c r="P399" s="256">
        <f t="shared" ref="P399:P403" si="2525">IF(M399&gt;N399,1,0)</f>
        <v>0</v>
      </c>
      <c r="Q399" s="256">
        <f t="shared" ref="Q399:Q403" si="2526">IF(M399+N399=0,0,IF(M399=N399,1,0))</f>
        <v>0</v>
      </c>
      <c r="R399" s="256">
        <f t="shared" ref="R399:R403" si="2527">IF(M399&lt;N399,1,0)</f>
        <v>0</v>
      </c>
      <c r="S399" s="288"/>
      <c r="T399" s="288"/>
      <c r="U399" s="125" t="str">
        <f t="shared" si="2451"/>
        <v/>
      </c>
      <c r="V399" s="125" t="str" cm="1">
        <f t="array" ref="V399">_xlfn.IFS(S399+T399=0,"",S399&gt;T399,IF(I399="主",IF(S399=5,4,3),IF(S399=5,0,1)),S399&lt;T399,IF(I399="主",IF(T399=5,0,1),IF(T399=5,4,3)),S399=T399,2)</f>
        <v/>
      </c>
      <c r="W399" s="258"/>
      <c r="X399" s="258"/>
      <c r="Y399" s="258"/>
      <c r="Z399" s="211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3"/>
      <c r="AL399" s="214"/>
      <c r="AM399" s="214"/>
      <c r="AN399" s="214"/>
      <c r="AO399" s="276"/>
      <c r="AP399" s="278"/>
      <c r="AQ399" s="261"/>
      <c r="AR399" s="262"/>
      <c r="AS399" s="263"/>
      <c r="AT399" s="264"/>
      <c r="AU399" s="265"/>
      <c r="AV399" s="179"/>
      <c r="AW399" s="265"/>
      <c r="AX399" s="179"/>
      <c r="AY399" s="265"/>
      <c r="AZ399" s="266"/>
      <c r="BA399" s="223" t="str">
        <f t="shared" si="2468"/>
        <v/>
      </c>
      <c r="BB399" s="223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BC399" s="223" t="str">
        <f t="shared" si="2461"/>
        <v/>
      </c>
    </row>
    <row r="400" spans="1:55">
      <c r="A400" s="166">
        <f>输入错误检查!A399</f>
        <v>0</v>
      </c>
      <c r="B400" s="108" t="str">
        <f t="shared" ref="B400:B410" si="2528">B399</f>
        <v/>
      </c>
      <c r="C400" s="108" t="str">
        <f t="shared" ref="C400:C410" si="2529">C399</f>
        <v/>
      </c>
      <c r="D400" s="108" t="str">
        <f t="shared" ref="D400:D410" si="2530">D399</f>
        <v/>
      </c>
      <c r="E400" s="108" t="str">
        <f t="shared" ref="E400:E410" si="2531">E399</f>
        <v/>
      </c>
      <c r="F400" s="108" t="str">
        <f t="shared" ref="F400:F410" si="2532">F399</f>
        <v/>
      </c>
      <c r="G400" s="125">
        <v>1</v>
      </c>
      <c r="H400" s="108" t="s">
        <v>311</v>
      </c>
      <c r="I400" s="108" t="str">
        <f t="shared" si="2508"/>
        <v/>
      </c>
      <c r="J400" s="108" t="str">
        <f t="shared" si="2509"/>
        <v/>
      </c>
      <c r="K400" s="288"/>
      <c r="L400" s="288"/>
      <c r="M400" s="208"/>
      <c r="N400" s="208"/>
      <c r="O400" s="108"/>
      <c r="P400" s="267"/>
      <c r="Q400" s="267"/>
      <c r="R400" s="267"/>
      <c r="S400" s="288"/>
      <c r="T400" s="288"/>
      <c r="U400" s="125" t="str">
        <f t="shared" si="2451"/>
        <v/>
      </c>
      <c r="V400" s="125" t="str" cm="1">
        <f t="array" ref="V400">_xlfn.IFS(S400+T400=0,"",S400&gt;T400,IF(I400="主",IF(S400=5,4,3),IF(S400=5,0,1)),S400&lt;T400,IF(I400="主",IF(T400=5,0,1),IF(T400=5,4,3)),S400=T400,2)</f>
        <v/>
      </c>
      <c r="W400" s="258" t="str">
        <f>IF(W399="","",W399)</f>
        <v/>
      </c>
      <c r="X400" s="258"/>
      <c r="Y400" s="258" t="str">
        <f t="shared" ref="Y400:Y404" si="2533">IF(Y399="","",Y399)</f>
        <v/>
      </c>
      <c r="Z400" s="225"/>
      <c r="AA400" s="226"/>
      <c r="AB400" s="227"/>
      <c r="AC400" s="227"/>
      <c r="AD400" s="227"/>
      <c r="AE400" s="227"/>
      <c r="AF400" s="227"/>
      <c r="AG400" s="227"/>
      <c r="AH400" s="227"/>
      <c r="AI400" s="227"/>
      <c r="AJ400" s="227"/>
      <c r="AK400" s="213"/>
      <c r="AL400" s="214"/>
      <c r="AM400" s="214"/>
      <c r="AN400" s="214"/>
      <c r="AO400" s="276"/>
      <c r="AP400" s="278"/>
      <c r="AQ400" s="268"/>
      <c r="AR400" s="269"/>
      <c r="AS400" s="270"/>
      <c r="AT400" s="264"/>
      <c r="AU400" s="265"/>
      <c r="AV400" s="179"/>
      <c r="AW400" s="265"/>
      <c r="AX400" s="179"/>
      <c r="AY400" s="265"/>
      <c r="AZ400" s="266"/>
      <c r="BA400" s="223" t="str">
        <f t="shared" si="2468"/>
        <v/>
      </c>
      <c r="BB400" s="223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BC400" s="223" t="str">
        <f t="shared" si="2461"/>
        <v/>
      </c>
    </row>
    <row r="401" spans="1:55">
      <c r="A401" s="166">
        <f>输入错误检查!A400</f>
        <v>0</v>
      </c>
      <c r="B401" s="108" t="str">
        <f t="shared" si="2528"/>
        <v/>
      </c>
      <c r="C401" s="108" t="str">
        <f t="shared" si="2529"/>
        <v/>
      </c>
      <c r="D401" s="108" t="str">
        <f t="shared" si="2530"/>
        <v/>
      </c>
      <c r="E401" s="108" t="str">
        <f t="shared" si="2531"/>
        <v/>
      </c>
      <c r="F401" s="108" t="str">
        <f t="shared" si="2532"/>
        <v/>
      </c>
      <c r="G401" s="125">
        <v>2</v>
      </c>
      <c r="H401" s="108" t="s">
        <v>307</v>
      </c>
      <c r="I401" s="108" t="str">
        <f t="shared" si="2508"/>
        <v/>
      </c>
      <c r="J401" s="108" t="str">
        <f t="shared" si="2509"/>
        <v/>
      </c>
      <c r="K401" s="288"/>
      <c r="L401" s="288"/>
      <c r="M401" s="208">
        <f>S401+S402</f>
        <v>0</v>
      </c>
      <c r="N401" s="208">
        <f>T401+T402</f>
        <v>0</v>
      </c>
      <c r="O401" s="108">
        <f t="shared" si="2524"/>
        <v>0</v>
      </c>
      <c r="P401" s="256">
        <f t="shared" si="2525"/>
        <v>0</v>
      </c>
      <c r="Q401" s="256">
        <f t="shared" si="2526"/>
        <v>0</v>
      </c>
      <c r="R401" s="256">
        <f t="shared" si="2527"/>
        <v>0</v>
      </c>
      <c r="S401" s="288"/>
      <c r="T401" s="288"/>
      <c r="U401" s="125" t="str">
        <f t="shared" si="2451"/>
        <v/>
      </c>
      <c r="V401" s="125" t="str" cm="1">
        <f t="array" ref="V401">_xlfn.IFS(S401+T401=0,"",S401&gt;T401,IF(I401="主",IF(S401=5,4,3),IF(S401=5,0,1)),S401&lt;T401,IF(I401="主",IF(T401=5,0,1),IF(T401=5,4,3)),S401=T401,2)</f>
        <v/>
      </c>
      <c r="W401" s="271"/>
      <c r="X401" s="258"/>
      <c r="Y401" s="258"/>
      <c r="Z401" s="232" t="str">
        <f t="shared" ref="Z401:AA401" si="2534">IF($K401="","",IF($K401=$K399,AT399,AT400))</f>
        <v/>
      </c>
      <c r="AA401" s="233" t="str">
        <f t="shared" si="2534"/>
        <v/>
      </c>
      <c r="AB401" s="234" t="str">
        <f t="shared" ref="AB401" si="2535">IF($K401="","",IF($K401=$K399,AW399,AW400))</f>
        <v/>
      </c>
      <c r="AC401" s="235" t="str">
        <f t="shared" ref="AC401" si="2536">IF($K401="","",IF($K401=$K399,AY399,AY400))</f>
        <v/>
      </c>
      <c r="AD401" s="227"/>
      <c r="AE401" s="227"/>
      <c r="AF401" s="227"/>
      <c r="AG401" s="227"/>
      <c r="AH401" s="227"/>
      <c r="AI401" s="227"/>
      <c r="AJ401" s="227"/>
      <c r="AK401" s="227"/>
      <c r="AL401" s="236" t="str">
        <f t="shared" ref="AL401" si="2537">IF($K401="","",IF($K401=$K399,AZ399,AZ400))</f>
        <v/>
      </c>
      <c r="AM401" s="214"/>
      <c r="AN401" s="214"/>
      <c r="AO401" s="276"/>
      <c r="AP401" s="277"/>
      <c r="AQ401" s="289"/>
      <c r="AR401" s="274"/>
      <c r="AS401" s="270"/>
      <c r="AT401" s="264"/>
      <c r="AU401" s="265"/>
      <c r="AV401" s="179"/>
      <c r="AW401" s="265"/>
      <c r="AX401" s="179"/>
      <c r="AY401" s="265"/>
      <c r="AZ401" s="266"/>
      <c r="BA401" s="223" t="str">
        <f t="shared" si="2468"/>
        <v/>
      </c>
      <c r="BB401" s="223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223" t="str">
        <f t="shared" si="2461"/>
        <v/>
      </c>
    </row>
    <row r="402" spans="1:55">
      <c r="A402" s="166">
        <f>输入错误检查!A401</f>
        <v>0</v>
      </c>
      <c r="B402" s="108" t="str">
        <f t="shared" si="2528"/>
        <v/>
      </c>
      <c r="C402" s="108" t="str">
        <f t="shared" si="2529"/>
        <v/>
      </c>
      <c r="D402" s="108" t="str">
        <f t="shared" si="2530"/>
        <v/>
      </c>
      <c r="E402" s="108" t="str">
        <f t="shared" si="2531"/>
        <v/>
      </c>
      <c r="F402" s="108" t="str">
        <f t="shared" si="2532"/>
        <v/>
      </c>
      <c r="G402" s="125">
        <v>2</v>
      </c>
      <c r="H402" s="108" t="s">
        <v>311</v>
      </c>
      <c r="I402" s="108" t="str">
        <f t="shared" si="2508"/>
        <v/>
      </c>
      <c r="J402" s="108" t="str">
        <f t="shared" si="2509"/>
        <v/>
      </c>
      <c r="K402" s="288"/>
      <c r="L402" s="288"/>
      <c r="M402" s="208"/>
      <c r="N402" s="208"/>
      <c r="O402" s="108"/>
      <c r="P402" s="267"/>
      <c r="Q402" s="267"/>
      <c r="R402" s="267"/>
      <c r="S402" s="288"/>
      <c r="T402" s="288"/>
      <c r="U402" s="125" t="str">
        <f t="shared" si="2451"/>
        <v/>
      </c>
      <c r="V402" s="125" t="str" cm="1">
        <f t="array" ref="V402">_xlfn.IFS(S402+T402=0,"",S402&gt;T402,IF(I402="主",IF(S402=5,4,3),IF(S402=5,0,1)),S402&lt;T402,IF(I402="主",IF(T402=5,0,1),IF(T402=5,4,3)),S402=T402,2)</f>
        <v/>
      </c>
      <c r="W402" s="271"/>
      <c r="X402" s="258"/>
      <c r="Y402" s="258" t="str">
        <f t="shared" si="2533"/>
        <v/>
      </c>
      <c r="Z402" s="232" t="str">
        <f t="shared" ref="Z402:AA402" si="2538">IF($K402="","",IF($K402=$K400,AT400,AT399))</f>
        <v/>
      </c>
      <c r="AA402" s="233" t="str">
        <f t="shared" si="2538"/>
        <v/>
      </c>
      <c r="AB402" s="234" t="str">
        <f t="shared" ref="AB402" si="2539">IF($K402="","",IF($K402=$K400,AW400,AW399))</f>
        <v/>
      </c>
      <c r="AC402" s="235" t="str">
        <f t="shared" ref="AC402" si="2540">IF($K402="","",IF($K402=$K400,AY400,AY399))</f>
        <v/>
      </c>
      <c r="AD402" s="226"/>
      <c r="AE402" s="226"/>
      <c r="AF402" s="227"/>
      <c r="AG402" s="227"/>
      <c r="AH402" s="227"/>
      <c r="AI402" s="227"/>
      <c r="AJ402" s="227"/>
      <c r="AK402" s="227"/>
      <c r="AL402" s="236" t="str">
        <f t="shared" ref="AL402" si="2541">IF($K402="","",IF($K402=$K400,AZ400,AZ399))</f>
        <v/>
      </c>
      <c r="AM402" s="214"/>
      <c r="AN402" s="214"/>
      <c r="AO402" s="276"/>
      <c r="AP402" s="277"/>
      <c r="AQ402" s="278"/>
      <c r="AR402" s="268"/>
      <c r="AS402" s="270"/>
      <c r="AT402" s="264"/>
      <c r="AU402" s="265"/>
      <c r="AV402" s="179"/>
      <c r="AW402" s="265"/>
      <c r="AX402" s="179"/>
      <c r="AY402" s="265"/>
      <c r="AZ402" s="266"/>
      <c r="BA402" s="223" t="str">
        <f t="shared" si="2468"/>
        <v/>
      </c>
      <c r="BB402" s="223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223" t="str">
        <f t="shared" si="2461"/>
        <v/>
      </c>
    </row>
    <row r="403" spans="1:55">
      <c r="A403" s="166">
        <f>输入错误检查!A402</f>
        <v>0</v>
      </c>
      <c r="B403" s="108" t="str">
        <f t="shared" si="2528"/>
        <v/>
      </c>
      <c r="C403" s="108" t="str">
        <f t="shared" si="2529"/>
        <v/>
      </c>
      <c r="D403" s="108" t="str">
        <f t="shared" si="2530"/>
        <v/>
      </c>
      <c r="E403" s="108" t="str">
        <f t="shared" si="2531"/>
        <v/>
      </c>
      <c r="F403" s="108" t="str">
        <f t="shared" si="2532"/>
        <v/>
      </c>
      <c r="G403" s="125">
        <v>3</v>
      </c>
      <c r="H403" s="108" t="s">
        <v>307</v>
      </c>
      <c r="I403" s="108" t="str">
        <f t="shared" si="2508"/>
        <v/>
      </c>
      <c r="J403" s="108" t="str">
        <f t="shared" si="2509"/>
        <v/>
      </c>
      <c r="K403" s="288"/>
      <c r="L403" s="288"/>
      <c r="M403" s="208">
        <f>S403+S404</f>
        <v>0</v>
      </c>
      <c r="N403" s="208">
        <f>T403+T404</f>
        <v>0</v>
      </c>
      <c r="O403" s="108">
        <f t="shared" si="2524"/>
        <v>0</v>
      </c>
      <c r="P403" s="256">
        <f t="shared" si="2525"/>
        <v>0</v>
      </c>
      <c r="Q403" s="256">
        <f t="shared" si="2526"/>
        <v>0</v>
      </c>
      <c r="R403" s="256">
        <f t="shared" si="2527"/>
        <v>0</v>
      </c>
      <c r="S403" s="288"/>
      <c r="T403" s="288"/>
      <c r="U403" s="125" t="str">
        <f t="shared" si="2451"/>
        <v/>
      </c>
      <c r="V403" s="125" t="str" cm="1">
        <f t="array" ref="V403">_xlfn.IFS(S403+T403=0,"",S403&gt;T403,IF(I403="主",IF(S403=5,4,3),IF(S403=5,0,1)),S403&lt;T403,IF(I403="主",IF(T403=5,0,1),IF(T403=5,4,3)),S403=T403,2)</f>
        <v/>
      </c>
      <c r="W403" s="271"/>
      <c r="X403" s="271"/>
      <c r="Y403" s="258"/>
      <c r="Z403" s="235" t="str">
        <f t="shared" ref="Z403:AA403" si="2542">IF($K403="","",IF($K403=$K401,AT401,AT402))</f>
        <v/>
      </c>
      <c r="AA403" s="235" t="str">
        <f t="shared" si="2542"/>
        <v/>
      </c>
      <c r="AB403" s="239" t="str">
        <f t="shared" ref="AB403" si="2543">IF($K403="","",IF($K403=$K401,AW401,AW402))</f>
        <v/>
      </c>
      <c r="AC403" s="239" t="str">
        <f t="shared" ref="AC403" si="2544">IF($K403="","",IF($K403=$K401,AY401,AY402))</f>
        <v/>
      </c>
      <c r="AD403" s="235" t="str">
        <f t="shared" ref="AD403:AG403" si="2545">IF($K403="","",IF($K403=$K401,Z401,Z402))</f>
        <v/>
      </c>
      <c r="AE403" s="240" t="str">
        <f t="shared" si="2545"/>
        <v/>
      </c>
      <c r="AF403" s="240" t="str">
        <f t="shared" si="2545"/>
        <v/>
      </c>
      <c r="AG403" s="240" t="str">
        <f t="shared" si="2545"/>
        <v/>
      </c>
      <c r="AH403" s="227"/>
      <c r="AI403" s="227"/>
      <c r="AJ403" s="227"/>
      <c r="AK403" s="227"/>
      <c r="AL403" s="236" t="str">
        <f t="shared" ref="AL403" si="2546">IF($K403="","",IF($K403=$K401,AZ401,AZ402))</f>
        <v/>
      </c>
      <c r="AM403" s="241" t="str">
        <f t="shared" ref="AM403" si="2547">IF($K403="","",IF($K403=$K401,AL401,AL402))</f>
        <v/>
      </c>
      <c r="AN403" s="214"/>
      <c r="AO403" s="276"/>
      <c r="AP403" s="277"/>
      <c r="AQ403" s="277"/>
      <c r="AR403" s="289"/>
      <c r="AS403" s="275"/>
      <c r="AT403" s="264"/>
      <c r="AU403" s="265"/>
      <c r="AV403" s="179"/>
      <c r="AW403" s="265"/>
      <c r="AX403" s="179"/>
      <c r="AY403" s="265"/>
      <c r="AZ403" s="266"/>
      <c r="BA403" s="223" t="str">
        <f t="shared" si="2468"/>
        <v/>
      </c>
      <c r="BB403" s="223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BC403" s="223" t="str">
        <f t="shared" si="2461"/>
        <v/>
      </c>
    </row>
    <row r="404" spans="1:55">
      <c r="A404" s="166">
        <f>输入错误检查!A403</f>
        <v>0</v>
      </c>
      <c r="B404" s="108" t="str">
        <f t="shared" si="2528"/>
        <v/>
      </c>
      <c r="C404" s="108" t="str">
        <f t="shared" si="2529"/>
        <v/>
      </c>
      <c r="D404" s="108" t="str">
        <f t="shared" si="2530"/>
        <v/>
      </c>
      <c r="E404" s="108" t="str">
        <f t="shared" si="2531"/>
        <v/>
      </c>
      <c r="F404" s="108" t="str">
        <f t="shared" si="2532"/>
        <v/>
      </c>
      <c r="G404" s="125">
        <v>3</v>
      </c>
      <c r="H404" s="108" t="s">
        <v>311</v>
      </c>
      <c r="I404" s="108" t="str">
        <f t="shared" si="2508"/>
        <v/>
      </c>
      <c r="J404" s="108" t="str">
        <f t="shared" si="2509"/>
        <v/>
      </c>
      <c r="K404" s="288"/>
      <c r="L404" s="288"/>
      <c r="M404" s="208"/>
      <c r="N404" s="208"/>
      <c r="O404" s="108"/>
      <c r="P404" s="267"/>
      <c r="Q404" s="267"/>
      <c r="R404" s="267"/>
      <c r="S404" s="288"/>
      <c r="T404" s="288"/>
      <c r="U404" s="125" t="str">
        <f t="shared" si="2451"/>
        <v/>
      </c>
      <c r="V404" s="125" t="str" cm="1">
        <f t="array" ref="V404">_xlfn.IFS(S404+T404=0,"",S404&gt;T404,IF(I404="主",IF(S404=5,4,3),IF(S404=5,0,1)),S404&lt;T404,IF(I404="主",IF(T404=5,0,1),IF(T404=5,4,3)),S404=T404,2)</f>
        <v/>
      </c>
      <c r="W404" s="271"/>
      <c r="X404" s="271"/>
      <c r="Y404" s="258" t="str">
        <f t="shared" si="2533"/>
        <v/>
      </c>
      <c r="Z404" s="235" t="str">
        <f t="shared" ref="Z404:AA404" si="2548">IF($K404="","",IF($K404=$K402,AT402,AT401))</f>
        <v/>
      </c>
      <c r="AA404" s="235" t="str">
        <f t="shared" si="2548"/>
        <v/>
      </c>
      <c r="AB404" s="239" t="str">
        <f t="shared" ref="AB404" si="2549">IF($K404="","",IF($K404=$K402,AW402,AW401))</f>
        <v/>
      </c>
      <c r="AC404" s="239" t="str">
        <f t="shared" ref="AC404" si="2550">IF($K404="","",IF($K404=$K402,AY402,AY401))</f>
        <v/>
      </c>
      <c r="AD404" s="235" t="str">
        <f t="shared" ref="AD404:AG404" si="2551">IF($K404="","",IF($K404=$K402,Z402,Z401))</f>
        <v/>
      </c>
      <c r="AE404" s="240" t="str">
        <f t="shared" si="2551"/>
        <v/>
      </c>
      <c r="AF404" s="240" t="str">
        <f t="shared" si="2551"/>
        <v/>
      </c>
      <c r="AG404" s="240" t="str">
        <f t="shared" si="2551"/>
        <v/>
      </c>
      <c r="AH404" s="226"/>
      <c r="AI404" s="226"/>
      <c r="AJ404" s="226"/>
      <c r="AK404" s="243"/>
      <c r="AL404" s="236" t="str">
        <f t="shared" ref="AL404" si="2552">IF($K404="","",IF($K404=$K402,AZ402,AZ401))</f>
        <v/>
      </c>
      <c r="AM404" s="241" t="str">
        <f t="shared" ref="AM404" si="2553">IF($K404="","",IF($K404=$K402,AL402,AL401))</f>
        <v/>
      </c>
      <c r="AN404" s="214"/>
      <c r="AO404" s="276"/>
      <c r="AP404" s="277"/>
      <c r="AQ404" s="277"/>
      <c r="AR404" s="278"/>
      <c r="AS404" s="279"/>
      <c r="AT404" s="264"/>
      <c r="AU404" s="265"/>
      <c r="AV404" s="179"/>
      <c r="AW404" s="265"/>
      <c r="AX404" s="179"/>
      <c r="AY404" s="265"/>
      <c r="AZ404" s="266"/>
      <c r="BA404" s="223" t="str">
        <f t="shared" si="2468"/>
        <v/>
      </c>
      <c r="BB404" s="223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BC404" s="223" t="str">
        <f t="shared" si="2461"/>
        <v/>
      </c>
    </row>
    <row r="405" spans="1:55">
      <c r="A405" s="166">
        <f>输入错误检查!A404</f>
        <v>0</v>
      </c>
      <c r="B405" s="108" t="str">
        <f t="shared" si="2528"/>
        <v/>
      </c>
      <c r="C405" s="108" t="str">
        <f t="shared" si="2529"/>
        <v/>
      </c>
      <c r="D405" s="108" t="str">
        <f t="shared" si="2530"/>
        <v/>
      </c>
      <c r="E405" s="108" t="str">
        <f t="shared" si="2531"/>
        <v/>
      </c>
      <c r="F405" s="108" t="str">
        <f t="shared" si="2532"/>
        <v/>
      </c>
      <c r="G405" s="125">
        <v>4</v>
      </c>
      <c r="H405" s="108" t="s">
        <v>307</v>
      </c>
      <c r="I405" s="108" t="str">
        <f t="shared" si="2508"/>
        <v/>
      </c>
      <c r="J405" s="108" t="str">
        <f t="shared" si="2509"/>
        <v/>
      </c>
      <c r="K405" s="288"/>
      <c r="L405" s="288"/>
      <c r="M405" s="208">
        <f>S405+S406</f>
        <v>0</v>
      </c>
      <c r="N405" s="208">
        <f>T405+T406</f>
        <v>0</v>
      </c>
      <c r="O405" s="108">
        <f t="shared" ref="O405:O409" si="2554">M405+N405</f>
        <v>0</v>
      </c>
      <c r="P405" s="256">
        <f t="shared" ref="P405:P409" si="2555">IF(M405&gt;N405,1,0)</f>
        <v>0</v>
      </c>
      <c r="Q405" s="256">
        <f t="shared" ref="Q405:Q409" si="2556">IF(M405+N405=0,0,IF(M405=N405,1,0))</f>
        <v>0</v>
      </c>
      <c r="R405" s="256">
        <f t="shared" ref="R405:R409" si="2557">IF(M405&lt;N405,1,0)</f>
        <v>0</v>
      </c>
      <c r="S405" s="288"/>
      <c r="T405" s="288"/>
      <c r="U405" s="125" t="str">
        <f t="shared" si="2451"/>
        <v/>
      </c>
      <c r="V405" s="125" t="str" cm="1">
        <f t="array" ref="V405">_xlfn.IFS(S405+T405=0,"",S405&gt;T405,IF(I405="主",IF(S405=5,4,3),IF(S405=5,0,1)),S405&lt;T405,IF(I405="主",IF(T405=5,0,1),IF(T405=5,4,3)),S405=T405,2)</f>
        <v/>
      </c>
      <c r="W405" s="271"/>
      <c r="X405" s="271"/>
      <c r="Y405" s="258"/>
      <c r="Z405" s="235" t="str">
        <f t="shared" ref="Z405:AA405" si="2558">IF($K405="","",IF($K405=$K403,AT403,AT404))</f>
        <v/>
      </c>
      <c r="AA405" s="235" t="str">
        <f t="shared" si="2558"/>
        <v/>
      </c>
      <c r="AB405" s="239" t="str">
        <f t="shared" ref="AB405" si="2559">IF($K405="","",IF($K405=$K403,AW403,AW404))</f>
        <v/>
      </c>
      <c r="AC405" s="239" t="str">
        <f t="shared" ref="AC405" si="2560">IF($K405="","",IF($K405=$K403,AY403,AY404))</f>
        <v/>
      </c>
      <c r="AD405" s="232" t="str">
        <f t="shared" ref="AD405:AG405" si="2561">IF($K405="","",IF($K405=$K403,Z403,Z404))</f>
        <v/>
      </c>
      <c r="AE405" s="232" t="str">
        <f t="shared" si="2561"/>
        <v/>
      </c>
      <c r="AF405" s="240" t="str">
        <f t="shared" si="2561"/>
        <v/>
      </c>
      <c r="AG405" s="240" t="str">
        <f t="shared" si="2561"/>
        <v/>
      </c>
      <c r="AH405" s="232" t="str">
        <f t="shared" ref="AH405:AK405" si="2562">IF($K405="","",IF($K405=$K403,AD403,AD404))</f>
        <v/>
      </c>
      <c r="AI405" s="232" t="str">
        <f t="shared" si="2562"/>
        <v/>
      </c>
      <c r="AJ405" s="233" t="str">
        <f t="shared" si="2562"/>
        <v/>
      </c>
      <c r="AK405" s="233" t="str">
        <f t="shared" si="2562"/>
        <v/>
      </c>
      <c r="AL405" s="236" t="str">
        <f t="shared" ref="AL405" si="2563">IF($K405="","",IF($K405=$K403,AZ403,AZ404))</f>
        <v/>
      </c>
      <c r="AM405" s="241" t="str">
        <f t="shared" ref="AM405:AN405" si="2564">IF($K405="","",IF($K405=$K403,AL403,AL404))</f>
        <v/>
      </c>
      <c r="AN405" s="241" t="str">
        <f t="shared" si="2564"/>
        <v/>
      </c>
      <c r="AO405" s="277"/>
      <c r="AP405" s="277"/>
      <c r="AQ405" s="277"/>
      <c r="AR405" s="277"/>
      <c r="AS405" s="280"/>
      <c r="AT405" s="264"/>
      <c r="AU405" s="265"/>
      <c r="AV405" s="179"/>
      <c r="AW405" s="265"/>
      <c r="AX405" s="179"/>
      <c r="AY405" s="265"/>
      <c r="AZ405" s="266"/>
      <c r="BA405" s="223" t="str">
        <f t="shared" si="2468"/>
        <v/>
      </c>
      <c r="BB405" s="223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BC405" s="223" t="str">
        <f t="shared" si="2461"/>
        <v/>
      </c>
    </row>
    <row r="406" spans="1:55">
      <c r="A406" s="166">
        <f>输入错误检查!A405</f>
        <v>0</v>
      </c>
      <c r="B406" s="108" t="str">
        <f t="shared" si="2528"/>
        <v/>
      </c>
      <c r="C406" s="108" t="str">
        <f t="shared" si="2529"/>
        <v/>
      </c>
      <c r="D406" s="108" t="str">
        <f t="shared" si="2530"/>
        <v/>
      </c>
      <c r="E406" s="108" t="str">
        <f t="shared" si="2531"/>
        <v/>
      </c>
      <c r="F406" s="108" t="str">
        <f t="shared" si="2532"/>
        <v/>
      </c>
      <c r="G406" s="125">
        <v>4</v>
      </c>
      <c r="H406" s="108" t="s">
        <v>311</v>
      </c>
      <c r="I406" s="108" t="str">
        <f t="shared" si="2508"/>
        <v/>
      </c>
      <c r="J406" s="108" t="str">
        <f t="shared" si="2509"/>
        <v/>
      </c>
      <c r="K406" s="288"/>
      <c r="L406" s="288"/>
      <c r="M406" s="208"/>
      <c r="N406" s="208"/>
      <c r="O406" s="108"/>
      <c r="P406" s="267"/>
      <c r="Q406" s="267"/>
      <c r="R406" s="267"/>
      <c r="S406" s="288"/>
      <c r="T406" s="288"/>
      <c r="U406" s="125" t="str">
        <f t="shared" si="2451"/>
        <v/>
      </c>
      <c r="V406" s="125" t="str" cm="1">
        <f t="array" ref="V406">_xlfn.IFS(S406+T406=0,"",S406&gt;T406,IF(I406="主",IF(S406=5,4,3),IF(S406=5,0,1)),S406&lt;T406,IF(I406="主",IF(T406=5,0,1),IF(T406=5,4,3)),S406=T406,2)</f>
        <v/>
      </c>
      <c r="W406" s="271"/>
      <c r="X406" s="271"/>
      <c r="Y406" s="258" t="str">
        <f t="shared" ref="Y406:Y410" si="2565">IF(Y405="","",Y405)</f>
        <v/>
      </c>
      <c r="Z406" s="235" t="str">
        <f t="shared" ref="Z406:AA406" si="2566">IF($K406="","",IF($K406=$K404,AT404,AT403))</f>
        <v/>
      </c>
      <c r="AA406" s="235" t="str">
        <f t="shared" si="2566"/>
        <v/>
      </c>
      <c r="AB406" s="239" t="str">
        <f t="shared" ref="AB406" si="2567">IF($K406="","",IF($K406=$K404,AW404,AW403))</f>
        <v/>
      </c>
      <c r="AC406" s="239" t="str">
        <f t="shared" ref="AC406" si="2568">IF($K406="","",IF($K406=$K404,AY404,AY403))</f>
        <v/>
      </c>
      <c r="AD406" s="232" t="str">
        <f t="shared" ref="AD406:AG406" si="2569">IF($K406="","",IF($K406=$K404,Z404,Z403))</f>
        <v/>
      </c>
      <c r="AE406" s="232" t="str">
        <f t="shared" si="2569"/>
        <v/>
      </c>
      <c r="AF406" s="240" t="str">
        <f t="shared" si="2569"/>
        <v/>
      </c>
      <c r="AG406" s="240" t="str">
        <f t="shared" si="2569"/>
        <v/>
      </c>
      <c r="AH406" s="232" t="str">
        <f t="shared" ref="AH406:AK406" si="2570">IF($K406="","",IF($K406=$K404,AD404,AD403))</f>
        <v/>
      </c>
      <c r="AI406" s="232" t="str">
        <f t="shared" si="2570"/>
        <v/>
      </c>
      <c r="AJ406" s="233" t="str">
        <f t="shared" si="2570"/>
        <v/>
      </c>
      <c r="AK406" s="233" t="str">
        <f t="shared" si="2570"/>
        <v/>
      </c>
      <c r="AL406" s="236" t="str">
        <f t="shared" ref="AL406" si="2571">IF($K406="","",IF($K406=$K404,AZ404,AZ403))</f>
        <v/>
      </c>
      <c r="AM406" s="241" t="str">
        <f t="shared" ref="AM406:AN406" si="2572">IF($K406="","",IF($K406=$K404,AL404,AL403))</f>
        <v/>
      </c>
      <c r="AN406" s="241" t="str">
        <f t="shared" si="2572"/>
        <v/>
      </c>
      <c r="AO406" s="277"/>
      <c r="AP406" s="277"/>
      <c r="AQ406" s="277"/>
      <c r="AR406" s="277"/>
      <c r="AS406" s="277"/>
      <c r="AT406" s="264"/>
      <c r="AU406" s="265"/>
      <c r="AV406" s="179"/>
      <c r="AW406" s="265"/>
      <c r="AX406" s="179"/>
      <c r="AY406" s="265"/>
      <c r="AZ406" s="266"/>
      <c r="BA406" s="223" t="str">
        <f t="shared" si="2468"/>
        <v/>
      </c>
      <c r="BB406" s="223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BC406" s="223" t="str">
        <f t="shared" si="2461"/>
        <v/>
      </c>
    </row>
    <row r="407" spans="1:55">
      <c r="A407" s="166">
        <f>输入错误检查!A406</f>
        <v>0</v>
      </c>
      <c r="B407" s="108" t="str">
        <f t="shared" si="2528"/>
        <v/>
      </c>
      <c r="C407" s="108" t="str">
        <f t="shared" si="2529"/>
        <v/>
      </c>
      <c r="D407" s="108" t="str">
        <f t="shared" si="2530"/>
        <v/>
      </c>
      <c r="E407" s="108" t="str">
        <f t="shared" si="2531"/>
        <v/>
      </c>
      <c r="F407" s="108" t="str">
        <f t="shared" si="2532"/>
        <v/>
      </c>
      <c r="G407" s="125">
        <v>5</v>
      </c>
      <c r="H407" s="108" t="s">
        <v>307</v>
      </c>
      <c r="I407" s="108" t="str">
        <f t="shared" si="2508"/>
        <v/>
      </c>
      <c r="J407" s="108" t="str">
        <f t="shared" si="2509"/>
        <v/>
      </c>
      <c r="K407" s="288"/>
      <c r="L407" s="288"/>
      <c r="M407" s="208">
        <f>S407+S408</f>
        <v>0</v>
      </c>
      <c r="N407" s="208">
        <f>T407+T408</f>
        <v>0</v>
      </c>
      <c r="O407" s="108">
        <f t="shared" si="2554"/>
        <v>0</v>
      </c>
      <c r="P407" s="256">
        <f t="shared" si="2555"/>
        <v>0</v>
      </c>
      <c r="Q407" s="256">
        <f t="shared" si="2556"/>
        <v>0</v>
      </c>
      <c r="R407" s="256">
        <f t="shared" si="2557"/>
        <v>0</v>
      </c>
      <c r="S407" s="288"/>
      <c r="T407" s="288"/>
      <c r="U407" s="125" t="str">
        <f t="shared" si="2451"/>
        <v/>
      </c>
      <c r="V407" s="125" t="str" cm="1">
        <f t="array" ref="V407">_xlfn.IFS(S407+T407=0,"",S407&gt;T407,IF(I407="主",IF(S407=5,4,3),IF(S407=5,0,1)),S407&lt;T407,IF(I407="主",IF(T407=5,0,1),IF(T407=5,4,3)),S407=T407,2)</f>
        <v/>
      </c>
      <c r="W407" s="271"/>
      <c r="X407" s="271"/>
      <c r="Y407" s="258"/>
      <c r="Z407" s="235" t="str">
        <f t="shared" ref="Z407:AA407" si="2573">IF($K407="","",IF($K407=$K405,AT405,AT406))</f>
        <v/>
      </c>
      <c r="AA407" s="235" t="str">
        <f t="shared" si="2573"/>
        <v/>
      </c>
      <c r="AB407" s="239" t="str">
        <f t="shared" ref="AB407" si="2574">IF($K407="","",IF($K407=$K405,AW405,AW406))</f>
        <v/>
      </c>
      <c r="AC407" s="239" t="str">
        <f t="shared" ref="AC407" si="2575">IF($K407="","",IF($K407=$K405,AY405,AY406))</f>
        <v/>
      </c>
      <c r="AD407" s="232" t="str">
        <f t="shared" ref="AD407:AG407" si="2576">IF($K407="","",IF($K407=$K405,Z405,Z406))</f>
        <v/>
      </c>
      <c r="AE407" s="232" t="str">
        <f t="shared" si="2576"/>
        <v/>
      </c>
      <c r="AF407" s="240" t="str">
        <f t="shared" si="2576"/>
        <v/>
      </c>
      <c r="AG407" s="240" t="str">
        <f t="shared" si="2576"/>
        <v/>
      </c>
      <c r="AH407" s="232" t="str">
        <f t="shared" ref="AH407:AK407" si="2577">IF($K407="","",IF($K407=$K405,AD405,AD406))</f>
        <v/>
      </c>
      <c r="AI407" s="232" t="str">
        <f t="shared" si="2577"/>
        <v/>
      </c>
      <c r="AJ407" s="233" t="str">
        <f t="shared" si="2577"/>
        <v/>
      </c>
      <c r="AK407" s="233" t="str">
        <f t="shared" si="2577"/>
        <v/>
      </c>
      <c r="AL407" s="236" t="str">
        <f t="shared" ref="AL407" si="2578">IF($K407="","",IF($K407=$K405,AZ405,AZ406))</f>
        <v/>
      </c>
      <c r="AM407" s="241" t="str">
        <f t="shared" ref="AM407:AN407" si="2579">IF($K407="","",IF($K407=$K405,AL405,AL406))</f>
        <v/>
      </c>
      <c r="AN407" s="241" t="str">
        <f t="shared" si="2579"/>
        <v/>
      </c>
      <c r="AO407" s="277"/>
      <c r="AP407" s="277"/>
      <c r="AQ407" s="277"/>
      <c r="AR407" s="277"/>
      <c r="AS407" s="280"/>
      <c r="AT407" s="264"/>
      <c r="AU407" s="265"/>
      <c r="AV407" s="179"/>
      <c r="AW407" s="265"/>
      <c r="AX407" s="179"/>
      <c r="AY407" s="265"/>
      <c r="AZ407" s="266"/>
      <c r="BA407" s="223" t="str">
        <f t="shared" si="2468"/>
        <v/>
      </c>
      <c r="BB407" s="223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223" t="str">
        <f t="shared" si="2461"/>
        <v/>
      </c>
    </row>
    <row r="408" spans="1:55">
      <c r="A408" s="166">
        <f>输入错误检查!A407</f>
        <v>0</v>
      </c>
      <c r="B408" s="108" t="str">
        <f t="shared" si="2528"/>
        <v/>
      </c>
      <c r="C408" s="108" t="str">
        <f t="shared" si="2529"/>
        <v/>
      </c>
      <c r="D408" s="108" t="str">
        <f t="shared" si="2530"/>
        <v/>
      </c>
      <c r="E408" s="108" t="str">
        <f t="shared" si="2531"/>
        <v/>
      </c>
      <c r="F408" s="108" t="str">
        <f t="shared" si="2532"/>
        <v/>
      </c>
      <c r="G408" s="125">
        <v>5</v>
      </c>
      <c r="H408" s="108" t="s">
        <v>311</v>
      </c>
      <c r="I408" s="108" t="str">
        <f t="shared" si="2508"/>
        <v/>
      </c>
      <c r="J408" s="108" t="str">
        <f t="shared" si="2509"/>
        <v/>
      </c>
      <c r="K408" s="288"/>
      <c r="L408" s="288"/>
      <c r="M408" s="208"/>
      <c r="N408" s="208"/>
      <c r="O408" s="108"/>
      <c r="P408" s="267"/>
      <c r="Q408" s="267"/>
      <c r="R408" s="267"/>
      <c r="S408" s="288"/>
      <c r="T408" s="288"/>
      <c r="U408" s="125" t="str">
        <f t="shared" si="2451"/>
        <v/>
      </c>
      <c r="V408" s="125" t="str" cm="1">
        <f t="array" ref="V408">_xlfn.IFS(S408+T408=0,"",S408&gt;T408,IF(I408="主",IF(S408=5,4,3),IF(S408=5,0,1)),S408&lt;T408,IF(I408="主",IF(T408=5,0,1),IF(T408=5,4,3)),S408=T408,2)</f>
        <v/>
      </c>
      <c r="W408" s="271"/>
      <c r="X408" s="271"/>
      <c r="Y408" s="258" t="str">
        <f t="shared" si="2565"/>
        <v/>
      </c>
      <c r="Z408" s="235" t="str">
        <f t="shared" ref="Z408:AA408" si="2580">IF($K408="","",IF($K408=$K406,AT406,AT405))</f>
        <v/>
      </c>
      <c r="AA408" s="235" t="str">
        <f t="shared" si="2580"/>
        <v/>
      </c>
      <c r="AB408" s="239" t="str">
        <f t="shared" ref="AB408" si="2581">IF($K408="","",IF($K408=$K406,AW406,AW405))</f>
        <v/>
      </c>
      <c r="AC408" s="239" t="str">
        <f t="shared" ref="AC408" si="2582">IF($K408="","",IF($K408=$K406,AY406,AY405))</f>
        <v/>
      </c>
      <c r="AD408" s="232" t="str">
        <f t="shared" ref="AD408:AG408" si="2583">IF($K408="","",IF($K408=$K406,Z406,Z405))</f>
        <v/>
      </c>
      <c r="AE408" s="232" t="str">
        <f t="shared" si="2583"/>
        <v/>
      </c>
      <c r="AF408" s="240" t="str">
        <f t="shared" si="2583"/>
        <v/>
      </c>
      <c r="AG408" s="240" t="str">
        <f t="shared" si="2583"/>
        <v/>
      </c>
      <c r="AH408" s="232" t="str">
        <f t="shared" ref="AH408:AK408" si="2584">IF($K408="","",IF($K408=$K406,AD406,AD405))</f>
        <v/>
      </c>
      <c r="AI408" s="232" t="str">
        <f t="shared" si="2584"/>
        <v/>
      </c>
      <c r="AJ408" s="233" t="str">
        <f t="shared" si="2584"/>
        <v/>
      </c>
      <c r="AK408" s="233" t="str">
        <f t="shared" si="2584"/>
        <v/>
      </c>
      <c r="AL408" s="236" t="str">
        <f t="shared" ref="AL408" si="2585">IF($K408="","",IF($K408=$K406,AZ406,AZ405))</f>
        <v/>
      </c>
      <c r="AM408" s="241" t="str">
        <f t="shared" ref="AM408:AN408" si="2586">IF($K408="","",IF($K408=$K406,AL406,AL405))</f>
        <v/>
      </c>
      <c r="AN408" s="241" t="str">
        <f t="shared" si="2586"/>
        <v/>
      </c>
      <c r="AO408" s="277"/>
      <c r="AP408" s="277"/>
      <c r="AQ408" s="277"/>
      <c r="AR408" s="277"/>
      <c r="AS408" s="277"/>
      <c r="AT408" s="264"/>
      <c r="AU408" s="265"/>
      <c r="AV408" s="179"/>
      <c r="AW408" s="265"/>
      <c r="AX408" s="179"/>
      <c r="AY408" s="265"/>
      <c r="AZ408" s="266"/>
      <c r="BA408" s="223" t="str">
        <f t="shared" si="2468"/>
        <v/>
      </c>
      <c r="BB408" s="223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223" t="str">
        <f t="shared" si="2461"/>
        <v/>
      </c>
    </row>
    <row r="409" spans="1:55">
      <c r="A409" s="166">
        <f>输入错误检查!A408</f>
        <v>0</v>
      </c>
      <c r="B409" s="108" t="str">
        <f t="shared" si="2528"/>
        <v/>
      </c>
      <c r="C409" s="108" t="str">
        <f t="shared" si="2529"/>
        <v/>
      </c>
      <c r="D409" s="108" t="str">
        <f t="shared" si="2530"/>
        <v/>
      </c>
      <c r="E409" s="108" t="str">
        <f t="shared" si="2531"/>
        <v/>
      </c>
      <c r="F409" s="108" t="str">
        <f t="shared" si="2532"/>
        <v/>
      </c>
      <c r="G409" s="125" t="s">
        <v>314</v>
      </c>
      <c r="H409" s="108" t="s">
        <v>307</v>
      </c>
      <c r="I409" s="108" t="str">
        <f t="shared" si="2508"/>
        <v/>
      </c>
      <c r="J409" s="108" t="str">
        <f t="shared" si="2509"/>
        <v/>
      </c>
      <c r="K409" s="288"/>
      <c r="L409" s="288"/>
      <c r="M409" s="208">
        <f>S409+S410</f>
        <v>0</v>
      </c>
      <c r="N409" s="208">
        <f>T409+T410</f>
        <v>0</v>
      </c>
      <c r="O409" s="108">
        <f t="shared" si="2554"/>
        <v>0</v>
      </c>
      <c r="P409" s="256">
        <f t="shared" si="2555"/>
        <v>0</v>
      </c>
      <c r="Q409" s="256">
        <f t="shared" si="2556"/>
        <v>0</v>
      </c>
      <c r="R409" s="256">
        <f t="shared" si="2557"/>
        <v>0</v>
      </c>
      <c r="S409" s="288"/>
      <c r="T409" s="288"/>
      <c r="U409" s="125" t="str">
        <f t="shared" si="2451"/>
        <v/>
      </c>
      <c r="V409" s="125" t="str" cm="1">
        <f t="array" ref="V409">_xlfn.IFS(S409+T409=0,"",S409&gt;T409,IF(I409="主",IF(S409=5,4,3),IF(S409=5,0,1)),S409&lt;T409,IF(I409="主",IF(T409=5,0,1),IF(T409=5,4,3)),S409=T409,2)</f>
        <v/>
      </c>
      <c r="W409" s="271"/>
      <c r="X409" s="271"/>
      <c r="Y409" s="258"/>
      <c r="Z409" s="235" t="str">
        <f t="shared" ref="Z409:AA409" si="2587">IF($K409="","",IF($K409=$K407,AT407,AT408))</f>
        <v/>
      </c>
      <c r="AA409" s="235" t="str">
        <f t="shared" si="2587"/>
        <v/>
      </c>
      <c r="AB409" s="239" t="str">
        <f t="shared" ref="AB409" si="2588">IF($K409="","",IF($K409=$K407,AW407,AW408))</f>
        <v/>
      </c>
      <c r="AC409" s="239" t="str">
        <f t="shared" ref="AC409" si="2589">IF($K409="","",IF($K409=$K407,AY407,AY408))</f>
        <v/>
      </c>
      <c r="AD409" s="232" t="str">
        <f t="shared" ref="AD409:AG409" si="2590">IF($K409="","",IF($K409=$K407,Z407,Z408))</f>
        <v/>
      </c>
      <c r="AE409" s="232" t="str">
        <f t="shared" si="2590"/>
        <v/>
      </c>
      <c r="AF409" s="240" t="str">
        <f t="shared" si="2590"/>
        <v/>
      </c>
      <c r="AG409" s="240" t="str">
        <f t="shared" si="2590"/>
        <v/>
      </c>
      <c r="AH409" s="232" t="str">
        <f t="shared" ref="AH409:AK409" si="2591">IF($K409="","",IF($K409=$K407,AD407,AD408))</f>
        <v/>
      </c>
      <c r="AI409" s="232" t="str">
        <f t="shared" si="2591"/>
        <v/>
      </c>
      <c r="AJ409" s="233" t="str">
        <f t="shared" si="2591"/>
        <v/>
      </c>
      <c r="AK409" s="233" t="str">
        <f t="shared" si="2591"/>
        <v/>
      </c>
      <c r="AL409" s="236" t="str">
        <f t="shared" ref="AL409" si="2592">IF($K409="","",IF($K409=$K407,AZ407,AZ408))</f>
        <v/>
      </c>
      <c r="AM409" s="241" t="str">
        <f t="shared" ref="AM409:AN409" si="2593">IF($K409="","",IF($K409=$K407,AL407,AL408))</f>
        <v/>
      </c>
      <c r="AN409" s="241" t="str">
        <f t="shared" si="2593"/>
        <v/>
      </c>
      <c r="AO409" s="277"/>
      <c r="AP409" s="277"/>
      <c r="AQ409" s="277"/>
      <c r="AR409" s="277"/>
      <c r="AS409" s="280"/>
      <c r="AT409" s="264"/>
      <c r="AU409" s="265"/>
      <c r="AV409" s="179"/>
      <c r="AW409" s="265"/>
      <c r="AX409" s="179"/>
      <c r="AY409" s="265"/>
      <c r="AZ409" s="266"/>
      <c r="BA409" s="223" t="str">
        <f t="shared" si="2468"/>
        <v/>
      </c>
      <c r="BB409" s="223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223" t="str">
        <f t="shared" si="2461"/>
        <v/>
      </c>
    </row>
    <row r="410" spans="1:55">
      <c r="A410" s="166">
        <f>输入错误检查!A409</f>
        <v>0</v>
      </c>
      <c r="B410" s="108" t="str">
        <f t="shared" si="2528"/>
        <v/>
      </c>
      <c r="C410" s="108" t="str">
        <f t="shared" si="2529"/>
        <v/>
      </c>
      <c r="D410" s="108" t="str">
        <f t="shared" si="2530"/>
        <v/>
      </c>
      <c r="E410" s="108" t="str">
        <f t="shared" si="2531"/>
        <v/>
      </c>
      <c r="F410" s="108" t="str">
        <f t="shared" si="2532"/>
        <v/>
      </c>
      <c r="G410" s="125" t="s">
        <v>314</v>
      </c>
      <c r="H410" s="108" t="s">
        <v>311</v>
      </c>
      <c r="I410" s="108" t="str">
        <f t="shared" si="2508"/>
        <v/>
      </c>
      <c r="J410" s="108" t="str">
        <f t="shared" si="2509"/>
        <v/>
      </c>
      <c r="K410" s="288"/>
      <c r="L410" s="288"/>
      <c r="M410" s="208"/>
      <c r="N410" s="208"/>
      <c r="O410" s="108"/>
      <c r="P410" s="267"/>
      <c r="Q410" s="267"/>
      <c r="R410" s="267"/>
      <c r="S410" s="288"/>
      <c r="T410" s="288"/>
      <c r="U410" s="125" t="str">
        <f t="shared" si="2451"/>
        <v/>
      </c>
      <c r="V410" s="125" t="str" cm="1">
        <f t="array" ref="V410">_xlfn.IFS(S410+T410=0,"",S410&gt;T410,IF(I410="主",IF(S410=5,4,3),IF(S410=5,0,1)),S410&lt;T410,IF(I410="主",IF(T410=5,0,1),IF(T410=5,4,3)),S410=T410,2)</f>
        <v/>
      </c>
      <c r="W410" s="271"/>
      <c r="X410" s="271"/>
      <c r="Y410" s="258" t="str">
        <f t="shared" si="2565"/>
        <v/>
      </c>
      <c r="Z410" s="235" t="str">
        <f t="shared" ref="Z410:AA410" si="2594">IF($K410="","",IF($K410=$K408,AT408,AT407))</f>
        <v/>
      </c>
      <c r="AA410" s="235" t="str">
        <f t="shared" si="2594"/>
        <v/>
      </c>
      <c r="AB410" s="239" t="str">
        <f t="shared" ref="AB410" si="2595">IF($K410="","",IF($K410=$K408,AW408,AW407))</f>
        <v/>
      </c>
      <c r="AC410" s="239" t="str">
        <f t="shared" ref="AC410" si="2596">IF($K410="","",IF($K410=$K408,AY408,AY407))</f>
        <v/>
      </c>
      <c r="AD410" s="232" t="str">
        <f t="shared" ref="AD410:AG410" si="2597">IF($K410="","",IF($K410=$K408,Z408,Z407))</f>
        <v/>
      </c>
      <c r="AE410" s="232" t="str">
        <f t="shared" si="2597"/>
        <v/>
      </c>
      <c r="AF410" s="240" t="str">
        <f t="shared" si="2597"/>
        <v/>
      </c>
      <c r="AG410" s="240" t="str">
        <f t="shared" si="2597"/>
        <v/>
      </c>
      <c r="AH410" s="232" t="str">
        <f t="shared" ref="AH410:AK410" si="2598">IF($K410="","",IF($K410=$K408,AD408,AD407))</f>
        <v/>
      </c>
      <c r="AI410" s="232" t="str">
        <f t="shared" si="2598"/>
        <v/>
      </c>
      <c r="AJ410" s="233" t="str">
        <f t="shared" si="2598"/>
        <v/>
      </c>
      <c r="AK410" s="233" t="str">
        <f t="shared" si="2598"/>
        <v/>
      </c>
      <c r="AL410" s="236" t="str">
        <f t="shared" ref="AL410" si="2599">IF($K410="","",IF($K410=$K408,AZ408,AZ407))</f>
        <v/>
      </c>
      <c r="AM410" s="241" t="str">
        <f t="shared" ref="AM410:AN410" si="2600">IF($K410="","",IF($K410=$K408,AL408,AL407))</f>
        <v/>
      </c>
      <c r="AN410" s="241" t="str">
        <f t="shared" si="2600"/>
        <v/>
      </c>
      <c r="AO410" s="277"/>
      <c r="AP410" s="277"/>
      <c r="AQ410" s="277"/>
      <c r="AR410" s="277"/>
      <c r="AS410" s="277"/>
      <c r="AT410" s="264"/>
      <c r="AU410" s="265"/>
      <c r="AV410" s="179"/>
      <c r="AW410" s="265"/>
      <c r="AX410" s="179"/>
      <c r="AY410" s="265"/>
      <c r="AZ410" s="266"/>
      <c r="BA410" s="223" t="str">
        <f t="shared" si="2468"/>
        <v/>
      </c>
      <c r="BB410" s="223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223" t="str">
        <f t="shared" si="2461"/>
        <v/>
      </c>
    </row>
    <row r="411" spans="1:55">
      <c r="A411" s="166">
        <f>输入错误检查!A410</f>
        <v>0</v>
      </c>
      <c r="B411" s="108" t="str">
        <f>IF(赛果!A36="","",赛果!A36)</f>
        <v/>
      </c>
      <c r="C411" s="108" t="str">
        <f>IF(赛果!B36="","",赛果!B36)</f>
        <v/>
      </c>
      <c r="D411" s="108" t="str">
        <f>IF(赛果!C36="","",赛果!C36)</f>
        <v/>
      </c>
      <c r="E411" s="108" t="str">
        <f>IF(赛果!D36="","",赛果!D36)</f>
        <v/>
      </c>
      <c r="F411" s="108" t="str">
        <f>IF(赛果!E36="","",赛果!E36)</f>
        <v/>
      </c>
      <c r="G411" s="125">
        <v>1</v>
      </c>
      <c r="H411" s="108" t="s">
        <v>307</v>
      </c>
      <c r="I411" s="108" t="str">
        <f t="shared" si="2508"/>
        <v/>
      </c>
      <c r="J411" s="108" t="str">
        <f t="shared" si="2509"/>
        <v/>
      </c>
      <c r="K411" s="179"/>
      <c r="L411" s="207"/>
      <c r="M411" s="208">
        <f>S411+S412</f>
        <v>0</v>
      </c>
      <c r="N411" s="208">
        <f>T411+T412</f>
        <v>0</v>
      </c>
      <c r="O411" s="125">
        <f t="shared" ref="O411:O415" si="2601">M411+N411</f>
        <v>0</v>
      </c>
      <c r="P411" s="209">
        <f t="shared" ref="P411:P415" si="2602">IF(M411&gt;N411,1,0)</f>
        <v>0</v>
      </c>
      <c r="Q411" s="209">
        <f t="shared" ref="Q411:Q415" si="2603">IF(M411+N411=0,0,IF(M411=N411,1,0))</f>
        <v>0</v>
      </c>
      <c r="R411" s="209">
        <f t="shared" ref="R411:R415" si="2604">IF(M411&lt;N411,1,0)</f>
        <v>0</v>
      </c>
      <c r="S411" s="177"/>
      <c r="T411" s="177"/>
      <c r="U411" s="125" t="str">
        <f t="shared" si="2451"/>
        <v/>
      </c>
      <c r="V411" s="125" t="str" cm="1">
        <f t="array" ref="V411">_xlfn.IFS(S411+T411=0,"",S411&gt;T411,IF(I411="主",IF(S411=5,4,3),IF(S411=5,0,1)),S411&lt;T411,IF(I411="主",IF(T411=5,0,1),IF(T411=5,4,3)),S411=T411,2)</f>
        <v/>
      </c>
      <c r="W411" s="210"/>
      <c r="X411" s="210"/>
      <c r="Y411" s="210"/>
      <c r="Z411" s="211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3"/>
      <c r="AL411" s="214"/>
      <c r="AM411" s="214"/>
      <c r="AN411" s="214"/>
      <c r="AO411" s="249"/>
      <c r="AP411" s="250"/>
      <c r="AQ411" s="217"/>
      <c r="AR411" s="218"/>
      <c r="AS411" s="219"/>
      <c r="AT411" s="220"/>
      <c r="AU411" s="221"/>
      <c r="AV411" s="179"/>
      <c r="AW411" s="221"/>
      <c r="AX411" s="179"/>
      <c r="AY411" s="221"/>
      <c r="AZ411" s="136"/>
      <c r="BA411" s="223" t="str">
        <f t="shared" si="2468"/>
        <v/>
      </c>
      <c r="BB411" s="223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BC411" s="223" t="str">
        <f t="shared" si="2461"/>
        <v/>
      </c>
    </row>
    <row r="412" spans="1:55">
      <c r="A412" s="166">
        <f>输入错误检查!A411</f>
        <v>0</v>
      </c>
      <c r="B412" s="108" t="str">
        <f t="shared" ref="B412:B422" si="2605">B411</f>
        <v/>
      </c>
      <c r="C412" s="108" t="str">
        <f t="shared" ref="C412:C422" si="2606">C411</f>
        <v/>
      </c>
      <c r="D412" s="108" t="str">
        <f t="shared" ref="D412:D422" si="2607">D411</f>
        <v/>
      </c>
      <c r="E412" s="108" t="str">
        <f t="shared" ref="E412:E422" si="2608">E411</f>
        <v/>
      </c>
      <c r="F412" s="108" t="str">
        <f t="shared" ref="F412:F422" si="2609">F411</f>
        <v/>
      </c>
      <c r="G412" s="125">
        <v>1</v>
      </c>
      <c r="H412" s="108" t="s">
        <v>311</v>
      </c>
      <c r="I412" s="108" t="str">
        <f t="shared" si="2508"/>
        <v/>
      </c>
      <c r="J412" s="108" t="str">
        <f t="shared" si="2509"/>
        <v/>
      </c>
      <c r="K412" s="179"/>
      <c r="L412" s="245"/>
      <c r="M412" s="208"/>
      <c r="N412" s="208"/>
      <c r="O412" s="125"/>
      <c r="P412" s="224"/>
      <c r="Q412" s="224"/>
      <c r="R412" s="224"/>
      <c r="S412" s="177"/>
      <c r="T412" s="177"/>
      <c r="U412" s="125" t="str">
        <f t="shared" si="2451"/>
        <v/>
      </c>
      <c r="V412" s="125" t="str" cm="1">
        <f t="array" ref="V412">_xlfn.IFS(S412+T412=0,"",S412&gt;T412,IF(I412="主",IF(S412=5,4,3),IF(S412=5,0,1)),S412&lt;T412,IF(I412="主",IF(T412=5,0,1),IF(T412=5,4,3)),S412=T412,2)</f>
        <v/>
      </c>
      <c r="W412" s="210" t="str">
        <f>IF(W411="","",W411)</f>
        <v/>
      </c>
      <c r="X412" s="210"/>
      <c r="Y412" s="210" t="str">
        <f t="shared" ref="Y412:Y416" si="2610">IF(Y411="","",Y411)</f>
        <v/>
      </c>
      <c r="Z412" s="225"/>
      <c r="AA412" s="226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13"/>
      <c r="AL412" s="214"/>
      <c r="AM412" s="214"/>
      <c r="AN412" s="214"/>
      <c r="AO412" s="249"/>
      <c r="AP412" s="250"/>
      <c r="AQ412" s="228"/>
      <c r="AR412" s="229"/>
      <c r="AS412" s="230"/>
      <c r="AT412" s="220"/>
      <c r="AU412" s="221"/>
      <c r="AV412" s="179"/>
      <c r="AW412" s="221"/>
      <c r="AX412" s="179"/>
      <c r="AY412" s="221"/>
      <c r="AZ412" s="136"/>
      <c r="BA412" s="223" t="str">
        <f t="shared" si="2468"/>
        <v/>
      </c>
      <c r="BB412" s="223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BC412" s="223" t="str">
        <f t="shared" si="2461"/>
        <v/>
      </c>
    </row>
    <row r="413" spans="1:55">
      <c r="A413" s="166">
        <f>输入错误检查!A412</f>
        <v>0</v>
      </c>
      <c r="B413" s="108" t="str">
        <f t="shared" si="2605"/>
        <v/>
      </c>
      <c r="C413" s="108" t="str">
        <f t="shared" si="2606"/>
        <v/>
      </c>
      <c r="D413" s="108" t="str">
        <f t="shared" si="2607"/>
        <v/>
      </c>
      <c r="E413" s="108" t="str">
        <f t="shared" si="2608"/>
        <v/>
      </c>
      <c r="F413" s="108" t="str">
        <f t="shared" si="2609"/>
        <v/>
      </c>
      <c r="G413" s="125">
        <v>2</v>
      </c>
      <c r="H413" s="108" t="s">
        <v>307</v>
      </c>
      <c r="I413" s="108" t="str">
        <f t="shared" si="2508"/>
        <v/>
      </c>
      <c r="J413" s="108" t="str">
        <f t="shared" si="2509"/>
        <v/>
      </c>
      <c r="K413" s="179"/>
      <c r="L413" s="207"/>
      <c r="M413" s="208">
        <f>S413+S414</f>
        <v>0</v>
      </c>
      <c r="N413" s="208">
        <f>T413+T414</f>
        <v>0</v>
      </c>
      <c r="O413" s="125">
        <f t="shared" si="2601"/>
        <v>0</v>
      </c>
      <c r="P413" s="209">
        <f t="shared" si="2602"/>
        <v>0</v>
      </c>
      <c r="Q413" s="209">
        <f t="shared" si="2603"/>
        <v>0</v>
      </c>
      <c r="R413" s="209">
        <f t="shared" si="2604"/>
        <v>0</v>
      </c>
      <c r="S413" s="177"/>
      <c r="T413" s="177"/>
      <c r="U413" s="125" t="str">
        <f t="shared" si="2451"/>
        <v/>
      </c>
      <c r="V413" s="125" t="str" cm="1">
        <f t="array" ref="V413">_xlfn.IFS(S413+T413=0,"",S413&gt;T413,IF(I413="主",IF(S413=5,4,3),IF(S413=5,0,1)),S413&lt;T413,IF(I413="主",IF(T413=5,0,1),IF(T413=5,4,3)),S413=T413,2)</f>
        <v/>
      </c>
      <c r="W413" s="231"/>
      <c r="X413" s="210"/>
      <c r="Y413" s="210"/>
      <c r="Z413" s="232" t="str">
        <f t="shared" ref="Z413:AA413" si="2611">IF($K413="","",IF($K413=$K411,AT411,AT412))</f>
        <v/>
      </c>
      <c r="AA413" s="233" t="str">
        <f t="shared" si="2611"/>
        <v/>
      </c>
      <c r="AB413" s="234" t="str">
        <f t="shared" ref="AB413" si="2612">IF($K413="","",IF($K413=$K411,AW411,AW412))</f>
        <v/>
      </c>
      <c r="AC413" s="235" t="str">
        <f t="shared" ref="AC413" si="2613">IF($K413="","",IF($K413=$K411,AY411,AY412))</f>
        <v/>
      </c>
      <c r="AD413" s="227"/>
      <c r="AE413" s="227"/>
      <c r="AF413" s="227"/>
      <c r="AG413" s="227"/>
      <c r="AH413" s="227"/>
      <c r="AI413" s="227"/>
      <c r="AJ413" s="227"/>
      <c r="AK413" s="227"/>
      <c r="AL413" s="236" t="str">
        <f t="shared" ref="AL413" si="2614">IF($K413="","",IF($K413=$K411,AZ411,AZ412))</f>
        <v/>
      </c>
      <c r="AM413" s="214"/>
      <c r="AN413" s="214"/>
      <c r="AO413" s="249"/>
      <c r="AP413" s="177"/>
      <c r="AQ413" s="281"/>
      <c r="AR413" s="238"/>
      <c r="AS413" s="230"/>
      <c r="AT413" s="220"/>
      <c r="AU413" s="221"/>
      <c r="AV413" s="179"/>
      <c r="AW413" s="221"/>
      <c r="AX413" s="179"/>
      <c r="AY413" s="221"/>
      <c r="AZ413" s="139"/>
      <c r="BA413" s="223" t="str">
        <f t="shared" si="2468"/>
        <v/>
      </c>
      <c r="BB413" s="223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BC413" s="223" t="str">
        <f t="shared" si="2461"/>
        <v/>
      </c>
    </row>
    <row r="414" spans="1:55">
      <c r="A414" s="166">
        <f>输入错误检查!A413</f>
        <v>0</v>
      </c>
      <c r="B414" s="108" t="str">
        <f t="shared" si="2605"/>
        <v/>
      </c>
      <c r="C414" s="108" t="str">
        <f t="shared" si="2606"/>
        <v/>
      </c>
      <c r="D414" s="108" t="str">
        <f t="shared" si="2607"/>
        <v/>
      </c>
      <c r="E414" s="108" t="str">
        <f t="shared" si="2608"/>
        <v/>
      </c>
      <c r="F414" s="108" t="str">
        <f t="shared" si="2609"/>
        <v/>
      </c>
      <c r="G414" s="125">
        <v>2</v>
      </c>
      <c r="H414" s="108" t="s">
        <v>311</v>
      </c>
      <c r="I414" s="108" t="str">
        <f t="shared" si="2508"/>
        <v/>
      </c>
      <c r="J414" s="108" t="str">
        <f t="shared" si="2509"/>
        <v/>
      </c>
      <c r="K414" s="179"/>
      <c r="L414" s="245"/>
      <c r="M414" s="208"/>
      <c r="N414" s="208"/>
      <c r="O414" s="125"/>
      <c r="P414" s="224"/>
      <c r="Q414" s="224"/>
      <c r="R414" s="224"/>
      <c r="S414" s="177"/>
      <c r="T414" s="177"/>
      <c r="U414" s="125" t="str">
        <f t="shared" si="2451"/>
        <v/>
      </c>
      <c r="V414" s="125" t="str" cm="1">
        <f t="array" ref="V414">_xlfn.IFS(S414+T414=0,"",S414&gt;T414,IF(I414="主",IF(S414=5,4,3),IF(S414=5,0,1)),S414&lt;T414,IF(I414="主",IF(T414=5,0,1),IF(T414=5,4,3)),S414=T414,2)</f>
        <v/>
      </c>
      <c r="W414" s="231"/>
      <c r="X414" s="210"/>
      <c r="Y414" s="210" t="str">
        <f t="shared" si="2610"/>
        <v/>
      </c>
      <c r="Z414" s="232" t="str">
        <f t="shared" ref="Z414:AA414" si="2615">IF($K414="","",IF($K414=$K412,AT412,AT411))</f>
        <v/>
      </c>
      <c r="AA414" s="233" t="str">
        <f t="shared" si="2615"/>
        <v/>
      </c>
      <c r="AB414" s="234" t="str">
        <f t="shared" ref="AB414" si="2616">IF($K414="","",IF($K414=$K412,AW412,AW411))</f>
        <v/>
      </c>
      <c r="AC414" s="235" t="str">
        <f t="shared" ref="AC414" si="2617">IF($K414="","",IF($K414=$K412,AY412,AY411))</f>
        <v/>
      </c>
      <c r="AD414" s="226"/>
      <c r="AE414" s="226"/>
      <c r="AF414" s="227"/>
      <c r="AG414" s="227"/>
      <c r="AH414" s="227"/>
      <c r="AI414" s="227"/>
      <c r="AJ414" s="227"/>
      <c r="AK414" s="227"/>
      <c r="AL414" s="236" t="str">
        <f t="shared" ref="AL414" si="2618">IF($K414="","",IF($K414=$K412,AZ412,AZ411))</f>
        <v/>
      </c>
      <c r="AM414" s="214"/>
      <c r="AN414" s="214"/>
      <c r="AO414" s="249"/>
      <c r="AP414" s="177"/>
      <c r="AQ414" s="250"/>
      <c r="AR414" s="228"/>
      <c r="AS414" s="230"/>
      <c r="AT414" s="220"/>
      <c r="AU414" s="221"/>
      <c r="AV414" s="179"/>
      <c r="AW414" s="221"/>
      <c r="AX414" s="179"/>
      <c r="AY414" s="221"/>
      <c r="AZ414" s="136"/>
      <c r="BA414" s="223" t="str">
        <f t="shared" si="2468"/>
        <v/>
      </c>
      <c r="BB414" s="223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BC414" s="223" t="str">
        <f t="shared" si="2461"/>
        <v/>
      </c>
    </row>
    <row r="415" spans="1:55">
      <c r="A415" s="166">
        <f>输入错误检查!A414</f>
        <v>0</v>
      </c>
      <c r="B415" s="108" t="str">
        <f t="shared" si="2605"/>
        <v/>
      </c>
      <c r="C415" s="108" t="str">
        <f t="shared" si="2606"/>
        <v/>
      </c>
      <c r="D415" s="108" t="str">
        <f t="shared" si="2607"/>
        <v/>
      </c>
      <c r="E415" s="108" t="str">
        <f t="shared" si="2608"/>
        <v/>
      </c>
      <c r="F415" s="108" t="str">
        <f t="shared" si="2609"/>
        <v/>
      </c>
      <c r="G415" s="125">
        <v>3</v>
      </c>
      <c r="H415" s="108" t="s">
        <v>307</v>
      </c>
      <c r="I415" s="108" t="str">
        <f t="shared" si="2508"/>
        <v/>
      </c>
      <c r="J415" s="108" t="str">
        <f t="shared" si="2509"/>
        <v/>
      </c>
      <c r="K415" s="179"/>
      <c r="L415" s="245"/>
      <c r="M415" s="208">
        <f>S415+S416</f>
        <v>0</v>
      </c>
      <c r="N415" s="208">
        <f>T415+T416</f>
        <v>0</v>
      </c>
      <c r="O415" s="125">
        <f t="shared" si="2601"/>
        <v>0</v>
      </c>
      <c r="P415" s="209">
        <f t="shared" si="2602"/>
        <v>0</v>
      </c>
      <c r="Q415" s="209">
        <f t="shared" si="2603"/>
        <v>0</v>
      </c>
      <c r="R415" s="209">
        <f t="shared" si="2604"/>
        <v>0</v>
      </c>
      <c r="S415" s="177"/>
      <c r="T415" s="177"/>
      <c r="U415" s="125" t="str">
        <f t="shared" si="2451"/>
        <v/>
      </c>
      <c r="V415" s="125" t="str" cm="1">
        <f t="array" ref="V415">_xlfn.IFS(S415+T415=0,"",S415&gt;T415,IF(I415="主",IF(S415=5,4,3),IF(S415=5,0,1)),S415&lt;T415,IF(I415="主",IF(T415=5,0,1),IF(T415=5,4,3)),S415=T415,2)</f>
        <v/>
      </c>
      <c r="W415" s="231"/>
      <c r="X415" s="231"/>
      <c r="Y415" s="210"/>
      <c r="Z415" s="235" t="str">
        <f t="shared" ref="Z415:AA415" si="2619">IF($K415="","",IF($K415=$K413,AT413,AT414))</f>
        <v/>
      </c>
      <c r="AA415" s="235" t="str">
        <f t="shared" si="2619"/>
        <v/>
      </c>
      <c r="AB415" s="239" t="str">
        <f t="shared" ref="AB415" si="2620">IF($K415="","",IF($K415=$K413,AW413,AW414))</f>
        <v/>
      </c>
      <c r="AC415" s="239" t="str">
        <f t="shared" ref="AC415" si="2621">IF($K415="","",IF($K415=$K413,AY413,AY414))</f>
        <v/>
      </c>
      <c r="AD415" s="235" t="str">
        <f t="shared" ref="AD415:AG415" si="2622">IF($K415="","",IF($K415=$K413,Z413,Z414))</f>
        <v/>
      </c>
      <c r="AE415" s="240" t="str">
        <f t="shared" si="2622"/>
        <v/>
      </c>
      <c r="AF415" s="240" t="str">
        <f t="shared" si="2622"/>
        <v/>
      </c>
      <c r="AG415" s="240" t="str">
        <f t="shared" si="2622"/>
        <v/>
      </c>
      <c r="AH415" s="227"/>
      <c r="AI415" s="227"/>
      <c r="AJ415" s="227"/>
      <c r="AK415" s="227"/>
      <c r="AL415" s="236" t="str">
        <f t="shared" ref="AL415" si="2623">IF($K415="","",IF($K415=$K413,AZ413,AZ414))</f>
        <v/>
      </c>
      <c r="AM415" s="241" t="str">
        <f t="shared" ref="AM415" si="2624">IF($K415="","",IF($K415=$K413,AL413,AL414))</f>
        <v/>
      </c>
      <c r="AN415" s="214"/>
      <c r="AO415" s="249"/>
      <c r="AP415" s="177"/>
      <c r="AQ415" s="177"/>
      <c r="AR415" s="281"/>
      <c r="AS415" s="242"/>
      <c r="AT415" s="282"/>
      <c r="AU415" s="247"/>
      <c r="AV415" s="177"/>
      <c r="AW415" s="247"/>
      <c r="AX415" s="177"/>
      <c r="AY415" s="247"/>
      <c r="AZ415" s="139"/>
      <c r="BA415" s="223" t="str">
        <f t="shared" si="2468"/>
        <v/>
      </c>
      <c r="BB415" s="223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BC415" s="223" t="str">
        <f t="shared" si="2461"/>
        <v/>
      </c>
    </row>
    <row r="416" spans="1:55">
      <c r="A416" s="166">
        <f>输入错误检查!A415</f>
        <v>0</v>
      </c>
      <c r="B416" s="108" t="str">
        <f t="shared" si="2605"/>
        <v/>
      </c>
      <c r="C416" s="108" t="str">
        <f t="shared" si="2606"/>
        <v/>
      </c>
      <c r="D416" s="108" t="str">
        <f t="shared" si="2607"/>
        <v/>
      </c>
      <c r="E416" s="108" t="str">
        <f t="shared" si="2608"/>
        <v/>
      </c>
      <c r="F416" s="108" t="str">
        <f t="shared" si="2609"/>
        <v/>
      </c>
      <c r="G416" s="125">
        <v>3</v>
      </c>
      <c r="H416" s="108" t="s">
        <v>311</v>
      </c>
      <c r="I416" s="108" t="str">
        <f t="shared" si="2508"/>
        <v/>
      </c>
      <c r="J416" s="108" t="str">
        <f t="shared" si="2509"/>
        <v/>
      </c>
      <c r="K416" s="179"/>
      <c r="L416" s="245"/>
      <c r="M416" s="208"/>
      <c r="N416" s="208"/>
      <c r="O416" s="125"/>
      <c r="P416" s="224"/>
      <c r="Q416" s="224"/>
      <c r="R416" s="224"/>
      <c r="S416" s="177"/>
      <c r="T416" s="177"/>
      <c r="U416" s="125" t="str">
        <f t="shared" si="2451"/>
        <v/>
      </c>
      <c r="V416" s="125" t="str" cm="1">
        <f t="array" ref="V416">_xlfn.IFS(S416+T416=0,"",S416&gt;T416,IF(I416="主",IF(S416=5,4,3),IF(S416=5,0,1)),S416&lt;T416,IF(I416="主",IF(T416=5,0,1),IF(T416=5,4,3)),S416=T416,2)</f>
        <v/>
      </c>
      <c r="W416" s="231"/>
      <c r="X416" s="231"/>
      <c r="Y416" s="210" t="str">
        <f t="shared" si="2610"/>
        <v/>
      </c>
      <c r="Z416" s="235" t="str">
        <f t="shared" ref="Z416:AA416" si="2625">IF($K416="","",IF($K416=$K414,AT414,AT413))</f>
        <v/>
      </c>
      <c r="AA416" s="235" t="str">
        <f t="shared" si="2625"/>
        <v/>
      </c>
      <c r="AB416" s="239" t="str">
        <f t="shared" ref="AB416" si="2626">IF($K416="","",IF($K416=$K414,AW414,AW413))</f>
        <v/>
      </c>
      <c r="AC416" s="239" t="str">
        <f t="shared" ref="AC416" si="2627">IF($K416="","",IF($K416=$K414,AY414,AY413))</f>
        <v/>
      </c>
      <c r="AD416" s="235" t="str">
        <f t="shared" ref="AD416:AG416" si="2628">IF($K416="","",IF($K416=$K414,Z414,Z413))</f>
        <v/>
      </c>
      <c r="AE416" s="240" t="str">
        <f t="shared" si="2628"/>
        <v/>
      </c>
      <c r="AF416" s="240" t="str">
        <f t="shared" si="2628"/>
        <v/>
      </c>
      <c r="AG416" s="240" t="str">
        <f t="shared" si="2628"/>
        <v/>
      </c>
      <c r="AH416" s="226"/>
      <c r="AI416" s="226"/>
      <c r="AJ416" s="226"/>
      <c r="AK416" s="243"/>
      <c r="AL416" s="236" t="str">
        <f t="shared" ref="AL416" si="2629">IF($K416="","",IF($K416=$K414,AZ414,AZ413))</f>
        <v/>
      </c>
      <c r="AM416" s="241" t="str">
        <f t="shared" ref="AM416" si="2630">IF($K416="","",IF($K416=$K414,AL414,AL413))</f>
        <v/>
      </c>
      <c r="AN416" s="214"/>
      <c r="AO416" s="249"/>
      <c r="AP416" s="177"/>
      <c r="AQ416" s="177"/>
      <c r="AR416" s="250"/>
      <c r="AS416" s="244"/>
      <c r="AT416" s="282"/>
      <c r="AU416" s="247"/>
      <c r="AV416" s="177"/>
      <c r="AW416" s="247"/>
      <c r="AX416" s="177"/>
      <c r="AY416" s="247"/>
      <c r="AZ416" s="139"/>
      <c r="BA416" s="223" t="str">
        <f t="shared" si="2468"/>
        <v/>
      </c>
      <c r="BB416" s="223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BC416" s="223" t="str">
        <f t="shared" si="2461"/>
        <v/>
      </c>
    </row>
    <row r="417" spans="1:55">
      <c r="A417" s="166">
        <f>输入错误检查!A416</f>
        <v>0</v>
      </c>
      <c r="B417" s="108" t="str">
        <f t="shared" si="2605"/>
        <v/>
      </c>
      <c r="C417" s="108" t="str">
        <f t="shared" si="2606"/>
        <v/>
      </c>
      <c r="D417" s="108" t="str">
        <f t="shared" si="2607"/>
        <v/>
      </c>
      <c r="E417" s="108" t="str">
        <f t="shared" si="2608"/>
        <v/>
      </c>
      <c r="F417" s="108" t="str">
        <f t="shared" si="2609"/>
        <v/>
      </c>
      <c r="G417" s="125">
        <v>4</v>
      </c>
      <c r="H417" s="108" t="s">
        <v>307</v>
      </c>
      <c r="I417" s="108" t="str">
        <f t="shared" si="2508"/>
        <v/>
      </c>
      <c r="J417" s="108" t="str">
        <f t="shared" si="2509"/>
        <v/>
      </c>
      <c r="K417" s="179"/>
      <c r="L417" s="245"/>
      <c r="M417" s="208">
        <f>S417+S418</f>
        <v>0</v>
      </c>
      <c r="N417" s="208">
        <f>T417+T418</f>
        <v>0</v>
      </c>
      <c r="O417" s="125">
        <f t="shared" ref="O417:O421" si="2631">M417+N417</f>
        <v>0</v>
      </c>
      <c r="P417" s="209">
        <f t="shared" ref="P417:P421" si="2632">IF(M417&gt;N417,1,0)</f>
        <v>0</v>
      </c>
      <c r="Q417" s="209">
        <f t="shared" ref="Q417:Q421" si="2633">IF(M417+N417=0,0,IF(M417=N417,1,0))</f>
        <v>0</v>
      </c>
      <c r="R417" s="209">
        <f t="shared" ref="R417:R421" si="2634">IF(M417&lt;N417,1,0)</f>
        <v>0</v>
      </c>
      <c r="S417" s="177"/>
      <c r="T417" s="177"/>
      <c r="U417" s="125" t="str">
        <f t="shared" si="2451"/>
        <v/>
      </c>
      <c r="V417" s="125" t="str" cm="1">
        <f t="array" ref="V417">_xlfn.IFS(S417+T417=0,"",S417&gt;T417,IF(I417="主",IF(S417=5,4,3),IF(S417=5,0,1)),S417&lt;T417,IF(I417="主",IF(T417=5,0,1),IF(T417=5,4,3)),S417=T417,2)</f>
        <v/>
      </c>
      <c r="W417" s="231"/>
      <c r="X417" s="231"/>
      <c r="Y417" s="210"/>
      <c r="Z417" s="235" t="str">
        <f t="shared" ref="Z417:AA417" si="2635">IF($K417="","",IF($K417=$K415,AT415,AT416))</f>
        <v/>
      </c>
      <c r="AA417" s="235" t="str">
        <f t="shared" si="2635"/>
        <v/>
      </c>
      <c r="AB417" s="239" t="str">
        <f t="shared" ref="AB417" si="2636">IF($K417="","",IF($K417=$K415,AW415,AW416))</f>
        <v/>
      </c>
      <c r="AC417" s="239" t="str">
        <f t="shared" ref="AC417" si="2637">IF($K417="","",IF($K417=$K415,AY415,AY416))</f>
        <v/>
      </c>
      <c r="AD417" s="232" t="str">
        <f t="shared" ref="AD417:AG417" si="2638">IF($K417="","",IF($K417=$K415,Z415,Z416))</f>
        <v/>
      </c>
      <c r="AE417" s="232" t="str">
        <f t="shared" si="2638"/>
        <v/>
      </c>
      <c r="AF417" s="240" t="str">
        <f t="shared" si="2638"/>
        <v/>
      </c>
      <c r="AG417" s="240" t="str">
        <f t="shared" si="2638"/>
        <v/>
      </c>
      <c r="AH417" s="232" t="str">
        <f t="shared" ref="AH417:AK417" si="2639">IF($K417="","",IF($K417=$K415,AD415,AD416))</f>
        <v/>
      </c>
      <c r="AI417" s="232" t="str">
        <f t="shared" si="2639"/>
        <v/>
      </c>
      <c r="AJ417" s="233" t="str">
        <f t="shared" si="2639"/>
        <v/>
      </c>
      <c r="AK417" s="233" t="str">
        <f t="shared" si="2639"/>
        <v/>
      </c>
      <c r="AL417" s="236" t="str">
        <f t="shared" ref="AL417" si="2640">IF($K417="","",IF($K417=$K415,AZ415,AZ416))</f>
        <v/>
      </c>
      <c r="AM417" s="241" t="str">
        <f t="shared" ref="AM417:AN417" si="2641">IF($K417="","",IF($K417=$K415,AL415,AL416))</f>
        <v/>
      </c>
      <c r="AN417" s="241" t="str">
        <f t="shared" si="2641"/>
        <v/>
      </c>
      <c r="AO417" s="177"/>
      <c r="AP417" s="177"/>
      <c r="AQ417" s="177"/>
      <c r="AR417" s="177"/>
      <c r="AS417" s="246"/>
      <c r="AT417" s="247"/>
      <c r="AU417" s="247"/>
      <c r="AV417" s="177"/>
      <c r="AW417" s="247"/>
      <c r="AX417" s="177"/>
      <c r="AY417" s="247"/>
      <c r="AZ417" s="139"/>
      <c r="BA417" s="223" t="str">
        <f t="shared" si="2468"/>
        <v/>
      </c>
      <c r="BB417" s="223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223" t="str">
        <f t="shared" si="2461"/>
        <v/>
      </c>
    </row>
    <row r="418" spans="1:55">
      <c r="A418" s="166">
        <f>输入错误检查!A417</f>
        <v>0</v>
      </c>
      <c r="B418" s="108" t="str">
        <f t="shared" si="2605"/>
        <v/>
      </c>
      <c r="C418" s="108" t="str">
        <f t="shared" si="2606"/>
        <v/>
      </c>
      <c r="D418" s="108" t="str">
        <f t="shared" si="2607"/>
        <v/>
      </c>
      <c r="E418" s="108" t="str">
        <f t="shared" si="2608"/>
        <v/>
      </c>
      <c r="F418" s="108" t="str">
        <f t="shared" si="2609"/>
        <v/>
      </c>
      <c r="G418" s="125">
        <v>4</v>
      </c>
      <c r="H418" s="108" t="s">
        <v>311</v>
      </c>
      <c r="I418" s="108" t="str">
        <f t="shared" si="2508"/>
        <v/>
      </c>
      <c r="J418" s="108" t="str">
        <f t="shared" si="2509"/>
        <v/>
      </c>
      <c r="K418" s="179"/>
      <c r="L418" s="245"/>
      <c r="M418" s="208"/>
      <c r="N418" s="208"/>
      <c r="O418" s="125"/>
      <c r="P418" s="224"/>
      <c r="Q418" s="224"/>
      <c r="R418" s="224"/>
      <c r="S418" s="177"/>
      <c r="T418" s="177"/>
      <c r="U418" s="125" t="str">
        <f t="shared" si="2451"/>
        <v/>
      </c>
      <c r="V418" s="125" t="str" cm="1">
        <f t="array" ref="V418">_xlfn.IFS(S418+T418=0,"",S418&gt;T418,IF(I418="主",IF(S418=5,4,3),IF(S418=5,0,1)),S418&lt;T418,IF(I418="主",IF(T418=5,0,1),IF(T418=5,4,3)),S418=T418,2)</f>
        <v/>
      </c>
      <c r="W418" s="231"/>
      <c r="X418" s="231"/>
      <c r="Y418" s="210" t="str">
        <f t="shared" ref="Y418:Y422" si="2642">IF(Y417="","",Y417)</f>
        <v/>
      </c>
      <c r="Z418" s="235" t="str">
        <f t="shared" ref="Z418:AA418" si="2643">IF($K418="","",IF($K418=$K416,AT416,AT415))</f>
        <v/>
      </c>
      <c r="AA418" s="235" t="str">
        <f t="shared" si="2643"/>
        <v/>
      </c>
      <c r="AB418" s="239" t="str">
        <f t="shared" ref="AB418" si="2644">IF($K418="","",IF($K418=$K416,AW416,AW415))</f>
        <v/>
      </c>
      <c r="AC418" s="239" t="str">
        <f t="shared" ref="AC418" si="2645">IF($K418="","",IF($K418=$K416,AY416,AY415))</f>
        <v/>
      </c>
      <c r="AD418" s="232" t="str">
        <f t="shared" ref="AD418:AG418" si="2646">IF($K418="","",IF($K418=$K416,Z416,Z415))</f>
        <v/>
      </c>
      <c r="AE418" s="232" t="str">
        <f t="shared" si="2646"/>
        <v/>
      </c>
      <c r="AF418" s="240" t="str">
        <f t="shared" si="2646"/>
        <v/>
      </c>
      <c r="AG418" s="240" t="str">
        <f t="shared" si="2646"/>
        <v/>
      </c>
      <c r="AH418" s="232" t="str">
        <f t="shared" ref="AH418:AK418" si="2647">IF($K418="","",IF($K418=$K416,AD416,AD415))</f>
        <v/>
      </c>
      <c r="AI418" s="232" t="str">
        <f t="shared" si="2647"/>
        <v/>
      </c>
      <c r="AJ418" s="233" t="str">
        <f t="shared" si="2647"/>
        <v/>
      </c>
      <c r="AK418" s="233" t="str">
        <f t="shared" si="2647"/>
        <v/>
      </c>
      <c r="AL418" s="236" t="str">
        <f t="shared" ref="AL418" si="2648">IF($K418="","",IF($K418=$K416,AZ416,AZ415))</f>
        <v/>
      </c>
      <c r="AM418" s="241" t="str">
        <f t="shared" ref="AM418:AN418" si="2649">IF($K418="","",IF($K418=$K416,AL416,AL415))</f>
        <v/>
      </c>
      <c r="AN418" s="241" t="str">
        <f t="shared" si="2649"/>
        <v/>
      </c>
      <c r="AO418" s="177"/>
      <c r="AP418" s="177"/>
      <c r="AQ418" s="177"/>
      <c r="AR418" s="177"/>
      <c r="AS418" s="177"/>
      <c r="AT418" s="247"/>
      <c r="AU418" s="247"/>
      <c r="AV418" s="177"/>
      <c r="AW418" s="247"/>
      <c r="AX418" s="177"/>
      <c r="AY418" s="247"/>
      <c r="AZ418" s="139"/>
      <c r="BA418" s="223" t="str">
        <f t="shared" si="2468"/>
        <v/>
      </c>
      <c r="BB418" s="223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223" t="str">
        <f t="shared" si="2461"/>
        <v/>
      </c>
    </row>
    <row r="419" spans="1:55">
      <c r="A419" s="166">
        <f>输入错误检查!A418</f>
        <v>0</v>
      </c>
      <c r="B419" s="108" t="str">
        <f t="shared" si="2605"/>
        <v/>
      </c>
      <c r="C419" s="108" t="str">
        <f t="shared" si="2606"/>
        <v/>
      </c>
      <c r="D419" s="108" t="str">
        <f t="shared" si="2607"/>
        <v/>
      </c>
      <c r="E419" s="108" t="str">
        <f t="shared" si="2608"/>
        <v/>
      </c>
      <c r="F419" s="108" t="str">
        <f t="shared" si="2609"/>
        <v/>
      </c>
      <c r="G419" s="125">
        <v>5</v>
      </c>
      <c r="H419" s="108" t="s">
        <v>307</v>
      </c>
      <c r="I419" s="108" t="str">
        <f t="shared" si="2508"/>
        <v/>
      </c>
      <c r="J419" s="108" t="str">
        <f t="shared" si="2509"/>
        <v/>
      </c>
      <c r="K419" s="179"/>
      <c r="L419" s="177"/>
      <c r="M419" s="208">
        <f>S419+S420</f>
        <v>0</v>
      </c>
      <c r="N419" s="208">
        <f>T419+T420</f>
        <v>0</v>
      </c>
      <c r="O419" s="125">
        <f t="shared" si="2631"/>
        <v>0</v>
      </c>
      <c r="P419" s="209">
        <f t="shared" si="2632"/>
        <v>0</v>
      </c>
      <c r="Q419" s="209">
        <f t="shared" si="2633"/>
        <v>0</v>
      </c>
      <c r="R419" s="209">
        <f t="shared" si="2634"/>
        <v>0</v>
      </c>
      <c r="S419" s="177"/>
      <c r="T419" s="177"/>
      <c r="U419" s="125" t="str">
        <f t="shared" si="2451"/>
        <v/>
      </c>
      <c r="V419" s="125" t="str" cm="1">
        <f t="array" ref="V419">_xlfn.IFS(S419+T419=0,"",S419&gt;T419,IF(I419="主",IF(S419=5,4,3),IF(S419=5,0,1)),S419&lt;T419,IF(I419="主",IF(T419=5,0,1),IF(T419=5,4,3)),S419=T419,2)</f>
        <v/>
      </c>
      <c r="W419" s="231"/>
      <c r="X419" s="231"/>
      <c r="Y419" s="210"/>
      <c r="Z419" s="235" t="str">
        <f t="shared" ref="Z419:AA419" si="2650">IF($K419="","",IF($K419=$K417,AT417,AT418))</f>
        <v/>
      </c>
      <c r="AA419" s="235" t="str">
        <f t="shared" si="2650"/>
        <v/>
      </c>
      <c r="AB419" s="239" t="str">
        <f t="shared" ref="AB419" si="2651">IF($K419="","",IF($K419=$K417,AW417,AW418))</f>
        <v/>
      </c>
      <c r="AC419" s="239" t="str">
        <f t="shared" ref="AC419" si="2652">IF($K419="","",IF($K419=$K417,AY417,AY418))</f>
        <v/>
      </c>
      <c r="AD419" s="232" t="str">
        <f t="shared" ref="AD419:AG419" si="2653">IF($K419="","",IF($K419=$K417,Z417,Z418))</f>
        <v/>
      </c>
      <c r="AE419" s="232" t="str">
        <f t="shared" si="2653"/>
        <v/>
      </c>
      <c r="AF419" s="240" t="str">
        <f t="shared" si="2653"/>
        <v/>
      </c>
      <c r="AG419" s="240" t="str">
        <f t="shared" si="2653"/>
        <v/>
      </c>
      <c r="AH419" s="232" t="str">
        <f t="shared" ref="AH419:AK419" si="2654">IF($K419="","",IF($K419=$K417,AD417,AD418))</f>
        <v/>
      </c>
      <c r="AI419" s="232" t="str">
        <f t="shared" si="2654"/>
        <v/>
      </c>
      <c r="AJ419" s="233" t="str">
        <f t="shared" si="2654"/>
        <v/>
      </c>
      <c r="AK419" s="233" t="str">
        <f t="shared" si="2654"/>
        <v/>
      </c>
      <c r="AL419" s="236" t="str">
        <f t="shared" ref="AL419" si="2655">IF($K419="","",IF($K419=$K417,AZ417,AZ418))</f>
        <v/>
      </c>
      <c r="AM419" s="241" t="str">
        <f t="shared" ref="AM419:AN419" si="2656">IF($K419="","",IF($K419=$K417,AL417,AL418))</f>
        <v/>
      </c>
      <c r="AN419" s="241" t="str">
        <f t="shared" si="2656"/>
        <v/>
      </c>
      <c r="AO419" s="249"/>
      <c r="AP419" s="177"/>
      <c r="AQ419" s="177"/>
      <c r="AR419" s="250"/>
      <c r="AS419" s="246"/>
      <c r="AT419" s="251"/>
      <c r="AU419" s="252"/>
      <c r="AV419" s="177"/>
      <c r="AW419" s="252"/>
      <c r="AX419" s="177"/>
      <c r="AY419" s="252"/>
      <c r="AZ419" s="283"/>
      <c r="BA419" s="223" t="str">
        <f t="shared" si="2468"/>
        <v/>
      </c>
      <c r="BB419" s="223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BC419" s="223" t="str">
        <f t="shared" si="2461"/>
        <v/>
      </c>
    </row>
    <row r="420" spans="1:55">
      <c r="A420" s="166">
        <f>输入错误检查!A419</f>
        <v>0</v>
      </c>
      <c r="B420" s="108" t="str">
        <f t="shared" si="2605"/>
        <v/>
      </c>
      <c r="C420" s="108" t="str">
        <f t="shared" si="2606"/>
        <v/>
      </c>
      <c r="D420" s="108" t="str">
        <f t="shared" si="2607"/>
        <v/>
      </c>
      <c r="E420" s="108" t="str">
        <f t="shared" si="2608"/>
        <v/>
      </c>
      <c r="F420" s="108" t="str">
        <f t="shared" si="2609"/>
        <v/>
      </c>
      <c r="G420" s="125">
        <v>5</v>
      </c>
      <c r="H420" s="108" t="s">
        <v>311</v>
      </c>
      <c r="I420" s="108" t="str">
        <f t="shared" si="2508"/>
        <v/>
      </c>
      <c r="J420" s="108" t="str">
        <f t="shared" si="2509"/>
        <v/>
      </c>
      <c r="K420" s="179"/>
      <c r="L420" s="177"/>
      <c r="M420" s="208"/>
      <c r="N420" s="208"/>
      <c r="O420" s="125"/>
      <c r="P420" s="224"/>
      <c r="Q420" s="224"/>
      <c r="R420" s="224"/>
      <c r="S420" s="177"/>
      <c r="T420" s="177"/>
      <c r="U420" s="125" t="str">
        <f t="shared" si="2451"/>
        <v/>
      </c>
      <c r="V420" s="125" t="str" cm="1">
        <f t="array" ref="V420">_xlfn.IFS(S420+T420=0,"",S420&gt;T420,IF(I420="主",IF(S420=5,4,3),IF(S420=5,0,1)),S420&lt;T420,IF(I420="主",IF(T420=5,0,1),IF(T420=5,4,3)),S420=T420,2)</f>
        <v/>
      </c>
      <c r="W420" s="231"/>
      <c r="X420" s="231"/>
      <c r="Y420" s="210" t="str">
        <f t="shared" si="2642"/>
        <v/>
      </c>
      <c r="Z420" s="235" t="str">
        <f t="shared" ref="Z420:AA420" si="2657">IF($K420="","",IF($K420=$K418,AT418,AT417))</f>
        <v/>
      </c>
      <c r="AA420" s="235" t="str">
        <f t="shared" si="2657"/>
        <v/>
      </c>
      <c r="AB420" s="239" t="str">
        <f t="shared" ref="AB420" si="2658">IF($K420="","",IF($K420=$K418,AW418,AW417))</f>
        <v/>
      </c>
      <c r="AC420" s="239" t="str">
        <f t="shared" ref="AC420" si="2659">IF($K420="","",IF($K420=$K418,AY418,AY417))</f>
        <v/>
      </c>
      <c r="AD420" s="232" t="str">
        <f t="shared" ref="AD420:AG420" si="2660">IF($K420="","",IF($K420=$K418,Z418,Z417))</f>
        <v/>
      </c>
      <c r="AE420" s="232" t="str">
        <f t="shared" si="2660"/>
        <v/>
      </c>
      <c r="AF420" s="240" t="str">
        <f t="shared" si="2660"/>
        <v/>
      </c>
      <c r="AG420" s="240" t="str">
        <f t="shared" si="2660"/>
        <v/>
      </c>
      <c r="AH420" s="232" t="str">
        <f t="shared" ref="AH420:AK420" si="2661">IF($K420="","",IF($K420=$K418,AD418,AD417))</f>
        <v/>
      </c>
      <c r="AI420" s="232" t="str">
        <f t="shared" si="2661"/>
        <v/>
      </c>
      <c r="AJ420" s="233" t="str">
        <f t="shared" si="2661"/>
        <v/>
      </c>
      <c r="AK420" s="233" t="str">
        <f t="shared" si="2661"/>
        <v/>
      </c>
      <c r="AL420" s="236" t="str">
        <f t="shared" ref="AL420" si="2662">IF($K420="","",IF($K420=$K418,AZ418,AZ417))</f>
        <v/>
      </c>
      <c r="AM420" s="241" t="str">
        <f t="shared" ref="AM420:AN420" si="2663">IF($K420="","",IF($K420=$K418,AL418,AL417))</f>
        <v/>
      </c>
      <c r="AN420" s="241" t="str">
        <f t="shared" si="2663"/>
        <v/>
      </c>
      <c r="AO420" s="249"/>
      <c r="AP420" s="177"/>
      <c r="AQ420" s="177"/>
      <c r="AR420" s="250"/>
      <c r="AS420" s="246"/>
      <c r="AT420" s="251"/>
      <c r="AU420" s="252"/>
      <c r="AV420" s="177"/>
      <c r="AW420" s="252"/>
      <c r="AX420" s="177"/>
      <c r="AY420" s="252"/>
      <c r="AZ420" s="283"/>
      <c r="BA420" s="223" t="str">
        <f t="shared" si="2468"/>
        <v/>
      </c>
      <c r="BB420" s="223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BC420" s="223" t="str">
        <f t="shared" si="2461"/>
        <v/>
      </c>
    </row>
    <row r="421" spans="1:55">
      <c r="A421" s="166">
        <f>输入错误检查!A420</f>
        <v>0</v>
      </c>
      <c r="B421" s="108" t="str">
        <f t="shared" si="2605"/>
        <v/>
      </c>
      <c r="C421" s="108" t="str">
        <f t="shared" si="2606"/>
        <v/>
      </c>
      <c r="D421" s="108" t="str">
        <f t="shared" si="2607"/>
        <v/>
      </c>
      <c r="E421" s="108" t="str">
        <f t="shared" si="2608"/>
        <v/>
      </c>
      <c r="F421" s="108" t="str">
        <f t="shared" si="2609"/>
        <v/>
      </c>
      <c r="G421" s="125" t="s">
        <v>314</v>
      </c>
      <c r="H421" s="108" t="s">
        <v>307</v>
      </c>
      <c r="I421" s="108" t="str">
        <f t="shared" si="2508"/>
        <v/>
      </c>
      <c r="J421" s="108" t="str">
        <f t="shared" si="2509"/>
        <v/>
      </c>
      <c r="K421" s="179"/>
      <c r="L421" s="177"/>
      <c r="M421" s="208">
        <f>S421+S422</f>
        <v>0</v>
      </c>
      <c r="N421" s="208">
        <f>T421+T422</f>
        <v>0</v>
      </c>
      <c r="O421" s="125">
        <f t="shared" si="2631"/>
        <v>0</v>
      </c>
      <c r="P421" s="209">
        <f t="shared" si="2632"/>
        <v>0</v>
      </c>
      <c r="Q421" s="209">
        <f t="shared" si="2633"/>
        <v>0</v>
      </c>
      <c r="R421" s="209">
        <f t="shared" si="2634"/>
        <v>0</v>
      </c>
      <c r="S421" s="177"/>
      <c r="T421" s="177"/>
      <c r="U421" s="125" t="str">
        <f t="shared" si="2451"/>
        <v/>
      </c>
      <c r="V421" s="125" t="str" cm="1">
        <f t="array" ref="V421">_xlfn.IFS(S421+T421=0,"",S421&gt;T421,IF(I421="主",IF(S421=5,4,3),IF(S421=5,0,1)),S421&lt;T421,IF(I421="主",IF(T421=5,0,1),IF(T421=5,4,3)),S421=T421,2)</f>
        <v/>
      </c>
      <c r="W421" s="231"/>
      <c r="X421" s="231"/>
      <c r="Y421" s="210"/>
      <c r="Z421" s="235" t="str">
        <f t="shared" ref="Z421:AA421" si="2664">IF($K421="","",IF($K421=$K419,AT419,AT420))</f>
        <v/>
      </c>
      <c r="AA421" s="235" t="str">
        <f t="shared" si="2664"/>
        <v/>
      </c>
      <c r="AB421" s="239" t="str">
        <f t="shared" ref="AB421" si="2665">IF($K421="","",IF($K421=$K419,AW419,AW420))</f>
        <v/>
      </c>
      <c r="AC421" s="239" t="str">
        <f t="shared" ref="AC421" si="2666">IF($K421="","",IF($K421=$K419,AY419,AY420))</f>
        <v/>
      </c>
      <c r="AD421" s="232" t="str">
        <f t="shared" ref="AD421:AG421" si="2667">IF($K421="","",IF($K421=$K419,Z419,Z420))</f>
        <v/>
      </c>
      <c r="AE421" s="232" t="str">
        <f t="shared" si="2667"/>
        <v/>
      </c>
      <c r="AF421" s="240" t="str">
        <f t="shared" si="2667"/>
        <v/>
      </c>
      <c r="AG421" s="240" t="str">
        <f t="shared" si="2667"/>
        <v/>
      </c>
      <c r="AH421" s="232" t="str">
        <f t="shared" ref="AH421:AK421" si="2668">IF($K421="","",IF($K421=$K419,AD419,AD420))</f>
        <v/>
      </c>
      <c r="AI421" s="232" t="str">
        <f t="shared" si="2668"/>
        <v/>
      </c>
      <c r="AJ421" s="233" t="str">
        <f t="shared" si="2668"/>
        <v/>
      </c>
      <c r="AK421" s="233" t="str">
        <f t="shared" si="2668"/>
        <v/>
      </c>
      <c r="AL421" s="236" t="str">
        <f t="shared" ref="AL421" si="2669">IF($K421="","",IF($K421=$K419,AZ419,AZ420))</f>
        <v/>
      </c>
      <c r="AM421" s="241" t="str">
        <f t="shared" ref="AM421:AN421" si="2670">IF($K421="","",IF($K421=$K419,AL419,AL420))</f>
        <v/>
      </c>
      <c r="AN421" s="241" t="str">
        <f t="shared" si="2670"/>
        <v/>
      </c>
      <c r="AO421" s="177"/>
      <c r="AP421" s="177"/>
      <c r="AQ421" s="177"/>
      <c r="AR421" s="177"/>
      <c r="AS421" s="246"/>
      <c r="AT421" s="252"/>
      <c r="AU421" s="252"/>
      <c r="AV421" s="177"/>
      <c r="AW421" s="252"/>
      <c r="AX421" s="177"/>
      <c r="AY421" s="252"/>
      <c r="AZ421" s="283"/>
      <c r="BA421" s="223" t="str">
        <f t="shared" si="2468"/>
        <v/>
      </c>
      <c r="BB421" s="223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BC421" s="223" t="str">
        <f t="shared" si="2461"/>
        <v/>
      </c>
    </row>
    <row r="422" spans="1:55">
      <c r="A422" s="166">
        <f>输入错误检查!A421</f>
        <v>0</v>
      </c>
      <c r="B422" s="108" t="str">
        <f t="shared" si="2605"/>
        <v/>
      </c>
      <c r="C422" s="108" t="str">
        <f t="shared" si="2606"/>
        <v/>
      </c>
      <c r="D422" s="108" t="str">
        <f t="shared" si="2607"/>
        <v/>
      </c>
      <c r="E422" s="108" t="str">
        <f t="shared" si="2608"/>
        <v/>
      </c>
      <c r="F422" s="108" t="str">
        <f t="shared" si="2609"/>
        <v/>
      </c>
      <c r="G422" s="125" t="s">
        <v>314</v>
      </c>
      <c r="H422" s="108" t="s">
        <v>311</v>
      </c>
      <c r="I422" s="108" t="str">
        <f t="shared" si="2508"/>
        <v/>
      </c>
      <c r="J422" s="108" t="str">
        <f t="shared" si="2509"/>
        <v/>
      </c>
      <c r="K422" s="177"/>
      <c r="L422" s="177"/>
      <c r="M422" s="208"/>
      <c r="N422" s="208"/>
      <c r="O422" s="125"/>
      <c r="P422" s="224"/>
      <c r="Q422" s="224"/>
      <c r="R422" s="224"/>
      <c r="S422" s="177"/>
      <c r="T422" s="177"/>
      <c r="U422" s="125" t="str">
        <f t="shared" si="2451"/>
        <v/>
      </c>
      <c r="V422" s="125" t="str" cm="1">
        <f t="array" ref="V422">_xlfn.IFS(S422+T422=0,"",S422&gt;T422,IF(I422="主",IF(S422=5,4,3),IF(S422=5,0,1)),S422&lt;T422,IF(I422="主",IF(T422=5,0,1),IF(T422=5,4,3)),S422=T422,2)</f>
        <v/>
      </c>
      <c r="W422" s="231"/>
      <c r="X422" s="231"/>
      <c r="Y422" s="210" t="str">
        <f t="shared" si="2642"/>
        <v/>
      </c>
      <c r="Z422" s="235" t="str">
        <f t="shared" ref="Z422:AA422" si="2671">IF($K422="","",IF($K422=$K420,AT420,AT419))</f>
        <v/>
      </c>
      <c r="AA422" s="235" t="str">
        <f t="shared" si="2671"/>
        <v/>
      </c>
      <c r="AB422" s="239" t="str">
        <f t="shared" ref="AB422" si="2672">IF($K422="","",IF($K422=$K420,AW420,AW419))</f>
        <v/>
      </c>
      <c r="AC422" s="239" t="str">
        <f t="shared" ref="AC422" si="2673">IF($K422="","",IF($K422=$K420,AY420,AY419))</f>
        <v/>
      </c>
      <c r="AD422" s="232" t="str">
        <f t="shared" ref="AD422:AG422" si="2674">IF($K422="","",IF($K422=$K420,Z420,Z419))</f>
        <v/>
      </c>
      <c r="AE422" s="232" t="str">
        <f t="shared" si="2674"/>
        <v/>
      </c>
      <c r="AF422" s="240" t="str">
        <f t="shared" si="2674"/>
        <v/>
      </c>
      <c r="AG422" s="240" t="str">
        <f t="shared" si="2674"/>
        <v/>
      </c>
      <c r="AH422" s="232" t="str">
        <f t="shared" ref="AH422:AK422" si="2675">IF($K422="","",IF($K422=$K420,AD420,AD419))</f>
        <v/>
      </c>
      <c r="AI422" s="232" t="str">
        <f t="shared" si="2675"/>
        <v/>
      </c>
      <c r="AJ422" s="233" t="str">
        <f t="shared" si="2675"/>
        <v/>
      </c>
      <c r="AK422" s="233" t="str">
        <f t="shared" si="2675"/>
        <v/>
      </c>
      <c r="AL422" s="236" t="str">
        <f t="shared" ref="AL422" si="2676">IF($K422="","",IF($K422=$K420,AZ420,AZ419))</f>
        <v/>
      </c>
      <c r="AM422" s="241" t="str">
        <f t="shared" ref="AM422:AN422" si="2677">IF($K422="","",IF($K422=$K420,AL420,AL419))</f>
        <v/>
      </c>
      <c r="AN422" s="241" t="str">
        <f t="shared" si="2677"/>
        <v/>
      </c>
      <c r="AO422" s="177"/>
      <c r="AP422" s="177"/>
      <c r="AQ422" s="177"/>
      <c r="AR422" s="177"/>
      <c r="AS422" s="177"/>
      <c r="AT422" s="252"/>
      <c r="AU422" s="252"/>
      <c r="AV422" s="177"/>
      <c r="AW422" s="252"/>
      <c r="AX422" s="177"/>
      <c r="AY422" s="252"/>
      <c r="AZ422" s="283"/>
      <c r="BA422" s="223" t="str">
        <f t="shared" si="2468"/>
        <v/>
      </c>
      <c r="BB422" s="223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BC422" s="223" t="str">
        <f t="shared" si="2461"/>
        <v/>
      </c>
    </row>
    <row r="423" spans="1:55">
      <c r="A423" s="166">
        <f>输入错误检查!A422</f>
        <v>0</v>
      </c>
      <c r="B423" s="108" t="str">
        <f>IF(赛果!A37="","",赛果!A37)</f>
        <v/>
      </c>
      <c r="C423" s="108" t="str">
        <f>IF(赛果!B37="","",赛果!B37)</f>
        <v/>
      </c>
      <c r="D423" s="108" t="str">
        <f>IF(赛果!C37="","",赛果!C37)</f>
        <v/>
      </c>
      <c r="E423" s="108" t="str">
        <f>IF(赛果!D37="","",赛果!D37)</f>
        <v/>
      </c>
      <c r="F423" s="108" t="str">
        <f>IF(赛果!E37="","",赛果!E37)</f>
        <v/>
      </c>
      <c r="G423" s="125">
        <v>1</v>
      </c>
      <c r="H423" s="108" t="s">
        <v>307</v>
      </c>
      <c r="I423" s="108" t="str">
        <f t="shared" si="2508"/>
        <v/>
      </c>
      <c r="J423" s="108" t="str">
        <f t="shared" si="2509"/>
        <v/>
      </c>
      <c r="K423" s="288"/>
      <c r="L423" s="288"/>
      <c r="M423" s="208">
        <f>S423+S424</f>
        <v>0</v>
      </c>
      <c r="N423" s="208">
        <f>T423+T424</f>
        <v>0</v>
      </c>
      <c r="O423" s="108">
        <f t="shared" ref="O423:O427" si="2678">M423+N423</f>
        <v>0</v>
      </c>
      <c r="P423" s="256">
        <f t="shared" ref="P423:P427" si="2679">IF(M423&gt;N423,1,0)</f>
        <v>0</v>
      </c>
      <c r="Q423" s="256">
        <f t="shared" ref="Q423:Q427" si="2680">IF(M423+N423=0,0,IF(M423=N423,1,0))</f>
        <v>0</v>
      </c>
      <c r="R423" s="256">
        <f t="shared" ref="R423:R427" si="2681">IF(M423&lt;N423,1,0)</f>
        <v>0</v>
      </c>
      <c r="S423" s="288"/>
      <c r="T423" s="288"/>
      <c r="U423" s="125" t="str">
        <f t="shared" si="2451"/>
        <v/>
      </c>
      <c r="V423" s="125" t="str" cm="1">
        <f t="array" ref="V423">_xlfn.IFS(S423+T423=0,"",S423&gt;T423,IF(I423="主",IF(S423=5,4,3),IF(S423=5,0,1)),S423&lt;T423,IF(I423="主",IF(T423=5,0,1),IF(T423=5,4,3)),S423=T423,2)</f>
        <v/>
      </c>
      <c r="W423" s="258"/>
      <c r="X423" s="258"/>
      <c r="Y423" s="258"/>
      <c r="Z423" s="211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3"/>
      <c r="AL423" s="214"/>
      <c r="AM423" s="214"/>
      <c r="AN423" s="214"/>
      <c r="AO423" s="276"/>
      <c r="AP423" s="278"/>
      <c r="AQ423" s="261"/>
      <c r="AR423" s="262"/>
      <c r="AS423" s="263"/>
      <c r="AT423" s="264"/>
      <c r="AU423" s="265"/>
      <c r="AV423" s="179"/>
      <c r="AW423" s="265"/>
      <c r="AX423" s="179"/>
      <c r="AY423" s="265"/>
      <c r="AZ423" s="266"/>
      <c r="BA423" s="223" t="str">
        <f t="shared" si="2468"/>
        <v/>
      </c>
      <c r="BB423" s="223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223" t="str">
        <f t="shared" si="2461"/>
        <v/>
      </c>
    </row>
    <row r="424" spans="1:55">
      <c r="A424" s="166">
        <f>输入错误检查!A423</f>
        <v>0</v>
      </c>
      <c r="B424" s="108" t="str">
        <f t="shared" ref="B424:B434" si="2682">B423</f>
        <v/>
      </c>
      <c r="C424" s="108" t="str">
        <f t="shared" ref="C424:C434" si="2683">C423</f>
        <v/>
      </c>
      <c r="D424" s="108" t="str">
        <f t="shared" ref="D424:D434" si="2684">D423</f>
        <v/>
      </c>
      <c r="E424" s="108" t="str">
        <f t="shared" ref="E424:E434" si="2685">E423</f>
        <v/>
      </c>
      <c r="F424" s="108" t="str">
        <f t="shared" ref="F424:F434" si="2686">F423</f>
        <v/>
      </c>
      <c r="G424" s="125">
        <v>1</v>
      </c>
      <c r="H424" s="108" t="s">
        <v>311</v>
      </c>
      <c r="I424" s="108" t="str">
        <f t="shared" si="2508"/>
        <v/>
      </c>
      <c r="J424" s="108" t="str">
        <f t="shared" si="2509"/>
        <v/>
      </c>
      <c r="K424" s="288"/>
      <c r="L424" s="288"/>
      <c r="M424" s="208"/>
      <c r="N424" s="208"/>
      <c r="O424" s="108"/>
      <c r="P424" s="267"/>
      <c r="Q424" s="267"/>
      <c r="R424" s="267"/>
      <c r="S424" s="288"/>
      <c r="T424" s="288"/>
      <c r="U424" s="125" t="str">
        <f t="shared" si="2451"/>
        <v/>
      </c>
      <c r="V424" s="125" t="str" cm="1">
        <f t="array" ref="V424">_xlfn.IFS(S424+T424=0,"",S424&gt;T424,IF(I424="主",IF(S424=5,4,3),IF(S424=5,0,1)),S424&lt;T424,IF(I424="主",IF(T424=5,0,1),IF(T424=5,4,3)),S424=T424,2)</f>
        <v/>
      </c>
      <c r="W424" s="258" t="str">
        <f>IF(W423="","",W423)</f>
        <v/>
      </c>
      <c r="X424" s="258"/>
      <c r="Y424" s="258" t="str">
        <f t="shared" ref="Y424:Y428" si="2687">IF(Y423="","",Y423)</f>
        <v/>
      </c>
      <c r="Z424" s="225"/>
      <c r="AA424" s="226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13"/>
      <c r="AL424" s="214"/>
      <c r="AM424" s="214"/>
      <c r="AN424" s="214"/>
      <c r="AO424" s="276"/>
      <c r="AP424" s="278"/>
      <c r="AQ424" s="268"/>
      <c r="AR424" s="269"/>
      <c r="AS424" s="270"/>
      <c r="AT424" s="264"/>
      <c r="AU424" s="265"/>
      <c r="AV424" s="179"/>
      <c r="AW424" s="265"/>
      <c r="AX424" s="179"/>
      <c r="AY424" s="265"/>
      <c r="AZ424" s="266"/>
      <c r="BA424" s="223" t="str">
        <f t="shared" si="2468"/>
        <v/>
      </c>
      <c r="BB424" s="223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223" t="str">
        <f t="shared" si="2461"/>
        <v/>
      </c>
    </row>
    <row r="425" spans="1:55">
      <c r="A425" s="166">
        <f>输入错误检查!A424</f>
        <v>0</v>
      </c>
      <c r="B425" s="108" t="str">
        <f t="shared" si="2682"/>
        <v/>
      </c>
      <c r="C425" s="108" t="str">
        <f t="shared" si="2683"/>
        <v/>
      </c>
      <c r="D425" s="108" t="str">
        <f t="shared" si="2684"/>
        <v/>
      </c>
      <c r="E425" s="108" t="str">
        <f t="shared" si="2685"/>
        <v/>
      </c>
      <c r="F425" s="108" t="str">
        <f t="shared" si="2686"/>
        <v/>
      </c>
      <c r="G425" s="125">
        <v>2</v>
      </c>
      <c r="H425" s="108" t="s">
        <v>307</v>
      </c>
      <c r="I425" s="108" t="str">
        <f t="shared" si="2508"/>
        <v/>
      </c>
      <c r="J425" s="108" t="str">
        <f t="shared" si="2509"/>
        <v/>
      </c>
      <c r="K425" s="288"/>
      <c r="L425" s="288"/>
      <c r="M425" s="208">
        <f>S425+S426</f>
        <v>0</v>
      </c>
      <c r="N425" s="208">
        <f>T425+T426</f>
        <v>0</v>
      </c>
      <c r="O425" s="108">
        <f t="shared" si="2678"/>
        <v>0</v>
      </c>
      <c r="P425" s="256">
        <f t="shared" si="2679"/>
        <v>0</v>
      </c>
      <c r="Q425" s="256">
        <f t="shared" si="2680"/>
        <v>0</v>
      </c>
      <c r="R425" s="256">
        <f t="shared" si="2681"/>
        <v>0</v>
      </c>
      <c r="S425" s="288"/>
      <c r="T425" s="288"/>
      <c r="U425" s="125" t="str">
        <f t="shared" si="2451"/>
        <v/>
      </c>
      <c r="V425" s="125" t="str" cm="1">
        <f t="array" ref="V425">_xlfn.IFS(S425+T425=0,"",S425&gt;T425,IF(I425="主",IF(S425=5,4,3),IF(S425=5,0,1)),S425&lt;T425,IF(I425="主",IF(T425=5,0,1),IF(T425=5,4,3)),S425=T425,2)</f>
        <v/>
      </c>
      <c r="W425" s="271"/>
      <c r="X425" s="258"/>
      <c r="Y425" s="258"/>
      <c r="Z425" s="232" t="str">
        <f t="shared" ref="Z425:AA425" si="2688">IF($K425="","",IF($K425=$K423,AT423,AT424))</f>
        <v/>
      </c>
      <c r="AA425" s="233" t="str">
        <f t="shared" si="2688"/>
        <v/>
      </c>
      <c r="AB425" s="234" t="str">
        <f t="shared" ref="AB425" si="2689">IF($K425="","",IF($K425=$K423,AW423,AW424))</f>
        <v/>
      </c>
      <c r="AC425" s="235" t="str">
        <f t="shared" ref="AC425" si="2690">IF($K425="","",IF($K425=$K423,AY423,AY424))</f>
        <v/>
      </c>
      <c r="AD425" s="227"/>
      <c r="AE425" s="227"/>
      <c r="AF425" s="227"/>
      <c r="AG425" s="227"/>
      <c r="AH425" s="227"/>
      <c r="AI425" s="227"/>
      <c r="AJ425" s="227"/>
      <c r="AK425" s="227"/>
      <c r="AL425" s="236" t="str">
        <f t="shared" ref="AL425" si="2691">IF($K425="","",IF($K425=$K423,AZ423,AZ424))</f>
        <v/>
      </c>
      <c r="AM425" s="214"/>
      <c r="AN425" s="214"/>
      <c r="AO425" s="276"/>
      <c r="AP425" s="277"/>
      <c r="AQ425" s="289"/>
      <c r="AR425" s="274"/>
      <c r="AS425" s="270"/>
      <c r="AT425" s="264"/>
      <c r="AU425" s="265"/>
      <c r="AV425" s="179"/>
      <c r="AW425" s="265"/>
      <c r="AX425" s="179"/>
      <c r="AY425" s="265"/>
      <c r="AZ425" s="266"/>
      <c r="BA425" s="223" t="str">
        <f t="shared" si="2468"/>
        <v/>
      </c>
      <c r="BB425" s="223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223" t="str">
        <f t="shared" si="2461"/>
        <v/>
      </c>
    </row>
    <row r="426" spans="1:55">
      <c r="A426" s="166">
        <f>输入错误检查!A425</f>
        <v>0</v>
      </c>
      <c r="B426" s="108" t="str">
        <f t="shared" si="2682"/>
        <v/>
      </c>
      <c r="C426" s="108" t="str">
        <f t="shared" si="2683"/>
        <v/>
      </c>
      <c r="D426" s="108" t="str">
        <f t="shared" si="2684"/>
        <v/>
      </c>
      <c r="E426" s="108" t="str">
        <f t="shared" si="2685"/>
        <v/>
      </c>
      <c r="F426" s="108" t="str">
        <f t="shared" si="2686"/>
        <v/>
      </c>
      <c r="G426" s="125">
        <v>2</v>
      </c>
      <c r="H426" s="108" t="s">
        <v>311</v>
      </c>
      <c r="I426" s="108" t="str">
        <f t="shared" si="2508"/>
        <v/>
      </c>
      <c r="J426" s="108" t="str">
        <f t="shared" si="2509"/>
        <v/>
      </c>
      <c r="K426" s="288"/>
      <c r="L426" s="288"/>
      <c r="M426" s="208"/>
      <c r="N426" s="208"/>
      <c r="O426" s="108"/>
      <c r="P426" s="267"/>
      <c r="Q426" s="267"/>
      <c r="R426" s="267"/>
      <c r="S426" s="288"/>
      <c r="T426" s="288"/>
      <c r="U426" s="125" t="str">
        <f t="shared" si="2451"/>
        <v/>
      </c>
      <c r="V426" s="125" t="str" cm="1">
        <f t="array" ref="V426">_xlfn.IFS(S426+T426=0,"",S426&gt;T426,IF(I426="主",IF(S426=5,4,3),IF(S426=5,0,1)),S426&lt;T426,IF(I426="主",IF(T426=5,0,1),IF(T426=5,4,3)),S426=T426,2)</f>
        <v/>
      </c>
      <c r="W426" s="271"/>
      <c r="X426" s="258"/>
      <c r="Y426" s="258" t="str">
        <f t="shared" si="2687"/>
        <v/>
      </c>
      <c r="Z426" s="232" t="str">
        <f t="shared" ref="Z426:AA426" si="2692">IF($K426="","",IF($K426=$K424,AT424,AT423))</f>
        <v/>
      </c>
      <c r="AA426" s="233" t="str">
        <f t="shared" si="2692"/>
        <v/>
      </c>
      <c r="AB426" s="234" t="str">
        <f t="shared" ref="AB426" si="2693">IF($K426="","",IF($K426=$K424,AW424,AW423))</f>
        <v/>
      </c>
      <c r="AC426" s="235" t="str">
        <f t="shared" ref="AC426" si="2694">IF($K426="","",IF($K426=$K424,AY424,AY423))</f>
        <v/>
      </c>
      <c r="AD426" s="226"/>
      <c r="AE426" s="226"/>
      <c r="AF426" s="227"/>
      <c r="AG426" s="227"/>
      <c r="AH426" s="227"/>
      <c r="AI426" s="227"/>
      <c r="AJ426" s="227"/>
      <c r="AK426" s="227"/>
      <c r="AL426" s="236" t="str">
        <f t="shared" ref="AL426" si="2695">IF($K426="","",IF($K426=$K424,AZ424,AZ423))</f>
        <v/>
      </c>
      <c r="AM426" s="214"/>
      <c r="AN426" s="214"/>
      <c r="AO426" s="276"/>
      <c r="AP426" s="277"/>
      <c r="AQ426" s="278"/>
      <c r="AR426" s="268"/>
      <c r="AS426" s="270"/>
      <c r="AT426" s="264"/>
      <c r="AU426" s="265"/>
      <c r="AV426" s="179"/>
      <c r="AW426" s="265"/>
      <c r="AX426" s="179"/>
      <c r="AY426" s="265"/>
      <c r="AZ426" s="266"/>
      <c r="BA426" s="223" t="str">
        <f t="shared" si="2468"/>
        <v/>
      </c>
      <c r="BB426" s="223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223" t="str">
        <f t="shared" si="2461"/>
        <v/>
      </c>
    </row>
    <row r="427" spans="1:55">
      <c r="A427" s="166">
        <f>输入错误检查!A426</f>
        <v>0</v>
      </c>
      <c r="B427" s="108" t="str">
        <f t="shared" si="2682"/>
        <v/>
      </c>
      <c r="C427" s="108" t="str">
        <f t="shared" si="2683"/>
        <v/>
      </c>
      <c r="D427" s="108" t="str">
        <f t="shared" si="2684"/>
        <v/>
      </c>
      <c r="E427" s="108" t="str">
        <f t="shared" si="2685"/>
        <v/>
      </c>
      <c r="F427" s="108" t="str">
        <f t="shared" si="2686"/>
        <v/>
      </c>
      <c r="G427" s="125">
        <v>3</v>
      </c>
      <c r="H427" s="108" t="s">
        <v>307</v>
      </c>
      <c r="I427" s="108" t="str">
        <f t="shared" si="2508"/>
        <v/>
      </c>
      <c r="J427" s="108" t="str">
        <f t="shared" si="2509"/>
        <v/>
      </c>
      <c r="K427" s="288"/>
      <c r="L427" s="288"/>
      <c r="M427" s="208">
        <f>S427+S428</f>
        <v>0</v>
      </c>
      <c r="N427" s="208">
        <f>T427+T428</f>
        <v>0</v>
      </c>
      <c r="O427" s="108">
        <f t="shared" si="2678"/>
        <v>0</v>
      </c>
      <c r="P427" s="256">
        <f t="shared" si="2679"/>
        <v>0</v>
      </c>
      <c r="Q427" s="256">
        <f t="shared" si="2680"/>
        <v>0</v>
      </c>
      <c r="R427" s="256">
        <f t="shared" si="2681"/>
        <v>0</v>
      </c>
      <c r="S427" s="288"/>
      <c r="T427" s="288"/>
      <c r="U427" s="125" t="str">
        <f t="shared" si="2451"/>
        <v/>
      </c>
      <c r="V427" s="125" t="str" cm="1">
        <f t="array" ref="V427">_xlfn.IFS(S427+T427=0,"",S427&gt;T427,IF(I427="主",IF(S427=5,4,3),IF(S427=5,0,1)),S427&lt;T427,IF(I427="主",IF(T427=5,0,1),IF(T427=5,4,3)),S427=T427,2)</f>
        <v/>
      </c>
      <c r="W427" s="271"/>
      <c r="X427" s="271"/>
      <c r="Y427" s="258"/>
      <c r="Z427" s="235" t="str">
        <f t="shared" ref="Z427:AA427" si="2696">IF($K427="","",IF($K427=$K425,AT425,AT426))</f>
        <v/>
      </c>
      <c r="AA427" s="235" t="str">
        <f t="shared" si="2696"/>
        <v/>
      </c>
      <c r="AB427" s="239" t="str">
        <f t="shared" ref="AB427" si="2697">IF($K427="","",IF($K427=$K425,AW425,AW426))</f>
        <v/>
      </c>
      <c r="AC427" s="239" t="str">
        <f t="shared" ref="AC427" si="2698">IF($K427="","",IF($K427=$K425,AY425,AY426))</f>
        <v/>
      </c>
      <c r="AD427" s="235" t="str">
        <f t="shared" ref="AD427:AG427" si="2699">IF($K427="","",IF($K427=$K425,Z425,Z426))</f>
        <v/>
      </c>
      <c r="AE427" s="240" t="str">
        <f t="shared" si="2699"/>
        <v/>
      </c>
      <c r="AF427" s="240" t="str">
        <f t="shared" si="2699"/>
        <v/>
      </c>
      <c r="AG427" s="240" t="str">
        <f t="shared" si="2699"/>
        <v/>
      </c>
      <c r="AH427" s="227"/>
      <c r="AI427" s="227"/>
      <c r="AJ427" s="227"/>
      <c r="AK427" s="227"/>
      <c r="AL427" s="236" t="str">
        <f t="shared" ref="AL427" si="2700">IF($K427="","",IF($K427=$K425,AZ425,AZ426))</f>
        <v/>
      </c>
      <c r="AM427" s="241" t="str">
        <f t="shared" ref="AM427" si="2701">IF($K427="","",IF($K427=$K425,AL425,AL426))</f>
        <v/>
      </c>
      <c r="AN427" s="214"/>
      <c r="AO427" s="276"/>
      <c r="AP427" s="277"/>
      <c r="AQ427" s="277"/>
      <c r="AR427" s="289"/>
      <c r="AS427" s="275"/>
      <c r="AT427" s="264"/>
      <c r="AU427" s="265"/>
      <c r="AV427" s="179"/>
      <c r="AW427" s="265"/>
      <c r="AX427" s="179"/>
      <c r="AY427" s="265"/>
      <c r="AZ427" s="266"/>
      <c r="BA427" s="223" t="str">
        <f t="shared" si="2468"/>
        <v/>
      </c>
      <c r="BB427" s="223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BC427" s="223" t="str">
        <f t="shared" si="2461"/>
        <v/>
      </c>
    </row>
    <row r="428" spans="1:55">
      <c r="A428" s="166">
        <f>输入错误检查!A427</f>
        <v>0</v>
      </c>
      <c r="B428" s="108" t="str">
        <f t="shared" si="2682"/>
        <v/>
      </c>
      <c r="C428" s="108" t="str">
        <f t="shared" si="2683"/>
        <v/>
      </c>
      <c r="D428" s="108" t="str">
        <f t="shared" si="2684"/>
        <v/>
      </c>
      <c r="E428" s="108" t="str">
        <f t="shared" si="2685"/>
        <v/>
      </c>
      <c r="F428" s="108" t="str">
        <f t="shared" si="2686"/>
        <v/>
      </c>
      <c r="G428" s="125">
        <v>3</v>
      </c>
      <c r="H428" s="108" t="s">
        <v>311</v>
      </c>
      <c r="I428" s="108" t="str">
        <f t="shared" si="2508"/>
        <v/>
      </c>
      <c r="J428" s="108" t="str">
        <f t="shared" si="2509"/>
        <v/>
      </c>
      <c r="K428" s="288"/>
      <c r="L428" s="288"/>
      <c r="M428" s="208"/>
      <c r="N428" s="208"/>
      <c r="O428" s="108"/>
      <c r="P428" s="267"/>
      <c r="Q428" s="267"/>
      <c r="R428" s="267"/>
      <c r="S428" s="288"/>
      <c r="T428" s="288"/>
      <c r="U428" s="125" t="str">
        <f t="shared" si="2451"/>
        <v/>
      </c>
      <c r="V428" s="125" t="str" cm="1">
        <f t="array" ref="V428">_xlfn.IFS(S428+T428=0,"",S428&gt;T428,IF(I428="主",IF(S428=5,4,3),IF(S428=5,0,1)),S428&lt;T428,IF(I428="主",IF(T428=5,0,1),IF(T428=5,4,3)),S428=T428,2)</f>
        <v/>
      </c>
      <c r="W428" s="271"/>
      <c r="X428" s="271"/>
      <c r="Y428" s="258" t="str">
        <f t="shared" si="2687"/>
        <v/>
      </c>
      <c r="Z428" s="235" t="str">
        <f t="shared" ref="Z428:AA428" si="2702">IF($K428="","",IF($K428=$K426,AT426,AT425))</f>
        <v/>
      </c>
      <c r="AA428" s="235" t="str">
        <f t="shared" si="2702"/>
        <v/>
      </c>
      <c r="AB428" s="239" t="str">
        <f t="shared" ref="AB428" si="2703">IF($K428="","",IF($K428=$K426,AW426,AW425))</f>
        <v/>
      </c>
      <c r="AC428" s="239" t="str">
        <f t="shared" ref="AC428" si="2704">IF($K428="","",IF($K428=$K426,AY426,AY425))</f>
        <v/>
      </c>
      <c r="AD428" s="235" t="str">
        <f t="shared" ref="AD428:AG428" si="2705">IF($K428="","",IF($K428=$K426,Z426,Z425))</f>
        <v/>
      </c>
      <c r="AE428" s="240" t="str">
        <f t="shared" si="2705"/>
        <v/>
      </c>
      <c r="AF428" s="240" t="str">
        <f t="shared" si="2705"/>
        <v/>
      </c>
      <c r="AG428" s="240" t="str">
        <f t="shared" si="2705"/>
        <v/>
      </c>
      <c r="AH428" s="226"/>
      <c r="AI428" s="226"/>
      <c r="AJ428" s="226"/>
      <c r="AK428" s="243"/>
      <c r="AL428" s="236" t="str">
        <f t="shared" ref="AL428" si="2706">IF($K428="","",IF($K428=$K426,AZ426,AZ425))</f>
        <v/>
      </c>
      <c r="AM428" s="241" t="str">
        <f t="shared" ref="AM428" si="2707">IF($K428="","",IF($K428=$K426,AL426,AL425))</f>
        <v/>
      </c>
      <c r="AN428" s="214"/>
      <c r="AO428" s="276"/>
      <c r="AP428" s="277"/>
      <c r="AQ428" s="277"/>
      <c r="AR428" s="278"/>
      <c r="AS428" s="279"/>
      <c r="AT428" s="264"/>
      <c r="AU428" s="265"/>
      <c r="AV428" s="179"/>
      <c r="AW428" s="265"/>
      <c r="AX428" s="179"/>
      <c r="AY428" s="265"/>
      <c r="AZ428" s="266"/>
      <c r="BA428" s="223" t="str">
        <f t="shared" si="2468"/>
        <v/>
      </c>
      <c r="BB428" s="223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BC428" s="223" t="str">
        <f t="shared" si="2461"/>
        <v/>
      </c>
    </row>
    <row r="429" spans="1:55">
      <c r="A429" s="166">
        <f>输入错误检查!A428</f>
        <v>0</v>
      </c>
      <c r="B429" s="108" t="str">
        <f t="shared" si="2682"/>
        <v/>
      </c>
      <c r="C429" s="108" t="str">
        <f t="shared" si="2683"/>
        <v/>
      </c>
      <c r="D429" s="108" t="str">
        <f t="shared" si="2684"/>
        <v/>
      </c>
      <c r="E429" s="108" t="str">
        <f t="shared" si="2685"/>
        <v/>
      </c>
      <c r="F429" s="108" t="str">
        <f t="shared" si="2686"/>
        <v/>
      </c>
      <c r="G429" s="125">
        <v>4</v>
      </c>
      <c r="H429" s="108" t="s">
        <v>307</v>
      </c>
      <c r="I429" s="108" t="str">
        <f t="shared" si="2508"/>
        <v/>
      </c>
      <c r="J429" s="108" t="str">
        <f t="shared" si="2509"/>
        <v/>
      </c>
      <c r="K429" s="288"/>
      <c r="L429" s="288"/>
      <c r="M429" s="208">
        <f>S429+S430</f>
        <v>0</v>
      </c>
      <c r="N429" s="208">
        <f>T429+T430</f>
        <v>0</v>
      </c>
      <c r="O429" s="108">
        <f t="shared" ref="O429:O433" si="2708">M429+N429</f>
        <v>0</v>
      </c>
      <c r="P429" s="256">
        <f t="shared" ref="P429:P433" si="2709">IF(M429&gt;N429,1,0)</f>
        <v>0</v>
      </c>
      <c r="Q429" s="256">
        <f t="shared" ref="Q429:Q433" si="2710">IF(M429+N429=0,0,IF(M429=N429,1,0))</f>
        <v>0</v>
      </c>
      <c r="R429" s="256">
        <f t="shared" ref="R429:R433" si="2711">IF(M429&lt;N429,1,0)</f>
        <v>0</v>
      </c>
      <c r="S429" s="288"/>
      <c r="T429" s="288"/>
      <c r="U429" s="125" t="str">
        <f t="shared" si="2451"/>
        <v/>
      </c>
      <c r="V429" s="125" t="str" cm="1">
        <f t="array" ref="V429">_xlfn.IFS(S429+T429=0,"",S429&gt;T429,IF(I429="主",IF(S429=5,4,3),IF(S429=5,0,1)),S429&lt;T429,IF(I429="主",IF(T429=5,0,1),IF(T429=5,4,3)),S429=T429,2)</f>
        <v/>
      </c>
      <c r="W429" s="271"/>
      <c r="X429" s="271"/>
      <c r="Y429" s="258"/>
      <c r="Z429" s="235" t="str">
        <f t="shared" ref="Z429:AA429" si="2712">IF($K429="","",IF($K429=$K427,AT427,AT428))</f>
        <v/>
      </c>
      <c r="AA429" s="235" t="str">
        <f t="shared" si="2712"/>
        <v/>
      </c>
      <c r="AB429" s="239" t="str">
        <f t="shared" ref="AB429" si="2713">IF($K429="","",IF($K429=$K427,AW427,AW428))</f>
        <v/>
      </c>
      <c r="AC429" s="239" t="str">
        <f t="shared" ref="AC429" si="2714">IF($K429="","",IF($K429=$K427,AY427,AY428))</f>
        <v/>
      </c>
      <c r="AD429" s="232" t="str">
        <f t="shared" ref="AD429:AG429" si="2715">IF($K429="","",IF($K429=$K427,Z427,Z428))</f>
        <v/>
      </c>
      <c r="AE429" s="232" t="str">
        <f t="shared" si="2715"/>
        <v/>
      </c>
      <c r="AF429" s="240" t="str">
        <f t="shared" si="2715"/>
        <v/>
      </c>
      <c r="AG429" s="240" t="str">
        <f t="shared" si="2715"/>
        <v/>
      </c>
      <c r="AH429" s="232" t="str">
        <f t="shared" ref="AH429:AK429" si="2716">IF($K429="","",IF($K429=$K427,AD427,AD428))</f>
        <v/>
      </c>
      <c r="AI429" s="232" t="str">
        <f t="shared" si="2716"/>
        <v/>
      </c>
      <c r="AJ429" s="233" t="str">
        <f t="shared" si="2716"/>
        <v/>
      </c>
      <c r="AK429" s="233" t="str">
        <f t="shared" si="2716"/>
        <v/>
      </c>
      <c r="AL429" s="236" t="str">
        <f t="shared" ref="AL429" si="2717">IF($K429="","",IF($K429=$K427,AZ427,AZ428))</f>
        <v/>
      </c>
      <c r="AM429" s="241" t="str">
        <f t="shared" ref="AM429:AN429" si="2718">IF($K429="","",IF($K429=$K427,AL427,AL428))</f>
        <v/>
      </c>
      <c r="AN429" s="241" t="str">
        <f t="shared" si="2718"/>
        <v/>
      </c>
      <c r="AO429" s="277"/>
      <c r="AP429" s="277"/>
      <c r="AQ429" s="277"/>
      <c r="AR429" s="277"/>
      <c r="AS429" s="280"/>
      <c r="AT429" s="264"/>
      <c r="AU429" s="265"/>
      <c r="AV429" s="179"/>
      <c r="AW429" s="265"/>
      <c r="AX429" s="179"/>
      <c r="AY429" s="265"/>
      <c r="AZ429" s="266"/>
      <c r="BA429" s="223" t="str">
        <f t="shared" si="2468"/>
        <v/>
      </c>
      <c r="BB429" s="223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BC429" s="223" t="str">
        <f t="shared" si="2461"/>
        <v/>
      </c>
    </row>
    <row r="430" spans="1:55">
      <c r="A430" s="166">
        <f>输入错误检查!A429</f>
        <v>0</v>
      </c>
      <c r="B430" s="108" t="str">
        <f t="shared" si="2682"/>
        <v/>
      </c>
      <c r="C430" s="108" t="str">
        <f t="shared" si="2683"/>
        <v/>
      </c>
      <c r="D430" s="108" t="str">
        <f t="shared" si="2684"/>
        <v/>
      </c>
      <c r="E430" s="108" t="str">
        <f t="shared" si="2685"/>
        <v/>
      </c>
      <c r="F430" s="108" t="str">
        <f t="shared" si="2686"/>
        <v/>
      </c>
      <c r="G430" s="125">
        <v>4</v>
      </c>
      <c r="H430" s="108" t="s">
        <v>311</v>
      </c>
      <c r="I430" s="108" t="str">
        <f t="shared" si="2508"/>
        <v/>
      </c>
      <c r="J430" s="108" t="str">
        <f t="shared" si="2509"/>
        <v/>
      </c>
      <c r="K430" s="288"/>
      <c r="L430" s="288"/>
      <c r="M430" s="208"/>
      <c r="N430" s="208"/>
      <c r="O430" s="108"/>
      <c r="P430" s="267"/>
      <c r="Q430" s="267"/>
      <c r="R430" s="267"/>
      <c r="S430" s="288"/>
      <c r="T430" s="288"/>
      <c r="U430" s="125" t="str">
        <f t="shared" si="2451"/>
        <v/>
      </c>
      <c r="V430" s="125" t="str" cm="1">
        <f t="array" ref="V430">_xlfn.IFS(S430+T430=0,"",S430&gt;T430,IF(I430="主",IF(S430=5,4,3),IF(S430=5,0,1)),S430&lt;T430,IF(I430="主",IF(T430=5,0,1),IF(T430=5,4,3)),S430=T430,2)</f>
        <v/>
      </c>
      <c r="W430" s="271"/>
      <c r="X430" s="271"/>
      <c r="Y430" s="258" t="str">
        <f t="shared" ref="Y430:Y434" si="2719">IF(Y429="","",Y429)</f>
        <v/>
      </c>
      <c r="Z430" s="235" t="str">
        <f t="shared" ref="Z430:AA430" si="2720">IF($K430="","",IF($K430=$K428,AT428,AT427))</f>
        <v/>
      </c>
      <c r="AA430" s="235" t="str">
        <f t="shared" si="2720"/>
        <v/>
      </c>
      <c r="AB430" s="239" t="str">
        <f t="shared" ref="AB430" si="2721">IF($K430="","",IF($K430=$K428,AW428,AW427))</f>
        <v/>
      </c>
      <c r="AC430" s="239" t="str">
        <f t="shared" ref="AC430" si="2722">IF($K430="","",IF($K430=$K428,AY428,AY427))</f>
        <v/>
      </c>
      <c r="AD430" s="232" t="str">
        <f t="shared" ref="AD430:AG430" si="2723">IF($K430="","",IF($K430=$K428,Z428,Z427))</f>
        <v/>
      </c>
      <c r="AE430" s="232" t="str">
        <f t="shared" si="2723"/>
        <v/>
      </c>
      <c r="AF430" s="240" t="str">
        <f t="shared" si="2723"/>
        <v/>
      </c>
      <c r="AG430" s="240" t="str">
        <f t="shared" si="2723"/>
        <v/>
      </c>
      <c r="AH430" s="232" t="str">
        <f t="shared" ref="AH430:AK430" si="2724">IF($K430="","",IF($K430=$K428,AD428,AD427))</f>
        <v/>
      </c>
      <c r="AI430" s="232" t="str">
        <f t="shared" si="2724"/>
        <v/>
      </c>
      <c r="AJ430" s="233" t="str">
        <f t="shared" si="2724"/>
        <v/>
      </c>
      <c r="AK430" s="233" t="str">
        <f t="shared" si="2724"/>
        <v/>
      </c>
      <c r="AL430" s="236" t="str">
        <f t="shared" ref="AL430" si="2725">IF($K430="","",IF($K430=$K428,AZ428,AZ427))</f>
        <v/>
      </c>
      <c r="AM430" s="241" t="str">
        <f t="shared" ref="AM430:AN430" si="2726">IF($K430="","",IF($K430=$K428,AL428,AL427))</f>
        <v/>
      </c>
      <c r="AN430" s="241" t="str">
        <f t="shared" si="2726"/>
        <v/>
      </c>
      <c r="AO430" s="277"/>
      <c r="AP430" s="277"/>
      <c r="AQ430" s="277"/>
      <c r="AR430" s="277"/>
      <c r="AS430" s="277"/>
      <c r="AT430" s="264"/>
      <c r="AU430" s="265"/>
      <c r="AV430" s="179"/>
      <c r="AW430" s="265"/>
      <c r="AX430" s="179"/>
      <c r="AY430" s="265"/>
      <c r="AZ430" s="266"/>
      <c r="BA430" s="223" t="str">
        <f t="shared" si="2468"/>
        <v/>
      </c>
      <c r="BB430" s="223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BC430" s="223" t="str">
        <f t="shared" si="2461"/>
        <v/>
      </c>
    </row>
    <row r="431" spans="1:55">
      <c r="A431" s="166">
        <f>输入错误检查!A430</f>
        <v>0</v>
      </c>
      <c r="B431" s="108" t="str">
        <f t="shared" si="2682"/>
        <v/>
      </c>
      <c r="C431" s="108" t="str">
        <f t="shared" si="2683"/>
        <v/>
      </c>
      <c r="D431" s="108" t="str">
        <f t="shared" si="2684"/>
        <v/>
      </c>
      <c r="E431" s="108" t="str">
        <f t="shared" si="2685"/>
        <v/>
      </c>
      <c r="F431" s="108" t="str">
        <f t="shared" si="2686"/>
        <v/>
      </c>
      <c r="G431" s="125">
        <v>5</v>
      </c>
      <c r="H431" s="108" t="s">
        <v>307</v>
      </c>
      <c r="I431" s="108" t="str">
        <f t="shared" si="2508"/>
        <v/>
      </c>
      <c r="J431" s="108" t="str">
        <f t="shared" si="2509"/>
        <v/>
      </c>
      <c r="K431" s="288"/>
      <c r="L431" s="288"/>
      <c r="M431" s="208">
        <f>S431+S432</f>
        <v>0</v>
      </c>
      <c r="N431" s="208">
        <f>T431+T432</f>
        <v>0</v>
      </c>
      <c r="O431" s="108">
        <f t="shared" si="2708"/>
        <v>0</v>
      </c>
      <c r="P431" s="256">
        <f t="shared" si="2709"/>
        <v>0</v>
      </c>
      <c r="Q431" s="256">
        <f t="shared" si="2710"/>
        <v>0</v>
      </c>
      <c r="R431" s="256">
        <f t="shared" si="2711"/>
        <v>0</v>
      </c>
      <c r="S431" s="288"/>
      <c r="T431" s="288"/>
      <c r="U431" s="125" t="str">
        <f t="shared" si="2451"/>
        <v/>
      </c>
      <c r="V431" s="125" t="str" cm="1">
        <f t="array" ref="V431">_xlfn.IFS(S431+T431=0,"",S431&gt;T431,IF(I431="主",IF(S431=5,4,3),IF(S431=5,0,1)),S431&lt;T431,IF(I431="主",IF(T431=5,0,1),IF(T431=5,4,3)),S431=T431,2)</f>
        <v/>
      </c>
      <c r="W431" s="271"/>
      <c r="X431" s="271"/>
      <c r="Y431" s="258"/>
      <c r="Z431" s="235" t="str">
        <f t="shared" ref="Z431:AA431" si="2727">IF($K431="","",IF($K431=$K429,AT429,AT430))</f>
        <v/>
      </c>
      <c r="AA431" s="235" t="str">
        <f t="shared" si="2727"/>
        <v/>
      </c>
      <c r="AB431" s="239" t="str">
        <f t="shared" ref="AB431" si="2728">IF($K431="","",IF($K431=$K429,AW429,AW430))</f>
        <v/>
      </c>
      <c r="AC431" s="239" t="str">
        <f t="shared" ref="AC431" si="2729">IF($K431="","",IF($K431=$K429,AY429,AY430))</f>
        <v/>
      </c>
      <c r="AD431" s="232" t="str">
        <f t="shared" ref="AD431:AG431" si="2730">IF($K431="","",IF($K431=$K429,Z429,Z430))</f>
        <v/>
      </c>
      <c r="AE431" s="232" t="str">
        <f t="shared" si="2730"/>
        <v/>
      </c>
      <c r="AF431" s="240" t="str">
        <f t="shared" si="2730"/>
        <v/>
      </c>
      <c r="AG431" s="240" t="str">
        <f t="shared" si="2730"/>
        <v/>
      </c>
      <c r="AH431" s="232" t="str">
        <f t="shared" ref="AH431:AK431" si="2731">IF($K431="","",IF($K431=$K429,AD429,AD430))</f>
        <v/>
      </c>
      <c r="AI431" s="232" t="str">
        <f t="shared" si="2731"/>
        <v/>
      </c>
      <c r="AJ431" s="233" t="str">
        <f t="shared" si="2731"/>
        <v/>
      </c>
      <c r="AK431" s="233" t="str">
        <f t="shared" si="2731"/>
        <v/>
      </c>
      <c r="AL431" s="236" t="str">
        <f t="shared" ref="AL431" si="2732">IF($K431="","",IF($K431=$K429,AZ429,AZ430))</f>
        <v/>
      </c>
      <c r="AM431" s="241" t="str">
        <f t="shared" ref="AM431:AN431" si="2733">IF($K431="","",IF($K431=$K429,AL429,AL430))</f>
        <v/>
      </c>
      <c r="AN431" s="241" t="str">
        <f t="shared" si="2733"/>
        <v/>
      </c>
      <c r="AO431" s="277"/>
      <c r="AP431" s="277"/>
      <c r="AQ431" s="277"/>
      <c r="AR431" s="277"/>
      <c r="AS431" s="280"/>
      <c r="AT431" s="264"/>
      <c r="AU431" s="265"/>
      <c r="AV431" s="179"/>
      <c r="AW431" s="265"/>
      <c r="AX431" s="179"/>
      <c r="AY431" s="265"/>
      <c r="AZ431" s="266"/>
      <c r="BA431" s="223" t="str">
        <f t="shared" si="2468"/>
        <v/>
      </c>
      <c r="BB431" s="223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223" t="str">
        <f t="shared" si="2461"/>
        <v/>
      </c>
    </row>
    <row r="432" spans="1:55">
      <c r="A432" s="166">
        <f>输入错误检查!A431</f>
        <v>0</v>
      </c>
      <c r="B432" s="108" t="str">
        <f t="shared" si="2682"/>
        <v/>
      </c>
      <c r="C432" s="108" t="str">
        <f t="shared" si="2683"/>
        <v/>
      </c>
      <c r="D432" s="108" t="str">
        <f t="shared" si="2684"/>
        <v/>
      </c>
      <c r="E432" s="108" t="str">
        <f t="shared" si="2685"/>
        <v/>
      </c>
      <c r="F432" s="108" t="str">
        <f t="shared" si="2686"/>
        <v/>
      </c>
      <c r="G432" s="125">
        <v>5</v>
      </c>
      <c r="H432" s="108" t="s">
        <v>311</v>
      </c>
      <c r="I432" s="108" t="str">
        <f t="shared" si="2508"/>
        <v/>
      </c>
      <c r="J432" s="108" t="str">
        <f t="shared" si="2509"/>
        <v/>
      </c>
      <c r="K432" s="288"/>
      <c r="L432" s="288"/>
      <c r="M432" s="208"/>
      <c r="N432" s="208"/>
      <c r="O432" s="108"/>
      <c r="P432" s="267"/>
      <c r="Q432" s="267"/>
      <c r="R432" s="267"/>
      <c r="S432" s="288"/>
      <c r="T432" s="288"/>
      <c r="U432" s="125" t="str">
        <f t="shared" si="2451"/>
        <v/>
      </c>
      <c r="V432" s="125" t="str" cm="1">
        <f t="array" ref="V432">_xlfn.IFS(S432+T432=0,"",S432&gt;T432,IF(I432="主",IF(S432=5,4,3),IF(S432=5,0,1)),S432&lt;T432,IF(I432="主",IF(T432=5,0,1),IF(T432=5,4,3)),S432=T432,2)</f>
        <v/>
      </c>
      <c r="W432" s="271"/>
      <c r="X432" s="271"/>
      <c r="Y432" s="258" t="str">
        <f t="shared" si="2719"/>
        <v/>
      </c>
      <c r="Z432" s="235" t="str">
        <f t="shared" ref="Z432:AA432" si="2734">IF($K432="","",IF($K432=$K430,AT430,AT429))</f>
        <v/>
      </c>
      <c r="AA432" s="235" t="str">
        <f t="shared" si="2734"/>
        <v/>
      </c>
      <c r="AB432" s="239" t="str">
        <f t="shared" ref="AB432" si="2735">IF($K432="","",IF($K432=$K430,AW430,AW429))</f>
        <v/>
      </c>
      <c r="AC432" s="239" t="str">
        <f t="shared" ref="AC432" si="2736">IF($K432="","",IF($K432=$K430,AY430,AY429))</f>
        <v/>
      </c>
      <c r="AD432" s="232" t="str">
        <f t="shared" ref="AD432:AG432" si="2737">IF($K432="","",IF($K432=$K430,Z430,Z429))</f>
        <v/>
      </c>
      <c r="AE432" s="232" t="str">
        <f t="shared" si="2737"/>
        <v/>
      </c>
      <c r="AF432" s="240" t="str">
        <f t="shared" si="2737"/>
        <v/>
      </c>
      <c r="AG432" s="240" t="str">
        <f t="shared" si="2737"/>
        <v/>
      </c>
      <c r="AH432" s="232" t="str">
        <f t="shared" ref="AH432:AK432" si="2738">IF($K432="","",IF($K432=$K430,AD430,AD429))</f>
        <v/>
      </c>
      <c r="AI432" s="232" t="str">
        <f t="shared" si="2738"/>
        <v/>
      </c>
      <c r="AJ432" s="233" t="str">
        <f t="shared" si="2738"/>
        <v/>
      </c>
      <c r="AK432" s="233" t="str">
        <f t="shared" si="2738"/>
        <v/>
      </c>
      <c r="AL432" s="236" t="str">
        <f t="shared" ref="AL432" si="2739">IF($K432="","",IF($K432=$K430,AZ430,AZ429))</f>
        <v/>
      </c>
      <c r="AM432" s="241" t="str">
        <f t="shared" ref="AM432:AN432" si="2740">IF($K432="","",IF($K432=$K430,AL430,AL429))</f>
        <v/>
      </c>
      <c r="AN432" s="241" t="str">
        <f t="shared" si="2740"/>
        <v/>
      </c>
      <c r="AO432" s="277"/>
      <c r="AP432" s="277"/>
      <c r="AQ432" s="277"/>
      <c r="AR432" s="277"/>
      <c r="AS432" s="277"/>
      <c r="AT432" s="264"/>
      <c r="AU432" s="265"/>
      <c r="AV432" s="179"/>
      <c r="AW432" s="265"/>
      <c r="AX432" s="179"/>
      <c r="AY432" s="265"/>
      <c r="AZ432" s="266"/>
      <c r="BA432" s="223" t="str">
        <f t="shared" si="2468"/>
        <v/>
      </c>
      <c r="BB432" s="223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223" t="str">
        <f t="shared" si="2461"/>
        <v/>
      </c>
    </row>
    <row r="433" spans="1:55">
      <c r="A433" s="166">
        <f>输入错误检查!A432</f>
        <v>0</v>
      </c>
      <c r="B433" s="108" t="str">
        <f t="shared" si="2682"/>
        <v/>
      </c>
      <c r="C433" s="108" t="str">
        <f t="shared" si="2683"/>
        <v/>
      </c>
      <c r="D433" s="108" t="str">
        <f t="shared" si="2684"/>
        <v/>
      </c>
      <c r="E433" s="108" t="str">
        <f t="shared" si="2685"/>
        <v/>
      </c>
      <c r="F433" s="108" t="str">
        <f t="shared" si="2686"/>
        <v/>
      </c>
      <c r="G433" s="125" t="s">
        <v>314</v>
      </c>
      <c r="H433" s="108" t="s">
        <v>307</v>
      </c>
      <c r="I433" s="108" t="str">
        <f t="shared" si="2508"/>
        <v/>
      </c>
      <c r="J433" s="108" t="str">
        <f t="shared" si="2509"/>
        <v/>
      </c>
      <c r="K433" s="288"/>
      <c r="L433" s="288"/>
      <c r="M433" s="208">
        <f>S433+S434</f>
        <v>0</v>
      </c>
      <c r="N433" s="208">
        <f>T433+T434</f>
        <v>0</v>
      </c>
      <c r="O433" s="108">
        <f t="shared" si="2708"/>
        <v>0</v>
      </c>
      <c r="P433" s="256">
        <f t="shared" si="2709"/>
        <v>0</v>
      </c>
      <c r="Q433" s="256">
        <f t="shared" si="2710"/>
        <v>0</v>
      </c>
      <c r="R433" s="256">
        <f t="shared" si="2711"/>
        <v>0</v>
      </c>
      <c r="S433" s="288"/>
      <c r="T433" s="288"/>
      <c r="U433" s="125" t="str">
        <f t="shared" si="2451"/>
        <v/>
      </c>
      <c r="V433" s="125" t="str" cm="1">
        <f t="array" ref="V433">_xlfn.IFS(S433+T433=0,"",S433&gt;T433,IF(I433="主",IF(S433=5,4,3),IF(S433=5,0,1)),S433&lt;T433,IF(I433="主",IF(T433=5,0,1),IF(T433=5,4,3)),S433=T433,2)</f>
        <v/>
      </c>
      <c r="W433" s="271"/>
      <c r="X433" s="271"/>
      <c r="Y433" s="258"/>
      <c r="Z433" s="235" t="str">
        <f t="shared" ref="Z433:AA433" si="2741">IF($K433="","",IF($K433=$K431,AT431,AT432))</f>
        <v/>
      </c>
      <c r="AA433" s="235" t="str">
        <f t="shared" si="2741"/>
        <v/>
      </c>
      <c r="AB433" s="239" t="str">
        <f t="shared" ref="AB433" si="2742">IF($K433="","",IF($K433=$K431,AW431,AW432))</f>
        <v/>
      </c>
      <c r="AC433" s="239" t="str">
        <f t="shared" ref="AC433" si="2743">IF($K433="","",IF($K433=$K431,AY431,AY432))</f>
        <v/>
      </c>
      <c r="AD433" s="232" t="str">
        <f t="shared" ref="AD433:AG433" si="2744">IF($K433="","",IF($K433=$K431,Z431,Z432))</f>
        <v/>
      </c>
      <c r="AE433" s="232" t="str">
        <f t="shared" si="2744"/>
        <v/>
      </c>
      <c r="AF433" s="240" t="str">
        <f t="shared" si="2744"/>
        <v/>
      </c>
      <c r="AG433" s="240" t="str">
        <f t="shared" si="2744"/>
        <v/>
      </c>
      <c r="AH433" s="232" t="str">
        <f t="shared" ref="AH433:AK433" si="2745">IF($K433="","",IF($K433=$K431,AD431,AD432))</f>
        <v/>
      </c>
      <c r="AI433" s="232" t="str">
        <f t="shared" si="2745"/>
        <v/>
      </c>
      <c r="AJ433" s="233" t="str">
        <f t="shared" si="2745"/>
        <v/>
      </c>
      <c r="AK433" s="233" t="str">
        <f t="shared" si="2745"/>
        <v/>
      </c>
      <c r="AL433" s="236" t="str">
        <f t="shared" ref="AL433" si="2746">IF($K433="","",IF($K433=$K431,AZ431,AZ432))</f>
        <v/>
      </c>
      <c r="AM433" s="241" t="str">
        <f t="shared" ref="AM433:AN433" si="2747">IF($K433="","",IF($K433=$K431,AL431,AL432))</f>
        <v/>
      </c>
      <c r="AN433" s="241" t="str">
        <f t="shared" si="2747"/>
        <v/>
      </c>
      <c r="AO433" s="277"/>
      <c r="AP433" s="277"/>
      <c r="AQ433" s="277"/>
      <c r="AR433" s="277"/>
      <c r="AS433" s="280"/>
      <c r="AT433" s="264"/>
      <c r="AU433" s="265"/>
      <c r="AV433" s="179"/>
      <c r="AW433" s="265"/>
      <c r="AX433" s="179"/>
      <c r="AY433" s="265"/>
      <c r="AZ433" s="266"/>
      <c r="BA433" s="223" t="str">
        <f t="shared" si="2468"/>
        <v/>
      </c>
      <c r="BB433" s="223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223" t="str">
        <f t="shared" si="2461"/>
        <v/>
      </c>
    </row>
    <row r="434" spans="1:55">
      <c r="A434" s="166">
        <f>输入错误检查!A433</f>
        <v>0</v>
      </c>
      <c r="B434" s="108" t="str">
        <f t="shared" si="2682"/>
        <v/>
      </c>
      <c r="C434" s="108" t="str">
        <f t="shared" si="2683"/>
        <v/>
      </c>
      <c r="D434" s="108" t="str">
        <f t="shared" si="2684"/>
        <v/>
      </c>
      <c r="E434" s="108" t="str">
        <f t="shared" si="2685"/>
        <v/>
      </c>
      <c r="F434" s="108" t="str">
        <f t="shared" si="2686"/>
        <v/>
      </c>
      <c r="G434" s="125" t="s">
        <v>314</v>
      </c>
      <c r="H434" s="108" t="s">
        <v>311</v>
      </c>
      <c r="I434" s="108" t="str">
        <f t="shared" si="2508"/>
        <v/>
      </c>
      <c r="J434" s="108" t="str">
        <f t="shared" si="2509"/>
        <v/>
      </c>
      <c r="K434" s="288"/>
      <c r="L434" s="288"/>
      <c r="M434" s="208"/>
      <c r="N434" s="208"/>
      <c r="O434" s="108"/>
      <c r="P434" s="267"/>
      <c r="Q434" s="267"/>
      <c r="R434" s="267"/>
      <c r="S434" s="288"/>
      <c r="T434" s="288"/>
      <c r="U434" s="125" t="str">
        <f t="shared" si="2451"/>
        <v/>
      </c>
      <c r="V434" s="125" t="str" cm="1">
        <f t="array" ref="V434">_xlfn.IFS(S434+T434=0,"",S434&gt;T434,IF(I434="主",IF(S434=5,4,3),IF(S434=5,0,1)),S434&lt;T434,IF(I434="主",IF(T434=5,0,1),IF(T434=5,4,3)),S434=T434,2)</f>
        <v/>
      </c>
      <c r="W434" s="271"/>
      <c r="X434" s="271"/>
      <c r="Y434" s="258" t="str">
        <f t="shared" si="2719"/>
        <v/>
      </c>
      <c r="Z434" s="235" t="str">
        <f t="shared" ref="Z434:AA434" si="2748">IF($K434="","",IF($K434=$K432,AT432,AT431))</f>
        <v/>
      </c>
      <c r="AA434" s="235" t="str">
        <f t="shared" si="2748"/>
        <v/>
      </c>
      <c r="AB434" s="239" t="str">
        <f t="shared" ref="AB434" si="2749">IF($K434="","",IF($K434=$K432,AW432,AW431))</f>
        <v/>
      </c>
      <c r="AC434" s="239" t="str">
        <f t="shared" ref="AC434" si="2750">IF($K434="","",IF($K434=$K432,AY432,AY431))</f>
        <v/>
      </c>
      <c r="AD434" s="232" t="str">
        <f t="shared" ref="AD434:AG434" si="2751">IF($K434="","",IF($K434=$K432,Z432,Z431))</f>
        <v/>
      </c>
      <c r="AE434" s="232" t="str">
        <f t="shared" si="2751"/>
        <v/>
      </c>
      <c r="AF434" s="240" t="str">
        <f t="shared" si="2751"/>
        <v/>
      </c>
      <c r="AG434" s="240" t="str">
        <f t="shared" si="2751"/>
        <v/>
      </c>
      <c r="AH434" s="232" t="str">
        <f t="shared" ref="AH434:AK434" si="2752">IF($K434="","",IF($K434=$K432,AD432,AD431))</f>
        <v/>
      </c>
      <c r="AI434" s="232" t="str">
        <f t="shared" si="2752"/>
        <v/>
      </c>
      <c r="AJ434" s="233" t="str">
        <f t="shared" si="2752"/>
        <v/>
      </c>
      <c r="AK434" s="233" t="str">
        <f t="shared" si="2752"/>
        <v/>
      </c>
      <c r="AL434" s="236" t="str">
        <f t="shared" ref="AL434" si="2753">IF($K434="","",IF($K434=$K432,AZ432,AZ431))</f>
        <v/>
      </c>
      <c r="AM434" s="241" t="str">
        <f t="shared" ref="AM434:AN434" si="2754">IF($K434="","",IF($K434=$K432,AL432,AL431))</f>
        <v/>
      </c>
      <c r="AN434" s="241" t="str">
        <f t="shared" si="2754"/>
        <v/>
      </c>
      <c r="AO434" s="277"/>
      <c r="AP434" s="277"/>
      <c r="AQ434" s="277"/>
      <c r="AR434" s="277"/>
      <c r="AS434" s="277"/>
      <c r="AT434" s="264"/>
      <c r="AU434" s="265"/>
      <c r="AV434" s="179"/>
      <c r="AW434" s="265"/>
      <c r="AX434" s="179"/>
      <c r="AY434" s="265"/>
      <c r="AZ434" s="266"/>
      <c r="BA434" s="223" t="str">
        <f t="shared" si="2468"/>
        <v/>
      </c>
      <c r="BB434" s="223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223" t="str">
        <f t="shared" si="2461"/>
        <v/>
      </c>
    </row>
    <row r="435" spans="1:55">
      <c r="A435" s="166">
        <f>输入错误检查!A434</f>
        <v>0</v>
      </c>
      <c r="B435" s="108" t="str">
        <f>IF(赛果!A38="","",赛果!A38)</f>
        <v/>
      </c>
      <c r="C435" s="108" t="str">
        <f>IF(赛果!B38="","",赛果!B38)</f>
        <v/>
      </c>
      <c r="D435" s="108" t="str">
        <f>IF(赛果!C38="","",赛果!C38)</f>
        <v/>
      </c>
      <c r="E435" s="108" t="str">
        <f>IF(赛果!D38="","",赛果!D38)</f>
        <v/>
      </c>
      <c r="F435" s="108" t="str">
        <f>IF(赛果!E38="","",赛果!E38)</f>
        <v/>
      </c>
      <c r="G435" s="125">
        <v>1</v>
      </c>
      <c r="H435" s="108" t="s">
        <v>307</v>
      </c>
      <c r="I435" s="108" t="str">
        <f t="shared" si="2508"/>
        <v/>
      </c>
      <c r="J435" s="108" t="str">
        <f t="shared" si="2509"/>
        <v/>
      </c>
      <c r="K435" s="179"/>
      <c r="L435" s="207"/>
      <c r="M435" s="208">
        <f>S435+S436</f>
        <v>0</v>
      </c>
      <c r="N435" s="208">
        <f>T435+T436</f>
        <v>0</v>
      </c>
      <c r="O435" s="125">
        <f t="shared" ref="O435:O439" si="2755">M435+N435</f>
        <v>0</v>
      </c>
      <c r="P435" s="209">
        <f t="shared" ref="P435:P439" si="2756">IF(M435&gt;N435,1,0)</f>
        <v>0</v>
      </c>
      <c r="Q435" s="209">
        <f t="shared" ref="Q435:Q439" si="2757">IF(M435+N435=0,0,IF(M435=N435,1,0))</f>
        <v>0</v>
      </c>
      <c r="R435" s="209">
        <f t="shared" ref="R435:R439" si="2758">IF(M435&lt;N435,1,0)</f>
        <v>0</v>
      </c>
      <c r="S435" s="177"/>
      <c r="T435" s="177"/>
      <c r="U435" s="125" t="str">
        <f t="shared" si="2451"/>
        <v/>
      </c>
      <c r="V435" s="125" t="str" cm="1">
        <f t="array" ref="V435">_xlfn.IFS(S435+T435=0,"",S435&gt;T435,IF(I435="主",IF(S435=5,4,3),IF(S435=5,0,1)),S435&lt;T435,IF(I435="主",IF(T435=5,0,1),IF(T435=5,4,3)),S435=T435,2)</f>
        <v/>
      </c>
      <c r="W435" s="210"/>
      <c r="X435" s="210"/>
      <c r="Y435" s="210"/>
      <c r="Z435" s="211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3"/>
      <c r="AL435" s="214"/>
      <c r="AM435" s="214"/>
      <c r="AN435" s="214"/>
      <c r="AO435" s="249"/>
      <c r="AP435" s="250"/>
      <c r="AQ435" s="217"/>
      <c r="AR435" s="218"/>
      <c r="AS435" s="219"/>
      <c r="AT435" s="220"/>
      <c r="AU435" s="221"/>
      <c r="AV435" s="179"/>
      <c r="AW435" s="221"/>
      <c r="AX435" s="179"/>
      <c r="AY435" s="221"/>
      <c r="AZ435" s="136"/>
      <c r="BA435" s="223" t="str">
        <f t="shared" si="2468"/>
        <v/>
      </c>
      <c r="BB435" s="223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BC435" s="223" t="str">
        <f t="shared" si="2461"/>
        <v/>
      </c>
    </row>
    <row r="436" spans="1:55">
      <c r="A436" s="166">
        <f>输入错误检查!A435</f>
        <v>0</v>
      </c>
      <c r="B436" s="108" t="str">
        <f t="shared" ref="B436:B446" si="2759">B435</f>
        <v/>
      </c>
      <c r="C436" s="108" t="str">
        <f t="shared" ref="C436:C446" si="2760">C435</f>
        <v/>
      </c>
      <c r="D436" s="108" t="str">
        <f t="shared" ref="D436:D446" si="2761">D435</f>
        <v/>
      </c>
      <c r="E436" s="108" t="str">
        <f t="shared" ref="E436:E446" si="2762">E435</f>
        <v/>
      </c>
      <c r="F436" s="108" t="str">
        <f t="shared" ref="F436:F446" si="2763">F435</f>
        <v/>
      </c>
      <c r="G436" s="125">
        <v>1</v>
      </c>
      <c r="H436" s="108" t="s">
        <v>311</v>
      </c>
      <c r="I436" s="108" t="str">
        <f t="shared" si="2508"/>
        <v/>
      </c>
      <c r="J436" s="108" t="str">
        <f t="shared" si="2509"/>
        <v/>
      </c>
      <c r="K436" s="179"/>
      <c r="L436" s="245"/>
      <c r="M436" s="208"/>
      <c r="N436" s="208"/>
      <c r="O436" s="125"/>
      <c r="P436" s="224"/>
      <c r="Q436" s="224"/>
      <c r="R436" s="224"/>
      <c r="S436" s="177"/>
      <c r="T436" s="177"/>
      <c r="U436" s="125" t="str">
        <f t="shared" si="2451"/>
        <v/>
      </c>
      <c r="V436" s="125" t="str" cm="1">
        <f t="array" ref="V436">_xlfn.IFS(S436+T436=0,"",S436&gt;T436,IF(I436="主",IF(S436=5,4,3),IF(S436=5,0,1)),S436&lt;T436,IF(I436="主",IF(T436=5,0,1),IF(T436=5,4,3)),S436=T436,2)</f>
        <v/>
      </c>
      <c r="W436" s="210" t="str">
        <f>IF(W435="","",W435)</f>
        <v/>
      </c>
      <c r="X436" s="210"/>
      <c r="Y436" s="210" t="str">
        <f t="shared" ref="Y436:Y440" si="2764">IF(Y435="","",Y435)</f>
        <v/>
      </c>
      <c r="Z436" s="225"/>
      <c r="AA436" s="226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13"/>
      <c r="AL436" s="214"/>
      <c r="AM436" s="214"/>
      <c r="AN436" s="214"/>
      <c r="AO436" s="249"/>
      <c r="AP436" s="250"/>
      <c r="AQ436" s="228"/>
      <c r="AR436" s="229"/>
      <c r="AS436" s="230"/>
      <c r="AT436" s="220"/>
      <c r="AU436" s="221"/>
      <c r="AV436" s="179"/>
      <c r="AW436" s="221"/>
      <c r="AX436" s="179"/>
      <c r="AY436" s="221"/>
      <c r="AZ436" s="136"/>
      <c r="BA436" s="223" t="str">
        <f t="shared" si="2468"/>
        <v/>
      </c>
      <c r="BB436" s="223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BC436" s="223" t="str">
        <f t="shared" si="2461"/>
        <v/>
      </c>
    </row>
    <row r="437" spans="1:55">
      <c r="A437" s="166">
        <f>输入错误检查!A436</f>
        <v>0</v>
      </c>
      <c r="B437" s="108" t="str">
        <f t="shared" si="2759"/>
        <v/>
      </c>
      <c r="C437" s="108" t="str">
        <f t="shared" si="2760"/>
        <v/>
      </c>
      <c r="D437" s="108" t="str">
        <f t="shared" si="2761"/>
        <v/>
      </c>
      <c r="E437" s="108" t="str">
        <f t="shared" si="2762"/>
        <v/>
      </c>
      <c r="F437" s="108" t="str">
        <f t="shared" si="2763"/>
        <v/>
      </c>
      <c r="G437" s="125">
        <v>2</v>
      </c>
      <c r="H437" s="108" t="s">
        <v>307</v>
      </c>
      <c r="I437" s="108" t="str">
        <f t="shared" si="2508"/>
        <v/>
      </c>
      <c r="J437" s="108" t="str">
        <f t="shared" si="2509"/>
        <v/>
      </c>
      <c r="K437" s="179"/>
      <c r="L437" s="207"/>
      <c r="M437" s="208">
        <f>S437+S438</f>
        <v>0</v>
      </c>
      <c r="N437" s="208">
        <f>T437+T438</f>
        <v>0</v>
      </c>
      <c r="O437" s="125">
        <f t="shared" si="2755"/>
        <v>0</v>
      </c>
      <c r="P437" s="209">
        <f t="shared" si="2756"/>
        <v>0</v>
      </c>
      <c r="Q437" s="209">
        <f t="shared" si="2757"/>
        <v>0</v>
      </c>
      <c r="R437" s="209">
        <f t="shared" si="2758"/>
        <v>0</v>
      </c>
      <c r="S437" s="177"/>
      <c r="T437" s="177"/>
      <c r="U437" s="125" t="str">
        <f t="shared" si="2451"/>
        <v/>
      </c>
      <c r="V437" s="125" t="str" cm="1">
        <f t="array" ref="V437">_xlfn.IFS(S437+T437=0,"",S437&gt;T437,IF(I437="主",IF(S437=5,4,3),IF(S437=5,0,1)),S437&lt;T437,IF(I437="主",IF(T437=5,0,1),IF(T437=5,4,3)),S437=T437,2)</f>
        <v/>
      </c>
      <c r="W437" s="231"/>
      <c r="X437" s="210"/>
      <c r="Y437" s="210"/>
      <c r="Z437" s="232" t="str">
        <f t="shared" ref="Z437:AA437" si="2765">IF($K437="","",IF($K437=$K435,AT435,AT436))</f>
        <v/>
      </c>
      <c r="AA437" s="233" t="str">
        <f t="shared" si="2765"/>
        <v/>
      </c>
      <c r="AB437" s="234" t="str">
        <f t="shared" ref="AB437" si="2766">IF($K437="","",IF($K437=$K435,AW435,AW436))</f>
        <v/>
      </c>
      <c r="AC437" s="235" t="str">
        <f t="shared" ref="AC437" si="2767">IF($K437="","",IF($K437=$K435,AY435,AY436))</f>
        <v/>
      </c>
      <c r="AD437" s="227"/>
      <c r="AE437" s="227"/>
      <c r="AF437" s="227"/>
      <c r="AG437" s="227"/>
      <c r="AH437" s="227"/>
      <c r="AI437" s="227"/>
      <c r="AJ437" s="227"/>
      <c r="AK437" s="227"/>
      <c r="AL437" s="236" t="str">
        <f t="shared" ref="AL437" si="2768">IF($K437="","",IF($K437=$K435,AZ435,AZ436))</f>
        <v/>
      </c>
      <c r="AM437" s="214"/>
      <c r="AN437" s="214"/>
      <c r="AO437" s="249"/>
      <c r="AP437" s="177"/>
      <c r="AQ437" s="281"/>
      <c r="AR437" s="238"/>
      <c r="AS437" s="230"/>
      <c r="AT437" s="220"/>
      <c r="AU437" s="221"/>
      <c r="AV437" s="179"/>
      <c r="AW437" s="221"/>
      <c r="AX437" s="179"/>
      <c r="AY437" s="221"/>
      <c r="AZ437" s="139"/>
      <c r="BA437" s="223" t="str">
        <f t="shared" si="2468"/>
        <v/>
      </c>
      <c r="BB437" s="223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BC437" s="223" t="str">
        <f t="shared" si="2461"/>
        <v/>
      </c>
    </row>
    <row r="438" spans="1:55">
      <c r="A438" s="166">
        <f>输入错误检查!A437</f>
        <v>0</v>
      </c>
      <c r="B438" s="108" t="str">
        <f t="shared" si="2759"/>
        <v/>
      </c>
      <c r="C438" s="108" t="str">
        <f t="shared" si="2760"/>
        <v/>
      </c>
      <c r="D438" s="108" t="str">
        <f t="shared" si="2761"/>
        <v/>
      </c>
      <c r="E438" s="108" t="str">
        <f t="shared" si="2762"/>
        <v/>
      </c>
      <c r="F438" s="108" t="str">
        <f t="shared" si="2763"/>
        <v/>
      </c>
      <c r="G438" s="125">
        <v>2</v>
      </c>
      <c r="H438" s="108" t="s">
        <v>311</v>
      </c>
      <c r="I438" s="108" t="str">
        <f t="shared" si="2508"/>
        <v/>
      </c>
      <c r="J438" s="108" t="str">
        <f t="shared" si="2509"/>
        <v/>
      </c>
      <c r="K438" s="179"/>
      <c r="L438" s="245"/>
      <c r="M438" s="208"/>
      <c r="N438" s="208"/>
      <c r="O438" s="125"/>
      <c r="P438" s="224"/>
      <c r="Q438" s="224"/>
      <c r="R438" s="224"/>
      <c r="S438" s="177"/>
      <c r="T438" s="177"/>
      <c r="U438" s="125" t="str">
        <f t="shared" si="2451"/>
        <v/>
      </c>
      <c r="V438" s="125" t="str" cm="1">
        <f t="array" ref="V438">_xlfn.IFS(S438+T438=0,"",S438&gt;T438,IF(I438="主",IF(S438=5,4,3),IF(S438=5,0,1)),S438&lt;T438,IF(I438="主",IF(T438=5,0,1),IF(T438=5,4,3)),S438=T438,2)</f>
        <v/>
      </c>
      <c r="W438" s="231"/>
      <c r="X438" s="210"/>
      <c r="Y438" s="210" t="str">
        <f t="shared" si="2764"/>
        <v/>
      </c>
      <c r="Z438" s="232" t="str">
        <f t="shared" ref="Z438:AA438" si="2769">IF($K438="","",IF($K438=$K436,AT436,AT435))</f>
        <v/>
      </c>
      <c r="AA438" s="233" t="str">
        <f t="shared" si="2769"/>
        <v/>
      </c>
      <c r="AB438" s="234" t="str">
        <f t="shared" ref="AB438" si="2770">IF($K438="","",IF($K438=$K436,AW436,AW435))</f>
        <v/>
      </c>
      <c r="AC438" s="235" t="str">
        <f t="shared" ref="AC438" si="2771">IF($K438="","",IF($K438=$K436,AY436,AY435))</f>
        <v/>
      </c>
      <c r="AD438" s="226"/>
      <c r="AE438" s="226"/>
      <c r="AF438" s="227"/>
      <c r="AG438" s="227"/>
      <c r="AH438" s="227"/>
      <c r="AI438" s="227"/>
      <c r="AJ438" s="227"/>
      <c r="AK438" s="227"/>
      <c r="AL438" s="236" t="str">
        <f t="shared" ref="AL438" si="2772">IF($K438="","",IF($K438=$K436,AZ436,AZ435))</f>
        <v/>
      </c>
      <c r="AM438" s="214"/>
      <c r="AN438" s="214"/>
      <c r="AO438" s="249"/>
      <c r="AP438" s="177"/>
      <c r="AQ438" s="250"/>
      <c r="AR438" s="228"/>
      <c r="AS438" s="230"/>
      <c r="AT438" s="220"/>
      <c r="AU438" s="221"/>
      <c r="AV438" s="179"/>
      <c r="AW438" s="221"/>
      <c r="AX438" s="179"/>
      <c r="AY438" s="221"/>
      <c r="AZ438" s="136"/>
      <c r="BA438" s="223" t="str">
        <f t="shared" si="2468"/>
        <v/>
      </c>
      <c r="BB438" s="223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BC438" s="223" t="str">
        <f t="shared" si="2461"/>
        <v/>
      </c>
    </row>
    <row r="439" spans="1:55">
      <c r="A439" s="166">
        <f>输入错误检查!A438</f>
        <v>0</v>
      </c>
      <c r="B439" s="108" t="str">
        <f t="shared" si="2759"/>
        <v/>
      </c>
      <c r="C439" s="108" t="str">
        <f t="shared" si="2760"/>
        <v/>
      </c>
      <c r="D439" s="108" t="str">
        <f t="shared" si="2761"/>
        <v/>
      </c>
      <c r="E439" s="108" t="str">
        <f t="shared" si="2762"/>
        <v/>
      </c>
      <c r="F439" s="108" t="str">
        <f t="shared" si="2763"/>
        <v/>
      </c>
      <c r="G439" s="125">
        <v>3</v>
      </c>
      <c r="H439" s="108" t="s">
        <v>307</v>
      </c>
      <c r="I439" s="108" t="str">
        <f t="shared" si="2508"/>
        <v/>
      </c>
      <c r="J439" s="108" t="str">
        <f t="shared" si="2509"/>
        <v/>
      </c>
      <c r="K439" s="179"/>
      <c r="L439" s="245"/>
      <c r="M439" s="208">
        <f>S439+S440</f>
        <v>0</v>
      </c>
      <c r="N439" s="208">
        <f>T439+T440</f>
        <v>0</v>
      </c>
      <c r="O439" s="125">
        <f t="shared" si="2755"/>
        <v>0</v>
      </c>
      <c r="P439" s="209">
        <f t="shared" si="2756"/>
        <v>0</v>
      </c>
      <c r="Q439" s="209">
        <f t="shared" si="2757"/>
        <v>0</v>
      </c>
      <c r="R439" s="209">
        <f t="shared" si="2758"/>
        <v>0</v>
      </c>
      <c r="S439" s="177"/>
      <c r="T439" s="177"/>
      <c r="U439" s="125" t="str">
        <f t="shared" si="2451"/>
        <v/>
      </c>
      <c r="V439" s="125" t="str" cm="1">
        <f t="array" ref="V439">_xlfn.IFS(S439+T439=0,"",S439&gt;T439,IF(I439="主",IF(S439=5,4,3),IF(S439=5,0,1)),S439&lt;T439,IF(I439="主",IF(T439=5,0,1),IF(T439=5,4,3)),S439=T439,2)</f>
        <v/>
      </c>
      <c r="W439" s="231"/>
      <c r="X439" s="231"/>
      <c r="Y439" s="210"/>
      <c r="Z439" s="235" t="str">
        <f t="shared" ref="Z439:AA439" si="2773">IF($K439="","",IF($K439=$K437,AT437,AT438))</f>
        <v/>
      </c>
      <c r="AA439" s="235" t="str">
        <f t="shared" si="2773"/>
        <v/>
      </c>
      <c r="AB439" s="239" t="str">
        <f t="shared" ref="AB439" si="2774">IF($K439="","",IF($K439=$K437,AW437,AW438))</f>
        <v/>
      </c>
      <c r="AC439" s="239" t="str">
        <f t="shared" ref="AC439" si="2775">IF($K439="","",IF($K439=$K437,AY437,AY438))</f>
        <v/>
      </c>
      <c r="AD439" s="235" t="str">
        <f t="shared" ref="AD439:AG439" si="2776">IF($K439="","",IF($K439=$K437,Z437,Z438))</f>
        <v/>
      </c>
      <c r="AE439" s="240" t="str">
        <f t="shared" si="2776"/>
        <v/>
      </c>
      <c r="AF439" s="240" t="str">
        <f t="shared" si="2776"/>
        <v/>
      </c>
      <c r="AG439" s="240" t="str">
        <f t="shared" si="2776"/>
        <v/>
      </c>
      <c r="AH439" s="227"/>
      <c r="AI439" s="227"/>
      <c r="AJ439" s="227"/>
      <c r="AK439" s="227"/>
      <c r="AL439" s="236" t="str">
        <f t="shared" ref="AL439" si="2777">IF($K439="","",IF($K439=$K437,AZ437,AZ438))</f>
        <v/>
      </c>
      <c r="AM439" s="241" t="str">
        <f t="shared" ref="AM439" si="2778">IF($K439="","",IF($K439=$K437,AL437,AL438))</f>
        <v/>
      </c>
      <c r="AN439" s="214"/>
      <c r="AO439" s="249"/>
      <c r="AP439" s="177"/>
      <c r="AQ439" s="177"/>
      <c r="AR439" s="281"/>
      <c r="AS439" s="242"/>
      <c r="AT439" s="282"/>
      <c r="AU439" s="247"/>
      <c r="AV439" s="177"/>
      <c r="AW439" s="247"/>
      <c r="AX439" s="177"/>
      <c r="AY439" s="247"/>
      <c r="AZ439" s="139"/>
      <c r="BA439" s="223" t="str">
        <f t="shared" si="2468"/>
        <v/>
      </c>
      <c r="BB439" s="223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BC439" s="223" t="str">
        <f t="shared" si="2461"/>
        <v/>
      </c>
    </row>
    <row r="440" spans="1:55">
      <c r="A440" s="166">
        <f>输入错误检查!A439</f>
        <v>0</v>
      </c>
      <c r="B440" s="108" t="str">
        <f t="shared" si="2759"/>
        <v/>
      </c>
      <c r="C440" s="108" t="str">
        <f t="shared" si="2760"/>
        <v/>
      </c>
      <c r="D440" s="108" t="str">
        <f t="shared" si="2761"/>
        <v/>
      </c>
      <c r="E440" s="108" t="str">
        <f t="shared" si="2762"/>
        <v/>
      </c>
      <c r="F440" s="108" t="str">
        <f t="shared" si="2763"/>
        <v/>
      </c>
      <c r="G440" s="125">
        <v>3</v>
      </c>
      <c r="H440" s="108" t="s">
        <v>311</v>
      </c>
      <c r="I440" s="108" t="str">
        <f t="shared" si="2508"/>
        <v/>
      </c>
      <c r="J440" s="108" t="str">
        <f t="shared" si="2509"/>
        <v/>
      </c>
      <c r="K440" s="179"/>
      <c r="L440" s="245"/>
      <c r="M440" s="208"/>
      <c r="N440" s="208"/>
      <c r="O440" s="125"/>
      <c r="P440" s="224"/>
      <c r="Q440" s="224"/>
      <c r="R440" s="224"/>
      <c r="S440" s="177"/>
      <c r="T440" s="177"/>
      <c r="U440" s="125" t="str">
        <f t="shared" si="2451"/>
        <v/>
      </c>
      <c r="V440" s="125" t="str" cm="1">
        <f t="array" ref="V440">_xlfn.IFS(S440+T440=0,"",S440&gt;T440,IF(I440="主",IF(S440=5,4,3),IF(S440=5,0,1)),S440&lt;T440,IF(I440="主",IF(T440=5,0,1),IF(T440=5,4,3)),S440=T440,2)</f>
        <v/>
      </c>
      <c r="W440" s="231"/>
      <c r="X440" s="231"/>
      <c r="Y440" s="210" t="str">
        <f t="shared" si="2764"/>
        <v/>
      </c>
      <c r="Z440" s="235" t="str">
        <f t="shared" ref="Z440:AA440" si="2779">IF($K440="","",IF($K440=$K438,AT438,AT437))</f>
        <v/>
      </c>
      <c r="AA440" s="235" t="str">
        <f t="shared" si="2779"/>
        <v/>
      </c>
      <c r="AB440" s="239" t="str">
        <f t="shared" ref="AB440" si="2780">IF($K440="","",IF($K440=$K438,AW438,AW437))</f>
        <v/>
      </c>
      <c r="AC440" s="239" t="str">
        <f t="shared" ref="AC440" si="2781">IF($K440="","",IF($K440=$K438,AY438,AY437))</f>
        <v/>
      </c>
      <c r="AD440" s="235" t="str">
        <f t="shared" ref="AD440:AG440" si="2782">IF($K440="","",IF($K440=$K438,Z438,Z437))</f>
        <v/>
      </c>
      <c r="AE440" s="240" t="str">
        <f t="shared" si="2782"/>
        <v/>
      </c>
      <c r="AF440" s="240" t="str">
        <f t="shared" si="2782"/>
        <v/>
      </c>
      <c r="AG440" s="240" t="str">
        <f t="shared" si="2782"/>
        <v/>
      </c>
      <c r="AH440" s="226"/>
      <c r="AI440" s="226"/>
      <c r="AJ440" s="226"/>
      <c r="AK440" s="243"/>
      <c r="AL440" s="236" t="str">
        <f t="shared" ref="AL440" si="2783">IF($K440="","",IF($K440=$K438,AZ438,AZ437))</f>
        <v/>
      </c>
      <c r="AM440" s="241" t="str">
        <f t="shared" ref="AM440" si="2784">IF($K440="","",IF($K440=$K438,AL438,AL437))</f>
        <v/>
      </c>
      <c r="AN440" s="214"/>
      <c r="AO440" s="249"/>
      <c r="AP440" s="177"/>
      <c r="AQ440" s="177"/>
      <c r="AR440" s="250"/>
      <c r="AS440" s="244"/>
      <c r="AT440" s="282"/>
      <c r="AU440" s="247"/>
      <c r="AV440" s="177"/>
      <c r="AW440" s="247"/>
      <c r="AX440" s="177"/>
      <c r="AY440" s="247"/>
      <c r="AZ440" s="139"/>
      <c r="BA440" s="223" t="str">
        <f t="shared" si="2468"/>
        <v/>
      </c>
      <c r="BB440" s="223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BC440" s="223" t="str">
        <f t="shared" si="2461"/>
        <v/>
      </c>
    </row>
    <row r="441" spans="1:55">
      <c r="A441" s="166">
        <f>输入错误检查!A440</f>
        <v>0</v>
      </c>
      <c r="B441" s="108" t="str">
        <f t="shared" si="2759"/>
        <v/>
      </c>
      <c r="C441" s="108" t="str">
        <f t="shared" si="2760"/>
        <v/>
      </c>
      <c r="D441" s="108" t="str">
        <f t="shared" si="2761"/>
        <v/>
      </c>
      <c r="E441" s="108" t="str">
        <f t="shared" si="2762"/>
        <v/>
      </c>
      <c r="F441" s="108" t="str">
        <f t="shared" si="2763"/>
        <v/>
      </c>
      <c r="G441" s="125">
        <v>4</v>
      </c>
      <c r="H441" s="108" t="s">
        <v>307</v>
      </c>
      <c r="I441" s="108" t="str">
        <f t="shared" si="2508"/>
        <v/>
      </c>
      <c r="J441" s="108" t="str">
        <f t="shared" si="2509"/>
        <v/>
      </c>
      <c r="K441" s="179"/>
      <c r="L441" s="245"/>
      <c r="M441" s="208">
        <f>S441+S442</f>
        <v>0</v>
      </c>
      <c r="N441" s="208">
        <f>T441+T442</f>
        <v>0</v>
      </c>
      <c r="O441" s="125">
        <f t="shared" ref="O441:O445" si="2785">M441+N441</f>
        <v>0</v>
      </c>
      <c r="P441" s="209">
        <f t="shared" ref="P441:P445" si="2786">IF(M441&gt;N441,1,0)</f>
        <v>0</v>
      </c>
      <c r="Q441" s="209">
        <f t="shared" ref="Q441:Q445" si="2787">IF(M441+N441=0,0,IF(M441=N441,1,0))</f>
        <v>0</v>
      </c>
      <c r="R441" s="209">
        <f t="shared" ref="R441:R445" si="2788">IF(M441&lt;N441,1,0)</f>
        <v>0</v>
      </c>
      <c r="S441" s="177"/>
      <c r="T441" s="177"/>
      <c r="U441" s="125" t="str">
        <f t="shared" si="2451"/>
        <v/>
      </c>
      <c r="V441" s="125" t="str" cm="1">
        <f t="array" ref="V441">_xlfn.IFS(S441+T441=0,"",S441&gt;T441,IF(I441="主",IF(S441=5,4,3),IF(S441=5,0,1)),S441&lt;T441,IF(I441="主",IF(T441=5,0,1),IF(T441=5,4,3)),S441=T441,2)</f>
        <v/>
      </c>
      <c r="W441" s="231"/>
      <c r="X441" s="231"/>
      <c r="Y441" s="210"/>
      <c r="Z441" s="235" t="str">
        <f t="shared" ref="Z441:AA441" si="2789">IF($K441="","",IF($K441=$K439,AT439,AT440))</f>
        <v/>
      </c>
      <c r="AA441" s="235" t="str">
        <f t="shared" si="2789"/>
        <v/>
      </c>
      <c r="AB441" s="239" t="str">
        <f t="shared" ref="AB441" si="2790">IF($K441="","",IF($K441=$K439,AW439,AW440))</f>
        <v/>
      </c>
      <c r="AC441" s="239" t="str">
        <f t="shared" ref="AC441" si="2791">IF($K441="","",IF($K441=$K439,AY439,AY440))</f>
        <v/>
      </c>
      <c r="AD441" s="232" t="str">
        <f t="shared" ref="AD441:AG441" si="2792">IF($K441="","",IF($K441=$K439,Z439,Z440))</f>
        <v/>
      </c>
      <c r="AE441" s="232" t="str">
        <f t="shared" si="2792"/>
        <v/>
      </c>
      <c r="AF441" s="240" t="str">
        <f t="shared" si="2792"/>
        <v/>
      </c>
      <c r="AG441" s="240" t="str">
        <f t="shared" si="2792"/>
        <v/>
      </c>
      <c r="AH441" s="232" t="str">
        <f t="shared" ref="AH441:AK441" si="2793">IF($K441="","",IF($K441=$K439,AD439,AD440))</f>
        <v/>
      </c>
      <c r="AI441" s="232" t="str">
        <f t="shared" si="2793"/>
        <v/>
      </c>
      <c r="AJ441" s="233" t="str">
        <f t="shared" si="2793"/>
        <v/>
      </c>
      <c r="AK441" s="233" t="str">
        <f t="shared" si="2793"/>
        <v/>
      </c>
      <c r="AL441" s="236" t="str">
        <f t="shared" ref="AL441" si="2794">IF($K441="","",IF($K441=$K439,AZ439,AZ440))</f>
        <v/>
      </c>
      <c r="AM441" s="241" t="str">
        <f t="shared" ref="AM441:AN441" si="2795">IF($K441="","",IF($K441=$K439,AL439,AL440))</f>
        <v/>
      </c>
      <c r="AN441" s="241" t="str">
        <f t="shared" si="2795"/>
        <v/>
      </c>
      <c r="AO441" s="177"/>
      <c r="AP441" s="177"/>
      <c r="AQ441" s="177"/>
      <c r="AR441" s="177"/>
      <c r="AS441" s="246"/>
      <c r="AT441" s="247"/>
      <c r="AU441" s="247"/>
      <c r="AV441" s="177"/>
      <c r="AW441" s="247"/>
      <c r="AX441" s="177"/>
      <c r="AY441" s="247"/>
      <c r="AZ441" s="139"/>
      <c r="BA441" s="223" t="str">
        <f t="shared" si="2468"/>
        <v/>
      </c>
      <c r="BB441" s="223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223" t="str">
        <f t="shared" si="2461"/>
        <v/>
      </c>
    </row>
    <row r="442" spans="1:55">
      <c r="A442" s="166">
        <f>输入错误检查!A441</f>
        <v>0</v>
      </c>
      <c r="B442" s="108" t="str">
        <f t="shared" si="2759"/>
        <v/>
      </c>
      <c r="C442" s="108" t="str">
        <f t="shared" si="2760"/>
        <v/>
      </c>
      <c r="D442" s="108" t="str">
        <f t="shared" si="2761"/>
        <v/>
      </c>
      <c r="E442" s="108" t="str">
        <f t="shared" si="2762"/>
        <v/>
      </c>
      <c r="F442" s="108" t="str">
        <f t="shared" si="2763"/>
        <v/>
      </c>
      <c r="G442" s="125">
        <v>4</v>
      </c>
      <c r="H442" s="108" t="s">
        <v>311</v>
      </c>
      <c r="I442" s="108" t="str">
        <f t="shared" si="2508"/>
        <v/>
      </c>
      <c r="J442" s="108" t="str">
        <f t="shared" si="2509"/>
        <v/>
      </c>
      <c r="K442" s="179"/>
      <c r="L442" s="245"/>
      <c r="M442" s="208"/>
      <c r="N442" s="208"/>
      <c r="O442" s="125"/>
      <c r="P442" s="224"/>
      <c r="Q442" s="224"/>
      <c r="R442" s="224"/>
      <c r="S442" s="177"/>
      <c r="T442" s="177"/>
      <c r="U442" s="125" t="str">
        <f t="shared" si="2451"/>
        <v/>
      </c>
      <c r="V442" s="125" t="str" cm="1">
        <f t="array" ref="V442">_xlfn.IFS(S442+T442=0,"",S442&gt;T442,IF(I442="主",IF(S442=5,4,3),IF(S442=5,0,1)),S442&lt;T442,IF(I442="主",IF(T442=5,0,1),IF(T442=5,4,3)),S442=T442,2)</f>
        <v/>
      </c>
      <c r="W442" s="231"/>
      <c r="X442" s="231"/>
      <c r="Y442" s="210" t="str">
        <f t="shared" ref="Y442:Y446" si="2796">IF(Y441="","",Y441)</f>
        <v/>
      </c>
      <c r="Z442" s="235" t="str">
        <f t="shared" ref="Z442:AA442" si="2797">IF($K442="","",IF($K442=$K440,AT440,AT439))</f>
        <v/>
      </c>
      <c r="AA442" s="235" t="str">
        <f t="shared" si="2797"/>
        <v/>
      </c>
      <c r="AB442" s="239" t="str">
        <f t="shared" ref="AB442" si="2798">IF($K442="","",IF($K442=$K440,AW440,AW439))</f>
        <v/>
      </c>
      <c r="AC442" s="239" t="str">
        <f t="shared" ref="AC442" si="2799">IF($K442="","",IF($K442=$K440,AY440,AY439))</f>
        <v/>
      </c>
      <c r="AD442" s="232" t="str">
        <f t="shared" ref="AD442:AG442" si="2800">IF($K442="","",IF($K442=$K440,Z440,Z439))</f>
        <v/>
      </c>
      <c r="AE442" s="232" t="str">
        <f t="shared" si="2800"/>
        <v/>
      </c>
      <c r="AF442" s="240" t="str">
        <f t="shared" si="2800"/>
        <v/>
      </c>
      <c r="AG442" s="240" t="str">
        <f t="shared" si="2800"/>
        <v/>
      </c>
      <c r="AH442" s="232" t="str">
        <f t="shared" ref="AH442:AK442" si="2801">IF($K442="","",IF($K442=$K440,AD440,AD439))</f>
        <v/>
      </c>
      <c r="AI442" s="232" t="str">
        <f t="shared" si="2801"/>
        <v/>
      </c>
      <c r="AJ442" s="233" t="str">
        <f t="shared" si="2801"/>
        <v/>
      </c>
      <c r="AK442" s="233" t="str">
        <f t="shared" si="2801"/>
        <v/>
      </c>
      <c r="AL442" s="236" t="str">
        <f t="shared" ref="AL442" si="2802">IF($K442="","",IF($K442=$K440,AZ440,AZ439))</f>
        <v/>
      </c>
      <c r="AM442" s="241" t="str">
        <f t="shared" ref="AM442:AN442" si="2803">IF($K442="","",IF($K442=$K440,AL440,AL439))</f>
        <v/>
      </c>
      <c r="AN442" s="241" t="str">
        <f t="shared" si="2803"/>
        <v/>
      </c>
      <c r="AO442" s="177"/>
      <c r="AP442" s="177"/>
      <c r="AQ442" s="177"/>
      <c r="AR442" s="177"/>
      <c r="AS442" s="177"/>
      <c r="AT442" s="247"/>
      <c r="AU442" s="247"/>
      <c r="AV442" s="177"/>
      <c r="AW442" s="247"/>
      <c r="AX442" s="177"/>
      <c r="AY442" s="247"/>
      <c r="AZ442" s="139"/>
      <c r="BA442" s="223" t="str">
        <f t="shared" si="2468"/>
        <v/>
      </c>
      <c r="BB442" s="223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223" t="str">
        <f t="shared" si="2461"/>
        <v/>
      </c>
    </row>
    <row r="443" spans="1:55">
      <c r="A443" s="166">
        <f>输入错误检查!A442</f>
        <v>0</v>
      </c>
      <c r="B443" s="108" t="str">
        <f t="shared" si="2759"/>
        <v/>
      </c>
      <c r="C443" s="108" t="str">
        <f t="shared" si="2760"/>
        <v/>
      </c>
      <c r="D443" s="108" t="str">
        <f t="shared" si="2761"/>
        <v/>
      </c>
      <c r="E443" s="108" t="str">
        <f t="shared" si="2762"/>
        <v/>
      </c>
      <c r="F443" s="108" t="str">
        <f t="shared" si="2763"/>
        <v/>
      </c>
      <c r="G443" s="125">
        <v>5</v>
      </c>
      <c r="H443" s="108" t="s">
        <v>307</v>
      </c>
      <c r="I443" s="108" t="str">
        <f t="shared" si="2508"/>
        <v/>
      </c>
      <c r="J443" s="108" t="str">
        <f t="shared" si="2509"/>
        <v/>
      </c>
      <c r="K443" s="179"/>
      <c r="L443" s="177"/>
      <c r="M443" s="208">
        <f>S443+S444</f>
        <v>0</v>
      </c>
      <c r="N443" s="208">
        <f>T443+T444</f>
        <v>0</v>
      </c>
      <c r="O443" s="125">
        <f t="shared" si="2785"/>
        <v>0</v>
      </c>
      <c r="P443" s="209">
        <f t="shared" si="2786"/>
        <v>0</v>
      </c>
      <c r="Q443" s="209">
        <f t="shared" si="2787"/>
        <v>0</v>
      </c>
      <c r="R443" s="209">
        <f t="shared" si="2788"/>
        <v>0</v>
      </c>
      <c r="S443" s="177"/>
      <c r="T443" s="177"/>
      <c r="U443" s="125" t="str">
        <f t="shared" si="2451"/>
        <v/>
      </c>
      <c r="V443" s="125" t="str" cm="1">
        <f t="array" ref="V443">_xlfn.IFS(S443+T443=0,"",S443&gt;T443,IF(I443="主",IF(S443=5,4,3),IF(S443=5,0,1)),S443&lt;T443,IF(I443="主",IF(T443=5,0,1),IF(T443=5,4,3)),S443=T443,2)</f>
        <v/>
      </c>
      <c r="W443" s="231"/>
      <c r="X443" s="231"/>
      <c r="Y443" s="210"/>
      <c r="Z443" s="235" t="str">
        <f t="shared" ref="Z443:AA443" si="2804">IF($K443="","",IF($K443=$K441,AT441,AT442))</f>
        <v/>
      </c>
      <c r="AA443" s="235" t="str">
        <f t="shared" si="2804"/>
        <v/>
      </c>
      <c r="AB443" s="239" t="str">
        <f t="shared" ref="AB443" si="2805">IF($K443="","",IF($K443=$K441,AW441,AW442))</f>
        <v/>
      </c>
      <c r="AC443" s="239" t="str">
        <f t="shared" ref="AC443" si="2806">IF($K443="","",IF($K443=$K441,AY441,AY442))</f>
        <v/>
      </c>
      <c r="AD443" s="232" t="str">
        <f t="shared" ref="AD443:AG443" si="2807">IF($K443="","",IF($K443=$K441,Z441,Z442))</f>
        <v/>
      </c>
      <c r="AE443" s="232" t="str">
        <f t="shared" si="2807"/>
        <v/>
      </c>
      <c r="AF443" s="240" t="str">
        <f t="shared" si="2807"/>
        <v/>
      </c>
      <c r="AG443" s="240" t="str">
        <f t="shared" si="2807"/>
        <v/>
      </c>
      <c r="AH443" s="232" t="str">
        <f t="shared" ref="AH443:AK443" si="2808">IF($K443="","",IF($K443=$K441,AD441,AD442))</f>
        <v/>
      </c>
      <c r="AI443" s="232" t="str">
        <f t="shared" si="2808"/>
        <v/>
      </c>
      <c r="AJ443" s="233" t="str">
        <f t="shared" si="2808"/>
        <v/>
      </c>
      <c r="AK443" s="233" t="str">
        <f t="shared" si="2808"/>
        <v/>
      </c>
      <c r="AL443" s="236" t="str">
        <f t="shared" ref="AL443" si="2809">IF($K443="","",IF($K443=$K441,AZ441,AZ442))</f>
        <v/>
      </c>
      <c r="AM443" s="241" t="str">
        <f t="shared" ref="AM443:AN443" si="2810">IF($K443="","",IF($K443=$K441,AL441,AL442))</f>
        <v/>
      </c>
      <c r="AN443" s="241" t="str">
        <f t="shared" si="2810"/>
        <v/>
      </c>
      <c r="AO443" s="249"/>
      <c r="AP443" s="177"/>
      <c r="AQ443" s="177"/>
      <c r="AR443" s="250"/>
      <c r="AS443" s="246"/>
      <c r="AT443" s="251"/>
      <c r="AU443" s="252"/>
      <c r="AV443" s="177"/>
      <c r="AW443" s="252"/>
      <c r="AX443" s="177"/>
      <c r="AY443" s="252"/>
      <c r="AZ443" s="283"/>
      <c r="BA443" s="223" t="str">
        <f t="shared" si="2468"/>
        <v/>
      </c>
      <c r="BB443" s="223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BC443" s="223" t="str">
        <f t="shared" si="2461"/>
        <v/>
      </c>
    </row>
    <row r="444" spans="1:55">
      <c r="A444" s="166">
        <f>输入错误检查!A443</f>
        <v>0</v>
      </c>
      <c r="B444" s="108" t="str">
        <f t="shared" si="2759"/>
        <v/>
      </c>
      <c r="C444" s="108" t="str">
        <f t="shared" si="2760"/>
        <v/>
      </c>
      <c r="D444" s="108" t="str">
        <f t="shared" si="2761"/>
        <v/>
      </c>
      <c r="E444" s="108" t="str">
        <f t="shared" si="2762"/>
        <v/>
      </c>
      <c r="F444" s="108" t="str">
        <f t="shared" si="2763"/>
        <v/>
      </c>
      <c r="G444" s="125">
        <v>5</v>
      </c>
      <c r="H444" s="108" t="s">
        <v>311</v>
      </c>
      <c r="I444" s="108" t="str">
        <f t="shared" si="2508"/>
        <v/>
      </c>
      <c r="J444" s="108" t="str">
        <f t="shared" si="2509"/>
        <v/>
      </c>
      <c r="K444" s="179"/>
      <c r="L444" s="177"/>
      <c r="M444" s="208"/>
      <c r="N444" s="208"/>
      <c r="O444" s="125"/>
      <c r="P444" s="224"/>
      <c r="Q444" s="224"/>
      <c r="R444" s="224"/>
      <c r="S444" s="177"/>
      <c r="T444" s="177"/>
      <c r="U444" s="125" t="str">
        <f t="shared" si="2451"/>
        <v/>
      </c>
      <c r="V444" s="125" t="str" cm="1">
        <f t="array" ref="V444">_xlfn.IFS(S444+T444=0,"",S444&gt;T444,IF(I444="主",IF(S444=5,4,3),IF(S444=5,0,1)),S444&lt;T444,IF(I444="主",IF(T444=5,0,1),IF(T444=5,4,3)),S444=T444,2)</f>
        <v/>
      </c>
      <c r="W444" s="231"/>
      <c r="X444" s="231"/>
      <c r="Y444" s="210" t="str">
        <f t="shared" si="2796"/>
        <v/>
      </c>
      <c r="Z444" s="235" t="str">
        <f t="shared" ref="Z444:AA444" si="2811">IF($K444="","",IF($K444=$K442,AT442,AT441))</f>
        <v/>
      </c>
      <c r="AA444" s="235" t="str">
        <f t="shared" si="2811"/>
        <v/>
      </c>
      <c r="AB444" s="239" t="str">
        <f t="shared" ref="AB444" si="2812">IF($K444="","",IF($K444=$K442,AW442,AW441))</f>
        <v/>
      </c>
      <c r="AC444" s="239" t="str">
        <f t="shared" ref="AC444" si="2813">IF($K444="","",IF($K444=$K442,AY442,AY441))</f>
        <v/>
      </c>
      <c r="AD444" s="232" t="str">
        <f t="shared" ref="AD444:AG444" si="2814">IF($K444="","",IF($K444=$K442,Z442,Z441))</f>
        <v/>
      </c>
      <c r="AE444" s="232" t="str">
        <f t="shared" si="2814"/>
        <v/>
      </c>
      <c r="AF444" s="240" t="str">
        <f t="shared" si="2814"/>
        <v/>
      </c>
      <c r="AG444" s="240" t="str">
        <f t="shared" si="2814"/>
        <v/>
      </c>
      <c r="AH444" s="232" t="str">
        <f t="shared" ref="AH444:AK444" si="2815">IF($K444="","",IF($K444=$K442,AD442,AD441))</f>
        <v/>
      </c>
      <c r="AI444" s="232" t="str">
        <f t="shared" si="2815"/>
        <v/>
      </c>
      <c r="AJ444" s="233" t="str">
        <f t="shared" si="2815"/>
        <v/>
      </c>
      <c r="AK444" s="233" t="str">
        <f t="shared" si="2815"/>
        <v/>
      </c>
      <c r="AL444" s="236" t="str">
        <f t="shared" ref="AL444" si="2816">IF($K444="","",IF($K444=$K442,AZ442,AZ441))</f>
        <v/>
      </c>
      <c r="AM444" s="241" t="str">
        <f t="shared" ref="AM444:AN444" si="2817">IF($K444="","",IF($K444=$K442,AL442,AL441))</f>
        <v/>
      </c>
      <c r="AN444" s="241" t="str">
        <f t="shared" si="2817"/>
        <v/>
      </c>
      <c r="AO444" s="249"/>
      <c r="AP444" s="177"/>
      <c r="AQ444" s="177"/>
      <c r="AR444" s="250"/>
      <c r="AS444" s="246"/>
      <c r="AT444" s="251"/>
      <c r="AU444" s="252"/>
      <c r="AV444" s="177"/>
      <c r="AW444" s="252"/>
      <c r="AX444" s="177"/>
      <c r="AY444" s="252"/>
      <c r="AZ444" s="283"/>
      <c r="BA444" s="223" t="str">
        <f t="shared" si="2468"/>
        <v/>
      </c>
      <c r="BB444" s="223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BC444" s="223" t="str">
        <f t="shared" si="2461"/>
        <v/>
      </c>
    </row>
    <row r="445" spans="1:55">
      <c r="A445" s="166">
        <f>输入错误检查!A444</f>
        <v>0</v>
      </c>
      <c r="B445" s="108" t="str">
        <f t="shared" si="2759"/>
        <v/>
      </c>
      <c r="C445" s="108" t="str">
        <f t="shared" si="2760"/>
        <v/>
      </c>
      <c r="D445" s="108" t="str">
        <f t="shared" si="2761"/>
        <v/>
      </c>
      <c r="E445" s="108" t="str">
        <f t="shared" si="2762"/>
        <v/>
      </c>
      <c r="F445" s="108" t="str">
        <f t="shared" si="2763"/>
        <v/>
      </c>
      <c r="G445" s="125" t="s">
        <v>314</v>
      </c>
      <c r="H445" s="108" t="s">
        <v>307</v>
      </c>
      <c r="I445" s="108" t="str">
        <f t="shared" si="2508"/>
        <v/>
      </c>
      <c r="J445" s="108" t="str">
        <f t="shared" si="2509"/>
        <v/>
      </c>
      <c r="K445" s="179"/>
      <c r="L445" s="177"/>
      <c r="M445" s="208">
        <f>S445+S446</f>
        <v>0</v>
      </c>
      <c r="N445" s="208">
        <f>T445+T446</f>
        <v>0</v>
      </c>
      <c r="O445" s="125">
        <f t="shared" si="2785"/>
        <v>0</v>
      </c>
      <c r="P445" s="209">
        <f t="shared" si="2786"/>
        <v>0</v>
      </c>
      <c r="Q445" s="209">
        <f t="shared" si="2787"/>
        <v>0</v>
      </c>
      <c r="R445" s="209">
        <f t="shared" si="2788"/>
        <v>0</v>
      </c>
      <c r="S445" s="177"/>
      <c r="T445" s="177"/>
      <c r="U445" s="125" t="str">
        <f t="shared" si="2451"/>
        <v/>
      </c>
      <c r="V445" s="125" t="str" cm="1">
        <f t="array" ref="V445">_xlfn.IFS(S445+T445=0,"",S445&gt;T445,IF(I445="主",IF(S445=5,4,3),IF(S445=5,0,1)),S445&lt;T445,IF(I445="主",IF(T445=5,0,1),IF(T445=5,4,3)),S445=T445,2)</f>
        <v/>
      </c>
      <c r="W445" s="231"/>
      <c r="X445" s="231"/>
      <c r="Y445" s="210"/>
      <c r="Z445" s="235" t="str">
        <f t="shared" ref="Z445:AA445" si="2818">IF($K445="","",IF($K445=$K443,AT443,AT444))</f>
        <v/>
      </c>
      <c r="AA445" s="235" t="str">
        <f t="shared" si="2818"/>
        <v/>
      </c>
      <c r="AB445" s="239" t="str">
        <f t="shared" ref="AB445" si="2819">IF($K445="","",IF($K445=$K443,AW443,AW444))</f>
        <v/>
      </c>
      <c r="AC445" s="239" t="str">
        <f t="shared" ref="AC445" si="2820">IF($K445="","",IF($K445=$K443,AY443,AY444))</f>
        <v/>
      </c>
      <c r="AD445" s="232" t="str">
        <f t="shared" ref="AD445:AG445" si="2821">IF($K445="","",IF($K445=$K443,Z443,Z444))</f>
        <v/>
      </c>
      <c r="AE445" s="232" t="str">
        <f t="shared" si="2821"/>
        <v/>
      </c>
      <c r="AF445" s="240" t="str">
        <f t="shared" si="2821"/>
        <v/>
      </c>
      <c r="AG445" s="240" t="str">
        <f t="shared" si="2821"/>
        <v/>
      </c>
      <c r="AH445" s="232" t="str">
        <f t="shared" ref="AH445:AK445" si="2822">IF($K445="","",IF($K445=$K443,AD443,AD444))</f>
        <v/>
      </c>
      <c r="AI445" s="232" t="str">
        <f t="shared" si="2822"/>
        <v/>
      </c>
      <c r="AJ445" s="233" t="str">
        <f t="shared" si="2822"/>
        <v/>
      </c>
      <c r="AK445" s="233" t="str">
        <f t="shared" si="2822"/>
        <v/>
      </c>
      <c r="AL445" s="236" t="str">
        <f t="shared" ref="AL445" si="2823">IF($K445="","",IF($K445=$K443,AZ443,AZ444))</f>
        <v/>
      </c>
      <c r="AM445" s="241" t="str">
        <f t="shared" ref="AM445:AN445" si="2824">IF($K445="","",IF($K445=$K443,AL443,AL444))</f>
        <v/>
      </c>
      <c r="AN445" s="241" t="str">
        <f t="shared" si="2824"/>
        <v/>
      </c>
      <c r="AO445" s="177"/>
      <c r="AP445" s="177"/>
      <c r="AQ445" s="177"/>
      <c r="AR445" s="177"/>
      <c r="AS445" s="246"/>
      <c r="AT445" s="252"/>
      <c r="AU445" s="252"/>
      <c r="AV445" s="177"/>
      <c r="AW445" s="252"/>
      <c r="AX445" s="177"/>
      <c r="AY445" s="252"/>
      <c r="AZ445" s="283"/>
      <c r="BA445" s="223" t="str">
        <f t="shared" si="2468"/>
        <v/>
      </c>
      <c r="BB445" s="223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BC445" s="223" t="str">
        <f t="shared" si="2461"/>
        <v/>
      </c>
    </row>
    <row r="446" spans="1:55">
      <c r="A446" s="166">
        <f>输入错误检查!A445</f>
        <v>0</v>
      </c>
      <c r="B446" s="108" t="str">
        <f t="shared" si="2759"/>
        <v/>
      </c>
      <c r="C446" s="108" t="str">
        <f t="shared" si="2760"/>
        <v/>
      </c>
      <c r="D446" s="108" t="str">
        <f t="shared" si="2761"/>
        <v/>
      </c>
      <c r="E446" s="108" t="str">
        <f t="shared" si="2762"/>
        <v/>
      </c>
      <c r="F446" s="108" t="str">
        <f t="shared" si="2763"/>
        <v/>
      </c>
      <c r="G446" s="125" t="s">
        <v>314</v>
      </c>
      <c r="H446" s="108" t="s">
        <v>311</v>
      </c>
      <c r="I446" s="108" t="str">
        <f t="shared" si="2508"/>
        <v/>
      </c>
      <c r="J446" s="108" t="str">
        <f t="shared" si="2509"/>
        <v/>
      </c>
      <c r="K446" s="177"/>
      <c r="L446" s="177"/>
      <c r="M446" s="208"/>
      <c r="N446" s="208"/>
      <c r="O446" s="125"/>
      <c r="P446" s="224"/>
      <c r="Q446" s="224"/>
      <c r="R446" s="224"/>
      <c r="S446" s="177"/>
      <c r="T446" s="177"/>
      <c r="U446" s="125" t="str">
        <f t="shared" si="2451"/>
        <v/>
      </c>
      <c r="V446" s="125" t="str" cm="1">
        <f t="array" ref="V446">_xlfn.IFS(S446+T446=0,"",S446&gt;T446,IF(I446="主",IF(S446=5,4,3),IF(S446=5,0,1)),S446&lt;T446,IF(I446="主",IF(T446=5,0,1),IF(T446=5,4,3)),S446=T446,2)</f>
        <v/>
      </c>
      <c r="W446" s="231"/>
      <c r="X446" s="231"/>
      <c r="Y446" s="210" t="str">
        <f t="shared" si="2796"/>
        <v/>
      </c>
      <c r="Z446" s="235" t="str">
        <f t="shared" ref="Z446:AA446" si="2825">IF($K446="","",IF($K446=$K444,AT444,AT443))</f>
        <v/>
      </c>
      <c r="AA446" s="235" t="str">
        <f t="shared" si="2825"/>
        <v/>
      </c>
      <c r="AB446" s="239" t="str">
        <f t="shared" ref="AB446" si="2826">IF($K446="","",IF($K446=$K444,AW444,AW443))</f>
        <v/>
      </c>
      <c r="AC446" s="239" t="str">
        <f t="shared" ref="AC446" si="2827">IF($K446="","",IF($K446=$K444,AY444,AY443))</f>
        <v/>
      </c>
      <c r="AD446" s="232" t="str">
        <f t="shared" ref="AD446:AG446" si="2828">IF($K446="","",IF($K446=$K444,Z444,Z443))</f>
        <v/>
      </c>
      <c r="AE446" s="232" t="str">
        <f t="shared" si="2828"/>
        <v/>
      </c>
      <c r="AF446" s="240" t="str">
        <f t="shared" si="2828"/>
        <v/>
      </c>
      <c r="AG446" s="240" t="str">
        <f t="shared" si="2828"/>
        <v/>
      </c>
      <c r="AH446" s="232" t="str">
        <f t="shared" ref="AH446:AK446" si="2829">IF($K446="","",IF($K446=$K444,AD444,AD443))</f>
        <v/>
      </c>
      <c r="AI446" s="232" t="str">
        <f t="shared" si="2829"/>
        <v/>
      </c>
      <c r="AJ446" s="233" t="str">
        <f t="shared" si="2829"/>
        <v/>
      </c>
      <c r="AK446" s="233" t="str">
        <f t="shared" si="2829"/>
        <v/>
      </c>
      <c r="AL446" s="236" t="str">
        <f t="shared" ref="AL446" si="2830">IF($K446="","",IF($K446=$K444,AZ444,AZ443))</f>
        <v/>
      </c>
      <c r="AM446" s="241" t="str">
        <f t="shared" ref="AM446:AN446" si="2831">IF($K446="","",IF($K446=$K444,AL444,AL443))</f>
        <v/>
      </c>
      <c r="AN446" s="241" t="str">
        <f t="shared" si="2831"/>
        <v/>
      </c>
      <c r="AO446" s="177"/>
      <c r="AP446" s="177"/>
      <c r="AQ446" s="177"/>
      <c r="AR446" s="177"/>
      <c r="AS446" s="177"/>
      <c r="AT446" s="252"/>
      <c r="AU446" s="252"/>
      <c r="AV446" s="177"/>
      <c r="AW446" s="252"/>
      <c r="AX446" s="177"/>
      <c r="AY446" s="252"/>
      <c r="AZ446" s="283"/>
      <c r="BA446" s="223" t="str">
        <f t="shared" si="2468"/>
        <v/>
      </c>
      <c r="BB446" s="223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BC446" s="223" t="str">
        <f t="shared" si="2461"/>
        <v/>
      </c>
    </row>
    <row r="447" spans="1:55">
      <c r="A447" s="166">
        <f>输入错误检查!A446</f>
        <v>0</v>
      </c>
      <c r="B447" s="108" t="str">
        <f>IF(赛果!A39="","",赛果!A39)</f>
        <v/>
      </c>
      <c r="C447" s="108" t="str">
        <f>IF(赛果!B39="","",赛果!B39)</f>
        <v/>
      </c>
      <c r="D447" s="108" t="str">
        <f>IF(赛果!C39="","",赛果!C39)</f>
        <v/>
      </c>
      <c r="E447" s="108" t="str">
        <f>IF(赛果!D39="","",赛果!D39)</f>
        <v/>
      </c>
      <c r="F447" s="108" t="str">
        <f>IF(赛果!E39="","",赛果!E39)</f>
        <v/>
      </c>
      <c r="G447" s="125">
        <v>1</v>
      </c>
      <c r="H447" s="108" t="s">
        <v>307</v>
      </c>
      <c r="I447" s="108" t="str">
        <f t="shared" si="2508"/>
        <v/>
      </c>
      <c r="J447" s="108" t="str">
        <f t="shared" si="2509"/>
        <v/>
      </c>
      <c r="K447" s="288"/>
      <c r="L447" s="288"/>
      <c r="M447" s="208">
        <f>S447+S448</f>
        <v>0</v>
      </c>
      <c r="N447" s="208">
        <f>T447+T448</f>
        <v>0</v>
      </c>
      <c r="O447" s="108">
        <f t="shared" ref="O447:O451" si="2832">M447+N447</f>
        <v>0</v>
      </c>
      <c r="P447" s="256">
        <f t="shared" ref="P447:P451" si="2833">IF(M447&gt;N447,1,0)</f>
        <v>0</v>
      </c>
      <c r="Q447" s="256">
        <f t="shared" ref="Q447:Q451" si="2834">IF(M447+N447=0,0,IF(M447=N447,1,0))</f>
        <v>0</v>
      </c>
      <c r="R447" s="256">
        <f t="shared" ref="R447:R451" si="2835">IF(M447&lt;N447,1,0)</f>
        <v>0</v>
      </c>
      <c r="S447" s="288"/>
      <c r="T447" s="288"/>
      <c r="U447" s="125" t="str">
        <f t="shared" si="2451"/>
        <v/>
      </c>
      <c r="V447" s="125" t="str" cm="1">
        <f t="array" ref="V447">_xlfn.IFS(S447+T447=0,"",S447&gt;T447,IF(I447="主",IF(S447=5,4,3),IF(S447=5,0,1)),S447&lt;T447,IF(I447="主",IF(T447=5,0,1),IF(T447=5,4,3)),S447=T447,2)</f>
        <v/>
      </c>
      <c r="W447" s="258"/>
      <c r="X447" s="258"/>
      <c r="Y447" s="258"/>
      <c r="Z447" s="211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3"/>
      <c r="AL447" s="214"/>
      <c r="AM447" s="214"/>
      <c r="AN447" s="214"/>
      <c r="AO447" s="276"/>
      <c r="AP447" s="278"/>
      <c r="AQ447" s="261"/>
      <c r="AR447" s="262"/>
      <c r="AS447" s="263"/>
      <c r="AT447" s="264"/>
      <c r="AU447" s="265"/>
      <c r="AV447" s="179"/>
      <c r="AW447" s="265"/>
      <c r="AX447" s="179"/>
      <c r="AY447" s="265"/>
      <c r="AZ447" s="266"/>
      <c r="BA447" s="223" t="str">
        <f t="shared" si="2468"/>
        <v/>
      </c>
      <c r="BB447" s="223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BC447" s="223" t="str">
        <f t="shared" si="2461"/>
        <v/>
      </c>
    </row>
    <row r="448" spans="1:55">
      <c r="A448" s="166">
        <f>输入错误检查!A447</f>
        <v>0</v>
      </c>
      <c r="B448" s="108" t="str">
        <f t="shared" ref="B448:B458" si="2836">B447</f>
        <v/>
      </c>
      <c r="C448" s="108" t="str">
        <f t="shared" ref="C448:C458" si="2837">C447</f>
        <v/>
      </c>
      <c r="D448" s="108" t="str">
        <f t="shared" ref="D448:D458" si="2838">D447</f>
        <v/>
      </c>
      <c r="E448" s="108" t="str">
        <f t="shared" ref="E448:E458" si="2839">E447</f>
        <v/>
      </c>
      <c r="F448" s="108" t="str">
        <f t="shared" ref="F448:F458" si="2840">F447</f>
        <v/>
      </c>
      <c r="G448" s="125">
        <v>1</v>
      </c>
      <c r="H448" s="108" t="s">
        <v>311</v>
      </c>
      <c r="I448" s="108" t="str">
        <f t="shared" si="2508"/>
        <v/>
      </c>
      <c r="J448" s="108" t="str">
        <f t="shared" si="2509"/>
        <v/>
      </c>
      <c r="K448" s="288"/>
      <c r="L448" s="288"/>
      <c r="M448" s="208"/>
      <c r="N448" s="208"/>
      <c r="O448" s="108"/>
      <c r="P448" s="267"/>
      <c r="Q448" s="267"/>
      <c r="R448" s="267"/>
      <c r="S448" s="288"/>
      <c r="T448" s="288"/>
      <c r="U448" s="125" t="str">
        <f t="shared" si="2451"/>
        <v/>
      </c>
      <c r="V448" s="125" t="str" cm="1">
        <f t="array" ref="V448">_xlfn.IFS(S448+T448=0,"",S448&gt;T448,IF(I448="主",IF(S448=5,4,3),IF(S448=5,0,1)),S448&lt;T448,IF(I448="主",IF(T448=5,0,1),IF(T448=5,4,3)),S448=T448,2)</f>
        <v/>
      </c>
      <c r="W448" s="258" t="str">
        <f>IF(W447="","",W447)</f>
        <v/>
      </c>
      <c r="X448" s="258"/>
      <c r="Y448" s="258" t="str">
        <f t="shared" ref="Y448:Y452" si="2841">IF(Y447="","",Y447)</f>
        <v/>
      </c>
      <c r="Z448" s="225"/>
      <c r="AA448" s="226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13"/>
      <c r="AL448" s="214"/>
      <c r="AM448" s="214"/>
      <c r="AN448" s="214"/>
      <c r="AO448" s="276"/>
      <c r="AP448" s="278"/>
      <c r="AQ448" s="268"/>
      <c r="AR448" s="269"/>
      <c r="AS448" s="270"/>
      <c r="AT448" s="264"/>
      <c r="AU448" s="265"/>
      <c r="AV448" s="179"/>
      <c r="AW448" s="265"/>
      <c r="AX448" s="179"/>
      <c r="AY448" s="265"/>
      <c r="AZ448" s="266"/>
      <c r="BA448" s="223" t="str">
        <f t="shared" si="2468"/>
        <v/>
      </c>
      <c r="BB448" s="223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BC448" s="223" t="str">
        <f t="shared" si="2461"/>
        <v/>
      </c>
    </row>
    <row r="449" spans="1:55">
      <c r="A449" s="166">
        <f>输入错误检查!A448</f>
        <v>0</v>
      </c>
      <c r="B449" s="108" t="str">
        <f t="shared" si="2836"/>
        <v/>
      </c>
      <c r="C449" s="108" t="str">
        <f t="shared" si="2837"/>
        <v/>
      </c>
      <c r="D449" s="108" t="str">
        <f t="shared" si="2838"/>
        <v/>
      </c>
      <c r="E449" s="108" t="str">
        <f t="shared" si="2839"/>
        <v/>
      </c>
      <c r="F449" s="108" t="str">
        <f t="shared" si="2840"/>
        <v/>
      </c>
      <c r="G449" s="125">
        <v>2</v>
      </c>
      <c r="H449" s="108" t="s">
        <v>307</v>
      </c>
      <c r="I449" s="108" t="str">
        <f t="shared" si="2508"/>
        <v/>
      </c>
      <c r="J449" s="108" t="str">
        <f t="shared" si="2509"/>
        <v/>
      </c>
      <c r="K449" s="288"/>
      <c r="L449" s="288"/>
      <c r="M449" s="208">
        <f>S449+S450</f>
        <v>0</v>
      </c>
      <c r="N449" s="208">
        <f>T449+T450</f>
        <v>0</v>
      </c>
      <c r="O449" s="108">
        <f t="shared" si="2832"/>
        <v>0</v>
      </c>
      <c r="P449" s="256">
        <f t="shared" si="2833"/>
        <v>0</v>
      </c>
      <c r="Q449" s="256">
        <f t="shared" si="2834"/>
        <v>0</v>
      </c>
      <c r="R449" s="256">
        <f t="shared" si="2835"/>
        <v>0</v>
      </c>
      <c r="S449" s="288"/>
      <c r="T449" s="288"/>
      <c r="U449" s="125" t="str">
        <f t="shared" si="2451"/>
        <v/>
      </c>
      <c r="V449" s="125" t="str" cm="1">
        <f t="array" ref="V449">_xlfn.IFS(S449+T449=0,"",S449&gt;T449,IF(I449="主",IF(S449=5,4,3),IF(S449=5,0,1)),S449&lt;T449,IF(I449="主",IF(T449=5,0,1),IF(T449=5,4,3)),S449=T449,2)</f>
        <v/>
      </c>
      <c r="W449" s="271"/>
      <c r="X449" s="258"/>
      <c r="Y449" s="258"/>
      <c r="Z449" s="232" t="str">
        <f t="shared" ref="Z449:AA449" si="2842">IF($K449="","",IF($K449=$K447,AT447,AT448))</f>
        <v/>
      </c>
      <c r="AA449" s="233" t="str">
        <f t="shared" si="2842"/>
        <v/>
      </c>
      <c r="AB449" s="234" t="str">
        <f t="shared" ref="AB449" si="2843">IF($K449="","",IF($K449=$K447,AW447,AW448))</f>
        <v/>
      </c>
      <c r="AC449" s="235" t="str">
        <f t="shared" ref="AC449" si="2844">IF($K449="","",IF($K449=$K447,AY447,AY448))</f>
        <v/>
      </c>
      <c r="AD449" s="227"/>
      <c r="AE449" s="227"/>
      <c r="AF449" s="227"/>
      <c r="AG449" s="227"/>
      <c r="AH449" s="227"/>
      <c r="AI449" s="227"/>
      <c r="AJ449" s="227"/>
      <c r="AK449" s="227"/>
      <c r="AL449" s="236" t="str">
        <f t="shared" ref="AL449" si="2845">IF($K449="","",IF($K449=$K447,AZ447,AZ448))</f>
        <v/>
      </c>
      <c r="AM449" s="214"/>
      <c r="AN449" s="214"/>
      <c r="AO449" s="276"/>
      <c r="AP449" s="277"/>
      <c r="AQ449" s="289"/>
      <c r="AR449" s="274"/>
      <c r="AS449" s="270"/>
      <c r="AT449" s="264"/>
      <c r="AU449" s="265"/>
      <c r="AV449" s="179"/>
      <c r="AW449" s="265"/>
      <c r="AX449" s="179"/>
      <c r="AY449" s="265"/>
      <c r="AZ449" s="266"/>
      <c r="BA449" s="223" t="str">
        <f t="shared" si="2468"/>
        <v/>
      </c>
      <c r="BB449" s="223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223" t="str">
        <f t="shared" si="2461"/>
        <v/>
      </c>
    </row>
    <row r="450" spans="1:55">
      <c r="A450" s="166">
        <f>输入错误检查!A449</f>
        <v>0</v>
      </c>
      <c r="B450" s="108" t="str">
        <f t="shared" si="2836"/>
        <v/>
      </c>
      <c r="C450" s="108" t="str">
        <f t="shared" si="2837"/>
        <v/>
      </c>
      <c r="D450" s="108" t="str">
        <f t="shared" si="2838"/>
        <v/>
      </c>
      <c r="E450" s="108" t="str">
        <f t="shared" si="2839"/>
        <v/>
      </c>
      <c r="F450" s="108" t="str">
        <f t="shared" si="2840"/>
        <v/>
      </c>
      <c r="G450" s="125">
        <v>2</v>
      </c>
      <c r="H450" s="108" t="s">
        <v>311</v>
      </c>
      <c r="I450" s="108" t="str">
        <f t="shared" si="2508"/>
        <v/>
      </c>
      <c r="J450" s="108" t="str">
        <f t="shared" si="2509"/>
        <v/>
      </c>
      <c r="K450" s="288"/>
      <c r="L450" s="288"/>
      <c r="M450" s="208"/>
      <c r="N450" s="208"/>
      <c r="O450" s="108"/>
      <c r="P450" s="267"/>
      <c r="Q450" s="267"/>
      <c r="R450" s="267"/>
      <c r="S450" s="288"/>
      <c r="T450" s="288"/>
      <c r="U450" s="125" t="str">
        <f t="shared" si="2451"/>
        <v/>
      </c>
      <c r="V450" s="125" t="str" cm="1">
        <f t="array" ref="V450">_xlfn.IFS(S450+T450=0,"",S450&gt;T450,IF(I450="主",IF(S450=5,4,3),IF(S450=5,0,1)),S450&lt;T450,IF(I450="主",IF(T450=5,0,1),IF(T450=5,4,3)),S450=T450,2)</f>
        <v/>
      </c>
      <c r="W450" s="271"/>
      <c r="X450" s="258"/>
      <c r="Y450" s="258" t="str">
        <f t="shared" si="2841"/>
        <v/>
      </c>
      <c r="Z450" s="232" t="str">
        <f t="shared" ref="Z450:AA450" si="2846">IF($K450="","",IF($K450=$K448,AT448,AT447))</f>
        <v/>
      </c>
      <c r="AA450" s="233" t="str">
        <f t="shared" si="2846"/>
        <v/>
      </c>
      <c r="AB450" s="234" t="str">
        <f t="shared" ref="AB450" si="2847">IF($K450="","",IF($K450=$K448,AW448,AW447))</f>
        <v/>
      </c>
      <c r="AC450" s="235" t="str">
        <f t="shared" ref="AC450" si="2848">IF($K450="","",IF($K450=$K448,AY448,AY447))</f>
        <v/>
      </c>
      <c r="AD450" s="226"/>
      <c r="AE450" s="226"/>
      <c r="AF450" s="227"/>
      <c r="AG450" s="227"/>
      <c r="AH450" s="227"/>
      <c r="AI450" s="227"/>
      <c r="AJ450" s="227"/>
      <c r="AK450" s="227"/>
      <c r="AL450" s="236" t="str">
        <f t="shared" ref="AL450" si="2849">IF($K450="","",IF($K450=$K448,AZ448,AZ447))</f>
        <v/>
      </c>
      <c r="AM450" s="214"/>
      <c r="AN450" s="214"/>
      <c r="AO450" s="276"/>
      <c r="AP450" s="277"/>
      <c r="AQ450" s="278"/>
      <c r="AR450" s="268"/>
      <c r="AS450" s="270"/>
      <c r="AT450" s="264"/>
      <c r="AU450" s="265"/>
      <c r="AV450" s="179"/>
      <c r="AW450" s="265"/>
      <c r="AX450" s="179"/>
      <c r="AY450" s="265"/>
      <c r="AZ450" s="266"/>
      <c r="BA450" s="223" t="str">
        <f t="shared" si="2468"/>
        <v/>
      </c>
      <c r="BB450" s="223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223" t="str">
        <f t="shared" si="2461"/>
        <v/>
      </c>
    </row>
    <row r="451" spans="1:55">
      <c r="A451" s="166">
        <f>输入错误检查!A450</f>
        <v>0</v>
      </c>
      <c r="B451" s="108" t="str">
        <f t="shared" si="2836"/>
        <v/>
      </c>
      <c r="C451" s="108" t="str">
        <f t="shared" si="2837"/>
        <v/>
      </c>
      <c r="D451" s="108" t="str">
        <f t="shared" si="2838"/>
        <v/>
      </c>
      <c r="E451" s="108" t="str">
        <f t="shared" si="2839"/>
        <v/>
      </c>
      <c r="F451" s="108" t="str">
        <f t="shared" si="2840"/>
        <v/>
      </c>
      <c r="G451" s="125">
        <v>3</v>
      </c>
      <c r="H451" s="108" t="s">
        <v>307</v>
      </c>
      <c r="I451" s="108" t="str">
        <f t="shared" si="2508"/>
        <v/>
      </c>
      <c r="J451" s="108" t="str">
        <f t="shared" si="2509"/>
        <v/>
      </c>
      <c r="K451" s="288"/>
      <c r="L451" s="288"/>
      <c r="M451" s="208">
        <f>S451+S452</f>
        <v>0</v>
      </c>
      <c r="N451" s="208">
        <f>T451+T452</f>
        <v>0</v>
      </c>
      <c r="O451" s="108">
        <f t="shared" si="2832"/>
        <v>0</v>
      </c>
      <c r="P451" s="256">
        <f t="shared" si="2833"/>
        <v>0</v>
      </c>
      <c r="Q451" s="256">
        <f t="shared" si="2834"/>
        <v>0</v>
      </c>
      <c r="R451" s="256">
        <f t="shared" si="2835"/>
        <v>0</v>
      </c>
      <c r="S451" s="288"/>
      <c r="T451" s="288"/>
      <c r="U451" s="125" t="str">
        <f t="shared" si="2451"/>
        <v/>
      </c>
      <c r="V451" s="125" t="str" cm="1">
        <f t="array" ref="V451">_xlfn.IFS(S451+T451=0,"",S451&gt;T451,IF(I451="主",IF(S451=5,4,3),IF(S451=5,0,1)),S451&lt;T451,IF(I451="主",IF(T451=5,0,1),IF(T451=5,4,3)),S451=T451,2)</f>
        <v/>
      </c>
      <c r="W451" s="271"/>
      <c r="X451" s="271"/>
      <c r="Y451" s="258"/>
      <c r="Z451" s="235" t="str">
        <f t="shared" ref="Z451:AA451" si="2850">IF($K451="","",IF($K451=$K449,AT449,AT450))</f>
        <v/>
      </c>
      <c r="AA451" s="235" t="str">
        <f t="shared" si="2850"/>
        <v/>
      </c>
      <c r="AB451" s="239" t="str">
        <f t="shared" ref="AB451" si="2851">IF($K451="","",IF($K451=$K449,AW449,AW450))</f>
        <v/>
      </c>
      <c r="AC451" s="239" t="str">
        <f t="shared" ref="AC451" si="2852">IF($K451="","",IF($K451=$K449,AY449,AY450))</f>
        <v/>
      </c>
      <c r="AD451" s="235" t="str">
        <f t="shared" ref="AD451:AG451" si="2853">IF($K451="","",IF($K451=$K449,Z449,Z450))</f>
        <v/>
      </c>
      <c r="AE451" s="240" t="str">
        <f t="shared" si="2853"/>
        <v/>
      </c>
      <c r="AF451" s="240" t="str">
        <f t="shared" si="2853"/>
        <v/>
      </c>
      <c r="AG451" s="240" t="str">
        <f t="shared" si="2853"/>
        <v/>
      </c>
      <c r="AH451" s="227"/>
      <c r="AI451" s="227"/>
      <c r="AJ451" s="227"/>
      <c r="AK451" s="227"/>
      <c r="AL451" s="236" t="str">
        <f t="shared" ref="AL451" si="2854">IF($K451="","",IF($K451=$K449,AZ449,AZ450))</f>
        <v/>
      </c>
      <c r="AM451" s="241" t="str">
        <f t="shared" ref="AM451" si="2855">IF($K451="","",IF($K451=$K449,AL449,AL450))</f>
        <v/>
      </c>
      <c r="AN451" s="214"/>
      <c r="AO451" s="276"/>
      <c r="AP451" s="277"/>
      <c r="AQ451" s="277"/>
      <c r="AR451" s="289"/>
      <c r="AS451" s="275"/>
      <c r="AT451" s="264"/>
      <c r="AU451" s="265"/>
      <c r="AV451" s="179"/>
      <c r="AW451" s="265"/>
      <c r="AX451" s="179"/>
      <c r="AY451" s="265"/>
      <c r="AZ451" s="266"/>
      <c r="BA451" s="223" t="str">
        <f t="shared" si="2468"/>
        <v/>
      </c>
      <c r="BB451" s="223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223" t="str">
        <f t="shared" si="2461"/>
        <v/>
      </c>
    </row>
    <row r="452" spans="1:55">
      <c r="A452" s="166">
        <f>输入错误检查!A451</f>
        <v>0</v>
      </c>
      <c r="B452" s="108" t="str">
        <f t="shared" si="2836"/>
        <v/>
      </c>
      <c r="C452" s="108" t="str">
        <f t="shared" si="2837"/>
        <v/>
      </c>
      <c r="D452" s="108" t="str">
        <f t="shared" si="2838"/>
        <v/>
      </c>
      <c r="E452" s="108" t="str">
        <f t="shared" si="2839"/>
        <v/>
      </c>
      <c r="F452" s="108" t="str">
        <f t="shared" si="2840"/>
        <v/>
      </c>
      <c r="G452" s="125">
        <v>3</v>
      </c>
      <c r="H452" s="108" t="s">
        <v>311</v>
      </c>
      <c r="I452" s="108" t="str">
        <f t="shared" si="2508"/>
        <v/>
      </c>
      <c r="J452" s="108" t="str">
        <f t="shared" si="2509"/>
        <v/>
      </c>
      <c r="K452" s="288"/>
      <c r="L452" s="288"/>
      <c r="M452" s="208"/>
      <c r="N452" s="208"/>
      <c r="O452" s="108"/>
      <c r="P452" s="267"/>
      <c r="Q452" s="267"/>
      <c r="R452" s="267"/>
      <c r="S452" s="288"/>
      <c r="T452" s="288"/>
      <c r="U452" s="125" t="str">
        <f t="shared" ref="U452:U515" si="2856">_xlfn.IFS(S452+T452=0,"",S452&gt;T452,IF(I452="主","屠","人"),S452&lt;T452,IF(I452="主","人","屠"),S452=T452,"平")</f>
        <v/>
      </c>
      <c r="V452" s="125" t="str" cm="1">
        <f t="array" ref="V452">_xlfn.IFS(S452+T452=0,"",S452&gt;T452,IF(I452="主",IF(S452=5,4,3),IF(S452=5,0,1)),S452&lt;T452,IF(I452="主",IF(T452=5,0,1),IF(T452=5,4,3)),S452=T452,2)</f>
        <v/>
      </c>
      <c r="W452" s="271"/>
      <c r="X452" s="271"/>
      <c r="Y452" s="258" t="str">
        <f t="shared" si="2841"/>
        <v/>
      </c>
      <c r="Z452" s="235" t="str">
        <f t="shared" ref="Z452:AA452" si="2857">IF($K452="","",IF($K452=$K450,AT450,AT449))</f>
        <v/>
      </c>
      <c r="AA452" s="235" t="str">
        <f t="shared" si="2857"/>
        <v/>
      </c>
      <c r="AB452" s="239" t="str">
        <f t="shared" ref="AB452" si="2858">IF($K452="","",IF($K452=$K450,AW450,AW449))</f>
        <v/>
      </c>
      <c r="AC452" s="239" t="str">
        <f t="shared" ref="AC452" si="2859">IF($K452="","",IF($K452=$K450,AY450,AY449))</f>
        <v/>
      </c>
      <c r="AD452" s="235" t="str">
        <f t="shared" ref="AD452:AG452" si="2860">IF($K452="","",IF($K452=$K450,Z450,Z449))</f>
        <v/>
      </c>
      <c r="AE452" s="240" t="str">
        <f t="shared" si="2860"/>
        <v/>
      </c>
      <c r="AF452" s="240" t="str">
        <f t="shared" si="2860"/>
        <v/>
      </c>
      <c r="AG452" s="240" t="str">
        <f t="shared" si="2860"/>
        <v/>
      </c>
      <c r="AH452" s="226"/>
      <c r="AI452" s="226"/>
      <c r="AJ452" s="226"/>
      <c r="AK452" s="243"/>
      <c r="AL452" s="236" t="str">
        <f t="shared" ref="AL452" si="2861">IF($K452="","",IF($K452=$K450,AZ450,AZ449))</f>
        <v/>
      </c>
      <c r="AM452" s="241" t="str">
        <f t="shared" ref="AM452" si="2862">IF($K452="","",IF($K452=$K450,AL450,AL449))</f>
        <v/>
      </c>
      <c r="AN452" s="214"/>
      <c r="AO452" s="276"/>
      <c r="AP452" s="277"/>
      <c r="AQ452" s="277"/>
      <c r="AR452" s="278"/>
      <c r="AS452" s="279"/>
      <c r="AT452" s="264"/>
      <c r="AU452" s="265"/>
      <c r="AV452" s="179"/>
      <c r="AW452" s="265"/>
      <c r="AX452" s="179"/>
      <c r="AY452" s="265"/>
      <c r="AZ452" s="266"/>
      <c r="BA452" s="223" t="str">
        <f t="shared" si="2468"/>
        <v/>
      </c>
      <c r="BB452" s="223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223" t="str">
        <f t="shared" si="2461"/>
        <v/>
      </c>
    </row>
    <row r="453" spans="1:55">
      <c r="A453" s="166">
        <f>输入错误检查!A452</f>
        <v>0</v>
      </c>
      <c r="B453" s="108" t="str">
        <f t="shared" si="2836"/>
        <v/>
      </c>
      <c r="C453" s="108" t="str">
        <f t="shared" si="2837"/>
        <v/>
      </c>
      <c r="D453" s="108" t="str">
        <f t="shared" si="2838"/>
        <v/>
      </c>
      <c r="E453" s="108" t="str">
        <f t="shared" si="2839"/>
        <v/>
      </c>
      <c r="F453" s="108" t="str">
        <f t="shared" si="2840"/>
        <v/>
      </c>
      <c r="G453" s="125">
        <v>4</v>
      </c>
      <c r="H453" s="108" t="s">
        <v>307</v>
      </c>
      <c r="I453" s="108" t="str">
        <f t="shared" si="2508"/>
        <v/>
      </c>
      <c r="J453" s="108" t="str">
        <f t="shared" si="2509"/>
        <v/>
      </c>
      <c r="K453" s="288"/>
      <c r="L453" s="288"/>
      <c r="M453" s="208">
        <f>S453+S454</f>
        <v>0</v>
      </c>
      <c r="N453" s="208">
        <f>T453+T454</f>
        <v>0</v>
      </c>
      <c r="O453" s="108">
        <f t="shared" ref="O453:O457" si="2863">M453+N453</f>
        <v>0</v>
      </c>
      <c r="P453" s="256">
        <f t="shared" ref="P453:P457" si="2864">IF(M453&gt;N453,1,0)</f>
        <v>0</v>
      </c>
      <c r="Q453" s="256">
        <f t="shared" ref="Q453:Q457" si="2865">IF(M453+N453=0,0,IF(M453=N453,1,0))</f>
        <v>0</v>
      </c>
      <c r="R453" s="256">
        <f t="shared" ref="R453:R457" si="2866">IF(M453&lt;N453,1,0)</f>
        <v>0</v>
      </c>
      <c r="S453" s="288"/>
      <c r="T453" s="288"/>
      <c r="U453" s="125" t="str">
        <f t="shared" si="2856"/>
        <v/>
      </c>
      <c r="V453" s="125" t="str" cm="1">
        <f t="array" ref="V453">_xlfn.IFS(S453+T453=0,"",S453&gt;T453,IF(I453="主",IF(S453=5,4,3),IF(S453=5,0,1)),S453&lt;T453,IF(I453="主",IF(T453=5,0,1),IF(T453=5,4,3)),S453=T453,2)</f>
        <v/>
      </c>
      <c r="W453" s="271"/>
      <c r="X453" s="271"/>
      <c r="Y453" s="258"/>
      <c r="Z453" s="235" t="str">
        <f t="shared" ref="Z453:AA453" si="2867">IF($K453="","",IF($K453=$K451,AT451,AT452))</f>
        <v/>
      </c>
      <c r="AA453" s="235" t="str">
        <f t="shared" si="2867"/>
        <v/>
      </c>
      <c r="AB453" s="239" t="str">
        <f t="shared" ref="AB453" si="2868">IF($K453="","",IF($K453=$K451,AW451,AW452))</f>
        <v/>
      </c>
      <c r="AC453" s="239" t="str">
        <f t="shared" ref="AC453" si="2869">IF($K453="","",IF($K453=$K451,AY451,AY452))</f>
        <v/>
      </c>
      <c r="AD453" s="232" t="str">
        <f t="shared" ref="AD453:AG453" si="2870">IF($K453="","",IF($K453=$K451,Z451,Z452))</f>
        <v/>
      </c>
      <c r="AE453" s="232" t="str">
        <f t="shared" si="2870"/>
        <v/>
      </c>
      <c r="AF453" s="240" t="str">
        <f t="shared" si="2870"/>
        <v/>
      </c>
      <c r="AG453" s="240" t="str">
        <f t="shared" si="2870"/>
        <v/>
      </c>
      <c r="AH453" s="232" t="str">
        <f t="shared" ref="AH453:AK453" si="2871">IF($K453="","",IF($K453=$K451,AD451,AD452))</f>
        <v/>
      </c>
      <c r="AI453" s="232" t="str">
        <f t="shared" si="2871"/>
        <v/>
      </c>
      <c r="AJ453" s="233" t="str">
        <f t="shared" si="2871"/>
        <v/>
      </c>
      <c r="AK453" s="233" t="str">
        <f t="shared" si="2871"/>
        <v/>
      </c>
      <c r="AL453" s="236" t="str">
        <f t="shared" ref="AL453" si="2872">IF($K453="","",IF($K453=$K451,AZ451,AZ452))</f>
        <v/>
      </c>
      <c r="AM453" s="241" t="str">
        <f t="shared" ref="AM453:AN453" si="2873">IF($K453="","",IF($K453=$K451,AL451,AL452))</f>
        <v/>
      </c>
      <c r="AN453" s="241" t="str">
        <f t="shared" si="2873"/>
        <v/>
      </c>
      <c r="AO453" s="277"/>
      <c r="AP453" s="277"/>
      <c r="AQ453" s="277"/>
      <c r="AR453" s="277"/>
      <c r="AS453" s="280"/>
      <c r="AT453" s="264"/>
      <c r="AU453" s="265"/>
      <c r="AV453" s="179"/>
      <c r="AW453" s="265"/>
      <c r="AX453" s="179"/>
      <c r="AY453" s="265"/>
      <c r="AZ453" s="266"/>
      <c r="BA453" s="223" t="str">
        <f t="shared" si="2468"/>
        <v/>
      </c>
      <c r="BB453" s="223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223" t="str">
        <f t="shared" si="2461"/>
        <v/>
      </c>
    </row>
    <row r="454" spans="1:55">
      <c r="A454" s="166">
        <f>输入错误检查!A453</f>
        <v>0</v>
      </c>
      <c r="B454" s="108" t="str">
        <f t="shared" si="2836"/>
        <v/>
      </c>
      <c r="C454" s="108" t="str">
        <f t="shared" si="2837"/>
        <v/>
      </c>
      <c r="D454" s="108" t="str">
        <f t="shared" si="2838"/>
        <v/>
      </c>
      <c r="E454" s="108" t="str">
        <f t="shared" si="2839"/>
        <v/>
      </c>
      <c r="F454" s="108" t="str">
        <f t="shared" si="2840"/>
        <v/>
      </c>
      <c r="G454" s="125">
        <v>4</v>
      </c>
      <c r="H454" s="108" t="s">
        <v>311</v>
      </c>
      <c r="I454" s="108" t="str">
        <f t="shared" si="2508"/>
        <v/>
      </c>
      <c r="J454" s="108" t="str">
        <f t="shared" si="2509"/>
        <v/>
      </c>
      <c r="K454" s="288"/>
      <c r="L454" s="288"/>
      <c r="M454" s="208"/>
      <c r="N454" s="208"/>
      <c r="O454" s="108"/>
      <c r="P454" s="267"/>
      <c r="Q454" s="267"/>
      <c r="R454" s="267"/>
      <c r="S454" s="288"/>
      <c r="T454" s="288"/>
      <c r="U454" s="125" t="str">
        <f t="shared" si="2856"/>
        <v/>
      </c>
      <c r="V454" s="125" t="str" cm="1">
        <f t="array" ref="V454">_xlfn.IFS(S454+T454=0,"",S454&gt;T454,IF(I454="主",IF(S454=5,4,3),IF(S454=5,0,1)),S454&lt;T454,IF(I454="主",IF(T454=5,0,1),IF(T454=5,4,3)),S454=T454,2)</f>
        <v/>
      </c>
      <c r="W454" s="271"/>
      <c r="X454" s="271"/>
      <c r="Y454" s="258" t="str">
        <f t="shared" ref="Y454:Y458" si="2874">IF(Y453="","",Y453)</f>
        <v/>
      </c>
      <c r="Z454" s="235" t="str">
        <f t="shared" ref="Z454:AA454" si="2875">IF($K454="","",IF($K454=$K452,AT452,AT451))</f>
        <v/>
      </c>
      <c r="AA454" s="235" t="str">
        <f t="shared" si="2875"/>
        <v/>
      </c>
      <c r="AB454" s="239" t="str">
        <f t="shared" ref="AB454" si="2876">IF($K454="","",IF($K454=$K452,AW452,AW451))</f>
        <v/>
      </c>
      <c r="AC454" s="239" t="str">
        <f t="shared" ref="AC454" si="2877">IF($K454="","",IF($K454=$K452,AY452,AY451))</f>
        <v/>
      </c>
      <c r="AD454" s="232" t="str">
        <f t="shared" ref="AD454:AG454" si="2878">IF($K454="","",IF($K454=$K452,Z452,Z451))</f>
        <v/>
      </c>
      <c r="AE454" s="232" t="str">
        <f t="shared" si="2878"/>
        <v/>
      </c>
      <c r="AF454" s="240" t="str">
        <f t="shared" si="2878"/>
        <v/>
      </c>
      <c r="AG454" s="240" t="str">
        <f t="shared" si="2878"/>
        <v/>
      </c>
      <c r="AH454" s="232" t="str">
        <f t="shared" ref="AH454:AK454" si="2879">IF($K454="","",IF($K454=$K452,AD452,AD451))</f>
        <v/>
      </c>
      <c r="AI454" s="232" t="str">
        <f t="shared" si="2879"/>
        <v/>
      </c>
      <c r="AJ454" s="233" t="str">
        <f t="shared" si="2879"/>
        <v/>
      </c>
      <c r="AK454" s="233" t="str">
        <f t="shared" si="2879"/>
        <v/>
      </c>
      <c r="AL454" s="236" t="str">
        <f t="shared" ref="AL454" si="2880">IF($K454="","",IF($K454=$K452,AZ452,AZ451))</f>
        <v/>
      </c>
      <c r="AM454" s="241" t="str">
        <f t="shared" ref="AM454:AN454" si="2881">IF($K454="","",IF($K454=$K452,AL452,AL451))</f>
        <v/>
      </c>
      <c r="AN454" s="241" t="str">
        <f t="shared" si="2881"/>
        <v/>
      </c>
      <c r="AO454" s="277"/>
      <c r="AP454" s="277"/>
      <c r="AQ454" s="277"/>
      <c r="AR454" s="277"/>
      <c r="AS454" s="277"/>
      <c r="AT454" s="264"/>
      <c r="AU454" s="265"/>
      <c r="AV454" s="179"/>
      <c r="AW454" s="265"/>
      <c r="AX454" s="179"/>
      <c r="AY454" s="265"/>
      <c r="AZ454" s="266"/>
      <c r="BA454" s="223" t="str">
        <f t="shared" si="2468"/>
        <v/>
      </c>
      <c r="BB454" s="223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223" t="str">
        <f t="shared" ref="BC454:BC517" si="2882">_xlfn.IFS(BB454="","",BB454=E454,F454,BB454=F454,E454)</f>
        <v/>
      </c>
    </row>
    <row r="455" spans="1:55">
      <c r="A455" s="166">
        <f>输入错误检查!A454</f>
        <v>0</v>
      </c>
      <c r="B455" s="108" t="str">
        <f t="shared" si="2836"/>
        <v/>
      </c>
      <c r="C455" s="108" t="str">
        <f t="shared" si="2837"/>
        <v/>
      </c>
      <c r="D455" s="108" t="str">
        <f t="shared" si="2838"/>
        <v/>
      </c>
      <c r="E455" s="108" t="str">
        <f t="shared" si="2839"/>
        <v/>
      </c>
      <c r="F455" s="108" t="str">
        <f t="shared" si="2840"/>
        <v/>
      </c>
      <c r="G455" s="125">
        <v>5</v>
      </c>
      <c r="H455" s="108" t="s">
        <v>307</v>
      </c>
      <c r="I455" s="108" t="str">
        <f t="shared" si="2508"/>
        <v/>
      </c>
      <c r="J455" s="108" t="str">
        <f t="shared" si="2509"/>
        <v/>
      </c>
      <c r="K455" s="288"/>
      <c r="L455" s="288"/>
      <c r="M455" s="208">
        <f>S455+S456</f>
        <v>0</v>
      </c>
      <c r="N455" s="208">
        <f>T455+T456</f>
        <v>0</v>
      </c>
      <c r="O455" s="108">
        <f t="shared" si="2863"/>
        <v>0</v>
      </c>
      <c r="P455" s="256">
        <f t="shared" si="2864"/>
        <v>0</v>
      </c>
      <c r="Q455" s="256">
        <f t="shared" si="2865"/>
        <v>0</v>
      </c>
      <c r="R455" s="256">
        <f t="shared" si="2866"/>
        <v>0</v>
      </c>
      <c r="S455" s="288"/>
      <c r="T455" s="288"/>
      <c r="U455" s="125" t="str">
        <f t="shared" si="2856"/>
        <v/>
      </c>
      <c r="V455" s="125" t="str" cm="1">
        <f t="array" ref="V455">_xlfn.IFS(S455+T455=0,"",S455&gt;T455,IF(I455="主",IF(S455=5,4,3),IF(S455=5,0,1)),S455&lt;T455,IF(I455="主",IF(T455=5,0,1),IF(T455=5,4,3)),S455=T455,2)</f>
        <v/>
      </c>
      <c r="W455" s="271"/>
      <c r="X455" s="271"/>
      <c r="Y455" s="258"/>
      <c r="Z455" s="235" t="str">
        <f t="shared" ref="Z455:AA455" si="2883">IF($K455="","",IF($K455=$K453,AT453,AT454))</f>
        <v/>
      </c>
      <c r="AA455" s="235" t="str">
        <f t="shared" si="2883"/>
        <v/>
      </c>
      <c r="AB455" s="239" t="str">
        <f t="shared" ref="AB455" si="2884">IF($K455="","",IF($K455=$K453,AW453,AW454))</f>
        <v/>
      </c>
      <c r="AC455" s="239" t="str">
        <f t="shared" ref="AC455" si="2885">IF($K455="","",IF($K455=$K453,AY453,AY454))</f>
        <v/>
      </c>
      <c r="AD455" s="232" t="str">
        <f t="shared" ref="AD455:AG455" si="2886">IF($K455="","",IF($K455=$K453,Z453,Z454))</f>
        <v/>
      </c>
      <c r="AE455" s="232" t="str">
        <f t="shared" si="2886"/>
        <v/>
      </c>
      <c r="AF455" s="240" t="str">
        <f t="shared" si="2886"/>
        <v/>
      </c>
      <c r="AG455" s="240" t="str">
        <f t="shared" si="2886"/>
        <v/>
      </c>
      <c r="AH455" s="232" t="str">
        <f t="shared" ref="AH455:AK455" si="2887">IF($K455="","",IF($K455=$K453,AD453,AD454))</f>
        <v/>
      </c>
      <c r="AI455" s="232" t="str">
        <f t="shared" si="2887"/>
        <v/>
      </c>
      <c r="AJ455" s="233" t="str">
        <f t="shared" si="2887"/>
        <v/>
      </c>
      <c r="AK455" s="233" t="str">
        <f t="shared" si="2887"/>
        <v/>
      </c>
      <c r="AL455" s="236" t="str">
        <f t="shared" ref="AL455" si="2888">IF($K455="","",IF($K455=$K453,AZ453,AZ454))</f>
        <v/>
      </c>
      <c r="AM455" s="241" t="str">
        <f t="shared" ref="AM455:AN455" si="2889">IF($K455="","",IF($K455=$K453,AL453,AL454))</f>
        <v/>
      </c>
      <c r="AN455" s="241" t="str">
        <f t="shared" si="2889"/>
        <v/>
      </c>
      <c r="AO455" s="277"/>
      <c r="AP455" s="277"/>
      <c r="AQ455" s="277"/>
      <c r="AR455" s="277"/>
      <c r="AS455" s="280"/>
      <c r="AT455" s="264"/>
      <c r="AU455" s="265"/>
      <c r="AV455" s="179"/>
      <c r="AW455" s="265"/>
      <c r="AX455" s="179"/>
      <c r="AY455" s="265"/>
      <c r="AZ455" s="266"/>
      <c r="BA455" s="223" t="str">
        <f t="shared" ref="BA455:BA518" si="2890">_xlfn.IFS(BB455="","",BB455=E455,"主",BB455=F455,"客")</f>
        <v/>
      </c>
      <c r="BB455" s="223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223" t="str">
        <f t="shared" si="2882"/>
        <v/>
      </c>
    </row>
    <row r="456" spans="1:55">
      <c r="A456" s="166">
        <f>输入错误检查!A455</f>
        <v>0</v>
      </c>
      <c r="B456" s="108" t="str">
        <f t="shared" si="2836"/>
        <v/>
      </c>
      <c r="C456" s="108" t="str">
        <f t="shared" si="2837"/>
        <v/>
      </c>
      <c r="D456" s="108" t="str">
        <f t="shared" si="2838"/>
        <v/>
      </c>
      <c r="E456" s="108" t="str">
        <f t="shared" si="2839"/>
        <v/>
      </c>
      <c r="F456" s="108" t="str">
        <f t="shared" si="2840"/>
        <v/>
      </c>
      <c r="G456" s="125">
        <v>5</v>
      </c>
      <c r="H456" s="108" t="s">
        <v>311</v>
      </c>
      <c r="I456" s="108" t="str">
        <f t="shared" si="2508"/>
        <v/>
      </c>
      <c r="J456" s="108" t="str">
        <f t="shared" si="2509"/>
        <v/>
      </c>
      <c r="K456" s="288"/>
      <c r="L456" s="288"/>
      <c r="M456" s="208"/>
      <c r="N456" s="208"/>
      <c r="O456" s="108"/>
      <c r="P456" s="267"/>
      <c r="Q456" s="267"/>
      <c r="R456" s="267"/>
      <c r="S456" s="288"/>
      <c r="T456" s="288"/>
      <c r="U456" s="125" t="str">
        <f t="shared" si="2856"/>
        <v/>
      </c>
      <c r="V456" s="125" t="str" cm="1">
        <f t="array" ref="V456">_xlfn.IFS(S456+T456=0,"",S456&gt;T456,IF(I456="主",IF(S456=5,4,3),IF(S456=5,0,1)),S456&lt;T456,IF(I456="主",IF(T456=5,0,1),IF(T456=5,4,3)),S456=T456,2)</f>
        <v/>
      </c>
      <c r="W456" s="271"/>
      <c r="X456" s="271"/>
      <c r="Y456" s="258" t="str">
        <f t="shared" si="2874"/>
        <v/>
      </c>
      <c r="Z456" s="235" t="str">
        <f t="shared" ref="Z456:AA456" si="2891">IF($K456="","",IF($K456=$K454,AT454,AT453))</f>
        <v/>
      </c>
      <c r="AA456" s="235" t="str">
        <f t="shared" si="2891"/>
        <v/>
      </c>
      <c r="AB456" s="239" t="str">
        <f t="shared" ref="AB456" si="2892">IF($K456="","",IF($K456=$K454,AW454,AW453))</f>
        <v/>
      </c>
      <c r="AC456" s="239" t="str">
        <f t="shared" ref="AC456" si="2893">IF($K456="","",IF($K456=$K454,AY454,AY453))</f>
        <v/>
      </c>
      <c r="AD456" s="232" t="str">
        <f t="shared" ref="AD456:AG456" si="2894">IF($K456="","",IF($K456=$K454,Z454,Z453))</f>
        <v/>
      </c>
      <c r="AE456" s="232" t="str">
        <f t="shared" si="2894"/>
        <v/>
      </c>
      <c r="AF456" s="240" t="str">
        <f t="shared" si="2894"/>
        <v/>
      </c>
      <c r="AG456" s="240" t="str">
        <f t="shared" si="2894"/>
        <v/>
      </c>
      <c r="AH456" s="232" t="str">
        <f t="shared" ref="AH456:AK456" si="2895">IF($K456="","",IF($K456=$K454,AD454,AD453))</f>
        <v/>
      </c>
      <c r="AI456" s="232" t="str">
        <f t="shared" si="2895"/>
        <v/>
      </c>
      <c r="AJ456" s="233" t="str">
        <f t="shared" si="2895"/>
        <v/>
      </c>
      <c r="AK456" s="233" t="str">
        <f t="shared" si="2895"/>
        <v/>
      </c>
      <c r="AL456" s="236" t="str">
        <f t="shared" ref="AL456" si="2896">IF($K456="","",IF($K456=$K454,AZ454,AZ453))</f>
        <v/>
      </c>
      <c r="AM456" s="241" t="str">
        <f t="shared" ref="AM456:AN456" si="2897">IF($K456="","",IF($K456=$K454,AL454,AL453))</f>
        <v/>
      </c>
      <c r="AN456" s="241" t="str">
        <f t="shared" si="2897"/>
        <v/>
      </c>
      <c r="AO456" s="277"/>
      <c r="AP456" s="277"/>
      <c r="AQ456" s="277"/>
      <c r="AR456" s="277"/>
      <c r="AS456" s="277"/>
      <c r="AT456" s="264"/>
      <c r="AU456" s="265"/>
      <c r="AV456" s="179"/>
      <c r="AW456" s="265"/>
      <c r="AX456" s="179"/>
      <c r="AY456" s="265"/>
      <c r="AZ456" s="266"/>
      <c r="BA456" s="223" t="str">
        <f t="shared" si="2890"/>
        <v/>
      </c>
      <c r="BB456" s="223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223" t="str">
        <f t="shared" si="2882"/>
        <v/>
      </c>
    </row>
    <row r="457" spans="1:55">
      <c r="A457" s="166">
        <f>输入错误检查!A456</f>
        <v>0</v>
      </c>
      <c r="B457" s="108" t="str">
        <f t="shared" si="2836"/>
        <v/>
      </c>
      <c r="C457" s="108" t="str">
        <f t="shared" si="2837"/>
        <v/>
      </c>
      <c r="D457" s="108" t="str">
        <f t="shared" si="2838"/>
        <v/>
      </c>
      <c r="E457" s="108" t="str">
        <f t="shared" si="2839"/>
        <v/>
      </c>
      <c r="F457" s="108" t="str">
        <f t="shared" si="2840"/>
        <v/>
      </c>
      <c r="G457" s="125" t="s">
        <v>314</v>
      </c>
      <c r="H457" s="108" t="s">
        <v>307</v>
      </c>
      <c r="I457" s="108" t="str">
        <f t="shared" si="2508"/>
        <v/>
      </c>
      <c r="J457" s="108" t="str">
        <f t="shared" si="2509"/>
        <v/>
      </c>
      <c r="K457" s="288"/>
      <c r="L457" s="288"/>
      <c r="M457" s="208">
        <f>S457+S458</f>
        <v>0</v>
      </c>
      <c r="N457" s="208">
        <f>T457+T458</f>
        <v>0</v>
      </c>
      <c r="O457" s="108">
        <f t="shared" si="2863"/>
        <v>0</v>
      </c>
      <c r="P457" s="256">
        <f t="shared" si="2864"/>
        <v>0</v>
      </c>
      <c r="Q457" s="256">
        <f t="shared" si="2865"/>
        <v>0</v>
      </c>
      <c r="R457" s="256">
        <f t="shared" si="2866"/>
        <v>0</v>
      </c>
      <c r="S457" s="288"/>
      <c r="T457" s="288"/>
      <c r="U457" s="125" t="str">
        <f t="shared" si="2856"/>
        <v/>
      </c>
      <c r="V457" s="125" t="str" cm="1">
        <f t="array" ref="V457">_xlfn.IFS(S457+T457=0,"",S457&gt;T457,IF(I457="主",IF(S457=5,4,3),IF(S457=5,0,1)),S457&lt;T457,IF(I457="主",IF(T457=5,0,1),IF(T457=5,4,3)),S457=T457,2)</f>
        <v/>
      </c>
      <c r="W457" s="271"/>
      <c r="X457" s="271"/>
      <c r="Y457" s="258"/>
      <c r="Z457" s="235" t="str">
        <f t="shared" ref="Z457:AA457" si="2898">IF($K457="","",IF($K457=$K455,AT455,AT456))</f>
        <v/>
      </c>
      <c r="AA457" s="235" t="str">
        <f t="shared" si="2898"/>
        <v/>
      </c>
      <c r="AB457" s="239" t="str">
        <f t="shared" ref="AB457" si="2899">IF($K457="","",IF($K457=$K455,AW455,AW456))</f>
        <v/>
      </c>
      <c r="AC457" s="239" t="str">
        <f t="shared" ref="AC457" si="2900">IF($K457="","",IF($K457=$K455,AY455,AY456))</f>
        <v/>
      </c>
      <c r="AD457" s="232" t="str">
        <f t="shared" ref="AD457:AG457" si="2901">IF($K457="","",IF($K457=$K455,Z455,Z456))</f>
        <v/>
      </c>
      <c r="AE457" s="232" t="str">
        <f t="shared" si="2901"/>
        <v/>
      </c>
      <c r="AF457" s="240" t="str">
        <f t="shared" si="2901"/>
        <v/>
      </c>
      <c r="AG457" s="240" t="str">
        <f t="shared" si="2901"/>
        <v/>
      </c>
      <c r="AH457" s="232" t="str">
        <f t="shared" ref="AH457:AK457" si="2902">IF($K457="","",IF($K457=$K455,AD455,AD456))</f>
        <v/>
      </c>
      <c r="AI457" s="232" t="str">
        <f t="shared" si="2902"/>
        <v/>
      </c>
      <c r="AJ457" s="233" t="str">
        <f t="shared" si="2902"/>
        <v/>
      </c>
      <c r="AK457" s="233" t="str">
        <f t="shared" si="2902"/>
        <v/>
      </c>
      <c r="AL457" s="236" t="str">
        <f t="shared" ref="AL457" si="2903">IF($K457="","",IF($K457=$K455,AZ455,AZ456))</f>
        <v/>
      </c>
      <c r="AM457" s="241" t="str">
        <f t="shared" ref="AM457:AN457" si="2904">IF($K457="","",IF($K457=$K455,AL455,AL456))</f>
        <v/>
      </c>
      <c r="AN457" s="241" t="str">
        <f t="shared" si="2904"/>
        <v/>
      </c>
      <c r="AO457" s="277"/>
      <c r="AP457" s="277"/>
      <c r="AQ457" s="277"/>
      <c r="AR457" s="277"/>
      <c r="AS457" s="280"/>
      <c r="AT457" s="264"/>
      <c r="AU457" s="265"/>
      <c r="AV457" s="179"/>
      <c r="AW457" s="265"/>
      <c r="AX457" s="179"/>
      <c r="AY457" s="265"/>
      <c r="AZ457" s="266"/>
      <c r="BA457" s="223" t="str">
        <f t="shared" si="2890"/>
        <v/>
      </c>
      <c r="BB457" s="223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223" t="str">
        <f t="shared" si="2882"/>
        <v/>
      </c>
    </row>
    <row r="458" spans="1:55">
      <c r="A458" s="166">
        <f>输入错误检查!A457</f>
        <v>0</v>
      </c>
      <c r="B458" s="108" t="str">
        <f t="shared" si="2836"/>
        <v/>
      </c>
      <c r="C458" s="108" t="str">
        <f t="shared" si="2837"/>
        <v/>
      </c>
      <c r="D458" s="108" t="str">
        <f t="shared" si="2838"/>
        <v/>
      </c>
      <c r="E458" s="108" t="str">
        <f t="shared" si="2839"/>
        <v/>
      </c>
      <c r="F458" s="108" t="str">
        <f t="shared" si="2840"/>
        <v/>
      </c>
      <c r="G458" s="125" t="s">
        <v>314</v>
      </c>
      <c r="H458" s="108" t="s">
        <v>311</v>
      </c>
      <c r="I458" s="108" t="str">
        <f t="shared" si="2508"/>
        <v/>
      </c>
      <c r="J458" s="108" t="str">
        <f t="shared" si="2509"/>
        <v/>
      </c>
      <c r="K458" s="288"/>
      <c r="L458" s="288"/>
      <c r="M458" s="208"/>
      <c r="N458" s="208"/>
      <c r="O458" s="108"/>
      <c r="P458" s="267"/>
      <c r="Q458" s="267"/>
      <c r="R458" s="267"/>
      <c r="S458" s="288"/>
      <c r="T458" s="288"/>
      <c r="U458" s="125" t="str">
        <f t="shared" si="2856"/>
        <v/>
      </c>
      <c r="V458" s="125" t="str" cm="1">
        <f t="array" ref="V458">_xlfn.IFS(S458+T458=0,"",S458&gt;T458,IF(I458="主",IF(S458=5,4,3),IF(S458=5,0,1)),S458&lt;T458,IF(I458="主",IF(T458=5,0,1),IF(T458=5,4,3)),S458=T458,2)</f>
        <v/>
      </c>
      <c r="W458" s="271"/>
      <c r="X458" s="271"/>
      <c r="Y458" s="258" t="str">
        <f t="shared" si="2874"/>
        <v/>
      </c>
      <c r="Z458" s="235" t="str">
        <f t="shared" ref="Z458:AA458" si="2905">IF($K458="","",IF($K458=$K456,AT456,AT455))</f>
        <v/>
      </c>
      <c r="AA458" s="235" t="str">
        <f t="shared" si="2905"/>
        <v/>
      </c>
      <c r="AB458" s="239" t="str">
        <f t="shared" ref="AB458" si="2906">IF($K458="","",IF($K458=$K456,AW456,AW455))</f>
        <v/>
      </c>
      <c r="AC458" s="239" t="str">
        <f t="shared" ref="AC458" si="2907">IF($K458="","",IF($K458=$K456,AY456,AY455))</f>
        <v/>
      </c>
      <c r="AD458" s="232" t="str">
        <f t="shared" ref="AD458:AG458" si="2908">IF($K458="","",IF($K458=$K456,Z456,Z455))</f>
        <v/>
      </c>
      <c r="AE458" s="232" t="str">
        <f t="shared" si="2908"/>
        <v/>
      </c>
      <c r="AF458" s="240" t="str">
        <f t="shared" si="2908"/>
        <v/>
      </c>
      <c r="AG458" s="240" t="str">
        <f t="shared" si="2908"/>
        <v/>
      </c>
      <c r="AH458" s="232" t="str">
        <f t="shared" ref="AH458:AK458" si="2909">IF($K458="","",IF($K458=$K456,AD456,AD455))</f>
        <v/>
      </c>
      <c r="AI458" s="232" t="str">
        <f t="shared" si="2909"/>
        <v/>
      </c>
      <c r="AJ458" s="233" t="str">
        <f t="shared" si="2909"/>
        <v/>
      </c>
      <c r="AK458" s="233" t="str">
        <f t="shared" si="2909"/>
        <v/>
      </c>
      <c r="AL458" s="236" t="str">
        <f t="shared" ref="AL458" si="2910">IF($K458="","",IF($K458=$K456,AZ456,AZ455))</f>
        <v/>
      </c>
      <c r="AM458" s="241" t="str">
        <f t="shared" ref="AM458:AN458" si="2911">IF($K458="","",IF($K458=$K456,AL456,AL455))</f>
        <v/>
      </c>
      <c r="AN458" s="241" t="str">
        <f t="shared" si="2911"/>
        <v/>
      </c>
      <c r="AO458" s="277"/>
      <c r="AP458" s="277"/>
      <c r="AQ458" s="277"/>
      <c r="AR458" s="277"/>
      <c r="AS458" s="277"/>
      <c r="AT458" s="264"/>
      <c r="AU458" s="265"/>
      <c r="AV458" s="179"/>
      <c r="AW458" s="265"/>
      <c r="AX458" s="179"/>
      <c r="AY458" s="265"/>
      <c r="AZ458" s="266"/>
      <c r="BA458" s="223" t="str">
        <f t="shared" si="2890"/>
        <v/>
      </c>
      <c r="BB458" s="223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223" t="str">
        <f t="shared" si="2882"/>
        <v/>
      </c>
    </row>
    <row r="459" spans="1:55">
      <c r="A459" s="166">
        <f>输入错误检查!A458</f>
        <v>0</v>
      </c>
      <c r="B459" s="108" t="str">
        <f>IF(赛果!A40="","",赛果!A40)</f>
        <v/>
      </c>
      <c r="C459" s="108" t="str">
        <f>IF(赛果!B40="","",赛果!B40)</f>
        <v/>
      </c>
      <c r="D459" s="108" t="str">
        <f>IF(赛果!C40="","",赛果!C40)</f>
        <v/>
      </c>
      <c r="E459" s="108" t="str">
        <f>IF(赛果!D40="","",赛果!D40)</f>
        <v/>
      </c>
      <c r="F459" s="108" t="str">
        <f>IF(赛果!E40="","",赛果!E40)</f>
        <v/>
      </c>
      <c r="G459" s="125">
        <v>1</v>
      </c>
      <c r="H459" s="108" t="s">
        <v>307</v>
      </c>
      <c r="I459" s="108" t="str">
        <f t="shared" si="2508"/>
        <v/>
      </c>
      <c r="J459" s="108" t="str">
        <f t="shared" si="2509"/>
        <v/>
      </c>
      <c r="K459" s="179"/>
      <c r="L459" s="207"/>
      <c r="M459" s="208">
        <f>S459+S460</f>
        <v>0</v>
      </c>
      <c r="N459" s="208">
        <f>T459+T460</f>
        <v>0</v>
      </c>
      <c r="O459" s="125">
        <f t="shared" ref="O459:O463" si="2912">M459+N459</f>
        <v>0</v>
      </c>
      <c r="P459" s="209">
        <f t="shared" ref="P459:P463" si="2913">IF(M459&gt;N459,1,0)</f>
        <v>0</v>
      </c>
      <c r="Q459" s="209">
        <f t="shared" ref="Q459:Q463" si="2914">IF(M459+N459=0,0,IF(M459=N459,1,0))</f>
        <v>0</v>
      </c>
      <c r="R459" s="209">
        <f t="shared" ref="R459:R463" si="2915">IF(M459&lt;N459,1,0)</f>
        <v>0</v>
      </c>
      <c r="S459" s="177"/>
      <c r="T459" s="177"/>
      <c r="U459" s="125" t="str">
        <f t="shared" si="2856"/>
        <v/>
      </c>
      <c r="V459" s="125" t="str" cm="1">
        <f t="array" ref="V459">_xlfn.IFS(S459+T459=0,"",S459&gt;T459,IF(I459="主",IF(S459=5,4,3),IF(S459=5,0,1)),S459&lt;T459,IF(I459="主",IF(T459=5,0,1),IF(T459=5,4,3)),S459=T459,2)</f>
        <v/>
      </c>
      <c r="W459" s="210"/>
      <c r="X459" s="210"/>
      <c r="Y459" s="210"/>
      <c r="Z459" s="211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3"/>
      <c r="AL459" s="214"/>
      <c r="AM459" s="214"/>
      <c r="AN459" s="214"/>
      <c r="AO459" s="249"/>
      <c r="AP459" s="250"/>
      <c r="AQ459" s="217"/>
      <c r="AR459" s="218"/>
      <c r="AS459" s="219"/>
      <c r="AT459" s="220"/>
      <c r="AU459" s="221"/>
      <c r="AV459" s="179"/>
      <c r="AW459" s="221"/>
      <c r="AX459" s="179"/>
      <c r="AY459" s="221"/>
      <c r="AZ459" s="136"/>
      <c r="BA459" s="223" t="str">
        <f t="shared" si="2890"/>
        <v/>
      </c>
      <c r="BB459" s="223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223" t="str">
        <f t="shared" si="2882"/>
        <v/>
      </c>
    </row>
    <row r="460" spans="1:55">
      <c r="A460" s="166">
        <f>输入错误检查!A459</f>
        <v>0</v>
      </c>
      <c r="B460" s="108" t="str">
        <f t="shared" ref="B460:B470" si="2916">B459</f>
        <v/>
      </c>
      <c r="C460" s="108" t="str">
        <f t="shared" ref="C460:C470" si="2917">C459</f>
        <v/>
      </c>
      <c r="D460" s="108" t="str">
        <f t="shared" ref="D460:D470" si="2918">D459</f>
        <v/>
      </c>
      <c r="E460" s="108" t="str">
        <f t="shared" ref="E460:E470" si="2919">E459</f>
        <v/>
      </c>
      <c r="F460" s="108" t="str">
        <f t="shared" ref="F460:F470" si="2920">F459</f>
        <v/>
      </c>
      <c r="G460" s="125">
        <v>1</v>
      </c>
      <c r="H460" s="108" t="s">
        <v>311</v>
      </c>
      <c r="I460" s="108" t="str">
        <f t="shared" si="2508"/>
        <v/>
      </c>
      <c r="J460" s="108" t="str">
        <f t="shared" si="2509"/>
        <v/>
      </c>
      <c r="K460" s="179"/>
      <c r="L460" s="245"/>
      <c r="M460" s="208"/>
      <c r="N460" s="208"/>
      <c r="O460" s="125"/>
      <c r="P460" s="224"/>
      <c r="Q460" s="224"/>
      <c r="R460" s="224"/>
      <c r="S460" s="177"/>
      <c r="T460" s="177"/>
      <c r="U460" s="125" t="str">
        <f t="shared" si="2856"/>
        <v/>
      </c>
      <c r="V460" s="125" t="str" cm="1">
        <f t="array" ref="V460">_xlfn.IFS(S460+T460=0,"",S460&gt;T460,IF(I460="主",IF(S460=5,4,3),IF(S460=5,0,1)),S460&lt;T460,IF(I460="主",IF(T460=5,0,1),IF(T460=5,4,3)),S460=T460,2)</f>
        <v/>
      </c>
      <c r="W460" s="210" t="str">
        <f>IF(W459="","",W459)</f>
        <v/>
      </c>
      <c r="X460" s="210"/>
      <c r="Y460" s="210" t="str">
        <f t="shared" ref="Y460:Y464" si="2921">IF(Y459="","",Y459)</f>
        <v/>
      </c>
      <c r="Z460" s="225"/>
      <c r="AA460" s="226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13"/>
      <c r="AL460" s="214"/>
      <c r="AM460" s="214"/>
      <c r="AN460" s="214"/>
      <c r="AO460" s="249"/>
      <c r="AP460" s="250"/>
      <c r="AQ460" s="228"/>
      <c r="AR460" s="229"/>
      <c r="AS460" s="230"/>
      <c r="AT460" s="220"/>
      <c r="AU460" s="221"/>
      <c r="AV460" s="179"/>
      <c r="AW460" s="221"/>
      <c r="AX460" s="179"/>
      <c r="AY460" s="221"/>
      <c r="AZ460" s="136"/>
      <c r="BA460" s="223" t="str">
        <f t="shared" si="2890"/>
        <v/>
      </c>
      <c r="BB460" s="223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223" t="str">
        <f t="shared" si="2882"/>
        <v/>
      </c>
    </row>
    <row r="461" spans="1:55">
      <c r="A461" s="166">
        <f>输入错误检查!A460</f>
        <v>0</v>
      </c>
      <c r="B461" s="108" t="str">
        <f t="shared" si="2916"/>
        <v/>
      </c>
      <c r="C461" s="108" t="str">
        <f t="shared" si="2917"/>
        <v/>
      </c>
      <c r="D461" s="108" t="str">
        <f t="shared" si="2918"/>
        <v/>
      </c>
      <c r="E461" s="108" t="str">
        <f t="shared" si="2919"/>
        <v/>
      </c>
      <c r="F461" s="108" t="str">
        <f t="shared" si="2920"/>
        <v/>
      </c>
      <c r="G461" s="125">
        <v>2</v>
      </c>
      <c r="H461" s="108" t="s">
        <v>307</v>
      </c>
      <c r="I461" s="108" t="str">
        <f t="shared" ref="I461:I524" si="2922">IF(K461="","",IF(K461=E461,"主","客"))</f>
        <v/>
      </c>
      <c r="J461" s="108" t="str">
        <f t="shared" ref="J461:J524" si="2923">IF(K461="","",IF(K461=E461,F461,E461))</f>
        <v/>
      </c>
      <c r="K461" s="179"/>
      <c r="L461" s="207"/>
      <c r="M461" s="208">
        <f>S461+S462</f>
        <v>0</v>
      </c>
      <c r="N461" s="208">
        <f>T461+T462</f>
        <v>0</v>
      </c>
      <c r="O461" s="125">
        <f t="shared" si="2912"/>
        <v>0</v>
      </c>
      <c r="P461" s="209">
        <f t="shared" si="2913"/>
        <v>0</v>
      </c>
      <c r="Q461" s="209">
        <f t="shared" si="2914"/>
        <v>0</v>
      </c>
      <c r="R461" s="209">
        <f t="shared" si="2915"/>
        <v>0</v>
      </c>
      <c r="S461" s="177"/>
      <c r="T461" s="177"/>
      <c r="U461" s="125" t="str">
        <f t="shared" si="2856"/>
        <v/>
      </c>
      <c r="V461" s="125" t="str" cm="1">
        <f t="array" ref="V461">_xlfn.IFS(S461+T461=0,"",S461&gt;T461,IF(I461="主",IF(S461=5,4,3),IF(S461=5,0,1)),S461&lt;T461,IF(I461="主",IF(T461=5,0,1),IF(T461=5,4,3)),S461=T461,2)</f>
        <v/>
      </c>
      <c r="W461" s="231"/>
      <c r="X461" s="210"/>
      <c r="Y461" s="210"/>
      <c r="Z461" s="232" t="str">
        <f t="shared" ref="Z461:AA461" si="2924">IF($K461="","",IF($K461=$K459,AT459,AT460))</f>
        <v/>
      </c>
      <c r="AA461" s="233" t="str">
        <f t="shared" si="2924"/>
        <v/>
      </c>
      <c r="AB461" s="234" t="str">
        <f t="shared" ref="AB461" si="2925">IF($K461="","",IF($K461=$K459,AW459,AW460))</f>
        <v/>
      </c>
      <c r="AC461" s="235" t="str">
        <f t="shared" ref="AC461" si="2926">IF($K461="","",IF($K461=$K459,AY459,AY460))</f>
        <v/>
      </c>
      <c r="AD461" s="227"/>
      <c r="AE461" s="227"/>
      <c r="AF461" s="227"/>
      <c r="AG461" s="227"/>
      <c r="AH461" s="227"/>
      <c r="AI461" s="227"/>
      <c r="AJ461" s="227"/>
      <c r="AK461" s="227"/>
      <c r="AL461" s="236" t="str">
        <f t="shared" ref="AL461" si="2927">IF($K461="","",IF($K461=$K459,AZ459,AZ460))</f>
        <v/>
      </c>
      <c r="AM461" s="214"/>
      <c r="AN461" s="214"/>
      <c r="AO461" s="249"/>
      <c r="AP461" s="177"/>
      <c r="AQ461" s="281"/>
      <c r="AR461" s="238"/>
      <c r="AS461" s="230"/>
      <c r="AT461" s="220"/>
      <c r="AU461" s="221"/>
      <c r="AV461" s="179"/>
      <c r="AW461" s="221"/>
      <c r="AX461" s="179"/>
      <c r="AY461" s="221"/>
      <c r="AZ461" s="139"/>
      <c r="BA461" s="223" t="str">
        <f t="shared" si="2890"/>
        <v/>
      </c>
      <c r="BB461" s="223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223" t="str">
        <f t="shared" si="2882"/>
        <v/>
      </c>
    </row>
    <row r="462" spans="1:55">
      <c r="A462" s="166">
        <f>输入错误检查!A461</f>
        <v>0</v>
      </c>
      <c r="B462" s="108" t="str">
        <f t="shared" si="2916"/>
        <v/>
      </c>
      <c r="C462" s="108" t="str">
        <f t="shared" si="2917"/>
        <v/>
      </c>
      <c r="D462" s="108" t="str">
        <f t="shared" si="2918"/>
        <v/>
      </c>
      <c r="E462" s="108" t="str">
        <f t="shared" si="2919"/>
        <v/>
      </c>
      <c r="F462" s="108" t="str">
        <f t="shared" si="2920"/>
        <v/>
      </c>
      <c r="G462" s="125">
        <v>2</v>
      </c>
      <c r="H462" s="108" t="s">
        <v>311</v>
      </c>
      <c r="I462" s="108" t="str">
        <f t="shared" si="2922"/>
        <v/>
      </c>
      <c r="J462" s="108" t="str">
        <f t="shared" si="2923"/>
        <v/>
      </c>
      <c r="K462" s="179"/>
      <c r="L462" s="245"/>
      <c r="M462" s="208"/>
      <c r="N462" s="208"/>
      <c r="O462" s="125"/>
      <c r="P462" s="224"/>
      <c r="Q462" s="224"/>
      <c r="R462" s="224"/>
      <c r="S462" s="177"/>
      <c r="T462" s="177"/>
      <c r="U462" s="125" t="str">
        <f t="shared" si="2856"/>
        <v/>
      </c>
      <c r="V462" s="125" t="str" cm="1">
        <f t="array" ref="V462">_xlfn.IFS(S462+T462=0,"",S462&gt;T462,IF(I462="主",IF(S462=5,4,3),IF(S462=5,0,1)),S462&lt;T462,IF(I462="主",IF(T462=5,0,1),IF(T462=5,4,3)),S462=T462,2)</f>
        <v/>
      </c>
      <c r="W462" s="231"/>
      <c r="X462" s="210"/>
      <c r="Y462" s="210" t="str">
        <f t="shared" si="2921"/>
        <v/>
      </c>
      <c r="Z462" s="232" t="str">
        <f t="shared" ref="Z462:AA462" si="2928">IF($K462="","",IF($K462=$K460,AT460,AT459))</f>
        <v/>
      </c>
      <c r="AA462" s="233" t="str">
        <f t="shared" si="2928"/>
        <v/>
      </c>
      <c r="AB462" s="234" t="str">
        <f t="shared" ref="AB462" si="2929">IF($K462="","",IF($K462=$K460,AW460,AW459))</f>
        <v/>
      </c>
      <c r="AC462" s="235" t="str">
        <f t="shared" ref="AC462" si="2930">IF($K462="","",IF($K462=$K460,AY460,AY459))</f>
        <v/>
      </c>
      <c r="AD462" s="226"/>
      <c r="AE462" s="226"/>
      <c r="AF462" s="227"/>
      <c r="AG462" s="227"/>
      <c r="AH462" s="227"/>
      <c r="AI462" s="227"/>
      <c r="AJ462" s="227"/>
      <c r="AK462" s="227"/>
      <c r="AL462" s="236" t="str">
        <f t="shared" ref="AL462" si="2931">IF($K462="","",IF($K462=$K460,AZ460,AZ459))</f>
        <v/>
      </c>
      <c r="AM462" s="214"/>
      <c r="AN462" s="214"/>
      <c r="AO462" s="249"/>
      <c r="AP462" s="177"/>
      <c r="AQ462" s="250"/>
      <c r="AR462" s="228"/>
      <c r="AS462" s="230"/>
      <c r="AT462" s="220"/>
      <c r="AU462" s="221"/>
      <c r="AV462" s="179"/>
      <c r="AW462" s="221"/>
      <c r="AX462" s="179"/>
      <c r="AY462" s="221"/>
      <c r="AZ462" s="136"/>
      <c r="BA462" s="223" t="str">
        <f t="shared" si="2890"/>
        <v/>
      </c>
      <c r="BB462" s="223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223" t="str">
        <f t="shared" si="2882"/>
        <v/>
      </c>
    </row>
    <row r="463" spans="1:55">
      <c r="A463" s="166">
        <f>输入错误检查!A462</f>
        <v>0</v>
      </c>
      <c r="B463" s="108" t="str">
        <f t="shared" si="2916"/>
        <v/>
      </c>
      <c r="C463" s="108" t="str">
        <f t="shared" si="2917"/>
        <v/>
      </c>
      <c r="D463" s="108" t="str">
        <f t="shared" si="2918"/>
        <v/>
      </c>
      <c r="E463" s="108" t="str">
        <f t="shared" si="2919"/>
        <v/>
      </c>
      <c r="F463" s="108" t="str">
        <f t="shared" si="2920"/>
        <v/>
      </c>
      <c r="G463" s="125">
        <v>3</v>
      </c>
      <c r="H463" s="108" t="s">
        <v>307</v>
      </c>
      <c r="I463" s="108" t="str">
        <f t="shared" si="2922"/>
        <v/>
      </c>
      <c r="J463" s="108" t="str">
        <f t="shared" si="2923"/>
        <v/>
      </c>
      <c r="K463" s="179"/>
      <c r="L463" s="245"/>
      <c r="M463" s="208">
        <f>S463+S464</f>
        <v>0</v>
      </c>
      <c r="N463" s="208">
        <f>T463+T464</f>
        <v>0</v>
      </c>
      <c r="O463" s="125">
        <f t="shared" si="2912"/>
        <v>0</v>
      </c>
      <c r="P463" s="209">
        <f t="shared" si="2913"/>
        <v>0</v>
      </c>
      <c r="Q463" s="209">
        <f t="shared" si="2914"/>
        <v>0</v>
      </c>
      <c r="R463" s="209">
        <f t="shared" si="2915"/>
        <v>0</v>
      </c>
      <c r="S463" s="177"/>
      <c r="T463" s="177"/>
      <c r="U463" s="125" t="str">
        <f t="shared" si="2856"/>
        <v/>
      </c>
      <c r="V463" s="125" t="str" cm="1">
        <f t="array" ref="V463">_xlfn.IFS(S463+T463=0,"",S463&gt;T463,IF(I463="主",IF(S463=5,4,3),IF(S463=5,0,1)),S463&lt;T463,IF(I463="主",IF(T463=5,0,1),IF(T463=5,4,3)),S463=T463,2)</f>
        <v/>
      </c>
      <c r="W463" s="231"/>
      <c r="X463" s="231"/>
      <c r="Y463" s="210"/>
      <c r="Z463" s="235" t="str">
        <f t="shared" ref="Z463:AA463" si="2932">IF($K463="","",IF($K463=$K461,AT461,AT462))</f>
        <v/>
      </c>
      <c r="AA463" s="235" t="str">
        <f t="shared" si="2932"/>
        <v/>
      </c>
      <c r="AB463" s="239" t="str">
        <f t="shared" ref="AB463" si="2933">IF($K463="","",IF($K463=$K461,AW461,AW462))</f>
        <v/>
      </c>
      <c r="AC463" s="239" t="str">
        <f t="shared" ref="AC463" si="2934">IF($K463="","",IF($K463=$K461,AY461,AY462))</f>
        <v/>
      </c>
      <c r="AD463" s="235" t="str">
        <f t="shared" ref="AD463:AG463" si="2935">IF($K463="","",IF($K463=$K461,Z461,Z462))</f>
        <v/>
      </c>
      <c r="AE463" s="240" t="str">
        <f t="shared" si="2935"/>
        <v/>
      </c>
      <c r="AF463" s="240" t="str">
        <f t="shared" si="2935"/>
        <v/>
      </c>
      <c r="AG463" s="240" t="str">
        <f t="shared" si="2935"/>
        <v/>
      </c>
      <c r="AH463" s="227"/>
      <c r="AI463" s="227"/>
      <c r="AJ463" s="227"/>
      <c r="AK463" s="227"/>
      <c r="AL463" s="236" t="str">
        <f t="shared" ref="AL463" si="2936">IF($K463="","",IF($K463=$K461,AZ461,AZ462))</f>
        <v/>
      </c>
      <c r="AM463" s="241" t="str">
        <f t="shared" ref="AM463" si="2937">IF($K463="","",IF($K463=$K461,AL461,AL462))</f>
        <v/>
      </c>
      <c r="AN463" s="214"/>
      <c r="AO463" s="249"/>
      <c r="AP463" s="177"/>
      <c r="AQ463" s="177"/>
      <c r="AR463" s="281"/>
      <c r="AS463" s="242"/>
      <c r="AT463" s="282"/>
      <c r="AU463" s="247"/>
      <c r="AV463" s="177"/>
      <c r="AW463" s="247"/>
      <c r="AX463" s="177"/>
      <c r="AY463" s="247"/>
      <c r="AZ463" s="139"/>
      <c r="BA463" s="223" t="str">
        <f t="shared" si="2890"/>
        <v/>
      </c>
      <c r="BB463" s="223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223" t="str">
        <f t="shared" si="2882"/>
        <v/>
      </c>
    </row>
    <row r="464" spans="1:55">
      <c r="A464" s="166">
        <f>输入错误检查!A463</f>
        <v>0</v>
      </c>
      <c r="B464" s="108" t="str">
        <f t="shared" si="2916"/>
        <v/>
      </c>
      <c r="C464" s="108" t="str">
        <f t="shared" si="2917"/>
        <v/>
      </c>
      <c r="D464" s="108" t="str">
        <f t="shared" si="2918"/>
        <v/>
      </c>
      <c r="E464" s="108" t="str">
        <f t="shared" si="2919"/>
        <v/>
      </c>
      <c r="F464" s="108" t="str">
        <f t="shared" si="2920"/>
        <v/>
      </c>
      <c r="G464" s="125">
        <v>3</v>
      </c>
      <c r="H464" s="108" t="s">
        <v>311</v>
      </c>
      <c r="I464" s="108" t="str">
        <f t="shared" si="2922"/>
        <v/>
      </c>
      <c r="J464" s="108" t="str">
        <f t="shared" si="2923"/>
        <v/>
      </c>
      <c r="K464" s="179"/>
      <c r="L464" s="245"/>
      <c r="M464" s="208"/>
      <c r="N464" s="208"/>
      <c r="O464" s="125"/>
      <c r="P464" s="224"/>
      <c r="Q464" s="224"/>
      <c r="R464" s="224"/>
      <c r="S464" s="177"/>
      <c r="T464" s="177"/>
      <c r="U464" s="125" t="str">
        <f t="shared" si="2856"/>
        <v/>
      </c>
      <c r="V464" s="125" t="str" cm="1">
        <f t="array" ref="V464">_xlfn.IFS(S464+T464=0,"",S464&gt;T464,IF(I464="主",IF(S464=5,4,3),IF(S464=5,0,1)),S464&lt;T464,IF(I464="主",IF(T464=5,0,1),IF(T464=5,4,3)),S464=T464,2)</f>
        <v/>
      </c>
      <c r="W464" s="231"/>
      <c r="X464" s="231"/>
      <c r="Y464" s="210" t="str">
        <f t="shared" si="2921"/>
        <v/>
      </c>
      <c r="Z464" s="235" t="str">
        <f t="shared" ref="Z464:AA464" si="2938">IF($K464="","",IF($K464=$K462,AT462,AT461))</f>
        <v/>
      </c>
      <c r="AA464" s="235" t="str">
        <f t="shared" si="2938"/>
        <v/>
      </c>
      <c r="AB464" s="239" t="str">
        <f t="shared" ref="AB464" si="2939">IF($K464="","",IF($K464=$K462,AW462,AW461))</f>
        <v/>
      </c>
      <c r="AC464" s="239" t="str">
        <f t="shared" ref="AC464" si="2940">IF($K464="","",IF($K464=$K462,AY462,AY461))</f>
        <v/>
      </c>
      <c r="AD464" s="235" t="str">
        <f t="shared" ref="AD464:AG464" si="2941">IF($K464="","",IF($K464=$K462,Z462,Z461))</f>
        <v/>
      </c>
      <c r="AE464" s="240" t="str">
        <f t="shared" si="2941"/>
        <v/>
      </c>
      <c r="AF464" s="240" t="str">
        <f t="shared" si="2941"/>
        <v/>
      </c>
      <c r="AG464" s="240" t="str">
        <f t="shared" si="2941"/>
        <v/>
      </c>
      <c r="AH464" s="226"/>
      <c r="AI464" s="226"/>
      <c r="AJ464" s="226"/>
      <c r="AK464" s="243"/>
      <c r="AL464" s="236" t="str">
        <f t="shared" ref="AL464" si="2942">IF($K464="","",IF($K464=$K462,AZ462,AZ461))</f>
        <v/>
      </c>
      <c r="AM464" s="241" t="str">
        <f t="shared" ref="AM464" si="2943">IF($K464="","",IF($K464=$K462,AL462,AL461))</f>
        <v/>
      </c>
      <c r="AN464" s="214"/>
      <c r="AO464" s="249"/>
      <c r="AP464" s="177"/>
      <c r="AQ464" s="177"/>
      <c r="AR464" s="250"/>
      <c r="AS464" s="244"/>
      <c r="AT464" s="282"/>
      <c r="AU464" s="247"/>
      <c r="AV464" s="177"/>
      <c r="AW464" s="247"/>
      <c r="AX464" s="177"/>
      <c r="AY464" s="247"/>
      <c r="AZ464" s="139"/>
      <c r="BA464" s="223" t="str">
        <f t="shared" si="2890"/>
        <v/>
      </c>
      <c r="BB464" s="223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223" t="str">
        <f t="shared" si="2882"/>
        <v/>
      </c>
    </row>
    <row r="465" spans="1:55">
      <c r="A465" s="166">
        <f>输入错误检查!A464</f>
        <v>0</v>
      </c>
      <c r="B465" s="108" t="str">
        <f t="shared" si="2916"/>
        <v/>
      </c>
      <c r="C465" s="108" t="str">
        <f t="shared" si="2917"/>
        <v/>
      </c>
      <c r="D465" s="108" t="str">
        <f t="shared" si="2918"/>
        <v/>
      </c>
      <c r="E465" s="108" t="str">
        <f t="shared" si="2919"/>
        <v/>
      </c>
      <c r="F465" s="108" t="str">
        <f t="shared" si="2920"/>
        <v/>
      </c>
      <c r="G465" s="125">
        <v>4</v>
      </c>
      <c r="H465" s="108" t="s">
        <v>307</v>
      </c>
      <c r="I465" s="108" t="str">
        <f t="shared" si="2922"/>
        <v/>
      </c>
      <c r="J465" s="108" t="str">
        <f t="shared" si="2923"/>
        <v/>
      </c>
      <c r="K465" s="179"/>
      <c r="L465" s="245"/>
      <c r="M465" s="208">
        <f>S465+S466</f>
        <v>0</v>
      </c>
      <c r="N465" s="208">
        <f>T465+T466</f>
        <v>0</v>
      </c>
      <c r="O465" s="125">
        <f t="shared" ref="O465:O469" si="2944">M465+N465</f>
        <v>0</v>
      </c>
      <c r="P465" s="209">
        <f t="shared" ref="P465:P469" si="2945">IF(M465&gt;N465,1,0)</f>
        <v>0</v>
      </c>
      <c r="Q465" s="209">
        <f t="shared" ref="Q465:Q469" si="2946">IF(M465+N465=0,0,IF(M465=N465,1,0))</f>
        <v>0</v>
      </c>
      <c r="R465" s="209">
        <f t="shared" ref="R465:R469" si="2947">IF(M465&lt;N465,1,0)</f>
        <v>0</v>
      </c>
      <c r="S465" s="177"/>
      <c r="T465" s="177"/>
      <c r="U465" s="125" t="str">
        <f t="shared" si="2856"/>
        <v/>
      </c>
      <c r="V465" s="125" t="str" cm="1">
        <f t="array" ref="V465">_xlfn.IFS(S465+T465=0,"",S465&gt;T465,IF(I465="主",IF(S465=5,4,3),IF(S465=5,0,1)),S465&lt;T465,IF(I465="主",IF(T465=5,0,1),IF(T465=5,4,3)),S465=T465,2)</f>
        <v/>
      </c>
      <c r="W465" s="231"/>
      <c r="X465" s="231"/>
      <c r="Y465" s="210"/>
      <c r="Z465" s="235" t="str">
        <f t="shared" ref="Z465:AA465" si="2948">IF($K465="","",IF($K465=$K463,AT463,AT464))</f>
        <v/>
      </c>
      <c r="AA465" s="235" t="str">
        <f t="shared" si="2948"/>
        <v/>
      </c>
      <c r="AB465" s="239" t="str">
        <f t="shared" ref="AB465" si="2949">IF($K465="","",IF($K465=$K463,AW463,AW464))</f>
        <v/>
      </c>
      <c r="AC465" s="239" t="str">
        <f t="shared" ref="AC465" si="2950">IF($K465="","",IF($K465=$K463,AY463,AY464))</f>
        <v/>
      </c>
      <c r="AD465" s="232" t="str">
        <f t="shared" ref="AD465:AG465" si="2951">IF($K465="","",IF($K465=$K463,Z463,Z464))</f>
        <v/>
      </c>
      <c r="AE465" s="232" t="str">
        <f t="shared" si="2951"/>
        <v/>
      </c>
      <c r="AF465" s="240" t="str">
        <f t="shared" si="2951"/>
        <v/>
      </c>
      <c r="AG465" s="240" t="str">
        <f t="shared" si="2951"/>
        <v/>
      </c>
      <c r="AH465" s="232" t="str">
        <f t="shared" ref="AH465:AK465" si="2952">IF($K465="","",IF($K465=$K463,AD463,AD464))</f>
        <v/>
      </c>
      <c r="AI465" s="232" t="str">
        <f t="shared" si="2952"/>
        <v/>
      </c>
      <c r="AJ465" s="233" t="str">
        <f t="shared" si="2952"/>
        <v/>
      </c>
      <c r="AK465" s="233" t="str">
        <f t="shared" si="2952"/>
        <v/>
      </c>
      <c r="AL465" s="236" t="str">
        <f t="shared" ref="AL465" si="2953">IF($K465="","",IF($K465=$K463,AZ463,AZ464))</f>
        <v/>
      </c>
      <c r="AM465" s="241" t="str">
        <f t="shared" ref="AM465:AN465" si="2954">IF($K465="","",IF($K465=$K463,AL463,AL464))</f>
        <v/>
      </c>
      <c r="AN465" s="241" t="str">
        <f t="shared" si="2954"/>
        <v/>
      </c>
      <c r="AO465" s="177"/>
      <c r="AP465" s="177"/>
      <c r="AQ465" s="177"/>
      <c r="AR465" s="177"/>
      <c r="AS465" s="246"/>
      <c r="AT465" s="247"/>
      <c r="AU465" s="247"/>
      <c r="AV465" s="177"/>
      <c r="AW465" s="247"/>
      <c r="AX465" s="177"/>
      <c r="AY465" s="247"/>
      <c r="AZ465" s="139"/>
      <c r="BA465" s="223" t="str">
        <f t="shared" si="2890"/>
        <v/>
      </c>
      <c r="BB465" s="223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223" t="str">
        <f t="shared" si="2882"/>
        <v/>
      </c>
    </row>
    <row r="466" spans="1:55">
      <c r="A466" s="166">
        <f>输入错误检查!A465</f>
        <v>0</v>
      </c>
      <c r="B466" s="108" t="str">
        <f t="shared" si="2916"/>
        <v/>
      </c>
      <c r="C466" s="108" t="str">
        <f t="shared" si="2917"/>
        <v/>
      </c>
      <c r="D466" s="108" t="str">
        <f t="shared" si="2918"/>
        <v/>
      </c>
      <c r="E466" s="108" t="str">
        <f t="shared" si="2919"/>
        <v/>
      </c>
      <c r="F466" s="108" t="str">
        <f t="shared" si="2920"/>
        <v/>
      </c>
      <c r="G466" s="125">
        <v>4</v>
      </c>
      <c r="H466" s="108" t="s">
        <v>311</v>
      </c>
      <c r="I466" s="108" t="str">
        <f t="shared" si="2922"/>
        <v/>
      </c>
      <c r="J466" s="108" t="str">
        <f t="shared" si="2923"/>
        <v/>
      </c>
      <c r="K466" s="179"/>
      <c r="L466" s="245"/>
      <c r="M466" s="208"/>
      <c r="N466" s="208"/>
      <c r="O466" s="125"/>
      <c r="P466" s="224"/>
      <c r="Q466" s="224"/>
      <c r="R466" s="224"/>
      <c r="S466" s="177"/>
      <c r="T466" s="177"/>
      <c r="U466" s="125" t="str">
        <f t="shared" si="2856"/>
        <v/>
      </c>
      <c r="V466" s="125" t="str" cm="1">
        <f t="array" ref="V466">_xlfn.IFS(S466+T466=0,"",S466&gt;T466,IF(I466="主",IF(S466=5,4,3),IF(S466=5,0,1)),S466&lt;T466,IF(I466="主",IF(T466=5,0,1),IF(T466=5,4,3)),S466=T466,2)</f>
        <v/>
      </c>
      <c r="W466" s="231"/>
      <c r="X466" s="231"/>
      <c r="Y466" s="210" t="str">
        <f t="shared" ref="Y466:Y470" si="2955">IF(Y465="","",Y465)</f>
        <v/>
      </c>
      <c r="Z466" s="235" t="str">
        <f t="shared" ref="Z466:AA466" si="2956">IF($K466="","",IF($K466=$K464,AT464,AT463))</f>
        <v/>
      </c>
      <c r="AA466" s="235" t="str">
        <f t="shared" si="2956"/>
        <v/>
      </c>
      <c r="AB466" s="239" t="str">
        <f t="shared" ref="AB466" si="2957">IF($K466="","",IF($K466=$K464,AW464,AW463))</f>
        <v/>
      </c>
      <c r="AC466" s="239" t="str">
        <f t="shared" ref="AC466" si="2958">IF($K466="","",IF($K466=$K464,AY464,AY463))</f>
        <v/>
      </c>
      <c r="AD466" s="232" t="str">
        <f t="shared" ref="AD466:AG466" si="2959">IF($K466="","",IF($K466=$K464,Z464,Z463))</f>
        <v/>
      </c>
      <c r="AE466" s="232" t="str">
        <f t="shared" si="2959"/>
        <v/>
      </c>
      <c r="AF466" s="240" t="str">
        <f t="shared" si="2959"/>
        <v/>
      </c>
      <c r="AG466" s="240" t="str">
        <f t="shared" si="2959"/>
        <v/>
      </c>
      <c r="AH466" s="232" t="str">
        <f t="shared" ref="AH466:AK466" si="2960">IF($K466="","",IF($K466=$K464,AD464,AD463))</f>
        <v/>
      </c>
      <c r="AI466" s="232" t="str">
        <f t="shared" si="2960"/>
        <v/>
      </c>
      <c r="AJ466" s="233" t="str">
        <f t="shared" si="2960"/>
        <v/>
      </c>
      <c r="AK466" s="233" t="str">
        <f t="shared" si="2960"/>
        <v/>
      </c>
      <c r="AL466" s="236" t="str">
        <f t="shared" ref="AL466" si="2961">IF($K466="","",IF($K466=$K464,AZ464,AZ463))</f>
        <v/>
      </c>
      <c r="AM466" s="241" t="str">
        <f t="shared" ref="AM466:AN466" si="2962">IF($K466="","",IF($K466=$K464,AL464,AL463))</f>
        <v/>
      </c>
      <c r="AN466" s="241" t="str">
        <f t="shared" si="2962"/>
        <v/>
      </c>
      <c r="AO466" s="177"/>
      <c r="AP466" s="177"/>
      <c r="AQ466" s="177"/>
      <c r="AR466" s="177"/>
      <c r="AS466" s="177"/>
      <c r="AT466" s="247"/>
      <c r="AU466" s="247"/>
      <c r="AV466" s="177"/>
      <c r="AW466" s="247"/>
      <c r="AX466" s="177"/>
      <c r="AY466" s="247"/>
      <c r="AZ466" s="139"/>
      <c r="BA466" s="223" t="str">
        <f t="shared" si="2890"/>
        <v/>
      </c>
      <c r="BB466" s="223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223" t="str">
        <f t="shared" si="2882"/>
        <v/>
      </c>
    </row>
    <row r="467" spans="1:55">
      <c r="A467" s="166">
        <f>输入错误检查!A466</f>
        <v>0</v>
      </c>
      <c r="B467" s="108" t="str">
        <f t="shared" si="2916"/>
        <v/>
      </c>
      <c r="C467" s="108" t="str">
        <f t="shared" si="2917"/>
        <v/>
      </c>
      <c r="D467" s="108" t="str">
        <f t="shared" si="2918"/>
        <v/>
      </c>
      <c r="E467" s="108" t="str">
        <f t="shared" si="2919"/>
        <v/>
      </c>
      <c r="F467" s="108" t="str">
        <f t="shared" si="2920"/>
        <v/>
      </c>
      <c r="G467" s="125">
        <v>5</v>
      </c>
      <c r="H467" s="108" t="s">
        <v>307</v>
      </c>
      <c r="I467" s="108" t="str">
        <f t="shared" si="2922"/>
        <v/>
      </c>
      <c r="J467" s="108" t="str">
        <f t="shared" si="2923"/>
        <v/>
      </c>
      <c r="K467" s="179"/>
      <c r="L467" s="177"/>
      <c r="M467" s="208">
        <f>S467+S468</f>
        <v>0</v>
      </c>
      <c r="N467" s="208">
        <f>T467+T468</f>
        <v>0</v>
      </c>
      <c r="O467" s="125">
        <f t="shared" si="2944"/>
        <v>0</v>
      </c>
      <c r="P467" s="209">
        <f t="shared" si="2945"/>
        <v>0</v>
      </c>
      <c r="Q467" s="209">
        <f t="shared" si="2946"/>
        <v>0</v>
      </c>
      <c r="R467" s="209">
        <f t="shared" si="2947"/>
        <v>0</v>
      </c>
      <c r="S467" s="177"/>
      <c r="T467" s="177"/>
      <c r="U467" s="125" t="str">
        <f t="shared" si="2856"/>
        <v/>
      </c>
      <c r="V467" s="125" t="str" cm="1">
        <f t="array" ref="V467">_xlfn.IFS(S467+T467=0,"",S467&gt;T467,IF(I467="主",IF(S467=5,4,3),IF(S467=5,0,1)),S467&lt;T467,IF(I467="主",IF(T467=5,0,1),IF(T467=5,4,3)),S467=T467,2)</f>
        <v/>
      </c>
      <c r="W467" s="231"/>
      <c r="X467" s="231"/>
      <c r="Y467" s="210"/>
      <c r="Z467" s="235" t="str">
        <f t="shared" ref="Z467:AA467" si="2963">IF($K467="","",IF($K467=$K465,AT465,AT466))</f>
        <v/>
      </c>
      <c r="AA467" s="235" t="str">
        <f t="shared" si="2963"/>
        <v/>
      </c>
      <c r="AB467" s="239" t="str">
        <f t="shared" ref="AB467" si="2964">IF($K467="","",IF($K467=$K465,AW465,AW466))</f>
        <v/>
      </c>
      <c r="AC467" s="239" t="str">
        <f t="shared" ref="AC467" si="2965">IF($K467="","",IF($K467=$K465,AY465,AY466))</f>
        <v/>
      </c>
      <c r="AD467" s="232" t="str">
        <f t="shared" ref="AD467:AG467" si="2966">IF($K467="","",IF($K467=$K465,Z465,Z466))</f>
        <v/>
      </c>
      <c r="AE467" s="232" t="str">
        <f t="shared" si="2966"/>
        <v/>
      </c>
      <c r="AF467" s="240" t="str">
        <f t="shared" si="2966"/>
        <v/>
      </c>
      <c r="AG467" s="240" t="str">
        <f t="shared" si="2966"/>
        <v/>
      </c>
      <c r="AH467" s="232" t="str">
        <f t="shared" ref="AH467:AK467" si="2967">IF($K467="","",IF($K467=$K465,AD465,AD466))</f>
        <v/>
      </c>
      <c r="AI467" s="232" t="str">
        <f t="shared" si="2967"/>
        <v/>
      </c>
      <c r="AJ467" s="233" t="str">
        <f t="shared" si="2967"/>
        <v/>
      </c>
      <c r="AK467" s="233" t="str">
        <f t="shared" si="2967"/>
        <v/>
      </c>
      <c r="AL467" s="236" t="str">
        <f t="shared" ref="AL467" si="2968">IF($K467="","",IF($K467=$K465,AZ465,AZ466))</f>
        <v/>
      </c>
      <c r="AM467" s="241" t="str">
        <f t="shared" ref="AM467:AN467" si="2969">IF($K467="","",IF($K467=$K465,AL465,AL466))</f>
        <v/>
      </c>
      <c r="AN467" s="241" t="str">
        <f t="shared" si="2969"/>
        <v/>
      </c>
      <c r="AO467" s="249"/>
      <c r="AP467" s="177"/>
      <c r="AQ467" s="177"/>
      <c r="AR467" s="250"/>
      <c r="AS467" s="246"/>
      <c r="AT467" s="251"/>
      <c r="AU467" s="252"/>
      <c r="AV467" s="177"/>
      <c r="AW467" s="252"/>
      <c r="AX467" s="177"/>
      <c r="AY467" s="252"/>
      <c r="AZ467" s="283"/>
      <c r="BA467" s="223" t="str">
        <f t="shared" si="2890"/>
        <v/>
      </c>
      <c r="BB467" s="223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223" t="str">
        <f t="shared" si="2882"/>
        <v/>
      </c>
    </row>
    <row r="468" spans="1:55">
      <c r="A468" s="166">
        <f>输入错误检查!A467</f>
        <v>0</v>
      </c>
      <c r="B468" s="108" t="str">
        <f t="shared" si="2916"/>
        <v/>
      </c>
      <c r="C468" s="108" t="str">
        <f t="shared" si="2917"/>
        <v/>
      </c>
      <c r="D468" s="108" t="str">
        <f t="shared" si="2918"/>
        <v/>
      </c>
      <c r="E468" s="108" t="str">
        <f t="shared" si="2919"/>
        <v/>
      </c>
      <c r="F468" s="108" t="str">
        <f t="shared" si="2920"/>
        <v/>
      </c>
      <c r="G468" s="125">
        <v>5</v>
      </c>
      <c r="H468" s="108" t="s">
        <v>311</v>
      </c>
      <c r="I468" s="108" t="str">
        <f t="shared" si="2922"/>
        <v/>
      </c>
      <c r="J468" s="108" t="str">
        <f t="shared" si="2923"/>
        <v/>
      </c>
      <c r="K468" s="179"/>
      <c r="L468" s="177"/>
      <c r="M468" s="208"/>
      <c r="N468" s="208"/>
      <c r="O468" s="125"/>
      <c r="P468" s="224"/>
      <c r="Q468" s="224"/>
      <c r="R468" s="224"/>
      <c r="S468" s="177"/>
      <c r="T468" s="177"/>
      <c r="U468" s="125" t="str">
        <f t="shared" si="2856"/>
        <v/>
      </c>
      <c r="V468" s="125" t="str" cm="1">
        <f t="array" ref="V468">_xlfn.IFS(S468+T468=0,"",S468&gt;T468,IF(I468="主",IF(S468=5,4,3),IF(S468=5,0,1)),S468&lt;T468,IF(I468="主",IF(T468=5,0,1),IF(T468=5,4,3)),S468=T468,2)</f>
        <v/>
      </c>
      <c r="W468" s="231"/>
      <c r="X468" s="231"/>
      <c r="Y468" s="210" t="str">
        <f t="shared" si="2955"/>
        <v/>
      </c>
      <c r="Z468" s="235" t="str">
        <f t="shared" ref="Z468:AA468" si="2970">IF($K468="","",IF($K468=$K466,AT466,AT465))</f>
        <v/>
      </c>
      <c r="AA468" s="235" t="str">
        <f t="shared" si="2970"/>
        <v/>
      </c>
      <c r="AB468" s="239" t="str">
        <f t="shared" ref="AB468" si="2971">IF($K468="","",IF($K468=$K466,AW466,AW465))</f>
        <v/>
      </c>
      <c r="AC468" s="239" t="str">
        <f t="shared" ref="AC468" si="2972">IF($K468="","",IF($K468=$K466,AY466,AY465))</f>
        <v/>
      </c>
      <c r="AD468" s="232" t="str">
        <f t="shared" ref="AD468:AG468" si="2973">IF($K468="","",IF($K468=$K466,Z466,Z465))</f>
        <v/>
      </c>
      <c r="AE468" s="232" t="str">
        <f t="shared" si="2973"/>
        <v/>
      </c>
      <c r="AF468" s="240" t="str">
        <f t="shared" si="2973"/>
        <v/>
      </c>
      <c r="AG468" s="240" t="str">
        <f t="shared" si="2973"/>
        <v/>
      </c>
      <c r="AH468" s="232" t="str">
        <f t="shared" ref="AH468:AK468" si="2974">IF($K468="","",IF($K468=$K466,AD466,AD465))</f>
        <v/>
      </c>
      <c r="AI468" s="232" t="str">
        <f t="shared" si="2974"/>
        <v/>
      </c>
      <c r="AJ468" s="233" t="str">
        <f t="shared" si="2974"/>
        <v/>
      </c>
      <c r="AK468" s="233" t="str">
        <f t="shared" si="2974"/>
        <v/>
      </c>
      <c r="AL468" s="236" t="str">
        <f t="shared" ref="AL468" si="2975">IF($K468="","",IF($K468=$K466,AZ466,AZ465))</f>
        <v/>
      </c>
      <c r="AM468" s="241" t="str">
        <f t="shared" ref="AM468:AN468" si="2976">IF($K468="","",IF($K468=$K466,AL466,AL465))</f>
        <v/>
      </c>
      <c r="AN468" s="241" t="str">
        <f t="shared" si="2976"/>
        <v/>
      </c>
      <c r="AO468" s="249"/>
      <c r="AP468" s="177"/>
      <c r="AQ468" s="177"/>
      <c r="AR468" s="250"/>
      <c r="AS468" s="246"/>
      <c r="AT468" s="251"/>
      <c r="AU468" s="252"/>
      <c r="AV468" s="177"/>
      <c r="AW468" s="252"/>
      <c r="AX468" s="177"/>
      <c r="AY468" s="252"/>
      <c r="AZ468" s="283"/>
      <c r="BA468" s="223" t="str">
        <f t="shared" si="2890"/>
        <v/>
      </c>
      <c r="BB468" s="223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223" t="str">
        <f t="shared" si="2882"/>
        <v/>
      </c>
    </row>
    <row r="469" spans="1:55">
      <c r="A469" s="166">
        <f>输入错误检查!A468</f>
        <v>0</v>
      </c>
      <c r="B469" s="108" t="str">
        <f t="shared" si="2916"/>
        <v/>
      </c>
      <c r="C469" s="108" t="str">
        <f t="shared" si="2917"/>
        <v/>
      </c>
      <c r="D469" s="108" t="str">
        <f t="shared" si="2918"/>
        <v/>
      </c>
      <c r="E469" s="108" t="str">
        <f t="shared" si="2919"/>
        <v/>
      </c>
      <c r="F469" s="108" t="str">
        <f t="shared" si="2920"/>
        <v/>
      </c>
      <c r="G469" s="125" t="s">
        <v>314</v>
      </c>
      <c r="H469" s="108" t="s">
        <v>307</v>
      </c>
      <c r="I469" s="108" t="str">
        <f t="shared" si="2922"/>
        <v/>
      </c>
      <c r="J469" s="108" t="str">
        <f t="shared" si="2923"/>
        <v/>
      </c>
      <c r="K469" s="179"/>
      <c r="L469" s="177"/>
      <c r="M469" s="208">
        <f>S469+S470</f>
        <v>0</v>
      </c>
      <c r="N469" s="208">
        <f>T469+T470</f>
        <v>0</v>
      </c>
      <c r="O469" s="125">
        <f t="shared" si="2944"/>
        <v>0</v>
      </c>
      <c r="P469" s="209">
        <f t="shared" si="2945"/>
        <v>0</v>
      </c>
      <c r="Q469" s="209">
        <f t="shared" si="2946"/>
        <v>0</v>
      </c>
      <c r="R469" s="209">
        <f t="shared" si="2947"/>
        <v>0</v>
      </c>
      <c r="S469" s="177"/>
      <c r="T469" s="177"/>
      <c r="U469" s="125" t="str">
        <f t="shared" si="2856"/>
        <v/>
      </c>
      <c r="V469" s="125" t="str" cm="1">
        <f t="array" ref="V469">_xlfn.IFS(S469+T469=0,"",S469&gt;T469,IF(I469="主",IF(S469=5,4,3),IF(S469=5,0,1)),S469&lt;T469,IF(I469="主",IF(T469=5,0,1),IF(T469=5,4,3)),S469=T469,2)</f>
        <v/>
      </c>
      <c r="W469" s="231"/>
      <c r="X469" s="231"/>
      <c r="Y469" s="210"/>
      <c r="Z469" s="235" t="str">
        <f t="shared" ref="Z469:AA469" si="2977">IF($K469="","",IF($K469=$K467,AT467,AT468))</f>
        <v/>
      </c>
      <c r="AA469" s="235" t="str">
        <f t="shared" si="2977"/>
        <v/>
      </c>
      <c r="AB469" s="239" t="str">
        <f t="shared" ref="AB469" si="2978">IF($K469="","",IF($K469=$K467,AW467,AW468))</f>
        <v/>
      </c>
      <c r="AC469" s="239" t="str">
        <f t="shared" ref="AC469" si="2979">IF($K469="","",IF($K469=$K467,AY467,AY468))</f>
        <v/>
      </c>
      <c r="AD469" s="232" t="str">
        <f t="shared" ref="AD469:AG469" si="2980">IF($K469="","",IF($K469=$K467,Z467,Z468))</f>
        <v/>
      </c>
      <c r="AE469" s="232" t="str">
        <f t="shared" si="2980"/>
        <v/>
      </c>
      <c r="AF469" s="240" t="str">
        <f t="shared" si="2980"/>
        <v/>
      </c>
      <c r="AG469" s="240" t="str">
        <f t="shared" si="2980"/>
        <v/>
      </c>
      <c r="AH469" s="232" t="str">
        <f t="shared" ref="AH469:AK469" si="2981">IF($K469="","",IF($K469=$K467,AD467,AD468))</f>
        <v/>
      </c>
      <c r="AI469" s="232" t="str">
        <f t="shared" si="2981"/>
        <v/>
      </c>
      <c r="AJ469" s="233" t="str">
        <f t="shared" si="2981"/>
        <v/>
      </c>
      <c r="AK469" s="233" t="str">
        <f t="shared" si="2981"/>
        <v/>
      </c>
      <c r="AL469" s="236" t="str">
        <f t="shared" ref="AL469" si="2982">IF($K469="","",IF($K469=$K467,AZ467,AZ468))</f>
        <v/>
      </c>
      <c r="AM469" s="241" t="str">
        <f t="shared" ref="AM469:AN469" si="2983">IF($K469="","",IF($K469=$K467,AL467,AL468))</f>
        <v/>
      </c>
      <c r="AN469" s="241" t="str">
        <f t="shared" si="2983"/>
        <v/>
      </c>
      <c r="AO469" s="177"/>
      <c r="AP469" s="177"/>
      <c r="AQ469" s="177"/>
      <c r="AR469" s="177"/>
      <c r="AS469" s="246"/>
      <c r="AT469" s="252"/>
      <c r="AU469" s="252"/>
      <c r="AV469" s="177"/>
      <c r="AW469" s="252"/>
      <c r="AX469" s="177"/>
      <c r="AY469" s="252"/>
      <c r="AZ469" s="283"/>
      <c r="BA469" s="223" t="str">
        <f t="shared" si="2890"/>
        <v/>
      </c>
      <c r="BB469" s="223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223" t="str">
        <f t="shared" si="2882"/>
        <v/>
      </c>
    </row>
    <row r="470" spans="1:55">
      <c r="A470" s="166">
        <f>输入错误检查!A469</f>
        <v>0</v>
      </c>
      <c r="B470" s="108" t="str">
        <f t="shared" si="2916"/>
        <v/>
      </c>
      <c r="C470" s="108" t="str">
        <f t="shared" si="2917"/>
        <v/>
      </c>
      <c r="D470" s="108" t="str">
        <f t="shared" si="2918"/>
        <v/>
      </c>
      <c r="E470" s="108" t="str">
        <f t="shared" si="2919"/>
        <v/>
      </c>
      <c r="F470" s="108" t="str">
        <f t="shared" si="2920"/>
        <v/>
      </c>
      <c r="G470" s="125" t="s">
        <v>314</v>
      </c>
      <c r="H470" s="108" t="s">
        <v>311</v>
      </c>
      <c r="I470" s="108" t="str">
        <f t="shared" si="2922"/>
        <v/>
      </c>
      <c r="J470" s="108" t="str">
        <f t="shared" si="2923"/>
        <v/>
      </c>
      <c r="K470" s="177"/>
      <c r="L470" s="177"/>
      <c r="M470" s="208"/>
      <c r="N470" s="208"/>
      <c r="O470" s="125"/>
      <c r="P470" s="224"/>
      <c r="Q470" s="224"/>
      <c r="R470" s="224"/>
      <c r="S470" s="177"/>
      <c r="T470" s="177"/>
      <c r="U470" s="125" t="str">
        <f t="shared" si="2856"/>
        <v/>
      </c>
      <c r="V470" s="125" t="str" cm="1">
        <f t="array" ref="V470">_xlfn.IFS(S470+T470=0,"",S470&gt;T470,IF(I470="主",IF(S470=5,4,3),IF(S470=5,0,1)),S470&lt;T470,IF(I470="主",IF(T470=5,0,1),IF(T470=5,4,3)),S470=T470,2)</f>
        <v/>
      </c>
      <c r="W470" s="231"/>
      <c r="X470" s="231"/>
      <c r="Y470" s="210" t="str">
        <f t="shared" si="2955"/>
        <v/>
      </c>
      <c r="Z470" s="235" t="str">
        <f t="shared" ref="Z470:AA470" si="2984">IF($K470="","",IF($K470=$K468,AT468,AT467))</f>
        <v/>
      </c>
      <c r="AA470" s="235" t="str">
        <f t="shared" si="2984"/>
        <v/>
      </c>
      <c r="AB470" s="239" t="str">
        <f t="shared" ref="AB470" si="2985">IF($K470="","",IF($K470=$K468,AW468,AW467))</f>
        <v/>
      </c>
      <c r="AC470" s="239" t="str">
        <f t="shared" ref="AC470" si="2986">IF($K470="","",IF($K470=$K468,AY468,AY467))</f>
        <v/>
      </c>
      <c r="AD470" s="232" t="str">
        <f t="shared" ref="AD470:AG470" si="2987">IF($K470="","",IF($K470=$K468,Z468,Z467))</f>
        <v/>
      </c>
      <c r="AE470" s="232" t="str">
        <f t="shared" si="2987"/>
        <v/>
      </c>
      <c r="AF470" s="240" t="str">
        <f t="shared" si="2987"/>
        <v/>
      </c>
      <c r="AG470" s="240" t="str">
        <f t="shared" si="2987"/>
        <v/>
      </c>
      <c r="AH470" s="232" t="str">
        <f t="shared" ref="AH470:AK470" si="2988">IF($K470="","",IF($K470=$K468,AD468,AD467))</f>
        <v/>
      </c>
      <c r="AI470" s="232" t="str">
        <f t="shared" si="2988"/>
        <v/>
      </c>
      <c r="AJ470" s="233" t="str">
        <f t="shared" si="2988"/>
        <v/>
      </c>
      <c r="AK470" s="233" t="str">
        <f t="shared" si="2988"/>
        <v/>
      </c>
      <c r="AL470" s="236" t="str">
        <f t="shared" ref="AL470" si="2989">IF($K470="","",IF($K470=$K468,AZ468,AZ467))</f>
        <v/>
      </c>
      <c r="AM470" s="241" t="str">
        <f t="shared" ref="AM470:AN470" si="2990">IF($K470="","",IF($K470=$K468,AL468,AL467))</f>
        <v/>
      </c>
      <c r="AN470" s="241" t="str">
        <f t="shared" si="2990"/>
        <v/>
      </c>
      <c r="AO470" s="177"/>
      <c r="AP470" s="177"/>
      <c r="AQ470" s="177"/>
      <c r="AR470" s="177"/>
      <c r="AS470" s="177"/>
      <c r="AT470" s="252"/>
      <c r="AU470" s="252"/>
      <c r="AV470" s="177"/>
      <c r="AW470" s="252"/>
      <c r="AX470" s="177"/>
      <c r="AY470" s="252"/>
      <c r="AZ470" s="283"/>
      <c r="BA470" s="223" t="str">
        <f t="shared" si="2890"/>
        <v/>
      </c>
      <c r="BB470" s="223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223" t="str">
        <f t="shared" si="2882"/>
        <v/>
      </c>
    </row>
    <row r="471" spans="1:55">
      <c r="A471" s="166">
        <f>输入错误检查!A470</f>
        <v>0</v>
      </c>
      <c r="B471" s="108" t="str">
        <f>IF(赛果!A41="","",赛果!A41)</f>
        <v/>
      </c>
      <c r="C471" s="108" t="str">
        <f>IF(赛果!B41="","",赛果!B41)</f>
        <v/>
      </c>
      <c r="D471" s="108" t="str">
        <f>IF(赛果!C41="","",赛果!C41)</f>
        <v/>
      </c>
      <c r="E471" s="108" t="str">
        <f>IF(赛果!D41="","",赛果!D41)</f>
        <v/>
      </c>
      <c r="F471" s="108" t="str">
        <f>IF(赛果!E41="","",赛果!E41)</f>
        <v/>
      </c>
      <c r="G471" s="125">
        <v>1</v>
      </c>
      <c r="H471" s="108" t="s">
        <v>307</v>
      </c>
      <c r="I471" s="108" t="str">
        <f t="shared" si="2922"/>
        <v/>
      </c>
      <c r="J471" s="108" t="str">
        <f t="shared" si="2923"/>
        <v/>
      </c>
      <c r="K471" s="288"/>
      <c r="L471" s="288"/>
      <c r="M471" s="208">
        <f>S471+S472</f>
        <v>0</v>
      </c>
      <c r="N471" s="208">
        <f>T471+T472</f>
        <v>0</v>
      </c>
      <c r="O471" s="108">
        <f t="shared" ref="O471:O475" si="2991">M471+N471</f>
        <v>0</v>
      </c>
      <c r="P471" s="256">
        <f t="shared" ref="P471:P475" si="2992">IF(M471&gt;N471,1,0)</f>
        <v>0</v>
      </c>
      <c r="Q471" s="256">
        <f t="shared" ref="Q471:Q475" si="2993">IF(M471+N471=0,0,IF(M471=N471,1,0))</f>
        <v>0</v>
      </c>
      <c r="R471" s="256">
        <f t="shared" ref="R471:R475" si="2994">IF(M471&lt;N471,1,0)</f>
        <v>0</v>
      </c>
      <c r="S471" s="288"/>
      <c r="T471" s="288"/>
      <c r="U471" s="125" t="str">
        <f t="shared" si="2856"/>
        <v/>
      </c>
      <c r="V471" s="125" t="str" cm="1">
        <f t="array" ref="V471">_xlfn.IFS(S471+T471=0,"",S471&gt;T471,IF(I471="主",IF(S471=5,4,3),IF(S471=5,0,1)),S471&lt;T471,IF(I471="主",IF(T471=5,0,1),IF(T471=5,4,3)),S471=T471,2)</f>
        <v/>
      </c>
      <c r="W471" s="258"/>
      <c r="X471" s="258"/>
      <c r="Y471" s="258"/>
      <c r="Z471" s="211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3"/>
      <c r="AL471" s="214"/>
      <c r="AM471" s="214"/>
      <c r="AN471" s="214"/>
      <c r="AO471" s="276"/>
      <c r="AP471" s="278"/>
      <c r="AQ471" s="261"/>
      <c r="AR471" s="262"/>
      <c r="AS471" s="263"/>
      <c r="AT471" s="264"/>
      <c r="AU471" s="265"/>
      <c r="AV471" s="179"/>
      <c r="AW471" s="265"/>
      <c r="AX471" s="179"/>
      <c r="AY471" s="265"/>
      <c r="AZ471" s="266"/>
      <c r="BA471" s="223" t="str">
        <f t="shared" si="2890"/>
        <v/>
      </c>
      <c r="BB471" s="223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223" t="str">
        <f t="shared" si="2882"/>
        <v/>
      </c>
    </row>
    <row r="472" spans="1:55">
      <c r="A472" s="166">
        <f>输入错误检查!A471</f>
        <v>0</v>
      </c>
      <c r="B472" s="108" t="str">
        <f t="shared" ref="B472:B482" si="2995">B471</f>
        <v/>
      </c>
      <c r="C472" s="108" t="str">
        <f t="shared" ref="C472:C482" si="2996">C471</f>
        <v/>
      </c>
      <c r="D472" s="108" t="str">
        <f t="shared" ref="D472:D482" si="2997">D471</f>
        <v/>
      </c>
      <c r="E472" s="108" t="str">
        <f t="shared" ref="E472:E482" si="2998">E471</f>
        <v/>
      </c>
      <c r="F472" s="108" t="str">
        <f t="shared" ref="F472:F482" si="2999">F471</f>
        <v/>
      </c>
      <c r="G472" s="125">
        <v>1</v>
      </c>
      <c r="H472" s="108" t="s">
        <v>311</v>
      </c>
      <c r="I472" s="108" t="str">
        <f t="shared" si="2922"/>
        <v/>
      </c>
      <c r="J472" s="108" t="str">
        <f t="shared" si="2923"/>
        <v/>
      </c>
      <c r="K472" s="288"/>
      <c r="L472" s="288"/>
      <c r="M472" s="208"/>
      <c r="N472" s="208"/>
      <c r="O472" s="108"/>
      <c r="P472" s="267"/>
      <c r="Q472" s="267"/>
      <c r="R472" s="267"/>
      <c r="S472" s="288"/>
      <c r="T472" s="288"/>
      <c r="U472" s="125" t="str">
        <f t="shared" si="2856"/>
        <v/>
      </c>
      <c r="V472" s="125" t="str" cm="1">
        <f t="array" ref="V472">_xlfn.IFS(S472+T472=0,"",S472&gt;T472,IF(I472="主",IF(S472=5,4,3),IF(S472=5,0,1)),S472&lt;T472,IF(I472="主",IF(T472=5,0,1),IF(T472=5,4,3)),S472=T472,2)</f>
        <v/>
      </c>
      <c r="W472" s="258" t="str">
        <f>IF(W471="","",W471)</f>
        <v/>
      </c>
      <c r="X472" s="258"/>
      <c r="Y472" s="258" t="str">
        <f t="shared" ref="Y472:Y476" si="3000">IF(Y471="","",Y471)</f>
        <v/>
      </c>
      <c r="Z472" s="225"/>
      <c r="AA472" s="226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13"/>
      <c r="AL472" s="214"/>
      <c r="AM472" s="214"/>
      <c r="AN472" s="214"/>
      <c r="AO472" s="276"/>
      <c r="AP472" s="278"/>
      <c r="AQ472" s="268"/>
      <c r="AR472" s="269"/>
      <c r="AS472" s="270"/>
      <c r="AT472" s="264"/>
      <c r="AU472" s="265"/>
      <c r="AV472" s="179"/>
      <c r="AW472" s="265"/>
      <c r="AX472" s="179"/>
      <c r="AY472" s="265"/>
      <c r="AZ472" s="266"/>
      <c r="BA472" s="223" t="str">
        <f t="shared" si="2890"/>
        <v/>
      </c>
      <c r="BB472" s="223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223" t="str">
        <f t="shared" si="2882"/>
        <v/>
      </c>
    </row>
    <row r="473" spans="1:55">
      <c r="A473" s="166">
        <f>输入错误检查!A472</f>
        <v>0</v>
      </c>
      <c r="B473" s="108" t="str">
        <f t="shared" si="2995"/>
        <v/>
      </c>
      <c r="C473" s="108" t="str">
        <f t="shared" si="2996"/>
        <v/>
      </c>
      <c r="D473" s="108" t="str">
        <f t="shared" si="2997"/>
        <v/>
      </c>
      <c r="E473" s="108" t="str">
        <f t="shared" si="2998"/>
        <v/>
      </c>
      <c r="F473" s="108" t="str">
        <f t="shared" si="2999"/>
        <v/>
      </c>
      <c r="G473" s="125">
        <v>2</v>
      </c>
      <c r="H473" s="108" t="s">
        <v>307</v>
      </c>
      <c r="I473" s="108" t="str">
        <f t="shared" si="2922"/>
        <v/>
      </c>
      <c r="J473" s="108" t="str">
        <f t="shared" si="2923"/>
        <v/>
      </c>
      <c r="K473" s="288"/>
      <c r="L473" s="288"/>
      <c r="M473" s="208">
        <f>S473+S474</f>
        <v>0</v>
      </c>
      <c r="N473" s="208">
        <f>T473+T474</f>
        <v>0</v>
      </c>
      <c r="O473" s="108">
        <f t="shared" si="2991"/>
        <v>0</v>
      </c>
      <c r="P473" s="256">
        <f t="shared" si="2992"/>
        <v>0</v>
      </c>
      <c r="Q473" s="256">
        <f t="shared" si="2993"/>
        <v>0</v>
      </c>
      <c r="R473" s="256">
        <f t="shared" si="2994"/>
        <v>0</v>
      </c>
      <c r="S473" s="288"/>
      <c r="T473" s="288"/>
      <c r="U473" s="125" t="str">
        <f t="shared" si="2856"/>
        <v/>
      </c>
      <c r="V473" s="125" t="str" cm="1">
        <f t="array" ref="V473">_xlfn.IFS(S473+T473=0,"",S473&gt;T473,IF(I473="主",IF(S473=5,4,3),IF(S473=5,0,1)),S473&lt;T473,IF(I473="主",IF(T473=5,0,1),IF(T473=5,4,3)),S473=T473,2)</f>
        <v/>
      </c>
      <c r="W473" s="271"/>
      <c r="X473" s="258"/>
      <c r="Y473" s="258"/>
      <c r="Z473" s="232" t="str">
        <f t="shared" ref="Z473:AA473" si="3001">IF($K473="","",IF($K473=$K471,AT471,AT472))</f>
        <v/>
      </c>
      <c r="AA473" s="233" t="str">
        <f t="shared" si="3001"/>
        <v/>
      </c>
      <c r="AB473" s="234" t="str">
        <f t="shared" ref="AB473" si="3002">IF($K473="","",IF($K473=$K471,AW471,AW472))</f>
        <v/>
      </c>
      <c r="AC473" s="235" t="str">
        <f t="shared" ref="AC473" si="3003">IF($K473="","",IF($K473=$K471,AY471,AY472))</f>
        <v/>
      </c>
      <c r="AD473" s="227"/>
      <c r="AE473" s="227"/>
      <c r="AF473" s="227"/>
      <c r="AG473" s="227"/>
      <c r="AH473" s="227"/>
      <c r="AI473" s="227"/>
      <c r="AJ473" s="227"/>
      <c r="AK473" s="227"/>
      <c r="AL473" s="236" t="str">
        <f t="shared" ref="AL473" si="3004">IF($K473="","",IF($K473=$K471,AZ471,AZ472))</f>
        <v/>
      </c>
      <c r="AM473" s="214"/>
      <c r="AN473" s="214"/>
      <c r="AO473" s="276"/>
      <c r="AP473" s="277"/>
      <c r="AQ473" s="289"/>
      <c r="AR473" s="274"/>
      <c r="AS473" s="270"/>
      <c r="AT473" s="264"/>
      <c r="AU473" s="265"/>
      <c r="AV473" s="179"/>
      <c r="AW473" s="265"/>
      <c r="AX473" s="179"/>
      <c r="AY473" s="265"/>
      <c r="AZ473" s="266"/>
      <c r="BA473" s="223" t="str">
        <f t="shared" si="2890"/>
        <v/>
      </c>
      <c r="BB473" s="223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223" t="str">
        <f t="shared" si="2882"/>
        <v/>
      </c>
    </row>
    <row r="474" spans="1:55">
      <c r="A474" s="166">
        <f>输入错误检查!A473</f>
        <v>0</v>
      </c>
      <c r="B474" s="108" t="str">
        <f t="shared" si="2995"/>
        <v/>
      </c>
      <c r="C474" s="108" t="str">
        <f t="shared" si="2996"/>
        <v/>
      </c>
      <c r="D474" s="108" t="str">
        <f t="shared" si="2997"/>
        <v/>
      </c>
      <c r="E474" s="108" t="str">
        <f t="shared" si="2998"/>
        <v/>
      </c>
      <c r="F474" s="108" t="str">
        <f t="shared" si="2999"/>
        <v/>
      </c>
      <c r="G474" s="125">
        <v>2</v>
      </c>
      <c r="H474" s="108" t="s">
        <v>311</v>
      </c>
      <c r="I474" s="108" t="str">
        <f t="shared" si="2922"/>
        <v/>
      </c>
      <c r="J474" s="108" t="str">
        <f t="shared" si="2923"/>
        <v/>
      </c>
      <c r="K474" s="288"/>
      <c r="L474" s="288"/>
      <c r="M474" s="208"/>
      <c r="N474" s="208"/>
      <c r="O474" s="108"/>
      <c r="P474" s="267"/>
      <c r="Q474" s="267"/>
      <c r="R474" s="267"/>
      <c r="S474" s="288"/>
      <c r="T474" s="288"/>
      <c r="U474" s="125" t="str">
        <f t="shared" si="2856"/>
        <v/>
      </c>
      <c r="V474" s="125" t="str" cm="1">
        <f t="array" ref="V474">_xlfn.IFS(S474+T474=0,"",S474&gt;T474,IF(I474="主",IF(S474=5,4,3),IF(S474=5,0,1)),S474&lt;T474,IF(I474="主",IF(T474=5,0,1),IF(T474=5,4,3)),S474=T474,2)</f>
        <v/>
      </c>
      <c r="W474" s="271"/>
      <c r="X474" s="258"/>
      <c r="Y474" s="258" t="str">
        <f t="shared" si="3000"/>
        <v/>
      </c>
      <c r="Z474" s="232" t="str">
        <f t="shared" ref="Z474:AA474" si="3005">IF($K474="","",IF($K474=$K472,AT472,AT471))</f>
        <v/>
      </c>
      <c r="AA474" s="233" t="str">
        <f t="shared" si="3005"/>
        <v/>
      </c>
      <c r="AB474" s="234" t="str">
        <f t="shared" ref="AB474" si="3006">IF($K474="","",IF($K474=$K472,AW472,AW471))</f>
        <v/>
      </c>
      <c r="AC474" s="235" t="str">
        <f t="shared" ref="AC474" si="3007">IF($K474="","",IF($K474=$K472,AY472,AY471))</f>
        <v/>
      </c>
      <c r="AD474" s="226"/>
      <c r="AE474" s="226"/>
      <c r="AF474" s="227"/>
      <c r="AG474" s="227"/>
      <c r="AH474" s="227"/>
      <c r="AI474" s="227"/>
      <c r="AJ474" s="227"/>
      <c r="AK474" s="227"/>
      <c r="AL474" s="236" t="str">
        <f t="shared" ref="AL474" si="3008">IF($K474="","",IF($K474=$K472,AZ472,AZ471))</f>
        <v/>
      </c>
      <c r="AM474" s="214"/>
      <c r="AN474" s="214"/>
      <c r="AO474" s="276"/>
      <c r="AP474" s="277"/>
      <c r="AQ474" s="278"/>
      <c r="AR474" s="268"/>
      <c r="AS474" s="270"/>
      <c r="AT474" s="264"/>
      <c r="AU474" s="265"/>
      <c r="AV474" s="179"/>
      <c r="AW474" s="265"/>
      <c r="AX474" s="179"/>
      <c r="AY474" s="265"/>
      <c r="AZ474" s="266"/>
      <c r="BA474" s="223" t="str">
        <f t="shared" si="2890"/>
        <v/>
      </c>
      <c r="BB474" s="223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223" t="str">
        <f t="shared" si="2882"/>
        <v/>
      </c>
    </row>
    <row r="475" spans="1:55">
      <c r="A475" s="166">
        <f>输入错误检查!A474</f>
        <v>0</v>
      </c>
      <c r="B475" s="108" t="str">
        <f t="shared" si="2995"/>
        <v/>
      </c>
      <c r="C475" s="108" t="str">
        <f t="shared" si="2996"/>
        <v/>
      </c>
      <c r="D475" s="108" t="str">
        <f t="shared" si="2997"/>
        <v/>
      </c>
      <c r="E475" s="108" t="str">
        <f t="shared" si="2998"/>
        <v/>
      </c>
      <c r="F475" s="108" t="str">
        <f t="shared" si="2999"/>
        <v/>
      </c>
      <c r="G475" s="125">
        <v>3</v>
      </c>
      <c r="H475" s="108" t="s">
        <v>307</v>
      </c>
      <c r="I475" s="108" t="str">
        <f t="shared" si="2922"/>
        <v/>
      </c>
      <c r="J475" s="108" t="str">
        <f t="shared" si="2923"/>
        <v/>
      </c>
      <c r="K475" s="288"/>
      <c r="L475" s="288"/>
      <c r="M475" s="208">
        <f>S475+S476</f>
        <v>0</v>
      </c>
      <c r="N475" s="208">
        <f>T475+T476</f>
        <v>0</v>
      </c>
      <c r="O475" s="108">
        <f t="shared" si="2991"/>
        <v>0</v>
      </c>
      <c r="P475" s="256">
        <f t="shared" si="2992"/>
        <v>0</v>
      </c>
      <c r="Q475" s="256">
        <f t="shared" si="2993"/>
        <v>0</v>
      </c>
      <c r="R475" s="256">
        <f t="shared" si="2994"/>
        <v>0</v>
      </c>
      <c r="S475" s="288"/>
      <c r="T475" s="288"/>
      <c r="U475" s="125" t="str">
        <f t="shared" si="2856"/>
        <v/>
      </c>
      <c r="V475" s="125" t="str" cm="1">
        <f t="array" ref="V475">_xlfn.IFS(S475+T475=0,"",S475&gt;T475,IF(I475="主",IF(S475=5,4,3),IF(S475=5,0,1)),S475&lt;T475,IF(I475="主",IF(T475=5,0,1),IF(T475=5,4,3)),S475=T475,2)</f>
        <v/>
      </c>
      <c r="W475" s="271"/>
      <c r="X475" s="271"/>
      <c r="Y475" s="258"/>
      <c r="Z475" s="235" t="str">
        <f t="shared" ref="Z475:AA475" si="3009">IF($K475="","",IF($K475=$K473,AT473,AT474))</f>
        <v/>
      </c>
      <c r="AA475" s="235" t="str">
        <f t="shared" si="3009"/>
        <v/>
      </c>
      <c r="AB475" s="239" t="str">
        <f t="shared" ref="AB475" si="3010">IF($K475="","",IF($K475=$K473,AW473,AW474))</f>
        <v/>
      </c>
      <c r="AC475" s="239" t="str">
        <f t="shared" ref="AC475" si="3011">IF($K475="","",IF($K475=$K473,AY473,AY474))</f>
        <v/>
      </c>
      <c r="AD475" s="235" t="str">
        <f t="shared" ref="AD475:AG475" si="3012">IF($K475="","",IF($K475=$K473,Z473,Z474))</f>
        <v/>
      </c>
      <c r="AE475" s="240" t="str">
        <f t="shared" si="3012"/>
        <v/>
      </c>
      <c r="AF475" s="240" t="str">
        <f t="shared" si="3012"/>
        <v/>
      </c>
      <c r="AG475" s="240" t="str">
        <f t="shared" si="3012"/>
        <v/>
      </c>
      <c r="AH475" s="227"/>
      <c r="AI475" s="227"/>
      <c r="AJ475" s="227"/>
      <c r="AK475" s="227"/>
      <c r="AL475" s="236" t="str">
        <f t="shared" ref="AL475" si="3013">IF($K475="","",IF($K475=$K473,AZ473,AZ474))</f>
        <v/>
      </c>
      <c r="AM475" s="241" t="str">
        <f t="shared" ref="AM475" si="3014">IF($K475="","",IF($K475=$K473,AL473,AL474))</f>
        <v/>
      </c>
      <c r="AN475" s="214"/>
      <c r="AO475" s="276"/>
      <c r="AP475" s="277"/>
      <c r="AQ475" s="277"/>
      <c r="AR475" s="289"/>
      <c r="AS475" s="275"/>
      <c r="AT475" s="264"/>
      <c r="AU475" s="265"/>
      <c r="AV475" s="179"/>
      <c r="AW475" s="265"/>
      <c r="AX475" s="179"/>
      <c r="AY475" s="265"/>
      <c r="AZ475" s="266"/>
      <c r="BA475" s="223" t="str">
        <f t="shared" si="2890"/>
        <v/>
      </c>
      <c r="BB475" s="223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223" t="str">
        <f t="shared" si="2882"/>
        <v/>
      </c>
    </row>
    <row r="476" spans="1:55">
      <c r="A476" s="166">
        <f>输入错误检查!A475</f>
        <v>0</v>
      </c>
      <c r="B476" s="108" t="str">
        <f t="shared" si="2995"/>
        <v/>
      </c>
      <c r="C476" s="108" t="str">
        <f t="shared" si="2996"/>
        <v/>
      </c>
      <c r="D476" s="108" t="str">
        <f t="shared" si="2997"/>
        <v/>
      </c>
      <c r="E476" s="108" t="str">
        <f t="shared" si="2998"/>
        <v/>
      </c>
      <c r="F476" s="108" t="str">
        <f t="shared" si="2999"/>
        <v/>
      </c>
      <c r="G476" s="125">
        <v>3</v>
      </c>
      <c r="H476" s="108" t="s">
        <v>311</v>
      </c>
      <c r="I476" s="108" t="str">
        <f t="shared" si="2922"/>
        <v/>
      </c>
      <c r="J476" s="108" t="str">
        <f t="shared" si="2923"/>
        <v/>
      </c>
      <c r="K476" s="288"/>
      <c r="L476" s="288"/>
      <c r="M476" s="208"/>
      <c r="N476" s="208"/>
      <c r="O476" s="108"/>
      <c r="P476" s="267"/>
      <c r="Q476" s="267"/>
      <c r="R476" s="267"/>
      <c r="S476" s="288"/>
      <c r="T476" s="288"/>
      <c r="U476" s="125" t="str">
        <f t="shared" si="2856"/>
        <v/>
      </c>
      <c r="V476" s="125" t="str" cm="1">
        <f t="array" ref="V476">_xlfn.IFS(S476+T476=0,"",S476&gt;T476,IF(I476="主",IF(S476=5,4,3),IF(S476=5,0,1)),S476&lt;T476,IF(I476="主",IF(T476=5,0,1),IF(T476=5,4,3)),S476=T476,2)</f>
        <v/>
      </c>
      <c r="W476" s="271"/>
      <c r="X476" s="271"/>
      <c r="Y476" s="258" t="str">
        <f t="shared" si="3000"/>
        <v/>
      </c>
      <c r="Z476" s="235" t="str">
        <f t="shared" ref="Z476:AA476" si="3015">IF($K476="","",IF($K476=$K474,AT474,AT473))</f>
        <v/>
      </c>
      <c r="AA476" s="235" t="str">
        <f t="shared" si="3015"/>
        <v/>
      </c>
      <c r="AB476" s="239" t="str">
        <f t="shared" ref="AB476" si="3016">IF($K476="","",IF($K476=$K474,AW474,AW473))</f>
        <v/>
      </c>
      <c r="AC476" s="239" t="str">
        <f t="shared" ref="AC476" si="3017">IF($K476="","",IF($K476=$K474,AY474,AY473))</f>
        <v/>
      </c>
      <c r="AD476" s="235" t="str">
        <f t="shared" ref="AD476:AG476" si="3018">IF($K476="","",IF($K476=$K474,Z474,Z473))</f>
        <v/>
      </c>
      <c r="AE476" s="240" t="str">
        <f t="shared" si="3018"/>
        <v/>
      </c>
      <c r="AF476" s="240" t="str">
        <f t="shared" si="3018"/>
        <v/>
      </c>
      <c r="AG476" s="240" t="str">
        <f t="shared" si="3018"/>
        <v/>
      </c>
      <c r="AH476" s="226"/>
      <c r="AI476" s="226"/>
      <c r="AJ476" s="226"/>
      <c r="AK476" s="243"/>
      <c r="AL476" s="236" t="str">
        <f t="shared" ref="AL476" si="3019">IF($K476="","",IF($K476=$K474,AZ474,AZ473))</f>
        <v/>
      </c>
      <c r="AM476" s="241" t="str">
        <f t="shared" ref="AM476" si="3020">IF($K476="","",IF($K476=$K474,AL474,AL473))</f>
        <v/>
      </c>
      <c r="AN476" s="214"/>
      <c r="AO476" s="276"/>
      <c r="AP476" s="277"/>
      <c r="AQ476" s="277"/>
      <c r="AR476" s="278"/>
      <c r="AS476" s="279"/>
      <c r="AT476" s="264"/>
      <c r="AU476" s="265"/>
      <c r="AV476" s="179"/>
      <c r="AW476" s="265"/>
      <c r="AX476" s="179"/>
      <c r="AY476" s="265"/>
      <c r="AZ476" s="266"/>
      <c r="BA476" s="223" t="str">
        <f t="shared" si="2890"/>
        <v/>
      </c>
      <c r="BB476" s="223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223" t="str">
        <f t="shared" si="2882"/>
        <v/>
      </c>
    </row>
    <row r="477" spans="1:55">
      <c r="A477" s="166">
        <f>输入错误检查!A476</f>
        <v>0</v>
      </c>
      <c r="B477" s="108" t="str">
        <f t="shared" si="2995"/>
        <v/>
      </c>
      <c r="C477" s="108" t="str">
        <f t="shared" si="2996"/>
        <v/>
      </c>
      <c r="D477" s="108" t="str">
        <f t="shared" si="2997"/>
        <v/>
      </c>
      <c r="E477" s="108" t="str">
        <f t="shared" si="2998"/>
        <v/>
      </c>
      <c r="F477" s="108" t="str">
        <f t="shared" si="2999"/>
        <v/>
      </c>
      <c r="G477" s="125">
        <v>4</v>
      </c>
      <c r="H477" s="108" t="s">
        <v>307</v>
      </c>
      <c r="I477" s="108" t="str">
        <f t="shared" si="2922"/>
        <v/>
      </c>
      <c r="J477" s="108" t="str">
        <f t="shared" si="2923"/>
        <v/>
      </c>
      <c r="K477" s="288"/>
      <c r="L477" s="288"/>
      <c r="M477" s="208">
        <f>S477+S478</f>
        <v>0</v>
      </c>
      <c r="N477" s="208">
        <f>T477+T478</f>
        <v>0</v>
      </c>
      <c r="O477" s="108">
        <f t="shared" ref="O477:O481" si="3021">M477+N477</f>
        <v>0</v>
      </c>
      <c r="P477" s="256">
        <f t="shared" ref="P477:P481" si="3022">IF(M477&gt;N477,1,0)</f>
        <v>0</v>
      </c>
      <c r="Q477" s="256">
        <f t="shared" ref="Q477:Q481" si="3023">IF(M477+N477=0,0,IF(M477=N477,1,0))</f>
        <v>0</v>
      </c>
      <c r="R477" s="256">
        <f t="shared" ref="R477:R481" si="3024">IF(M477&lt;N477,1,0)</f>
        <v>0</v>
      </c>
      <c r="S477" s="288"/>
      <c r="T477" s="288"/>
      <c r="U477" s="125" t="str">
        <f t="shared" si="2856"/>
        <v/>
      </c>
      <c r="V477" s="125" t="str" cm="1">
        <f t="array" ref="V477">_xlfn.IFS(S477+T477=0,"",S477&gt;T477,IF(I477="主",IF(S477=5,4,3),IF(S477=5,0,1)),S477&lt;T477,IF(I477="主",IF(T477=5,0,1),IF(T477=5,4,3)),S477=T477,2)</f>
        <v/>
      </c>
      <c r="W477" s="271"/>
      <c r="X477" s="271"/>
      <c r="Y477" s="258"/>
      <c r="Z477" s="235" t="str">
        <f t="shared" ref="Z477:AA477" si="3025">IF($K477="","",IF($K477=$K475,AT475,AT476))</f>
        <v/>
      </c>
      <c r="AA477" s="235" t="str">
        <f t="shared" si="3025"/>
        <v/>
      </c>
      <c r="AB477" s="239" t="str">
        <f t="shared" ref="AB477" si="3026">IF($K477="","",IF($K477=$K475,AW475,AW476))</f>
        <v/>
      </c>
      <c r="AC477" s="239" t="str">
        <f t="shared" ref="AC477" si="3027">IF($K477="","",IF($K477=$K475,AY475,AY476))</f>
        <v/>
      </c>
      <c r="AD477" s="232" t="str">
        <f t="shared" ref="AD477:AG477" si="3028">IF($K477="","",IF($K477=$K475,Z475,Z476))</f>
        <v/>
      </c>
      <c r="AE477" s="232" t="str">
        <f t="shared" si="3028"/>
        <v/>
      </c>
      <c r="AF477" s="240" t="str">
        <f t="shared" si="3028"/>
        <v/>
      </c>
      <c r="AG477" s="240" t="str">
        <f t="shared" si="3028"/>
        <v/>
      </c>
      <c r="AH477" s="232" t="str">
        <f t="shared" ref="AH477:AK477" si="3029">IF($K477="","",IF($K477=$K475,AD475,AD476))</f>
        <v/>
      </c>
      <c r="AI477" s="232" t="str">
        <f t="shared" si="3029"/>
        <v/>
      </c>
      <c r="AJ477" s="233" t="str">
        <f t="shared" si="3029"/>
        <v/>
      </c>
      <c r="AK477" s="233" t="str">
        <f t="shared" si="3029"/>
        <v/>
      </c>
      <c r="AL477" s="236" t="str">
        <f t="shared" ref="AL477" si="3030">IF($K477="","",IF($K477=$K475,AZ475,AZ476))</f>
        <v/>
      </c>
      <c r="AM477" s="241" t="str">
        <f t="shared" ref="AM477:AN477" si="3031">IF($K477="","",IF($K477=$K475,AL475,AL476))</f>
        <v/>
      </c>
      <c r="AN477" s="241" t="str">
        <f t="shared" si="3031"/>
        <v/>
      </c>
      <c r="AO477" s="277"/>
      <c r="AP477" s="277"/>
      <c r="AQ477" s="277"/>
      <c r="AR477" s="277"/>
      <c r="AS477" s="280"/>
      <c r="AT477" s="264"/>
      <c r="AU477" s="265"/>
      <c r="AV477" s="179"/>
      <c r="AW477" s="265"/>
      <c r="AX477" s="179"/>
      <c r="AY477" s="265"/>
      <c r="AZ477" s="266"/>
      <c r="BA477" s="223" t="str">
        <f t="shared" si="2890"/>
        <v/>
      </c>
      <c r="BB477" s="223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223" t="str">
        <f t="shared" si="2882"/>
        <v/>
      </c>
    </row>
    <row r="478" spans="1:55">
      <c r="A478" s="166">
        <f>输入错误检查!A477</f>
        <v>0</v>
      </c>
      <c r="B478" s="108" t="str">
        <f t="shared" si="2995"/>
        <v/>
      </c>
      <c r="C478" s="108" t="str">
        <f t="shared" si="2996"/>
        <v/>
      </c>
      <c r="D478" s="108" t="str">
        <f t="shared" si="2997"/>
        <v/>
      </c>
      <c r="E478" s="108" t="str">
        <f t="shared" si="2998"/>
        <v/>
      </c>
      <c r="F478" s="108" t="str">
        <f t="shared" si="2999"/>
        <v/>
      </c>
      <c r="G478" s="125">
        <v>4</v>
      </c>
      <c r="H478" s="108" t="s">
        <v>311</v>
      </c>
      <c r="I478" s="108" t="str">
        <f t="shared" si="2922"/>
        <v/>
      </c>
      <c r="J478" s="108" t="str">
        <f t="shared" si="2923"/>
        <v/>
      </c>
      <c r="K478" s="288"/>
      <c r="L478" s="288"/>
      <c r="M478" s="208"/>
      <c r="N478" s="208"/>
      <c r="O478" s="108"/>
      <c r="P478" s="267"/>
      <c r="Q478" s="267"/>
      <c r="R478" s="267"/>
      <c r="S478" s="288"/>
      <c r="T478" s="288"/>
      <c r="U478" s="125" t="str">
        <f t="shared" si="2856"/>
        <v/>
      </c>
      <c r="V478" s="125" t="str" cm="1">
        <f t="array" ref="V478">_xlfn.IFS(S478+T478=0,"",S478&gt;T478,IF(I478="主",IF(S478=5,4,3),IF(S478=5,0,1)),S478&lt;T478,IF(I478="主",IF(T478=5,0,1),IF(T478=5,4,3)),S478=T478,2)</f>
        <v/>
      </c>
      <c r="W478" s="271"/>
      <c r="X478" s="271"/>
      <c r="Y478" s="258" t="str">
        <f t="shared" ref="Y478:Y482" si="3032">IF(Y477="","",Y477)</f>
        <v/>
      </c>
      <c r="Z478" s="235" t="str">
        <f t="shared" ref="Z478:AA478" si="3033">IF($K478="","",IF($K478=$K476,AT476,AT475))</f>
        <v/>
      </c>
      <c r="AA478" s="235" t="str">
        <f t="shared" si="3033"/>
        <v/>
      </c>
      <c r="AB478" s="239" t="str">
        <f t="shared" ref="AB478" si="3034">IF($K478="","",IF($K478=$K476,AW476,AW475))</f>
        <v/>
      </c>
      <c r="AC478" s="239" t="str">
        <f t="shared" ref="AC478" si="3035">IF($K478="","",IF($K478=$K476,AY476,AY475))</f>
        <v/>
      </c>
      <c r="AD478" s="232" t="str">
        <f t="shared" ref="AD478:AG478" si="3036">IF($K478="","",IF($K478=$K476,Z476,Z475))</f>
        <v/>
      </c>
      <c r="AE478" s="232" t="str">
        <f t="shared" si="3036"/>
        <v/>
      </c>
      <c r="AF478" s="240" t="str">
        <f t="shared" si="3036"/>
        <v/>
      </c>
      <c r="AG478" s="240" t="str">
        <f t="shared" si="3036"/>
        <v/>
      </c>
      <c r="AH478" s="232" t="str">
        <f t="shared" ref="AH478:AK478" si="3037">IF($K478="","",IF($K478=$K476,AD476,AD475))</f>
        <v/>
      </c>
      <c r="AI478" s="232" t="str">
        <f t="shared" si="3037"/>
        <v/>
      </c>
      <c r="AJ478" s="233" t="str">
        <f t="shared" si="3037"/>
        <v/>
      </c>
      <c r="AK478" s="233" t="str">
        <f t="shared" si="3037"/>
        <v/>
      </c>
      <c r="AL478" s="236" t="str">
        <f t="shared" ref="AL478" si="3038">IF($K478="","",IF($K478=$K476,AZ476,AZ475))</f>
        <v/>
      </c>
      <c r="AM478" s="241" t="str">
        <f t="shared" ref="AM478:AN478" si="3039">IF($K478="","",IF($K478=$K476,AL476,AL475))</f>
        <v/>
      </c>
      <c r="AN478" s="241" t="str">
        <f t="shared" si="3039"/>
        <v/>
      </c>
      <c r="AO478" s="277"/>
      <c r="AP478" s="277"/>
      <c r="AQ478" s="277"/>
      <c r="AR478" s="277"/>
      <c r="AS478" s="277"/>
      <c r="AT478" s="264"/>
      <c r="AU478" s="265"/>
      <c r="AV478" s="179"/>
      <c r="AW478" s="265"/>
      <c r="AX478" s="179"/>
      <c r="AY478" s="265"/>
      <c r="AZ478" s="266"/>
      <c r="BA478" s="223" t="str">
        <f t="shared" si="2890"/>
        <v/>
      </c>
      <c r="BB478" s="223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223" t="str">
        <f t="shared" si="2882"/>
        <v/>
      </c>
    </row>
    <row r="479" spans="1:55">
      <c r="A479" s="166">
        <f>输入错误检查!A478</f>
        <v>0</v>
      </c>
      <c r="B479" s="108" t="str">
        <f t="shared" si="2995"/>
        <v/>
      </c>
      <c r="C479" s="108" t="str">
        <f t="shared" si="2996"/>
        <v/>
      </c>
      <c r="D479" s="108" t="str">
        <f t="shared" si="2997"/>
        <v/>
      </c>
      <c r="E479" s="108" t="str">
        <f t="shared" si="2998"/>
        <v/>
      </c>
      <c r="F479" s="108" t="str">
        <f t="shared" si="2999"/>
        <v/>
      </c>
      <c r="G479" s="125">
        <v>5</v>
      </c>
      <c r="H479" s="108" t="s">
        <v>307</v>
      </c>
      <c r="I479" s="108" t="str">
        <f t="shared" si="2922"/>
        <v/>
      </c>
      <c r="J479" s="108" t="str">
        <f t="shared" si="2923"/>
        <v/>
      </c>
      <c r="K479" s="288"/>
      <c r="L479" s="288"/>
      <c r="M479" s="208">
        <f>S479+S480</f>
        <v>0</v>
      </c>
      <c r="N479" s="208">
        <f>T479+T480</f>
        <v>0</v>
      </c>
      <c r="O479" s="108">
        <f t="shared" si="3021"/>
        <v>0</v>
      </c>
      <c r="P479" s="256">
        <f t="shared" si="3022"/>
        <v>0</v>
      </c>
      <c r="Q479" s="256">
        <f t="shared" si="3023"/>
        <v>0</v>
      </c>
      <c r="R479" s="256">
        <f t="shared" si="3024"/>
        <v>0</v>
      </c>
      <c r="S479" s="288"/>
      <c r="T479" s="288"/>
      <c r="U479" s="125" t="str">
        <f t="shared" si="2856"/>
        <v/>
      </c>
      <c r="V479" s="125" t="str" cm="1">
        <f t="array" ref="V479">_xlfn.IFS(S479+T479=0,"",S479&gt;T479,IF(I479="主",IF(S479=5,4,3),IF(S479=5,0,1)),S479&lt;T479,IF(I479="主",IF(T479=5,0,1),IF(T479=5,4,3)),S479=T479,2)</f>
        <v/>
      </c>
      <c r="W479" s="271"/>
      <c r="X479" s="271"/>
      <c r="Y479" s="258"/>
      <c r="Z479" s="235" t="str">
        <f t="shared" ref="Z479:AA479" si="3040">IF($K479="","",IF($K479=$K477,AT477,AT478))</f>
        <v/>
      </c>
      <c r="AA479" s="235" t="str">
        <f t="shared" si="3040"/>
        <v/>
      </c>
      <c r="AB479" s="239" t="str">
        <f t="shared" ref="AB479" si="3041">IF($K479="","",IF($K479=$K477,AW477,AW478))</f>
        <v/>
      </c>
      <c r="AC479" s="239" t="str">
        <f t="shared" ref="AC479" si="3042">IF($K479="","",IF($K479=$K477,AY477,AY478))</f>
        <v/>
      </c>
      <c r="AD479" s="232" t="str">
        <f t="shared" ref="AD479:AG479" si="3043">IF($K479="","",IF($K479=$K477,Z477,Z478))</f>
        <v/>
      </c>
      <c r="AE479" s="232" t="str">
        <f t="shared" si="3043"/>
        <v/>
      </c>
      <c r="AF479" s="240" t="str">
        <f t="shared" si="3043"/>
        <v/>
      </c>
      <c r="AG479" s="240" t="str">
        <f t="shared" si="3043"/>
        <v/>
      </c>
      <c r="AH479" s="232" t="str">
        <f t="shared" ref="AH479:AK479" si="3044">IF($K479="","",IF($K479=$K477,AD477,AD478))</f>
        <v/>
      </c>
      <c r="AI479" s="232" t="str">
        <f t="shared" si="3044"/>
        <v/>
      </c>
      <c r="AJ479" s="233" t="str">
        <f t="shared" si="3044"/>
        <v/>
      </c>
      <c r="AK479" s="233" t="str">
        <f t="shared" si="3044"/>
        <v/>
      </c>
      <c r="AL479" s="236" t="str">
        <f t="shared" ref="AL479" si="3045">IF($K479="","",IF($K479=$K477,AZ477,AZ478))</f>
        <v/>
      </c>
      <c r="AM479" s="241" t="str">
        <f t="shared" ref="AM479:AN479" si="3046">IF($K479="","",IF($K479=$K477,AL477,AL478))</f>
        <v/>
      </c>
      <c r="AN479" s="241" t="str">
        <f t="shared" si="3046"/>
        <v/>
      </c>
      <c r="AO479" s="277"/>
      <c r="AP479" s="277"/>
      <c r="AQ479" s="277"/>
      <c r="AR479" s="277"/>
      <c r="AS479" s="280"/>
      <c r="AT479" s="264"/>
      <c r="AU479" s="265"/>
      <c r="AV479" s="179"/>
      <c r="AW479" s="265"/>
      <c r="AX479" s="179"/>
      <c r="AY479" s="265"/>
      <c r="AZ479" s="266"/>
      <c r="BA479" s="223" t="str">
        <f t="shared" si="2890"/>
        <v/>
      </c>
      <c r="BB479" s="223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223" t="str">
        <f t="shared" si="2882"/>
        <v/>
      </c>
    </row>
    <row r="480" spans="1:55">
      <c r="A480" s="166">
        <f>输入错误检查!A479</f>
        <v>0</v>
      </c>
      <c r="B480" s="108" t="str">
        <f t="shared" si="2995"/>
        <v/>
      </c>
      <c r="C480" s="108" t="str">
        <f t="shared" si="2996"/>
        <v/>
      </c>
      <c r="D480" s="108" t="str">
        <f t="shared" si="2997"/>
        <v/>
      </c>
      <c r="E480" s="108" t="str">
        <f t="shared" si="2998"/>
        <v/>
      </c>
      <c r="F480" s="108" t="str">
        <f t="shared" si="2999"/>
        <v/>
      </c>
      <c r="G480" s="125">
        <v>5</v>
      </c>
      <c r="H480" s="108" t="s">
        <v>311</v>
      </c>
      <c r="I480" s="108" t="str">
        <f t="shared" si="2922"/>
        <v/>
      </c>
      <c r="J480" s="108" t="str">
        <f t="shared" si="2923"/>
        <v/>
      </c>
      <c r="K480" s="288"/>
      <c r="L480" s="288"/>
      <c r="M480" s="208"/>
      <c r="N480" s="208"/>
      <c r="O480" s="108"/>
      <c r="P480" s="267"/>
      <c r="Q480" s="267"/>
      <c r="R480" s="267"/>
      <c r="S480" s="288"/>
      <c r="T480" s="288"/>
      <c r="U480" s="125" t="str">
        <f t="shared" si="2856"/>
        <v/>
      </c>
      <c r="V480" s="125" t="str" cm="1">
        <f t="array" ref="V480">_xlfn.IFS(S480+T480=0,"",S480&gt;T480,IF(I480="主",IF(S480=5,4,3),IF(S480=5,0,1)),S480&lt;T480,IF(I480="主",IF(T480=5,0,1),IF(T480=5,4,3)),S480=T480,2)</f>
        <v/>
      </c>
      <c r="W480" s="271"/>
      <c r="X480" s="271"/>
      <c r="Y480" s="258" t="str">
        <f t="shared" si="3032"/>
        <v/>
      </c>
      <c r="Z480" s="235" t="str">
        <f t="shared" ref="Z480:AA480" si="3047">IF($K480="","",IF($K480=$K478,AT478,AT477))</f>
        <v/>
      </c>
      <c r="AA480" s="235" t="str">
        <f t="shared" si="3047"/>
        <v/>
      </c>
      <c r="AB480" s="239" t="str">
        <f t="shared" ref="AB480" si="3048">IF($K480="","",IF($K480=$K478,AW478,AW477))</f>
        <v/>
      </c>
      <c r="AC480" s="239" t="str">
        <f t="shared" ref="AC480" si="3049">IF($K480="","",IF($K480=$K478,AY478,AY477))</f>
        <v/>
      </c>
      <c r="AD480" s="232" t="str">
        <f t="shared" ref="AD480:AG480" si="3050">IF($K480="","",IF($K480=$K478,Z478,Z477))</f>
        <v/>
      </c>
      <c r="AE480" s="232" t="str">
        <f t="shared" si="3050"/>
        <v/>
      </c>
      <c r="AF480" s="240" t="str">
        <f t="shared" si="3050"/>
        <v/>
      </c>
      <c r="AG480" s="240" t="str">
        <f t="shared" si="3050"/>
        <v/>
      </c>
      <c r="AH480" s="232" t="str">
        <f t="shared" ref="AH480:AK480" si="3051">IF($K480="","",IF($K480=$K478,AD478,AD477))</f>
        <v/>
      </c>
      <c r="AI480" s="232" t="str">
        <f t="shared" si="3051"/>
        <v/>
      </c>
      <c r="AJ480" s="233" t="str">
        <f t="shared" si="3051"/>
        <v/>
      </c>
      <c r="AK480" s="233" t="str">
        <f t="shared" si="3051"/>
        <v/>
      </c>
      <c r="AL480" s="236" t="str">
        <f t="shared" ref="AL480" si="3052">IF($K480="","",IF($K480=$K478,AZ478,AZ477))</f>
        <v/>
      </c>
      <c r="AM480" s="241" t="str">
        <f t="shared" ref="AM480:AN480" si="3053">IF($K480="","",IF($K480=$K478,AL478,AL477))</f>
        <v/>
      </c>
      <c r="AN480" s="241" t="str">
        <f t="shared" si="3053"/>
        <v/>
      </c>
      <c r="AO480" s="277"/>
      <c r="AP480" s="277"/>
      <c r="AQ480" s="277"/>
      <c r="AR480" s="277"/>
      <c r="AS480" s="277"/>
      <c r="AT480" s="264"/>
      <c r="AU480" s="265"/>
      <c r="AV480" s="179"/>
      <c r="AW480" s="265"/>
      <c r="AX480" s="179"/>
      <c r="AY480" s="265"/>
      <c r="AZ480" s="266"/>
      <c r="BA480" s="223" t="str">
        <f t="shared" si="2890"/>
        <v/>
      </c>
      <c r="BB480" s="223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223" t="str">
        <f t="shared" si="2882"/>
        <v/>
      </c>
    </row>
    <row r="481" spans="1:55">
      <c r="A481" s="166">
        <f>输入错误检查!A480</f>
        <v>0</v>
      </c>
      <c r="B481" s="108" t="str">
        <f t="shared" si="2995"/>
        <v/>
      </c>
      <c r="C481" s="108" t="str">
        <f t="shared" si="2996"/>
        <v/>
      </c>
      <c r="D481" s="108" t="str">
        <f t="shared" si="2997"/>
        <v/>
      </c>
      <c r="E481" s="108" t="str">
        <f t="shared" si="2998"/>
        <v/>
      </c>
      <c r="F481" s="108" t="str">
        <f t="shared" si="2999"/>
        <v/>
      </c>
      <c r="G481" s="125" t="s">
        <v>314</v>
      </c>
      <c r="H481" s="108" t="s">
        <v>307</v>
      </c>
      <c r="I481" s="108" t="str">
        <f t="shared" si="2922"/>
        <v/>
      </c>
      <c r="J481" s="108" t="str">
        <f t="shared" si="2923"/>
        <v/>
      </c>
      <c r="K481" s="288"/>
      <c r="L481" s="288"/>
      <c r="M481" s="208">
        <f>S481+S482</f>
        <v>0</v>
      </c>
      <c r="N481" s="208">
        <f>T481+T482</f>
        <v>0</v>
      </c>
      <c r="O481" s="108">
        <f t="shared" si="3021"/>
        <v>0</v>
      </c>
      <c r="P481" s="256">
        <f t="shared" si="3022"/>
        <v>0</v>
      </c>
      <c r="Q481" s="256">
        <f t="shared" si="3023"/>
        <v>0</v>
      </c>
      <c r="R481" s="256">
        <f t="shared" si="3024"/>
        <v>0</v>
      </c>
      <c r="S481" s="288"/>
      <c r="T481" s="288"/>
      <c r="U481" s="125" t="str">
        <f t="shared" si="2856"/>
        <v/>
      </c>
      <c r="V481" s="125" t="str" cm="1">
        <f t="array" ref="V481">_xlfn.IFS(S481+T481=0,"",S481&gt;T481,IF(I481="主",IF(S481=5,4,3),IF(S481=5,0,1)),S481&lt;T481,IF(I481="主",IF(T481=5,0,1),IF(T481=5,4,3)),S481=T481,2)</f>
        <v/>
      </c>
      <c r="W481" s="271"/>
      <c r="X481" s="271"/>
      <c r="Y481" s="258"/>
      <c r="Z481" s="235" t="str">
        <f t="shared" ref="Z481:AA481" si="3054">IF($K481="","",IF($K481=$K479,AT479,AT480))</f>
        <v/>
      </c>
      <c r="AA481" s="235" t="str">
        <f t="shared" si="3054"/>
        <v/>
      </c>
      <c r="AB481" s="239" t="str">
        <f t="shared" ref="AB481" si="3055">IF($K481="","",IF($K481=$K479,AW479,AW480))</f>
        <v/>
      </c>
      <c r="AC481" s="239" t="str">
        <f t="shared" ref="AC481" si="3056">IF($K481="","",IF($K481=$K479,AY479,AY480))</f>
        <v/>
      </c>
      <c r="AD481" s="232" t="str">
        <f t="shared" ref="AD481:AG481" si="3057">IF($K481="","",IF($K481=$K479,Z479,Z480))</f>
        <v/>
      </c>
      <c r="AE481" s="232" t="str">
        <f t="shared" si="3057"/>
        <v/>
      </c>
      <c r="AF481" s="240" t="str">
        <f t="shared" si="3057"/>
        <v/>
      </c>
      <c r="AG481" s="240" t="str">
        <f t="shared" si="3057"/>
        <v/>
      </c>
      <c r="AH481" s="232" t="str">
        <f t="shared" ref="AH481:AK481" si="3058">IF($K481="","",IF($K481=$K479,AD479,AD480))</f>
        <v/>
      </c>
      <c r="AI481" s="232" t="str">
        <f t="shared" si="3058"/>
        <v/>
      </c>
      <c r="AJ481" s="233" t="str">
        <f t="shared" si="3058"/>
        <v/>
      </c>
      <c r="AK481" s="233" t="str">
        <f t="shared" si="3058"/>
        <v/>
      </c>
      <c r="AL481" s="236" t="str">
        <f t="shared" ref="AL481" si="3059">IF($K481="","",IF($K481=$K479,AZ479,AZ480))</f>
        <v/>
      </c>
      <c r="AM481" s="241" t="str">
        <f t="shared" ref="AM481:AN481" si="3060">IF($K481="","",IF($K481=$K479,AL479,AL480))</f>
        <v/>
      </c>
      <c r="AN481" s="241" t="str">
        <f t="shared" si="3060"/>
        <v/>
      </c>
      <c r="AO481" s="277"/>
      <c r="AP481" s="277"/>
      <c r="AQ481" s="277"/>
      <c r="AR481" s="277"/>
      <c r="AS481" s="280"/>
      <c r="AT481" s="264"/>
      <c r="AU481" s="265"/>
      <c r="AV481" s="179"/>
      <c r="AW481" s="265"/>
      <c r="AX481" s="179"/>
      <c r="AY481" s="265"/>
      <c r="AZ481" s="266"/>
      <c r="BA481" s="223" t="str">
        <f t="shared" si="2890"/>
        <v/>
      </c>
      <c r="BB481" s="223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223" t="str">
        <f t="shared" si="2882"/>
        <v/>
      </c>
    </row>
    <row r="482" spans="1:55">
      <c r="A482" s="166">
        <f>输入错误检查!A481</f>
        <v>0</v>
      </c>
      <c r="B482" s="108" t="str">
        <f t="shared" si="2995"/>
        <v/>
      </c>
      <c r="C482" s="108" t="str">
        <f t="shared" si="2996"/>
        <v/>
      </c>
      <c r="D482" s="108" t="str">
        <f t="shared" si="2997"/>
        <v/>
      </c>
      <c r="E482" s="108" t="str">
        <f t="shared" si="2998"/>
        <v/>
      </c>
      <c r="F482" s="108" t="str">
        <f t="shared" si="2999"/>
        <v/>
      </c>
      <c r="G482" s="125" t="s">
        <v>314</v>
      </c>
      <c r="H482" s="108" t="s">
        <v>311</v>
      </c>
      <c r="I482" s="108" t="str">
        <f t="shared" si="2922"/>
        <v/>
      </c>
      <c r="J482" s="108" t="str">
        <f t="shared" si="2923"/>
        <v/>
      </c>
      <c r="K482" s="288"/>
      <c r="L482" s="288"/>
      <c r="M482" s="208"/>
      <c r="N482" s="208"/>
      <c r="O482" s="108"/>
      <c r="P482" s="267"/>
      <c r="Q482" s="267"/>
      <c r="R482" s="267"/>
      <c r="S482" s="288"/>
      <c r="T482" s="288"/>
      <c r="U482" s="125" t="str">
        <f t="shared" si="2856"/>
        <v/>
      </c>
      <c r="V482" s="125" t="str" cm="1">
        <f t="array" ref="V482">_xlfn.IFS(S482+T482=0,"",S482&gt;T482,IF(I482="主",IF(S482=5,4,3),IF(S482=5,0,1)),S482&lt;T482,IF(I482="主",IF(T482=5,0,1),IF(T482=5,4,3)),S482=T482,2)</f>
        <v/>
      </c>
      <c r="W482" s="271"/>
      <c r="X482" s="271"/>
      <c r="Y482" s="258" t="str">
        <f t="shared" si="3032"/>
        <v/>
      </c>
      <c r="Z482" s="235" t="str">
        <f t="shared" ref="Z482:AA482" si="3061">IF($K482="","",IF($K482=$K480,AT480,AT479))</f>
        <v/>
      </c>
      <c r="AA482" s="235" t="str">
        <f t="shared" si="3061"/>
        <v/>
      </c>
      <c r="AB482" s="239" t="str">
        <f t="shared" ref="AB482" si="3062">IF($K482="","",IF($K482=$K480,AW480,AW479))</f>
        <v/>
      </c>
      <c r="AC482" s="239" t="str">
        <f t="shared" ref="AC482" si="3063">IF($K482="","",IF($K482=$K480,AY480,AY479))</f>
        <v/>
      </c>
      <c r="AD482" s="232" t="str">
        <f t="shared" ref="AD482:AG482" si="3064">IF($K482="","",IF($K482=$K480,Z480,Z479))</f>
        <v/>
      </c>
      <c r="AE482" s="232" t="str">
        <f t="shared" si="3064"/>
        <v/>
      </c>
      <c r="AF482" s="240" t="str">
        <f t="shared" si="3064"/>
        <v/>
      </c>
      <c r="AG482" s="240" t="str">
        <f t="shared" si="3064"/>
        <v/>
      </c>
      <c r="AH482" s="232" t="str">
        <f t="shared" ref="AH482:AK482" si="3065">IF($K482="","",IF($K482=$K480,AD480,AD479))</f>
        <v/>
      </c>
      <c r="AI482" s="232" t="str">
        <f t="shared" si="3065"/>
        <v/>
      </c>
      <c r="AJ482" s="233" t="str">
        <f t="shared" si="3065"/>
        <v/>
      </c>
      <c r="AK482" s="233" t="str">
        <f t="shared" si="3065"/>
        <v/>
      </c>
      <c r="AL482" s="236" t="str">
        <f t="shared" ref="AL482" si="3066">IF($K482="","",IF($K482=$K480,AZ480,AZ479))</f>
        <v/>
      </c>
      <c r="AM482" s="241" t="str">
        <f t="shared" ref="AM482:AN482" si="3067">IF($K482="","",IF($K482=$K480,AL480,AL479))</f>
        <v/>
      </c>
      <c r="AN482" s="241" t="str">
        <f t="shared" si="3067"/>
        <v/>
      </c>
      <c r="AO482" s="277"/>
      <c r="AP482" s="277"/>
      <c r="AQ482" s="277"/>
      <c r="AR482" s="277"/>
      <c r="AS482" s="277"/>
      <c r="AT482" s="264"/>
      <c r="AU482" s="265"/>
      <c r="AV482" s="179"/>
      <c r="AW482" s="265"/>
      <c r="AX482" s="179"/>
      <c r="AY482" s="265"/>
      <c r="AZ482" s="266"/>
      <c r="BA482" s="223" t="str">
        <f t="shared" si="2890"/>
        <v/>
      </c>
      <c r="BB482" s="223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223" t="str">
        <f t="shared" si="2882"/>
        <v/>
      </c>
    </row>
    <row r="483" spans="1:55">
      <c r="A483" s="166">
        <f>输入错误检查!A482</f>
        <v>0</v>
      </c>
      <c r="B483" s="108" t="str">
        <f>IF(赛果!A42="","",赛果!A42)</f>
        <v/>
      </c>
      <c r="C483" s="108" t="str">
        <f>IF(赛果!B42="","",赛果!B42)</f>
        <v/>
      </c>
      <c r="D483" s="108" t="str">
        <f>IF(赛果!C42="","",赛果!C42)</f>
        <v/>
      </c>
      <c r="E483" s="108" t="str">
        <f>IF(赛果!D42="","",赛果!D42)</f>
        <v/>
      </c>
      <c r="F483" s="108" t="str">
        <f>IF(赛果!E42="","",赛果!E42)</f>
        <v/>
      </c>
      <c r="G483" s="125">
        <v>1</v>
      </c>
      <c r="H483" s="108" t="s">
        <v>307</v>
      </c>
      <c r="I483" s="108" t="str">
        <f t="shared" si="2922"/>
        <v/>
      </c>
      <c r="J483" s="108" t="str">
        <f t="shared" si="2923"/>
        <v/>
      </c>
      <c r="K483" s="179"/>
      <c r="L483" s="207"/>
      <c r="M483" s="208">
        <f>S483+S484</f>
        <v>0</v>
      </c>
      <c r="N483" s="208">
        <f>T483+T484</f>
        <v>0</v>
      </c>
      <c r="O483" s="125">
        <f t="shared" ref="O483:O487" si="3068">M483+N483</f>
        <v>0</v>
      </c>
      <c r="P483" s="209">
        <f t="shared" ref="P483:P487" si="3069">IF(M483&gt;N483,1,0)</f>
        <v>0</v>
      </c>
      <c r="Q483" s="209">
        <f t="shared" ref="Q483:Q487" si="3070">IF(M483+N483=0,0,IF(M483=N483,1,0))</f>
        <v>0</v>
      </c>
      <c r="R483" s="209">
        <f t="shared" ref="R483:R487" si="3071">IF(M483&lt;N483,1,0)</f>
        <v>0</v>
      </c>
      <c r="S483" s="177"/>
      <c r="T483" s="177"/>
      <c r="U483" s="125" t="str">
        <f t="shared" si="2856"/>
        <v/>
      </c>
      <c r="V483" s="125" t="str" cm="1">
        <f t="array" ref="V483">_xlfn.IFS(S483+T483=0,"",S483&gt;T483,IF(I483="主",IF(S483=5,4,3),IF(S483=5,0,1)),S483&lt;T483,IF(I483="主",IF(T483=5,0,1),IF(T483=5,4,3)),S483=T483,2)</f>
        <v/>
      </c>
      <c r="W483" s="210"/>
      <c r="X483" s="210"/>
      <c r="Y483" s="210"/>
      <c r="Z483" s="211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3"/>
      <c r="AL483" s="214"/>
      <c r="AM483" s="214"/>
      <c r="AN483" s="214"/>
      <c r="AO483" s="249"/>
      <c r="AP483" s="250"/>
      <c r="AQ483" s="217"/>
      <c r="AR483" s="218"/>
      <c r="AS483" s="219"/>
      <c r="AT483" s="220"/>
      <c r="AU483" s="221"/>
      <c r="AV483" s="179"/>
      <c r="AW483" s="221"/>
      <c r="AX483" s="179"/>
      <c r="AY483" s="221"/>
      <c r="AZ483" s="136"/>
      <c r="BA483" s="223" t="str">
        <f t="shared" si="2890"/>
        <v/>
      </c>
      <c r="BB483" s="223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223" t="str">
        <f t="shared" si="2882"/>
        <v/>
      </c>
    </row>
    <row r="484" spans="1:55">
      <c r="A484" s="166">
        <f>输入错误检查!A483</f>
        <v>0</v>
      </c>
      <c r="B484" s="108" t="str">
        <f t="shared" ref="B484:B494" si="3072">B483</f>
        <v/>
      </c>
      <c r="C484" s="108" t="str">
        <f t="shared" ref="C484:C494" si="3073">C483</f>
        <v/>
      </c>
      <c r="D484" s="108" t="str">
        <f t="shared" ref="D484:D494" si="3074">D483</f>
        <v/>
      </c>
      <c r="E484" s="108" t="str">
        <f t="shared" ref="E484:E494" si="3075">E483</f>
        <v/>
      </c>
      <c r="F484" s="108" t="str">
        <f t="shared" ref="F484:F494" si="3076">F483</f>
        <v/>
      </c>
      <c r="G484" s="125">
        <v>1</v>
      </c>
      <c r="H484" s="108" t="s">
        <v>311</v>
      </c>
      <c r="I484" s="108" t="str">
        <f t="shared" si="2922"/>
        <v/>
      </c>
      <c r="J484" s="108" t="str">
        <f t="shared" si="2923"/>
        <v/>
      </c>
      <c r="K484" s="179"/>
      <c r="L484" s="245"/>
      <c r="M484" s="208"/>
      <c r="N484" s="208"/>
      <c r="O484" s="125"/>
      <c r="P484" s="224"/>
      <c r="Q484" s="224"/>
      <c r="R484" s="224"/>
      <c r="S484" s="177"/>
      <c r="T484" s="177"/>
      <c r="U484" s="125" t="str">
        <f t="shared" si="2856"/>
        <v/>
      </c>
      <c r="V484" s="125" t="str" cm="1">
        <f t="array" ref="V484">_xlfn.IFS(S484+T484=0,"",S484&gt;T484,IF(I484="主",IF(S484=5,4,3),IF(S484=5,0,1)),S484&lt;T484,IF(I484="主",IF(T484=5,0,1),IF(T484=5,4,3)),S484=T484,2)</f>
        <v/>
      </c>
      <c r="W484" s="210" t="str">
        <f>IF(W483="","",W483)</f>
        <v/>
      </c>
      <c r="X484" s="210"/>
      <c r="Y484" s="210" t="str">
        <f t="shared" ref="Y484:Y488" si="3077">IF(Y483="","",Y483)</f>
        <v/>
      </c>
      <c r="Z484" s="225"/>
      <c r="AA484" s="226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13"/>
      <c r="AL484" s="214"/>
      <c r="AM484" s="214"/>
      <c r="AN484" s="214"/>
      <c r="AO484" s="249"/>
      <c r="AP484" s="250"/>
      <c r="AQ484" s="228"/>
      <c r="AR484" s="229"/>
      <c r="AS484" s="230"/>
      <c r="AT484" s="220"/>
      <c r="AU484" s="221"/>
      <c r="AV484" s="179"/>
      <c r="AW484" s="221"/>
      <c r="AX484" s="179"/>
      <c r="AY484" s="221"/>
      <c r="AZ484" s="136"/>
      <c r="BA484" s="223" t="str">
        <f t="shared" si="2890"/>
        <v/>
      </c>
      <c r="BB484" s="223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223" t="str">
        <f t="shared" si="2882"/>
        <v/>
      </c>
    </row>
    <row r="485" spans="1:55">
      <c r="A485" s="166">
        <f>输入错误检查!A484</f>
        <v>0</v>
      </c>
      <c r="B485" s="108" t="str">
        <f t="shared" si="3072"/>
        <v/>
      </c>
      <c r="C485" s="108" t="str">
        <f t="shared" si="3073"/>
        <v/>
      </c>
      <c r="D485" s="108" t="str">
        <f t="shared" si="3074"/>
        <v/>
      </c>
      <c r="E485" s="108" t="str">
        <f t="shared" si="3075"/>
        <v/>
      </c>
      <c r="F485" s="108" t="str">
        <f t="shared" si="3076"/>
        <v/>
      </c>
      <c r="G485" s="125">
        <v>2</v>
      </c>
      <c r="H485" s="108" t="s">
        <v>307</v>
      </c>
      <c r="I485" s="108" t="str">
        <f t="shared" si="2922"/>
        <v/>
      </c>
      <c r="J485" s="108" t="str">
        <f t="shared" si="2923"/>
        <v/>
      </c>
      <c r="K485" s="179"/>
      <c r="L485" s="207"/>
      <c r="M485" s="208">
        <f>S485+S486</f>
        <v>0</v>
      </c>
      <c r="N485" s="208">
        <f>T485+T486</f>
        <v>0</v>
      </c>
      <c r="O485" s="125">
        <f t="shared" si="3068"/>
        <v>0</v>
      </c>
      <c r="P485" s="209">
        <f t="shared" si="3069"/>
        <v>0</v>
      </c>
      <c r="Q485" s="209">
        <f t="shared" si="3070"/>
        <v>0</v>
      </c>
      <c r="R485" s="209">
        <f t="shared" si="3071"/>
        <v>0</v>
      </c>
      <c r="S485" s="177"/>
      <c r="T485" s="177"/>
      <c r="U485" s="125" t="str">
        <f t="shared" si="2856"/>
        <v/>
      </c>
      <c r="V485" s="125" t="str" cm="1">
        <f t="array" ref="V485">_xlfn.IFS(S485+T485=0,"",S485&gt;T485,IF(I485="主",IF(S485=5,4,3),IF(S485=5,0,1)),S485&lt;T485,IF(I485="主",IF(T485=5,0,1),IF(T485=5,4,3)),S485=T485,2)</f>
        <v/>
      </c>
      <c r="W485" s="231"/>
      <c r="X485" s="210"/>
      <c r="Y485" s="210"/>
      <c r="Z485" s="232" t="str">
        <f t="shared" ref="Z485:AA485" si="3078">IF($K485="","",IF($K485=$K483,AT483,AT484))</f>
        <v/>
      </c>
      <c r="AA485" s="233" t="str">
        <f t="shared" si="3078"/>
        <v/>
      </c>
      <c r="AB485" s="234" t="str">
        <f t="shared" ref="AB485" si="3079">IF($K485="","",IF($K485=$K483,AW483,AW484))</f>
        <v/>
      </c>
      <c r="AC485" s="235" t="str">
        <f t="shared" ref="AC485" si="3080">IF($K485="","",IF($K485=$K483,AY483,AY484))</f>
        <v/>
      </c>
      <c r="AD485" s="227"/>
      <c r="AE485" s="227"/>
      <c r="AF485" s="227"/>
      <c r="AG485" s="227"/>
      <c r="AH485" s="227"/>
      <c r="AI485" s="227"/>
      <c r="AJ485" s="227"/>
      <c r="AK485" s="227"/>
      <c r="AL485" s="236" t="str">
        <f t="shared" ref="AL485" si="3081">IF($K485="","",IF($K485=$K483,AZ483,AZ484))</f>
        <v/>
      </c>
      <c r="AM485" s="214"/>
      <c r="AN485" s="214"/>
      <c r="AO485" s="249"/>
      <c r="AP485" s="177"/>
      <c r="AQ485" s="281"/>
      <c r="AR485" s="238"/>
      <c r="AS485" s="230"/>
      <c r="AT485" s="220"/>
      <c r="AU485" s="221"/>
      <c r="AV485" s="179"/>
      <c r="AW485" s="221"/>
      <c r="AX485" s="179"/>
      <c r="AY485" s="221"/>
      <c r="AZ485" s="139"/>
      <c r="BA485" s="223" t="str">
        <f t="shared" si="2890"/>
        <v/>
      </c>
      <c r="BB485" s="223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223" t="str">
        <f t="shared" si="2882"/>
        <v/>
      </c>
    </row>
    <row r="486" spans="1:55">
      <c r="A486" s="166">
        <f>输入错误检查!A485</f>
        <v>0</v>
      </c>
      <c r="B486" s="108" t="str">
        <f t="shared" si="3072"/>
        <v/>
      </c>
      <c r="C486" s="108" t="str">
        <f t="shared" si="3073"/>
        <v/>
      </c>
      <c r="D486" s="108" t="str">
        <f t="shared" si="3074"/>
        <v/>
      </c>
      <c r="E486" s="108" t="str">
        <f t="shared" si="3075"/>
        <v/>
      </c>
      <c r="F486" s="108" t="str">
        <f t="shared" si="3076"/>
        <v/>
      </c>
      <c r="G486" s="125">
        <v>2</v>
      </c>
      <c r="H486" s="108" t="s">
        <v>311</v>
      </c>
      <c r="I486" s="108" t="str">
        <f t="shared" si="2922"/>
        <v/>
      </c>
      <c r="J486" s="108" t="str">
        <f t="shared" si="2923"/>
        <v/>
      </c>
      <c r="K486" s="179"/>
      <c r="L486" s="245"/>
      <c r="M486" s="208"/>
      <c r="N486" s="208"/>
      <c r="O486" s="125"/>
      <c r="P486" s="224"/>
      <c r="Q486" s="224"/>
      <c r="R486" s="224"/>
      <c r="S486" s="177"/>
      <c r="T486" s="177"/>
      <c r="U486" s="125" t="str">
        <f t="shared" si="2856"/>
        <v/>
      </c>
      <c r="V486" s="125" t="str" cm="1">
        <f t="array" ref="V486">_xlfn.IFS(S486+T486=0,"",S486&gt;T486,IF(I486="主",IF(S486=5,4,3),IF(S486=5,0,1)),S486&lt;T486,IF(I486="主",IF(T486=5,0,1),IF(T486=5,4,3)),S486=T486,2)</f>
        <v/>
      </c>
      <c r="W486" s="231"/>
      <c r="X486" s="210"/>
      <c r="Y486" s="210" t="str">
        <f t="shared" si="3077"/>
        <v/>
      </c>
      <c r="Z486" s="232" t="str">
        <f t="shared" ref="Z486:AA486" si="3082">IF($K486="","",IF($K486=$K484,AT484,AT483))</f>
        <v/>
      </c>
      <c r="AA486" s="233" t="str">
        <f t="shared" si="3082"/>
        <v/>
      </c>
      <c r="AB486" s="234" t="str">
        <f t="shared" ref="AB486" si="3083">IF($K486="","",IF($K486=$K484,AW484,AW483))</f>
        <v/>
      </c>
      <c r="AC486" s="235" t="str">
        <f t="shared" ref="AC486" si="3084">IF($K486="","",IF($K486=$K484,AY484,AY483))</f>
        <v/>
      </c>
      <c r="AD486" s="226"/>
      <c r="AE486" s="226"/>
      <c r="AF486" s="227"/>
      <c r="AG486" s="227"/>
      <c r="AH486" s="227"/>
      <c r="AI486" s="227"/>
      <c r="AJ486" s="227"/>
      <c r="AK486" s="227"/>
      <c r="AL486" s="236" t="str">
        <f t="shared" ref="AL486" si="3085">IF($K486="","",IF($K486=$K484,AZ484,AZ483))</f>
        <v/>
      </c>
      <c r="AM486" s="214"/>
      <c r="AN486" s="214"/>
      <c r="AO486" s="249"/>
      <c r="AP486" s="177"/>
      <c r="AQ486" s="250"/>
      <c r="AR486" s="228"/>
      <c r="AS486" s="230"/>
      <c r="AT486" s="220"/>
      <c r="AU486" s="221"/>
      <c r="AV486" s="179"/>
      <c r="AW486" s="221"/>
      <c r="AX486" s="179"/>
      <c r="AY486" s="221"/>
      <c r="AZ486" s="136"/>
      <c r="BA486" s="223" t="str">
        <f t="shared" si="2890"/>
        <v/>
      </c>
      <c r="BB486" s="223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223" t="str">
        <f t="shared" si="2882"/>
        <v/>
      </c>
    </row>
    <row r="487" spans="1:55">
      <c r="A487" s="166">
        <f>输入错误检查!A486</f>
        <v>0</v>
      </c>
      <c r="B487" s="108" t="str">
        <f t="shared" si="3072"/>
        <v/>
      </c>
      <c r="C487" s="108" t="str">
        <f t="shared" si="3073"/>
        <v/>
      </c>
      <c r="D487" s="108" t="str">
        <f t="shared" si="3074"/>
        <v/>
      </c>
      <c r="E487" s="108" t="str">
        <f t="shared" si="3075"/>
        <v/>
      </c>
      <c r="F487" s="108" t="str">
        <f t="shared" si="3076"/>
        <v/>
      </c>
      <c r="G487" s="125">
        <v>3</v>
      </c>
      <c r="H487" s="108" t="s">
        <v>307</v>
      </c>
      <c r="I487" s="108" t="str">
        <f t="shared" si="2922"/>
        <v/>
      </c>
      <c r="J487" s="108" t="str">
        <f t="shared" si="2923"/>
        <v/>
      </c>
      <c r="K487" s="179"/>
      <c r="L487" s="245"/>
      <c r="M487" s="208">
        <f>S487+S488</f>
        <v>0</v>
      </c>
      <c r="N487" s="208">
        <f>T487+T488</f>
        <v>0</v>
      </c>
      <c r="O487" s="125">
        <f t="shared" si="3068"/>
        <v>0</v>
      </c>
      <c r="P487" s="209">
        <f t="shared" si="3069"/>
        <v>0</v>
      </c>
      <c r="Q487" s="209">
        <f t="shared" si="3070"/>
        <v>0</v>
      </c>
      <c r="R487" s="209">
        <f t="shared" si="3071"/>
        <v>0</v>
      </c>
      <c r="S487" s="177"/>
      <c r="T487" s="177"/>
      <c r="U487" s="125" t="str">
        <f t="shared" si="2856"/>
        <v/>
      </c>
      <c r="V487" s="125" t="str" cm="1">
        <f t="array" ref="V487">_xlfn.IFS(S487+T487=0,"",S487&gt;T487,IF(I487="主",IF(S487=5,4,3),IF(S487=5,0,1)),S487&lt;T487,IF(I487="主",IF(T487=5,0,1),IF(T487=5,4,3)),S487=T487,2)</f>
        <v/>
      </c>
      <c r="W487" s="231"/>
      <c r="X487" s="231"/>
      <c r="Y487" s="210"/>
      <c r="Z487" s="235" t="str">
        <f t="shared" ref="Z487:AA487" si="3086">IF($K487="","",IF($K487=$K485,AT485,AT486))</f>
        <v/>
      </c>
      <c r="AA487" s="235" t="str">
        <f t="shared" si="3086"/>
        <v/>
      </c>
      <c r="AB487" s="239" t="str">
        <f t="shared" ref="AB487" si="3087">IF($K487="","",IF($K487=$K485,AW485,AW486))</f>
        <v/>
      </c>
      <c r="AC487" s="239" t="str">
        <f t="shared" ref="AC487" si="3088">IF($K487="","",IF($K487=$K485,AY485,AY486))</f>
        <v/>
      </c>
      <c r="AD487" s="235" t="str">
        <f t="shared" ref="AD487:AG487" si="3089">IF($K487="","",IF($K487=$K485,Z485,Z486))</f>
        <v/>
      </c>
      <c r="AE487" s="240" t="str">
        <f t="shared" si="3089"/>
        <v/>
      </c>
      <c r="AF487" s="240" t="str">
        <f t="shared" si="3089"/>
        <v/>
      </c>
      <c r="AG487" s="240" t="str">
        <f t="shared" si="3089"/>
        <v/>
      </c>
      <c r="AH487" s="227"/>
      <c r="AI487" s="227"/>
      <c r="AJ487" s="227"/>
      <c r="AK487" s="227"/>
      <c r="AL487" s="236" t="str">
        <f t="shared" ref="AL487" si="3090">IF($K487="","",IF($K487=$K485,AZ485,AZ486))</f>
        <v/>
      </c>
      <c r="AM487" s="241" t="str">
        <f t="shared" ref="AM487" si="3091">IF($K487="","",IF($K487=$K485,AL485,AL486))</f>
        <v/>
      </c>
      <c r="AN487" s="214"/>
      <c r="AO487" s="249"/>
      <c r="AP487" s="177"/>
      <c r="AQ487" s="177"/>
      <c r="AR487" s="281"/>
      <c r="AS487" s="242"/>
      <c r="AT487" s="282"/>
      <c r="AU487" s="247"/>
      <c r="AV487" s="177"/>
      <c r="AW487" s="247"/>
      <c r="AX487" s="177"/>
      <c r="AY487" s="247"/>
      <c r="AZ487" s="139"/>
      <c r="BA487" s="223" t="str">
        <f t="shared" si="2890"/>
        <v/>
      </c>
      <c r="BB487" s="223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223" t="str">
        <f t="shared" si="2882"/>
        <v/>
      </c>
    </row>
    <row r="488" spans="1:55">
      <c r="A488" s="166">
        <f>输入错误检查!A487</f>
        <v>0</v>
      </c>
      <c r="B488" s="108" t="str">
        <f t="shared" si="3072"/>
        <v/>
      </c>
      <c r="C488" s="108" t="str">
        <f t="shared" si="3073"/>
        <v/>
      </c>
      <c r="D488" s="108" t="str">
        <f t="shared" si="3074"/>
        <v/>
      </c>
      <c r="E488" s="108" t="str">
        <f t="shared" si="3075"/>
        <v/>
      </c>
      <c r="F488" s="108" t="str">
        <f t="shared" si="3076"/>
        <v/>
      </c>
      <c r="G488" s="125">
        <v>3</v>
      </c>
      <c r="H488" s="108" t="s">
        <v>311</v>
      </c>
      <c r="I488" s="108" t="str">
        <f t="shared" si="2922"/>
        <v/>
      </c>
      <c r="J488" s="108" t="str">
        <f t="shared" si="2923"/>
        <v/>
      </c>
      <c r="K488" s="179"/>
      <c r="L488" s="245"/>
      <c r="M488" s="208"/>
      <c r="N488" s="208"/>
      <c r="O488" s="125"/>
      <c r="P488" s="224"/>
      <c r="Q488" s="224"/>
      <c r="R488" s="224"/>
      <c r="S488" s="177"/>
      <c r="T488" s="177"/>
      <c r="U488" s="125" t="str">
        <f t="shared" si="2856"/>
        <v/>
      </c>
      <c r="V488" s="125" t="str" cm="1">
        <f t="array" ref="V488">_xlfn.IFS(S488+T488=0,"",S488&gt;T488,IF(I488="主",IF(S488=5,4,3),IF(S488=5,0,1)),S488&lt;T488,IF(I488="主",IF(T488=5,0,1),IF(T488=5,4,3)),S488=T488,2)</f>
        <v/>
      </c>
      <c r="W488" s="231"/>
      <c r="X488" s="231"/>
      <c r="Y488" s="210" t="str">
        <f t="shared" si="3077"/>
        <v/>
      </c>
      <c r="Z488" s="235" t="str">
        <f t="shared" ref="Z488:AA488" si="3092">IF($K488="","",IF($K488=$K486,AT486,AT485))</f>
        <v/>
      </c>
      <c r="AA488" s="235" t="str">
        <f t="shared" si="3092"/>
        <v/>
      </c>
      <c r="AB488" s="239" t="str">
        <f t="shared" ref="AB488" si="3093">IF($K488="","",IF($K488=$K486,AW486,AW485))</f>
        <v/>
      </c>
      <c r="AC488" s="239" t="str">
        <f t="shared" ref="AC488" si="3094">IF($K488="","",IF($K488=$K486,AY486,AY485))</f>
        <v/>
      </c>
      <c r="AD488" s="235" t="str">
        <f t="shared" ref="AD488:AG488" si="3095">IF($K488="","",IF($K488=$K486,Z486,Z485))</f>
        <v/>
      </c>
      <c r="AE488" s="240" t="str">
        <f t="shared" si="3095"/>
        <v/>
      </c>
      <c r="AF488" s="240" t="str">
        <f t="shared" si="3095"/>
        <v/>
      </c>
      <c r="AG488" s="240" t="str">
        <f t="shared" si="3095"/>
        <v/>
      </c>
      <c r="AH488" s="226"/>
      <c r="AI488" s="226"/>
      <c r="AJ488" s="226"/>
      <c r="AK488" s="243"/>
      <c r="AL488" s="236" t="str">
        <f t="shared" ref="AL488" si="3096">IF($K488="","",IF($K488=$K486,AZ486,AZ485))</f>
        <v/>
      </c>
      <c r="AM488" s="241" t="str">
        <f t="shared" ref="AM488" si="3097">IF($K488="","",IF($K488=$K486,AL486,AL485))</f>
        <v/>
      </c>
      <c r="AN488" s="214"/>
      <c r="AO488" s="249"/>
      <c r="AP488" s="177"/>
      <c r="AQ488" s="177"/>
      <c r="AR488" s="250"/>
      <c r="AS488" s="244"/>
      <c r="AT488" s="282"/>
      <c r="AU488" s="247"/>
      <c r="AV488" s="177"/>
      <c r="AW488" s="247"/>
      <c r="AX488" s="177"/>
      <c r="AY488" s="247"/>
      <c r="AZ488" s="139"/>
      <c r="BA488" s="223" t="str">
        <f t="shared" si="2890"/>
        <v/>
      </c>
      <c r="BB488" s="223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223" t="str">
        <f t="shared" si="2882"/>
        <v/>
      </c>
    </row>
    <row r="489" spans="1:55">
      <c r="A489" s="166">
        <f>输入错误检查!A488</f>
        <v>0</v>
      </c>
      <c r="B489" s="108" t="str">
        <f t="shared" si="3072"/>
        <v/>
      </c>
      <c r="C489" s="108" t="str">
        <f t="shared" si="3073"/>
        <v/>
      </c>
      <c r="D489" s="108" t="str">
        <f t="shared" si="3074"/>
        <v/>
      </c>
      <c r="E489" s="108" t="str">
        <f t="shared" si="3075"/>
        <v/>
      </c>
      <c r="F489" s="108" t="str">
        <f t="shared" si="3076"/>
        <v/>
      </c>
      <c r="G489" s="125">
        <v>4</v>
      </c>
      <c r="H489" s="108" t="s">
        <v>307</v>
      </c>
      <c r="I489" s="108" t="str">
        <f t="shared" si="2922"/>
        <v/>
      </c>
      <c r="J489" s="108" t="str">
        <f t="shared" si="2923"/>
        <v/>
      </c>
      <c r="K489" s="179"/>
      <c r="L489" s="245"/>
      <c r="M489" s="208">
        <f>S489+S490</f>
        <v>0</v>
      </c>
      <c r="N489" s="208">
        <f>T489+T490</f>
        <v>0</v>
      </c>
      <c r="O489" s="125">
        <f t="shared" ref="O489:O493" si="3098">M489+N489</f>
        <v>0</v>
      </c>
      <c r="P489" s="209">
        <f t="shared" ref="P489:P493" si="3099">IF(M489&gt;N489,1,0)</f>
        <v>0</v>
      </c>
      <c r="Q489" s="209">
        <f t="shared" ref="Q489:Q493" si="3100">IF(M489+N489=0,0,IF(M489=N489,1,0))</f>
        <v>0</v>
      </c>
      <c r="R489" s="209">
        <f t="shared" ref="R489:R493" si="3101">IF(M489&lt;N489,1,0)</f>
        <v>0</v>
      </c>
      <c r="S489" s="177"/>
      <c r="T489" s="177"/>
      <c r="U489" s="125" t="str">
        <f t="shared" si="2856"/>
        <v/>
      </c>
      <c r="V489" s="125" t="str" cm="1">
        <f t="array" ref="V489">_xlfn.IFS(S489+T489=0,"",S489&gt;T489,IF(I489="主",IF(S489=5,4,3),IF(S489=5,0,1)),S489&lt;T489,IF(I489="主",IF(T489=5,0,1),IF(T489=5,4,3)),S489=T489,2)</f>
        <v/>
      </c>
      <c r="W489" s="231"/>
      <c r="X489" s="231"/>
      <c r="Y489" s="210"/>
      <c r="Z489" s="235" t="str">
        <f t="shared" ref="Z489:AA489" si="3102">IF($K489="","",IF($K489=$K487,AT487,AT488))</f>
        <v/>
      </c>
      <c r="AA489" s="235" t="str">
        <f t="shared" si="3102"/>
        <v/>
      </c>
      <c r="AB489" s="239" t="str">
        <f t="shared" ref="AB489" si="3103">IF($K489="","",IF($K489=$K487,AW487,AW488))</f>
        <v/>
      </c>
      <c r="AC489" s="239" t="str">
        <f t="shared" ref="AC489" si="3104">IF($K489="","",IF($K489=$K487,AY487,AY488))</f>
        <v/>
      </c>
      <c r="AD489" s="232" t="str">
        <f t="shared" ref="AD489:AG489" si="3105">IF($K489="","",IF($K489=$K487,Z487,Z488))</f>
        <v/>
      </c>
      <c r="AE489" s="232" t="str">
        <f t="shared" si="3105"/>
        <v/>
      </c>
      <c r="AF489" s="240" t="str">
        <f t="shared" si="3105"/>
        <v/>
      </c>
      <c r="AG489" s="240" t="str">
        <f t="shared" si="3105"/>
        <v/>
      </c>
      <c r="AH489" s="232" t="str">
        <f t="shared" ref="AH489:AK489" si="3106">IF($K489="","",IF($K489=$K487,AD487,AD488))</f>
        <v/>
      </c>
      <c r="AI489" s="232" t="str">
        <f t="shared" si="3106"/>
        <v/>
      </c>
      <c r="AJ489" s="233" t="str">
        <f t="shared" si="3106"/>
        <v/>
      </c>
      <c r="AK489" s="233" t="str">
        <f t="shared" si="3106"/>
        <v/>
      </c>
      <c r="AL489" s="236" t="str">
        <f t="shared" ref="AL489" si="3107">IF($K489="","",IF($K489=$K487,AZ487,AZ488))</f>
        <v/>
      </c>
      <c r="AM489" s="241" t="str">
        <f t="shared" ref="AM489:AN489" si="3108">IF($K489="","",IF($K489=$K487,AL487,AL488))</f>
        <v/>
      </c>
      <c r="AN489" s="241" t="str">
        <f t="shared" si="3108"/>
        <v/>
      </c>
      <c r="AO489" s="177"/>
      <c r="AP489" s="177"/>
      <c r="AQ489" s="177"/>
      <c r="AR489" s="177"/>
      <c r="AS489" s="246"/>
      <c r="AT489" s="247"/>
      <c r="AU489" s="247"/>
      <c r="AV489" s="177"/>
      <c r="AW489" s="247"/>
      <c r="AX489" s="177"/>
      <c r="AY489" s="247"/>
      <c r="AZ489" s="139"/>
      <c r="BA489" s="223" t="str">
        <f t="shared" si="2890"/>
        <v/>
      </c>
      <c r="BB489" s="223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223" t="str">
        <f t="shared" si="2882"/>
        <v/>
      </c>
    </row>
    <row r="490" spans="1:55">
      <c r="A490" s="166">
        <f>输入错误检查!A489</f>
        <v>0</v>
      </c>
      <c r="B490" s="108" t="str">
        <f t="shared" si="3072"/>
        <v/>
      </c>
      <c r="C490" s="108" t="str">
        <f t="shared" si="3073"/>
        <v/>
      </c>
      <c r="D490" s="108" t="str">
        <f t="shared" si="3074"/>
        <v/>
      </c>
      <c r="E490" s="108" t="str">
        <f t="shared" si="3075"/>
        <v/>
      </c>
      <c r="F490" s="108" t="str">
        <f t="shared" si="3076"/>
        <v/>
      </c>
      <c r="G490" s="125">
        <v>4</v>
      </c>
      <c r="H490" s="108" t="s">
        <v>311</v>
      </c>
      <c r="I490" s="108" t="str">
        <f t="shared" si="2922"/>
        <v/>
      </c>
      <c r="J490" s="108" t="str">
        <f t="shared" si="2923"/>
        <v/>
      </c>
      <c r="K490" s="179"/>
      <c r="L490" s="245"/>
      <c r="M490" s="208"/>
      <c r="N490" s="208"/>
      <c r="O490" s="125"/>
      <c r="P490" s="224"/>
      <c r="Q490" s="224"/>
      <c r="R490" s="224"/>
      <c r="S490" s="177"/>
      <c r="T490" s="177"/>
      <c r="U490" s="125" t="str">
        <f t="shared" si="2856"/>
        <v/>
      </c>
      <c r="V490" s="125" t="str" cm="1">
        <f t="array" ref="V490">_xlfn.IFS(S490+T490=0,"",S490&gt;T490,IF(I490="主",IF(S490=5,4,3),IF(S490=5,0,1)),S490&lt;T490,IF(I490="主",IF(T490=5,0,1),IF(T490=5,4,3)),S490=T490,2)</f>
        <v/>
      </c>
      <c r="W490" s="231"/>
      <c r="X490" s="231"/>
      <c r="Y490" s="210" t="str">
        <f t="shared" ref="Y490:Y494" si="3109">IF(Y489="","",Y489)</f>
        <v/>
      </c>
      <c r="Z490" s="235" t="str">
        <f t="shared" ref="Z490:AA490" si="3110">IF($K490="","",IF($K490=$K488,AT488,AT487))</f>
        <v/>
      </c>
      <c r="AA490" s="235" t="str">
        <f t="shared" si="3110"/>
        <v/>
      </c>
      <c r="AB490" s="239" t="str">
        <f t="shared" ref="AB490" si="3111">IF($K490="","",IF($K490=$K488,AW488,AW487))</f>
        <v/>
      </c>
      <c r="AC490" s="239" t="str">
        <f t="shared" ref="AC490" si="3112">IF($K490="","",IF($K490=$K488,AY488,AY487))</f>
        <v/>
      </c>
      <c r="AD490" s="232" t="str">
        <f t="shared" ref="AD490:AG490" si="3113">IF($K490="","",IF($K490=$K488,Z488,Z487))</f>
        <v/>
      </c>
      <c r="AE490" s="232" t="str">
        <f t="shared" si="3113"/>
        <v/>
      </c>
      <c r="AF490" s="240" t="str">
        <f t="shared" si="3113"/>
        <v/>
      </c>
      <c r="AG490" s="240" t="str">
        <f t="shared" si="3113"/>
        <v/>
      </c>
      <c r="AH490" s="232" t="str">
        <f t="shared" ref="AH490:AK490" si="3114">IF($K490="","",IF($K490=$K488,AD488,AD487))</f>
        <v/>
      </c>
      <c r="AI490" s="232" t="str">
        <f t="shared" si="3114"/>
        <v/>
      </c>
      <c r="AJ490" s="233" t="str">
        <f t="shared" si="3114"/>
        <v/>
      </c>
      <c r="AK490" s="233" t="str">
        <f t="shared" si="3114"/>
        <v/>
      </c>
      <c r="AL490" s="236" t="str">
        <f t="shared" ref="AL490" si="3115">IF($K490="","",IF($K490=$K488,AZ488,AZ487))</f>
        <v/>
      </c>
      <c r="AM490" s="241" t="str">
        <f t="shared" ref="AM490:AN490" si="3116">IF($K490="","",IF($K490=$K488,AL488,AL487))</f>
        <v/>
      </c>
      <c r="AN490" s="241" t="str">
        <f t="shared" si="3116"/>
        <v/>
      </c>
      <c r="AO490" s="177"/>
      <c r="AP490" s="177"/>
      <c r="AQ490" s="177"/>
      <c r="AR490" s="177"/>
      <c r="AS490" s="177"/>
      <c r="AT490" s="247"/>
      <c r="AU490" s="247"/>
      <c r="AV490" s="177"/>
      <c r="AW490" s="247"/>
      <c r="AX490" s="177"/>
      <c r="AY490" s="247"/>
      <c r="AZ490" s="139"/>
      <c r="BA490" s="223" t="str">
        <f t="shared" si="2890"/>
        <v/>
      </c>
      <c r="BB490" s="223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223" t="str">
        <f t="shared" si="2882"/>
        <v/>
      </c>
    </row>
    <row r="491" spans="1:55">
      <c r="A491" s="166">
        <f>输入错误检查!A490</f>
        <v>0</v>
      </c>
      <c r="B491" s="108" t="str">
        <f t="shared" si="3072"/>
        <v/>
      </c>
      <c r="C491" s="108" t="str">
        <f t="shared" si="3073"/>
        <v/>
      </c>
      <c r="D491" s="108" t="str">
        <f t="shared" si="3074"/>
        <v/>
      </c>
      <c r="E491" s="108" t="str">
        <f t="shared" si="3075"/>
        <v/>
      </c>
      <c r="F491" s="108" t="str">
        <f t="shared" si="3076"/>
        <v/>
      </c>
      <c r="G491" s="125">
        <v>5</v>
      </c>
      <c r="H491" s="108" t="s">
        <v>307</v>
      </c>
      <c r="I491" s="108" t="str">
        <f t="shared" si="2922"/>
        <v/>
      </c>
      <c r="J491" s="108" t="str">
        <f t="shared" si="2923"/>
        <v/>
      </c>
      <c r="K491" s="179"/>
      <c r="L491" s="177"/>
      <c r="M491" s="208">
        <f>S491+S492</f>
        <v>0</v>
      </c>
      <c r="N491" s="208">
        <f>T491+T492</f>
        <v>0</v>
      </c>
      <c r="O491" s="125">
        <f t="shared" si="3098"/>
        <v>0</v>
      </c>
      <c r="P491" s="209">
        <f t="shared" si="3099"/>
        <v>0</v>
      </c>
      <c r="Q491" s="209">
        <f t="shared" si="3100"/>
        <v>0</v>
      </c>
      <c r="R491" s="209">
        <f t="shared" si="3101"/>
        <v>0</v>
      </c>
      <c r="S491" s="177"/>
      <c r="T491" s="177"/>
      <c r="U491" s="125" t="str">
        <f t="shared" si="2856"/>
        <v/>
      </c>
      <c r="V491" s="125" t="str" cm="1">
        <f t="array" ref="V491">_xlfn.IFS(S491+T491=0,"",S491&gt;T491,IF(I491="主",IF(S491=5,4,3),IF(S491=5,0,1)),S491&lt;T491,IF(I491="主",IF(T491=5,0,1),IF(T491=5,4,3)),S491=T491,2)</f>
        <v/>
      </c>
      <c r="W491" s="231"/>
      <c r="X491" s="231"/>
      <c r="Y491" s="210"/>
      <c r="Z491" s="235" t="str">
        <f t="shared" ref="Z491:AA491" si="3117">IF($K491="","",IF($K491=$K489,AT489,AT490))</f>
        <v/>
      </c>
      <c r="AA491" s="235" t="str">
        <f t="shared" si="3117"/>
        <v/>
      </c>
      <c r="AB491" s="239" t="str">
        <f t="shared" ref="AB491" si="3118">IF($K491="","",IF($K491=$K489,AW489,AW490))</f>
        <v/>
      </c>
      <c r="AC491" s="239" t="str">
        <f t="shared" ref="AC491" si="3119">IF($K491="","",IF($K491=$K489,AY489,AY490))</f>
        <v/>
      </c>
      <c r="AD491" s="232" t="str">
        <f t="shared" ref="AD491:AG491" si="3120">IF($K491="","",IF($K491=$K489,Z489,Z490))</f>
        <v/>
      </c>
      <c r="AE491" s="232" t="str">
        <f t="shared" si="3120"/>
        <v/>
      </c>
      <c r="AF491" s="240" t="str">
        <f t="shared" si="3120"/>
        <v/>
      </c>
      <c r="AG491" s="240" t="str">
        <f t="shared" si="3120"/>
        <v/>
      </c>
      <c r="AH491" s="232" t="str">
        <f t="shared" ref="AH491:AK491" si="3121">IF($K491="","",IF($K491=$K489,AD489,AD490))</f>
        <v/>
      </c>
      <c r="AI491" s="232" t="str">
        <f t="shared" si="3121"/>
        <v/>
      </c>
      <c r="AJ491" s="233" t="str">
        <f t="shared" si="3121"/>
        <v/>
      </c>
      <c r="AK491" s="233" t="str">
        <f t="shared" si="3121"/>
        <v/>
      </c>
      <c r="AL491" s="236" t="str">
        <f t="shared" ref="AL491" si="3122">IF($K491="","",IF($K491=$K489,AZ489,AZ490))</f>
        <v/>
      </c>
      <c r="AM491" s="241" t="str">
        <f t="shared" ref="AM491:AN491" si="3123">IF($K491="","",IF($K491=$K489,AL489,AL490))</f>
        <v/>
      </c>
      <c r="AN491" s="241" t="str">
        <f t="shared" si="3123"/>
        <v/>
      </c>
      <c r="AO491" s="249"/>
      <c r="AP491" s="177"/>
      <c r="AQ491" s="177"/>
      <c r="AR491" s="250"/>
      <c r="AS491" s="246"/>
      <c r="AT491" s="251"/>
      <c r="AU491" s="252"/>
      <c r="AV491" s="177"/>
      <c r="AW491" s="252"/>
      <c r="AX491" s="177"/>
      <c r="AY491" s="252"/>
      <c r="AZ491" s="283"/>
      <c r="BA491" s="223" t="str">
        <f t="shared" si="2890"/>
        <v/>
      </c>
      <c r="BB491" s="223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223" t="str">
        <f t="shared" si="2882"/>
        <v/>
      </c>
    </row>
    <row r="492" spans="1:55">
      <c r="A492" s="166">
        <f>输入错误检查!A491</f>
        <v>0</v>
      </c>
      <c r="B492" s="108" t="str">
        <f t="shared" si="3072"/>
        <v/>
      </c>
      <c r="C492" s="108" t="str">
        <f t="shared" si="3073"/>
        <v/>
      </c>
      <c r="D492" s="108" t="str">
        <f t="shared" si="3074"/>
        <v/>
      </c>
      <c r="E492" s="108" t="str">
        <f t="shared" si="3075"/>
        <v/>
      </c>
      <c r="F492" s="108" t="str">
        <f t="shared" si="3076"/>
        <v/>
      </c>
      <c r="G492" s="125">
        <v>5</v>
      </c>
      <c r="H492" s="108" t="s">
        <v>311</v>
      </c>
      <c r="I492" s="108" t="str">
        <f t="shared" si="2922"/>
        <v/>
      </c>
      <c r="J492" s="108" t="str">
        <f t="shared" si="2923"/>
        <v/>
      </c>
      <c r="K492" s="179"/>
      <c r="L492" s="177"/>
      <c r="M492" s="208"/>
      <c r="N492" s="208"/>
      <c r="O492" s="125"/>
      <c r="P492" s="224"/>
      <c r="Q492" s="224"/>
      <c r="R492" s="224"/>
      <c r="S492" s="177"/>
      <c r="T492" s="177"/>
      <c r="U492" s="125" t="str">
        <f t="shared" si="2856"/>
        <v/>
      </c>
      <c r="V492" s="125" t="str" cm="1">
        <f t="array" ref="V492">_xlfn.IFS(S492+T492=0,"",S492&gt;T492,IF(I492="主",IF(S492=5,4,3),IF(S492=5,0,1)),S492&lt;T492,IF(I492="主",IF(T492=5,0,1),IF(T492=5,4,3)),S492=T492,2)</f>
        <v/>
      </c>
      <c r="W492" s="231"/>
      <c r="X492" s="231"/>
      <c r="Y492" s="210" t="str">
        <f t="shared" si="3109"/>
        <v/>
      </c>
      <c r="Z492" s="235" t="str">
        <f t="shared" ref="Z492:AA492" si="3124">IF($K492="","",IF($K492=$K490,AT490,AT489))</f>
        <v/>
      </c>
      <c r="AA492" s="235" t="str">
        <f t="shared" si="3124"/>
        <v/>
      </c>
      <c r="AB492" s="239" t="str">
        <f t="shared" ref="AB492" si="3125">IF($K492="","",IF($K492=$K490,AW490,AW489))</f>
        <v/>
      </c>
      <c r="AC492" s="239" t="str">
        <f t="shared" ref="AC492" si="3126">IF($K492="","",IF($K492=$K490,AY490,AY489))</f>
        <v/>
      </c>
      <c r="AD492" s="232" t="str">
        <f t="shared" ref="AD492:AG492" si="3127">IF($K492="","",IF($K492=$K490,Z490,Z489))</f>
        <v/>
      </c>
      <c r="AE492" s="232" t="str">
        <f t="shared" si="3127"/>
        <v/>
      </c>
      <c r="AF492" s="240" t="str">
        <f t="shared" si="3127"/>
        <v/>
      </c>
      <c r="AG492" s="240" t="str">
        <f t="shared" si="3127"/>
        <v/>
      </c>
      <c r="AH492" s="232" t="str">
        <f t="shared" ref="AH492:AK492" si="3128">IF($K492="","",IF($K492=$K490,AD490,AD489))</f>
        <v/>
      </c>
      <c r="AI492" s="232" t="str">
        <f t="shared" si="3128"/>
        <v/>
      </c>
      <c r="AJ492" s="233" t="str">
        <f t="shared" si="3128"/>
        <v/>
      </c>
      <c r="AK492" s="233" t="str">
        <f t="shared" si="3128"/>
        <v/>
      </c>
      <c r="AL492" s="236" t="str">
        <f t="shared" ref="AL492" si="3129">IF($K492="","",IF($K492=$K490,AZ490,AZ489))</f>
        <v/>
      </c>
      <c r="AM492" s="241" t="str">
        <f t="shared" ref="AM492:AN492" si="3130">IF($K492="","",IF($K492=$K490,AL490,AL489))</f>
        <v/>
      </c>
      <c r="AN492" s="241" t="str">
        <f t="shared" si="3130"/>
        <v/>
      </c>
      <c r="AO492" s="249"/>
      <c r="AP492" s="177"/>
      <c r="AQ492" s="177"/>
      <c r="AR492" s="250"/>
      <c r="AS492" s="246"/>
      <c r="AT492" s="251"/>
      <c r="AU492" s="252"/>
      <c r="AV492" s="177"/>
      <c r="AW492" s="252"/>
      <c r="AX492" s="177"/>
      <c r="AY492" s="252"/>
      <c r="AZ492" s="283"/>
      <c r="BA492" s="223" t="str">
        <f t="shared" si="2890"/>
        <v/>
      </c>
      <c r="BB492" s="223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223" t="str">
        <f t="shared" si="2882"/>
        <v/>
      </c>
    </row>
    <row r="493" spans="1:55">
      <c r="A493" s="166">
        <f>输入错误检查!A492</f>
        <v>0</v>
      </c>
      <c r="B493" s="108" t="str">
        <f t="shared" si="3072"/>
        <v/>
      </c>
      <c r="C493" s="108" t="str">
        <f t="shared" si="3073"/>
        <v/>
      </c>
      <c r="D493" s="108" t="str">
        <f t="shared" si="3074"/>
        <v/>
      </c>
      <c r="E493" s="108" t="str">
        <f t="shared" si="3075"/>
        <v/>
      </c>
      <c r="F493" s="108" t="str">
        <f t="shared" si="3076"/>
        <v/>
      </c>
      <c r="G493" s="125" t="s">
        <v>314</v>
      </c>
      <c r="H493" s="108" t="s">
        <v>307</v>
      </c>
      <c r="I493" s="108" t="str">
        <f t="shared" si="2922"/>
        <v/>
      </c>
      <c r="J493" s="108" t="str">
        <f t="shared" si="2923"/>
        <v/>
      </c>
      <c r="K493" s="179"/>
      <c r="L493" s="177"/>
      <c r="M493" s="208">
        <f>S493+S494</f>
        <v>0</v>
      </c>
      <c r="N493" s="208">
        <f>T493+T494</f>
        <v>0</v>
      </c>
      <c r="O493" s="125">
        <f t="shared" si="3098"/>
        <v>0</v>
      </c>
      <c r="P493" s="209">
        <f t="shared" si="3099"/>
        <v>0</v>
      </c>
      <c r="Q493" s="209">
        <f t="shared" si="3100"/>
        <v>0</v>
      </c>
      <c r="R493" s="209">
        <f t="shared" si="3101"/>
        <v>0</v>
      </c>
      <c r="S493" s="177"/>
      <c r="T493" s="177"/>
      <c r="U493" s="125" t="str">
        <f t="shared" si="2856"/>
        <v/>
      </c>
      <c r="V493" s="125" t="str" cm="1">
        <f t="array" ref="V493">_xlfn.IFS(S493+T493=0,"",S493&gt;T493,IF(I493="主",IF(S493=5,4,3),IF(S493=5,0,1)),S493&lt;T493,IF(I493="主",IF(T493=5,0,1),IF(T493=5,4,3)),S493=T493,2)</f>
        <v/>
      </c>
      <c r="W493" s="231"/>
      <c r="X493" s="231"/>
      <c r="Y493" s="210"/>
      <c r="Z493" s="235" t="str">
        <f t="shared" ref="Z493:AA493" si="3131">IF($K493="","",IF($K493=$K491,AT491,AT492))</f>
        <v/>
      </c>
      <c r="AA493" s="235" t="str">
        <f t="shared" si="3131"/>
        <v/>
      </c>
      <c r="AB493" s="239" t="str">
        <f t="shared" ref="AB493" si="3132">IF($K493="","",IF($K493=$K491,AW491,AW492))</f>
        <v/>
      </c>
      <c r="AC493" s="239" t="str">
        <f t="shared" ref="AC493" si="3133">IF($K493="","",IF($K493=$K491,AY491,AY492))</f>
        <v/>
      </c>
      <c r="AD493" s="232" t="str">
        <f t="shared" ref="AD493:AG493" si="3134">IF($K493="","",IF($K493=$K491,Z491,Z492))</f>
        <v/>
      </c>
      <c r="AE493" s="232" t="str">
        <f t="shared" si="3134"/>
        <v/>
      </c>
      <c r="AF493" s="240" t="str">
        <f t="shared" si="3134"/>
        <v/>
      </c>
      <c r="AG493" s="240" t="str">
        <f t="shared" si="3134"/>
        <v/>
      </c>
      <c r="AH493" s="232" t="str">
        <f t="shared" ref="AH493:AK493" si="3135">IF($K493="","",IF($K493=$K491,AD491,AD492))</f>
        <v/>
      </c>
      <c r="AI493" s="232" t="str">
        <f t="shared" si="3135"/>
        <v/>
      </c>
      <c r="AJ493" s="233" t="str">
        <f t="shared" si="3135"/>
        <v/>
      </c>
      <c r="AK493" s="233" t="str">
        <f t="shared" si="3135"/>
        <v/>
      </c>
      <c r="AL493" s="236" t="str">
        <f t="shared" ref="AL493" si="3136">IF($K493="","",IF($K493=$K491,AZ491,AZ492))</f>
        <v/>
      </c>
      <c r="AM493" s="241" t="str">
        <f t="shared" ref="AM493:AN493" si="3137">IF($K493="","",IF($K493=$K491,AL491,AL492))</f>
        <v/>
      </c>
      <c r="AN493" s="241" t="str">
        <f t="shared" si="3137"/>
        <v/>
      </c>
      <c r="AO493" s="177"/>
      <c r="AP493" s="177"/>
      <c r="AQ493" s="177"/>
      <c r="AR493" s="177"/>
      <c r="AS493" s="246"/>
      <c r="AT493" s="252"/>
      <c r="AU493" s="252"/>
      <c r="AV493" s="177"/>
      <c r="AW493" s="252"/>
      <c r="AX493" s="177"/>
      <c r="AY493" s="252"/>
      <c r="AZ493" s="283"/>
      <c r="BA493" s="223" t="str">
        <f t="shared" si="2890"/>
        <v/>
      </c>
      <c r="BB493" s="223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223" t="str">
        <f t="shared" si="2882"/>
        <v/>
      </c>
    </row>
    <row r="494" spans="1:55">
      <c r="A494" s="166">
        <f>输入错误检查!A493</f>
        <v>0</v>
      </c>
      <c r="B494" s="108" t="str">
        <f t="shared" si="3072"/>
        <v/>
      </c>
      <c r="C494" s="108" t="str">
        <f t="shared" si="3073"/>
        <v/>
      </c>
      <c r="D494" s="108" t="str">
        <f t="shared" si="3074"/>
        <v/>
      </c>
      <c r="E494" s="108" t="str">
        <f t="shared" si="3075"/>
        <v/>
      </c>
      <c r="F494" s="108" t="str">
        <f t="shared" si="3076"/>
        <v/>
      </c>
      <c r="G494" s="125" t="s">
        <v>314</v>
      </c>
      <c r="H494" s="108" t="s">
        <v>311</v>
      </c>
      <c r="I494" s="108" t="str">
        <f t="shared" si="2922"/>
        <v/>
      </c>
      <c r="J494" s="108" t="str">
        <f t="shared" si="2923"/>
        <v/>
      </c>
      <c r="K494" s="177"/>
      <c r="L494" s="177"/>
      <c r="M494" s="208"/>
      <c r="N494" s="208"/>
      <c r="O494" s="125"/>
      <c r="P494" s="224"/>
      <c r="Q494" s="224"/>
      <c r="R494" s="224"/>
      <c r="S494" s="177"/>
      <c r="T494" s="177"/>
      <c r="U494" s="125" t="str">
        <f t="shared" si="2856"/>
        <v/>
      </c>
      <c r="V494" s="125" t="str" cm="1">
        <f t="array" ref="V494">_xlfn.IFS(S494+T494=0,"",S494&gt;T494,IF(I494="主",IF(S494=5,4,3),IF(S494=5,0,1)),S494&lt;T494,IF(I494="主",IF(T494=5,0,1),IF(T494=5,4,3)),S494=T494,2)</f>
        <v/>
      </c>
      <c r="W494" s="231"/>
      <c r="X494" s="231"/>
      <c r="Y494" s="210" t="str">
        <f t="shared" si="3109"/>
        <v/>
      </c>
      <c r="Z494" s="235" t="str">
        <f t="shared" ref="Z494:AA494" si="3138">IF($K494="","",IF($K494=$K492,AT492,AT491))</f>
        <v/>
      </c>
      <c r="AA494" s="235" t="str">
        <f t="shared" si="3138"/>
        <v/>
      </c>
      <c r="AB494" s="239" t="str">
        <f t="shared" ref="AB494" si="3139">IF($K494="","",IF($K494=$K492,AW492,AW491))</f>
        <v/>
      </c>
      <c r="AC494" s="239" t="str">
        <f t="shared" ref="AC494" si="3140">IF($K494="","",IF($K494=$K492,AY492,AY491))</f>
        <v/>
      </c>
      <c r="AD494" s="232" t="str">
        <f t="shared" ref="AD494:AG494" si="3141">IF($K494="","",IF($K494=$K492,Z492,Z491))</f>
        <v/>
      </c>
      <c r="AE494" s="232" t="str">
        <f t="shared" si="3141"/>
        <v/>
      </c>
      <c r="AF494" s="240" t="str">
        <f t="shared" si="3141"/>
        <v/>
      </c>
      <c r="AG494" s="240" t="str">
        <f t="shared" si="3141"/>
        <v/>
      </c>
      <c r="AH494" s="232" t="str">
        <f t="shared" ref="AH494:AK494" si="3142">IF($K494="","",IF($K494=$K492,AD492,AD491))</f>
        <v/>
      </c>
      <c r="AI494" s="232" t="str">
        <f t="shared" si="3142"/>
        <v/>
      </c>
      <c r="AJ494" s="233" t="str">
        <f t="shared" si="3142"/>
        <v/>
      </c>
      <c r="AK494" s="233" t="str">
        <f t="shared" si="3142"/>
        <v/>
      </c>
      <c r="AL494" s="236" t="str">
        <f t="shared" ref="AL494" si="3143">IF($K494="","",IF($K494=$K492,AZ492,AZ491))</f>
        <v/>
      </c>
      <c r="AM494" s="241" t="str">
        <f t="shared" ref="AM494:AN494" si="3144">IF($K494="","",IF($K494=$K492,AL492,AL491))</f>
        <v/>
      </c>
      <c r="AN494" s="241" t="str">
        <f t="shared" si="3144"/>
        <v/>
      </c>
      <c r="AO494" s="177"/>
      <c r="AP494" s="177"/>
      <c r="AQ494" s="177"/>
      <c r="AR494" s="177"/>
      <c r="AS494" s="177"/>
      <c r="AT494" s="252"/>
      <c r="AU494" s="252"/>
      <c r="AV494" s="177"/>
      <c r="AW494" s="252"/>
      <c r="AX494" s="177"/>
      <c r="AY494" s="252"/>
      <c r="AZ494" s="283"/>
      <c r="BA494" s="223" t="str">
        <f t="shared" si="2890"/>
        <v/>
      </c>
      <c r="BB494" s="223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223" t="str">
        <f t="shared" si="2882"/>
        <v/>
      </c>
    </row>
    <row r="495" spans="1:55">
      <c r="A495" s="166">
        <f>输入错误检查!A494</f>
        <v>0</v>
      </c>
      <c r="B495" s="108" t="str">
        <f>IF(赛果!A43="","",赛果!A43)</f>
        <v/>
      </c>
      <c r="C495" s="108" t="str">
        <f>IF(赛果!B43="","",赛果!B43)</f>
        <v/>
      </c>
      <c r="D495" s="108" t="str">
        <f>IF(赛果!C43="","",赛果!C43)</f>
        <v/>
      </c>
      <c r="E495" s="108" t="str">
        <f>IF(赛果!D43="","",赛果!D43)</f>
        <v/>
      </c>
      <c r="F495" s="108" t="str">
        <f>IF(赛果!E43="","",赛果!E43)</f>
        <v/>
      </c>
      <c r="G495" s="125">
        <v>1</v>
      </c>
      <c r="H495" s="108" t="s">
        <v>307</v>
      </c>
      <c r="I495" s="108" t="str">
        <f t="shared" si="2922"/>
        <v/>
      </c>
      <c r="J495" s="108" t="str">
        <f t="shared" si="2923"/>
        <v/>
      </c>
      <c r="K495" s="288"/>
      <c r="L495" s="288"/>
      <c r="M495" s="208">
        <f>S495+S496</f>
        <v>0</v>
      </c>
      <c r="N495" s="208">
        <f>T495+T496</f>
        <v>0</v>
      </c>
      <c r="O495" s="108">
        <f t="shared" ref="O495:O499" si="3145">M495+N495</f>
        <v>0</v>
      </c>
      <c r="P495" s="256">
        <f t="shared" ref="P495:P499" si="3146">IF(M495&gt;N495,1,0)</f>
        <v>0</v>
      </c>
      <c r="Q495" s="256">
        <f t="shared" ref="Q495:Q499" si="3147">IF(M495+N495=0,0,IF(M495=N495,1,0))</f>
        <v>0</v>
      </c>
      <c r="R495" s="256">
        <f t="shared" ref="R495:R499" si="3148">IF(M495&lt;N495,1,0)</f>
        <v>0</v>
      </c>
      <c r="S495" s="288"/>
      <c r="T495" s="288"/>
      <c r="U495" s="125" t="str">
        <f t="shared" si="2856"/>
        <v/>
      </c>
      <c r="V495" s="125" t="str" cm="1">
        <f t="array" ref="V495">_xlfn.IFS(S495+T495=0,"",S495&gt;T495,IF(I495="主",IF(S495=5,4,3),IF(S495=5,0,1)),S495&lt;T495,IF(I495="主",IF(T495=5,0,1),IF(T495=5,4,3)),S495=T495,2)</f>
        <v/>
      </c>
      <c r="W495" s="258"/>
      <c r="X495" s="258"/>
      <c r="Y495" s="258"/>
      <c r="Z495" s="211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3"/>
      <c r="AL495" s="214"/>
      <c r="AM495" s="214"/>
      <c r="AN495" s="214"/>
      <c r="AO495" s="276"/>
      <c r="AP495" s="278"/>
      <c r="AQ495" s="261"/>
      <c r="AR495" s="262"/>
      <c r="AS495" s="263"/>
      <c r="AT495" s="264"/>
      <c r="AU495" s="265"/>
      <c r="AV495" s="179"/>
      <c r="AW495" s="265"/>
      <c r="AX495" s="179"/>
      <c r="AY495" s="265"/>
      <c r="AZ495" s="266"/>
      <c r="BA495" s="223" t="str">
        <f t="shared" si="2890"/>
        <v/>
      </c>
      <c r="BB495" s="223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223" t="str">
        <f t="shared" si="2882"/>
        <v/>
      </c>
    </row>
    <row r="496" spans="1:55">
      <c r="A496" s="166">
        <f>输入错误检查!A495</f>
        <v>0</v>
      </c>
      <c r="B496" s="108" t="str">
        <f t="shared" ref="B496:B506" si="3149">B495</f>
        <v/>
      </c>
      <c r="C496" s="108" t="str">
        <f t="shared" ref="C496:C506" si="3150">C495</f>
        <v/>
      </c>
      <c r="D496" s="108" t="str">
        <f t="shared" ref="D496:D506" si="3151">D495</f>
        <v/>
      </c>
      <c r="E496" s="108" t="str">
        <f t="shared" ref="E496:E506" si="3152">E495</f>
        <v/>
      </c>
      <c r="F496" s="108" t="str">
        <f t="shared" ref="F496:F506" si="3153">F495</f>
        <v/>
      </c>
      <c r="G496" s="125">
        <v>1</v>
      </c>
      <c r="H496" s="108" t="s">
        <v>311</v>
      </c>
      <c r="I496" s="108" t="str">
        <f t="shared" si="2922"/>
        <v/>
      </c>
      <c r="J496" s="108" t="str">
        <f t="shared" si="2923"/>
        <v/>
      </c>
      <c r="K496" s="288"/>
      <c r="L496" s="288"/>
      <c r="M496" s="208"/>
      <c r="N496" s="208"/>
      <c r="O496" s="108"/>
      <c r="P496" s="267"/>
      <c r="Q496" s="267"/>
      <c r="R496" s="267"/>
      <c r="S496" s="288"/>
      <c r="T496" s="288"/>
      <c r="U496" s="125" t="str">
        <f t="shared" si="2856"/>
        <v/>
      </c>
      <c r="V496" s="125" t="str" cm="1">
        <f t="array" ref="V496">_xlfn.IFS(S496+T496=0,"",S496&gt;T496,IF(I496="主",IF(S496=5,4,3),IF(S496=5,0,1)),S496&lt;T496,IF(I496="主",IF(T496=5,0,1),IF(T496=5,4,3)),S496=T496,2)</f>
        <v/>
      </c>
      <c r="W496" s="258" t="str">
        <f>IF(W495="","",W495)</f>
        <v/>
      </c>
      <c r="X496" s="258"/>
      <c r="Y496" s="258" t="str">
        <f t="shared" ref="Y496:Y500" si="3154">IF(Y495="","",Y495)</f>
        <v/>
      </c>
      <c r="Z496" s="225"/>
      <c r="AA496" s="226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13"/>
      <c r="AL496" s="214"/>
      <c r="AM496" s="214"/>
      <c r="AN496" s="214"/>
      <c r="AO496" s="276"/>
      <c r="AP496" s="278"/>
      <c r="AQ496" s="268"/>
      <c r="AR496" s="269"/>
      <c r="AS496" s="270"/>
      <c r="AT496" s="264"/>
      <c r="AU496" s="265"/>
      <c r="AV496" s="179"/>
      <c r="AW496" s="265"/>
      <c r="AX496" s="179"/>
      <c r="AY496" s="265"/>
      <c r="AZ496" s="266"/>
      <c r="BA496" s="223" t="str">
        <f t="shared" si="2890"/>
        <v/>
      </c>
      <c r="BB496" s="223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223" t="str">
        <f t="shared" si="2882"/>
        <v/>
      </c>
    </row>
    <row r="497" spans="1:55">
      <c r="A497" s="166">
        <f>输入错误检查!A496</f>
        <v>0</v>
      </c>
      <c r="B497" s="108" t="str">
        <f t="shared" si="3149"/>
        <v/>
      </c>
      <c r="C497" s="108" t="str">
        <f t="shared" si="3150"/>
        <v/>
      </c>
      <c r="D497" s="108" t="str">
        <f t="shared" si="3151"/>
        <v/>
      </c>
      <c r="E497" s="108" t="str">
        <f t="shared" si="3152"/>
        <v/>
      </c>
      <c r="F497" s="108" t="str">
        <f t="shared" si="3153"/>
        <v/>
      </c>
      <c r="G497" s="125">
        <v>2</v>
      </c>
      <c r="H497" s="108" t="s">
        <v>307</v>
      </c>
      <c r="I497" s="108" t="str">
        <f t="shared" si="2922"/>
        <v/>
      </c>
      <c r="J497" s="108" t="str">
        <f t="shared" si="2923"/>
        <v/>
      </c>
      <c r="K497" s="288"/>
      <c r="L497" s="288"/>
      <c r="M497" s="208">
        <f>S497+S498</f>
        <v>0</v>
      </c>
      <c r="N497" s="208">
        <f>T497+T498</f>
        <v>0</v>
      </c>
      <c r="O497" s="108">
        <f t="shared" si="3145"/>
        <v>0</v>
      </c>
      <c r="P497" s="256">
        <f t="shared" si="3146"/>
        <v>0</v>
      </c>
      <c r="Q497" s="256">
        <f t="shared" si="3147"/>
        <v>0</v>
      </c>
      <c r="R497" s="256">
        <f t="shared" si="3148"/>
        <v>0</v>
      </c>
      <c r="S497" s="288"/>
      <c r="T497" s="288"/>
      <c r="U497" s="125" t="str">
        <f t="shared" si="2856"/>
        <v/>
      </c>
      <c r="V497" s="125" t="str" cm="1">
        <f t="array" ref="V497">_xlfn.IFS(S497+T497=0,"",S497&gt;T497,IF(I497="主",IF(S497=5,4,3),IF(S497=5,0,1)),S497&lt;T497,IF(I497="主",IF(T497=5,0,1),IF(T497=5,4,3)),S497=T497,2)</f>
        <v/>
      </c>
      <c r="W497" s="271"/>
      <c r="X497" s="258"/>
      <c r="Y497" s="258"/>
      <c r="Z497" s="232" t="str">
        <f t="shared" ref="Z497:AA497" si="3155">IF($K497="","",IF($K497=$K495,AT495,AT496))</f>
        <v/>
      </c>
      <c r="AA497" s="233" t="str">
        <f t="shared" si="3155"/>
        <v/>
      </c>
      <c r="AB497" s="234" t="str">
        <f t="shared" ref="AB497" si="3156">IF($K497="","",IF($K497=$K495,AW495,AW496))</f>
        <v/>
      </c>
      <c r="AC497" s="235" t="str">
        <f t="shared" ref="AC497" si="3157">IF($K497="","",IF($K497=$K495,AY495,AY496))</f>
        <v/>
      </c>
      <c r="AD497" s="227"/>
      <c r="AE497" s="227"/>
      <c r="AF497" s="227"/>
      <c r="AG497" s="227"/>
      <c r="AH497" s="227"/>
      <c r="AI497" s="227"/>
      <c r="AJ497" s="227"/>
      <c r="AK497" s="227"/>
      <c r="AL497" s="236" t="str">
        <f t="shared" ref="AL497" si="3158">IF($K497="","",IF($K497=$K495,AZ495,AZ496))</f>
        <v/>
      </c>
      <c r="AM497" s="214"/>
      <c r="AN497" s="214"/>
      <c r="AO497" s="276"/>
      <c r="AP497" s="277"/>
      <c r="AQ497" s="289"/>
      <c r="AR497" s="274"/>
      <c r="AS497" s="270"/>
      <c r="AT497" s="264"/>
      <c r="AU497" s="265"/>
      <c r="AV497" s="179"/>
      <c r="AW497" s="265"/>
      <c r="AX497" s="179"/>
      <c r="AY497" s="265"/>
      <c r="AZ497" s="266"/>
      <c r="BA497" s="223" t="str">
        <f t="shared" si="2890"/>
        <v/>
      </c>
      <c r="BB497" s="223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223" t="str">
        <f t="shared" si="2882"/>
        <v/>
      </c>
    </row>
    <row r="498" spans="1:55">
      <c r="A498" s="166">
        <f>输入错误检查!A497</f>
        <v>0</v>
      </c>
      <c r="B498" s="108" t="str">
        <f t="shared" si="3149"/>
        <v/>
      </c>
      <c r="C498" s="108" t="str">
        <f t="shared" si="3150"/>
        <v/>
      </c>
      <c r="D498" s="108" t="str">
        <f t="shared" si="3151"/>
        <v/>
      </c>
      <c r="E498" s="108" t="str">
        <f t="shared" si="3152"/>
        <v/>
      </c>
      <c r="F498" s="108" t="str">
        <f t="shared" si="3153"/>
        <v/>
      </c>
      <c r="G498" s="125">
        <v>2</v>
      </c>
      <c r="H498" s="108" t="s">
        <v>311</v>
      </c>
      <c r="I498" s="108" t="str">
        <f t="shared" si="2922"/>
        <v/>
      </c>
      <c r="J498" s="108" t="str">
        <f t="shared" si="2923"/>
        <v/>
      </c>
      <c r="K498" s="288"/>
      <c r="L498" s="288"/>
      <c r="M498" s="208"/>
      <c r="N498" s="208"/>
      <c r="O498" s="108"/>
      <c r="P498" s="267"/>
      <c r="Q498" s="267"/>
      <c r="R498" s="267"/>
      <c r="S498" s="288"/>
      <c r="T498" s="288"/>
      <c r="U498" s="125" t="str">
        <f t="shared" si="2856"/>
        <v/>
      </c>
      <c r="V498" s="125" t="str" cm="1">
        <f t="array" ref="V498">_xlfn.IFS(S498+T498=0,"",S498&gt;T498,IF(I498="主",IF(S498=5,4,3),IF(S498=5,0,1)),S498&lt;T498,IF(I498="主",IF(T498=5,0,1),IF(T498=5,4,3)),S498=T498,2)</f>
        <v/>
      </c>
      <c r="W498" s="271"/>
      <c r="X498" s="258"/>
      <c r="Y498" s="258" t="str">
        <f t="shared" si="3154"/>
        <v/>
      </c>
      <c r="Z498" s="232" t="str">
        <f t="shared" ref="Z498:AA498" si="3159">IF($K498="","",IF($K498=$K496,AT496,AT495))</f>
        <v/>
      </c>
      <c r="AA498" s="233" t="str">
        <f t="shared" si="3159"/>
        <v/>
      </c>
      <c r="AB498" s="234" t="str">
        <f t="shared" ref="AB498" si="3160">IF($K498="","",IF($K498=$K496,AW496,AW495))</f>
        <v/>
      </c>
      <c r="AC498" s="235" t="str">
        <f t="shared" ref="AC498" si="3161">IF($K498="","",IF($K498=$K496,AY496,AY495))</f>
        <v/>
      </c>
      <c r="AD498" s="226"/>
      <c r="AE498" s="226"/>
      <c r="AF498" s="227"/>
      <c r="AG498" s="227"/>
      <c r="AH498" s="227"/>
      <c r="AI498" s="227"/>
      <c r="AJ498" s="227"/>
      <c r="AK498" s="227"/>
      <c r="AL498" s="236" t="str">
        <f t="shared" ref="AL498" si="3162">IF($K498="","",IF($K498=$K496,AZ496,AZ495))</f>
        <v/>
      </c>
      <c r="AM498" s="214"/>
      <c r="AN498" s="214"/>
      <c r="AO498" s="276"/>
      <c r="AP498" s="277"/>
      <c r="AQ498" s="278"/>
      <c r="AR498" s="268"/>
      <c r="AS498" s="270"/>
      <c r="AT498" s="264"/>
      <c r="AU498" s="265"/>
      <c r="AV498" s="179"/>
      <c r="AW498" s="265"/>
      <c r="AX498" s="179"/>
      <c r="AY498" s="265"/>
      <c r="AZ498" s="266"/>
      <c r="BA498" s="223" t="str">
        <f t="shared" si="2890"/>
        <v/>
      </c>
      <c r="BB498" s="223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223" t="str">
        <f t="shared" si="2882"/>
        <v/>
      </c>
    </row>
    <row r="499" spans="1:55">
      <c r="A499" s="166">
        <f>输入错误检查!A498</f>
        <v>0</v>
      </c>
      <c r="B499" s="108" t="str">
        <f t="shared" si="3149"/>
        <v/>
      </c>
      <c r="C499" s="108" t="str">
        <f t="shared" si="3150"/>
        <v/>
      </c>
      <c r="D499" s="108" t="str">
        <f t="shared" si="3151"/>
        <v/>
      </c>
      <c r="E499" s="108" t="str">
        <f t="shared" si="3152"/>
        <v/>
      </c>
      <c r="F499" s="108" t="str">
        <f t="shared" si="3153"/>
        <v/>
      </c>
      <c r="G499" s="125">
        <v>3</v>
      </c>
      <c r="H499" s="108" t="s">
        <v>307</v>
      </c>
      <c r="I499" s="108" t="str">
        <f t="shared" si="2922"/>
        <v/>
      </c>
      <c r="J499" s="108" t="str">
        <f t="shared" si="2923"/>
        <v/>
      </c>
      <c r="K499" s="288"/>
      <c r="L499" s="288"/>
      <c r="M499" s="208">
        <f>S499+S500</f>
        <v>0</v>
      </c>
      <c r="N499" s="208">
        <f>T499+T500</f>
        <v>0</v>
      </c>
      <c r="O499" s="108">
        <f t="shared" si="3145"/>
        <v>0</v>
      </c>
      <c r="P499" s="256">
        <f t="shared" si="3146"/>
        <v>0</v>
      </c>
      <c r="Q499" s="256">
        <f t="shared" si="3147"/>
        <v>0</v>
      </c>
      <c r="R499" s="256">
        <f t="shared" si="3148"/>
        <v>0</v>
      </c>
      <c r="S499" s="288"/>
      <c r="T499" s="288"/>
      <c r="U499" s="125" t="str">
        <f t="shared" si="2856"/>
        <v/>
      </c>
      <c r="V499" s="125" t="str" cm="1">
        <f t="array" ref="V499">_xlfn.IFS(S499+T499=0,"",S499&gt;T499,IF(I499="主",IF(S499=5,4,3),IF(S499=5,0,1)),S499&lt;T499,IF(I499="主",IF(T499=5,0,1),IF(T499=5,4,3)),S499=T499,2)</f>
        <v/>
      </c>
      <c r="W499" s="271"/>
      <c r="X499" s="271"/>
      <c r="Y499" s="258"/>
      <c r="Z499" s="235" t="str">
        <f t="shared" ref="Z499:AA499" si="3163">IF($K499="","",IF($K499=$K497,AT497,AT498))</f>
        <v/>
      </c>
      <c r="AA499" s="235" t="str">
        <f t="shared" si="3163"/>
        <v/>
      </c>
      <c r="AB499" s="239" t="str">
        <f t="shared" ref="AB499" si="3164">IF($K499="","",IF($K499=$K497,AW497,AW498))</f>
        <v/>
      </c>
      <c r="AC499" s="239" t="str">
        <f t="shared" ref="AC499" si="3165">IF($K499="","",IF($K499=$K497,AY497,AY498))</f>
        <v/>
      </c>
      <c r="AD499" s="235" t="str">
        <f t="shared" ref="AD499:AG499" si="3166">IF($K499="","",IF($K499=$K497,Z497,Z498))</f>
        <v/>
      </c>
      <c r="AE499" s="240" t="str">
        <f t="shared" si="3166"/>
        <v/>
      </c>
      <c r="AF499" s="240" t="str">
        <f t="shared" si="3166"/>
        <v/>
      </c>
      <c r="AG499" s="240" t="str">
        <f t="shared" si="3166"/>
        <v/>
      </c>
      <c r="AH499" s="227"/>
      <c r="AI499" s="227"/>
      <c r="AJ499" s="227"/>
      <c r="AK499" s="227"/>
      <c r="AL499" s="236" t="str">
        <f t="shared" ref="AL499" si="3167">IF($K499="","",IF($K499=$K497,AZ497,AZ498))</f>
        <v/>
      </c>
      <c r="AM499" s="241" t="str">
        <f t="shared" ref="AM499" si="3168">IF($K499="","",IF($K499=$K497,AL497,AL498))</f>
        <v/>
      </c>
      <c r="AN499" s="214"/>
      <c r="AO499" s="276"/>
      <c r="AP499" s="277"/>
      <c r="AQ499" s="277"/>
      <c r="AR499" s="289"/>
      <c r="AS499" s="275"/>
      <c r="AT499" s="264"/>
      <c r="AU499" s="265"/>
      <c r="AV499" s="179"/>
      <c r="AW499" s="265"/>
      <c r="AX499" s="179"/>
      <c r="AY499" s="265"/>
      <c r="AZ499" s="266"/>
      <c r="BA499" s="223" t="str">
        <f t="shared" si="2890"/>
        <v/>
      </c>
      <c r="BB499" s="223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223" t="str">
        <f t="shared" si="2882"/>
        <v/>
      </c>
    </row>
    <row r="500" spans="1:55">
      <c r="A500" s="166">
        <f>输入错误检查!A499</f>
        <v>0</v>
      </c>
      <c r="B500" s="108" t="str">
        <f t="shared" si="3149"/>
        <v/>
      </c>
      <c r="C500" s="108" t="str">
        <f t="shared" si="3150"/>
        <v/>
      </c>
      <c r="D500" s="108" t="str">
        <f t="shared" si="3151"/>
        <v/>
      </c>
      <c r="E500" s="108" t="str">
        <f t="shared" si="3152"/>
        <v/>
      </c>
      <c r="F500" s="108" t="str">
        <f t="shared" si="3153"/>
        <v/>
      </c>
      <c r="G500" s="125">
        <v>3</v>
      </c>
      <c r="H500" s="108" t="s">
        <v>311</v>
      </c>
      <c r="I500" s="108" t="str">
        <f t="shared" si="2922"/>
        <v/>
      </c>
      <c r="J500" s="108" t="str">
        <f t="shared" si="2923"/>
        <v/>
      </c>
      <c r="K500" s="288"/>
      <c r="L500" s="288"/>
      <c r="M500" s="208"/>
      <c r="N500" s="208"/>
      <c r="O500" s="108"/>
      <c r="P500" s="267"/>
      <c r="Q500" s="267"/>
      <c r="R500" s="267"/>
      <c r="S500" s="288"/>
      <c r="T500" s="288"/>
      <c r="U500" s="125" t="str">
        <f t="shared" si="2856"/>
        <v/>
      </c>
      <c r="V500" s="125" t="str" cm="1">
        <f t="array" ref="V500">_xlfn.IFS(S500+T500=0,"",S500&gt;T500,IF(I500="主",IF(S500=5,4,3),IF(S500=5,0,1)),S500&lt;T500,IF(I500="主",IF(T500=5,0,1),IF(T500=5,4,3)),S500=T500,2)</f>
        <v/>
      </c>
      <c r="W500" s="271"/>
      <c r="X500" s="271"/>
      <c r="Y500" s="258" t="str">
        <f t="shared" si="3154"/>
        <v/>
      </c>
      <c r="Z500" s="235" t="str">
        <f t="shared" ref="Z500:AA500" si="3169">IF($K500="","",IF($K500=$K498,AT498,AT497))</f>
        <v/>
      </c>
      <c r="AA500" s="235" t="str">
        <f t="shared" si="3169"/>
        <v/>
      </c>
      <c r="AB500" s="239" t="str">
        <f t="shared" ref="AB500" si="3170">IF($K500="","",IF($K500=$K498,AW498,AW497))</f>
        <v/>
      </c>
      <c r="AC500" s="239" t="str">
        <f t="shared" ref="AC500" si="3171">IF($K500="","",IF($K500=$K498,AY498,AY497))</f>
        <v/>
      </c>
      <c r="AD500" s="235" t="str">
        <f t="shared" ref="AD500:AG500" si="3172">IF($K500="","",IF($K500=$K498,Z498,Z497))</f>
        <v/>
      </c>
      <c r="AE500" s="240" t="str">
        <f t="shared" si="3172"/>
        <v/>
      </c>
      <c r="AF500" s="240" t="str">
        <f t="shared" si="3172"/>
        <v/>
      </c>
      <c r="AG500" s="240" t="str">
        <f t="shared" si="3172"/>
        <v/>
      </c>
      <c r="AH500" s="226"/>
      <c r="AI500" s="226"/>
      <c r="AJ500" s="226"/>
      <c r="AK500" s="243"/>
      <c r="AL500" s="236" t="str">
        <f t="shared" ref="AL500" si="3173">IF($K500="","",IF($K500=$K498,AZ498,AZ497))</f>
        <v/>
      </c>
      <c r="AM500" s="241" t="str">
        <f t="shared" ref="AM500" si="3174">IF($K500="","",IF($K500=$K498,AL498,AL497))</f>
        <v/>
      </c>
      <c r="AN500" s="214"/>
      <c r="AO500" s="276"/>
      <c r="AP500" s="277"/>
      <c r="AQ500" s="277"/>
      <c r="AR500" s="278"/>
      <c r="AS500" s="279"/>
      <c r="AT500" s="264"/>
      <c r="AU500" s="265"/>
      <c r="AV500" s="179"/>
      <c r="AW500" s="265"/>
      <c r="AX500" s="179"/>
      <c r="AY500" s="265"/>
      <c r="AZ500" s="266"/>
      <c r="BA500" s="223" t="str">
        <f t="shared" si="2890"/>
        <v/>
      </c>
      <c r="BB500" s="223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223" t="str">
        <f t="shared" si="2882"/>
        <v/>
      </c>
    </row>
    <row r="501" spans="1:55">
      <c r="A501" s="166">
        <f>输入错误检查!A500</f>
        <v>0</v>
      </c>
      <c r="B501" s="108" t="str">
        <f t="shared" si="3149"/>
        <v/>
      </c>
      <c r="C501" s="108" t="str">
        <f t="shared" si="3150"/>
        <v/>
      </c>
      <c r="D501" s="108" t="str">
        <f t="shared" si="3151"/>
        <v/>
      </c>
      <c r="E501" s="108" t="str">
        <f t="shared" si="3152"/>
        <v/>
      </c>
      <c r="F501" s="108" t="str">
        <f t="shared" si="3153"/>
        <v/>
      </c>
      <c r="G501" s="125">
        <v>4</v>
      </c>
      <c r="H501" s="108" t="s">
        <v>307</v>
      </c>
      <c r="I501" s="108" t="str">
        <f t="shared" si="2922"/>
        <v/>
      </c>
      <c r="J501" s="108" t="str">
        <f t="shared" si="2923"/>
        <v/>
      </c>
      <c r="K501" s="288"/>
      <c r="L501" s="288"/>
      <c r="M501" s="208">
        <f>S501+S502</f>
        <v>0</v>
      </c>
      <c r="N501" s="208">
        <f>T501+T502</f>
        <v>0</v>
      </c>
      <c r="O501" s="108">
        <f t="shared" ref="O501:O505" si="3175">M501+N501</f>
        <v>0</v>
      </c>
      <c r="P501" s="256">
        <f t="shared" ref="P501:P505" si="3176">IF(M501&gt;N501,1,0)</f>
        <v>0</v>
      </c>
      <c r="Q501" s="256">
        <f t="shared" ref="Q501:Q505" si="3177">IF(M501+N501=0,0,IF(M501=N501,1,0))</f>
        <v>0</v>
      </c>
      <c r="R501" s="256">
        <f t="shared" ref="R501:R505" si="3178">IF(M501&lt;N501,1,0)</f>
        <v>0</v>
      </c>
      <c r="S501" s="288"/>
      <c r="T501" s="288"/>
      <c r="U501" s="125" t="str">
        <f t="shared" si="2856"/>
        <v/>
      </c>
      <c r="V501" s="125" t="str" cm="1">
        <f t="array" ref="V501">_xlfn.IFS(S501+T501=0,"",S501&gt;T501,IF(I501="主",IF(S501=5,4,3),IF(S501=5,0,1)),S501&lt;T501,IF(I501="主",IF(T501=5,0,1),IF(T501=5,4,3)),S501=T501,2)</f>
        <v/>
      </c>
      <c r="W501" s="271"/>
      <c r="X501" s="271"/>
      <c r="Y501" s="258"/>
      <c r="Z501" s="235" t="str">
        <f t="shared" ref="Z501:AA501" si="3179">IF($K501="","",IF($K501=$K499,AT499,AT500))</f>
        <v/>
      </c>
      <c r="AA501" s="235" t="str">
        <f t="shared" si="3179"/>
        <v/>
      </c>
      <c r="AB501" s="239" t="str">
        <f t="shared" ref="AB501" si="3180">IF($K501="","",IF($K501=$K499,AW499,AW500))</f>
        <v/>
      </c>
      <c r="AC501" s="239" t="str">
        <f t="shared" ref="AC501" si="3181">IF($K501="","",IF($K501=$K499,AY499,AY500))</f>
        <v/>
      </c>
      <c r="AD501" s="232" t="str">
        <f t="shared" ref="AD501:AG501" si="3182">IF($K501="","",IF($K501=$K499,Z499,Z500))</f>
        <v/>
      </c>
      <c r="AE501" s="232" t="str">
        <f t="shared" si="3182"/>
        <v/>
      </c>
      <c r="AF501" s="240" t="str">
        <f t="shared" si="3182"/>
        <v/>
      </c>
      <c r="AG501" s="240" t="str">
        <f t="shared" si="3182"/>
        <v/>
      </c>
      <c r="AH501" s="232" t="str">
        <f t="shared" ref="AH501:AK501" si="3183">IF($K501="","",IF($K501=$K499,AD499,AD500))</f>
        <v/>
      </c>
      <c r="AI501" s="232" t="str">
        <f t="shared" si="3183"/>
        <v/>
      </c>
      <c r="AJ501" s="233" t="str">
        <f t="shared" si="3183"/>
        <v/>
      </c>
      <c r="AK501" s="233" t="str">
        <f t="shared" si="3183"/>
        <v/>
      </c>
      <c r="AL501" s="236" t="str">
        <f t="shared" ref="AL501" si="3184">IF($K501="","",IF($K501=$K499,AZ499,AZ500))</f>
        <v/>
      </c>
      <c r="AM501" s="241" t="str">
        <f t="shared" ref="AM501:AN501" si="3185">IF($K501="","",IF($K501=$K499,AL499,AL500))</f>
        <v/>
      </c>
      <c r="AN501" s="241" t="str">
        <f t="shared" si="3185"/>
        <v/>
      </c>
      <c r="AO501" s="277"/>
      <c r="AP501" s="277"/>
      <c r="AQ501" s="277"/>
      <c r="AR501" s="277"/>
      <c r="AS501" s="280"/>
      <c r="AT501" s="264"/>
      <c r="AU501" s="265"/>
      <c r="AV501" s="179"/>
      <c r="AW501" s="265"/>
      <c r="AX501" s="179"/>
      <c r="AY501" s="265"/>
      <c r="AZ501" s="266"/>
      <c r="BA501" s="223" t="str">
        <f t="shared" si="2890"/>
        <v/>
      </c>
      <c r="BB501" s="223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223" t="str">
        <f t="shared" si="2882"/>
        <v/>
      </c>
    </row>
    <row r="502" spans="1:55">
      <c r="A502" s="166">
        <f>输入错误检查!A501</f>
        <v>0</v>
      </c>
      <c r="B502" s="108" t="str">
        <f t="shared" si="3149"/>
        <v/>
      </c>
      <c r="C502" s="108" t="str">
        <f t="shared" si="3150"/>
        <v/>
      </c>
      <c r="D502" s="108" t="str">
        <f t="shared" si="3151"/>
        <v/>
      </c>
      <c r="E502" s="108" t="str">
        <f t="shared" si="3152"/>
        <v/>
      </c>
      <c r="F502" s="108" t="str">
        <f t="shared" si="3153"/>
        <v/>
      </c>
      <c r="G502" s="125">
        <v>4</v>
      </c>
      <c r="H502" s="108" t="s">
        <v>311</v>
      </c>
      <c r="I502" s="108" t="str">
        <f t="shared" si="2922"/>
        <v/>
      </c>
      <c r="J502" s="108" t="str">
        <f t="shared" si="2923"/>
        <v/>
      </c>
      <c r="K502" s="288"/>
      <c r="L502" s="288"/>
      <c r="M502" s="208"/>
      <c r="N502" s="208"/>
      <c r="O502" s="108"/>
      <c r="P502" s="267"/>
      <c r="Q502" s="267"/>
      <c r="R502" s="267"/>
      <c r="S502" s="288"/>
      <c r="T502" s="288"/>
      <c r="U502" s="125" t="str">
        <f t="shared" si="2856"/>
        <v/>
      </c>
      <c r="V502" s="125" t="str" cm="1">
        <f t="array" ref="V502">_xlfn.IFS(S502+T502=0,"",S502&gt;T502,IF(I502="主",IF(S502=5,4,3),IF(S502=5,0,1)),S502&lt;T502,IF(I502="主",IF(T502=5,0,1),IF(T502=5,4,3)),S502=T502,2)</f>
        <v/>
      </c>
      <c r="W502" s="271"/>
      <c r="X502" s="271"/>
      <c r="Y502" s="258" t="str">
        <f t="shared" ref="Y502:Y506" si="3186">IF(Y501="","",Y501)</f>
        <v/>
      </c>
      <c r="Z502" s="235" t="str">
        <f t="shared" ref="Z502:AA502" si="3187">IF($K502="","",IF($K502=$K500,AT500,AT499))</f>
        <v/>
      </c>
      <c r="AA502" s="235" t="str">
        <f t="shared" si="3187"/>
        <v/>
      </c>
      <c r="AB502" s="239" t="str">
        <f t="shared" ref="AB502" si="3188">IF($K502="","",IF($K502=$K500,AW500,AW499))</f>
        <v/>
      </c>
      <c r="AC502" s="239" t="str">
        <f t="shared" ref="AC502" si="3189">IF($K502="","",IF($K502=$K500,AY500,AY499))</f>
        <v/>
      </c>
      <c r="AD502" s="232" t="str">
        <f t="shared" ref="AD502:AG502" si="3190">IF($K502="","",IF($K502=$K500,Z500,Z499))</f>
        <v/>
      </c>
      <c r="AE502" s="232" t="str">
        <f t="shared" si="3190"/>
        <v/>
      </c>
      <c r="AF502" s="240" t="str">
        <f t="shared" si="3190"/>
        <v/>
      </c>
      <c r="AG502" s="240" t="str">
        <f t="shared" si="3190"/>
        <v/>
      </c>
      <c r="AH502" s="232" t="str">
        <f t="shared" ref="AH502:AK502" si="3191">IF($K502="","",IF($K502=$K500,AD500,AD499))</f>
        <v/>
      </c>
      <c r="AI502" s="232" t="str">
        <f t="shared" si="3191"/>
        <v/>
      </c>
      <c r="AJ502" s="233" t="str">
        <f t="shared" si="3191"/>
        <v/>
      </c>
      <c r="AK502" s="233" t="str">
        <f t="shared" si="3191"/>
        <v/>
      </c>
      <c r="AL502" s="236" t="str">
        <f t="shared" ref="AL502" si="3192">IF($K502="","",IF($K502=$K500,AZ500,AZ499))</f>
        <v/>
      </c>
      <c r="AM502" s="241" t="str">
        <f t="shared" ref="AM502:AN502" si="3193">IF($K502="","",IF($K502=$K500,AL500,AL499))</f>
        <v/>
      </c>
      <c r="AN502" s="241" t="str">
        <f t="shared" si="3193"/>
        <v/>
      </c>
      <c r="AO502" s="277"/>
      <c r="AP502" s="277"/>
      <c r="AQ502" s="277"/>
      <c r="AR502" s="277"/>
      <c r="AS502" s="277"/>
      <c r="AT502" s="264"/>
      <c r="AU502" s="265"/>
      <c r="AV502" s="179"/>
      <c r="AW502" s="265"/>
      <c r="AX502" s="179"/>
      <c r="AY502" s="265"/>
      <c r="AZ502" s="266"/>
      <c r="BA502" s="223" t="str">
        <f t="shared" si="2890"/>
        <v/>
      </c>
      <c r="BB502" s="223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223" t="str">
        <f t="shared" si="2882"/>
        <v/>
      </c>
    </row>
    <row r="503" spans="1:55">
      <c r="A503" s="166">
        <f>输入错误检查!A502</f>
        <v>0</v>
      </c>
      <c r="B503" s="108" t="str">
        <f t="shared" si="3149"/>
        <v/>
      </c>
      <c r="C503" s="108" t="str">
        <f t="shared" si="3150"/>
        <v/>
      </c>
      <c r="D503" s="108" t="str">
        <f t="shared" si="3151"/>
        <v/>
      </c>
      <c r="E503" s="108" t="str">
        <f t="shared" si="3152"/>
        <v/>
      </c>
      <c r="F503" s="108" t="str">
        <f t="shared" si="3153"/>
        <v/>
      </c>
      <c r="G503" s="125">
        <v>5</v>
      </c>
      <c r="H503" s="108" t="s">
        <v>307</v>
      </c>
      <c r="I503" s="108" t="str">
        <f t="shared" si="2922"/>
        <v/>
      </c>
      <c r="J503" s="108" t="str">
        <f t="shared" si="2923"/>
        <v/>
      </c>
      <c r="K503" s="288"/>
      <c r="L503" s="288"/>
      <c r="M503" s="208">
        <f>S503+S504</f>
        <v>0</v>
      </c>
      <c r="N503" s="208">
        <f>T503+T504</f>
        <v>0</v>
      </c>
      <c r="O503" s="108">
        <f t="shared" si="3175"/>
        <v>0</v>
      </c>
      <c r="P503" s="256">
        <f t="shared" si="3176"/>
        <v>0</v>
      </c>
      <c r="Q503" s="256">
        <f t="shared" si="3177"/>
        <v>0</v>
      </c>
      <c r="R503" s="256">
        <f t="shared" si="3178"/>
        <v>0</v>
      </c>
      <c r="S503" s="288"/>
      <c r="T503" s="288"/>
      <c r="U503" s="125" t="str">
        <f t="shared" si="2856"/>
        <v/>
      </c>
      <c r="V503" s="125" t="str" cm="1">
        <f t="array" ref="V503">_xlfn.IFS(S503+T503=0,"",S503&gt;T503,IF(I503="主",IF(S503=5,4,3),IF(S503=5,0,1)),S503&lt;T503,IF(I503="主",IF(T503=5,0,1),IF(T503=5,4,3)),S503=T503,2)</f>
        <v/>
      </c>
      <c r="W503" s="271"/>
      <c r="X503" s="271"/>
      <c r="Y503" s="258"/>
      <c r="Z503" s="235" t="str">
        <f t="shared" ref="Z503:AA503" si="3194">IF($K503="","",IF($K503=$K501,AT501,AT502))</f>
        <v/>
      </c>
      <c r="AA503" s="235" t="str">
        <f t="shared" si="3194"/>
        <v/>
      </c>
      <c r="AB503" s="239" t="str">
        <f t="shared" ref="AB503" si="3195">IF($K503="","",IF($K503=$K501,AW501,AW502))</f>
        <v/>
      </c>
      <c r="AC503" s="239" t="str">
        <f t="shared" ref="AC503" si="3196">IF($K503="","",IF($K503=$K501,AY501,AY502))</f>
        <v/>
      </c>
      <c r="AD503" s="232" t="str">
        <f t="shared" ref="AD503:AG503" si="3197">IF($K503="","",IF($K503=$K501,Z501,Z502))</f>
        <v/>
      </c>
      <c r="AE503" s="232" t="str">
        <f t="shared" si="3197"/>
        <v/>
      </c>
      <c r="AF503" s="240" t="str">
        <f t="shared" si="3197"/>
        <v/>
      </c>
      <c r="AG503" s="240" t="str">
        <f t="shared" si="3197"/>
        <v/>
      </c>
      <c r="AH503" s="232" t="str">
        <f t="shared" ref="AH503:AK503" si="3198">IF($K503="","",IF($K503=$K501,AD501,AD502))</f>
        <v/>
      </c>
      <c r="AI503" s="232" t="str">
        <f t="shared" si="3198"/>
        <v/>
      </c>
      <c r="AJ503" s="233" t="str">
        <f t="shared" si="3198"/>
        <v/>
      </c>
      <c r="AK503" s="233" t="str">
        <f t="shared" si="3198"/>
        <v/>
      </c>
      <c r="AL503" s="236" t="str">
        <f t="shared" ref="AL503" si="3199">IF($K503="","",IF($K503=$K501,AZ501,AZ502))</f>
        <v/>
      </c>
      <c r="AM503" s="241" t="str">
        <f t="shared" ref="AM503:AN503" si="3200">IF($K503="","",IF($K503=$K501,AL501,AL502))</f>
        <v/>
      </c>
      <c r="AN503" s="241" t="str">
        <f t="shared" si="3200"/>
        <v/>
      </c>
      <c r="AO503" s="277"/>
      <c r="AP503" s="277"/>
      <c r="AQ503" s="277"/>
      <c r="AR503" s="277"/>
      <c r="AS503" s="280"/>
      <c r="AT503" s="264"/>
      <c r="AU503" s="265"/>
      <c r="AV503" s="179"/>
      <c r="AW503" s="265"/>
      <c r="AX503" s="179"/>
      <c r="AY503" s="265"/>
      <c r="AZ503" s="266"/>
      <c r="BA503" s="223" t="str">
        <f t="shared" si="2890"/>
        <v/>
      </c>
      <c r="BB503" s="223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223" t="str">
        <f t="shared" si="2882"/>
        <v/>
      </c>
    </row>
    <row r="504" spans="1:55">
      <c r="A504" s="166">
        <f>输入错误检查!A503</f>
        <v>0</v>
      </c>
      <c r="B504" s="108" t="str">
        <f t="shared" si="3149"/>
        <v/>
      </c>
      <c r="C504" s="108" t="str">
        <f t="shared" si="3150"/>
        <v/>
      </c>
      <c r="D504" s="108" t="str">
        <f t="shared" si="3151"/>
        <v/>
      </c>
      <c r="E504" s="108" t="str">
        <f t="shared" si="3152"/>
        <v/>
      </c>
      <c r="F504" s="108" t="str">
        <f t="shared" si="3153"/>
        <v/>
      </c>
      <c r="G504" s="125">
        <v>5</v>
      </c>
      <c r="H504" s="108" t="s">
        <v>311</v>
      </c>
      <c r="I504" s="108" t="str">
        <f t="shared" si="2922"/>
        <v/>
      </c>
      <c r="J504" s="108" t="str">
        <f t="shared" si="2923"/>
        <v/>
      </c>
      <c r="K504" s="288"/>
      <c r="L504" s="288"/>
      <c r="M504" s="208"/>
      <c r="N504" s="208"/>
      <c r="O504" s="108"/>
      <c r="P504" s="267"/>
      <c r="Q504" s="267"/>
      <c r="R504" s="267"/>
      <c r="S504" s="288"/>
      <c r="T504" s="288"/>
      <c r="U504" s="125" t="str">
        <f t="shared" si="2856"/>
        <v/>
      </c>
      <c r="V504" s="125" t="str" cm="1">
        <f t="array" ref="V504">_xlfn.IFS(S504+T504=0,"",S504&gt;T504,IF(I504="主",IF(S504=5,4,3),IF(S504=5,0,1)),S504&lt;T504,IF(I504="主",IF(T504=5,0,1),IF(T504=5,4,3)),S504=T504,2)</f>
        <v/>
      </c>
      <c r="W504" s="271"/>
      <c r="X504" s="271"/>
      <c r="Y504" s="258" t="str">
        <f t="shared" si="3186"/>
        <v/>
      </c>
      <c r="Z504" s="235" t="str">
        <f t="shared" ref="Z504:AA504" si="3201">IF($K504="","",IF($K504=$K502,AT502,AT501))</f>
        <v/>
      </c>
      <c r="AA504" s="235" t="str">
        <f t="shared" si="3201"/>
        <v/>
      </c>
      <c r="AB504" s="239" t="str">
        <f t="shared" ref="AB504" si="3202">IF($K504="","",IF($K504=$K502,AW502,AW501))</f>
        <v/>
      </c>
      <c r="AC504" s="239" t="str">
        <f t="shared" ref="AC504" si="3203">IF($K504="","",IF($K504=$K502,AY502,AY501))</f>
        <v/>
      </c>
      <c r="AD504" s="232" t="str">
        <f t="shared" ref="AD504:AG504" si="3204">IF($K504="","",IF($K504=$K502,Z502,Z501))</f>
        <v/>
      </c>
      <c r="AE504" s="232" t="str">
        <f t="shared" si="3204"/>
        <v/>
      </c>
      <c r="AF504" s="240" t="str">
        <f t="shared" si="3204"/>
        <v/>
      </c>
      <c r="AG504" s="240" t="str">
        <f t="shared" si="3204"/>
        <v/>
      </c>
      <c r="AH504" s="232" t="str">
        <f t="shared" ref="AH504:AK504" si="3205">IF($K504="","",IF($K504=$K502,AD502,AD501))</f>
        <v/>
      </c>
      <c r="AI504" s="232" t="str">
        <f t="shared" si="3205"/>
        <v/>
      </c>
      <c r="AJ504" s="233" t="str">
        <f t="shared" si="3205"/>
        <v/>
      </c>
      <c r="AK504" s="233" t="str">
        <f t="shared" si="3205"/>
        <v/>
      </c>
      <c r="AL504" s="236" t="str">
        <f t="shared" ref="AL504" si="3206">IF($K504="","",IF($K504=$K502,AZ502,AZ501))</f>
        <v/>
      </c>
      <c r="AM504" s="241" t="str">
        <f t="shared" ref="AM504:AN504" si="3207">IF($K504="","",IF($K504=$K502,AL502,AL501))</f>
        <v/>
      </c>
      <c r="AN504" s="241" t="str">
        <f t="shared" si="3207"/>
        <v/>
      </c>
      <c r="AO504" s="277"/>
      <c r="AP504" s="277"/>
      <c r="AQ504" s="277"/>
      <c r="AR504" s="277"/>
      <c r="AS504" s="277"/>
      <c r="AT504" s="264"/>
      <c r="AU504" s="265"/>
      <c r="AV504" s="179"/>
      <c r="AW504" s="265"/>
      <c r="AX504" s="179"/>
      <c r="AY504" s="265"/>
      <c r="AZ504" s="266"/>
      <c r="BA504" s="223" t="str">
        <f t="shared" si="2890"/>
        <v/>
      </c>
      <c r="BB504" s="223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223" t="str">
        <f t="shared" si="2882"/>
        <v/>
      </c>
    </row>
    <row r="505" spans="1:55">
      <c r="A505" s="166">
        <f>输入错误检查!A504</f>
        <v>0</v>
      </c>
      <c r="B505" s="108" t="str">
        <f t="shared" si="3149"/>
        <v/>
      </c>
      <c r="C505" s="108" t="str">
        <f t="shared" si="3150"/>
        <v/>
      </c>
      <c r="D505" s="108" t="str">
        <f t="shared" si="3151"/>
        <v/>
      </c>
      <c r="E505" s="108" t="str">
        <f t="shared" si="3152"/>
        <v/>
      </c>
      <c r="F505" s="108" t="str">
        <f t="shared" si="3153"/>
        <v/>
      </c>
      <c r="G505" s="125" t="s">
        <v>314</v>
      </c>
      <c r="H505" s="108" t="s">
        <v>307</v>
      </c>
      <c r="I505" s="108" t="str">
        <f t="shared" si="2922"/>
        <v/>
      </c>
      <c r="J505" s="108" t="str">
        <f t="shared" si="2923"/>
        <v/>
      </c>
      <c r="K505" s="288"/>
      <c r="L505" s="288"/>
      <c r="M505" s="208">
        <f>S505+S506</f>
        <v>0</v>
      </c>
      <c r="N505" s="208">
        <f>T505+T506</f>
        <v>0</v>
      </c>
      <c r="O505" s="108">
        <f t="shared" si="3175"/>
        <v>0</v>
      </c>
      <c r="P505" s="256">
        <f t="shared" si="3176"/>
        <v>0</v>
      </c>
      <c r="Q505" s="256">
        <f t="shared" si="3177"/>
        <v>0</v>
      </c>
      <c r="R505" s="256">
        <f t="shared" si="3178"/>
        <v>0</v>
      </c>
      <c r="S505" s="288"/>
      <c r="T505" s="288"/>
      <c r="U505" s="125" t="str">
        <f t="shared" si="2856"/>
        <v/>
      </c>
      <c r="V505" s="125" t="str" cm="1">
        <f t="array" ref="V505">_xlfn.IFS(S505+T505=0,"",S505&gt;T505,IF(I505="主",IF(S505=5,4,3),IF(S505=5,0,1)),S505&lt;T505,IF(I505="主",IF(T505=5,0,1),IF(T505=5,4,3)),S505=T505,2)</f>
        <v/>
      </c>
      <c r="W505" s="271"/>
      <c r="X505" s="271"/>
      <c r="Y505" s="258"/>
      <c r="Z505" s="235" t="str">
        <f t="shared" ref="Z505:AA505" si="3208">IF($K505="","",IF($K505=$K503,AT503,AT504))</f>
        <v/>
      </c>
      <c r="AA505" s="235" t="str">
        <f t="shared" si="3208"/>
        <v/>
      </c>
      <c r="AB505" s="239" t="str">
        <f t="shared" ref="AB505" si="3209">IF($K505="","",IF($K505=$K503,AW503,AW504))</f>
        <v/>
      </c>
      <c r="AC505" s="239" t="str">
        <f t="shared" ref="AC505" si="3210">IF($K505="","",IF($K505=$K503,AY503,AY504))</f>
        <v/>
      </c>
      <c r="AD505" s="232" t="str">
        <f t="shared" ref="AD505:AG505" si="3211">IF($K505="","",IF($K505=$K503,Z503,Z504))</f>
        <v/>
      </c>
      <c r="AE505" s="232" t="str">
        <f t="shared" si="3211"/>
        <v/>
      </c>
      <c r="AF505" s="240" t="str">
        <f t="shared" si="3211"/>
        <v/>
      </c>
      <c r="AG505" s="240" t="str">
        <f t="shared" si="3211"/>
        <v/>
      </c>
      <c r="AH505" s="232" t="str">
        <f t="shared" ref="AH505:AK505" si="3212">IF($K505="","",IF($K505=$K503,AD503,AD504))</f>
        <v/>
      </c>
      <c r="AI505" s="232" t="str">
        <f t="shared" si="3212"/>
        <v/>
      </c>
      <c r="AJ505" s="233" t="str">
        <f t="shared" si="3212"/>
        <v/>
      </c>
      <c r="AK505" s="233" t="str">
        <f t="shared" si="3212"/>
        <v/>
      </c>
      <c r="AL505" s="236" t="str">
        <f t="shared" ref="AL505" si="3213">IF($K505="","",IF($K505=$K503,AZ503,AZ504))</f>
        <v/>
      </c>
      <c r="AM505" s="241" t="str">
        <f t="shared" ref="AM505:AN505" si="3214">IF($K505="","",IF($K505=$K503,AL503,AL504))</f>
        <v/>
      </c>
      <c r="AN505" s="241" t="str">
        <f t="shared" si="3214"/>
        <v/>
      </c>
      <c r="AO505" s="277"/>
      <c r="AP505" s="277"/>
      <c r="AQ505" s="277"/>
      <c r="AR505" s="277"/>
      <c r="AS505" s="280"/>
      <c r="AT505" s="264"/>
      <c r="AU505" s="265"/>
      <c r="AV505" s="179"/>
      <c r="AW505" s="265"/>
      <c r="AX505" s="179"/>
      <c r="AY505" s="265"/>
      <c r="AZ505" s="266"/>
      <c r="BA505" s="223" t="str">
        <f t="shared" si="2890"/>
        <v/>
      </c>
      <c r="BB505" s="223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223" t="str">
        <f t="shared" si="2882"/>
        <v/>
      </c>
    </row>
    <row r="506" spans="1:55">
      <c r="A506" s="166">
        <f>输入错误检查!A505</f>
        <v>0</v>
      </c>
      <c r="B506" s="108" t="str">
        <f t="shared" si="3149"/>
        <v/>
      </c>
      <c r="C506" s="108" t="str">
        <f t="shared" si="3150"/>
        <v/>
      </c>
      <c r="D506" s="108" t="str">
        <f t="shared" si="3151"/>
        <v/>
      </c>
      <c r="E506" s="108" t="str">
        <f t="shared" si="3152"/>
        <v/>
      </c>
      <c r="F506" s="108" t="str">
        <f t="shared" si="3153"/>
        <v/>
      </c>
      <c r="G506" s="125" t="s">
        <v>314</v>
      </c>
      <c r="H506" s="108" t="s">
        <v>311</v>
      </c>
      <c r="I506" s="108" t="str">
        <f t="shared" si="2922"/>
        <v/>
      </c>
      <c r="J506" s="108" t="str">
        <f t="shared" si="2923"/>
        <v/>
      </c>
      <c r="K506" s="288"/>
      <c r="L506" s="288"/>
      <c r="M506" s="208"/>
      <c r="N506" s="208"/>
      <c r="O506" s="108"/>
      <c r="P506" s="267"/>
      <c r="Q506" s="267"/>
      <c r="R506" s="267"/>
      <c r="S506" s="288"/>
      <c r="T506" s="288"/>
      <c r="U506" s="125" t="str">
        <f t="shared" si="2856"/>
        <v/>
      </c>
      <c r="V506" s="125" t="str" cm="1">
        <f t="array" ref="V506">_xlfn.IFS(S506+T506=0,"",S506&gt;T506,IF(I506="主",IF(S506=5,4,3),IF(S506=5,0,1)),S506&lt;T506,IF(I506="主",IF(T506=5,0,1),IF(T506=5,4,3)),S506=T506,2)</f>
        <v/>
      </c>
      <c r="W506" s="271"/>
      <c r="X506" s="271"/>
      <c r="Y506" s="258" t="str">
        <f t="shared" si="3186"/>
        <v/>
      </c>
      <c r="Z506" s="235" t="str">
        <f t="shared" ref="Z506:AA506" si="3215">IF($K506="","",IF($K506=$K504,AT504,AT503))</f>
        <v/>
      </c>
      <c r="AA506" s="235" t="str">
        <f t="shared" si="3215"/>
        <v/>
      </c>
      <c r="AB506" s="239" t="str">
        <f t="shared" ref="AB506" si="3216">IF($K506="","",IF($K506=$K504,AW504,AW503))</f>
        <v/>
      </c>
      <c r="AC506" s="239" t="str">
        <f t="shared" ref="AC506" si="3217">IF($K506="","",IF($K506=$K504,AY504,AY503))</f>
        <v/>
      </c>
      <c r="AD506" s="232" t="str">
        <f t="shared" ref="AD506:AG506" si="3218">IF($K506="","",IF($K506=$K504,Z504,Z503))</f>
        <v/>
      </c>
      <c r="AE506" s="232" t="str">
        <f t="shared" si="3218"/>
        <v/>
      </c>
      <c r="AF506" s="240" t="str">
        <f t="shared" si="3218"/>
        <v/>
      </c>
      <c r="AG506" s="240" t="str">
        <f t="shared" si="3218"/>
        <v/>
      </c>
      <c r="AH506" s="232" t="str">
        <f t="shared" ref="AH506:AK506" si="3219">IF($K506="","",IF($K506=$K504,AD504,AD503))</f>
        <v/>
      </c>
      <c r="AI506" s="232" t="str">
        <f t="shared" si="3219"/>
        <v/>
      </c>
      <c r="AJ506" s="233" t="str">
        <f t="shared" si="3219"/>
        <v/>
      </c>
      <c r="AK506" s="233" t="str">
        <f t="shared" si="3219"/>
        <v/>
      </c>
      <c r="AL506" s="236" t="str">
        <f t="shared" ref="AL506" si="3220">IF($K506="","",IF($K506=$K504,AZ504,AZ503))</f>
        <v/>
      </c>
      <c r="AM506" s="241" t="str">
        <f t="shared" ref="AM506:AN506" si="3221">IF($K506="","",IF($K506=$K504,AL504,AL503))</f>
        <v/>
      </c>
      <c r="AN506" s="241" t="str">
        <f t="shared" si="3221"/>
        <v/>
      </c>
      <c r="AO506" s="277"/>
      <c r="AP506" s="277"/>
      <c r="AQ506" s="277"/>
      <c r="AR506" s="277"/>
      <c r="AS506" s="277"/>
      <c r="AT506" s="264"/>
      <c r="AU506" s="265"/>
      <c r="AV506" s="179"/>
      <c r="AW506" s="265"/>
      <c r="AX506" s="179"/>
      <c r="AY506" s="265"/>
      <c r="AZ506" s="266"/>
      <c r="BA506" s="223" t="str">
        <f t="shared" si="2890"/>
        <v/>
      </c>
      <c r="BB506" s="223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223" t="str">
        <f t="shared" si="2882"/>
        <v/>
      </c>
    </row>
    <row r="507" spans="1:55">
      <c r="A507" s="166">
        <f>输入错误检查!A506</f>
        <v>0</v>
      </c>
      <c r="B507" s="108" t="str">
        <f>IF(赛果!A44="","",赛果!A44)</f>
        <v/>
      </c>
      <c r="C507" s="108" t="str">
        <f>IF(赛果!B44="","",赛果!B44)</f>
        <v/>
      </c>
      <c r="D507" s="108" t="str">
        <f>IF(赛果!C44="","",赛果!C44)</f>
        <v/>
      </c>
      <c r="E507" s="108" t="str">
        <f>IF(赛果!D44="","",赛果!D44)</f>
        <v/>
      </c>
      <c r="F507" s="108" t="str">
        <f>IF(赛果!E44="","",赛果!E44)</f>
        <v/>
      </c>
      <c r="G507" s="125">
        <v>1</v>
      </c>
      <c r="H507" s="108" t="s">
        <v>307</v>
      </c>
      <c r="I507" s="108" t="str">
        <f t="shared" si="2922"/>
        <v/>
      </c>
      <c r="J507" s="108" t="str">
        <f t="shared" si="2923"/>
        <v/>
      </c>
      <c r="K507" s="179"/>
      <c r="L507" s="207"/>
      <c r="M507" s="208">
        <f>S507+S508</f>
        <v>0</v>
      </c>
      <c r="N507" s="208">
        <f>T507+T508</f>
        <v>0</v>
      </c>
      <c r="O507" s="125">
        <f t="shared" ref="O507:O511" si="3222">M507+N507</f>
        <v>0</v>
      </c>
      <c r="P507" s="209">
        <f t="shared" ref="P507:P511" si="3223">IF(M507&gt;N507,1,0)</f>
        <v>0</v>
      </c>
      <c r="Q507" s="209">
        <f t="shared" ref="Q507:Q511" si="3224">IF(M507+N507=0,0,IF(M507=N507,1,0))</f>
        <v>0</v>
      </c>
      <c r="R507" s="209">
        <f t="shared" ref="R507:R511" si="3225">IF(M507&lt;N507,1,0)</f>
        <v>0</v>
      </c>
      <c r="S507" s="177"/>
      <c r="T507" s="177"/>
      <c r="U507" s="125" t="str">
        <f t="shared" si="2856"/>
        <v/>
      </c>
      <c r="V507" s="125" t="str" cm="1">
        <f t="array" ref="V507">_xlfn.IFS(S507+T507=0,"",S507&gt;T507,IF(I507="主",IF(S507=5,4,3),IF(S507=5,0,1)),S507&lt;T507,IF(I507="主",IF(T507=5,0,1),IF(T507=5,4,3)),S507=T507,2)</f>
        <v/>
      </c>
      <c r="W507" s="210"/>
      <c r="X507" s="210"/>
      <c r="Y507" s="210"/>
      <c r="Z507" s="211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3"/>
      <c r="AL507" s="214"/>
      <c r="AM507" s="214"/>
      <c r="AN507" s="214"/>
      <c r="AO507" s="249"/>
      <c r="AP507" s="250"/>
      <c r="AQ507" s="217"/>
      <c r="AR507" s="218"/>
      <c r="AS507" s="219"/>
      <c r="AT507" s="220"/>
      <c r="AU507" s="221"/>
      <c r="AV507" s="179"/>
      <c r="AW507" s="221"/>
      <c r="AX507" s="179"/>
      <c r="AY507" s="221"/>
      <c r="AZ507" s="136"/>
      <c r="BA507" s="223" t="str">
        <f t="shared" si="2890"/>
        <v/>
      </c>
      <c r="BB507" s="223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223" t="str">
        <f t="shared" si="2882"/>
        <v/>
      </c>
    </row>
    <row r="508" spans="1:55">
      <c r="A508" s="166">
        <f>输入错误检查!A507</f>
        <v>0</v>
      </c>
      <c r="B508" s="108" t="str">
        <f t="shared" ref="B508:B518" si="3226">B507</f>
        <v/>
      </c>
      <c r="C508" s="108" t="str">
        <f t="shared" ref="C508:C518" si="3227">C507</f>
        <v/>
      </c>
      <c r="D508" s="108" t="str">
        <f t="shared" ref="D508:D518" si="3228">D507</f>
        <v/>
      </c>
      <c r="E508" s="108" t="str">
        <f t="shared" ref="E508:E518" si="3229">E507</f>
        <v/>
      </c>
      <c r="F508" s="108" t="str">
        <f t="shared" ref="F508:F518" si="3230">F507</f>
        <v/>
      </c>
      <c r="G508" s="125">
        <v>1</v>
      </c>
      <c r="H508" s="108" t="s">
        <v>311</v>
      </c>
      <c r="I508" s="108" t="str">
        <f t="shared" si="2922"/>
        <v/>
      </c>
      <c r="J508" s="108" t="str">
        <f t="shared" si="2923"/>
        <v/>
      </c>
      <c r="K508" s="179"/>
      <c r="L508" s="245"/>
      <c r="M508" s="208"/>
      <c r="N508" s="208"/>
      <c r="O508" s="125"/>
      <c r="P508" s="224"/>
      <c r="Q508" s="224"/>
      <c r="R508" s="224"/>
      <c r="S508" s="177"/>
      <c r="T508" s="177"/>
      <c r="U508" s="125" t="str">
        <f t="shared" si="2856"/>
        <v/>
      </c>
      <c r="V508" s="125" t="str" cm="1">
        <f t="array" ref="V508">_xlfn.IFS(S508+T508=0,"",S508&gt;T508,IF(I508="主",IF(S508=5,4,3),IF(S508=5,0,1)),S508&lt;T508,IF(I508="主",IF(T508=5,0,1),IF(T508=5,4,3)),S508=T508,2)</f>
        <v/>
      </c>
      <c r="W508" s="210" t="str">
        <f>IF(W507="","",W507)</f>
        <v/>
      </c>
      <c r="X508" s="210"/>
      <c r="Y508" s="210" t="str">
        <f t="shared" ref="Y508:Y512" si="3231">IF(Y507="","",Y507)</f>
        <v/>
      </c>
      <c r="Z508" s="225"/>
      <c r="AA508" s="226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13"/>
      <c r="AL508" s="214"/>
      <c r="AM508" s="214"/>
      <c r="AN508" s="214"/>
      <c r="AO508" s="249"/>
      <c r="AP508" s="250"/>
      <c r="AQ508" s="228"/>
      <c r="AR508" s="229"/>
      <c r="AS508" s="230"/>
      <c r="AT508" s="220"/>
      <c r="AU508" s="221"/>
      <c r="AV508" s="179"/>
      <c r="AW508" s="221"/>
      <c r="AX508" s="179"/>
      <c r="AY508" s="221"/>
      <c r="AZ508" s="136"/>
      <c r="BA508" s="223" t="str">
        <f t="shared" si="2890"/>
        <v/>
      </c>
      <c r="BB508" s="223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223" t="str">
        <f t="shared" si="2882"/>
        <v/>
      </c>
    </row>
    <row r="509" spans="1:55">
      <c r="A509" s="166">
        <f>输入错误检查!A508</f>
        <v>0</v>
      </c>
      <c r="B509" s="108" t="str">
        <f t="shared" si="3226"/>
        <v/>
      </c>
      <c r="C509" s="108" t="str">
        <f t="shared" si="3227"/>
        <v/>
      </c>
      <c r="D509" s="108" t="str">
        <f t="shared" si="3228"/>
        <v/>
      </c>
      <c r="E509" s="108" t="str">
        <f t="shared" si="3229"/>
        <v/>
      </c>
      <c r="F509" s="108" t="str">
        <f t="shared" si="3230"/>
        <v/>
      </c>
      <c r="G509" s="125">
        <v>2</v>
      </c>
      <c r="H509" s="108" t="s">
        <v>307</v>
      </c>
      <c r="I509" s="108" t="str">
        <f t="shared" si="2922"/>
        <v/>
      </c>
      <c r="J509" s="108" t="str">
        <f t="shared" si="2923"/>
        <v/>
      </c>
      <c r="K509" s="179"/>
      <c r="L509" s="207"/>
      <c r="M509" s="208">
        <f>S509+S510</f>
        <v>0</v>
      </c>
      <c r="N509" s="208">
        <f>T509+T510</f>
        <v>0</v>
      </c>
      <c r="O509" s="125">
        <f t="shared" si="3222"/>
        <v>0</v>
      </c>
      <c r="P509" s="209">
        <f t="shared" si="3223"/>
        <v>0</v>
      </c>
      <c r="Q509" s="209">
        <f t="shared" si="3224"/>
        <v>0</v>
      </c>
      <c r="R509" s="209">
        <f t="shared" si="3225"/>
        <v>0</v>
      </c>
      <c r="S509" s="177"/>
      <c r="T509" s="177"/>
      <c r="U509" s="125" t="str">
        <f t="shared" si="2856"/>
        <v/>
      </c>
      <c r="V509" s="125" t="str" cm="1">
        <f t="array" ref="V509">_xlfn.IFS(S509+T509=0,"",S509&gt;T509,IF(I509="主",IF(S509=5,4,3),IF(S509=5,0,1)),S509&lt;T509,IF(I509="主",IF(T509=5,0,1),IF(T509=5,4,3)),S509=T509,2)</f>
        <v/>
      </c>
      <c r="W509" s="231"/>
      <c r="X509" s="210"/>
      <c r="Y509" s="210"/>
      <c r="Z509" s="232" t="str">
        <f t="shared" ref="Z509:AA509" si="3232">IF($K509="","",IF($K509=$K507,AT507,AT508))</f>
        <v/>
      </c>
      <c r="AA509" s="233" t="str">
        <f t="shared" si="3232"/>
        <v/>
      </c>
      <c r="AB509" s="234" t="str">
        <f t="shared" ref="AB509" si="3233">IF($K509="","",IF($K509=$K507,AW507,AW508))</f>
        <v/>
      </c>
      <c r="AC509" s="235" t="str">
        <f t="shared" ref="AC509" si="3234">IF($K509="","",IF($K509=$K507,AY507,AY508))</f>
        <v/>
      </c>
      <c r="AD509" s="227"/>
      <c r="AE509" s="227"/>
      <c r="AF509" s="227"/>
      <c r="AG509" s="227"/>
      <c r="AH509" s="227"/>
      <c r="AI509" s="227"/>
      <c r="AJ509" s="227"/>
      <c r="AK509" s="227"/>
      <c r="AL509" s="236" t="str">
        <f t="shared" ref="AL509" si="3235">IF($K509="","",IF($K509=$K507,AZ507,AZ508))</f>
        <v/>
      </c>
      <c r="AM509" s="214"/>
      <c r="AN509" s="214"/>
      <c r="AO509" s="249"/>
      <c r="AP509" s="177"/>
      <c r="AQ509" s="281"/>
      <c r="AR509" s="238"/>
      <c r="AS509" s="230"/>
      <c r="AT509" s="220"/>
      <c r="AU509" s="221"/>
      <c r="AV509" s="179"/>
      <c r="AW509" s="221"/>
      <c r="AX509" s="179"/>
      <c r="AY509" s="221"/>
      <c r="AZ509" s="139"/>
      <c r="BA509" s="223" t="str">
        <f t="shared" si="2890"/>
        <v/>
      </c>
      <c r="BB509" s="223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223" t="str">
        <f t="shared" si="2882"/>
        <v/>
      </c>
    </row>
    <row r="510" spans="1:55">
      <c r="A510" s="166">
        <f>输入错误检查!A509</f>
        <v>0</v>
      </c>
      <c r="B510" s="108" t="str">
        <f t="shared" si="3226"/>
        <v/>
      </c>
      <c r="C510" s="108" t="str">
        <f t="shared" si="3227"/>
        <v/>
      </c>
      <c r="D510" s="108" t="str">
        <f t="shared" si="3228"/>
        <v/>
      </c>
      <c r="E510" s="108" t="str">
        <f t="shared" si="3229"/>
        <v/>
      </c>
      <c r="F510" s="108" t="str">
        <f t="shared" si="3230"/>
        <v/>
      </c>
      <c r="G510" s="125">
        <v>2</v>
      </c>
      <c r="H510" s="108" t="s">
        <v>311</v>
      </c>
      <c r="I510" s="108" t="str">
        <f t="shared" si="2922"/>
        <v/>
      </c>
      <c r="J510" s="108" t="str">
        <f t="shared" si="2923"/>
        <v/>
      </c>
      <c r="K510" s="179"/>
      <c r="L510" s="245"/>
      <c r="M510" s="208"/>
      <c r="N510" s="208"/>
      <c r="O510" s="125"/>
      <c r="P510" s="224"/>
      <c r="Q510" s="224"/>
      <c r="R510" s="224"/>
      <c r="S510" s="177"/>
      <c r="T510" s="177"/>
      <c r="U510" s="125" t="str">
        <f t="shared" si="2856"/>
        <v/>
      </c>
      <c r="V510" s="125" t="str" cm="1">
        <f t="array" ref="V510">_xlfn.IFS(S510+T510=0,"",S510&gt;T510,IF(I510="主",IF(S510=5,4,3),IF(S510=5,0,1)),S510&lt;T510,IF(I510="主",IF(T510=5,0,1),IF(T510=5,4,3)),S510=T510,2)</f>
        <v/>
      </c>
      <c r="W510" s="231"/>
      <c r="X510" s="210"/>
      <c r="Y510" s="210" t="str">
        <f t="shared" si="3231"/>
        <v/>
      </c>
      <c r="Z510" s="232" t="str">
        <f t="shared" ref="Z510:AA510" si="3236">IF($K510="","",IF($K510=$K508,AT508,AT507))</f>
        <v/>
      </c>
      <c r="AA510" s="233" t="str">
        <f t="shared" si="3236"/>
        <v/>
      </c>
      <c r="AB510" s="234" t="str">
        <f t="shared" ref="AB510" si="3237">IF($K510="","",IF($K510=$K508,AW508,AW507))</f>
        <v/>
      </c>
      <c r="AC510" s="235" t="str">
        <f t="shared" ref="AC510" si="3238">IF($K510="","",IF($K510=$K508,AY508,AY507))</f>
        <v/>
      </c>
      <c r="AD510" s="226"/>
      <c r="AE510" s="226"/>
      <c r="AF510" s="227"/>
      <c r="AG510" s="227"/>
      <c r="AH510" s="227"/>
      <c r="AI510" s="227"/>
      <c r="AJ510" s="227"/>
      <c r="AK510" s="227"/>
      <c r="AL510" s="236" t="str">
        <f t="shared" ref="AL510" si="3239">IF($K510="","",IF($K510=$K508,AZ508,AZ507))</f>
        <v/>
      </c>
      <c r="AM510" s="214"/>
      <c r="AN510" s="214"/>
      <c r="AO510" s="249"/>
      <c r="AP510" s="177"/>
      <c r="AQ510" s="250"/>
      <c r="AR510" s="228"/>
      <c r="AS510" s="230"/>
      <c r="AT510" s="220"/>
      <c r="AU510" s="221"/>
      <c r="AV510" s="179"/>
      <c r="AW510" s="221"/>
      <c r="AX510" s="179"/>
      <c r="AY510" s="221"/>
      <c r="AZ510" s="136"/>
      <c r="BA510" s="223" t="str">
        <f t="shared" si="2890"/>
        <v/>
      </c>
      <c r="BB510" s="223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223" t="str">
        <f t="shared" si="2882"/>
        <v/>
      </c>
    </row>
    <row r="511" spans="1:55">
      <c r="A511" s="166">
        <f>输入错误检查!A510</f>
        <v>0</v>
      </c>
      <c r="B511" s="108" t="str">
        <f t="shared" si="3226"/>
        <v/>
      </c>
      <c r="C511" s="108" t="str">
        <f t="shared" si="3227"/>
        <v/>
      </c>
      <c r="D511" s="108" t="str">
        <f t="shared" si="3228"/>
        <v/>
      </c>
      <c r="E511" s="108" t="str">
        <f t="shared" si="3229"/>
        <v/>
      </c>
      <c r="F511" s="108" t="str">
        <f t="shared" si="3230"/>
        <v/>
      </c>
      <c r="G511" s="125">
        <v>3</v>
      </c>
      <c r="H511" s="108" t="s">
        <v>307</v>
      </c>
      <c r="I511" s="108" t="str">
        <f t="shared" si="2922"/>
        <v/>
      </c>
      <c r="J511" s="108" t="str">
        <f t="shared" si="2923"/>
        <v/>
      </c>
      <c r="K511" s="179"/>
      <c r="L511" s="245"/>
      <c r="M511" s="208">
        <f>S511+S512</f>
        <v>0</v>
      </c>
      <c r="N511" s="208">
        <f>T511+T512</f>
        <v>0</v>
      </c>
      <c r="O511" s="125">
        <f t="shared" si="3222"/>
        <v>0</v>
      </c>
      <c r="P511" s="209">
        <f t="shared" si="3223"/>
        <v>0</v>
      </c>
      <c r="Q511" s="209">
        <f t="shared" si="3224"/>
        <v>0</v>
      </c>
      <c r="R511" s="209">
        <f t="shared" si="3225"/>
        <v>0</v>
      </c>
      <c r="S511" s="177"/>
      <c r="T511" s="177"/>
      <c r="U511" s="125" t="str">
        <f t="shared" si="2856"/>
        <v/>
      </c>
      <c r="V511" s="125" t="str" cm="1">
        <f t="array" ref="V511">_xlfn.IFS(S511+T511=0,"",S511&gt;T511,IF(I511="主",IF(S511=5,4,3),IF(S511=5,0,1)),S511&lt;T511,IF(I511="主",IF(T511=5,0,1),IF(T511=5,4,3)),S511=T511,2)</f>
        <v/>
      </c>
      <c r="W511" s="231"/>
      <c r="X511" s="231"/>
      <c r="Y511" s="210"/>
      <c r="Z511" s="235" t="str">
        <f t="shared" ref="Z511:AA511" si="3240">IF($K511="","",IF($K511=$K509,AT509,AT510))</f>
        <v/>
      </c>
      <c r="AA511" s="235" t="str">
        <f t="shared" si="3240"/>
        <v/>
      </c>
      <c r="AB511" s="239" t="str">
        <f t="shared" ref="AB511" si="3241">IF($K511="","",IF($K511=$K509,AW509,AW510))</f>
        <v/>
      </c>
      <c r="AC511" s="239" t="str">
        <f t="shared" ref="AC511" si="3242">IF($K511="","",IF($K511=$K509,AY509,AY510))</f>
        <v/>
      </c>
      <c r="AD511" s="235" t="str">
        <f t="shared" ref="AD511:AG511" si="3243">IF($K511="","",IF($K511=$K509,Z509,Z510))</f>
        <v/>
      </c>
      <c r="AE511" s="240" t="str">
        <f t="shared" si="3243"/>
        <v/>
      </c>
      <c r="AF511" s="240" t="str">
        <f t="shared" si="3243"/>
        <v/>
      </c>
      <c r="AG511" s="240" t="str">
        <f t="shared" si="3243"/>
        <v/>
      </c>
      <c r="AH511" s="227"/>
      <c r="AI511" s="227"/>
      <c r="AJ511" s="227"/>
      <c r="AK511" s="227"/>
      <c r="AL511" s="236" t="str">
        <f t="shared" ref="AL511" si="3244">IF($K511="","",IF($K511=$K509,AZ509,AZ510))</f>
        <v/>
      </c>
      <c r="AM511" s="241" t="str">
        <f t="shared" ref="AM511" si="3245">IF($K511="","",IF($K511=$K509,AL509,AL510))</f>
        <v/>
      </c>
      <c r="AN511" s="214"/>
      <c r="AO511" s="249"/>
      <c r="AP511" s="177"/>
      <c r="AQ511" s="177"/>
      <c r="AR511" s="281"/>
      <c r="AS511" s="242"/>
      <c r="AT511" s="282"/>
      <c r="AU511" s="247"/>
      <c r="AV511" s="177"/>
      <c r="AW511" s="247"/>
      <c r="AX511" s="177"/>
      <c r="AY511" s="247"/>
      <c r="AZ511" s="139"/>
      <c r="BA511" s="223" t="str">
        <f t="shared" si="2890"/>
        <v/>
      </c>
      <c r="BB511" s="223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223" t="str">
        <f t="shared" si="2882"/>
        <v/>
      </c>
    </row>
    <row r="512" spans="1:55">
      <c r="A512" s="166">
        <f>输入错误检查!A511</f>
        <v>0</v>
      </c>
      <c r="B512" s="108" t="str">
        <f t="shared" si="3226"/>
        <v/>
      </c>
      <c r="C512" s="108" t="str">
        <f t="shared" si="3227"/>
        <v/>
      </c>
      <c r="D512" s="108" t="str">
        <f t="shared" si="3228"/>
        <v/>
      </c>
      <c r="E512" s="108" t="str">
        <f t="shared" si="3229"/>
        <v/>
      </c>
      <c r="F512" s="108" t="str">
        <f t="shared" si="3230"/>
        <v/>
      </c>
      <c r="G512" s="125">
        <v>3</v>
      </c>
      <c r="H512" s="108" t="s">
        <v>311</v>
      </c>
      <c r="I512" s="108" t="str">
        <f t="shared" si="2922"/>
        <v/>
      </c>
      <c r="J512" s="108" t="str">
        <f t="shared" si="2923"/>
        <v/>
      </c>
      <c r="K512" s="179"/>
      <c r="L512" s="245"/>
      <c r="M512" s="208"/>
      <c r="N512" s="208"/>
      <c r="O512" s="125"/>
      <c r="P512" s="224"/>
      <c r="Q512" s="224"/>
      <c r="R512" s="224"/>
      <c r="S512" s="177"/>
      <c r="T512" s="177"/>
      <c r="U512" s="125" t="str">
        <f t="shared" si="2856"/>
        <v/>
      </c>
      <c r="V512" s="125" t="str" cm="1">
        <f t="array" ref="V512">_xlfn.IFS(S512+T512=0,"",S512&gt;T512,IF(I512="主",IF(S512=5,4,3),IF(S512=5,0,1)),S512&lt;T512,IF(I512="主",IF(T512=5,0,1),IF(T512=5,4,3)),S512=T512,2)</f>
        <v/>
      </c>
      <c r="W512" s="231"/>
      <c r="X512" s="231"/>
      <c r="Y512" s="210" t="str">
        <f t="shared" si="3231"/>
        <v/>
      </c>
      <c r="Z512" s="235" t="str">
        <f t="shared" ref="Z512:AA512" si="3246">IF($K512="","",IF($K512=$K510,AT510,AT509))</f>
        <v/>
      </c>
      <c r="AA512" s="235" t="str">
        <f t="shared" si="3246"/>
        <v/>
      </c>
      <c r="AB512" s="239" t="str">
        <f t="shared" ref="AB512" si="3247">IF($K512="","",IF($K512=$K510,AW510,AW509))</f>
        <v/>
      </c>
      <c r="AC512" s="239" t="str">
        <f t="shared" ref="AC512" si="3248">IF($K512="","",IF($K512=$K510,AY510,AY509))</f>
        <v/>
      </c>
      <c r="AD512" s="235" t="str">
        <f t="shared" ref="AD512:AG512" si="3249">IF($K512="","",IF($K512=$K510,Z510,Z509))</f>
        <v/>
      </c>
      <c r="AE512" s="240" t="str">
        <f t="shared" si="3249"/>
        <v/>
      </c>
      <c r="AF512" s="240" t="str">
        <f t="shared" si="3249"/>
        <v/>
      </c>
      <c r="AG512" s="240" t="str">
        <f t="shared" si="3249"/>
        <v/>
      </c>
      <c r="AH512" s="226"/>
      <c r="AI512" s="226"/>
      <c r="AJ512" s="226"/>
      <c r="AK512" s="243"/>
      <c r="AL512" s="236" t="str">
        <f t="shared" ref="AL512" si="3250">IF($K512="","",IF($K512=$K510,AZ510,AZ509))</f>
        <v/>
      </c>
      <c r="AM512" s="241" t="str">
        <f t="shared" ref="AM512" si="3251">IF($K512="","",IF($K512=$K510,AL510,AL509))</f>
        <v/>
      </c>
      <c r="AN512" s="214"/>
      <c r="AO512" s="249"/>
      <c r="AP512" s="177"/>
      <c r="AQ512" s="177"/>
      <c r="AR512" s="250"/>
      <c r="AS512" s="244"/>
      <c r="AT512" s="282"/>
      <c r="AU512" s="247"/>
      <c r="AV512" s="177"/>
      <c r="AW512" s="247"/>
      <c r="AX512" s="177"/>
      <c r="AY512" s="247"/>
      <c r="AZ512" s="139"/>
      <c r="BA512" s="223" t="str">
        <f t="shared" si="2890"/>
        <v/>
      </c>
      <c r="BB512" s="223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223" t="str">
        <f t="shared" si="2882"/>
        <v/>
      </c>
    </row>
    <row r="513" spans="1:55">
      <c r="A513" s="166">
        <f>输入错误检查!A512</f>
        <v>0</v>
      </c>
      <c r="B513" s="108" t="str">
        <f t="shared" si="3226"/>
        <v/>
      </c>
      <c r="C513" s="108" t="str">
        <f t="shared" si="3227"/>
        <v/>
      </c>
      <c r="D513" s="108" t="str">
        <f t="shared" si="3228"/>
        <v/>
      </c>
      <c r="E513" s="108" t="str">
        <f t="shared" si="3229"/>
        <v/>
      </c>
      <c r="F513" s="108" t="str">
        <f t="shared" si="3230"/>
        <v/>
      </c>
      <c r="G513" s="125">
        <v>4</v>
      </c>
      <c r="H513" s="108" t="s">
        <v>307</v>
      </c>
      <c r="I513" s="108" t="str">
        <f t="shared" si="2922"/>
        <v/>
      </c>
      <c r="J513" s="108" t="str">
        <f t="shared" si="2923"/>
        <v/>
      </c>
      <c r="K513" s="179"/>
      <c r="L513" s="245"/>
      <c r="M513" s="208">
        <f>S513+S514</f>
        <v>0</v>
      </c>
      <c r="N513" s="208">
        <f>T513+T514</f>
        <v>0</v>
      </c>
      <c r="O513" s="125">
        <f t="shared" ref="O513:O517" si="3252">M513+N513</f>
        <v>0</v>
      </c>
      <c r="P513" s="209">
        <f t="shared" ref="P513:P517" si="3253">IF(M513&gt;N513,1,0)</f>
        <v>0</v>
      </c>
      <c r="Q513" s="209">
        <f t="shared" ref="Q513:Q517" si="3254">IF(M513+N513=0,0,IF(M513=N513,1,0))</f>
        <v>0</v>
      </c>
      <c r="R513" s="209">
        <f t="shared" ref="R513:R517" si="3255">IF(M513&lt;N513,1,0)</f>
        <v>0</v>
      </c>
      <c r="S513" s="177"/>
      <c r="T513" s="177"/>
      <c r="U513" s="125" t="str">
        <f t="shared" si="2856"/>
        <v/>
      </c>
      <c r="V513" s="125" t="str" cm="1">
        <f t="array" ref="V513">_xlfn.IFS(S513+T513=0,"",S513&gt;T513,IF(I513="主",IF(S513=5,4,3),IF(S513=5,0,1)),S513&lt;T513,IF(I513="主",IF(T513=5,0,1),IF(T513=5,4,3)),S513=T513,2)</f>
        <v/>
      </c>
      <c r="W513" s="231"/>
      <c r="X513" s="231"/>
      <c r="Y513" s="210"/>
      <c r="Z513" s="235" t="str">
        <f t="shared" ref="Z513:AA513" si="3256">IF($K513="","",IF($K513=$K511,AT511,AT512))</f>
        <v/>
      </c>
      <c r="AA513" s="235" t="str">
        <f t="shared" si="3256"/>
        <v/>
      </c>
      <c r="AB513" s="239" t="str">
        <f t="shared" ref="AB513" si="3257">IF($K513="","",IF($K513=$K511,AW511,AW512))</f>
        <v/>
      </c>
      <c r="AC513" s="239" t="str">
        <f t="shared" ref="AC513" si="3258">IF($K513="","",IF($K513=$K511,AY511,AY512))</f>
        <v/>
      </c>
      <c r="AD513" s="232" t="str">
        <f t="shared" ref="AD513:AG513" si="3259">IF($K513="","",IF($K513=$K511,Z511,Z512))</f>
        <v/>
      </c>
      <c r="AE513" s="232" t="str">
        <f t="shared" si="3259"/>
        <v/>
      </c>
      <c r="AF513" s="240" t="str">
        <f t="shared" si="3259"/>
        <v/>
      </c>
      <c r="AG513" s="240" t="str">
        <f t="shared" si="3259"/>
        <v/>
      </c>
      <c r="AH513" s="232" t="str">
        <f t="shared" ref="AH513:AK513" si="3260">IF($K513="","",IF($K513=$K511,AD511,AD512))</f>
        <v/>
      </c>
      <c r="AI513" s="232" t="str">
        <f t="shared" si="3260"/>
        <v/>
      </c>
      <c r="AJ513" s="233" t="str">
        <f t="shared" si="3260"/>
        <v/>
      </c>
      <c r="AK513" s="233" t="str">
        <f t="shared" si="3260"/>
        <v/>
      </c>
      <c r="AL513" s="236" t="str">
        <f t="shared" ref="AL513" si="3261">IF($K513="","",IF($K513=$K511,AZ511,AZ512))</f>
        <v/>
      </c>
      <c r="AM513" s="241" t="str">
        <f t="shared" ref="AM513:AN513" si="3262">IF($K513="","",IF($K513=$K511,AL511,AL512))</f>
        <v/>
      </c>
      <c r="AN513" s="241" t="str">
        <f t="shared" si="3262"/>
        <v/>
      </c>
      <c r="AO513" s="177"/>
      <c r="AP513" s="177"/>
      <c r="AQ513" s="177"/>
      <c r="AR513" s="177"/>
      <c r="AS513" s="246"/>
      <c r="AT513" s="247"/>
      <c r="AU513" s="247"/>
      <c r="AV513" s="177"/>
      <c r="AW513" s="247"/>
      <c r="AX513" s="177"/>
      <c r="AY513" s="247"/>
      <c r="AZ513" s="139"/>
      <c r="BA513" s="223" t="str">
        <f t="shared" si="2890"/>
        <v/>
      </c>
      <c r="BB513" s="223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223" t="str">
        <f t="shared" si="2882"/>
        <v/>
      </c>
    </row>
    <row r="514" spans="1:55">
      <c r="A514" s="166">
        <f>输入错误检查!A513</f>
        <v>0</v>
      </c>
      <c r="B514" s="108" t="str">
        <f t="shared" si="3226"/>
        <v/>
      </c>
      <c r="C514" s="108" t="str">
        <f t="shared" si="3227"/>
        <v/>
      </c>
      <c r="D514" s="108" t="str">
        <f t="shared" si="3228"/>
        <v/>
      </c>
      <c r="E514" s="108" t="str">
        <f t="shared" si="3229"/>
        <v/>
      </c>
      <c r="F514" s="108" t="str">
        <f t="shared" si="3230"/>
        <v/>
      </c>
      <c r="G514" s="125">
        <v>4</v>
      </c>
      <c r="H514" s="108" t="s">
        <v>311</v>
      </c>
      <c r="I514" s="108" t="str">
        <f t="shared" si="2922"/>
        <v/>
      </c>
      <c r="J514" s="108" t="str">
        <f t="shared" si="2923"/>
        <v/>
      </c>
      <c r="K514" s="179"/>
      <c r="L514" s="245"/>
      <c r="M514" s="208"/>
      <c r="N514" s="208"/>
      <c r="O514" s="125"/>
      <c r="P514" s="224"/>
      <c r="Q514" s="224"/>
      <c r="R514" s="224"/>
      <c r="S514" s="177"/>
      <c r="T514" s="177"/>
      <c r="U514" s="125" t="str">
        <f t="shared" si="2856"/>
        <v/>
      </c>
      <c r="V514" s="125" t="str" cm="1">
        <f t="array" ref="V514">_xlfn.IFS(S514+T514=0,"",S514&gt;T514,IF(I514="主",IF(S514=5,4,3),IF(S514=5,0,1)),S514&lt;T514,IF(I514="主",IF(T514=5,0,1),IF(T514=5,4,3)),S514=T514,2)</f>
        <v/>
      </c>
      <c r="W514" s="231"/>
      <c r="X514" s="231"/>
      <c r="Y514" s="210" t="str">
        <f t="shared" ref="Y514:Y518" si="3263">IF(Y513="","",Y513)</f>
        <v/>
      </c>
      <c r="Z514" s="235" t="str">
        <f t="shared" ref="Z514:AA514" si="3264">IF($K514="","",IF($K514=$K512,AT512,AT511))</f>
        <v/>
      </c>
      <c r="AA514" s="235" t="str">
        <f t="shared" si="3264"/>
        <v/>
      </c>
      <c r="AB514" s="239" t="str">
        <f t="shared" ref="AB514" si="3265">IF($K514="","",IF($K514=$K512,AW512,AW511))</f>
        <v/>
      </c>
      <c r="AC514" s="239" t="str">
        <f t="shared" ref="AC514" si="3266">IF($K514="","",IF($K514=$K512,AY512,AY511))</f>
        <v/>
      </c>
      <c r="AD514" s="232" t="str">
        <f t="shared" ref="AD514:AG514" si="3267">IF($K514="","",IF($K514=$K512,Z512,Z511))</f>
        <v/>
      </c>
      <c r="AE514" s="232" t="str">
        <f t="shared" si="3267"/>
        <v/>
      </c>
      <c r="AF514" s="240" t="str">
        <f t="shared" si="3267"/>
        <v/>
      </c>
      <c r="AG514" s="240" t="str">
        <f t="shared" si="3267"/>
        <v/>
      </c>
      <c r="AH514" s="232" t="str">
        <f t="shared" ref="AH514:AK514" si="3268">IF($K514="","",IF($K514=$K512,AD512,AD511))</f>
        <v/>
      </c>
      <c r="AI514" s="232" t="str">
        <f t="shared" si="3268"/>
        <v/>
      </c>
      <c r="AJ514" s="233" t="str">
        <f t="shared" si="3268"/>
        <v/>
      </c>
      <c r="AK514" s="233" t="str">
        <f t="shared" si="3268"/>
        <v/>
      </c>
      <c r="AL514" s="236" t="str">
        <f t="shared" ref="AL514" si="3269">IF($K514="","",IF($K514=$K512,AZ512,AZ511))</f>
        <v/>
      </c>
      <c r="AM514" s="241" t="str">
        <f t="shared" ref="AM514:AN514" si="3270">IF($K514="","",IF($K514=$K512,AL512,AL511))</f>
        <v/>
      </c>
      <c r="AN514" s="241" t="str">
        <f t="shared" si="3270"/>
        <v/>
      </c>
      <c r="AO514" s="177"/>
      <c r="AP514" s="177"/>
      <c r="AQ514" s="177"/>
      <c r="AR514" s="177"/>
      <c r="AS514" s="177"/>
      <c r="AT514" s="247"/>
      <c r="AU514" s="247"/>
      <c r="AV514" s="177"/>
      <c r="AW514" s="247"/>
      <c r="AX514" s="177"/>
      <c r="AY514" s="247"/>
      <c r="AZ514" s="139"/>
      <c r="BA514" s="223" t="str">
        <f t="shared" si="2890"/>
        <v/>
      </c>
      <c r="BB514" s="223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223" t="str">
        <f t="shared" si="2882"/>
        <v/>
      </c>
    </row>
    <row r="515" spans="1:55">
      <c r="A515" s="166">
        <f>输入错误检查!A514</f>
        <v>0</v>
      </c>
      <c r="B515" s="108" t="str">
        <f t="shared" si="3226"/>
        <v/>
      </c>
      <c r="C515" s="108" t="str">
        <f t="shared" si="3227"/>
        <v/>
      </c>
      <c r="D515" s="108" t="str">
        <f t="shared" si="3228"/>
        <v/>
      </c>
      <c r="E515" s="108" t="str">
        <f t="shared" si="3229"/>
        <v/>
      </c>
      <c r="F515" s="108" t="str">
        <f t="shared" si="3230"/>
        <v/>
      </c>
      <c r="G515" s="125">
        <v>5</v>
      </c>
      <c r="H515" s="108" t="s">
        <v>307</v>
      </c>
      <c r="I515" s="108" t="str">
        <f t="shared" si="2922"/>
        <v/>
      </c>
      <c r="J515" s="108" t="str">
        <f t="shared" si="2923"/>
        <v/>
      </c>
      <c r="K515" s="179"/>
      <c r="L515" s="177"/>
      <c r="M515" s="208">
        <f>S515+S516</f>
        <v>0</v>
      </c>
      <c r="N515" s="208">
        <f>T515+T516</f>
        <v>0</v>
      </c>
      <c r="O515" s="125">
        <f t="shared" si="3252"/>
        <v>0</v>
      </c>
      <c r="P515" s="209">
        <f t="shared" si="3253"/>
        <v>0</v>
      </c>
      <c r="Q515" s="209">
        <f t="shared" si="3254"/>
        <v>0</v>
      </c>
      <c r="R515" s="209">
        <f t="shared" si="3255"/>
        <v>0</v>
      </c>
      <c r="S515" s="177"/>
      <c r="T515" s="177"/>
      <c r="U515" s="125" t="str">
        <f t="shared" si="2856"/>
        <v/>
      </c>
      <c r="V515" s="125" t="str" cm="1">
        <f t="array" ref="V515">_xlfn.IFS(S515+T515=0,"",S515&gt;T515,IF(I515="主",IF(S515=5,4,3),IF(S515=5,0,1)),S515&lt;T515,IF(I515="主",IF(T515=5,0,1),IF(T515=5,4,3)),S515=T515,2)</f>
        <v/>
      </c>
      <c r="W515" s="231"/>
      <c r="X515" s="231"/>
      <c r="Y515" s="210"/>
      <c r="Z515" s="235" t="str">
        <f t="shared" ref="Z515:AA515" si="3271">IF($K515="","",IF($K515=$K513,AT513,AT514))</f>
        <v/>
      </c>
      <c r="AA515" s="235" t="str">
        <f t="shared" si="3271"/>
        <v/>
      </c>
      <c r="AB515" s="239" t="str">
        <f t="shared" ref="AB515" si="3272">IF($K515="","",IF($K515=$K513,AW513,AW514))</f>
        <v/>
      </c>
      <c r="AC515" s="239" t="str">
        <f t="shared" ref="AC515" si="3273">IF($K515="","",IF($K515=$K513,AY513,AY514))</f>
        <v/>
      </c>
      <c r="AD515" s="232" t="str">
        <f t="shared" ref="AD515:AG515" si="3274">IF($K515="","",IF($K515=$K513,Z513,Z514))</f>
        <v/>
      </c>
      <c r="AE515" s="232" t="str">
        <f t="shared" si="3274"/>
        <v/>
      </c>
      <c r="AF515" s="240" t="str">
        <f t="shared" si="3274"/>
        <v/>
      </c>
      <c r="AG515" s="240" t="str">
        <f t="shared" si="3274"/>
        <v/>
      </c>
      <c r="AH515" s="232" t="str">
        <f t="shared" ref="AH515:AK515" si="3275">IF($K515="","",IF($K515=$K513,AD513,AD514))</f>
        <v/>
      </c>
      <c r="AI515" s="232" t="str">
        <f t="shared" si="3275"/>
        <v/>
      </c>
      <c r="AJ515" s="233" t="str">
        <f t="shared" si="3275"/>
        <v/>
      </c>
      <c r="AK515" s="233" t="str">
        <f t="shared" si="3275"/>
        <v/>
      </c>
      <c r="AL515" s="236" t="str">
        <f t="shared" ref="AL515" si="3276">IF($K515="","",IF($K515=$K513,AZ513,AZ514))</f>
        <v/>
      </c>
      <c r="AM515" s="241" t="str">
        <f t="shared" ref="AM515:AN515" si="3277">IF($K515="","",IF($K515=$K513,AL513,AL514))</f>
        <v/>
      </c>
      <c r="AN515" s="241" t="str">
        <f t="shared" si="3277"/>
        <v/>
      </c>
      <c r="AO515" s="249"/>
      <c r="AP515" s="177"/>
      <c r="AQ515" s="177"/>
      <c r="AR515" s="250"/>
      <c r="AS515" s="246"/>
      <c r="AT515" s="251"/>
      <c r="AU515" s="252"/>
      <c r="AV515" s="177"/>
      <c r="AW515" s="252"/>
      <c r="AX515" s="177"/>
      <c r="AY515" s="252"/>
      <c r="AZ515" s="283"/>
      <c r="BA515" s="223" t="str">
        <f t="shared" si="2890"/>
        <v/>
      </c>
      <c r="BB515" s="223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223" t="str">
        <f t="shared" si="2882"/>
        <v/>
      </c>
    </row>
    <row r="516" spans="1:55">
      <c r="A516" s="166">
        <f>输入错误检查!A515</f>
        <v>0</v>
      </c>
      <c r="B516" s="108" t="str">
        <f t="shared" si="3226"/>
        <v/>
      </c>
      <c r="C516" s="108" t="str">
        <f t="shared" si="3227"/>
        <v/>
      </c>
      <c r="D516" s="108" t="str">
        <f t="shared" si="3228"/>
        <v/>
      </c>
      <c r="E516" s="108" t="str">
        <f t="shared" si="3229"/>
        <v/>
      </c>
      <c r="F516" s="108" t="str">
        <f t="shared" si="3230"/>
        <v/>
      </c>
      <c r="G516" s="125">
        <v>5</v>
      </c>
      <c r="H516" s="108" t="s">
        <v>311</v>
      </c>
      <c r="I516" s="108" t="str">
        <f t="shared" si="2922"/>
        <v/>
      </c>
      <c r="J516" s="108" t="str">
        <f t="shared" si="2923"/>
        <v/>
      </c>
      <c r="K516" s="179"/>
      <c r="L516" s="177"/>
      <c r="M516" s="208"/>
      <c r="N516" s="208"/>
      <c r="O516" s="125"/>
      <c r="P516" s="224"/>
      <c r="Q516" s="224"/>
      <c r="R516" s="224"/>
      <c r="S516" s="177"/>
      <c r="T516" s="177"/>
      <c r="U516" s="125" t="str">
        <f t="shared" ref="U516:U579" si="3278">_xlfn.IFS(S516+T516=0,"",S516&gt;T516,IF(I516="主","屠","人"),S516&lt;T516,IF(I516="主","人","屠"),S516=T516,"平")</f>
        <v/>
      </c>
      <c r="V516" s="125" t="str" cm="1">
        <f t="array" ref="V516">_xlfn.IFS(S516+T516=0,"",S516&gt;T516,IF(I516="主",IF(S516=5,4,3),IF(S516=5,0,1)),S516&lt;T516,IF(I516="主",IF(T516=5,0,1),IF(T516=5,4,3)),S516=T516,2)</f>
        <v/>
      </c>
      <c r="W516" s="231"/>
      <c r="X516" s="231"/>
      <c r="Y516" s="210" t="str">
        <f t="shared" si="3263"/>
        <v/>
      </c>
      <c r="Z516" s="235" t="str">
        <f t="shared" ref="Z516:AA516" si="3279">IF($K516="","",IF($K516=$K514,AT514,AT513))</f>
        <v/>
      </c>
      <c r="AA516" s="235" t="str">
        <f t="shared" si="3279"/>
        <v/>
      </c>
      <c r="AB516" s="239" t="str">
        <f t="shared" ref="AB516" si="3280">IF($K516="","",IF($K516=$K514,AW514,AW513))</f>
        <v/>
      </c>
      <c r="AC516" s="239" t="str">
        <f t="shared" ref="AC516" si="3281">IF($K516="","",IF($K516=$K514,AY514,AY513))</f>
        <v/>
      </c>
      <c r="AD516" s="232" t="str">
        <f t="shared" ref="AD516:AG516" si="3282">IF($K516="","",IF($K516=$K514,Z514,Z513))</f>
        <v/>
      </c>
      <c r="AE516" s="232" t="str">
        <f t="shared" si="3282"/>
        <v/>
      </c>
      <c r="AF516" s="240" t="str">
        <f t="shared" si="3282"/>
        <v/>
      </c>
      <c r="AG516" s="240" t="str">
        <f t="shared" si="3282"/>
        <v/>
      </c>
      <c r="AH516" s="232" t="str">
        <f t="shared" ref="AH516:AK516" si="3283">IF($K516="","",IF($K516=$K514,AD514,AD513))</f>
        <v/>
      </c>
      <c r="AI516" s="232" t="str">
        <f t="shared" si="3283"/>
        <v/>
      </c>
      <c r="AJ516" s="233" t="str">
        <f t="shared" si="3283"/>
        <v/>
      </c>
      <c r="AK516" s="233" t="str">
        <f t="shared" si="3283"/>
        <v/>
      </c>
      <c r="AL516" s="236" t="str">
        <f t="shared" ref="AL516" si="3284">IF($K516="","",IF($K516=$K514,AZ514,AZ513))</f>
        <v/>
      </c>
      <c r="AM516" s="241" t="str">
        <f t="shared" ref="AM516:AN516" si="3285">IF($K516="","",IF($K516=$K514,AL514,AL513))</f>
        <v/>
      </c>
      <c r="AN516" s="241" t="str">
        <f t="shared" si="3285"/>
        <v/>
      </c>
      <c r="AO516" s="249"/>
      <c r="AP516" s="177"/>
      <c r="AQ516" s="177"/>
      <c r="AR516" s="250"/>
      <c r="AS516" s="246"/>
      <c r="AT516" s="251"/>
      <c r="AU516" s="252"/>
      <c r="AV516" s="177"/>
      <c r="AW516" s="252"/>
      <c r="AX516" s="177"/>
      <c r="AY516" s="252"/>
      <c r="AZ516" s="283"/>
      <c r="BA516" s="223" t="str">
        <f t="shared" si="2890"/>
        <v/>
      </c>
      <c r="BB516" s="223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223" t="str">
        <f t="shared" si="2882"/>
        <v/>
      </c>
    </row>
    <row r="517" spans="1:55">
      <c r="A517" s="166">
        <f>输入错误检查!A516</f>
        <v>0</v>
      </c>
      <c r="B517" s="108" t="str">
        <f t="shared" si="3226"/>
        <v/>
      </c>
      <c r="C517" s="108" t="str">
        <f t="shared" si="3227"/>
        <v/>
      </c>
      <c r="D517" s="108" t="str">
        <f t="shared" si="3228"/>
        <v/>
      </c>
      <c r="E517" s="108" t="str">
        <f t="shared" si="3229"/>
        <v/>
      </c>
      <c r="F517" s="108" t="str">
        <f t="shared" si="3230"/>
        <v/>
      </c>
      <c r="G517" s="125" t="s">
        <v>314</v>
      </c>
      <c r="H517" s="108" t="s">
        <v>307</v>
      </c>
      <c r="I517" s="108" t="str">
        <f t="shared" si="2922"/>
        <v/>
      </c>
      <c r="J517" s="108" t="str">
        <f t="shared" si="2923"/>
        <v/>
      </c>
      <c r="K517" s="179"/>
      <c r="L517" s="177"/>
      <c r="M517" s="208">
        <f>S517+S518</f>
        <v>0</v>
      </c>
      <c r="N517" s="208">
        <f>T517+T518</f>
        <v>0</v>
      </c>
      <c r="O517" s="125">
        <f t="shared" si="3252"/>
        <v>0</v>
      </c>
      <c r="P517" s="209">
        <f t="shared" si="3253"/>
        <v>0</v>
      </c>
      <c r="Q517" s="209">
        <f t="shared" si="3254"/>
        <v>0</v>
      </c>
      <c r="R517" s="209">
        <f t="shared" si="3255"/>
        <v>0</v>
      </c>
      <c r="S517" s="177"/>
      <c r="T517" s="177"/>
      <c r="U517" s="125" t="str">
        <f t="shared" si="3278"/>
        <v/>
      </c>
      <c r="V517" s="125" t="str" cm="1">
        <f t="array" ref="V517">_xlfn.IFS(S517+T517=0,"",S517&gt;T517,IF(I517="主",IF(S517=5,4,3),IF(S517=5,0,1)),S517&lt;T517,IF(I517="主",IF(T517=5,0,1),IF(T517=5,4,3)),S517=T517,2)</f>
        <v/>
      </c>
      <c r="W517" s="231"/>
      <c r="X517" s="231"/>
      <c r="Y517" s="210"/>
      <c r="Z517" s="235" t="str">
        <f t="shared" ref="Z517:AA517" si="3286">IF($K517="","",IF($K517=$K515,AT515,AT516))</f>
        <v/>
      </c>
      <c r="AA517" s="235" t="str">
        <f t="shared" si="3286"/>
        <v/>
      </c>
      <c r="AB517" s="239" t="str">
        <f t="shared" ref="AB517" si="3287">IF($K517="","",IF($K517=$K515,AW515,AW516))</f>
        <v/>
      </c>
      <c r="AC517" s="239" t="str">
        <f t="shared" ref="AC517" si="3288">IF($K517="","",IF($K517=$K515,AY515,AY516))</f>
        <v/>
      </c>
      <c r="AD517" s="232" t="str">
        <f t="shared" ref="AD517:AG517" si="3289">IF($K517="","",IF($K517=$K515,Z515,Z516))</f>
        <v/>
      </c>
      <c r="AE517" s="232" t="str">
        <f t="shared" si="3289"/>
        <v/>
      </c>
      <c r="AF517" s="240" t="str">
        <f t="shared" si="3289"/>
        <v/>
      </c>
      <c r="AG517" s="240" t="str">
        <f t="shared" si="3289"/>
        <v/>
      </c>
      <c r="AH517" s="232" t="str">
        <f t="shared" ref="AH517:AK517" si="3290">IF($K517="","",IF($K517=$K515,AD515,AD516))</f>
        <v/>
      </c>
      <c r="AI517" s="232" t="str">
        <f t="shared" si="3290"/>
        <v/>
      </c>
      <c r="AJ517" s="233" t="str">
        <f t="shared" si="3290"/>
        <v/>
      </c>
      <c r="AK517" s="233" t="str">
        <f t="shared" si="3290"/>
        <v/>
      </c>
      <c r="AL517" s="236" t="str">
        <f t="shared" ref="AL517" si="3291">IF($K517="","",IF($K517=$K515,AZ515,AZ516))</f>
        <v/>
      </c>
      <c r="AM517" s="241" t="str">
        <f t="shared" ref="AM517:AN517" si="3292">IF($K517="","",IF($K517=$K515,AL515,AL516))</f>
        <v/>
      </c>
      <c r="AN517" s="241" t="str">
        <f t="shared" si="3292"/>
        <v/>
      </c>
      <c r="AO517" s="177"/>
      <c r="AP517" s="177"/>
      <c r="AQ517" s="177"/>
      <c r="AR517" s="177"/>
      <c r="AS517" s="246"/>
      <c r="AT517" s="252"/>
      <c r="AU517" s="252"/>
      <c r="AV517" s="177"/>
      <c r="AW517" s="252"/>
      <c r="AX517" s="177"/>
      <c r="AY517" s="252"/>
      <c r="AZ517" s="283"/>
      <c r="BA517" s="223" t="str">
        <f t="shared" si="2890"/>
        <v/>
      </c>
      <c r="BB517" s="223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223" t="str">
        <f t="shared" si="2882"/>
        <v/>
      </c>
    </row>
    <row r="518" spans="1:55">
      <c r="A518" s="166">
        <f>输入错误检查!A517</f>
        <v>0</v>
      </c>
      <c r="B518" s="108" t="str">
        <f t="shared" si="3226"/>
        <v/>
      </c>
      <c r="C518" s="108" t="str">
        <f t="shared" si="3227"/>
        <v/>
      </c>
      <c r="D518" s="108" t="str">
        <f t="shared" si="3228"/>
        <v/>
      </c>
      <c r="E518" s="108" t="str">
        <f t="shared" si="3229"/>
        <v/>
      </c>
      <c r="F518" s="108" t="str">
        <f t="shared" si="3230"/>
        <v/>
      </c>
      <c r="G518" s="125" t="s">
        <v>314</v>
      </c>
      <c r="H518" s="108" t="s">
        <v>311</v>
      </c>
      <c r="I518" s="108" t="str">
        <f t="shared" si="2922"/>
        <v/>
      </c>
      <c r="J518" s="108" t="str">
        <f t="shared" si="2923"/>
        <v/>
      </c>
      <c r="K518" s="177"/>
      <c r="L518" s="177"/>
      <c r="M518" s="208"/>
      <c r="N518" s="208"/>
      <c r="O518" s="125"/>
      <c r="P518" s="224"/>
      <c r="Q518" s="224"/>
      <c r="R518" s="224"/>
      <c r="S518" s="177"/>
      <c r="T518" s="177"/>
      <c r="U518" s="125" t="str">
        <f t="shared" si="3278"/>
        <v/>
      </c>
      <c r="V518" s="125" t="str" cm="1">
        <f t="array" ref="V518">_xlfn.IFS(S518+T518=0,"",S518&gt;T518,IF(I518="主",IF(S518=5,4,3),IF(S518=5,0,1)),S518&lt;T518,IF(I518="主",IF(T518=5,0,1),IF(T518=5,4,3)),S518=T518,2)</f>
        <v/>
      </c>
      <c r="W518" s="231"/>
      <c r="X518" s="231"/>
      <c r="Y518" s="210" t="str">
        <f t="shared" si="3263"/>
        <v/>
      </c>
      <c r="Z518" s="235" t="str">
        <f t="shared" ref="Z518:AA518" si="3293">IF($K518="","",IF($K518=$K516,AT516,AT515))</f>
        <v/>
      </c>
      <c r="AA518" s="235" t="str">
        <f t="shared" si="3293"/>
        <v/>
      </c>
      <c r="AB518" s="239" t="str">
        <f t="shared" ref="AB518" si="3294">IF($K518="","",IF($K518=$K516,AW516,AW515))</f>
        <v/>
      </c>
      <c r="AC518" s="239" t="str">
        <f t="shared" ref="AC518" si="3295">IF($K518="","",IF($K518=$K516,AY516,AY515))</f>
        <v/>
      </c>
      <c r="AD518" s="232" t="str">
        <f t="shared" ref="AD518:AG518" si="3296">IF($K518="","",IF($K518=$K516,Z516,Z515))</f>
        <v/>
      </c>
      <c r="AE518" s="232" t="str">
        <f t="shared" si="3296"/>
        <v/>
      </c>
      <c r="AF518" s="240" t="str">
        <f t="shared" si="3296"/>
        <v/>
      </c>
      <c r="AG518" s="240" t="str">
        <f t="shared" si="3296"/>
        <v/>
      </c>
      <c r="AH518" s="232" t="str">
        <f t="shared" ref="AH518:AK518" si="3297">IF($K518="","",IF($K518=$K516,AD516,AD515))</f>
        <v/>
      </c>
      <c r="AI518" s="232" t="str">
        <f t="shared" si="3297"/>
        <v/>
      </c>
      <c r="AJ518" s="233" t="str">
        <f t="shared" si="3297"/>
        <v/>
      </c>
      <c r="AK518" s="233" t="str">
        <f t="shared" si="3297"/>
        <v/>
      </c>
      <c r="AL518" s="236" t="str">
        <f t="shared" ref="AL518" si="3298">IF($K518="","",IF($K518=$K516,AZ516,AZ515))</f>
        <v/>
      </c>
      <c r="AM518" s="241" t="str">
        <f t="shared" ref="AM518:AN518" si="3299">IF($K518="","",IF($K518=$K516,AL516,AL515))</f>
        <v/>
      </c>
      <c r="AN518" s="241" t="str">
        <f t="shared" si="3299"/>
        <v/>
      </c>
      <c r="AO518" s="177"/>
      <c r="AP518" s="177"/>
      <c r="AQ518" s="177"/>
      <c r="AR518" s="177"/>
      <c r="AS518" s="177"/>
      <c r="AT518" s="252"/>
      <c r="AU518" s="252"/>
      <c r="AV518" s="177"/>
      <c r="AW518" s="252"/>
      <c r="AX518" s="177"/>
      <c r="AY518" s="252"/>
      <c r="AZ518" s="283"/>
      <c r="BA518" s="223" t="str">
        <f t="shared" si="2890"/>
        <v/>
      </c>
      <c r="BB518" s="223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223" t="str">
        <f t="shared" ref="BC518:BC581" si="3300">_xlfn.IFS(BB518="","",BB518=E518,F518,BB518=F518,E518)</f>
        <v/>
      </c>
    </row>
    <row r="519" spans="1:55">
      <c r="A519" s="166">
        <f>输入错误检查!A518</f>
        <v>0</v>
      </c>
      <c r="B519" s="108" t="str">
        <f>IF(赛果!A45="","",赛果!A45)</f>
        <v/>
      </c>
      <c r="C519" s="108" t="str">
        <f>IF(赛果!B45="","",赛果!B45)</f>
        <v/>
      </c>
      <c r="D519" s="108" t="str">
        <f>IF(赛果!C45="","",赛果!C45)</f>
        <v/>
      </c>
      <c r="E519" s="108" t="str">
        <f>IF(赛果!D45="","",赛果!D45)</f>
        <v/>
      </c>
      <c r="F519" s="108" t="str">
        <f>IF(赛果!E45="","",赛果!E45)</f>
        <v/>
      </c>
      <c r="G519" s="125">
        <v>1</v>
      </c>
      <c r="H519" s="108" t="s">
        <v>307</v>
      </c>
      <c r="I519" s="108" t="str">
        <f t="shared" si="2922"/>
        <v/>
      </c>
      <c r="J519" s="108" t="str">
        <f t="shared" si="2923"/>
        <v/>
      </c>
      <c r="K519" s="288"/>
      <c r="L519" s="288"/>
      <c r="M519" s="208">
        <f>S519+S520</f>
        <v>0</v>
      </c>
      <c r="N519" s="208">
        <f>T519+T520</f>
        <v>0</v>
      </c>
      <c r="O519" s="108">
        <f t="shared" ref="O519:O523" si="3301">M519+N519</f>
        <v>0</v>
      </c>
      <c r="P519" s="256">
        <f t="shared" ref="P519:P523" si="3302">IF(M519&gt;N519,1,0)</f>
        <v>0</v>
      </c>
      <c r="Q519" s="256">
        <f t="shared" ref="Q519:Q523" si="3303">IF(M519+N519=0,0,IF(M519=N519,1,0))</f>
        <v>0</v>
      </c>
      <c r="R519" s="256">
        <f t="shared" ref="R519:R523" si="3304">IF(M519&lt;N519,1,0)</f>
        <v>0</v>
      </c>
      <c r="S519" s="288"/>
      <c r="T519" s="288"/>
      <c r="U519" s="125" t="str">
        <f t="shared" si="3278"/>
        <v/>
      </c>
      <c r="V519" s="125" t="str" cm="1">
        <f t="array" ref="V519">_xlfn.IFS(S519+T519=0,"",S519&gt;T519,IF(I519="主",IF(S519=5,4,3),IF(S519=5,0,1)),S519&lt;T519,IF(I519="主",IF(T519=5,0,1),IF(T519=5,4,3)),S519=T519,2)</f>
        <v/>
      </c>
      <c r="W519" s="258"/>
      <c r="X519" s="258"/>
      <c r="Y519" s="258"/>
      <c r="Z519" s="211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3"/>
      <c r="AL519" s="214"/>
      <c r="AM519" s="214"/>
      <c r="AN519" s="214"/>
      <c r="AO519" s="276"/>
      <c r="AP519" s="278"/>
      <c r="AQ519" s="261"/>
      <c r="AR519" s="262"/>
      <c r="AS519" s="263"/>
      <c r="AT519" s="264"/>
      <c r="AU519" s="265"/>
      <c r="AV519" s="179"/>
      <c r="AW519" s="265"/>
      <c r="AX519" s="179"/>
      <c r="AY519" s="265"/>
      <c r="AZ519" s="266"/>
      <c r="BA519" s="223" t="str">
        <f t="shared" ref="BA519:BA582" si="3305">_xlfn.IFS(BB519="","",BB519=E519,"主",BB519=F519,"客")</f>
        <v/>
      </c>
      <c r="BB519" s="223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223" t="str">
        <f t="shared" si="3300"/>
        <v/>
      </c>
    </row>
    <row r="520" spans="1:55">
      <c r="A520" s="166">
        <f>输入错误检查!A519</f>
        <v>0</v>
      </c>
      <c r="B520" s="108" t="str">
        <f t="shared" ref="B520:B530" si="3306">B519</f>
        <v/>
      </c>
      <c r="C520" s="108" t="str">
        <f t="shared" ref="C520:C530" si="3307">C519</f>
        <v/>
      </c>
      <c r="D520" s="108" t="str">
        <f t="shared" ref="D520:D530" si="3308">D519</f>
        <v/>
      </c>
      <c r="E520" s="108" t="str">
        <f t="shared" ref="E520:E530" si="3309">E519</f>
        <v/>
      </c>
      <c r="F520" s="108" t="str">
        <f t="shared" ref="F520:F530" si="3310">F519</f>
        <v/>
      </c>
      <c r="G520" s="125">
        <v>1</v>
      </c>
      <c r="H520" s="108" t="s">
        <v>311</v>
      </c>
      <c r="I520" s="108" t="str">
        <f t="shared" si="2922"/>
        <v/>
      </c>
      <c r="J520" s="108" t="str">
        <f t="shared" si="2923"/>
        <v/>
      </c>
      <c r="K520" s="288"/>
      <c r="L520" s="288"/>
      <c r="M520" s="208"/>
      <c r="N520" s="208"/>
      <c r="O520" s="108"/>
      <c r="P520" s="267"/>
      <c r="Q520" s="267"/>
      <c r="R520" s="267"/>
      <c r="S520" s="288"/>
      <c r="T520" s="288"/>
      <c r="U520" s="125" t="str">
        <f t="shared" si="3278"/>
        <v/>
      </c>
      <c r="V520" s="125" t="str" cm="1">
        <f t="array" ref="V520">_xlfn.IFS(S520+T520=0,"",S520&gt;T520,IF(I520="主",IF(S520=5,4,3),IF(S520=5,0,1)),S520&lt;T520,IF(I520="主",IF(T520=5,0,1),IF(T520=5,4,3)),S520=T520,2)</f>
        <v/>
      </c>
      <c r="W520" s="258" t="str">
        <f>IF(W519="","",W519)</f>
        <v/>
      </c>
      <c r="X520" s="258"/>
      <c r="Y520" s="258" t="str">
        <f t="shared" ref="Y520:Y524" si="3311">IF(Y519="","",Y519)</f>
        <v/>
      </c>
      <c r="Z520" s="225"/>
      <c r="AA520" s="226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13"/>
      <c r="AL520" s="214"/>
      <c r="AM520" s="214"/>
      <c r="AN520" s="214"/>
      <c r="AO520" s="276"/>
      <c r="AP520" s="278"/>
      <c r="AQ520" s="268"/>
      <c r="AR520" s="269"/>
      <c r="AS520" s="270"/>
      <c r="AT520" s="264"/>
      <c r="AU520" s="265"/>
      <c r="AV520" s="179"/>
      <c r="AW520" s="265"/>
      <c r="AX520" s="179"/>
      <c r="AY520" s="265"/>
      <c r="AZ520" s="266"/>
      <c r="BA520" s="223" t="str">
        <f t="shared" si="3305"/>
        <v/>
      </c>
      <c r="BB520" s="223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223" t="str">
        <f t="shared" si="3300"/>
        <v/>
      </c>
    </row>
    <row r="521" spans="1:55">
      <c r="A521" s="166">
        <f>输入错误检查!A520</f>
        <v>0</v>
      </c>
      <c r="B521" s="108" t="str">
        <f t="shared" si="3306"/>
        <v/>
      </c>
      <c r="C521" s="108" t="str">
        <f t="shared" si="3307"/>
        <v/>
      </c>
      <c r="D521" s="108" t="str">
        <f t="shared" si="3308"/>
        <v/>
      </c>
      <c r="E521" s="108" t="str">
        <f t="shared" si="3309"/>
        <v/>
      </c>
      <c r="F521" s="108" t="str">
        <f t="shared" si="3310"/>
        <v/>
      </c>
      <c r="G521" s="125">
        <v>2</v>
      </c>
      <c r="H521" s="108" t="s">
        <v>307</v>
      </c>
      <c r="I521" s="108" t="str">
        <f t="shared" si="2922"/>
        <v/>
      </c>
      <c r="J521" s="108" t="str">
        <f t="shared" si="2923"/>
        <v/>
      </c>
      <c r="K521" s="288"/>
      <c r="L521" s="288"/>
      <c r="M521" s="208">
        <f>S521+S522</f>
        <v>0</v>
      </c>
      <c r="N521" s="208">
        <f>T521+T522</f>
        <v>0</v>
      </c>
      <c r="O521" s="108">
        <f t="shared" si="3301"/>
        <v>0</v>
      </c>
      <c r="P521" s="256">
        <f t="shared" si="3302"/>
        <v>0</v>
      </c>
      <c r="Q521" s="256">
        <f t="shared" si="3303"/>
        <v>0</v>
      </c>
      <c r="R521" s="256">
        <f t="shared" si="3304"/>
        <v>0</v>
      </c>
      <c r="S521" s="288"/>
      <c r="T521" s="288"/>
      <c r="U521" s="125" t="str">
        <f t="shared" si="3278"/>
        <v/>
      </c>
      <c r="V521" s="125" t="str" cm="1">
        <f t="array" ref="V521">_xlfn.IFS(S521+T521=0,"",S521&gt;T521,IF(I521="主",IF(S521=5,4,3),IF(S521=5,0,1)),S521&lt;T521,IF(I521="主",IF(T521=5,0,1),IF(T521=5,4,3)),S521=T521,2)</f>
        <v/>
      </c>
      <c r="W521" s="271"/>
      <c r="X521" s="258"/>
      <c r="Y521" s="258"/>
      <c r="Z521" s="232" t="str">
        <f t="shared" ref="Z521:AA521" si="3312">IF($K521="","",IF($K521=$K519,AT519,AT520))</f>
        <v/>
      </c>
      <c r="AA521" s="233" t="str">
        <f t="shared" si="3312"/>
        <v/>
      </c>
      <c r="AB521" s="234" t="str">
        <f t="shared" ref="AB521" si="3313">IF($K521="","",IF($K521=$K519,AW519,AW520))</f>
        <v/>
      </c>
      <c r="AC521" s="235" t="str">
        <f t="shared" ref="AC521" si="3314">IF($K521="","",IF($K521=$K519,AY519,AY520))</f>
        <v/>
      </c>
      <c r="AD521" s="227"/>
      <c r="AE521" s="227"/>
      <c r="AF521" s="227"/>
      <c r="AG521" s="227"/>
      <c r="AH521" s="227"/>
      <c r="AI521" s="227"/>
      <c r="AJ521" s="227"/>
      <c r="AK521" s="227"/>
      <c r="AL521" s="236" t="str">
        <f t="shared" ref="AL521" si="3315">IF($K521="","",IF($K521=$K519,AZ519,AZ520))</f>
        <v/>
      </c>
      <c r="AM521" s="214"/>
      <c r="AN521" s="214"/>
      <c r="AO521" s="276"/>
      <c r="AP521" s="277"/>
      <c r="AQ521" s="289"/>
      <c r="AR521" s="274"/>
      <c r="AS521" s="270"/>
      <c r="AT521" s="264"/>
      <c r="AU521" s="265"/>
      <c r="AV521" s="179"/>
      <c r="AW521" s="265"/>
      <c r="AX521" s="179"/>
      <c r="AY521" s="265"/>
      <c r="AZ521" s="266"/>
      <c r="BA521" s="223" t="str">
        <f t="shared" si="3305"/>
        <v/>
      </c>
      <c r="BB521" s="223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223" t="str">
        <f t="shared" si="3300"/>
        <v/>
      </c>
    </row>
    <row r="522" spans="1:55">
      <c r="A522" s="166">
        <f>输入错误检查!A521</f>
        <v>0</v>
      </c>
      <c r="B522" s="108" t="str">
        <f t="shared" si="3306"/>
        <v/>
      </c>
      <c r="C522" s="108" t="str">
        <f t="shared" si="3307"/>
        <v/>
      </c>
      <c r="D522" s="108" t="str">
        <f t="shared" si="3308"/>
        <v/>
      </c>
      <c r="E522" s="108" t="str">
        <f t="shared" si="3309"/>
        <v/>
      </c>
      <c r="F522" s="108" t="str">
        <f t="shared" si="3310"/>
        <v/>
      </c>
      <c r="G522" s="125">
        <v>2</v>
      </c>
      <c r="H522" s="108" t="s">
        <v>311</v>
      </c>
      <c r="I522" s="108" t="str">
        <f t="shared" si="2922"/>
        <v/>
      </c>
      <c r="J522" s="108" t="str">
        <f t="shared" si="2923"/>
        <v/>
      </c>
      <c r="K522" s="288"/>
      <c r="L522" s="288"/>
      <c r="M522" s="208"/>
      <c r="N522" s="208"/>
      <c r="O522" s="108"/>
      <c r="P522" s="267"/>
      <c r="Q522" s="267"/>
      <c r="R522" s="267"/>
      <c r="S522" s="288"/>
      <c r="T522" s="288"/>
      <c r="U522" s="125" t="str">
        <f t="shared" si="3278"/>
        <v/>
      </c>
      <c r="V522" s="125" t="str" cm="1">
        <f t="array" ref="V522">_xlfn.IFS(S522+T522=0,"",S522&gt;T522,IF(I522="主",IF(S522=5,4,3),IF(S522=5,0,1)),S522&lt;T522,IF(I522="主",IF(T522=5,0,1),IF(T522=5,4,3)),S522=T522,2)</f>
        <v/>
      </c>
      <c r="W522" s="271"/>
      <c r="X522" s="258"/>
      <c r="Y522" s="258" t="str">
        <f t="shared" si="3311"/>
        <v/>
      </c>
      <c r="Z522" s="232" t="str">
        <f t="shared" ref="Z522:AA522" si="3316">IF($K522="","",IF($K522=$K520,AT520,AT519))</f>
        <v/>
      </c>
      <c r="AA522" s="233" t="str">
        <f t="shared" si="3316"/>
        <v/>
      </c>
      <c r="AB522" s="234" t="str">
        <f t="shared" ref="AB522" si="3317">IF($K522="","",IF($K522=$K520,AW520,AW519))</f>
        <v/>
      </c>
      <c r="AC522" s="235" t="str">
        <f t="shared" ref="AC522" si="3318">IF($K522="","",IF($K522=$K520,AY520,AY519))</f>
        <v/>
      </c>
      <c r="AD522" s="226"/>
      <c r="AE522" s="226"/>
      <c r="AF522" s="227"/>
      <c r="AG522" s="227"/>
      <c r="AH522" s="227"/>
      <c r="AI522" s="227"/>
      <c r="AJ522" s="227"/>
      <c r="AK522" s="227"/>
      <c r="AL522" s="236" t="str">
        <f t="shared" ref="AL522" si="3319">IF($K522="","",IF($K522=$K520,AZ520,AZ519))</f>
        <v/>
      </c>
      <c r="AM522" s="214"/>
      <c r="AN522" s="214"/>
      <c r="AO522" s="276"/>
      <c r="AP522" s="277"/>
      <c r="AQ522" s="278"/>
      <c r="AR522" s="268"/>
      <c r="AS522" s="270"/>
      <c r="AT522" s="264"/>
      <c r="AU522" s="265"/>
      <c r="AV522" s="179"/>
      <c r="AW522" s="265"/>
      <c r="AX522" s="179"/>
      <c r="AY522" s="265"/>
      <c r="AZ522" s="266"/>
      <c r="BA522" s="223" t="str">
        <f t="shared" si="3305"/>
        <v/>
      </c>
      <c r="BB522" s="223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223" t="str">
        <f t="shared" si="3300"/>
        <v/>
      </c>
    </row>
    <row r="523" spans="1:55">
      <c r="A523" s="166">
        <f>输入错误检查!A522</f>
        <v>0</v>
      </c>
      <c r="B523" s="108" t="str">
        <f t="shared" si="3306"/>
        <v/>
      </c>
      <c r="C523" s="108" t="str">
        <f t="shared" si="3307"/>
        <v/>
      </c>
      <c r="D523" s="108" t="str">
        <f t="shared" si="3308"/>
        <v/>
      </c>
      <c r="E523" s="108" t="str">
        <f t="shared" si="3309"/>
        <v/>
      </c>
      <c r="F523" s="108" t="str">
        <f t="shared" si="3310"/>
        <v/>
      </c>
      <c r="G523" s="125">
        <v>3</v>
      </c>
      <c r="H523" s="108" t="s">
        <v>307</v>
      </c>
      <c r="I523" s="108" t="str">
        <f t="shared" si="2922"/>
        <v/>
      </c>
      <c r="J523" s="108" t="str">
        <f t="shared" si="2923"/>
        <v/>
      </c>
      <c r="K523" s="288"/>
      <c r="L523" s="288"/>
      <c r="M523" s="208">
        <f>S523+S524</f>
        <v>0</v>
      </c>
      <c r="N523" s="208">
        <f>T523+T524</f>
        <v>0</v>
      </c>
      <c r="O523" s="108">
        <f t="shared" si="3301"/>
        <v>0</v>
      </c>
      <c r="P523" s="256">
        <f t="shared" si="3302"/>
        <v>0</v>
      </c>
      <c r="Q523" s="256">
        <f t="shared" si="3303"/>
        <v>0</v>
      </c>
      <c r="R523" s="256">
        <f t="shared" si="3304"/>
        <v>0</v>
      </c>
      <c r="S523" s="288"/>
      <c r="T523" s="288"/>
      <c r="U523" s="125" t="str">
        <f t="shared" si="3278"/>
        <v/>
      </c>
      <c r="V523" s="125" t="str" cm="1">
        <f t="array" ref="V523">_xlfn.IFS(S523+T523=0,"",S523&gt;T523,IF(I523="主",IF(S523=5,4,3),IF(S523=5,0,1)),S523&lt;T523,IF(I523="主",IF(T523=5,0,1),IF(T523=5,4,3)),S523=T523,2)</f>
        <v/>
      </c>
      <c r="W523" s="271"/>
      <c r="X523" s="271"/>
      <c r="Y523" s="258"/>
      <c r="Z523" s="235" t="str">
        <f t="shared" ref="Z523:AA523" si="3320">IF($K523="","",IF($K523=$K521,AT521,AT522))</f>
        <v/>
      </c>
      <c r="AA523" s="235" t="str">
        <f t="shared" si="3320"/>
        <v/>
      </c>
      <c r="AB523" s="239" t="str">
        <f t="shared" ref="AB523" si="3321">IF($K523="","",IF($K523=$K521,AW521,AW522))</f>
        <v/>
      </c>
      <c r="AC523" s="239" t="str">
        <f t="shared" ref="AC523" si="3322">IF($K523="","",IF($K523=$K521,AY521,AY522))</f>
        <v/>
      </c>
      <c r="AD523" s="235" t="str">
        <f t="shared" ref="AD523:AG523" si="3323">IF($K523="","",IF($K523=$K521,Z521,Z522))</f>
        <v/>
      </c>
      <c r="AE523" s="240" t="str">
        <f t="shared" si="3323"/>
        <v/>
      </c>
      <c r="AF523" s="240" t="str">
        <f t="shared" si="3323"/>
        <v/>
      </c>
      <c r="AG523" s="240" t="str">
        <f t="shared" si="3323"/>
        <v/>
      </c>
      <c r="AH523" s="227"/>
      <c r="AI523" s="227"/>
      <c r="AJ523" s="227"/>
      <c r="AK523" s="227"/>
      <c r="AL523" s="236" t="str">
        <f t="shared" ref="AL523" si="3324">IF($K523="","",IF($K523=$K521,AZ521,AZ522))</f>
        <v/>
      </c>
      <c r="AM523" s="241" t="str">
        <f t="shared" ref="AM523" si="3325">IF($K523="","",IF($K523=$K521,AL521,AL522))</f>
        <v/>
      </c>
      <c r="AN523" s="214"/>
      <c r="AO523" s="276"/>
      <c r="AP523" s="277"/>
      <c r="AQ523" s="277"/>
      <c r="AR523" s="289"/>
      <c r="AS523" s="275"/>
      <c r="AT523" s="264"/>
      <c r="AU523" s="265"/>
      <c r="AV523" s="179"/>
      <c r="AW523" s="265"/>
      <c r="AX523" s="179"/>
      <c r="AY523" s="265"/>
      <c r="AZ523" s="266"/>
      <c r="BA523" s="223" t="str">
        <f t="shared" si="3305"/>
        <v/>
      </c>
      <c r="BB523" s="223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223" t="str">
        <f t="shared" si="3300"/>
        <v/>
      </c>
    </row>
    <row r="524" spans="1:55">
      <c r="A524" s="166">
        <f>输入错误检查!A523</f>
        <v>0</v>
      </c>
      <c r="B524" s="108" t="str">
        <f t="shared" si="3306"/>
        <v/>
      </c>
      <c r="C524" s="108" t="str">
        <f t="shared" si="3307"/>
        <v/>
      </c>
      <c r="D524" s="108" t="str">
        <f t="shared" si="3308"/>
        <v/>
      </c>
      <c r="E524" s="108" t="str">
        <f t="shared" si="3309"/>
        <v/>
      </c>
      <c r="F524" s="108" t="str">
        <f t="shared" si="3310"/>
        <v/>
      </c>
      <c r="G524" s="125">
        <v>3</v>
      </c>
      <c r="H524" s="108" t="s">
        <v>311</v>
      </c>
      <c r="I524" s="108" t="str">
        <f t="shared" si="2922"/>
        <v/>
      </c>
      <c r="J524" s="108" t="str">
        <f t="shared" si="2923"/>
        <v/>
      </c>
      <c r="K524" s="288"/>
      <c r="L524" s="288"/>
      <c r="M524" s="208"/>
      <c r="N524" s="208"/>
      <c r="O524" s="108"/>
      <c r="P524" s="267"/>
      <c r="Q524" s="267"/>
      <c r="R524" s="267"/>
      <c r="S524" s="288"/>
      <c r="T524" s="288"/>
      <c r="U524" s="125" t="str">
        <f t="shared" si="3278"/>
        <v/>
      </c>
      <c r="V524" s="125" t="str" cm="1">
        <f t="array" ref="V524">_xlfn.IFS(S524+T524=0,"",S524&gt;T524,IF(I524="主",IF(S524=5,4,3),IF(S524=5,0,1)),S524&lt;T524,IF(I524="主",IF(T524=5,0,1),IF(T524=5,4,3)),S524=T524,2)</f>
        <v/>
      </c>
      <c r="W524" s="271"/>
      <c r="X524" s="271"/>
      <c r="Y524" s="258" t="str">
        <f t="shared" si="3311"/>
        <v/>
      </c>
      <c r="Z524" s="235" t="str">
        <f t="shared" ref="Z524:AA524" si="3326">IF($K524="","",IF($K524=$K522,AT522,AT521))</f>
        <v/>
      </c>
      <c r="AA524" s="235" t="str">
        <f t="shared" si="3326"/>
        <v/>
      </c>
      <c r="AB524" s="239" t="str">
        <f t="shared" ref="AB524" si="3327">IF($K524="","",IF($K524=$K522,AW522,AW521))</f>
        <v/>
      </c>
      <c r="AC524" s="239" t="str">
        <f t="shared" ref="AC524" si="3328">IF($K524="","",IF($K524=$K522,AY522,AY521))</f>
        <v/>
      </c>
      <c r="AD524" s="235" t="str">
        <f t="shared" ref="AD524:AG524" si="3329">IF($K524="","",IF($K524=$K522,Z522,Z521))</f>
        <v/>
      </c>
      <c r="AE524" s="240" t="str">
        <f t="shared" si="3329"/>
        <v/>
      </c>
      <c r="AF524" s="240" t="str">
        <f t="shared" si="3329"/>
        <v/>
      </c>
      <c r="AG524" s="240" t="str">
        <f t="shared" si="3329"/>
        <v/>
      </c>
      <c r="AH524" s="226"/>
      <c r="AI524" s="226"/>
      <c r="AJ524" s="226"/>
      <c r="AK524" s="243"/>
      <c r="AL524" s="236" t="str">
        <f t="shared" ref="AL524" si="3330">IF($K524="","",IF($K524=$K522,AZ522,AZ521))</f>
        <v/>
      </c>
      <c r="AM524" s="241" t="str">
        <f t="shared" ref="AM524" si="3331">IF($K524="","",IF($K524=$K522,AL522,AL521))</f>
        <v/>
      </c>
      <c r="AN524" s="214"/>
      <c r="AO524" s="276"/>
      <c r="AP524" s="277"/>
      <c r="AQ524" s="277"/>
      <c r="AR524" s="278"/>
      <c r="AS524" s="279"/>
      <c r="AT524" s="264"/>
      <c r="AU524" s="265"/>
      <c r="AV524" s="179"/>
      <c r="AW524" s="265"/>
      <c r="AX524" s="179"/>
      <c r="AY524" s="265"/>
      <c r="AZ524" s="266"/>
      <c r="BA524" s="223" t="str">
        <f t="shared" si="3305"/>
        <v/>
      </c>
      <c r="BB524" s="223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223" t="str">
        <f t="shared" si="3300"/>
        <v/>
      </c>
    </row>
    <row r="525" spans="1:55">
      <c r="A525" s="166">
        <f>输入错误检查!A524</f>
        <v>0</v>
      </c>
      <c r="B525" s="108" t="str">
        <f t="shared" si="3306"/>
        <v/>
      </c>
      <c r="C525" s="108" t="str">
        <f t="shared" si="3307"/>
        <v/>
      </c>
      <c r="D525" s="108" t="str">
        <f t="shared" si="3308"/>
        <v/>
      </c>
      <c r="E525" s="108" t="str">
        <f t="shared" si="3309"/>
        <v/>
      </c>
      <c r="F525" s="108" t="str">
        <f t="shared" si="3310"/>
        <v/>
      </c>
      <c r="G525" s="125">
        <v>4</v>
      </c>
      <c r="H525" s="108" t="s">
        <v>307</v>
      </c>
      <c r="I525" s="108" t="str">
        <f t="shared" ref="I525:I588" si="3332">IF(K525="","",IF(K525=E525,"主","客"))</f>
        <v/>
      </c>
      <c r="J525" s="108" t="str">
        <f t="shared" ref="J525:J588" si="3333">IF(K525="","",IF(K525=E525,F525,E525))</f>
        <v/>
      </c>
      <c r="K525" s="288"/>
      <c r="L525" s="288"/>
      <c r="M525" s="208">
        <f>S525+S526</f>
        <v>0</v>
      </c>
      <c r="N525" s="208">
        <f>T525+T526</f>
        <v>0</v>
      </c>
      <c r="O525" s="108">
        <f t="shared" ref="O525:O529" si="3334">M525+N525</f>
        <v>0</v>
      </c>
      <c r="P525" s="256">
        <f t="shared" ref="P525:P529" si="3335">IF(M525&gt;N525,1,0)</f>
        <v>0</v>
      </c>
      <c r="Q525" s="256">
        <f t="shared" ref="Q525:Q529" si="3336">IF(M525+N525=0,0,IF(M525=N525,1,0))</f>
        <v>0</v>
      </c>
      <c r="R525" s="256">
        <f t="shared" ref="R525:R529" si="3337">IF(M525&lt;N525,1,0)</f>
        <v>0</v>
      </c>
      <c r="S525" s="288"/>
      <c r="T525" s="288"/>
      <c r="U525" s="125" t="str">
        <f t="shared" si="3278"/>
        <v/>
      </c>
      <c r="V525" s="125" t="str" cm="1">
        <f t="array" ref="V525">_xlfn.IFS(S525+T525=0,"",S525&gt;T525,IF(I525="主",IF(S525=5,4,3),IF(S525=5,0,1)),S525&lt;T525,IF(I525="主",IF(T525=5,0,1),IF(T525=5,4,3)),S525=T525,2)</f>
        <v/>
      </c>
      <c r="W525" s="271"/>
      <c r="X525" s="271"/>
      <c r="Y525" s="258"/>
      <c r="Z525" s="235" t="str">
        <f t="shared" ref="Z525:AA525" si="3338">IF($K525="","",IF($K525=$K523,AT523,AT524))</f>
        <v/>
      </c>
      <c r="AA525" s="235" t="str">
        <f t="shared" si="3338"/>
        <v/>
      </c>
      <c r="AB525" s="239" t="str">
        <f t="shared" ref="AB525" si="3339">IF($K525="","",IF($K525=$K523,AW523,AW524))</f>
        <v/>
      </c>
      <c r="AC525" s="239" t="str">
        <f t="shared" ref="AC525" si="3340">IF($K525="","",IF($K525=$K523,AY523,AY524))</f>
        <v/>
      </c>
      <c r="AD525" s="232" t="str">
        <f t="shared" ref="AD525:AG525" si="3341">IF($K525="","",IF($K525=$K523,Z523,Z524))</f>
        <v/>
      </c>
      <c r="AE525" s="232" t="str">
        <f t="shared" si="3341"/>
        <v/>
      </c>
      <c r="AF525" s="240" t="str">
        <f t="shared" si="3341"/>
        <v/>
      </c>
      <c r="AG525" s="240" t="str">
        <f t="shared" si="3341"/>
        <v/>
      </c>
      <c r="AH525" s="232" t="str">
        <f t="shared" ref="AH525:AK525" si="3342">IF($K525="","",IF($K525=$K523,AD523,AD524))</f>
        <v/>
      </c>
      <c r="AI525" s="232" t="str">
        <f t="shared" si="3342"/>
        <v/>
      </c>
      <c r="AJ525" s="233" t="str">
        <f t="shared" si="3342"/>
        <v/>
      </c>
      <c r="AK525" s="233" t="str">
        <f t="shared" si="3342"/>
        <v/>
      </c>
      <c r="AL525" s="236" t="str">
        <f t="shared" ref="AL525" si="3343">IF($K525="","",IF($K525=$K523,AZ523,AZ524))</f>
        <v/>
      </c>
      <c r="AM525" s="241" t="str">
        <f t="shared" ref="AM525:AN525" si="3344">IF($K525="","",IF($K525=$K523,AL523,AL524))</f>
        <v/>
      </c>
      <c r="AN525" s="241" t="str">
        <f t="shared" si="3344"/>
        <v/>
      </c>
      <c r="AO525" s="277"/>
      <c r="AP525" s="277"/>
      <c r="AQ525" s="277"/>
      <c r="AR525" s="277"/>
      <c r="AS525" s="280"/>
      <c r="AT525" s="264"/>
      <c r="AU525" s="265"/>
      <c r="AV525" s="179"/>
      <c r="AW525" s="265"/>
      <c r="AX525" s="179"/>
      <c r="AY525" s="265"/>
      <c r="AZ525" s="266"/>
      <c r="BA525" s="223" t="str">
        <f t="shared" si="3305"/>
        <v/>
      </c>
      <c r="BB525" s="223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223" t="str">
        <f t="shared" si="3300"/>
        <v/>
      </c>
    </row>
    <row r="526" spans="1:55">
      <c r="A526" s="166">
        <f>输入错误检查!A525</f>
        <v>0</v>
      </c>
      <c r="B526" s="108" t="str">
        <f t="shared" si="3306"/>
        <v/>
      </c>
      <c r="C526" s="108" t="str">
        <f t="shared" si="3307"/>
        <v/>
      </c>
      <c r="D526" s="108" t="str">
        <f t="shared" si="3308"/>
        <v/>
      </c>
      <c r="E526" s="108" t="str">
        <f t="shared" si="3309"/>
        <v/>
      </c>
      <c r="F526" s="108" t="str">
        <f t="shared" si="3310"/>
        <v/>
      </c>
      <c r="G526" s="125">
        <v>4</v>
      </c>
      <c r="H526" s="108" t="s">
        <v>311</v>
      </c>
      <c r="I526" s="108" t="str">
        <f t="shared" si="3332"/>
        <v/>
      </c>
      <c r="J526" s="108" t="str">
        <f t="shared" si="3333"/>
        <v/>
      </c>
      <c r="K526" s="288"/>
      <c r="L526" s="288"/>
      <c r="M526" s="208"/>
      <c r="N526" s="208"/>
      <c r="O526" s="108"/>
      <c r="P526" s="267"/>
      <c r="Q526" s="267"/>
      <c r="R526" s="267"/>
      <c r="S526" s="288"/>
      <c r="T526" s="288"/>
      <c r="U526" s="125" t="str">
        <f t="shared" si="3278"/>
        <v/>
      </c>
      <c r="V526" s="125" t="str" cm="1">
        <f t="array" ref="V526">_xlfn.IFS(S526+T526=0,"",S526&gt;T526,IF(I526="主",IF(S526=5,4,3),IF(S526=5,0,1)),S526&lt;T526,IF(I526="主",IF(T526=5,0,1),IF(T526=5,4,3)),S526=T526,2)</f>
        <v/>
      </c>
      <c r="W526" s="271"/>
      <c r="X526" s="271"/>
      <c r="Y526" s="258" t="str">
        <f t="shared" ref="Y526:Y530" si="3345">IF(Y525="","",Y525)</f>
        <v/>
      </c>
      <c r="Z526" s="235" t="str">
        <f t="shared" ref="Z526:AA526" si="3346">IF($K526="","",IF($K526=$K524,AT524,AT523))</f>
        <v/>
      </c>
      <c r="AA526" s="235" t="str">
        <f t="shared" si="3346"/>
        <v/>
      </c>
      <c r="AB526" s="239" t="str">
        <f t="shared" ref="AB526" si="3347">IF($K526="","",IF($K526=$K524,AW524,AW523))</f>
        <v/>
      </c>
      <c r="AC526" s="239" t="str">
        <f t="shared" ref="AC526" si="3348">IF($K526="","",IF($K526=$K524,AY524,AY523))</f>
        <v/>
      </c>
      <c r="AD526" s="232" t="str">
        <f t="shared" ref="AD526:AG526" si="3349">IF($K526="","",IF($K526=$K524,Z524,Z523))</f>
        <v/>
      </c>
      <c r="AE526" s="232" t="str">
        <f t="shared" si="3349"/>
        <v/>
      </c>
      <c r="AF526" s="240" t="str">
        <f t="shared" si="3349"/>
        <v/>
      </c>
      <c r="AG526" s="240" t="str">
        <f t="shared" si="3349"/>
        <v/>
      </c>
      <c r="AH526" s="232" t="str">
        <f t="shared" ref="AH526:AK526" si="3350">IF($K526="","",IF($K526=$K524,AD524,AD523))</f>
        <v/>
      </c>
      <c r="AI526" s="232" t="str">
        <f t="shared" si="3350"/>
        <v/>
      </c>
      <c r="AJ526" s="233" t="str">
        <f t="shared" si="3350"/>
        <v/>
      </c>
      <c r="AK526" s="233" t="str">
        <f t="shared" si="3350"/>
        <v/>
      </c>
      <c r="AL526" s="236" t="str">
        <f t="shared" ref="AL526" si="3351">IF($K526="","",IF($K526=$K524,AZ524,AZ523))</f>
        <v/>
      </c>
      <c r="AM526" s="241" t="str">
        <f t="shared" ref="AM526:AN526" si="3352">IF($K526="","",IF($K526=$K524,AL524,AL523))</f>
        <v/>
      </c>
      <c r="AN526" s="241" t="str">
        <f t="shared" si="3352"/>
        <v/>
      </c>
      <c r="AO526" s="277"/>
      <c r="AP526" s="277"/>
      <c r="AQ526" s="277"/>
      <c r="AR526" s="277"/>
      <c r="AS526" s="277"/>
      <c r="AT526" s="264"/>
      <c r="AU526" s="265"/>
      <c r="AV526" s="179"/>
      <c r="AW526" s="265"/>
      <c r="AX526" s="179"/>
      <c r="AY526" s="265"/>
      <c r="AZ526" s="266"/>
      <c r="BA526" s="223" t="str">
        <f t="shared" si="3305"/>
        <v/>
      </c>
      <c r="BB526" s="223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223" t="str">
        <f t="shared" si="3300"/>
        <v/>
      </c>
    </row>
    <row r="527" spans="1:55">
      <c r="A527" s="166">
        <f>输入错误检查!A526</f>
        <v>0</v>
      </c>
      <c r="B527" s="108" t="str">
        <f t="shared" si="3306"/>
        <v/>
      </c>
      <c r="C527" s="108" t="str">
        <f t="shared" si="3307"/>
        <v/>
      </c>
      <c r="D527" s="108" t="str">
        <f t="shared" si="3308"/>
        <v/>
      </c>
      <c r="E527" s="108" t="str">
        <f t="shared" si="3309"/>
        <v/>
      </c>
      <c r="F527" s="108" t="str">
        <f t="shared" si="3310"/>
        <v/>
      </c>
      <c r="G527" s="125">
        <v>5</v>
      </c>
      <c r="H527" s="108" t="s">
        <v>307</v>
      </c>
      <c r="I527" s="108" t="str">
        <f t="shared" si="3332"/>
        <v/>
      </c>
      <c r="J527" s="108" t="str">
        <f t="shared" si="3333"/>
        <v/>
      </c>
      <c r="K527" s="288"/>
      <c r="L527" s="288"/>
      <c r="M527" s="208">
        <f>S527+S528</f>
        <v>0</v>
      </c>
      <c r="N527" s="208">
        <f>T527+T528</f>
        <v>0</v>
      </c>
      <c r="O527" s="108">
        <f t="shared" si="3334"/>
        <v>0</v>
      </c>
      <c r="P527" s="256">
        <f t="shared" si="3335"/>
        <v>0</v>
      </c>
      <c r="Q527" s="256">
        <f t="shared" si="3336"/>
        <v>0</v>
      </c>
      <c r="R527" s="256">
        <f t="shared" si="3337"/>
        <v>0</v>
      </c>
      <c r="S527" s="288"/>
      <c r="T527" s="288"/>
      <c r="U527" s="125" t="str">
        <f t="shared" si="3278"/>
        <v/>
      </c>
      <c r="V527" s="125" t="str" cm="1">
        <f t="array" ref="V527">_xlfn.IFS(S527+T527=0,"",S527&gt;T527,IF(I527="主",IF(S527=5,4,3),IF(S527=5,0,1)),S527&lt;T527,IF(I527="主",IF(T527=5,0,1),IF(T527=5,4,3)),S527=T527,2)</f>
        <v/>
      </c>
      <c r="W527" s="271"/>
      <c r="X527" s="271"/>
      <c r="Y527" s="258"/>
      <c r="Z527" s="235" t="str">
        <f t="shared" ref="Z527:AA527" si="3353">IF($K527="","",IF($K527=$K525,AT525,AT526))</f>
        <v/>
      </c>
      <c r="AA527" s="235" t="str">
        <f t="shared" si="3353"/>
        <v/>
      </c>
      <c r="AB527" s="239" t="str">
        <f t="shared" ref="AB527" si="3354">IF($K527="","",IF($K527=$K525,AW525,AW526))</f>
        <v/>
      </c>
      <c r="AC527" s="239" t="str">
        <f t="shared" ref="AC527" si="3355">IF($K527="","",IF($K527=$K525,AY525,AY526))</f>
        <v/>
      </c>
      <c r="AD527" s="232" t="str">
        <f t="shared" ref="AD527:AG527" si="3356">IF($K527="","",IF($K527=$K525,Z525,Z526))</f>
        <v/>
      </c>
      <c r="AE527" s="232" t="str">
        <f t="shared" si="3356"/>
        <v/>
      </c>
      <c r="AF527" s="240" t="str">
        <f t="shared" si="3356"/>
        <v/>
      </c>
      <c r="AG527" s="240" t="str">
        <f t="shared" si="3356"/>
        <v/>
      </c>
      <c r="AH527" s="232" t="str">
        <f t="shared" ref="AH527:AK527" si="3357">IF($K527="","",IF($K527=$K525,AD525,AD526))</f>
        <v/>
      </c>
      <c r="AI527" s="232" t="str">
        <f t="shared" si="3357"/>
        <v/>
      </c>
      <c r="AJ527" s="233" t="str">
        <f t="shared" si="3357"/>
        <v/>
      </c>
      <c r="AK527" s="233" t="str">
        <f t="shared" si="3357"/>
        <v/>
      </c>
      <c r="AL527" s="236" t="str">
        <f t="shared" ref="AL527" si="3358">IF($K527="","",IF($K527=$K525,AZ525,AZ526))</f>
        <v/>
      </c>
      <c r="AM527" s="241" t="str">
        <f t="shared" ref="AM527:AN527" si="3359">IF($K527="","",IF($K527=$K525,AL525,AL526))</f>
        <v/>
      </c>
      <c r="AN527" s="241" t="str">
        <f t="shared" si="3359"/>
        <v/>
      </c>
      <c r="AO527" s="277"/>
      <c r="AP527" s="277"/>
      <c r="AQ527" s="277"/>
      <c r="AR527" s="277"/>
      <c r="AS527" s="280"/>
      <c r="AT527" s="264"/>
      <c r="AU527" s="265"/>
      <c r="AV527" s="179"/>
      <c r="AW527" s="265"/>
      <c r="AX527" s="179"/>
      <c r="AY527" s="265"/>
      <c r="AZ527" s="266"/>
      <c r="BA527" s="223" t="str">
        <f t="shared" si="3305"/>
        <v/>
      </c>
      <c r="BB527" s="223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223" t="str">
        <f t="shared" si="3300"/>
        <v/>
      </c>
    </row>
    <row r="528" spans="1:55">
      <c r="A528" s="166">
        <f>输入错误检查!A527</f>
        <v>0</v>
      </c>
      <c r="B528" s="108" t="str">
        <f t="shared" si="3306"/>
        <v/>
      </c>
      <c r="C528" s="108" t="str">
        <f t="shared" si="3307"/>
        <v/>
      </c>
      <c r="D528" s="108" t="str">
        <f t="shared" si="3308"/>
        <v/>
      </c>
      <c r="E528" s="108" t="str">
        <f t="shared" si="3309"/>
        <v/>
      </c>
      <c r="F528" s="108" t="str">
        <f t="shared" si="3310"/>
        <v/>
      </c>
      <c r="G528" s="125">
        <v>5</v>
      </c>
      <c r="H528" s="108" t="s">
        <v>311</v>
      </c>
      <c r="I528" s="108" t="str">
        <f t="shared" si="3332"/>
        <v/>
      </c>
      <c r="J528" s="108" t="str">
        <f t="shared" si="3333"/>
        <v/>
      </c>
      <c r="K528" s="288"/>
      <c r="L528" s="288"/>
      <c r="M528" s="208"/>
      <c r="N528" s="208"/>
      <c r="O528" s="108"/>
      <c r="P528" s="267"/>
      <c r="Q528" s="267"/>
      <c r="R528" s="267"/>
      <c r="S528" s="288"/>
      <c r="T528" s="288"/>
      <c r="U528" s="125" t="str">
        <f t="shared" si="3278"/>
        <v/>
      </c>
      <c r="V528" s="125" t="str" cm="1">
        <f t="array" ref="V528">_xlfn.IFS(S528+T528=0,"",S528&gt;T528,IF(I528="主",IF(S528=5,4,3),IF(S528=5,0,1)),S528&lt;T528,IF(I528="主",IF(T528=5,0,1),IF(T528=5,4,3)),S528=T528,2)</f>
        <v/>
      </c>
      <c r="W528" s="271"/>
      <c r="X528" s="271"/>
      <c r="Y528" s="258" t="str">
        <f t="shared" si="3345"/>
        <v/>
      </c>
      <c r="Z528" s="235" t="str">
        <f t="shared" ref="Z528:AA528" si="3360">IF($K528="","",IF($K528=$K526,AT526,AT525))</f>
        <v/>
      </c>
      <c r="AA528" s="235" t="str">
        <f t="shared" si="3360"/>
        <v/>
      </c>
      <c r="AB528" s="239" t="str">
        <f t="shared" ref="AB528" si="3361">IF($K528="","",IF($K528=$K526,AW526,AW525))</f>
        <v/>
      </c>
      <c r="AC528" s="239" t="str">
        <f t="shared" ref="AC528" si="3362">IF($K528="","",IF($K528=$K526,AY526,AY525))</f>
        <v/>
      </c>
      <c r="AD528" s="232" t="str">
        <f t="shared" ref="AD528:AG528" si="3363">IF($K528="","",IF($K528=$K526,Z526,Z525))</f>
        <v/>
      </c>
      <c r="AE528" s="232" t="str">
        <f t="shared" si="3363"/>
        <v/>
      </c>
      <c r="AF528" s="240" t="str">
        <f t="shared" si="3363"/>
        <v/>
      </c>
      <c r="AG528" s="240" t="str">
        <f t="shared" si="3363"/>
        <v/>
      </c>
      <c r="AH528" s="232" t="str">
        <f t="shared" ref="AH528:AK528" si="3364">IF($K528="","",IF($K528=$K526,AD526,AD525))</f>
        <v/>
      </c>
      <c r="AI528" s="232" t="str">
        <f t="shared" si="3364"/>
        <v/>
      </c>
      <c r="AJ528" s="233" t="str">
        <f t="shared" si="3364"/>
        <v/>
      </c>
      <c r="AK528" s="233" t="str">
        <f t="shared" si="3364"/>
        <v/>
      </c>
      <c r="AL528" s="236" t="str">
        <f t="shared" ref="AL528" si="3365">IF($K528="","",IF($K528=$K526,AZ526,AZ525))</f>
        <v/>
      </c>
      <c r="AM528" s="241" t="str">
        <f t="shared" ref="AM528:AN528" si="3366">IF($K528="","",IF($K528=$K526,AL526,AL525))</f>
        <v/>
      </c>
      <c r="AN528" s="241" t="str">
        <f t="shared" si="3366"/>
        <v/>
      </c>
      <c r="AO528" s="277"/>
      <c r="AP528" s="277"/>
      <c r="AQ528" s="277"/>
      <c r="AR528" s="277"/>
      <c r="AS528" s="277"/>
      <c r="AT528" s="264"/>
      <c r="AU528" s="265"/>
      <c r="AV528" s="179"/>
      <c r="AW528" s="265"/>
      <c r="AX528" s="179"/>
      <c r="AY528" s="265"/>
      <c r="AZ528" s="266"/>
      <c r="BA528" s="223" t="str">
        <f t="shared" si="3305"/>
        <v/>
      </c>
      <c r="BB528" s="223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223" t="str">
        <f t="shared" si="3300"/>
        <v/>
      </c>
    </row>
    <row r="529" spans="1:55">
      <c r="A529" s="166">
        <f>输入错误检查!A528</f>
        <v>0</v>
      </c>
      <c r="B529" s="108" t="str">
        <f t="shared" si="3306"/>
        <v/>
      </c>
      <c r="C529" s="108" t="str">
        <f t="shared" si="3307"/>
        <v/>
      </c>
      <c r="D529" s="108" t="str">
        <f t="shared" si="3308"/>
        <v/>
      </c>
      <c r="E529" s="108" t="str">
        <f t="shared" si="3309"/>
        <v/>
      </c>
      <c r="F529" s="108" t="str">
        <f t="shared" si="3310"/>
        <v/>
      </c>
      <c r="G529" s="125" t="s">
        <v>314</v>
      </c>
      <c r="H529" s="108" t="s">
        <v>307</v>
      </c>
      <c r="I529" s="108" t="str">
        <f t="shared" si="3332"/>
        <v/>
      </c>
      <c r="J529" s="108" t="str">
        <f t="shared" si="3333"/>
        <v/>
      </c>
      <c r="K529" s="288"/>
      <c r="L529" s="288"/>
      <c r="M529" s="208">
        <f>S529+S530</f>
        <v>0</v>
      </c>
      <c r="N529" s="208">
        <f>T529+T530</f>
        <v>0</v>
      </c>
      <c r="O529" s="108">
        <f t="shared" si="3334"/>
        <v>0</v>
      </c>
      <c r="P529" s="256">
        <f t="shared" si="3335"/>
        <v>0</v>
      </c>
      <c r="Q529" s="256">
        <f t="shared" si="3336"/>
        <v>0</v>
      </c>
      <c r="R529" s="256">
        <f t="shared" si="3337"/>
        <v>0</v>
      </c>
      <c r="S529" s="288"/>
      <c r="T529" s="288"/>
      <c r="U529" s="125" t="str">
        <f t="shared" si="3278"/>
        <v/>
      </c>
      <c r="V529" s="125" t="str" cm="1">
        <f t="array" ref="V529">_xlfn.IFS(S529+T529=0,"",S529&gt;T529,IF(I529="主",IF(S529=5,4,3),IF(S529=5,0,1)),S529&lt;T529,IF(I529="主",IF(T529=5,0,1),IF(T529=5,4,3)),S529=T529,2)</f>
        <v/>
      </c>
      <c r="W529" s="271"/>
      <c r="X529" s="271"/>
      <c r="Y529" s="258"/>
      <c r="Z529" s="235" t="str">
        <f t="shared" ref="Z529:AA529" si="3367">IF($K529="","",IF($K529=$K527,AT527,AT528))</f>
        <v/>
      </c>
      <c r="AA529" s="235" t="str">
        <f t="shared" si="3367"/>
        <v/>
      </c>
      <c r="AB529" s="239" t="str">
        <f t="shared" ref="AB529" si="3368">IF($K529="","",IF($K529=$K527,AW527,AW528))</f>
        <v/>
      </c>
      <c r="AC529" s="239" t="str">
        <f t="shared" ref="AC529" si="3369">IF($K529="","",IF($K529=$K527,AY527,AY528))</f>
        <v/>
      </c>
      <c r="AD529" s="232" t="str">
        <f t="shared" ref="AD529:AG529" si="3370">IF($K529="","",IF($K529=$K527,Z527,Z528))</f>
        <v/>
      </c>
      <c r="AE529" s="232" t="str">
        <f t="shared" si="3370"/>
        <v/>
      </c>
      <c r="AF529" s="240" t="str">
        <f t="shared" si="3370"/>
        <v/>
      </c>
      <c r="AG529" s="240" t="str">
        <f t="shared" si="3370"/>
        <v/>
      </c>
      <c r="AH529" s="232" t="str">
        <f t="shared" ref="AH529:AK529" si="3371">IF($K529="","",IF($K529=$K527,AD527,AD528))</f>
        <v/>
      </c>
      <c r="AI529" s="232" t="str">
        <f t="shared" si="3371"/>
        <v/>
      </c>
      <c r="AJ529" s="233" t="str">
        <f t="shared" si="3371"/>
        <v/>
      </c>
      <c r="AK529" s="233" t="str">
        <f t="shared" si="3371"/>
        <v/>
      </c>
      <c r="AL529" s="236" t="str">
        <f t="shared" ref="AL529" si="3372">IF($K529="","",IF($K529=$K527,AZ527,AZ528))</f>
        <v/>
      </c>
      <c r="AM529" s="241" t="str">
        <f t="shared" ref="AM529:AN529" si="3373">IF($K529="","",IF($K529=$K527,AL527,AL528))</f>
        <v/>
      </c>
      <c r="AN529" s="241" t="str">
        <f t="shared" si="3373"/>
        <v/>
      </c>
      <c r="AO529" s="277"/>
      <c r="AP529" s="277"/>
      <c r="AQ529" s="277"/>
      <c r="AR529" s="277"/>
      <c r="AS529" s="280"/>
      <c r="AT529" s="264"/>
      <c r="AU529" s="265"/>
      <c r="AV529" s="179"/>
      <c r="AW529" s="265"/>
      <c r="AX529" s="179"/>
      <c r="AY529" s="265"/>
      <c r="AZ529" s="266"/>
      <c r="BA529" s="223" t="str">
        <f t="shared" si="3305"/>
        <v/>
      </c>
      <c r="BB529" s="223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223" t="str">
        <f t="shared" si="3300"/>
        <v/>
      </c>
    </row>
    <row r="530" spans="1:55">
      <c r="A530" s="166">
        <f>输入错误检查!A529</f>
        <v>0</v>
      </c>
      <c r="B530" s="108" t="str">
        <f t="shared" si="3306"/>
        <v/>
      </c>
      <c r="C530" s="108" t="str">
        <f t="shared" si="3307"/>
        <v/>
      </c>
      <c r="D530" s="108" t="str">
        <f t="shared" si="3308"/>
        <v/>
      </c>
      <c r="E530" s="108" t="str">
        <f t="shared" si="3309"/>
        <v/>
      </c>
      <c r="F530" s="108" t="str">
        <f t="shared" si="3310"/>
        <v/>
      </c>
      <c r="G530" s="125" t="s">
        <v>314</v>
      </c>
      <c r="H530" s="108" t="s">
        <v>311</v>
      </c>
      <c r="I530" s="108" t="str">
        <f t="shared" si="3332"/>
        <v/>
      </c>
      <c r="J530" s="108" t="str">
        <f t="shared" si="3333"/>
        <v/>
      </c>
      <c r="K530" s="288"/>
      <c r="L530" s="288"/>
      <c r="M530" s="208"/>
      <c r="N530" s="208"/>
      <c r="O530" s="108"/>
      <c r="P530" s="267"/>
      <c r="Q530" s="267"/>
      <c r="R530" s="267"/>
      <c r="S530" s="288"/>
      <c r="T530" s="288"/>
      <c r="U530" s="125" t="str">
        <f t="shared" si="3278"/>
        <v/>
      </c>
      <c r="V530" s="125" t="str" cm="1">
        <f t="array" ref="V530">_xlfn.IFS(S530+T530=0,"",S530&gt;T530,IF(I530="主",IF(S530=5,4,3),IF(S530=5,0,1)),S530&lt;T530,IF(I530="主",IF(T530=5,0,1),IF(T530=5,4,3)),S530=T530,2)</f>
        <v/>
      </c>
      <c r="W530" s="271"/>
      <c r="X530" s="271"/>
      <c r="Y530" s="258" t="str">
        <f t="shared" si="3345"/>
        <v/>
      </c>
      <c r="Z530" s="235" t="str">
        <f t="shared" ref="Z530:AA530" si="3374">IF($K530="","",IF($K530=$K528,AT528,AT527))</f>
        <v/>
      </c>
      <c r="AA530" s="235" t="str">
        <f t="shared" si="3374"/>
        <v/>
      </c>
      <c r="AB530" s="239" t="str">
        <f t="shared" ref="AB530" si="3375">IF($K530="","",IF($K530=$K528,AW528,AW527))</f>
        <v/>
      </c>
      <c r="AC530" s="239" t="str">
        <f t="shared" ref="AC530" si="3376">IF($K530="","",IF($K530=$K528,AY528,AY527))</f>
        <v/>
      </c>
      <c r="AD530" s="232" t="str">
        <f t="shared" ref="AD530:AG530" si="3377">IF($K530="","",IF($K530=$K528,Z528,Z527))</f>
        <v/>
      </c>
      <c r="AE530" s="232" t="str">
        <f t="shared" si="3377"/>
        <v/>
      </c>
      <c r="AF530" s="240" t="str">
        <f t="shared" si="3377"/>
        <v/>
      </c>
      <c r="AG530" s="240" t="str">
        <f t="shared" si="3377"/>
        <v/>
      </c>
      <c r="AH530" s="232" t="str">
        <f t="shared" ref="AH530:AK530" si="3378">IF($K530="","",IF($K530=$K528,AD528,AD527))</f>
        <v/>
      </c>
      <c r="AI530" s="232" t="str">
        <f t="shared" si="3378"/>
        <v/>
      </c>
      <c r="AJ530" s="233" t="str">
        <f t="shared" si="3378"/>
        <v/>
      </c>
      <c r="AK530" s="233" t="str">
        <f t="shared" si="3378"/>
        <v/>
      </c>
      <c r="AL530" s="236" t="str">
        <f t="shared" ref="AL530" si="3379">IF($K530="","",IF($K530=$K528,AZ528,AZ527))</f>
        <v/>
      </c>
      <c r="AM530" s="241" t="str">
        <f t="shared" ref="AM530:AN530" si="3380">IF($K530="","",IF($K530=$K528,AL528,AL527))</f>
        <v/>
      </c>
      <c r="AN530" s="241" t="str">
        <f t="shared" si="3380"/>
        <v/>
      </c>
      <c r="AO530" s="277"/>
      <c r="AP530" s="277"/>
      <c r="AQ530" s="277"/>
      <c r="AR530" s="277"/>
      <c r="AS530" s="277"/>
      <c r="AT530" s="264"/>
      <c r="AU530" s="265"/>
      <c r="AV530" s="179"/>
      <c r="AW530" s="265"/>
      <c r="AX530" s="179"/>
      <c r="AY530" s="265"/>
      <c r="AZ530" s="266"/>
      <c r="BA530" s="223" t="str">
        <f t="shared" si="3305"/>
        <v/>
      </c>
      <c r="BB530" s="223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223" t="str">
        <f t="shared" si="3300"/>
        <v/>
      </c>
    </row>
    <row r="531" spans="1:55">
      <c r="A531" s="166">
        <f>输入错误检查!A530</f>
        <v>0</v>
      </c>
      <c r="B531" s="108" t="str">
        <f>IF(赛果!A46="","",赛果!A46)</f>
        <v/>
      </c>
      <c r="C531" s="108" t="str">
        <f>IF(赛果!B46="","",赛果!B46)</f>
        <v/>
      </c>
      <c r="D531" s="108" t="str">
        <f>IF(赛果!C46="","",赛果!C46)</f>
        <v/>
      </c>
      <c r="E531" s="108" t="str">
        <f>IF(赛果!D46="","",赛果!D46)</f>
        <v/>
      </c>
      <c r="F531" s="108" t="str">
        <f>IF(赛果!E46="","",赛果!E46)</f>
        <v/>
      </c>
      <c r="G531" s="125">
        <v>1</v>
      </c>
      <c r="H531" s="108" t="s">
        <v>307</v>
      </c>
      <c r="I531" s="108" t="str">
        <f t="shared" si="3332"/>
        <v/>
      </c>
      <c r="J531" s="108" t="str">
        <f t="shared" si="3333"/>
        <v/>
      </c>
      <c r="K531" s="179"/>
      <c r="L531" s="207"/>
      <c r="M531" s="208">
        <f>S531+S532</f>
        <v>0</v>
      </c>
      <c r="N531" s="208">
        <f>T531+T532</f>
        <v>0</v>
      </c>
      <c r="O531" s="125">
        <f t="shared" ref="O531:O535" si="3381">M531+N531</f>
        <v>0</v>
      </c>
      <c r="P531" s="209">
        <f t="shared" ref="P531:P535" si="3382">IF(M531&gt;N531,1,0)</f>
        <v>0</v>
      </c>
      <c r="Q531" s="209">
        <f t="shared" ref="Q531:Q535" si="3383">IF(M531+N531=0,0,IF(M531=N531,1,0))</f>
        <v>0</v>
      </c>
      <c r="R531" s="209">
        <f t="shared" ref="R531:R535" si="3384">IF(M531&lt;N531,1,0)</f>
        <v>0</v>
      </c>
      <c r="S531" s="177"/>
      <c r="T531" s="177"/>
      <c r="U531" s="125" t="str">
        <f t="shared" si="3278"/>
        <v/>
      </c>
      <c r="V531" s="125" t="str" cm="1">
        <f t="array" ref="V531">_xlfn.IFS(S531+T531=0,"",S531&gt;T531,IF(I531="主",IF(S531=5,4,3),IF(S531=5,0,1)),S531&lt;T531,IF(I531="主",IF(T531=5,0,1),IF(T531=5,4,3)),S531=T531,2)</f>
        <v/>
      </c>
      <c r="W531" s="210"/>
      <c r="X531" s="210"/>
      <c r="Y531" s="210"/>
      <c r="Z531" s="211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3"/>
      <c r="AL531" s="214"/>
      <c r="AM531" s="214"/>
      <c r="AN531" s="214"/>
      <c r="AO531" s="249"/>
      <c r="AP531" s="250"/>
      <c r="AQ531" s="217"/>
      <c r="AR531" s="218"/>
      <c r="AS531" s="219"/>
      <c r="AT531" s="220"/>
      <c r="AU531" s="221"/>
      <c r="AV531" s="179"/>
      <c r="AW531" s="221"/>
      <c r="AX531" s="179"/>
      <c r="AY531" s="221"/>
      <c r="AZ531" s="136"/>
      <c r="BA531" s="223" t="str">
        <f t="shared" si="3305"/>
        <v/>
      </c>
      <c r="BB531" s="223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223" t="str">
        <f t="shared" si="3300"/>
        <v/>
      </c>
    </row>
    <row r="532" spans="1:55">
      <c r="A532" s="166">
        <f>输入错误检查!A531</f>
        <v>0</v>
      </c>
      <c r="B532" s="108" t="str">
        <f t="shared" ref="B532:B542" si="3385">B531</f>
        <v/>
      </c>
      <c r="C532" s="108" t="str">
        <f t="shared" ref="C532:C542" si="3386">C531</f>
        <v/>
      </c>
      <c r="D532" s="108" t="str">
        <f t="shared" ref="D532:D542" si="3387">D531</f>
        <v/>
      </c>
      <c r="E532" s="108" t="str">
        <f t="shared" ref="E532:E542" si="3388">E531</f>
        <v/>
      </c>
      <c r="F532" s="108" t="str">
        <f t="shared" ref="F532:F542" si="3389">F531</f>
        <v/>
      </c>
      <c r="G532" s="125">
        <v>1</v>
      </c>
      <c r="H532" s="108" t="s">
        <v>311</v>
      </c>
      <c r="I532" s="108" t="str">
        <f t="shared" si="3332"/>
        <v/>
      </c>
      <c r="J532" s="108" t="str">
        <f t="shared" si="3333"/>
        <v/>
      </c>
      <c r="K532" s="179"/>
      <c r="L532" s="245"/>
      <c r="M532" s="208"/>
      <c r="N532" s="208"/>
      <c r="O532" s="125"/>
      <c r="P532" s="224"/>
      <c r="Q532" s="224"/>
      <c r="R532" s="224"/>
      <c r="S532" s="177"/>
      <c r="T532" s="177"/>
      <c r="U532" s="125" t="str">
        <f t="shared" si="3278"/>
        <v/>
      </c>
      <c r="V532" s="125" t="str" cm="1">
        <f t="array" ref="V532">_xlfn.IFS(S532+T532=0,"",S532&gt;T532,IF(I532="主",IF(S532=5,4,3),IF(S532=5,0,1)),S532&lt;T532,IF(I532="主",IF(T532=5,0,1),IF(T532=5,4,3)),S532=T532,2)</f>
        <v/>
      </c>
      <c r="W532" s="210" t="str">
        <f>IF(W531="","",W531)</f>
        <v/>
      </c>
      <c r="X532" s="210"/>
      <c r="Y532" s="210" t="str">
        <f t="shared" ref="Y532:Y536" si="3390">IF(Y531="","",Y531)</f>
        <v/>
      </c>
      <c r="Z532" s="225"/>
      <c r="AA532" s="226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13"/>
      <c r="AL532" s="214"/>
      <c r="AM532" s="214"/>
      <c r="AN532" s="214"/>
      <c r="AO532" s="249"/>
      <c r="AP532" s="250"/>
      <c r="AQ532" s="228"/>
      <c r="AR532" s="229"/>
      <c r="AS532" s="230"/>
      <c r="AT532" s="220"/>
      <c r="AU532" s="221"/>
      <c r="AV532" s="179"/>
      <c r="AW532" s="221"/>
      <c r="AX532" s="179"/>
      <c r="AY532" s="221"/>
      <c r="AZ532" s="136"/>
      <c r="BA532" s="223" t="str">
        <f t="shared" si="3305"/>
        <v/>
      </c>
      <c r="BB532" s="223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223" t="str">
        <f t="shared" si="3300"/>
        <v/>
      </c>
    </row>
    <row r="533" spans="1:55">
      <c r="A533" s="166">
        <f>输入错误检查!A532</f>
        <v>0</v>
      </c>
      <c r="B533" s="108" t="str">
        <f t="shared" si="3385"/>
        <v/>
      </c>
      <c r="C533" s="108" t="str">
        <f t="shared" si="3386"/>
        <v/>
      </c>
      <c r="D533" s="108" t="str">
        <f t="shared" si="3387"/>
        <v/>
      </c>
      <c r="E533" s="108" t="str">
        <f t="shared" si="3388"/>
        <v/>
      </c>
      <c r="F533" s="108" t="str">
        <f t="shared" si="3389"/>
        <v/>
      </c>
      <c r="G533" s="125">
        <v>2</v>
      </c>
      <c r="H533" s="108" t="s">
        <v>307</v>
      </c>
      <c r="I533" s="108" t="str">
        <f t="shared" si="3332"/>
        <v/>
      </c>
      <c r="J533" s="108" t="str">
        <f t="shared" si="3333"/>
        <v/>
      </c>
      <c r="K533" s="179"/>
      <c r="L533" s="207"/>
      <c r="M533" s="208">
        <f>S533+S534</f>
        <v>0</v>
      </c>
      <c r="N533" s="208">
        <f>T533+T534</f>
        <v>0</v>
      </c>
      <c r="O533" s="125">
        <f t="shared" si="3381"/>
        <v>0</v>
      </c>
      <c r="P533" s="209">
        <f t="shared" si="3382"/>
        <v>0</v>
      </c>
      <c r="Q533" s="209">
        <f t="shared" si="3383"/>
        <v>0</v>
      </c>
      <c r="R533" s="209">
        <f t="shared" si="3384"/>
        <v>0</v>
      </c>
      <c r="S533" s="177"/>
      <c r="T533" s="177"/>
      <c r="U533" s="125" t="str">
        <f t="shared" si="3278"/>
        <v/>
      </c>
      <c r="V533" s="125" t="str" cm="1">
        <f t="array" ref="V533">_xlfn.IFS(S533+T533=0,"",S533&gt;T533,IF(I533="主",IF(S533=5,4,3),IF(S533=5,0,1)),S533&lt;T533,IF(I533="主",IF(T533=5,0,1),IF(T533=5,4,3)),S533=T533,2)</f>
        <v/>
      </c>
      <c r="W533" s="231"/>
      <c r="X533" s="210"/>
      <c r="Y533" s="210"/>
      <c r="Z533" s="232" t="str">
        <f t="shared" ref="Z533:AA533" si="3391">IF($K533="","",IF($K533=$K531,AT531,AT532))</f>
        <v/>
      </c>
      <c r="AA533" s="233" t="str">
        <f t="shared" si="3391"/>
        <v/>
      </c>
      <c r="AB533" s="234" t="str">
        <f t="shared" ref="AB533" si="3392">IF($K533="","",IF($K533=$K531,AW531,AW532))</f>
        <v/>
      </c>
      <c r="AC533" s="235" t="str">
        <f t="shared" ref="AC533" si="3393">IF($K533="","",IF($K533=$K531,AY531,AY532))</f>
        <v/>
      </c>
      <c r="AD533" s="227"/>
      <c r="AE533" s="227"/>
      <c r="AF533" s="227"/>
      <c r="AG533" s="227"/>
      <c r="AH533" s="227"/>
      <c r="AI533" s="227"/>
      <c r="AJ533" s="227"/>
      <c r="AK533" s="227"/>
      <c r="AL533" s="236" t="str">
        <f t="shared" ref="AL533" si="3394">IF($K533="","",IF($K533=$K531,AZ531,AZ532))</f>
        <v/>
      </c>
      <c r="AM533" s="214"/>
      <c r="AN533" s="214"/>
      <c r="AO533" s="249"/>
      <c r="AP533" s="177"/>
      <c r="AQ533" s="281"/>
      <c r="AR533" s="238"/>
      <c r="AS533" s="230"/>
      <c r="AT533" s="220"/>
      <c r="AU533" s="221"/>
      <c r="AV533" s="179"/>
      <c r="AW533" s="221"/>
      <c r="AX533" s="179"/>
      <c r="AY533" s="221"/>
      <c r="AZ533" s="139"/>
      <c r="BA533" s="223" t="str">
        <f t="shared" si="3305"/>
        <v/>
      </c>
      <c r="BB533" s="223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223" t="str">
        <f t="shared" si="3300"/>
        <v/>
      </c>
    </row>
    <row r="534" spans="1:55">
      <c r="A534" s="166">
        <f>输入错误检查!A533</f>
        <v>0</v>
      </c>
      <c r="B534" s="108" t="str">
        <f t="shared" si="3385"/>
        <v/>
      </c>
      <c r="C534" s="108" t="str">
        <f t="shared" si="3386"/>
        <v/>
      </c>
      <c r="D534" s="108" t="str">
        <f t="shared" si="3387"/>
        <v/>
      </c>
      <c r="E534" s="108" t="str">
        <f t="shared" si="3388"/>
        <v/>
      </c>
      <c r="F534" s="108" t="str">
        <f t="shared" si="3389"/>
        <v/>
      </c>
      <c r="G534" s="125">
        <v>2</v>
      </c>
      <c r="H534" s="108" t="s">
        <v>311</v>
      </c>
      <c r="I534" s="108" t="str">
        <f t="shared" si="3332"/>
        <v/>
      </c>
      <c r="J534" s="108" t="str">
        <f t="shared" si="3333"/>
        <v/>
      </c>
      <c r="K534" s="179"/>
      <c r="L534" s="245"/>
      <c r="M534" s="208"/>
      <c r="N534" s="208"/>
      <c r="O534" s="125"/>
      <c r="P534" s="224"/>
      <c r="Q534" s="224"/>
      <c r="R534" s="224"/>
      <c r="S534" s="177"/>
      <c r="T534" s="177"/>
      <c r="U534" s="125" t="str">
        <f t="shared" si="3278"/>
        <v/>
      </c>
      <c r="V534" s="125" t="str" cm="1">
        <f t="array" ref="V534">_xlfn.IFS(S534+T534=0,"",S534&gt;T534,IF(I534="主",IF(S534=5,4,3),IF(S534=5,0,1)),S534&lt;T534,IF(I534="主",IF(T534=5,0,1),IF(T534=5,4,3)),S534=T534,2)</f>
        <v/>
      </c>
      <c r="W534" s="231"/>
      <c r="X534" s="210"/>
      <c r="Y534" s="210" t="str">
        <f t="shared" si="3390"/>
        <v/>
      </c>
      <c r="Z534" s="232" t="str">
        <f t="shared" ref="Z534:AA534" si="3395">IF($K534="","",IF($K534=$K532,AT532,AT531))</f>
        <v/>
      </c>
      <c r="AA534" s="233" t="str">
        <f t="shared" si="3395"/>
        <v/>
      </c>
      <c r="AB534" s="234" t="str">
        <f t="shared" ref="AB534" si="3396">IF($K534="","",IF($K534=$K532,AW532,AW531))</f>
        <v/>
      </c>
      <c r="AC534" s="235" t="str">
        <f t="shared" ref="AC534" si="3397">IF($K534="","",IF($K534=$K532,AY532,AY531))</f>
        <v/>
      </c>
      <c r="AD534" s="226"/>
      <c r="AE534" s="226"/>
      <c r="AF534" s="227"/>
      <c r="AG534" s="227"/>
      <c r="AH534" s="227"/>
      <c r="AI534" s="227"/>
      <c r="AJ534" s="227"/>
      <c r="AK534" s="227"/>
      <c r="AL534" s="236" t="str">
        <f t="shared" ref="AL534" si="3398">IF($K534="","",IF($K534=$K532,AZ532,AZ531))</f>
        <v/>
      </c>
      <c r="AM534" s="214"/>
      <c r="AN534" s="214"/>
      <c r="AO534" s="249"/>
      <c r="AP534" s="177"/>
      <c r="AQ534" s="250"/>
      <c r="AR534" s="228"/>
      <c r="AS534" s="230"/>
      <c r="AT534" s="220"/>
      <c r="AU534" s="221"/>
      <c r="AV534" s="179"/>
      <c r="AW534" s="221"/>
      <c r="AX534" s="179"/>
      <c r="AY534" s="221"/>
      <c r="AZ534" s="136"/>
      <c r="BA534" s="223" t="str">
        <f t="shared" si="3305"/>
        <v/>
      </c>
      <c r="BB534" s="223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223" t="str">
        <f t="shared" si="3300"/>
        <v/>
      </c>
    </row>
    <row r="535" spans="1:55">
      <c r="A535" s="166">
        <f>输入错误检查!A534</f>
        <v>0</v>
      </c>
      <c r="B535" s="108" t="str">
        <f t="shared" si="3385"/>
        <v/>
      </c>
      <c r="C535" s="108" t="str">
        <f t="shared" si="3386"/>
        <v/>
      </c>
      <c r="D535" s="108" t="str">
        <f t="shared" si="3387"/>
        <v/>
      </c>
      <c r="E535" s="108" t="str">
        <f t="shared" si="3388"/>
        <v/>
      </c>
      <c r="F535" s="108" t="str">
        <f t="shared" si="3389"/>
        <v/>
      </c>
      <c r="G535" s="125">
        <v>3</v>
      </c>
      <c r="H535" s="108" t="s">
        <v>307</v>
      </c>
      <c r="I535" s="108" t="str">
        <f t="shared" si="3332"/>
        <v/>
      </c>
      <c r="J535" s="108" t="str">
        <f t="shared" si="3333"/>
        <v/>
      </c>
      <c r="K535" s="179"/>
      <c r="L535" s="245"/>
      <c r="M535" s="208">
        <f>S535+S536</f>
        <v>0</v>
      </c>
      <c r="N535" s="208">
        <f>T535+T536</f>
        <v>0</v>
      </c>
      <c r="O535" s="125">
        <f t="shared" si="3381"/>
        <v>0</v>
      </c>
      <c r="P535" s="209">
        <f t="shared" si="3382"/>
        <v>0</v>
      </c>
      <c r="Q535" s="209">
        <f t="shared" si="3383"/>
        <v>0</v>
      </c>
      <c r="R535" s="209">
        <f t="shared" si="3384"/>
        <v>0</v>
      </c>
      <c r="S535" s="177"/>
      <c r="T535" s="177"/>
      <c r="U535" s="125" t="str">
        <f t="shared" si="3278"/>
        <v/>
      </c>
      <c r="V535" s="125" t="str" cm="1">
        <f t="array" ref="V535">_xlfn.IFS(S535+T535=0,"",S535&gt;T535,IF(I535="主",IF(S535=5,4,3),IF(S535=5,0,1)),S535&lt;T535,IF(I535="主",IF(T535=5,0,1),IF(T535=5,4,3)),S535=T535,2)</f>
        <v/>
      </c>
      <c r="W535" s="231"/>
      <c r="X535" s="231"/>
      <c r="Y535" s="210"/>
      <c r="Z535" s="235" t="str">
        <f t="shared" ref="Z535:AA535" si="3399">IF($K535="","",IF($K535=$K533,AT533,AT534))</f>
        <v/>
      </c>
      <c r="AA535" s="235" t="str">
        <f t="shared" si="3399"/>
        <v/>
      </c>
      <c r="AB535" s="239" t="str">
        <f t="shared" ref="AB535" si="3400">IF($K535="","",IF($K535=$K533,AW533,AW534))</f>
        <v/>
      </c>
      <c r="AC535" s="239" t="str">
        <f t="shared" ref="AC535" si="3401">IF($K535="","",IF($K535=$K533,AY533,AY534))</f>
        <v/>
      </c>
      <c r="AD535" s="235" t="str">
        <f t="shared" ref="AD535:AG535" si="3402">IF($K535="","",IF($K535=$K533,Z533,Z534))</f>
        <v/>
      </c>
      <c r="AE535" s="240" t="str">
        <f t="shared" si="3402"/>
        <v/>
      </c>
      <c r="AF535" s="240" t="str">
        <f t="shared" si="3402"/>
        <v/>
      </c>
      <c r="AG535" s="240" t="str">
        <f t="shared" si="3402"/>
        <v/>
      </c>
      <c r="AH535" s="227"/>
      <c r="AI535" s="227"/>
      <c r="AJ535" s="227"/>
      <c r="AK535" s="227"/>
      <c r="AL535" s="236" t="str">
        <f t="shared" ref="AL535" si="3403">IF($K535="","",IF($K535=$K533,AZ533,AZ534))</f>
        <v/>
      </c>
      <c r="AM535" s="241" t="str">
        <f t="shared" ref="AM535" si="3404">IF($K535="","",IF($K535=$K533,AL533,AL534))</f>
        <v/>
      </c>
      <c r="AN535" s="214"/>
      <c r="AO535" s="249"/>
      <c r="AP535" s="177"/>
      <c r="AQ535" s="177"/>
      <c r="AR535" s="281"/>
      <c r="AS535" s="242"/>
      <c r="AT535" s="282"/>
      <c r="AU535" s="247"/>
      <c r="AV535" s="177"/>
      <c r="AW535" s="247"/>
      <c r="AX535" s="177"/>
      <c r="AY535" s="247"/>
      <c r="AZ535" s="139"/>
      <c r="BA535" s="223" t="str">
        <f t="shared" si="3305"/>
        <v/>
      </c>
      <c r="BB535" s="223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223" t="str">
        <f t="shared" si="3300"/>
        <v/>
      </c>
    </row>
    <row r="536" spans="1:55">
      <c r="A536" s="166">
        <f>输入错误检查!A535</f>
        <v>0</v>
      </c>
      <c r="B536" s="108" t="str">
        <f t="shared" si="3385"/>
        <v/>
      </c>
      <c r="C536" s="108" t="str">
        <f t="shared" si="3386"/>
        <v/>
      </c>
      <c r="D536" s="108" t="str">
        <f t="shared" si="3387"/>
        <v/>
      </c>
      <c r="E536" s="108" t="str">
        <f t="shared" si="3388"/>
        <v/>
      </c>
      <c r="F536" s="108" t="str">
        <f t="shared" si="3389"/>
        <v/>
      </c>
      <c r="G536" s="125">
        <v>3</v>
      </c>
      <c r="H536" s="108" t="s">
        <v>311</v>
      </c>
      <c r="I536" s="108" t="str">
        <f t="shared" si="3332"/>
        <v/>
      </c>
      <c r="J536" s="108" t="str">
        <f t="shared" si="3333"/>
        <v/>
      </c>
      <c r="K536" s="179"/>
      <c r="L536" s="245"/>
      <c r="M536" s="208"/>
      <c r="N536" s="208"/>
      <c r="O536" s="125"/>
      <c r="P536" s="224"/>
      <c r="Q536" s="224"/>
      <c r="R536" s="224"/>
      <c r="S536" s="177"/>
      <c r="T536" s="177"/>
      <c r="U536" s="125" t="str">
        <f t="shared" si="3278"/>
        <v/>
      </c>
      <c r="V536" s="125" t="str" cm="1">
        <f t="array" ref="V536">_xlfn.IFS(S536+T536=0,"",S536&gt;T536,IF(I536="主",IF(S536=5,4,3),IF(S536=5,0,1)),S536&lt;T536,IF(I536="主",IF(T536=5,0,1),IF(T536=5,4,3)),S536=T536,2)</f>
        <v/>
      </c>
      <c r="W536" s="231"/>
      <c r="X536" s="231"/>
      <c r="Y536" s="210" t="str">
        <f t="shared" si="3390"/>
        <v/>
      </c>
      <c r="Z536" s="235" t="str">
        <f t="shared" ref="Z536:AA536" si="3405">IF($K536="","",IF($K536=$K534,AT534,AT533))</f>
        <v/>
      </c>
      <c r="AA536" s="235" t="str">
        <f t="shared" si="3405"/>
        <v/>
      </c>
      <c r="AB536" s="239" t="str">
        <f t="shared" ref="AB536" si="3406">IF($K536="","",IF($K536=$K534,AW534,AW533))</f>
        <v/>
      </c>
      <c r="AC536" s="239" t="str">
        <f t="shared" ref="AC536" si="3407">IF($K536="","",IF($K536=$K534,AY534,AY533))</f>
        <v/>
      </c>
      <c r="AD536" s="235" t="str">
        <f t="shared" ref="AD536:AG536" si="3408">IF($K536="","",IF($K536=$K534,Z534,Z533))</f>
        <v/>
      </c>
      <c r="AE536" s="240" t="str">
        <f t="shared" si="3408"/>
        <v/>
      </c>
      <c r="AF536" s="240" t="str">
        <f t="shared" si="3408"/>
        <v/>
      </c>
      <c r="AG536" s="240" t="str">
        <f t="shared" si="3408"/>
        <v/>
      </c>
      <c r="AH536" s="226"/>
      <c r="AI536" s="226"/>
      <c r="AJ536" s="226"/>
      <c r="AK536" s="243"/>
      <c r="AL536" s="236" t="str">
        <f t="shared" ref="AL536" si="3409">IF($K536="","",IF($K536=$K534,AZ534,AZ533))</f>
        <v/>
      </c>
      <c r="AM536" s="241" t="str">
        <f t="shared" ref="AM536" si="3410">IF($K536="","",IF($K536=$K534,AL534,AL533))</f>
        <v/>
      </c>
      <c r="AN536" s="214"/>
      <c r="AO536" s="249"/>
      <c r="AP536" s="177"/>
      <c r="AQ536" s="177"/>
      <c r="AR536" s="250"/>
      <c r="AS536" s="244"/>
      <c r="AT536" s="282"/>
      <c r="AU536" s="247"/>
      <c r="AV536" s="177"/>
      <c r="AW536" s="247"/>
      <c r="AX536" s="177"/>
      <c r="AY536" s="247"/>
      <c r="AZ536" s="139"/>
      <c r="BA536" s="223" t="str">
        <f t="shared" si="3305"/>
        <v/>
      </c>
      <c r="BB536" s="223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223" t="str">
        <f t="shared" si="3300"/>
        <v/>
      </c>
    </row>
    <row r="537" spans="1:55">
      <c r="A537" s="166">
        <f>输入错误检查!A536</f>
        <v>0</v>
      </c>
      <c r="B537" s="108" t="str">
        <f t="shared" si="3385"/>
        <v/>
      </c>
      <c r="C537" s="108" t="str">
        <f t="shared" si="3386"/>
        <v/>
      </c>
      <c r="D537" s="108" t="str">
        <f t="shared" si="3387"/>
        <v/>
      </c>
      <c r="E537" s="108" t="str">
        <f t="shared" si="3388"/>
        <v/>
      </c>
      <c r="F537" s="108" t="str">
        <f t="shared" si="3389"/>
        <v/>
      </c>
      <c r="G537" s="125">
        <v>4</v>
      </c>
      <c r="H537" s="108" t="s">
        <v>307</v>
      </c>
      <c r="I537" s="108" t="str">
        <f t="shared" si="3332"/>
        <v/>
      </c>
      <c r="J537" s="108" t="str">
        <f t="shared" si="3333"/>
        <v/>
      </c>
      <c r="K537" s="179"/>
      <c r="L537" s="245"/>
      <c r="M537" s="208">
        <f>S537+S538</f>
        <v>0</v>
      </c>
      <c r="N537" s="208">
        <f>T537+T538</f>
        <v>0</v>
      </c>
      <c r="O537" s="125">
        <f t="shared" ref="O537:O541" si="3411">M537+N537</f>
        <v>0</v>
      </c>
      <c r="P537" s="209">
        <f t="shared" ref="P537:P541" si="3412">IF(M537&gt;N537,1,0)</f>
        <v>0</v>
      </c>
      <c r="Q537" s="209">
        <f t="shared" ref="Q537:Q541" si="3413">IF(M537+N537=0,0,IF(M537=N537,1,0))</f>
        <v>0</v>
      </c>
      <c r="R537" s="209">
        <f t="shared" ref="R537:R541" si="3414">IF(M537&lt;N537,1,0)</f>
        <v>0</v>
      </c>
      <c r="S537" s="177"/>
      <c r="T537" s="177"/>
      <c r="U537" s="125" t="str">
        <f t="shared" si="3278"/>
        <v/>
      </c>
      <c r="V537" s="125" t="str" cm="1">
        <f t="array" ref="V537">_xlfn.IFS(S537+T537=0,"",S537&gt;T537,IF(I537="主",IF(S537=5,4,3),IF(S537=5,0,1)),S537&lt;T537,IF(I537="主",IF(T537=5,0,1),IF(T537=5,4,3)),S537=T537,2)</f>
        <v/>
      </c>
      <c r="W537" s="231"/>
      <c r="X537" s="231"/>
      <c r="Y537" s="210"/>
      <c r="Z537" s="235" t="str">
        <f t="shared" ref="Z537:AA537" si="3415">IF($K537="","",IF($K537=$K535,AT535,AT536))</f>
        <v/>
      </c>
      <c r="AA537" s="235" t="str">
        <f t="shared" si="3415"/>
        <v/>
      </c>
      <c r="AB537" s="239" t="str">
        <f t="shared" ref="AB537" si="3416">IF($K537="","",IF($K537=$K535,AW535,AW536))</f>
        <v/>
      </c>
      <c r="AC537" s="239" t="str">
        <f t="shared" ref="AC537" si="3417">IF($K537="","",IF($K537=$K535,AY535,AY536))</f>
        <v/>
      </c>
      <c r="AD537" s="232" t="str">
        <f t="shared" ref="AD537:AG537" si="3418">IF($K537="","",IF($K537=$K535,Z535,Z536))</f>
        <v/>
      </c>
      <c r="AE537" s="232" t="str">
        <f t="shared" si="3418"/>
        <v/>
      </c>
      <c r="AF537" s="240" t="str">
        <f t="shared" si="3418"/>
        <v/>
      </c>
      <c r="AG537" s="240" t="str">
        <f t="shared" si="3418"/>
        <v/>
      </c>
      <c r="AH537" s="232" t="str">
        <f t="shared" ref="AH537:AK537" si="3419">IF($K537="","",IF($K537=$K535,AD535,AD536))</f>
        <v/>
      </c>
      <c r="AI537" s="232" t="str">
        <f t="shared" si="3419"/>
        <v/>
      </c>
      <c r="AJ537" s="233" t="str">
        <f t="shared" si="3419"/>
        <v/>
      </c>
      <c r="AK537" s="233" t="str">
        <f t="shared" si="3419"/>
        <v/>
      </c>
      <c r="AL537" s="236" t="str">
        <f t="shared" ref="AL537" si="3420">IF($K537="","",IF($K537=$K535,AZ535,AZ536))</f>
        <v/>
      </c>
      <c r="AM537" s="241" t="str">
        <f t="shared" ref="AM537:AN537" si="3421">IF($K537="","",IF($K537=$K535,AL535,AL536))</f>
        <v/>
      </c>
      <c r="AN537" s="241" t="str">
        <f t="shared" si="3421"/>
        <v/>
      </c>
      <c r="AO537" s="177"/>
      <c r="AP537" s="177"/>
      <c r="AQ537" s="177"/>
      <c r="AR537" s="177"/>
      <c r="AS537" s="246"/>
      <c r="AT537" s="247"/>
      <c r="AU537" s="247"/>
      <c r="AV537" s="177"/>
      <c r="AW537" s="247"/>
      <c r="AX537" s="177"/>
      <c r="AY537" s="247"/>
      <c r="AZ537" s="139"/>
      <c r="BA537" s="223" t="str">
        <f t="shared" si="3305"/>
        <v/>
      </c>
      <c r="BB537" s="223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223" t="str">
        <f t="shared" si="3300"/>
        <v/>
      </c>
    </row>
    <row r="538" spans="1:55">
      <c r="A538" s="166">
        <f>输入错误检查!A537</f>
        <v>0</v>
      </c>
      <c r="B538" s="108" t="str">
        <f t="shared" si="3385"/>
        <v/>
      </c>
      <c r="C538" s="108" t="str">
        <f t="shared" si="3386"/>
        <v/>
      </c>
      <c r="D538" s="108" t="str">
        <f t="shared" si="3387"/>
        <v/>
      </c>
      <c r="E538" s="108" t="str">
        <f t="shared" si="3388"/>
        <v/>
      </c>
      <c r="F538" s="108" t="str">
        <f t="shared" si="3389"/>
        <v/>
      </c>
      <c r="G538" s="125">
        <v>4</v>
      </c>
      <c r="H538" s="108" t="s">
        <v>311</v>
      </c>
      <c r="I538" s="108" t="str">
        <f t="shared" si="3332"/>
        <v/>
      </c>
      <c r="J538" s="108" t="str">
        <f t="shared" si="3333"/>
        <v/>
      </c>
      <c r="K538" s="179"/>
      <c r="L538" s="245"/>
      <c r="M538" s="208"/>
      <c r="N538" s="208"/>
      <c r="O538" s="125"/>
      <c r="P538" s="224"/>
      <c r="Q538" s="224"/>
      <c r="R538" s="224"/>
      <c r="S538" s="177"/>
      <c r="T538" s="177"/>
      <c r="U538" s="125" t="str">
        <f t="shared" si="3278"/>
        <v/>
      </c>
      <c r="V538" s="125" t="str" cm="1">
        <f t="array" ref="V538">_xlfn.IFS(S538+T538=0,"",S538&gt;T538,IF(I538="主",IF(S538=5,4,3),IF(S538=5,0,1)),S538&lt;T538,IF(I538="主",IF(T538=5,0,1),IF(T538=5,4,3)),S538=T538,2)</f>
        <v/>
      </c>
      <c r="W538" s="231"/>
      <c r="X538" s="231"/>
      <c r="Y538" s="210" t="str">
        <f t="shared" ref="Y538:Y542" si="3422">IF(Y537="","",Y537)</f>
        <v/>
      </c>
      <c r="Z538" s="235" t="str">
        <f t="shared" ref="Z538:AA538" si="3423">IF($K538="","",IF($K538=$K536,AT536,AT535))</f>
        <v/>
      </c>
      <c r="AA538" s="235" t="str">
        <f t="shared" si="3423"/>
        <v/>
      </c>
      <c r="AB538" s="239" t="str">
        <f t="shared" ref="AB538" si="3424">IF($K538="","",IF($K538=$K536,AW536,AW535))</f>
        <v/>
      </c>
      <c r="AC538" s="239" t="str">
        <f t="shared" ref="AC538" si="3425">IF($K538="","",IF($K538=$K536,AY536,AY535))</f>
        <v/>
      </c>
      <c r="AD538" s="232" t="str">
        <f t="shared" ref="AD538:AG538" si="3426">IF($K538="","",IF($K538=$K536,Z536,Z535))</f>
        <v/>
      </c>
      <c r="AE538" s="232" t="str">
        <f t="shared" si="3426"/>
        <v/>
      </c>
      <c r="AF538" s="240" t="str">
        <f t="shared" si="3426"/>
        <v/>
      </c>
      <c r="AG538" s="240" t="str">
        <f t="shared" si="3426"/>
        <v/>
      </c>
      <c r="AH538" s="232" t="str">
        <f t="shared" ref="AH538:AK538" si="3427">IF($K538="","",IF($K538=$K536,AD536,AD535))</f>
        <v/>
      </c>
      <c r="AI538" s="232" t="str">
        <f t="shared" si="3427"/>
        <v/>
      </c>
      <c r="AJ538" s="233" t="str">
        <f t="shared" si="3427"/>
        <v/>
      </c>
      <c r="AK538" s="233" t="str">
        <f t="shared" si="3427"/>
        <v/>
      </c>
      <c r="AL538" s="236" t="str">
        <f t="shared" ref="AL538" si="3428">IF($K538="","",IF($K538=$K536,AZ536,AZ535))</f>
        <v/>
      </c>
      <c r="AM538" s="241" t="str">
        <f t="shared" ref="AM538:AN538" si="3429">IF($K538="","",IF($K538=$K536,AL536,AL535))</f>
        <v/>
      </c>
      <c r="AN538" s="241" t="str">
        <f t="shared" si="3429"/>
        <v/>
      </c>
      <c r="AO538" s="177"/>
      <c r="AP538" s="177"/>
      <c r="AQ538" s="177"/>
      <c r="AR538" s="177"/>
      <c r="AS538" s="177"/>
      <c r="AT538" s="247"/>
      <c r="AU538" s="247"/>
      <c r="AV538" s="177"/>
      <c r="AW538" s="247"/>
      <c r="AX538" s="177"/>
      <c r="AY538" s="247"/>
      <c r="AZ538" s="139"/>
      <c r="BA538" s="223" t="str">
        <f t="shared" si="3305"/>
        <v/>
      </c>
      <c r="BB538" s="223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223" t="str">
        <f t="shared" si="3300"/>
        <v/>
      </c>
    </row>
    <row r="539" spans="1:55">
      <c r="A539" s="166">
        <f>输入错误检查!A538</f>
        <v>0</v>
      </c>
      <c r="B539" s="108" t="str">
        <f t="shared" si="3385"/>
        <v/>
      </c>
      <c r="C539" s="108" t="str">
        <f t="shared" si="3386"/>
        <v/>
      </c>
      <c r="D539" s="108" t="str">
        <f t="shared" si="3387"/>
        <v/>
      </c>
      <c r="E539" s="108" t="str">
        <f t="shared" si="3388"/>
        <v/>
      </c>
      <c r="F539" s="108" t="str">
        <f t="shared" si="3389"/>
        <v/>
      </c>
      <c r="G539" s="125">
        <v>5</v>
      </c>
      <c r="H539" s="108" t="s">
        <v>307</v>
      </c>
      <c r="I539" s="108" t="str">
        <f t="shared" si="3332"/>
        <v/>
      </c>
      <c r="J539" s="108" t="str">
        <f t="shared" si="3333"/>
        <v/>
      </c>
      <c r="K539" s="179"/>
      <c r="L539" s="177"/>
      <c r="M539" s="208">
        <f>S539+S540</f>
        <v>0</v>
      </c>
      <c r="N539" s="208">
        <f>T539+T540</f>
        <v>0</v>
      </c>
      <c r="O539" s="125">
        <f t="shared" si="3411"/>
        <v>0</v>
      </c>
      <c r="P539" s="209">
        <f t="shared" si="3412"/>
        <v>0</v>
      </c>
      <c r="Q539" s="209">
        <f t="shared" si="3413"/>
        <v>0</v>
      </c>
      <c r="R539" s="209">
        <f t="shared" si="3414"/>
        <v>0</v>
      </c>
      <c r="S539" s="177"/>
      <c r="T539" s="177"/>
      <c r="U539" s="125" t="str">
        <f t="shared" si="3278"/>
        <v/>
      </c>
      <c r="V539" s="125" t="str" cm="1">
        <f t="array" ref="V539">_xlfn.IFS(S539+T539=0,"",S539&gt;T539,IF(I539="主",IF(S539=5,4,3),IF(S539=5,0,1)),S539&lt;T539,IF(I539="主",IF(T539=5,0,1),IF(T539=5,4,3)),S539=T539,2)</f>
        <v/>
      </c>
      <c r="W539" s="231"/>
      <c r="X539" s="231"/>
      <c r="Y539" s="210"/>
      <c r="Z539" s="235" t="str">
        <f t="shared" ref="Z539:AA539" si="3430">IF($K539="","",IF($K539=$K537,AT537,AT538))</f>
        <v/>
      </c>
      <c r="AA539" s="235" t="str">
        <f t="shared" si="3430"/>
        <v/>
      </c>
      <c r="AB539" s="239" t="str">
        <f t="shared" ref="AB539" si="3431">IF($K539="","",IF($K539=$K537,AW537,AW538))</f>
        <v/>
      </c>
      <c r="AC539" s="239" t="str">
        <f t="shared" ref="AC539" si="3432">IF($K539="","",IF($K539=$K537,AY537,AY538))</f>
        <v/>
      </c>
      <c r="AD539" s="232" t="str">
        <f t="shared" ref="AD539:AG539" si="3433">IF($K539="","",IF($K539=$K537,Z537,Z538))</f>
        <v/>
      </c>
      <c r="AE539" s="232" t="str">
        <f t="shared" si="3433"/>
        <v/>
      </c>
      <c r="AF539" s="240" t="str">
        <f t="shared" si="3433"/>
        <v/>
      </c>
      <c r="AG539" s="240" t="str">
        <f t="shared" si="3433"/>
        <v/>
      </c>
      <c r="AH539" s="232" t="str">
        <f t="shared" ref="AH539:AK539" si="3434">IF($K539="","",IF($K539=$K537,AD537,AD538))</f>
        <v/>
      </c>
      <c r="AI539" s="232" t="str">
        <f t="shared" si="3434"/>
        <v/>
      </c>
      <c r="AJ539" s="233" t="str">
        <f t="shared" si="3434"/>
        <v/>
      </c>
      <c r="AK539" s="233" t="str">
        <f t="shared" si="3434"/>
        <v/>
      </c>
      <c r="AL539" s="236" t="str">
        <f t="shared" ref="AL539" si="3435">IF($K539="","",IF($K539=$K537,AZ537,AZ538))</f>
        <v/>
      </c>
      <c r="AM539" s="241" t="str">
        <f t="shared" ref="AM539:AN539" si="3436">IF($K539="","",IF($K539=$K537,AL537,AL538))</f>
        <v/>
      </c>
      <c r="AN539" s="241" t="str">
        <f t="shared" si="3436"/>
        <v/>
      </c>
      <c r="AO539" s="249"/>
      <c r="AP539" s="177"/>
      <c r="AQ539" s="177"/>
      <c r="AR539" s="250"/>
      <c r="AS539" s="246"/>
      <c r="AT539" s="251"/>
      <c r="AU539" s="252"/>
      <c r="AV539" s="177"/>
      <c r="AW539" s="252"/>
      <c r="AX539" s="177"/>
      <c r="AY539" s="252"/>
      <c r="AZ539" s="283"/>
      <c r="BA539" s="223" t="str">
        <f t="shared" si="3305"/>
        <v/>
      </c>
      <c r="BB539" s="223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223" t="str">
        <f t="shared" si="3300"/>
        <v/>
      </c>
    </row>
    <row r="540" spans="1:55">
      <c r="A540" s="166">
        <f>输入错误检查!A539</f>
        <v>0</v>
      </c>
      <c r="B540" s="108" t="str">
        <f t="shared" si="3385"/>
        <v/>
      </c>
      <c r="C540" s="108" t="str">
        <f t="shared" si="3386"/>
        <v/>
      </c>
      <c r="D540" s="108" t="str">
        <f t="shared" si="3387"/>
        <v/>
      </c>
      <c r="E540" s="108" t="str">
        <f t="shared" si="3388"/>
        <v/>
      </c>
      <c r="F540" s="108" t="str">
        <f t="shared" si="3389"/>
        <v/>
      </c>
      <c r="G540" s="125">
        <v>5</v>
      </c>
      <c r="H540" s="108" t="s">
        <v>311</v>
      </c>
      <c r="I540" s="108" t="str">
        <f t="shared" si="3332"/>
        <v/>
      </c>
      <c r="J540" s="108" t="str">
        <f t="shared" si="3333"/>
        <v/>
      </c>
      <c r="K540" s="179"/>
      <c r="L540" s="177"/>
      <c r="M540" s="208"/>
      <c r="N540" s="208"/>
      <c r="O540" s="125"/>
      <c r="P540" s="224"/>
      <c r="Q540" s="224"/>
      <c r="R540" s="224"/>
      <c r="S540" s="177"/>
      <c r="T540" s="177"/>
      <c r="U540" s="125" t="str">
        <f t="shared" si="3278"/>
        <v/>
      </c>
      <c r="V540" s="125" t="str" cm="1">
        <f t="array" ref="V540">_xlfn.IFS(S540+T540=0,"",S540&gt;T540,IF(I540="主",IF(S540=5,4,3),IF(S540=5,0,1)),S540&lt;T540,IF(I540="主",IF(T540=5,0,1),IF(T540=5,4,3)),S540=T540,2)</f>
        <v/>
      </c>
      <c r="W540" s="231"/>
      <c r="X540" s="231"/>
      <c r="Y540" s="210" t="str">
        <f t="shared" si="3422"/>
        <v/>
      </c>
      <c r="Z540" s="235" t="str">
        <f t="shared" ref="Z540:AA540" si="3437">IF($K540="","",IF($K540=$K538,AT538,AT537))</f>
        <v/>
      </c>
      <c r="AA540" s="235" t="str">
        <f t="shared" si="3437"/>
        <v/>
      </c>
      <c r="AB540" s="239" t="str">
        <f t="shared" ref="AB540" si="3438">IF($K540="","",IF($K540=$K538,AW538,AW537))</f>
        <v/>
      </c>
      <c r="AC540" s="239" t="str">
        <f t="shared" ref="AC540" si="3439">IF($K540="","",IF($K540=$K538,AY538,AY537))</f>
        <v/>
      </c>
      <c r="AD540" s="232" t="str">
        <f t="shared" ref="AD540:AG540" si="3440">IF($K540="","",IF($K540=$K538,Z538,Z537))</f>
        <v/>
      </c>
      <c r="AE540" s="232" t="str">
        <f t="shared" si="3440"/>
        <v/>
      </c>
      <c r="AF540" s="240" t="str">
        <f t="shared" si="3440"/>
        <v/>
      </c>
      <c r="AG540" s="240" t="str">
        <f t="shared" si="3440"/>
        <v/>
      </c>
      <c r="AH540" s="232" t="str">
        <f t="shared" ref="AH540:AK540" si="3441">IF($K540="","",IF($K540=$K538,AD538,AD537))</f>
        <v/>
      </c>
      <c r="AI540" s="232" t="str">
        <f t="shared" si="3441"/>
        <v/>
      </c>
      <c r="AJ540" s="233" t="str">
        <f t="shared" si="3441"/>
        <v/>
      </c>
      <c r="AK540" s="233" t="str">
        <f t="shared" si="3441"/>
        <v/>
      </c>
      <c r="AL540" s="236" t="str">
        <f t="shared" ref="AL540" si="3442">IF($K540="","",IF($K540=$K538,AZ538,AZ537))</f>
        <v/>
      </c>
      <c r="AM540" s="241" t="str">
        <f t="shared" ref="AM540:AN540" si="3443">IF($K540="","",IF($K540=$K538,AL538,AL537))</f>
        <v/>
      </c>
      <c r="AN540" s="241" t="str">
        <f t="shared" si="3443"/>
        <v/>
      </c>
      <c r="AO540" s="249"/>
      <c r="AP540" s="177"/>
      <c r="AQ540" s="177"/>
      <c r="AR540" s="250"/>
      <c r="AS540" s="246"/>
      <c r="AT540" s="251"/>
      <c r="AU540" s="252"/>
      <c r="AV540" s="177"/>
      <c r="AW540" s="252"/>
      <c r="AX540" s="177"/>
      <c r="AY540" s="252"/>
      <c r="AZ540" s="283"/>
      <c r="BA540" s="223" t="str">
        <f t="shared" si="3305"/>
        <v/>
      </c>
      <c r="BB540" s="223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223" t="str">
        <f t="shared" si="3300"/>
        <v/>
      </c>
    </row>
    <row r="541" spans="1:55">
      <c r="A541" s="166">
        <f>输入错误检查!A540</f>
        <v>0</v>
      </c>
      <c r="B541" s="108" t="str">
        <f t="shared" si="3385"/>
        <v/>
      </c>
      <c r="C541" s="108" t="str">
        <f t="shared" si="3386"/>
        <v/>
      </c>
      <c r="D541" s="108" t="str">
        <f t="shared" si="3387"/>
        <v/>
      </c>
      <c r="E541" s="108" t="str">
        <f t="shared" si="3388"/>
        <v/>
      </c>
      <c r="F541" s="108" t="str">
        <f t="shared" si="3389"/>
        <v/>
      </c>
      <c r="G541" s="125" t="s">
        <v>314</v>
      </c>
      <c r="H541" s="108" t="s">
        <v>307</v>
      </c>
      <c r="I541" s="108" t="str">
        <f t="shared" si="3332"/>
        <v/>
      </c>
      <c r="J541" s="108" t="str">
        <f t="shared" si="3333"/>
        <v/>
      </c>
      <c r="K541" s="179"/>
      <c r="L541" s="177"/>
      <c r="M541" s="208">
        <f>S541+S542</f>
        <v>0</v>
      </c>
      <c r="N541" s="208">
        <f>T541+T542</f>
        <v>0</v>
      </c>
      <c r="O541" s="125">
        <f t="shared" si="3411"/>
        <v>0</v>
      </c>
      <c r="P541" s="209">
        <f t="shared" si="3412"/>
        <v>0</v>
      </c>
      <c r="Q541" s="209">
        <f t="shared" si="3413"/>
        <v>0</v>
      </c>
      <c r="R541" s="209">
        <f t="shared" si="3414"/>
        <v>0</v>
      </c>
      <c r="S541" s="177"/>
      <c r="T541" s="177"/>
      <c r="U541" s="125" t="str">
        <f t="shared" si="3278"/>
        <v/>
      </c>
      <c r="V541" s="125" t="str" cm="1">
        <f t="array" ref="V541">_xlfn.IFS(S541+T541=0,"",S541&gt;T541,IF(I541="主",IF(S541=5,4,3),IF(S541=5,0,1)),S541&lt;T541,IF(I541="主",IF(T541=5,0,1),IF(T541=5,4,3)),S541=T541,2)</f>
        <v/>
      </c>
      <c r="W541" s="231"/>
      <c r="X541" s="231"/>
      <c r="Y541" s="210"/>
      <c r="Z541" s="235" t="str">
        <f t="shared" ref="Z541:AA541" si="3444">IF($K541="","",IF($K541=$K539,AT539,AT540))</f>
        <v/>
      </c>
      <c r="AA541" s="235" t="str">
        <f t="shared" si="3444"/>
        <v/>
      </c>
      <c r="AB541" s="239" t="str">
        <f t="shared" ref="AB541" si="3445">IF($K541="","",IF($K541=$K539,AW539,AW540))</f>
        <v/>
      </c>
      <c r="AC541" s="239" t="str">
        <f t="shared" ref="AC541" si="3446">IF($K541="","",IF($K541=$K539,AY539,AY540))</f>
        <v/>
      </c>
      <c r="AD541" s="232" t="str">
        <f t="shared" ref="AD541:AG541" si="3447">IF($K541="","",IF($K541=$K539,Z539,Z540))</f>
        <v/>
      </c>
      <c r="AE541" s="232" t="str">
        <f t="shared" si="3447"/>
        <v/>
      </c>
      <c r="AF541" s="240" t="str">
        <f t="shared" si="3447"/>
        <v/>
      </c>
      <c r="AG541" s="240" t="str">
        <f t="shared" si="3447"/>
        <v/>
      </c>
      <c r="AH541" s="232" t="str">
        <f t="shared" ref="AH541:AK541" si="3448">IF($K541="","",IF($K541=$K539,AD539,AD540))</f>
        <v/>
      </c>
      <c r="AI541" s="232" t="str">
        <f t="shared" si="3448"/>
        <v/>
      </c>
      <c r="AJ541" s="233" t="str">
        <f t="shared" si="3448"/>
        <v/>
      </c>
      <c r="AK541" s="233" t="str">
        <f t="shared" si="3448"/>
        <v/>
      </c>
      <c r="AL541" s="236" t="str">
        <f t="shared" ref="AL541" si="3449">IF($K541="","",IF($K541=$K539,AZ539,AZ540))</f>
        <v/>
      </c>
      <c r="AM541" s="241" t="str">
        <f t="shared" ref="AM541:AN541" si="3450">IF($K541="","",IF($K541=$K539,AL539,AL540))</f>
        <v/>
      </c>
      <c r="AN541" s="241" t="str">
        <f t="shared" si="3450"/>
        <v/>
      </c>
      <c r="AO541" s="177"/>
      <c r="AP541" s="177"/>
      <c r="AQ541" s="177"/>
      <c r="AR541" s="177"/>
      <c r="AS541" s="246"/>
      <c r="AT541" s="252"/>
      <c r="AU541" s="252"/>
      <c r="AV541" s="177"/>
      <c r="AW541" s="252"/>
      <c r="AX541" s="177"/>
      <c r="AY541" s="252"/>
      <c r="AZ541" s="283"/>
      <c r="BA541" s="223" t="str">
        <f t="shared" si="3305"/>
        <v/>
      </c>
      <c r="BB541" s="223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223" t="str">
        <f t="shared" si="3300"/>
        <v/>
      </c>
    </row>
    <row r="542" spans="1:55">
      <c r="A542" s="166">
        <f>输入错误检查!A541</f>
        <v>0</v>
      </c>
      <c r="B542" s="108" t="str">
        <f t="shared" si="3385"/>
        <v/>
      </c>
      <c r="C542" s="108" t="str">
        <f t="shared" si="3386"/>
        <v/>
      </c>
      <c r="D542" s="108" t="str">
        <f t="shared" si="3387"/>
        <v/>
      </c>
      <c r="E542" s="108" t="str">
        <f t="shared" si="3388"/>
        <v/>
      </c>
      <c r="F542" s="108" t="str">
        <f t="shared" si="3389"/>
        <v/>
      </c>
      <c r="G542" s="125" t="s">
        <v>314</v>
      </c>
      <c r="H542" s="108" t="s">
        <v>311</v>
      </c>
      <c r="I542" s="108" t="str">
        <f t="shared" si="3332"/>
        <v/>
      </c>
      <c r="J542" s="108" t="str">
        <f t="shared" si="3333"/>
        <v/>
      </c>
      <c r="K542" s="177"/>
      <c r="L542" s="177"/>
      <c r="M542" s="208"/>
      <c r="N542" s="208"/>
      <c r="O542" s="125"/>
      <c r="P542" s="224"/>
      <c r="Q542" s="224"/>
      <c r="R542" s="224"/>
      <c r="S542" s="177"/>
      <c r="T542" s="177"/>
      <c r="U542" s="125" t="str">
        <f t="shared" si="3278"/>
        <v/>
      </c>
      <c r="V542" s="125" t="str" cm="1">
        <f t="array" ref="V542">_xlfn.IFS(S542+T542=0,"",S542&gt;T542,IF(I542="主",IF(S542=5,4,3),IF(S542=5,0,1)),S542&lt;T542,IF(I542="主",IF(T542=5,0,1),IF(T542=5,4,3)),S542=T542,2)</f>
        <v/>
      </c>
      <c r="W542" s="231"/>
      <c r="X542" s="231"/>
      <c r="Y542" s="210" t="str">
        <f t="shared" si="3422"/>
        <v/>
      </c>
      <c r="Z542" s="235" t="str">
        <f t="shared" ref="Z542:AA542" si="3451">IF($K542="","",IF($K542=$K540,AT540,AT539))</f>
        <v/>
      </c>
      <c r="AA542" s="235" t="str">
        <f t="shared" si="3451"/>
        <v/>
      </c>
      <c r="AB542" s="239" t="str">
        <f t="shared" ref="AB542" si="3452">IF($K542="","",IF($K542=$K540,AW540,AW539))</f>
        <v/>
      </c>
      <c r="AC542" s="239" t="str">
        <f t="shared" ref="AC542" si="3453">IF($K542="","",IF($K542=$K540,AY540,AY539))</f>
        <v/>
      </c>
      <c r="AD542" s="232" t="str">
        <f t="shared" ref="AD542:AG542" si="3454">IF($K542="","",IF($K542=$K540,Z540,Z539))</f>
        <v/>
      </c>
      <c r="AE542" s="232" t="str">
        <f t="shared" si="3454"/>
        <v/>
      </c>
      <c r="AF542" s="240" t="str">
        <f t="shared" si="3454"/>
        <v/>
      </c>
      <c r="AG542" s="240" t="str">
        <f t="shared" si="3454"/>
        <v/>
      </c>
      <c r="AH542" s="232" t="str">
        <f t="shared" ref="AH542:AK542" si="3455">IF($K542="","",IF($K542=$K540,AD540,AD539))</f>
        <v/>
      </c>
      <c r="AI542" s="232" t="str">
        <f t="shared" si="3455"/>
        <v/>
      </c>
      <c r="AJ542" s="233" t="str">
        <f t="shared" si="3455"/>
        <v/>
      </c>
      <c r="AK542" s="233" t="str">
        <f t="shared" si="3455"/>
        <v/>
      </c>
      <c r="AL542" s="236" t="str">
        <f t="shared" ref="AL542" si="3456">IF($K542="","",IF($K542=$K540,AZ540,AZ539))</f>
        <v/>
      </c>
      <c r="AM542" s="241" t="str">
        <f t="shared" ref="AM542:AN542" si="3457">IF($K542="","",IF($K542=$K540,AL540,AL539))</f>
        <v/>
      </c>
      <c r="AN542" s="241" t="str">
        <f t="shared" si="3457"/>
        <v/>
      </c>
      <c r="AO542" s="177"/>
      <c r="AP542" s="177"/>
      <c r="AQ542" s="177"/>
      <c r="AR542" s="177"/>
      <c r="AS542" s="177"/>
      <c r="AT542" s="252"/>
      <c r="AU542" s="252"/>
      <c r="AV542" s="177"/>
      <c r="AW542" s="252"/>
      <c r="AX542" s="177"/>
      <c r="AY542" s="252"/>
      <c r="AZ542" s="283"/>
      <c r="BA542" s="223" t="str">
        <f t="shared" si="3305"/>
        <v/>
      </c>
      <c r="BB542" s="223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223" t="str">
        <f t="shared" si="3300"/>
        <v/>
      </c>
    </row>
    <row r="543" spans="1:55">
      <c r="A543" s="166">
        <f>输入错误检查!A542</f>
        <v>0</v>
      </c>
      <c r="B543" s="108" t="str">
        <f>IF(赛果!A47="","",赛果!A47)</f>
        <v/>
      </c>
      <c r="C543" s="108" t="str">
        <f>IF(赛果!B47="","",赛果!B47)</f>
        <v/>
      </c>
      <c r="D543" s="108" t="str">
        <f>IF(赛果!C47="","",赛果!C47)</f>
        <v/>
      </c>
      <c r="E543" s="108" t="str">
        <f>IF(赛果!D47="","",赛果!D47)</f>
        <v/>
      </c>
      <c r="F543" s="108" t="str">
        <f>IF(赛果!E47="","",赛果!E47)</f>
        <v/>
      </c>
      <c r="G543" s="125">
        <v>1</v>
      </c>
      <c r="H543" s="108" t="s">
        <v>307</v>
      </c>
      <c r="I543" s="108" t="str">
        <f t="shared" si="3332"/>
        <v/>
      </c>
      <c r="J543" s="108" t="str">
        <f t="shared" si="3333"/>
        <v/>
      </c>
      <c r="K543" s="288"/>
      <c r="L543" s="288"/>
      <c r="M543" s="208">
        <f>S543+S544</f>
        <v>0</v>
      </c>
      <c r="N543" s="208">
        <f>T543+T544</f>
        <v>0</v>
      </c>
      <c r="O543" s="108">
        <f t="shared" ref="O543:O547" si="3458">M543+N543</f>
        <v>0</v>
      </c>
      <c r="P543" s="256">
        <f t="shared" ref="P543:P547" si="3459">IF(M543&gt;N543,1,0)</f>
        <v>0</v>
      </c>
      <c r="Q543" s="256">
        <f t="shared" ref="Q543:Q547" si="3460">IF(M543+N543=0,0,IF(M543=N543,1,0))</f>
        <v>0</v>
      </c>
      <c r="R543" s="256">
        <f t="shared" ref="R543:R547" si="3461">IF(M543&lt;N543,1,0)</f>
        <v>0</v>
      </c>
      <c r="S543" s="288"/>
      <c r="T543" s="288"/>
      <c r="U543" s="125" t="str">
        <f t="shared" si="3278"/>
        <v/>
      </c>
      <c r="V543" s="125" t="str" cm="1">
        <f t="array" ref="V543">_xlfn.IFS(S543+T543=0,"",S543&gt;T543,IF(I543="主",IF(S543=5,4,3),IF(S543=5,0,1)),S543&lt;T543,IF(I543="主",IF(T543=5,0,1),IF(T543=5,4,3)),S543=T543,2)</f>
        <v/>
      </c>
      <c r="W543" s="258"/>
      <c r="X543" s="258"/>
      <c r="Y543" s="258"/>
      <c r="Z543" s="211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3"/>
      <c r="AL543" s="214"/>
      <c r="AM543" s="214"/>
      <c r="AN543" s="214"/>
      <c r="AO543" s="276"/>
      <c r="AP543" s="278"/>
      <c r="AQ543" s="261"/>
      <c r="AR543" s="262"/>
      <c r="AS543" s="263"/>
      <c r="AT543" s="264"/>
      <c r="AU543" s="265"/>
      <c r="AV543" s="179"/>
      <c r="AW543" s="265"/>
      <c r="AX543" s="179"/>
      <c r="AY543" s="265"/>
      <c r="AZ543" s="266"/>
      <c r="BA543" s="223" t="str">
        <f t="shared" si="3305"/>
        <v/>
      </c>
      <c r="BB543" s="223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223" t="str">
        <f t="shared" si="3300"/>
        <v/>
      </c>
    </row>
    <row r="544" spans="1:55">
      <c r="A544" s="166">
        <f>输入错误检查!A543</f>
        <v>0</v>
      </c>
      <c r="B544" s="108" t="str">
        <f t="shared" ref="B544:B554" si="3462">B543</f>
        <v/>
      </c>
      <c r="C544" s="108" t="str">
        <f t="shared" ref="C544:C554" si="3463">C543</f>
        <v/>
      </c>
      <c r="D544" s="108" t="str">
        <f t="shared" ref="D544:D554" si="3464">D543</f>
        <v/>
      </c>
      <c r="E544" s="108" t="str">
        <f t="shared" ref="E544:E554" si="3465">E543</f>
        <v/>
      </c>
      <c r="F544" s="108" t="str">
        <f t="shared" ref="F544:F554" si="3466">F543</f>
        <v/>
      </c>
      <c r="G544" s="125">
        <v>1</v>
      </c>
      <c r="H544" s="108" t="s">
        <v>311</v>
      </c>
      <c r="I544" s="108" t="str">
        <f t="shared" si="3332"/>
        <v/>
      </c>
      <c r="J544" s="108" t="str">
        <f t="shared" si="3333"/>
        <v/>
      </c>
      <c r="K544" s="288"/>
      <c r="L544" s="288"/>
      <c r="M544" s="208"/>
      <c r="N544" s="208"/>
      <c r="O544" s="108"/>
      <c r="P544" s="267"/>
      <c r="Q544" s="267"/>
      <c r="R544" s="267"/>
      <c r="S544" s="288"/>
      <c r="T544" s="288"/>
      <c r="U544" s="125" t="str">
        <f t="shared" si="3278"/>
        <v/>
      </c>
      <c r="V544" s="125" t="str" cm="1">
        <f t="array" ref="V544">_xlfn.IFS(S544+T544=0,"",S544&gt;T544,IF(I544="主",IF(S544=5,4,3),IF(S544=5,0,1)),S544&lt;T544,IF(I544="主",IF(T544=5,0,1),IF(T544=5,4,3)),S544=T544,2)</f>
        <v/>
      </c>
      <c r="W544" s="258" t="str">
        <f>IF(W543="","",W543)</f>
        <v/>
      </c>
      <c r="X544" s="258"/>
      <c r="Y544" s="258" t="str">
        <f t="shared" ref="Y544:Y548" si="3467">IF(Y543="","",Y543)</f>
        <v/>
      </c>
      <c r="Z544" s="225"/>
      <c r="AA544" s="226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13"/>
      <c r="AL544" s="214"/>
      <c r="AM544" s="214"/>
      <c r="AN544" s="214"/>
      <c r="AO544" s="276"/>
      <c r="AP544" s="278"/>
      <c r="AQ544" s="268"/>
      <c r="AR544" s="269"/>
      <c r="AS544" s="270"/>
      <c r="AT544" s="264"/>
      <c r="AU544" s="265"/>
      <c r="AV544" s="179"/>
      <c r="AW544" s="265"/>
      <c r="AX544" s="179"/>
      <c r="AY544" s="265"/>
      <c r="AZ544" s="266"/>
      <c r="BA544" s="223" t="str">
        <f t="shared" si="3305"/>
        <v/>
      </c>
      <c r="BB544" s="223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223" t="str">
        <f t="shared" si="3300"/>
        <v/>
      </c>
    </row>
    <row r="545" spans="1:55">
      <c r="A545" s="166">
        <f>输入错误检查!A544</f>
        <v>0</v>
      </c>
      <c r="B545" s="108" t="str">
        <f t="shared" si="3462"/>
        <v/>
      </c>
      <c r="C545" s="108" t="str">
        <f t="shared" si="3463"/>
        <v/>
      </c>
      <c r="D545" s="108" t="str">
        <f t="shared" si="3464"/>
        <v/>
      </c>
      <c r="E545" s="108" t="str">
        <f t="shared" si="3465"/>
        <v/>
      </c>
      <c r="F545" s="108" t="str">
        <f t="shared" si="3466"/>
        <v/>
      </c>
      <c r="G545" s="125">
        <v>2</v>
      </c>
      <c r="H545" s="108" t="s">
        <v>307</v>
      </c>
      <c r="I545" s="108" t="str">
        <f t="shared" si="3332"/>
        <v/>
      </c>
      <c r="J545" s="108" t="str">
        <f t="shared" si="3333"/>
        <v/>
      </c>
      <c r="K545" s="288"/>
      <c r="L545" s="288"/>
      <c r="M545" s="208">
        <f>S545+S546</f>
        <v>0</v>
      </c>
      <c r="N545" s="208">
        <f>T545+T546</f>
        <v>0</v>
      </c>
      <c r="O545" s="108">
        <f t="shared" si="3458"/>
        <v>0</v>
      </c>
      <c r="P545" s="256">
        <f t="shared" si="3459"/>
        <v>0</v>
      </c>
      <c r="Q545" s="256">
        <f t="shared" si="3460"/>
        <v>0</v>
      </c>
      <c r="R545" s="256">
        <f t="shared" si="3461"/>
        <v>0</v>
      </c>
      <c r="S545" s="288"/>
      <c r="T545" s="288"/>
      <c r="U545" s="125" t="str">
        <f t="shared" si="3278"/>
        <v/>
      </c>
      <c r="V545" s="125" t="str" cm="1">
        <f t="array" ref="V545">_xlfn.IFS(S545+T545=0,"",S545&gt;T545,IF(I545="主",IF(S545=5,4,3),IF(S545=5,0,1)),S545&lt;T545,IF(I545="主",IF(T545=5,0,1),IF(T545=5,4,3)),S545=T545,2)</f>
        <v/>
      </c>
      <c r="W545" s="271"/>
      <c r="X545" s="258"/>
      <c r="Y545" s="258"/>
      <c r="Z545" s="232" t="str">
        <f t="shared" ref="Z545:AA545" si="3468">IF($K545="","",IF($K545=$K543,AT543,AT544))</f>
        <v/>
      </c>
      <c r="AA545" s="233" t="str">
        <f t="shared" si="3468"/>
        <v/>
      </c>
      <c r="AB545" s="234" t="str">
        <f t="shared" ref="AB545" si="3469">IF($K545="","",IF($K545=$K543,AW543,AW544))</f>
        <v/>
      </c>
      <c r="AC545" s="235" t="str">
        <f t="shared" ref="AC545" si="3470">IF($K545="","",IF($K545=$K543,AY543,AY544))</f>
        <v/>
      </c>
      <c r="AD545" s="227"/>
      <c r="AE545" s="227"/>
      <c r="AF545" s="227"/>
      <c r="AG545" s="227"/>
      <c r="AH545" s="227"/>
      <c r="AI545" s="227"/>
      <c r="AJ545" s="227"/>
      <c r="AK545" s="227"/>
      <c r="AL545" s="236" t="str">
        <f t="shared" ref="AL545" si="3471">IF($K545="","",IF($K545=$K543,AZ543,AZ544))</f>
        <v/>
      </c>
      <c r="AM545" s="214"/>
      <c r="AN545" s="214"/>
      <c r="AO545" s="276"/>
      <c r="AP545" s="277"/>
      <c r="AQ545" s="289"/>
      <c r="AR545" s="274"/>
      <c r="AS545" s="270"/>
      <c r="AT545" s="264"/>
      <c r="AU545" s="265"/>
      <c r="AV545" s="179"/>
      <c r="AW545" s="265"/>
      <c r="AX545" s="179"/>
      <c r="AY545" s="265"/>
      <c r="AZ545" s="266"/>
      <c r="BA545" s="223" t="str">
        <f t="shared" si="3305"/>
        <v/>
      </c>
      <c r="BB545" s="223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223" t="str">
        <f t="shared" si="3300"/>
        <v/>
      </c>
    </row>
    <row r="546" spans="1:55">
      <c r="A546" s="166">
        <f>输入错误检查!A545</f>
        <v>0</v>
      </c>
      <c r="B546" s="108" t="str">
        <f t="shared" si="3462"/>
        <v/>
      </c>
      <c r="C546" s="108" t="str">
        <f t="shared" si="3463"/>
        <v/>
      </c>
      <c r="D546" s="108" t="str">
        <f t="shared" si="3464"/>
        <v/>
      </c>
      <c r="E546" s="108" t="str">
        <f t="shared" si="3465"/>
        <v/>
      </c>
      <c r="F546" s="108" t="str">
        <f t="shared" si="3466"/>
        <v/>
      </c>
      <c r="G546" s="125">
        <v>2</v>
      </c>
      <c r="H546" s="108" t="s">
        <v>311</v>
      </c>
      <c r="I546" s="108" t="str">
        <f t="shared" si="3332"/>
        <v/>
      </c>
      <c r="J546" s="108" t="str">
        <f t="shared" si="3333"/>
        <v/>
      </c>
      <c r="K546" s="288"/>
      <c r="L546" s="288"/>
      <c r="M546" s="208"/>
      <c r="N546" s="208"/>
      <c r="O546" s="108"/>
      <c r="P546" s="267"/>
      <c r="Q546" s="267"/>
      <c r="R546" s="267"/>
      <c r="S546" s="288"/>
      <c r="T546" s="288"/>
      <c r="U546" s="125" t="str">
        <f t="shared" si="3278"/>
        <v/>
      </c>
      <c r="V546" s="125" t="str" cm="1">
        <f t="array" ref="V546">_xlfn.IFS(S546+T546=0,"",S546&gt;T546,IF(I546="主",IF(S546=5,4,3),IF(S546=5,0,1)),S546&lt;T546,IF(I546="主",IF(T546=5,0,1),IF(T546=5,4,3)),S546=T546,2)</f>
        <v/>
      </c>
      <c r="W546" s="271"/>
      <c r="X546" s="258"/>
      <c r="Y546" s="258" t="str">
        <f t="shared" si="3467"/>
        <v/>
      </c>
      <c r="Z546" s="232" t="str">
        <f t="shared" ref="Z546:AA546" si="3472">IF($K546="","",IF($K546=$K544,AT544,AT543))</f>
        <v/>
      </c>
      <c r="AA546" s="233" t="str">
        <f t="shared" si="3472"/>
        <v/>
      </c>
      <c r="AB546" s="234" t="str">
        <f t="shared" ref="AB546" si="3473">IF($K546="","",IF($K546=$K544,AW544,AW543))</f>
        <v/>
      </c>
      <c r="AC546" s="235" t="str">
        <f t="shared" ref="AC546" si="3474">IF($K546="","",IF($K546=$K544,AY544,AY543))</f>
        <v/>
      </c>
      <c r="AD546" s="226"/>
      <c r="AE546" s="226"/>
      <c r="AF546" s="227"/>
      <c r="AG546" s="227"/>
      <c r="AH546" s="227"/>
      <c r="AI546" s="227"/>
      <c r="AJ546" s="227"/>
      <c r="AK546" s="227"/>
      <c r="AL546" s="236" t="str">
        <f t="shared" ref="AL546" si="3475">IF($K546="","",IF($K546=$K544,AZ544,AZ543))</f>
        <v/>
      </c>
      <c r="AM546" s="214"/>
      <c r="AN546" s="214"/>
      <c r="AO546" s="276"/>
      <c r="AP546" s="277"/>
      <c r="AQ546" s="278"/>
      <c r="AR546" s="268"/>
      <c r="AS546" s="270"/>
      <c r="AT546" s="264"/>
      <c r="AU546" s="265"/>
      <c r="AV546" s="179"/>
      <c r="AW546" s="265"/>
      <c r="AX546" s="179"/>
      <c r="AY546" s="265"/>
      <c r="AZ546" s="266"/>
      <c r="BA546" s="223" t="str">
        <f t="shared" si="3305"/>
        <v/>
      </c>
      <c r="BB546" s="223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223" t="str">
        <f t="shared" si="3300"/>
        <v/>
      </c>
    </row>
    <row r="547" spans="1:55">
      <c r="A547" s="166">
        <f>输入错误检查!A546</f>
        <v>0</v>
      </c>
      <c r="B547" s="108" t="str">
        <f t="shared" si="3462"/>
        <v/>
      </c>
      <c r="C547" s="108" t="str">
        <f t="shared" si="3463"/>
        <v/>
      </c>
      <c r="D547" s="108" t="str">
        <f t="shared" si="3464"/>
        <v/>
      </c>
      <c r="E547" s="108" t="str">
        <f t="shared" si="3465"/>
        <v/>
      </c>
      <c r="F547" s="108" t="str">
        <f t="shared" si="3466"/>
        <v/>
      </c>
      <c r="G547" s="125">
        <v>3</v>
      </c>
      <c r="H547" s="108" t="s">
        <v>307</v>
      </c>
      <c r="I547" s="108" t="str">
        <f t="shared" si="3332"/>
        <v/>
      </c>
      <c r="J547" s="108" t="str">
        <f t="shared" si="3333"/>
        <v/>
      </c>
      <c r="K547" s="288"/>
      <c r="L547" s="288"/>
      <c r="M547" s="208">
        <f>S547+S548</f>
        <v>0</v>
      </c>
      <c r="N547" s="208">
        <f>T547+T548</f>
        <v>0</v>
      </c>
      <c r="O547" s="108">
        <f t="shared" si="3458"/>
        <v>0</v>
      </c>
      <c r="P547" s="256">
        <f t="shared" si="3459"/>
        <v>0</v>
      </c>
      <c r="Q547" s="256">
        <f t="shared" si="3460"/>
        <v>0</v>
      </c>
      <c r="R547" s="256">
        <f t="shared" si="3461"/>
        <v>0</v>
      </c>
      <c r="S547" s="288"/>
      <c r="T547" s="288"/>
      <c r="U547" s="125" t="str">
        <f t="shared" si="3278"/>
        <v/>
      </c>
      <c r="V547" s="125" t="str" cm="1">
        <f t="array" ref="V547">_xlfn.IFS(S547+T547=0,"",S547&gt;T547,IF(I547="主",IF(S547=5,4,3),IF(S547=5,0,1)),S547&lt;T547,IF(I547="主",IF(T547=5,0,1),IF(T547=5,4,3)),S547=T547,2)</f>
        <v/>
      </c>
      <c r="W547" s="271"/>
      <c r="X547" s="271"/>
      <c r="Y547" s="258"/>
      <c r="Z547" s="235" t="str">
        <f t="shared" ref="Z547:AA547" si="3476">IF($K547="","",IF($K547=$K545,AT545,AT546))</f>
        <v/>
      </c>
      <c r="AA547" s="235" t="str">
        <f t="shared" si="3476"/>
        <v/>
      </c>
      <c r="AB547" s="239" t="str">
        <f t="shared" ref="AB547" si="3477">IF($K547="","",IF($K547=$K545,AW545,AW546))</f>
        <v/>
      </c>
      <c r="AC547" s="239" t="str">
        <f t="shared" ref="AC547" si="3478">IF($K547="","",IF($K547=$K545,AY545,AY546))</f>
        <v/>
      </c>
      <c r="AD547" s="235" t="str">
        <f t="shared" ref="AD547:AG547" si="3479">IF($K547="","",IF($K547=$K545,Z545,Z546))</f>
        <v/>
      </c>
      <c r="AE547" s="240" t="str">
        <f t="shared" si="3479"/>
        <v/>
      </c>
      <c r="AF547" s="240" t="str">
        <f t="shared" si="3479"/>
        <v/>
      </c>
      <c r="AG547" s="240" t="str">
        <f t="shared" si="3479"/>
        <v/>
      </c>
      <c r="AH547" s="227"/>
      <c r="AI547" s="227"/>
      <c r="AJ547" s="227"/>
      <c r="AK547" s="227"/>
      <c r="AL547" s="236" t="str">
        <f t="shared" ref="AL547" si="3480">IF($K547="","",IF($K547=$K545,AZ545,AZ546))</f>
        <v/>
      </c>
      <c r="AM547" s="241" t="str">
        <f t="shared" ref="AM547" si="3481">IF($K547="","",IF($K547=$K545,AL545,AL546))</f>
        <v/>
      </c>
      <c r="AN547" s="214"/>
      <c r="AO547" s="276"/>
      <c r="AP547" s="277"/>
      <c r="AQ547" s="277"/>
      <c r="AR547" s="289"/>
      <c r="AS547" s="275"/>
      <c r="AT547" s="264"/>
      <c r="AU547" s="265"/>
      <c r="AV547" s="179"/>
      <c r="AW547" s="265"/>
      <c r="AX547" s="179"/>
      <c r="AY547" s="265"/>
      <c r="AZ547" s="266"/>
      <c r="BA547" s="223" t="str">
        <f t="shared" si="3305"/>
        <v/>
      </c>
      <c r="BB547" s="223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223" t="str">
        <f t="shared" si="3300"/>
        <v/>
      </c>
    </row>
    <row r="548" spans="1:55">
      <c r="A548" s="166">
        <f>输入错误检查!A547</f>
        <v>0</v>
      </c>
      <c r="B548" s="108" t="str">
        <f t="shared" si="3462"/>
        <v/>
      </c>
      <c r="C548" s="108" t="str">
        <f t="shared" si="3463"/>
        <v/>
      </c>
      <c r="D548" s="108" t="str">
        <f t="shared" si="3464"/>
        <v/>
      </c>
      <c r="E548" s="108" t="str">
        <f t="shared" si="3465"/>
        <v/>
      </c>
      <c r="F548" s="108" t="str">
        <f t="shared" si="3466"/>
        <v/>
      </c>
      <c r="G548" s="125">
        <v>3</v>
      </c>
      <c r="H548" s="108" t="s">
        <v>311</v>
      </c>
      <c r="I548" s="108" t="str">
        <f t="shared" si="3332"/>
        <v/>
      </c>
      <c r="J548" s="108" t="str">
        <f t="shared" si="3333"/>
        <v/>
      </c>
      <c r="K548" s="288"/>
      <c r="L548" s="288"/>
      <c r="M548" s="208"/>
      <c r="N548" s="208"/>
      <c r="O548" s="108"/>
      <c r="P548" s="267"/>
      <c r="Q548" s="267"/>
      <c r="R548" s="267"/>
      <c r="S548" s="288"/>
      <c r="T548" s="288"/>
      <c r="U548" s="125" t="str">
        <f t="shared" si="3278"/>
        <v/>
      </c>
      <c r="V548" s="125" t="str" cm="1">
        <f t="array" ref="V548">_xlfn.IFS(S548+T548=0,"",S548&gt;T548,IF(I548="主",IF(S548=5,4,3),IF(S548=5,0,1)),S548&lt;T548,IF(I548="主",IF(T548=5,0,1),IF(T548=5,4,3)),S548=T548,2)</f>
        <v/>
      </c>
      <c r="W548" s="271"/>
      <c r="X548" s="271"/>
      <c r="Y548" s="258" t="str">
        <f t="shared" si="3467"/>
        <v/>
      </c>
      <c r="Z548" s="235" t="str">
        <f t="shared" ref="Z548:AA548" si="3482">IF($K548="","",IF($K548=$K546,AT546,AT545))</f>
        <v/>
      </c>
      <c r="AA548" s="235" t="str">
        <f t="shared" si="3482"/>
        <v/>
      </c>
      <c r="AB548" s="239" t="str">
        <f t="shared" ref="AB548" si="3483">IF($K548="","",IF($K548=$K546,AW546,AW545))</f>
        <v/>
      </c>
      <c r="AC548" s="239" t="str">
        <f t="shared" ref="AC548" si="3484">IF($K548="","",IF($K548=$K546,AY546,AY545))</f>
        <v/>
      </c>
      <c r="AD548" s="235" t="str">
        <f t="shared" ref="AD548:AG548" si="3485">IF($K548="","",IF($K548=$K546,Z546,Z545))</f>
        <v/>
      </c>
      <c r="AE548" s="240" t="str">
        <f t="shared" si="3485"/>
        <v/>
      </c>
      <c r="AF548" s="240" t="str">
        <f t="shared" si="3485"/>
        <v/>
      </c>
      <c r="AG548" s="240" t="str">
        <f t="shared" si="3485"/>
        <v/>
      </c>
      <c r="AH548" s="226"/>
      <c r="AI548" s="226"/>
      <c r="AJ548" s="226"/>
      <c r="AK548" s="243"/>
      <c r="AL548" s="236" t="str">
        <f t="shared" ref="AL548" si="3486">IF($K548="","",IF($K548=$K546,AZ546,AZ545))</f>
        <v/>
      </c>
      <c r="AM548" s="241" t="str">
        <f t="shared" ref="AM548" si="3487">IF($K548="","",IF($K548=$K546,AL546,AL545))</f>
        <v/>
      </c>
      <c r="AN548" s="214"/>
      <c r="AO548" s="276"/>
      <c r="AP548" s="277"/>
      <c r="AQ548" s="277"/>
      <c r="AR548" s="278"/>
      <c r="AS548" s="279"/>
      <c r="AT548" s="264"/>
      <c r="AU548" s="265"/>
      <c r="AV548" s="179"/>
      <c r="AW548" s="265"/>
      <c r="AX548" s="179"/>
      <c r="AY548" s="265"/>
      <c r="AZ548" s="266"/>
      <c r="BA548" s="223" t="str">
        <f t="shared" si="3305"/>
        <v/>
      </c>
      <c r="BB548" s="223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223" t="str">
        <f t="shared" si="3300"/>
        <v/>
      </c>
    </row>
    <row r="549" spans="1:55">
      <c r="A549" s="166">
        <f>输入错误检查!A548</f>
        <v>0</v>
      </c>
      <c r="B549" s="108" t="str">
        <f t="shared" si="3462"/>
        <v/>
      </c>
      <c r="C549" s="108" t="str">
        <f t="shared" si="3463"/>
        <v/>
      </c>
      <c r="D549" s="108" t="str">
        <f t="shared" si="3464"/>
        <v/>
      </c>
      <c r="E549" s="108" t="str">
        <f t="shared" si="3465"/>
        <v/>
      </c>
      <c r="F549" s="108" t="str">
        <f t="shared" si="3466"/>
        <v/>
      </c>
      <c r="G549" s="125">
        <v>4</v>
      </c>
      <c r="H549" s="108" t="s">
        <v>307</v>
      </c>
      <c r="I549" s="108" t="str">
        <f t="shared" si="3332"/>
        <v/>
      </c>
      <c r="J549" s="108" t="str">
        <f t="shared" si="3333"/>
        <v/>
      </c>
      <c r="K549" s="288"/>
      <c r="L549" s="288"/>
      <c r="M549" s="208">
        <f>S549+S550</f>
        <v>0</v>
      </c>
      <c r="N549" s="208">
        <f>T549+T550</f>
        <v>0</v>
      </c>
      <c r="O549" s="108">
        <f t="shared" ref="O549:O553" si="3488">M549+N549</f>
        <v>0</v>
      </c>
      <c r="P549" s="256">
        <f t="shared" ref="P549:P553" si="3489">IF(M549&gt;N549,1,0)</f>
        <v>0</v>
      </c>
      <c r="Q549" s="256">
        <f t="shared" ref="Q549:Q553" si="3490">IF(M549+N549=0,0,IF(M549=N549,1,0))</f>
        <v>0</v>
      </c>
      <c r="R549" s="256">
        <f t="shared" ref="R549:R553" si="3491">IF(M549&lt;N549,1,0)</f>
        <v>0</v>
      </c>
      <c r="S549" s="288"/>
      <c r="T549" s="288"/>
      <c r="U549" s="125" t="str">
        <f t="shared" si="3278"/>
        <v/>
      </c>
      <c r="V549" s="125" t="str" cm="1">
        <f t="array" ref="V549">_xlfn.IFS(S549+T549=0,"",S549&gt;T549,IF(I549="主",IF(S549=5,4,3),IF(S549=5,0,1)),S549&lt;T549,IF(I549="主",IF(T549=5,0,1),IF(T549=5,4,3)),S549=T549,2)</f>
        <v/>
      </c>
      <c r="W549" s="271"/>
      <c r="X549" s="271"/>
      <c r="Y549" s="258"/>
      <c r="Z549" s="235" t="str">
        <f t="shared" ref="Z549:AA549" si="3492">IF($K549="","",IF($K549=$K547,AT547,AT548))</f>
        <v/>
      </c>
      <c r="AA549" s="235" t="str">
        <f t="shared" si="3492"/>
        <v/>
      </c>
      <c r="AB549" s="239" t="str">
        <f t="shared" ref="AB549" si="3493">IF($K549="","",IF($K549=$K547,AW547,AW548))</f>
        <v/>
      </c>
      <c r="AC549" s="239" t="str">
        <f t="shared" ref="AC549" si="3494">IF($K549="","",IF($K549=$K547,AY547,AY548))</f>
        <v/>
      </c>
      <c r="AD549" s="232" t="str">
        <f t="shared" ref="AD549:AG549" si="3495">IF($K549="","",IF($K549=$K547,Z547,Z548))</f>
        <v/>
      </c>
      <c r="AE549" s="232" t="str">
        <f t="shared" si="3495"/>
        <v/>
      </c>
      <c r="AF549" s="240" t="str">
        <f t="shared" si="3495"/>
        <v/>
      </c>
      <c r="AG549" s="240" t="str">
        <f t="shared" si="3495"/>
        <v/>
      </c>
      <c r="AH549" s="232" t="str">
        <f t="shared" ref="AH549:AK549" si="3496">IF($K549="","",IF($K549=$K547,AD547,AD548))</f>
        <v/>
      </c>
      <c r="AI549" s="232" t="str">
        <f t="shared" si="3496"/>
        <v/>
      </c>
      <c r="AJ549" s="233" t="str">
        <f t="shared" si="3496"/>
        <v/>
      </c>
      <c r="AK549" s="233" t="str">
        <f t="shared" si="3496"/>
        <v/>
      </c>
      <c r="AL549" s="236" t="str">
        <f t="shared" ref="AL549" si="3497">IF($K549="","",IF($K549=$K547,AZ547,AZ548))</f>
        <v/>
      </c>
      <c r="AM549" s="241" t="str">
        <f t="shared" ref="AM549:AN549" si="3498">IF($K549="","",IF($K549=$K547,AL547,AL548))</f>
        <v/>
      </c>
      <c r="AN549" s="241" t="str">
        <f t="shared" si="3498"/>
        <v/>
      </c>
      <c r="AO549" s="277"/>
      <c r="AP549" s="277"/>
      <c r="AQ549" s="277"/>
      <c r="AR549" s="277"/>
      <c r="AS549" s="280"/>
      <c r="AT549" s="264"/>
      <c r="AU549" s="265"/>
      <c r="AV549" s="179"/>
      <c r="AW549" s="265"/>
      <c r="AX549" s="179"/>
      <c r="AY549" s="265"/>
      <c r="AZ549" s="266"/>
      <c r="BA549" s="223" t="str">
        <f t="shared" si="3305"/>
        <v/>
      </c>
      <c r="BB549" s="223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223" t="str">
        <f t="shared" si="3300"/>
        <v/>
      </c>
    </row>
    <row r="550" spans="1:55">
      <c r="A550" s="166">
        <f>输入错误检查!A549</f>
        <v>0</v>
      </c>
      <c r="B550" s="108" t="str">
        <f t="shared" si="3462"/>
        <v/>
      </c>
      <c r="C550" s="108" t="str">
        <f t="shared" si="3463"/>
        <v/>
      </c>
      <c r="D550" s="108" t="str">
        <f t="shared" si="3464"/>
        <v/>
      </c>
      <c r="E550" s="108" t="str">
        <f t="shared" si="3465"/>
        <v/>
      </c>
      <c r="F550" s="108" t="str">
        <f t="shared" si="3466"/>
        <v/>
      </c>
      <c r="G550" s="125">
        <v>4</v>
      </c>
      <c r="H550" s="108" t="s">
        <v>311</v>
      </c>
      <c r="I550" s="108" t="str">
        <f t="shared" si="3332"/>
        <v/>
      </c>
      <c r="J550" s="108" t="str">
        <f t="shared" si="3333"/>
        <v/>
      </c>
      <c r="K550" s="288"/>
      <c r="L550" s="288"/>
      <c r="M550" s="208"/>
      <c r="N550" s="208"/>
      <c r="O550" s="108"/>
      <c r="P550" s="267"/>
      <c r="Q550" s="267"/>
      <c r="R550" s="267"/>
      <c r="S550" s="288"/>
      <c r="T550" s="288"/>
      <c r="U550" s="125" t="str">
        <f t="shared" si="3278"/>
        <v/>
      </c>
      <c r="V550" s="125" t="str" cm="1">
        <f t="array" ref="V550">_xlfn.IFS(S550+T550=0,"",S550&gt;T550,IF(I550="主",IF(S550=5,4,3),IF(S550=5,0,1)),S550&lt;T550,IF(I550="主",IF(T550=5,0,1),IF(T550=5,4,3)),S550=T550,2)</f>
        <v/>
      </c>
      <c r="W550" s="271"/>
      <c r="X550" s="271"/>
      <c r="Y550" s="258" t="str">
        <f t="shared" ref="Y550:Y554" si="3499">IF(Y549="","",Y549)</f>
        <v/>
      </c>
      <c r="Z550" s="235" t="str">
        <f t="shared" ref="Z550:AA550" si="3500">IF($K550="","",IF($K550=$K548,AT548,AT547))</f>
        <v/>
      </c>
      <c r="AA550" s="235" t="str">
        <f t="shared" si="3500"/>
        <v/>
      </c>
      <c r="AB550" s="239" t="str">
        <f t="shared" ref="AB550" si="3501">IF($K550="","",IF($K550=$K548,AW548,AW547))</f>
        <v/>
      </c>
      <c r="AC550" s="239" t="str">
        <f t="shared" ref="AC550" si="3502">IF($K550="","",IF($K550=$K548,AY548,AY547))</f>
        <v/>
      </c>
      <c r="AD550" s="232" t="str">
        <f t="shared" ref="AD550:AG550" si="3503">IF($K550="","",IF($K550=$K548,Z548,Z547))</f>
        <v/>
      </c>
      <c r="AE550" s="232" t="str">
        <f t="shared" si="3503"/>
        <v/>
      </c>
      <c r="AF550" s="240" t="str">
        <f t="shared" si="3503"/>
        <v/>
      </c>
      <c r="AG550" s="240" t="str">
        <f t="shared" si="3503"/>
        <v/>
      </c>
      <c r="AH550" s="232" t="str">
        <f t="shared" ref="AH550:AK550" si="3504">IF($K550="","",IF($K550=$K548,AD548,AD547))</f>
        <v/>
      </c>
      <c r="AI550" s="232" t="str">
        <f t="shared" si="3504"/>
        <v/>
      </c>
      <c r="AJ550" s="233" t="str">
        <f t="shared" si="3504"/>
        <v/>
      </c>
      <c r="AK550" s="233" t="str">
        <f t="shared" si="3504"/>
        <v/>
      </c>
      <c r="AL550" s="236" t="str">
        <f t="shared" ref="AL550" si="3505">IF($K550="","",IF($K550=$K548,AZ548,AZ547))</f>
        <v/>
      </c>
      <c r="AM550" s="241" t="str">
        <f t="shared" ref="AM550:AN550" si="3506">IF($K550="","",IF($K550=$K548,AL548,AL547))</f>
        <v/>
      </c>
      <c r="AN550" s="241" t="str">
        <f t="shared" si="3506"/>
        <v/>
      </c>
      <c r="AO550" s="277"/>
      <c r="AP550" s="277"/>
      <c r="AQ550" s="277"/>
      <c r="AR550" s="277"/>
      <c r="AS550" s="277"/>
      <c r="AT550" s="264"/>
      <c r="AU550" s="265"/>
      <c r="AV550" s="179"/>
      <c r="AW550" s="265"/>
      <c r="AX550" s="179"/>
      <c r="AY550" s="265"/>
      <c r="AZ550" s="266"/>
      <c r="BA550" s="223" t="str">
        <f t="shared" si="3305"/>
        <v/>
      </c>
      <c r="BB550" s="223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223" t="str">
        <f t="shared" si="3300"/>
        <v/>
      </c>
    </row>
    <row r="551" spans="1:55">
      <c r="A551" s="166">
        <f>输入错误检查!A550</f>
        <v>0</v>
      </c>
      <c r="B551" s="108" t="str">
        <f t="shared" si="3462"/>
        <v/>
      </c>
      <c r="C551" s="108" t="str">
        <f t="shared" si="3463"/>
        <v/>
      </c>
      <c r="D551" s="108" t="str">
        <f t="shared" si="3464"/>
        <v/>
      </c>
      <c r="E551" s="108" t="str">
        <f t="shared" si="3465"/>
        <v/>
      </c>
      <c r="F551" s="108" t="str">
        <f t="shared" si="3466"/>
        <v/>
      </c>
      <c r="G551" s="125">
        <v>5</v>
      </c>
      <c r="H551" s="108" t="s">
        <v>307</v>
      </c>
      <c r="I551" s="108" t="str">
        <f t="shared" si="3332"/>
        <v/>
      </c>
      <c r="J551" s="108" t="str">
        <f t="shared" si="3333"/>
        <v/>
      </c>
      <c r="K551" s="288"/>
      <c r="L551" s="288"/>
      <c r="M551" s="208">
        <f>S551+S552</f>
        <v>0</v>
      </c>
      <c r="N551" s="208">
        <f>T551+T552</f>
        <v>0</v>
      </c>
      <c r="O551" s="108">
        <f t="shared" si="3488"/>
        <v>0</v>
      </c>
      <c r="P551" s="256">
        <f t="shared" si="3489"/>
        <v>0</v>
      </c>
      <c r="Q551" s="256">
        <f t="shared" si="3490"/>
        <v>0</v>
      </c>
      <c r="R551" s="256">
        <f t="shared" si="3491"/>
        <v>0</v>
      </c>
      <c r="S551" s="288"/>
      <c r="T551" s="288"/>
      <c r="U551" s="125" t="str">
        <f t="shared" si="3278"/>
        <v/>
      </c>
      <c r="V551" s="125" t="str" cm="1">
        <f t="array" ref="V551">_xlfn.IFS(S551+T551=0,"",S551&gt;T551,IF(I551="主",IF(S551=5,4,3),IF(S551=5,0,1)),S551&lt;T551,IF(I551="主",IF(T551=5,0,1),IF(T551=5,4,3)),S551=T551,2)</f>
        <v/>
      </c>
      <c r="W551" s="271"/>
      <c r="X551" s="271"/>
      <c r="Y551" s="258"/>
      <c r="Z551" s="235" t="str">
        <f t="shared" ref="Z551:AA551" si="3507">IF($K551="","",IF($K551=$K549,AT549,AT550))</f>
        <v/>
      </c>
      <c r="AA551" s="235" t="str">
        <f t="shared" si="3507"/>
        <v/>
      </c>
      <c r="AB551" s="239" t="str">
        <f t="shared" ref="AB551" si="3508">IF($K551="","",IF($K551=$K549,AW549,AW550))</f>
        <v/>
      </c>
      <c r="AC551" s="239" t="str">
        <f t="shared" ref="AC551" si="3509">IF($K551="","",IF($K551=$K549,AY549,AY550))</f>
        <v/>
      </c>
      <c r="AD551" s="232" t="str">
        <f t="shared" ref="AD551:AG551" si="3510">IF($K551="","",IF($K551=$K549,Z549,Z550))</f>
        <v/>
      </c>
      <c r="AE551" s="232" t="str">
        <f t="shared" si="3510"/>
        <v/>
      </c>
      <c r="AF551" s="240" t="str">
        <f t="shared" si="3510"/>
        <v/>
      </c>
      <c r="AG551" s="240" t="str">
        <f t="shared" si="3510"/>
        <v/>
      </c>
      <c r="AH551" s="232" t="str">
        <f t="shared" ref="AH551:AK551" si="3511">IF($K551="","",IF($K551=$K549,AD549,AD550))</f>
        <v/>
      </c>
      <c r="AI551" s="232" t="str">
        <f t="shared" si="3511"/>
        <v/>
      </c>
      <c r="AJ551" s="233" t="str">
        <f t="shared" si="3511"/>
        <v/>
      </c>
      <c r="AK551" s="233" t="str">
        <f t="shared" si="3511"/>
        <v/>
      </c>
      <c r="AL551" s="236" t="str">
        <f t="shared" ref="AL551" si="3512">IF($K551="","",IF($K551=$K549,AZ549,AZ550))</f>
        <v/>
      </c>
      <c r="AM551" s="241" t="str">
        <f t="shared" ref="AM551:AN551" si="3513">IF($K551="","",IF($K551=$K549,AL549,AL550))</f>
        <v/>
      </c>
      <c r="AN551" s="241" t="str">
        <f t="shared" si="3513"/>
        <v/>
      </c>
      <c r="AO551" s="277"/>
      <c r="AP551" s="277"/>
      <c r="AQ551" s="277"/>
      <c r="AR551" s="277"/>
      <c r="AS551" s="280"/>
      <c r="AT551" s="264"/>
      <c r="AU551" s="265"/>
      <c r="AV551" s="179"/>
      <c r="AW551" s="265"/>
      <c r="AX551" s="179"/>
      <c r="AY551" s="265"/>
      <c r="AZ551" s="266"/>
      <c r="BA551" s="223" t="str">
        <f t="shared" si="3305"/>
        <v/>
      </c>
      <c r="BB551" s="223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223" t="str">
        <f t="shared" si="3300"/>
        <v/>
      </c>
    </row>
    <row r="552" spans="1:55">
      <c r="A552" s="166">
        <f>输入错误检查!A551</f>
        <v>0</v>
      </c>
      <c r="B552" s="108" t="str">
        <f t="shared" si="3462"/>
        <v/>
      </c>
      <c r="C552" s="108" t="str">
        <f t="shared" si="3463"/>
        <v/>
      </c>
      <c r="D552" s="108" t="str">
        <f t="shared" si="3464"/>
        <v/>
      </c>
      <c r="E552" s="108" t="str">
        <f t="shared" si="3465"/>
        <v/>
      </c>
      <c r="F552" s="108" t="str">
        <f t="shared" si="3466"/>
        <v/>
      </c>
      <c r="G552" s="125">
        <v>5</v>
      </c>
      <c r="H552" s="108" t="s">
        <v>311</v>
      </c>
      <c r="I552" s="108" t="str">
        <f t="shared" si="3332"/>
        <v/>
      </c>
      <c r="J552" s="108" t="str">
        <f t="shared" si="3333"/>
        <v/>
      </c>
      <c r="K552" s="288"/>
      <c r="L552" s="288"/>
      <c r="M552" s="208"/>
      <c r="N552" s="208"/>
      <c r="O552" s="108"/>
      <c r="P552" s="267"/>
      <c r="Q552" s="267"/>
      <c r="R552" s="267"/>
      <c r="S552" s="288"/>
      <c r="T552" s="288"/>
      <c r="U552" s="125" t="str">
        <f t="shared" si="3278"/>
        <v/>
      </c>
      <c r="V552" s="125" t="str" cm="1">
        <f t="array" ref="V552">_xlfn.IFS(S552+T552=0,"",S552&gt;T552,IF(I552="主",IF(S552=5,4,3),IF(S552=5,0,1)),S552&lt;T552,IF(I552="主",IF(T552=5,0,1),IF(T552=5,4,3)),S552=T552,2)</f>
        <v/>
      </c>
      <c r="W552" s="271"/>
      <c r="X552" s="271"/>
      <c r="Y552" s="258" t="str">
        <f t="shared" si="3499"/>
        <v/>
      </c>
      <c r="Z552" s="235" t="str">
        <f t="shared" ref="Z552:AA552" si="3514">IF($K552="","",IF($K552=$K550,AT550,AT549))</f>
        <v/>
      </c>
      <c r="AA552" s="235" t="str">
        <f t="shared" si="3514"/>
        <v/>
      </c>
      <c r="AB552" s="239" t="str">
        <f t="shared" ref="AB552" si="3515">IF($K552="","",IF($K552=$K550,AW550,AW549))</f>
        <v/>
      </c>
      <c r="AC552" s="239" t="str">
        <f t="shared" ref="AC552" si="3516">IF($K552="","",IF($K552=$K550,AY550,AY549))</f>
        <v/>
      </c>
      <c r="AD552" s="232" t="str">
        <f t="shared" ref="AD552:AG552" si="3517">IF($K552="","",IF($K552=$K550,Z550,Z549))</f>
        <v/>
      </c>
      <c r="AE552" s="232" t="str">
        <f t="shared" si="3517"/>
        <v/>
      </c>
      <c r="AF552" s="240" t="str">
        <f t="shared" si="3517"/>
        <v/>
      </c>
      <c r="AG552" s="240" t="str">
        <f t="shared" si="3517"/>
        <v/>
      </c>
      <c r="AH552" s="232" t="str">
        <f t="shared" ref="AH552:AK552" si="3518">IF($K552="","",IF($K552=$K550,AD550,AD549))</f>
        <v/>
      </c>
      <c r="AI552" s="232" t="str">
        <f t="shared" si="3518"/>
        <v/>
      </c>
      <c r="AJ552" s="233" t="str">
        <f t="shared" si="3518"/>
        <v/>
      </c>
      <c r="AK552" s="233" t="str">
        <f t="shared" si="3518"/>
        <v/>
      </c>
      <c r="AL552" s="236" t="str">
        <f t="shared" ref="AL552" si="3519">IF($K552="","",IF($K552=$K550,AZ550,AZ549))</f>
        <v/>
      </c>
      <c r="AM552" s="241" t="str">
        <f t="shared" ref="AM552:AN552" si="3520">IF($K552="","",IF($K552=$K550,AL550,AL549))</f>
        <v/>
      </c>
      <c r="AN552" s="241" t="str">
        <f t="shared" si="3520"/>
        <v/>
      </c>
      <c r="AO552" s="277"/>
      <c r="AP552" s="277"/>
      <c r="AQ552" s="277"/>
      <c r="AR552" s="277"/>
      <c r="AS552" s="277"/>
      <c r="AT552" s="264"/>
      <c r="AU552" s="265"/>
      <c r="AV552" s="179"/>
      <c r="AW552" s="265"/>
      <c r="AX552" s="179"/>
      <c r="AY552" s="265"/>
      <c r="AZ552" s="266"/>
      <c r="BA552" s="223" t="str">
        <f t="shared" si="3305"/>
        <v/>
      </c>
      <c r="BB552" s="223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223" t="str">
        <f t="shared" si="3300"/>
        <v/>
      </c>
    </row>
    <row r="553" spans="1:55">
      <c r="A553" s="166">
        <f>输入错误检查!A552</f>
        <v>0</v>
      </c>
      <c r="B553" s="108" t="str">
        <f t="shared" si="3462"/>
        <v/>
      </c>
      <c r="C553" s="108" t="str">
        <f t="shared" si="3463"/>
        <v/>
      </c>
      <c r="D553" s="108" t="str">
        <f t="shared" si="3464"/>
        <v/>
      </c>
      <c r="E553" s="108" t="str">
        <f t="shared" si="3465"/>
        <v/>
      </c>
      <c r="F553" s="108" t="str">
        <f t="shared" si="3466"/>
        <v/>
      </c>
      <c r="G553" s="125" t="s">
        <v>314</v>
      </c>
      <c r="H553" s="108" t="s">
        <v>307</v>
      </c>
      <c r="I553" s="108" t="str">
        <f t="shared" si="3332"/>
        <v/>
      </c>
      <c r="J553" s="108" t="str">
        <f t="shared" si="3333"/>
        <v/>
      </c>
      <c r="K553" s="288"/>
      <c r="L553" s="288"/>
      <c r="M553" s="208">
        <f>S553+S554</f>
        <v>0</v>
      </c>
      <c r="N553" s="208">
        <f>T553+T554</f>
        <v>0</v>
      </c>
      <c r="O553" s="108">
        <f t="shared" si="3488"/>
        <v>0</v>
      </c>
      <c r="P553" s="256">
        <f t="shared" si="3489"/>
        <v>0</v>
      </c>
      <c r="Q553" s="256">
        <f t="shared" si="3490"/>
        <v>0</v>
      </c>
      <c r="R553" s="256">
        <f t="shared" si="3491"/>
        <v>0</v>
      </c>
      <c r="S553" s="288"/>
      <c r="T553" s="288"/>
      <c r="U553" s="125" t="str">
        <f t="shared" si="3278"/>
        <v/>
      </c>
      <c r="V553" s="125" t="str" cm="1">
        <f t="array" ref="V553">_xlfn.IFS(S553+T553=0,"",S553&gt;T553,IF(I553="主",IF(S553=5,4,3),IF(S553=5,0,1)),S553&lt;T553,IF(I553="主",IF(T553=5,0,1),IF(T553=5,4,3)),S553=T553,2)</f>
        <v/>
      </c>
      <c r="W553" s="271"/>
      <c r="X553" s="271"/>
      <c r="Y553" s="258"/>
      <c r="Z553" s="235" t="str">
        <f t="shared" ref="Z553:AA553" si="3521">IF($K553="","",IF($K553=$K551,AT551,AT552))</f>
        <v/>
      </c>
      <c r="AA553" s="235" t="str">
        <f t="shared" si="3521"/>
        <v/>
      </c>
      <c r="AB553" s="239" t="str">
        <f t="shared" ref="AB553" si="3522">IF($K553="","",IF($K553=$K551,AW551,AW552))</f>
        <v/>
      </c>
      <c r="AC553" s="239" t="str">
        <f t="shared" ref="AC553" si="3523">IF($K553="","",IF($K553=$K551,AY551,AY552))</f>
        <v/>
      </c>
      <c r="AD553" s="232" t="str">
        <f t="shared" ref="AD553:AG553" si="3524">IF($K553="","",IF($K553=$K551,Z551,Z552))</f>
        <v/>
      </c>
      <c r="AE553" s="232" t="str">
        <f t="shared" si="3524"/>
        <v/>
      </c>
      <c r="AF553" s="240" t="str">
        <f t="shared" si="3524"/>
        <v/>
      </c>
      <c r="AG553" s="240" t="str">
        <f t="shared" si="3524"/>
        <v/>
      </c>
      <c r="AH553" s="232" t="str">
        <f t="shared" ref="AH553:AK553" si="3525">IF($K553="","",IF($K553=$K551,AD551,AD552))</f>
        <v/>
      </c>
      <c r="AI553" s="232" t="str">
        <f t="shared" si="3525"/>
        <v/>
      </c>
      <c r="AJ553" s="233" t="str">
        <f t="shared" si="3525"/>
        <v/>
      </c>
      <c r="AK553" s="233" t="str">
        <f t="shared" si="3525"/>
        <v/>
      </c>
      <c r="AL553" s="236" t="str">
        <f t="shared" ref="AL553" si="3526">IF($K553="","",IF($K553=$K551,AZ551,AZ552))</f>
        <v/>
      </c>
      <c r="AM553" s="241" t="str">
        <f t="shared" ref="AM553:AN553" si="3527">IF($K553="","",IF($K553=$K551,AL551,AL552))</f>
        <v/>
      </c>
      <c r="AN553" s="241" t="str">
        <f t="shared" si="3527"/>
        <v/>
      </c>
      <c r="AO553" s="277"/>
      <c r="AP553" s="277"/>
      <c r="AQ553" s="277"/>
      <c r="AR553" s="277"/>
      <c r="AS553" s="280"/>
      <c r="AT553" s="264"/>
      <c r="AU553" s="265"/>
      <c r="AV553" s="179"/>
      <c r="AW553" s="265"/>
      <c r="AX553" s="179"/>
      <c r="AY553" s="265"/>
      <c r="AZ553" s="266"/>
      <c r="BA553" s="223" t="str">
        <f t="shared" si="3305"/>
        <v/>
      </c>
      <c r="BB553" s="223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223" t="str">
        <f t="shared" si="3300"/>
        <v/>
      </c>
    </row>
    <row r="554" spans="1:55">
      <c r="A554" s="166">
        <f>输入错误检查!A553</f>
        <v>0</v>
      </c>
      <c r="B554" s="108" t="str">
        <f t="shared" si="3462"/>
        <v/>
      </c>
      <c r="C554" s="108" t="str">
        <f t="shared" si="3463"/>
        <v/>
      </c>
      <c r="D554" s="108" t="str">
        <f t="shared" si="3464"/>
        <v/>
      </c>
      <c r="E554" s="108" t="str">
        <f t="shared" si="3465"/>
        <v/>
      </c>
      <c r="F554" s="108" t="str">
        <f t="shared" si="3466"/>
        <v/>
      </c>
      <c r="G554" s="125" t="s">
        <v>314</v>
      </c>
      <c r="H554" s="108" t="s">
        <v>311</v>
      </c>
      <c r="I554" s="108" t="str">
        <f t="shared" si="3332"/>
        <v/>
      </c>
      <c r="J554" s="108" t="str">
        <f t="shared" si="3333"/>
        <v/>
      </c>
      <c r="K554" s="288"/>
      <c r="L554" s="288"/>
      <c r="M554" s="208"/>
      <c r="N554" s="208"/>
      <c r="O554" s="108"/>
      <c r="P554" s="267"/>
      <c r="Q554" s="267"/>
      <c r="R554" s="267"/>
      <c r="S554" s="288"/>
      <c r="T554" s="288"/>
      <c r="U554" s="125" t="str">
        <f t="shared" si="3278"/>
        <v/>
      </c>
      <c r="V554" s="125" t="str" cm="1">
        <f t="array" ref="V554">_xlfn.IFS(S554+T554=0,"",S554&gt;T554,IF(I554="主",IF(S554=5,4,3),IF(S554=5,0,1)),S554&lt;T554,IF(I554="主",IF(T554=5,0,1),IF(T554=5,4,3)),S554=T554,2)</f>
        <v/>
      </c>
      <c r="W554" s="271"/>
      <c r="X554" s="271"/>
      <c r="Y554" s="258" t="str">
        <f t="shared" si="3499"/>
        <v/>
      </c>
      <c r="Z554" s="235" t="str">
        <f t="shared" ref="Z554:AA554" si="3528">IF($K554="","",IF($K554=$K552,AT552,AT551))</f>
        <v/>
      </c>
      <c r="AA554" s="235" t="str">
        <f t="shared" si="3528"/>
        <v/>
      </c>
      <c r="AB554" s="239" t="str">
        <f t="shared" ref="AB554" si="3529">IF($K554="","",IF($K554=$K552,AW552,AW551))</f>
        <v/>
      </c>
      <c r="AC554" s="239" t="str">
        <f t="shared" ref="AC554" si="3530">IF($K554="","",IF($K554=$K552,AY552,AY551))</f>
        <v/>
      </c>
      <c r="AD554" s="232" t="str">
        <f t="shared" ref="AD554:AG554" si="3531">IF($K554="","",IF($K554=$K552,Z552,Z551))</f>
        <v/>
      </c>
      <c r="AE554" s="232" t="str">
        <f t="shared" si="3531"/>
        <v/>
      </c>
      <c r="AF554" s="240" t="str">
        <f t="shared" si="3531"/>
        <v/>
      </c>
      <c r="AG554" s="240" t="str">
        <f t="shared" si="3531"/>
        <v/>
      </c>
      <c r="AH554" s="232" t="str">
        <f t="shared" ref="AH554:AK554" si="3532">IF($K554="","",IF($K554=$K552,AD552,AD551))</f>
        <v/>
      </c>
      <c r="AI554" s="232" t="str">
        <f t="shared" si="3532"/>
        <v/>
      </c>
      <c r="AJ554" s="233" t="str">
        <f t="shared" si="3532"/>
        <v/>
      </c>
      <c r="AK554" s="233" t="str">
        <f t="shared" si="3532"/>
        <v/>
      </c>
      <c r="AL554" s="236" t="str">
        <f t="shared" ref="AL554" si="3533">IF($K554="","",IF($K554=$K552,AZ552,AZ551))</f>
        <v/>
      </c>
      <c r="AM554" s="241" t="str">
        <f t="shared" ref="AM554:AN554" si="3534">IF($K554="","",IF($K554=$K552,AL552,AL551))</f>
        <v/>
      </c>
      <c r="AN554" s="241" t="str">
        <f t="shared" si="3534"/>
        <v/>
      </c>
      <c r="AO554" s="277"/>
      <c r="AP554" s="277"/>
      <c r="AQ554" s="277"/>
      <c r="AR554" s="277"/>
      <c r="AS554" s="277"/>
      <c r="AT554" s="264"/>
      <c r="AU554" s="265"/>
      <c r="AV554" s="179"/>
      <c r="AW554" s="265"/>
      <c r="AX554" s="179"/>
      <c r="AY554" s="265"/>
      <c r="AZ554" s="266"/>
      <c r="BA554" s="223" t="str">
        <f t="shared" si="3305"/>
        <v/>
      </c>
      <c r="BB554" s="223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223" t="str">
        <f t="shared" si="3300"/>
        <v/>
      </c>
    </row>
    <row r="555" spans="1:55">
      <c r="A555" s="166">
        <f>输入错误检查!A554</f>
        <v>0</v>
      </c>
      <c r="B555" s="108" t="str">
        <f>IF(赛果!A48="","",赛果!A48)</f>
        <v/>
      </c>
      <c r="C555" s="108" t="str">
        <f>IF(赛果!B48="","",赛果!B48)</f>
        <v/>
      </c>
      <c r="D555" s="108" t="str">
        <f>IF(赛果!C48="","",赛果!C48)</f>
        <v/>
      </c>
      <c r="E555" s="108" t="str">
        <f>IF(赛果!D48="","",赛果!D48)</f>
        <v/>
      </c>
      <c r="F555" s="108" t="str">
        <f>IF(赛果!E48="","",赛果!E48)</f>
        <v/>
      </c>
      <c r="G555" s="125">
        <v>1</v>
      </c>
      <c r="H555" s="108" t="s">
        <v>307</v>
      </c>
      <c r="I555" s="108" t="str">
        <f t="shared" si="3332"/>
        <v/>
      </c>
      <c r="J555" s="108" t="str">
        <f t="shared" si="3333"/>
        <v/>
      </c>
      <c r="K555" s="179"/>
      <c r="L555" s="207"/>
      <c r="M555" s="208">
        <f>S555+S556</f>
        <v>0</v>
      </c>
      <c r="N555" s="208">
        <f>T555+T556</f>
        <v>0</v>
      </c>
      <c r="O555" s="125">
        <f t="shared" ref="O555:O559" si="3535">M555+N555</f>
        <v>0</v>
      </c>
      <c r="P555" s="209">
        <f t="shared" ref="P555:P559" si="3536">IF(M555&gt;N555,1,0)</f>
        <v>0</v>
      </c>
      <c r="Q555" s="209">
        <f t="shared" ref="Q555:Q559" si="3537">IF(M555+N555=0,0,IF(M555=N555,1,0))</f>
        <v>0</v>
      </c>
      <c r="R555" s="209">
        <f t="shared" ref="R555:R559" si="3538">IF(M555&lt;N555,1,0)</f>
        <v>0</v>
      </c>
      <c r="S555" s="177"/>
      <c r="T555" s="177"/>
      <c r="U555" s="125" t="str">
        <f t="shared" si="3278"/>
        <v/>
      </c>
      <c r="V555" s="125" t="str" cm="1">
        <f t="array" ref="V555">_xlfn.IFS(S555+T555=0,"",S555&gt;T555,IF(I555="主",IF(S555=5,4,3),IF(S555=5,0,1)),S555&lt;T555,IF(I555="主",IF(T555=5,0,1),IF(T555=5,4,3)),S555=T555,2)</f>
        <v/>
      </c>
      <c r="W555" s="210"/>
      <c r="X555" s="210"/>
      <c r="Y555" s="210"/>
      <c r="Z555" s="211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3"/>
      <c r="AL555" s="214"/>
      <c r="AM555" s="214"/>
      <c r="AN555" s="214"/>
      <c r="AO555" s="249"/>
      <c r="AP555" s="250"/>
      <c r="AQ555" s="217"/>
      <c r="AR555" s="218"/>
      <c r="AS555" s="219"/>
      <c r="AT555" s="220"/>
      <c r="AU555" s="221"/>
      <c r="AV555" s="179"/>
      <c r="AW555" s="221"/>
      <c r="AX555" s="179"/>
      <c r="AY555" s="221"/>
      <c r="AZ555" s="136"/>
      <c r="BA555" s="223" t="str">
        <f t="shared" si="3305"/>
        <v/>
      </c>
      <c r="BB555" s="223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223" t="str">
        <f t="shared" si="3300"/>
        <v/>
      </c>
    </row>
    <row r="556" spans="1:55">
      <c r="A556" s="166">
        <f>输入错误检查!A555</f>
        <v>0</v>
      </c>
      <c r="B556" s="108" t="str">
        <f t="shared" ref="B556:B566" si="3539">B555</f>
        <v/>
      </c>
      <c r="C556" s="108" t="str">
        <f t="shared" ref="C556:C566" si="3540">C555</f>
        <v/>
      </c>
      <c r="D556" s="108" t="str">
        <f t="shared" ref="D556:D566" si="3541">D555</f>
        <v/>
      </c>
      <c r="E556" s="108" t="str">
        <f t="shared" ref="E556:E566" si="3542">E555</f>
        <v/>
      </c>
      <c r="F556" s="108" t="str">
        <f t="shared" ref="F556:F566" si="3543">F555</f>
        <v/>
      </c>
      <c r="G556" s="125">
        <v>1</v>
      </c>
      <c r="H556" s="108" t="s">
        <v>311</v>
      </c>
      <c r="I556" s="108" t="str">
        <f t="shared" si="3332"/>
        <v/>
      </c>
      <c r="J556" s="108" t="str">
        <f t="shared" si="3333"/>
        <v/>
      </c>
      <c r="K556" s="179"/>
      <c r="L556" s="245"/>
      <c r="M556" s="208"/>
      <c r="N556" s="208"/>
      <c r="O556" s="125"/>
      <c r="P556" s="224"/>
      <c r="Q556" s="224"/>
      <c r="R556" s="224"/>
      <c r="S556" s="177"/>
      <c r="T556" s="177"/>
      <c r="U556" s="125" t="str">
        <f t="shared" si="3278"/>
        <v/>
      </c>
      <c r="V556" s="125" t="str" cm="1">
        <f t="array" ref="V556">_xlfn.IFS(S556+T556=0,"",S556&gt;T556,IF(I556="主",IF(S556=5,4,3),IF(S556=5,0,1)),S556&lt;T556,IF(I556="主",IF(T556=5,0,1),IF(T556=5,4,3)),S556=T556,2)</f>
        <v/>
      </c>
      <c r="W556" s="210" t="str">
        <f>IF(W555="","",W555)</f>
        <v/>
      </c>
      <c r="X556" s="210"/>
      <c r="Y556" s="210" t="str">
        <f t="shared" ref="Y556:Y560" si="3544">IF(Y555="","",Y555)</f>
        <v/>
      </c>
      <c r="Z556" s="225"/>
      <c r="AA556" s="226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13"/>
      <c r="AL556" s="214"/>
      <c r="AM556" s="214"/>
      <c r="AN556" s="214"/>
      <c r="AO556" s="249"/>
      <c r="AP556" s="250"/>
      <c r="AQ556" s="228"/>
      <c r="AR556" s="229"/>
      <c r="AS556" s="230"/>
      <c r="AT556" s="220"/>
      <c r="AU556" s="221"/>
      <c r="AV556" s="179"/>
      <c r="AW556" s="221"/>
      <c r="AX556" s="179"/>
      <c r="AY556" s="221"/>
      <c r="AZ556" s="136"/>
      <c r="BA556" s="223" t="str">
        <f t="shared" si="3305"/>
        <v/>
      </c>
      <c r="BB556" s="223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223" t="str">
        <f t="shared" si="3300"/>
        <v/>
      </c>
    </row>
    <row r="557" spans="1:55">
      <c r="A557" s="166">
        <f>输入错误检查!A556</f>
        <v>0</v>
      </c>
      <c r="B557" s="108" t="str">
        <f t="shared" si="3539"/>
        <v/>
      </c>
      <c r="C557" s="108" t="str">
        <f t="shared" si="3540"/>
        <v/>
      </c>
      <c r="D557" s="108" t="str">
        <f t="shared" si="3541"/>
        <v/>
      </c>
      <c r="E557" s="108" t="str">
        <f t="shared" si="3542"/>
        <v/>
      </c>
      <c r="F557" s="108" t="str">
        <f t="shared" si="3543"/>
        <v/>
      </c>
      <c r="G557" s="125">
        <v>2</v>
      </c>
      <c r="H557" s="108" t="s">
        <v>307</v>
      </c>
      <c r="I557" s="108" t="str">
        <f t="shared" si="3332"/>
        <v/>
      </c>
      <c r="J557" s="108" t="str">
        <f t="shared" si="3333"/>
        <v/>
      </c>
      <c r="K557" s="179"/>
      <c r="L557" s="207"/>
      <c r="M557" s="208">
        <f>S557+S558</f>
        <v>0</v>
      </c>
      <c r="N557" s="208">
        <f>T557+T558</f>
        <v>0</v>
      </c>
      <c r="O557" s="125">
        <f t="shared" si="3535"/>
        <v>0</v>
      </c>
      <c r="P557" s="209">
        <f t="shared" si="3536"/>
        <v>0</v>
      </c>
      <c r="Q557" s="209">
        <f t="shared" si="3537"/>
        <v>0</v>
      </c>
      <c r="R557" s="209">
        <f t="shared" si="3538"/>
        <v>0</v>
      </c>
      <c r="S557" s="177"/>
      <c r="T557" s="177"/>
      <c r="U557" s="125" t="str">
        <f t="shared" si="3278"/>
        <v/>
      </c>
      <c r="V557" s="125" t="str" cm="1">
        <f t="array" ref="V557">_xlfn.IFS(S557+T557=0,"",S557&gt;T557,IF(I557="主",IF(S557=5,4,3),IF(S557=5,0,1)),S557&lt;T557,IF(I557="主",IF(T557=5,0,1),IF(T557=5,4,3)),S557=T557,2)</f>
        <v/>
      </c>
      <c r="W557" s="231"/>
      <c r="X557" s="210"/>
      <c r="Y557" s="210"/>
      <c r="Z557" s="232" t="str">
        <f t="shared" ref="Z557:AA557" si="3545">IF($K557="","",IF($K557=$K555,AT555,AT556))</f>
        <v/>
      </c>
      <c r="AA557" s="233" t="str">
        <f t="shared" si="3545"/>
        <v/>
      </c>
      <c r="AB557" s="234" t="str">
        <f t="shared" ref="AB557" si="3546">IF($K557="","",IF($K557=$K555,AW555,AW556))</f>
        <v/>
      </c>
      <c r="AC557" s="235" t="str">
        <f t="shared" ref="AC557" si="3547">IF($K557="","",IF($K557=$K555,AY555,AY556))</f>
        <v/>
      </c>
      <c r="AD557" s="227"/>
      <c r="AE557" s="227"/>
      <c r="AF557" s="227"/>
      <c r="AG557" s="227"/>
      <c r="AH557" s="227"/>
      <c r="AI557" s="227"/>
      <c r="AJ557" s="227"/>
      <c r="AK557" s="227"/>
      <c r="AL557" s="236" t="str">
        <f t="shared" ref="AL557" si="3548">IF($K557="","",IF($K557=$K555,AZ555,AZ556))</f>
        <v/>
      </c>
      <c r="AM557" s="214"/>
      <c r="AN557" s="214"/>
      <c r="AO557" s="249"/>
      <c r="AP557" s="177"/>
      <c r="AQ557" s="281"/>
      <c r="AR557" s="238"/>
      <c r="AS557" s="230"/>
      <c r="AT557" s="220"/>
      <c r="AU557" s="221"/>
      <c r="AV557" s="179"/>
      <c r="AW557" s="221"/>
      <c r="AX557" s="179"/>
      <c r="AY557" s="221"/>
      <c r="AZ557" s="139"/>
      <c r="BA557" s="223" t="str">
        <f t="shared" si="3305"/>
        <v/>
      </c>
      <c r="BB557" s="223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223" t="str">
        <f t="shared" si="3300"/>
        <v/>
      </c>
    </row>
    <row r="558" spans="1:55">
      <c r="A558" s="166">
        <f>输入错误检查!A557</f>
        <v>0</v>
      </c>
      <c r="B558" s="108" t="str">
        <f t="shared" si="3539"/>
        <v/>
      </c>
      <c r="C558" s="108" t="str">
        <f t="shared" si="3540"/>
        <v/>
      </c>
      <c r="D558" s="108" t="str">
        <f t="shared" si="3541"/>
        <v/>
      </c>
      <c r="E558" s="108" t="str">
        <f t="shared" si="3542"/>
        <v/>
      </c>
      <c r="F558" s="108" t="str">
        <f t="shared" si="3543"/>
        <v/>
      </c>
      <c r="G558" s="125">
        <v>2</v>
      </c>
      <c r="H558" s="108" t="s">
        <v>311</v>
      </c>
      <c r="I558" s="108" t="str">
        <f t="shared" si="3332"/>
        <v/>
      </c>
      <c r="J558" s="108" t="str">
        <f t="shared" si="3333"/>
        <v/>
      </c>
      <c r="K558" s="179"/>
      <c r="L558" s="245"/>
      <c r="M558" s="208"/>
      <c r="N558" s="208"/>
      <c r="O558" s="125"/>
      <c r="P558" s="224"/>
      <c r="Q558" s="224"/>
      <c r="R558" s="224"/>
      <c r="S558" s="177"/>
      <c r="T558" s="177"/>
      <c r="U558" s="125" t="str">
        <f t="shared" si="3278"/>
        <v/>
      </c>
      <c r="V558" s="125" t="str" cm="1">
        <f t="array" ref="V558">_xlfn.IFS(S558+T558=0,"",S558&gt;T558,IF(I558="主",IF(S558=5,4,3),IF(S558=5,0,1)),S558&lt;T558,IF(I558="主",IF(T558=5,0,1),IF(T558=5,4,3)),S558=T558,2)</f>
        <v/>
      </c>
      <c r="W558" s="231"/>
      <c r="X558" s="210"/>
      <c r="Y558" s="210" t="str">
        <f t="shared" si="3544"/>
        <v/>
      </c>
      <c r="Z558" s="232" t="str">
        <f t="shared" ref="Z558:AA558" si="3549">IF($K558="","",IF($K558=$K556,AT556,AT555))</f>
        <v/>
      </c>
      <c r="AA558" s="233" t="str">
        <f t="shared" si="3549"/>
        <v/>
      </c>
      <c r="AB558" s="234" t="str">
        <f t="shared" ref="AB558" si="3550">IF($K558="","",IF($K558=$K556,AW556,AW555))</f>
        <v/>
      </c>
      <c r="AC558" s="235" t="str">
        <f t="shared" ref="AC558" si="3551">IF($K558="","",IF($K558=$K556,AY556,AY555))</f>
        <v/>
      </c>
      <c r="AD558" s="226"/>
      <c r="AE558" s="226"/>
      <c r="AF558" s="227"/>
      <c r="AG558" s="227"/>
      <c r="AH558" s="227"/>
      <c r="AI558" s="227"/>
      <c r="AJ558" s="227"/>
      <c r="AK558" s="227"/>
      <c r="AL558" s="236" t="str">
        <f t="shared" ref="AL558" si="3552">IF($K558="","",IF($K558=$K556,AZ556,AZ555))</f>
        <v/>
      </c>
      <c r="AM558" s="214"/>
      <c r="AN558" s="214"/>
      <c r="AO558" s="249"/>
      <c r="AP558" s="177"/>
      <c r="AQ558" s="250"/>
      <c r="AR558" s="228"/>
      <c r="AS558" s="230"/>
      <c r="AT558" s="220"/>
      <c r="AU558" s="221"/>
      <c r="AV558" s="179"/>
      <c r="AW558" s="221"/>
      <c r="AX558" s="179"/>
      <c r="AY558" s="221"/>
      <c r="AZ558" s="136"/>
      <c r="BA558" s="223" t="str">
        <f t="shared" si="3305"/>
        <v/>
      </c>
      <c r="BB558" s="223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223" t="str">
        <f t="shared" si="3300"/>
        <v/>
      </c>
    </row>
    <row r="559" spans="1:55">
      <c r="A559" s="166">
        <f>输入错误检查!A558</f>
        <v>0</v>
      </c>
      <c r="B559" s="108" t="str">
        <f t="shared" si="3539"/>
        <v/>
      </c>
      <c r="C559" s="108" t="str">
        <f t="shared" si="3540"/>
        <v/>
      </c>
      <c r="D559" s="108" t="str">
        <f t="shared" si="3541"/>
        <v/>
      </c>
      <c r="E559" s="108" t="str">
        <f t="shared" si="3542"/>
        <v/>
      </c>
      <c r="F559" s="108" t="str">
        <f t="shared" si="3543"/>
        <v/>
      </c>
      <c r="G559" s="125">
        <v>3</v>
      </c>
      <c r="H559" s="108" t="s">
        <v>307</v>
      </c>
      <c r="I559" s="108" t="str">
        <f t="shared" si="3332"/>
        <v/>
      </c>
      <c r="J559" s="108" t="str">
        <f t="shared" si="3333"/>
        <v/>
      </c>
      <c r="K559" s="179"/>
      <c r="L559" s="245"/>
      <c r="M559" s="208">
        <f>S559+S560</f>
        <v>0</v>
      </c>
      <c r="N559" s="208">
        <f>T559+T560</f>
        <v>0</v>
      </c>
      <c r="O559" s="125">
        <f t="shared" si="3535"/>
        <v>0</v>
      </c>
      <c r="P559" s="209">
        <f t="shared" si="3536"/>
        <v>0</v>
      </c>
      <c r="Q559" s="209">
        <f t="shared" si="3537"/>
        <v>0</v>
      </c>
      <c r="R559" s="209">
        <f t="shared" si="3538"/>
        <v>0</v>
      </c>
      <c r="S559" s="177"/>
      <c r="T559" s="177"/>
      <c r="U559" s="125" t="str">
        <f t="shared" si="3278"/>
        <v/>
      </c>
      <c r="V559" s="125" t="str" cm="1">
        <f t="array" ref="V559">_xlfn.IFS(S559+T559=0,"",S559&gt;T559,IF(I559="主",IF(S559=5,4,3),IF(S559=5,0,1)),S559&lt;T559,IF(I559="主",IF(T559=5,0,1),IF(T559=5,4,3)),S559=T559,2)</f>
        <v/>
      </c>
      <c r="W559" s="231"/>
      <c r="X559" s="231"/>
      <c r="Y559" s="210"/>
      <c r="Z559" s="235" t="str">
        <f t="shared" ref="Z559:AA559" si="3553">IF($K559="","",IF($K559=$K557,AT557,AT558))</f>
        <v/>
      </c>
      <c r="AA559" s="235" t="str">
        <f t="shared" si="3553"/>
        <v/>
      </c>
      <c r="AB559" s="239" t="str">
        <f t="shared" ref="AB559" si="3554">IF($K559="","",IF($K559=$K557,AW557,AW558))</f>
        <v/>
      </c>
      <c r="AC559" s="239" t="str">
        <f t="shared" ref="AC559" si="3555">IF($K559="","",IF($K559=$K557,AY557,AY558))</f>
        <v/>
      </c>
      <c r="AD559" s="235" t="str">
        <f t="shared" ref="AD559:AG559" si="3556">IF($K559="","",IF($K559=$K557,Z557,Z558))</f>
        <v/>
      </c>
      <c r="AE559" s="240" t="str">
        <f t="shared" si="3556"/>
        <v/>
      </c>
      <c r="AF559" s="240" t="str">
        <f t="shared" si="3556"/>
        <v/>
      </c>
      <c r="AG559" s="240" t="str">
        <f t="shared" si="3556"/>
        <v/>
      </c>
      <c r="AH559" s="227"/>
      <c r="AI559" s="227"/>
      <c r="AJ559" s="227"/>
      <c r="AK559" s="227"/>
      <c r="AL559" s="236" t="str">
        <f t="shared" ref="AL559" si="3557">IF($K559="","",IF($K559=$K557,AZ557,AZ558))</f>
        <v/>
      </c>
      <c r="AM559" s="241" t="str">
        <f t="shared" ref="AM559" si="3558">IF($K559="","",IF($K559=$K557,AL557,AL558))</f>
        <v/>
      </c>
      <c r="AN559" s="214"/>
      <c r="AO559" s="249"/>
      <c r="AP559" s="177"/>
      <c r="AQ559" s="177"/>
      <c r="AR559" s="281"/>
      <c r="AS559" s="242"/>
      <c r="AT559" s="282"/>
      <c r="AU559" s="247"/>
      <c r="AV559" s="177"/>
      <c r="AW559" s="247"/>
      <c r="AX559" s="177"/>
      <c r="AY559" s="247"/>
      <c r="AZ559" s="139"/>
      <c r="BA559" s="223" t="str">
        <f t="shared" si="3305"/>
        <v/>
      </c>
      <c r="BB559" s="223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223" t="str">
        <f t="shared" si="3300"/>
        <v/>
      </c>
    </row>
    <row r="560" spans="1:55">
      <c r="A560" s="166">
        <f>输入错误检查!A559</f>
        <v>0</v>
      </c>
      <c r="B560" s="108" t="str">
        <f t="shared" si="3539"/>
        <v/>
      </c>
      <c r="C560" s="108" t="str">
        <f t="shared" si="3540"/>
        <v/>
      </c>
      <c r="D560" s="108" t="str">
        <f t="shared" si="3541"/>
        <v/>
      </c>
      <c r="E560" s="108" t="str">
        <f t="shared" si="3542"/>
        <v/>
      </c>
      <c r="F560" s="108" t="str">
        <f t="shared" si="3543"/>
        <v/>
      </c>
      <c r="G560" s="125">
        <v>3</v>
      </c>
      <c r="H560" s="108" t="s">
        <v>311</v>
      </c>
      <c r="I560" s="108" t="str">
        <f t="shared" si="3332"/>
        <v/>
      </c>
      <c r="J560" s="108" t="str">
        <f t="shared" si="3333"/>
        <v/>
      </c>
      <c r="K560" s="179"/>
      <c r="L560" s="245"/>
      <c r="M560" s="208"/>
      <c r="N560" s="208"/>
      <c r="O560" s="125"/>
      <c r="P560" s="224"/>
      <c r="Q560" s="224"/>
      <c r="R560" s="224"/>
      <c r="S560" s="177"/>
      <c r="T560" s="177"/>
      <c r="U560" s="125" t="str">
        <f t="shared" si="3278"/>
        <v/>
      </c>
      <c r="V560" s="125" t="str" cm="1">
        <f t="array" ref="V560">_xlfn.IFS(S560+T560=0,"",S560&gt;T560,IF(I560="主",IF(S560=5,4,3),IF(S560=5,0,1)),S560&lt;T560,IF(I560="主",IF(T560=5,0,1),IF(T560=5,4,3)),S560=T560,2)</f>
        <v/>
      </c>
      <c r="W560" s="231"/>
      <c r="X560" s="231"/>
      <c r="Y560" s="210" t="str">
        <f t="shared" si="3544"/>
        <v/>
      </c>
      <c r="Z560" s="235" t="str">
        <f t="shared" ref="Z560:AA560" si="3559">IF($K560="","",IF($K560=$K558,AT558,AT557))</f>
        <v/>
      </c>
      <c r="AA560" s="235" t="str">
        <f t="shared" si="3559"/>
        <v/>
      </c>
      <c r="AB560" s="239" t="str">
        <f t="shared" ref="AB560" si="3560">IF($K560="","",IF($K560=$K558,AW558,AW557))</f>
        <v/>
      </c>
      <c r="AC560" s="239" t="str">
        <f t="shared" ref="AC560" si="3561">IF($K560="","",IF($K560=$K558,AY558,AY557))</f>
        <v/>
      </c>
      <c r="AD560" s="235" t="str">
        <f t="shared" ref="AD560:AG560" si="3562">IF($K560="","",IF($K560=$K558,Z558,Z557))</f>
        <v/>
      </c>
      <c r="AE560" s="240" t="str">
        <f t="shared" si="3562"/>
        <v/>
      </c>
      <c r="AF560" s="240" t="str">
        <f t="shared" si="3562"/>
        <v/>
      </c>
      <c r="AG560" s="240" t="str">
        <f t="shared" si="3562"/>
        <v/>
      </c>
      <c r="AH560" s="226"/>
      <c r="AI560" s="226"/>
      <c r="AJ560" s="226"/>
      <c r="AK560" s="243"/>
      <c r="AL560" s="236" t="str">
        <f t="shared" ref="AL560" si="3563">IF($K560="","",IF($K560=$K558,AZ558,AZ557))</f>
        <v/>
      </c>
      <c r="AM560" s="241" t="str">
        <f t="shared" ref="AM560" si="3564">IF($K560="","",IF($K560=$K558,AL558,AL557))</f>
        <v/>
      </c>
      <c r="AN560" s="214"/>
      <c r="AO560" s="249"/>
      <c r="AP560" s="177"/>
      <c r="AQ560" s="177"/>
      <c r="AR560" s="250"/>
      <c r="AS560" s="244"/>
      <c r="AT560" s="282"/>
      <c r="AU560" s="247"/>
      <c r="AV560" s="177"/>
      <c r="AW560" s="247"/>
      <c r="AX560" s="177"/>
      <c r="AY560" s="247"/>
      <c r="AZ560" s="139"/>
      <c r="BA560" s="223" t="str">
        <f t="shared" si="3305"/>
        <v/>
      </c>
      <c r="BB560" s="223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223" t="str">
        <f t="shared" si="3300"/>
        <v/>
      </c>
    </row>
    <row r="561" spans="1:55">
      <c r="A561" s="166">
        <f>输入错误检查!A560</f>
        <v>0</v>
      </c>
      <c r="B561" s="108" t="str">
        <f t="shared" si="3539"/>
        <v/>
      </c>
      <c r="C561" s="108" t="str">
        <f t="shared" si="3540"/>
        <v/>
      </c>
      <c r="D561" s="108" t="str">
        <f t="shared" si="3541"/>
        <v/>
      </c>
      <c r="E561" s="108" t="str">
        <f t="shared" si="3542"/>
        <v/>
      </c>
      <c r="F561" s="108" t="str">
        <f t="shared" si="3543"/>
        <v/>
      </c>
      <c r="G561" s="125">
        <v>4</v>
      </c>
      <c r="H561" s="108" t="s">
        <v>307</v>
      </c>
      <c r="I561" s="108" t="str">
        <f t="shared" si="3332"/>
        <v/>
      </c>
      <c r="J561" s="108" t="str">
        <f t="shared" si="3333"/>
        <v/>
      </c>
      <c r="K561" s="179"/>
      <c r="L561" s="245"/>
      <c r="M561" s="208">
        <f>S561+S562</f>
        <v>0</v>
      </c>
      <c r="N561" s="208">
        <f>T561+T562</f>
        <v>0</v>
      </c>
      <c r="O561" s="125">
        <f t="shared" ref="O561:O565" si="3565">M561+N561</f>
        <v>0</v>
      </c>
      <c r="P561" s="209">
        <f t="shared" ref="P561:P565" si="3566">IF(M561&gt;N561,1,0)</f>
        <v>0</v>
      </c>
      <c r="Q561" s="209">
        <f t="shared" ref="Q561:Q565" si="3567">IF(M561+N561=0,0,IF(M561=N561,1,0))</f>
        <v>0</v>
      </c>
      <c r="R561" s="209">
        <f t="shared" ref="R561:R565" si="3568">IF(M561&lt;N561,1,0)</f>
        <v>0</v>
      </c>
      <c r="S561" s="177"/>
      <c r="T561" s="177"/>
      <c r="U561" s="125" t="str">
        <f t="shared" si="3278"/>
        <v/>
      </c>
      <c r="V561" s="125" t="str" cm="1">
        <f t="array" ref="V561">_xlfn.IFS(S561+T561=0,"",S561&gt;T561,IF(I561="主",IF(S561=5,4,3),IF(S561=5,0,1)),S561&lt;T561,IF(I561="主",IF(T561=5,0,1),IF(T561=5,4,3)),S561=T561,2)</f>
        <v/>
      </c>
      <c r="W561" s="231"/>
      <c r="X561" s="231"/>
      <c r="Y561" s="210"/>
      <c r="Z561" s="235" t="str">
        <f t="shared" ref="Z561:AA561" si="3569">IF($K561="","",IF($K561=$K559,AT559,AT560))</f>
        <v/>
      </c>
      <c r="AA561" s="235" t="str">
        <f t="shared" si="3569"/>
        <v/>
      </c>
      <c r="AB561" s="239" t="str">
        <f t="shared" ref="AB561" si="3570">IF($K561="","",IF($K561=$K559,AW559,AW560))</f>
        <v/>
      </c>
      <c r="AC561" s="239" t="str">
        <f t="shared" ref="AC561" si="3571">IF($K561="","",IF($K561=$K559,AY559,AY560))</f>
        <v/>
      </c>
      <c r="AD561" s="232" t="str">
        <f t="shared" ref="AD561:AG561" si="3572">IF($K561="","",IF($K561=$K559,Z559,Z560))</f>
        <v/>
      </c>
      <c r="AE561" s="232" t="str">
        <f t="shared" si="3572"/>
        <v/>
      </c>
      <c r="AF561" s="240" t="str">
        <f t="shared" si="3572"/>
        <v/>
      </c>
      <c r="AG561" s="240" t="str">
        <f t="shared" si="3572"/>
        <v/>
      </c>
      <c r="AH561" s="232" t="str">
        <f t="shared" ref="AH561:AK561" si="3573">IF($K561="","",IF($K561=$K559,AD559,AD560))</f>
        <v/>
      </c>
      <c r="AI561" s="232" t="str">
        <f t="shared" si="3573"/>
        <v/>
      </c>
      <c r="AJ561" s="233" t="str">
        <f t="shared" si="3573"/>
        <v/>
      </c>
      <c r="AK561" s="233" t="str">
        <f t="shared" si="3573"/>
        <v/>
      </c>
      <c r="AL561" s="236" t="str">
        <f t="shared" ref="AL561" si="3574">IF($K561="","",IF($K561=$K559,AZ559,AZ560))</f>
        <v/>
      </c>
      <c r="AM561" s="241" t="str">
        <f t="shared" ref="AM561:AN561" si="3575">IF($K561="","",IF($K561=$K559,AL559,AL560))</f>
        <v/>
      </c>
      <c r="AN561" s="241" t="str">
        <f t="shared" si="3575"/>
        <v/>
      </c>
      <c r="AO561" s="177"/>
      <c r="AP561" s="177"/>
      <c r="AQ561" s="177"/>
      <c r="AR561" s="177"/>
      <c r="AS561" s="246"/>
      <c r="AT561" s="247"/>
      <c r="AU561" s="247"/>
      <c r="AV561" s="177"/>
      <c r="AW561" s="247"/>
      <c r="AX561" s="177"/>
      <c r="AY561" s="247"/>
      <c r="AZ561" s="139"/>
      <c r="BA561" s="223" t="str">
        <f t="shared" si="3305"/>
        <v/>
      </c>
      <c r="BB561" s="223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223" t="str">
        <f t="shared" si="3300"/>
        <v/>
      </c>
    </row>
    <row r="562" spans="1:55">
      <c r="A562" s="166">
        <f>输入错误检查!A561</f>
        <v>0</v>
      </c>
      <c r="B562" s="108" t="str">
        <f t="shared" si="3539"/>
        <v/>
      </c>
      <c r="C562" s="108" t="str">
        <f t="shared" si="3540"/>
        <v/>
      </c>
      <c r="D562" s="108" t="str">
        <f t="shared" si="3541"/>
        <v/>
      </c>
      <c r="E562" s="108" t="str">
        <f t="shared" si="3542"/>
        <v/>
      </c>
      <c r="F562" s="108" t="str">
        <f t="shared" si="3543"/>
        <v/>
      </c>
      <c r="G562" s="125">
        <v>4</v>
      </c>
      <c r="H562" s="108" t="s">
        <v>311</v>
      </c>
      <c r="I562" s="108" t="str">
        <f t="shared" si="3332"/>
        <v/>
      </c>
      <c r="J562" s="108" t="str">
        <f t="shared" si="3333"/>
        <v/>
      </c>
      <c r="K562" s="179"/>
      <c r="L562" s="245"/>
      <c r="M562" s="208"/>
      <c r="N562" s="208"/>
      <c r="O562" s="125"/>
      <c r="P562" s="224"/>
      <c r="Q562" s="224"/>
      <c r="R562" s="224"/>
      <c r="S562" s="177"/>
      <c r="T562" s="177"/>
      <c r="U562" s="125" t="str">
        <f t="shared" si="3278"/>
        <v/>
      </c>
      <c r="V562" s="125" t="str" cm="1">
        <f t="array" ref="V562">_xlfn.IFS(S562+T562=0,"",S562&gt;T562,IF(I562="主",IF(S562=5,4,3),IF(S562=5,0,1)),S562&lt;T562,IF(I562="主",IF(T562=5,0,1),IF(T562=5,4,3)),S562=T562,2)</f>
        <v/>
      </c>
      <c r="W562" s="231"/>
      <c r="X562" s="231"/>
      <c r="Y562" s="210" t="str">
        <f t="shared" ref="Y562:Y566" si="3576">IF(Y561="","",Y561)</f>
        <v/>
      </c>
      <c r="Z562" s="235" t="str">
        <f t="shared" ref="Z562:AA562" si="3577">IF($K562="","",IF($K562=$K560,AT560,AT559))</f>
        <v/>
      </c>
      <c r="AA562" s="235" t="str">
        <f t="shared" si="3577"/>
        <v/>
      </c>
      <c r="AB562" s="239" t="str">
        <f t="shared" ref="AB562" si="3578">IF($K562="","",IF($K562=$K560,AW560,AW559))</f>
        <v/>
      </c>
      <c r="AC562" s="239" t="str">
        <f t="shared" ref="AC562" si="3579">IF($K562="","",IF($K562=$K560,AY560,AY559))</f>
        <v/>
      </c>
      <c r="AD562" s="232" t="str">
        <f t="shared" ref="AD562:AG562" si="3580">IF($K562="","",IF($K562=$K560,Z560,Z559))</f>
        <v/>
      </c>
      <c r="AE562" s="232" t="str">
        <f t="shared" si="3580"/>
        <v/>
      </c>
      <c r="AF562" s="240" t="str">
        <f t="shared" si="3580"/>
        <v/>
      </c>
      <c r="AG562" s="240" t="str">
        <f t="shared" si="3580"/>
        <v/>
      </c>
      <c r="AH562" s="232" t="str">
        <f t="shared" ref="AH562:AK562" si="3581">IF($K562="","",IF($K562=$K560,AD560,AD559))</f>
        <v/>
      </c>
      <c r="AI562" s="232" t="str">
        <f t="shared" si="3581"/>
        <v/>
      </c>
      <c r="AJ562" s="233" t="str">
        <f t="shared" si="3581"/>
        <v/>
      </c>
      <c r="AK562" s="233" t="str">
        <f t="shared" si="3581"/>
        <v/>
      </c>
      <c r="AL562" s="236" t="str">
        <f t="shared" ref="AL562" si="3582">IF($K562="","",IF($K562=$K560,AZ560,AZ559))</f>
        <v/>
      </c>
      <c r="AM562" s="241" t="str">
        <f t="shared" ref="AM562:AN562" si="3583">IF($K562="","",IF($K562=$K560,AL560,AL559))</f>
        <v/>
      </c>
      <c r="AN562" s="241" t="str">
        <f t="shared" si="3583"/>
        <v/>
      </c>
      <c r="AO562" s="177"/>
      <c r="AP562" s="177"/>
      <c r="AQ562" s="177"/>
      <c r="AR562" s="177"/>
      <c r="AS562" s="177"/>
      <c r="AT562" s="247"/>
      <c r="AU562" s="247"/>
      <c r="AV562" s="177"/>
      <c r="AW562" s="247"/>
      <c r="AX562" s="177"/>
      <c r="AY562" s="247"/>
      <c r="AZ562" s="139"/>
      <c r="BA562" s="223" t="str">
        <f t="shared" si="3305"/>
        <v/>
      </c>
      <c r="BB562" s="223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223" t="str">
        <f t="shared" si="3300"/>
        <v/>
      </c>
    </row>
    <row r="563" spans="1:55">
      <c r="A563" s="166">
        <f>输入错误检查!A562</f>
        <v>0</v>
      </c>
      <c r="B563" s="108" t="str">
        <f t="shared" si="3539"/>
        <v/>
      </c>
      <c r="C563" s="108" t="str">
        <f t="shared" si="3540"/>
        <v/>
      </c>
      <c r="D563" s="108" t="str">
        <f t="shared" si="3541"/>
        <v/>
      </c>
      <c r="E563" s="108" t="str">
        <f t="shared" si="3542"/>
        <v/>
      </c>
      <c r="F563" s="108" t="str">
        <f t="shared" si="3543"/>
        <v/>
      </c>
      <c r="G563" s="125">
        <v>5</v>
      </c>
      <c r="H563" s="108" t="s">
        <v>307</v>
      </c>
      <c r="I563" s="108" t="str">
        <f t="shared" si="3332"/>
        <v/>
      </c>
      <c r="J563" s="108" t="str">
        <f t="shared" si="3333"/>
        <v/>
      </c>
      <c r="K563" s="179"/>
      <c r="L563" s="177"/>
      <c r="M563" s="208">
        <f>S563+S564</f>
        <v>0</v>
      </c>
      <c r="N563" s="208">
        <f>T563+T564</f>
        <v>0</v>
      </c>
      <c r="O563" s="125">
        <f t="shared" si="3565"/>
        <v>0</v>
      </c>
      <c r="P563" s="209">
        <f t="shared" si="3566"/>
        <v>0</v>
      </c>
      <c r="Q563" s="209">
        <f t="shared" si="3567"/>
        <v>0</v>
      </c>
      <c r="R563" s="209">
        <f t="shared" si="3568"/>
        <v>0</v>
      </c>
      <c r="S563" s="177"/>
      <c r="T563" s="177"/>
      <c r="U563" s="125" t="str">
        <f t="shared" si="3278"/>
        <v/>
      </c>
      <c r="V563" s="125" t="str" cm="1">
        <f t="array" ref="V563">_xlfn.IFS(S563+T563=0,"",S563&gt;T563,IF(I563="主",IF(S563=5,4,3),IF(S563=5,0,1)),S563&lt;T563,IF(I563="主",IF(T563=5,0,1),IF(T563=5,4,3)),S563=T563,2)</f>
        <v/>
      </c>
      <c r="W563" s="231"/>
      <c r="X563" s="231"/>
      <c r="Y563" s="210"/>
      <c r="Z563" s="235" t="str">
        <f t="shared" ref="Z563:AA563" si="3584">IF($K563="","",IF($K563=$K561,AT561,AT562))</f>
        <v/>
      </c>
      <c r="AA563" s="235" t="str">
        <f t="shared" si="3584"/>
        <v/>
      </c>
      <c r="AB563" s="239" t="str">
        <f t="shared" ref="AB563" si="3585">IF($K563="","",IF($K563=$K561,AW561,AW562))</f>
        <v/>
      </c>
      <c r="AC563" s="239" t="str">
        <f t="shared" ref="AC563" si="3586">IF($K563="","",IF($K563=$K561,AY561,AY562))</f>
        <v/>
      </c>
      <c r="AD563" s="232" t="str">
        <f t="shared" ref="AD563:AG563" si="3587">IF($K563="","",IF($K563=$K561,Z561,Z562))</f>
        <v/>
      </c>
      <c r="AE563" s="232" t="str">
        <f t="shared" si="3587"/>
        <v/>
      </c>
      <c r="AF563" s="240" t="str">
        <f t="shared" si="3587"/>
        <v/>
      </c>
      <c r="AG563" s="240" t="str">
        <f t="shared" si="3587"/>
        <v/>
      </c>
      <c r="AH563" s="232" t="str">
        <f t="shared" ref="AH563:AK563" si="3588">IF($K563="","",IF($K563=$K561,AD561,AD562))</f>
        <v/>
      </c>
      <c r="AI563" s="232" t="str">
        <f t="shared" si="3588"/>
        <v/>
      </c>
      <c r="AJ563" s="233" t="str">
        <f t="shared" si="3588"/>
        <v/>
      </c>
      <c r="AK563" s="233" t="str">
        <f t="shared" si="3588"/>
        <v/>
      </c>
      <c r="AL563" s="236" t="str">
        <f t="shared" ref="AL563" si="3589">IF($K563="","",IF($K563=$K561,AZ561,AZ562))</f>
        <v/>
      </c>
      <c r="AM563" s="241" t="str">
        <f t="shared" ref="AM563:AN563" si="3590">IF($K563="","",IF($K563=$K561,AL561,AL562))</f>
        <v/>
      </c>
      <c r="AN563" s="241" t="str">
        <f t="shared" si="3590"/>
        <v/>
      </c>
      <c r="AO563" s="249"/>
      <c r="AP563" s="177"/>
      <c r="AQ563" s="177"/>
      <c r="AR563" s="250"/>
      <c r="AS563" s="246"/>
      <c r="AT563" s="251"/>
      <c r="AU563" s="252"/>
      <c r="AV563" s="177"/>
      <c r="AW563" s="252"/>
      <c r="AX563" s="177"/>
      <c r="AY563" s="252"/>
      <c r="AZ563" s="283"/>
      <c r="BA563" s="223" t="str">
        <f t="shared" si="3305"/>
        <v/>
      </c>
      <c r="BB563" s="223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223" t="str">
        <f t="shared" si="3300"/>
        <v/>
      </c>
    </row>
    <row r="564" spans="1:55">
      <c r="A564" s="166">
        <f>输入错误检查!A563</f>
        <v>0</v>
      </c>
      <c r="B564" s="108" t="str">
        <f t="shared" si="3539"/>
        <v/>
      </c>
      <c r="C564" s="108" t="str">
        <f t="shared" si="3540"/>
        <v/>
      </c>
      <c r="D564" s="108" t="str">
        <f t="shared" si="3541"/>
        <v/>
      </c>
      <c r="E564" s="108" t="str">
        <f t="shared" si="3542"/>
        <v/>
      </c>
      <c r="F564" s="108" t="str">
        <f t="shared" si="3543"/>
        <v/>
      </c>
      <c r="G564" s="125">
        <v>5</v>
      </c>
      <c r="H564" s="108" t="s">
        <v>311</v>
      </c>
      <c r="I564" s="108" t="str">
        <f t="shared" si="3332"/>
        <v/>
      </c>
      <c r="J564" s="108" t="str">
        <f t="shared" si="3333"/>
        <v/>
      </c>
      <c r="K564" s="179"/>
      <c r="L564" s="177"/>
      <c r="M564" s="208"/>
      <c r="N564" s="208"/>
      <c r="O564" s="125"/>
      <c r="P564" s="224"/>
      <c r="Q564" s="224"/>
      <c r="R564" s="224"/>
      <c r="S564" s="177"/>
      <c r="T564" s="177"/>
      <c r="U564" s="125" t="str">
        <f t="shared" si="3278"/>
        <v/>
      </c>
      <c r="V564" s="125" t="str" cm="1">
        <f t="array" ref="V564">_xlfn.IFS(S564+T564=0,"",S564&gt;T564,IF(I564="主",IF(S564=5,4,3),IF(S564=5,0,1)),S564&lt;T564,IF(I564="主",IF(T564=5,0,1),IF(T564=5,4,3)),S564=T564,2)</f>
        <v/>
      </c>
      <c r="W564" s="231"/>
      <c r="X564" s="231"/>
      <c r="Y564" s="210" t="str">
        <f t="shared" si="3576"/>
        <v/>
      </c>
      <c r="Z564" s="235" t="str">
        <f t="shared" ref="Z564:AA564" si="3591">IF($K564="","",IF($K564=$K562,AT562,AT561))</f>
        <v/>
      </c>
      <c r="AA564" s="235" t="str">
        <f t="shared" si="3591"/>
        <v/>
      </c>
      <c r="AB564" s="239" t="str">
        <f t="shared" ref="AB564" si="3592">IF($K564="","",IF($K564=$K562,AW562,AW561))</f>
        <v/>
      </c>
      <c r="AC564" s="239" t="str">
        <f t="shared" ref="AC564" si="3593">IF($K564="","",IF($K564=$K562,AY562,AY561))</f>
        <v/>
      </c>
      <c r="AD564" s="232" t="str">
        <f t="shared" ref="AD564:AG564" si="3594">IF($K564="","",IF($K564=$K562,Z562,Z561))</f>
        <v/>
      </c>
      <c r="AE564" s="232" t="str">
        <f t="shared" si="3594"/>
        <v/>
      </c>
      <c r="AF564" s="240" t="str">
        <f t="shared" si="3594"/>
        <v/>
      </c>
      <c r="AG564" s="240" t="str">
        <f t="shared" si="3594"/>
        <v/>
      </c>
      <c r="AH564" s="232" t="str">
        <f t="shared" ref="AH564:AK564" si="3595">IF($K564="","",IF($K564=$K562,AD562,AD561))</f>
        <v/>
      </c>
      <c r="AI564" s="232" t="str">
        <f t="shared" si="3595"/>
        <v/>
      </c>
      <c r="AJ564" s="233" t="str">
        <f t="shared" si="3595"/>
        <v/>
      </c>
      <c r="AK564" s="233" t="str">
        <f t="shared" si="3595"/>
        <v/>
      </c>
      <c r="AL564" s="236" t="str">
        <f t="shared" ref="AL564" si="3596">IF($K564="","",IF($K564=$K562,AZ562,AZ561))</f>
        <v/>
      </c>
      <c r="AM564" s="241" t="str">
        <f t="shared" ref="AM564:AN564" si="3597">IF($K564="","",IF($K564=$K562,AL562,AL561))</f>
        <v/>
      </c>
      <c r="AN564" s="241" t="str">
        <f t="shared" si="3597"/>
        <v/>
      </c>
      <c r="AO564" s="249"/>
      <c r="AP564" s="177"/>
      <c r="AQ564" s="177"/>
      <c r="AR564" s="250"/>
      <c r="AS564" s="246"/>
      <c r="AT564" s="251"/>
      <c r="AU564" s="252"/>
      <c r="AV564" s="177"/>
      <c r="AW564" s="252"/>
      <c r="AX564" s="177"/>
      <c r="AY564" s="252"/>
      <c r="AZ564" s="283"/>
      <c r="BA564" s="223" t="str">
        <f t="shared" si="3305"/>
        <v/>
      </c>
      <c r="BB564" s="223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223" t="str">
        <f t="shared" si="3300"/>
        <v/>
      </c>
    </row>
    <row r="565" spans="1:55">
      <c r="A565" s="166">
        <f>输入错误检查!A564</f>
        <v>0</v>
      </c>
      <c r="B565" s="108" t="str">
        <f t="shared" si="3539"/>
        <v/>
      </c>
      <c r="C565" s="108" t="str">
        <f t="shared" si="3540"/>
        <v/>
      </c>
      <c r="D565" s="108" t="str">
        <f t="shared" si="3541"/>
        <v/>
      </c>
      <c r="E565" s="108" t="str">
        <f t="shared" si="3542"/>
        <v/>
      </c>
      <c r="F565" s="108" t="str">
        <f t="shared" si="3543"/>
        <v/>
      </c>
      <c r="G565" s="125" t="s">
        <v>314</v>
      </c>
      <c r="H565" s="108" t="s">
        <v>307</v>
      </c>
      <c r="I565" s="108" t="str">
        <f t="shared" si="3332"/>
        <v/>
      </c>
      <c r="J565" s="108" t="str">
        <f t="shared" si="3333"/>
        <v/>
      </c>
      <c r="K565" s="179"/>
      <c r="L565" s="177"/>
      <c r="M565" s="208">
        <f>S565+S566</f>
        <v>0</v>
      </c>
      <c r="N565" s="208">
        <f>T565+T566</f>
        <v>0</v>
      </c>
      <c r="O565" s="125">
        <f t="shared" si="3565"/>
        <v>0</v>
      </c>
      <c r="P565" s="209">
        <f t="shared" si="3566"/>
        <v>0</v>
      </c>
      <c r="Q565" s="209">
        <f t="shared" si="3567"/>
        <v>0</v>
      </c>
      <c r="R565" s="209">
        <f t="shared" si="3568"/>
        <v>0</v>
      </c>
      <c r="S565" s="177"/>
      <c r="T565" s="177"/>
      <c r="U565" s="125" t="str">
        <f t="shared" si="3278"/>
        <v/>
      </c>
      <c r="V565" s="125" t="str" cm="1">
        <f t="array" ref="V565">_xlfn.IFS(S565+T565=0,"",S565&gt;T565,IF(I565="主",IF(S565=5,4,3),IF(S565=5,0,1)),S565&lt;T565,IF(I565="主",IF(T565=5,0,1),IF(T565=5,4,3)),S565=T565,2)</f>
        <v/>
      </c>
      <c r="W565" s="231"/>
      <c r="X565" s="231"/>
      <c r="Y565" s="210"/>
      <c r="Z565" s="235" t="str">
        <f t="shared" ref="Z565:AA565" si="3598">IF($K565="","",IF($K565=$K563,AT563,AT564))</f>
        <v/>
      </c>
      <c r="AA565" s="235" t="str">
        <f t="shared" si="3598"/>
        <v/>
      </c>
      <c r="AB565" s="239" t="str">
        <f t="shared" ref="AB565" si="3599">IF($K565="","",IF($K565=$K563,AW563,AW564))</f>
        <v/>
      </c>
      <c r="AC565" s="239" t="str">
        <f t="shared" ref="AC565" si="3600">IF($K565="","",IF($K565=$K563,AY563,AY564))</f>
        <v/>
      </c>
      <c r="AD565" s="232" t="str">
        <f t="shared" ref="AD565:AG565" si="3601">IF($K565="","",IF($K565=$K563,Z563,Z564))</f>
        <v/>
      </c>
      <c r="AE565" s="232" t="str">
        <f t="shared" si="3601"/>
        <v/>
      </c>
      <c r="AF565" s="240" t="str">
        <f t="shared" si="3601"/>
        <v/>
      </c>
      <c r="AG565" s="240" t="str">
        <f t="shared" si="3601"/>
        <v/>
      </c>
      <c r="AH565" s="232" t="str">
        <f t="shared" ref="AH565:AK565" si="3602">IF($K565="","",IF($K565=$K563,AD563,AD564))</f>
        <v/>
      </c>
      <c r="AI565" s="232" t="str">
        <f t="shared" si="3602"/>
        <v/>
      </c>
      <c r="AJ565" s="233" t="str">
        <f t="shared" si="3602"/>
        <v/>
      </c>
      <c r="AK565" s="233" t="str">
        <f t="shared" si="3602"/>
        <v/>
      </c>
      <c r="AL565" s="236" t="str">
        <f t="shared" ref="AL565" si="3603">IF($K565="","",IF($K565=$K563,AZ563,AZ564))</f>
        <v/>
      </c>
      <c r="AM565" s="241" t="str">
        <f t="shared" ref="AM565:AN565" si="3604">IF($K565="","",IF($K565=$K563,AL563,AL564))</f>
        <v/>
      </c>
      <c r="AN565" s="241" t="str">
        <f t="shared" si="3604"/>
        <v/>
      </c>
      <c r="AO565" s="177"/>
      <c r="AP565" s="177"/>
      <c r="AQ565" s="177"/>
      <c r="AR565" s="177"/>
      <c r="AS565" s="246"/>
      <c r="AT565" s="252"/>
      <c r="AU565" s="252"/>
      <c r="AV565" s="177"/>
      <c r="AW565" s="252"/>
      <c r="AX565" s="177"/>
      <c r="AY565" s="252"/>
      <c r="AZ565" s="283"/>
      <c r="BA565" s="223" t="str">
        <f t="shared" si="3305"/>
        <v/>
      </c>
      <c r="BB565" s="223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223" t="str">
        <f t="shared" si="3300"/>
        <v/>
      </c>
    </row>
    <row r="566" spans="1:55">
      <c r="A566" s="166">
        <f>输入错误检查!A565</f>
        <v>0</v>
      </c>
      <c r="B566" s="108" t="str">
        <f t="shared" si="3539"/>
        <v/>
      </c>
      <c r="C566" s="108" t="str">
        <f t="shared" si="3540"/>
        <v/>
      </c>
      <c r="D566" s="108" t="str">
        <f t="shared" si="3541"/>
        <v/>
      </c>
      <c r="E566" s="108" t="str">
        <f t="shared" si="3542"/>
        <v/>
      </c>
      <c r="F566" s="108" t="str">
        <f t="shared" si="3543"/>
        <v/>
      </c>
      <c r="G566" s="125" t="s">
        <v>314</v>
      </c>
      <c r="H566" s="108" t="s">
        <v>311</v>
      </c>
      <c r="I566" s="108" t="str">
        <f t="shared" si="3332"/>
        <v/>
      </c>
      <c r="J566" s="108" t="str">
        <f t="shared" si="3333"/>
        <v/>
      </c>
      <c r="K566" s="177"/>
      <c r="L566" s="177"/>
      <c r="M566" s="208"/>
      <c r="N566" s="208"/>
      <c r="O566" s="125"/>
      <c r="P566" s="224"/>
      <c r="Q566" s="224"/>
      <c r="R566" s="224"/>
      <c r="S566" s="177"/>
      <c r="T566" s="177"/>
      <c r="U566" s="125" t="str">
        <f t="shared" si="3278"/>
        <v/>
      </c>
      <c r="V566" s="125" t="str" cm="1">
        <f t="array" ref="V566">_xlfn.IFS(S566+T566=0,"",S566&gt;T566,IF(I566="主",IF(S566=5,4,3),IF(S566=5,0,1)),S566&lt;T566,IF(I566="主",IF(T566=5,0,1),IF(T566=5,4,3)),S566=T566,2)</f>
        <v/>
      </c>
      <c r="W566" s="231"/>
      <c r="X566" s="231"/>
      <c r="Y566" s="210" t="str">
        <f t="shared" si="3576"/>
        <v/>
      </c>
      <c r="Z566" s="235" t="str">
        <f t="shared" ref="Z566:AA566" si="3605">IF($K566="","",IF($K566=$K564,AT564,AT563))</f>
        <v/>
      </c>
      <c r="AA566" s="235" t="str">
        <f t="shared" si="3605"/>
        <v/>
      </c>
      <c r="AB566" s="239" t="str">
        <f t="shared" ref="AB566" si="3606">IF($K566="","",IF($K566=$K564,AW564,AW563))</f>
        <v/>
      </c>
      <c r="AC566" s="239" t="str">
        <f t="shared" ref="AC566" si="3607">IF($K566="","",IF($K566=$K564,AY564,AY563))</f>
        <v/>
      </c>
      <c r="AD566" s="232" t="str">
        <f t="shared" ref="AD566:AG566" si="3608">IF($K566="","",IF($K566=$K564,Z564,Z563))</f>
        <v/>
      </c>
      <c r="AE566" s="232" t="str">
        <f t="shared" si="3608"/>
        <v/>
      </c>
      <c r="AF566" s="240" t="str">
        <f t="shared" si="3608"/>
        <v/>
      </c>
      <c r="AG566" s="240" t="str">
        <f t="shared" si="3608"/>
        <v/>
      </c>
      <c r="AH566" s="232" t="str">
        <f t="shared" ref="AH566:AK566" si="3609">IF($K566="","",IF($K566=$K564,AD564,AD563))</f>
        <v/>
      </c>
      <c r="AI566" s="232" t="str">
        <f t="shared" si="3609"/>
        <v/>
      </c>
      <c r="AJ566" s="233" t="str">
        <f t="shared" si="3609"/>
        <v/>
      </c>
      <c r="AK566" s="233" t="str">
        <f t="shared" si="3609"/>
        <v/>
      </c>
      <c r="AL566" s="236" t="str">
        <f t="shared" ref="AL566" si="3610">IF($K566="","",IF($K566=$K564,AZ564,AZ563))</f>
        <v/>
      </c>
      <c r="AM566" s="241" t="str">
        <f t="shared" ref="AM566:AN566" si="3611">IF($K566="","",IF($K566=$K564,AL564,AL563))</f>
        <v/>
      </c>
      <c r="AN566" s="241" t="str">
        <f t="shared" si="3611"/>
        <v/>
      </c>
      <c r="AO566" s="177"/>
      <c r="AP566" s="177"/>
      <c r="AQ566" s="177"/>
      <c r="AR566" s="177"/>
      <c r="AS566" s="177"/>
      <c r="AT566" s="252"/>
      <c r="AU566" s="252"/>
      <c r="AV566" s="177"/>
      <c r="AW566" s="252"/>
      <c r="AX566" s="177"/>
      <c r="AY566" s="252"/>
      <c r="AZ566" s="283"/>
      <c r="BA566" s="223" t="str">
        <f t="shared" si="3305"/>
        <v/>
      </c>
      <c r="BB566" s="223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223" t="str">
        <f t="shared" si="3300"/>
        <v/>
      </c>
    </row>
    <row r="567" spans="1:55">
      <c r="A567" s="166">
        <f>输入错误检查!A566</f>
        <v>0</v>
      </c>
      <c r="B567" s="108" t="str">
        <f>IF(赛果!A49="","",赛果!A49)</f>
        <v/>
      </c>
      <c r="C567" s="108" t="str">
        <f>IF(赛果!B49="","",赛果!B49)</f>
        <v/>
      </c>
      <c r="D567" s="108" t="str">
        <f>IF(赛果!C49="","",赛果!C49)</f>
        <v/>
      </c>
      <c r="E567" s="108" t="str">
        <f>IF(赛果!D49="","",赛果!D49)</f>
        <v/>
      </c>
      <c r="F567" s="108" t="str">
        <f>IF(赛果!E49="","",赛果!E49)</f>
        <v/>
      </c>
      <c r="G567" s="125">
        <v>1</v>
      </c>
      <c r="H567" s="108" t="s">
        <v>307</v>
      </c>
      <c r="I567" s="108" t="str">
        <f t="shared" si="3332"/>
        <v/>
      </c>
      <c r="J567" s="108" t="str">
        <f t="shared" si="3333"/>
        <v/>
      </c>
      <c r="K567" s="288"/>
      <c r="L567" s="288"/>
      <c r="M567" s="208">
        <f>S567+S568</f>
        <v>0</v>
      </c>
      <c r="N567" s="208">
        <f>T567+T568</f>
        <v>0</v>
      </c>
      <c r="O567" s="108">
        <f t="shared" ref="O567:O571" si="3612">M567+N567</f>
        <v>0</v>
      </c>
      <c r="P567" s="256">
        <f t="shared" ref="P567:P571" si="3613">IF(M567&gt;N567,1,0)</f>
        <v>0</v>
      </c>
      <c r="Q567" s="256">
        <f t="shared" ref="Q567:Q571" si="3614">IF(M567+N567=0,0,IF(M567=N567,1,0))</f>
        <v>0</v>
      </c>
      <c r="R567" s="256">
        <f t="shared" ref="R567:R571" si="3615">IF(M567&lt;N567,1,0)</f>
        <v>0</v>
      </c>
      <c r="S567" s="288"/>
      <c r="T567" s="288"/>
      <c r="U567" s="125" t="str">
        <f t="shared" si="3278"/>
        <v/>
      </c>
      <c r="V567" s="125" t="str" cm="1">
        <f t="array" ref="V567">_xlfn.IFS(S567+T567=0,"",S567&gt;T567,IF(I567="主",IF(S567=5,4,3),IF(S567=5,0,1)),S567&lt;T567,IF(I567="主",IF(T567=5,0,1),IF(T567=5,4,3)),S567=T567,2)</f>
        <v/>
      </c>
      <c r="W567" s="258"/>
      <c r="X567" s="258"/>
      <c r="Y567" s="258"/>
      <c r="Z567" s="211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3"/>
      <c r="AL567" s="214"/>
      <c r="AM567" s="214"/>
      <c r="AN567" s="214"/>
      <c r="AO567" s="276"/>
      <c r="AP567" s="278"/>
      <c r="AQ567" s="261"/>
      <c r="AR567" s="262"/>
      <c r="AS567" s="263"/>
      <c r="AT567" s="264"/>
      <c r="AU567" s="265"/>
      <c r="AV567" s="179"/>
      <c r="AW567" s="265"/>
      <c r="AX567" s="179"/>
      <c r="AY567" s="265"/>
      <c r="AZ567" s="266"/>
      <c r="BA567" s="223" t="str">
        <f t="shared" si="3305"/>
        <v/>
      </c>
      <c r="BB567" s="223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223" t="str">
        <f t="shared" si="3300"/>
        <v/>
      </c>
    </row>
    <row r="568" spans="1:55">
      <c r="A568" s="166">
        <f>输入错误检查!A567</f>
        <v>0</v>
      </c>
      <c r="B568" s="108" t="str">
        <f t="shared" ref="B568:B578" si="3616">B567</f>
        <v/>
      </c>
      <c r="C568" s="108" t="str">
        <f t="shared" ref="C568:C578" si="3617">C567</f>
        <v/>
      </c>
      <c r="D568" s="108" t="str">
        <f t="shared" ref="D568:D578" si="3618">D567</f>
        <v/>
      </c>
      <c r="E568" s="108" t="str">
        <f t="shared" ref="E568:E578" si="3619">E567</f>
        <v/>
      </c>
      <c r="F568" s="108" t="str">
        <f t="shared" ref="F568:F578" si="3620">F567</f>
        <v/>
      </c>
      <c r="G568" s="125">
        <v>1</v>
      </c>
      <c r="H568" s="108" t="s">
        <v>311</v>
      </c>
      <c r="I568" s="108" t="str">
        <f t="shared" si="3332"/>
        <v/>
      </c>
      <c r="J568" s="108" t="str">
        <f t="shared" si="3333"/>
        <v/>
      </c>
      <c r="K568" s="288"/>
      <c r="L568" s="288"/>
      <c r="M568" s="208"/>
      <c r="N568" s="208"/>
      <c r="O568" s="108"/>
      <c r="P568" s="267"/>
      <c r="Q568" s="267"/>
      <c r="R568" s="267"/>
      <c r="S568" s="288"/>
      <c r="T568" s="288"/>
      <c r="U568" s="125" t="str">
        <f t="shared" si="3278"/>
        <v/>
      </c>
      <c r="V568" s="125" t="str" cm="1">
        <f t="array" ref="V568">_xlfn.IFS(S568+T568=0,"",S568&gt;T568,IF(I568="主",IF(S568=5,4,3),IF(S568=5,0,1)),S568&lt;T568,IF(I568="主",IF(T568=5,0,1),IF(T568=5,4,3)),S568=T568,2)</f>
        <v/>
      </c>
      <c r="W568" s="258" t="str">
        <f>IF(W567="","",W567)</f>
        <v/>
      </c>
      <c r="X568" s="258"/>
      <c r="Y568" s="258" t="str">
        <f t="shared" ref="Y568:Y572" si="3621">IF(Y567="","",Y567)</f>
        <v/>
      </c>
      <c r="Z568" s="225"/>
      <c r="AA568" s="226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13"/>
      <c r="AL568" s="214"/>
      <c r="AM568" s="214"/>
      <c r="AN568" s="214"/>
      <c r="AO568" s="276"/>
      <c r="AP568" s="278"/>
      <c r="AQ568" s="268"/>
      <c r="AR568" s="269"/>
      <c r="AS568" s="270"/>
      <c r="AT568" s="264"/>
      <c r="AU568" s="265"/>
      <c r="AV568" s="179"/>
      <c r="AW568" s="265"/>
      <c r="AX568" s="179"/>
      <c r="AY568" s="265"/>
      <c r="AZ568" s="266"/>
      <c r="BA568" s="223" t="str">
        <f t="shared" si="3305"/>
        <v/>
      </c>
      <c r="BB568" s="223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223" t="str">
        <f t="shared" si="3300"/>
        <v/>
      </c>
    </row>
    <row r="569" spans="1:55">
      <c r="A569" s="166">
        <f>输入错误检查!A568</f>
        <v>0</v>
      </c>
      <c r="B569" s="108" t="str">
        <f t="shared" si="3616"/>
        <v/>
      </c>
      <c r="C569" s="108" t="str">
        <f t="shared" si="3617"/>
        <v/>
      </c>
      <c r="D569" s="108" t="str">
        <f t="shared" si="3618"/>
        <v/>
      </c>
      <c r="E569" s="108" t="str">
        <f t="shared" si="3619"/>
        <v/>
      </c>
      <c r="F569" s="108" t="str">
        <f t="shared" si="3620"/>
        <v/>
      </c>
      <c r="G569" s="125">
        <v>2</v>
      </c>
      <c r="H569" s="108" t="s">
        <v>307</v>
      </c>
      <c r="I569" s="108" t="str">
        <f t="shared" si="3332"/>
        <v/>
      </c>
      <c r="J569" s="108" t="str">
        <f t="shared" si="3333"/>
        <v/>
      </c>
      <c r="K569" s="288"/>
      <c r="L569" s="288"/>
      <c r="M569" s="208">
        <f>S569+S570</f>
        <v>0</v>
      </c>
      <c r="N569" s="208">
        <f>T569+T570</f>
        <v>0</v>
      </c>
      <c r="O569" s="108">
        <f t="shared" si="3612"/>
        <v>0</v>
      </c>
      <c r="P569" s="256">
        <f t="shared" si="3613"/>
        <v>0</v>
      </c>
      <c r="Q569" s="256">
        <f t="shared" si="3614"/>
        <v>0</v>
      </c>
      <c r="R569" s="256">
        <f t="shared" si="3615"/>
        <v>0</v>
      </c>
      <c r="S569" s="288"/>
      <c r="T569" s="288"/>
      <c r="U569" s="125" t="str">
        <f t="shared" si="3278"/>
        <v/>
      </c>
      <c r="V569" s="125" t="str" cm="1">
        <f t="array" ref="V569">_xlfn.IFS(S569+T569=0,"",S569&gt;T569,IF(I569="主",IF(S569=5,4,3),IF(S569=5,0,1)),S569&lt;T569,IF(I569="主",IF(T569=5,0,1),IF(T569=5,4,3)),S569=T569,2)</f>
        <v/>
      </c>
      <c r="W569" s="271"/>
      <c r="X569" s="258"/>
      <c r="Y569" s="258"/>
      <c r="Z569" s="232" t="str">
        <f t="shared" ref="Z569:AA569" si="3622">IF($K569="","",IF($K569=$K567,AT567,AT568))</f>
        <v/>
      </c>
      <c r="AA569" s="233" t="str">
        <f t="shared" si="3622"/>
        <v/>
      </c>
      <c r="AB569" s="234" t="str">
        <f t="shared" ref="AB569" si="3623">IF($K569="","",IF($K569=$K567,AW567,AW568))</f>
        <v/>
      </c>
      <c r="AC569" s="235" t="str">
        <f t="shared" ref="AC569" si="3624">IF($K569="","",IF($K569=$K567,AY567,AY568))</f>
        <v/>
      </c>
      <c r="AD569" s="227"/>
      <c r="AE569" s="227"/>
      <c r="AF569" s="227"/>
      <c r="AG569" s="227"/>
      <c r="AH569" s="227"/>
      <c r="AI569" s="227"/>
      <c r="AJ569" s="227"/>
      <c r="AK569" s="227"/>
      <c r="AL569" s="236" t="str">
        <f t="shared" ref="AL569" si="3625">IF($K569="","",IF($K569=$K567,AZ567,AZ568))</f>
        <v/>
      </c>
      <c r="AM569" s="214"/>
      <c r="AN569" s="214"/>
      <c r="AO569" s="276"/>
      <c r="AP569" s="277"/>
      <c r="AQ569" s="289"/>
      <c r="AR569" s="274"/>
      <c r="AS569" s="270"/>
      <c r="AT569" s="264"/>
      <c r="AU569" s="265"/>
      <c r="AV569" s="179"/>
      <c r="AW569" s="265"/>
      <c r="AX569" s="179"/>
      <c r="AY569" s="265"/>
      <c r="AZ569" s="266"/>
      <c r="BA569" s="223" t="str">
        <f t="shared" si="3305"/>
        <v/>
      </c>
      <c r="BB569" s="223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223" t="str">
        <f t="shared" si="3300"/>
        <v/>
      </c>
    </row>
    <row r="570" spans="1:55">
      <c r="A570" s="166">
        <f>输入错误检查!A569</f>
        <v>0</v>
      </c>
      <c r="B570" s="108" t="str">
        <f t="shared" si="3616"/>
        <v/>
      </c>
      <c r="C570" s="108" t="str">
        <f t="shared" si="3617"/>
        <v/>
      </c>
      <c r="D570" s="108" t="str">
        <f t="shared" si="3618"/>
        <v/>
      </c>
      <c r="E570" s="108" t="str">
        <f t="shared" si="3619"/>
        <v/>
      </c>
      <c r="F570" s="108" t="str">
        <f t="shared" si="3620"/>
        <v/>
      </c>
      <c r="G570" s="125">
        <v>2</v>
      </c>
      <c r="H570" s="108" t="s">
        <v>311</v>
      </c>
      <c r="I570" s="108" t="str">
        <f t="shared" si="3332"/>
        <v/>
      </c>
      <c r="J570" s="108" t="str">
        <f t="shared" si="3333"/>
        <v/>
      </c>
      <c r="K570" s="288"/>
      <c r="L570" s="288"/>
      <c r="M570" s="208"/>
      <c r="N570" s="208"/>
      <c r="O570" s="108"/>
      <c r="P570" s="267"/>
      <c r="Q570" s="267"/>
      <c r="R570" s="267"/>
      <c r="S570" s="288"/>
      <c r="T570" s="288"/>
      <c r="U570" s="125" t="str">
        <f t="shared" si="3278"/>
        <v/>
      </c>
      <c r="V570" s="125" t="str" cm="1">
        <f t="array" ref="V570">_xlfn.IFS(S570+T570=0,"",S570&gt;T570,IF(I570="主",IF(S570=5,4,3),IF(S570=5,0,1)),S570&lt;T570,IF(I570="主",IF(T570=5,0,1),IF(T570=5,4,3)),S570=T570,2)</f>
        <v/>
      </c>
      <c r="W570" s="271"/>
      <c r="X570" s="258"/>
      <c r="Y570" s="258" t="str">
        <f t="shared" si="3621"/>
        <v/>
      </c>
      <c r="Z570" s="232" t="str">
        <f t="shared" ref="Z570:AA570" si="3626">IF($K570="","",IF($K570=$K568,AT568,AT567))</f>
        <v/>
      </c>
      <c r="AA570" s="233" t="str">
        <f t="shared" si="3626"/>
        <v/>
      </c>
      <c r="AB570" s="234" t="str">
        <f t="shared" ref="AB570" si="3627">IF($K570="","",IF($K570=$K568,AW568,AW567))</f>
        <v/>
      </c>
      <c r="AC570" s="235" t="str">
        <f t="shared" ref="AC570" si="3628">IF($K570="","",IF($K570=$K568,AY568,AY567))</f>
        <v/>
      </c>
      <c r="AD570" s="226"/>
      <c r="AE570" s="226"/>
      <c r="AF570" s="227"/>
      <c r="AG570" s="227"/>
      <c r="AH570" s="227"/>
      <c r="AI570" s="227"/>
      <c r="AJ570" s="227"/>
      <c r="AK570" s="227"/>
      <c r="AL570" s="236" t="str">
        <f t="shared" ref="AL570" si="3629">IF($K570="","",IF($K570=$K568,AZ568,AZ567))</f>
        <v/>
      </c>
      <c r="AM570" s="214"/>
      <c r="AN570" s="214"/>
      <c r="AO570" s="276"/>
      <c r="AP570" s="277"/>
      <c r="AQ570" s="278"/>
      <c r="AR570" s="268"/>
      <c r="AS570" s="270"/>
      <c r="AT570" s="264"/>
      <c r="AU570" s="265"/>
      <c r="AV570" s="179"/>
      <c r="AW570" s="265"/>
      <c r="AX570" s="179"/>
      <c r="AY570" s="265"/>
      <c r="AZ570" s="266"/>
      <c r="BA570" s="223" t="str">
        <f t="shared" si="3305"/>
        <v/>
      </c>
      <c r="BB570" s="223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223" t="str">
        <f t="shared" si="3300"/>
        <v/>
      </c>
    </row>
    <row r="571" spans="1:55">
      <c r="A571" s="166">
        <f>输入错误检查!A570</f>
        <v>0</v>
      </c>
      <c r="B571" s="108" t="str">
        <f t="shared" si="3616"/>
        <v/>
      </c>
      <c r="C571" s="108" t="str">
        <f t="shared" si="3617"/>
        <v/>
      </c>
      <c r="D571" s="108" t="str">
        <f t="shared" si="3618"/>
        <v/>
      </c>
      <c r="E571" s="108" t="str">
        <f t="shared" si="3619"/>
        <v/>
      </c>
      <c r="F571" s="108" t="str">
        <f t="shared" si="3620"/>
        <v/>
      </c>
      <c r="G571" s="125">
        <v>3</v>
      </c>
      <c r="H571" s="108" t="s">
        <v>307</v>
      </c>
      <c r="I571" s="108" t="str">
        <f t="shared" si="3332"/>
        <v/>
      </c>
      <c r="J571" s="108" t="str">
        <f t="shared" si="3333"/>
        <v/>
      </c>
      <c r="K571" s="288"/>
      <c r="L571" s="288"/>
      <c r="M571" s="208">
        <f>S571+S572</f>
        <v>0</v>
      </c>
      <c r="N571" s="208">
        <f>T571+T572</f>
        <v>0</v>
      </c>
      <c r="O571" s="108">
        <f t="shared" si="3612"/>
        <v>0</v>
      </c>
      <c r="P571" s="256">
        <f t="shared" si="3613"/>
        <v>0</v>
      </c>
      <c r="Q571" s="256">
        <f t="shared" si="3614"/>
        <v>0</v>
      </c>
      <c r="R571" s="256">
        <f t="shared" si="3615"/>
        <v>0</v>
      </c>
      <c r="S571" s="288"/>
      <c r="T571" s="288"/>
      <c r="U571" s="125" t="str">
        <f t="shared" si="3278"/>
        <v/>
      </c>
      <c r="V571" s="125" t="str" cm="1">
        <f t="array" ref="V571">_xlfn.IFS(S571+T571=0,"",S571&gt;T571,IF(I571="主",IF(S571=5,4,3),IF(S571=5,0,1)),S571&lt;T571,IF(I571="主",IF(T571=5,0,1),IF(T571=5,4,3)),S571=T571,2)</f>
        <v/>
      </c>
      <c r="W571" s="271"/>
      <c r="X571" s="271"/>
      <c r="Y571" s="258"/>
      <c r="Z571" s="235" t="str">
        <f t="shared" ref="Z571:AA571" si="3630">IF($K571="","",IF($K571=$K569,AT569,AT570))</f>
        <v/>
      </c>
      <c r="AA571" s="235" t="str">
        <f t="shared" si="3630"/>
        <v/>
      </c>
      <c r="AB571" s="239" t="str">
        <f t="shared" ref="AB571" si="3631">IF($K571="","",IF($K571=$K569,AW569,AW570))</f>
        <v/>
      </c>
      <c r="AC571" s="239" t="str">
        <f t="shared" ref="AC571" si="3632">IF($K571="","",IF($K571=$K569,AY569,AY570))</f>
        <v/>
      </c>
      <c r="AD571" s="235" t="str">
        <f t="shared" ref="AD571:AG571" si="3633">IF($K571="","",IF($K571=$K569,Z569,Z570))</f>
        <v/>
      </c>
      <c r="AE571" s="240" t="str">
        <f t="shared" si="3633"/>
        <v/>
      </c>
      <c r="AF571" s="240" t="str">
        <f t="shared" si="3633"/>
        <v/>
      </c>
      <c r="AG571" s="240" t="str">
        <f t="shared" si="3633"/>
        <v/>
      </c>
      <c r="AH571" s="227"/>
      <c r="AI571" s="227"/>
      <c r="AJ571" s="227"/>
      <c r="AK571" s="227"/>
      <c r="AL571" s="236" t="str">
        <f t="shared" ref="AL571" si="3634">IF($K571="","",IF($K571=$K569,AZ569,AZ570))</f>
        <v/>
      </c>
      <c r="AM571" s="241" t="str">
        <f t="shared" ref="AM571" si="3635">IF($K571="","",IF($K571=$K569,AL569,AL570))</f>
        <v/>
      </c>
      <c r="AN571" s="214"/>
      <c r="AO571" s="276"/>
      <c r="AP571" s="277"/>
      <c r="AQ571" s="277"/>
      <c r="AR571" s="289"/>
      <c r="AS571" s="275"/>
      <c r="AT571" s="264"/>
      <c r="AU571" s="265"/>
      <c r="AV571" s="179"/>
      <c r="AW571" s="265"/>
      <c r="AX571" s="179"/>
      <c r="AY571" s="265"/>
      <c r="AZ571" s="266"/>
      <c r="BA571" s="223" t="str">
        <f t="shared" si="3305"/>
        <v/>
      </c>
      <c r="BB571" s="223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223" t="str">
        <f t="shared" si="3300"/>
        <v/>
      </c>
    </row>
    <row r="572" spans="1:55">
      <c r="A572" s="166">
        <f>输入错误检查!A571</f>
        <v>0</v>
      </c>
      <c r="B572" s="108" t="str">
        <f t="shared" si="3616"/>
        <v/>
      </c>
      <c r="C572" s="108" t="str">
        <f t="shared" si="3617"/>
        <v/>
      </c>
      <c r="D572" s="108" t="str">
        <f t="shared" si="3618"/>
        <v/>
      </c>
      <c r="E572" s="108" t="str">
        <f t="shared" si="3619"/>
        <v/>
      </c>
      <c r="F572" s="108" t="str">
        <f t="shared" si="3620"/>
        <v/>
      </c>
      <c r="G572" s="125">
        <v>3</v>
      </c>
      <c r="H572" s="108" t="s">
        <v>311</v>
      </c>
      <c r="I572" s="108" t="str">
        <f t="shared" si="3332"/>
        <v/>
      </c>
      <c r="J572" s="108" t="str">
        <f t="shared" si="3333"/>
        <v/>
      </c>
      <c r="K572" s="288"/>
      <c r="L572" s="288"/>
      <c r="M572" s="208"/>
      <c r="N572" s="208"/>
      <c r="O572" s="108"/>
      <c r="P572" s="267"/>
      <c r="Q572" s="267"/>
      <c r="R572" s="267"/>
      <c r="S572" s="288"/>
      <c r="T572" s="288"/>
      <c r="U572" s="125" t="str">
        <f t="shared" si="3278"/>
        <v/>
      </c>
      <c r="V572" s="125" t="str" cm="1">
        <f t="array" ref="V572">_xlfn.IFS(S572+T572=0,"",S572&gt;T572,IF(I572="主",IF(S572=5,4,3),IF(S572=5,0,1)),S572&lt;T572,IF(I572="主",IF(T572=5,0,1),IF(T572=5,4,3)),S572=T572,2)</f>
        <v/>
      </c>
      <c r="W572" s="271"/>
      <c r="X572" s="271"/>
      <c r="Y572" s="258" t="str">
        <f t="shared" si="3621"/>
        <v/>
      </c>
      <c r="Z572" s="235" t="str">
        <f t="shared" ref="Z572:AA572" si="3636">IF($K572="","",IF($K572=$K570,AT570,AT569))</f>
        <v/>
      </c>
      <c r="AA572" s="235" t="str">
        <f t="shared" si="3636"/>
        <v/>
      </c>
      <c r="AB572" s="239" t="str">
        <f t="shared" ref="AB572" si="3637">IF($K572="","",IF($K572=$K570,AW570,AW569))</f>
        <v/>
      </c>
      <c r="AC572" s="239" t="str">
        <f t="shared" ref="AC572" si="3638">IF($K572="","",IF($K572=$K570,AY570,AY569))</f>
        <v/>
      </c>
      <c r="AD572" s="235" t="str">
        <f t="shared" ref="AD572:AG572" si="3639">IF($K572="","",IF($K572=$K570,Z570,Z569))</f>
        <v/>
      </c>
      <c r="AE572" s="240" t="str">
        <f t="shared" si="3639"/>
        <v/>
      </c>
      <c r="AF572" s="240" t="str">
        <f t="shared" si="3639"/>
        <v/>
      </c>
      <c r="AG572" s="240" t="str">
        <f t="shared" si="3639"/>
        <v/>
      </c>
      <c r="AH572" s="226"/>
      <c r="AI572" s="226"/>
      <c r="AJ572" s="226"/>
      <c r="AK572" s="243"/>
      <c r="AL572" s="236" t="str">
        <f t="shared" ref="AL572" si="3640">IF($K572="","",IF($K572=$K570,AZ570,AZ569))</f>
        <v/>
      </c>
      <c r="AM572" s="241" t="str">
        <f t="shared" ref="AM572" si="3641">IF($K572="","",IF($K572=$K570,AL570,AL569))</f>
        <v/>
      </c>
      <c r="AN572" s="214"/>
      <c r="AO572" s="276"/>
      <c r="AP572" s="277"/>
      <c r="AQ572" s="277"/>
      <c r="AR572" s="278"/>
      <c r="AS572" s="279"/>
      <c r="AT572" s="264"/>
      <c r="AU572" s="265"/>
      <c r="AV572" s="179"/>
      <c r="AW572" s="265"/>
      <c r="AX572" s="179"/>
      <c r="AY572" s="265"/>
      <c r="AZ572" s="266"/>
      <c r="BA572" s="223" t="str">
        <f t="shared" si="3305"/>
        <v/>
      </c>
      <c r="BB572" s="223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223" t="str">
        <f t="shared" si="3300"/>
        <v/>
      </c>
    </row>
    <row r="573" spans="1:55">
      <c r="A573" s="166">
        <f>输入错误检查!A572</f>
        <v>0</v>
      </c>
      <c r="B573" s="108" t="str">
        <f t="shared" si="3616"/>
        <v/>
      </c>
      <c r="C573" s="108" t="str">
        <f t="shared" si="3617"/>
        <v/>
      </c>
      <c r="D573" s="108" t="str">
        <f t="shared" si="3618"/>
        <v/>
      </c>
      <c r="E573" s="108" t="str">
        <f t="shared" si="3619"/>
        <v/>
      </c>
      <c r="F573" s="108" t="str">
        <f t="shared" si="3620"/>
        <v/>
      </c>
      <c r="G573" s="125">
        <v>4</v>
      </c>
      <c r="H573" s="108" t="s">
        <v>307</v>
      </c>
      <c r="I573" s="108" t="str">
        <f t="shared" si="3332"/>
        <v/>
      </c>
      <c r="J573" s="108" t="str">
        <f t="shared" si="3333"/>
        <v/>
      </c>
      <c r="K573" s="288"/>
      <c r="L573" s="288"/>
      <c r="M573" s="208">
        <f>S573+S574</f>
        <v>0</v>
      </c>
      <c r="N573" s="208">
        <f>T573+T574</f>
        <v>0</v>
      </c>
      <c r="O573" s="108">
        <f t="shared" ref="O573:O577" si="3642">M573+N573</f>
        <v>0</v>
      </c>
      <c r="P573" s="256">
        <f t="shared" ref="P573:P577" si="3643">IF(M573&gt;N573,1,0)</f>
        <v>0</v>
      </c>
      <c r="Q573" s="256">
        <f t="shared" ref="Q573:Q577" si="3644">IF(M573+N573=0,0,IF(M573=N573,1,0))</f>
        <v>0</v>
      </c>
      <c r="R573" s="256">
        <f t="shared" ref="R573:R577" si="3645">IF(M573&lt;N573,1,0)</f>
        <v>0</v>
      </c>
      <c r="S573" s="288"/>
      <c r="T573" s="288"/>
      <c r="U573" s="125" t="str">
        <f t="shared" si="3278"/>
        <v/>
      </c>
      <c r="V573" s="125" t="str" cm="1">
        <f t="array" ref="V573">_xlfn.IFS(S573+T573=0,"",S573&gt;T573,IF(I573="主",IF(S573=5,4,3),IF(S573=5,0,1)),S573&lt;T573,IF(I573="主",IF(T573=5,0,1),IF(T573=5,4,3)),S573=T573,2)</f>
        <v/>
      </c>
      <c r="W573" s="271"/>
      <c r="X573" s="271"/>
      <c r="Y573" s="258"/>
      <c r="Z573" s="235" t="str">
        <f t="shared" ref="Z573:AA573" si="3646">IF($K573="","",IF($K573=$K571,AT571,AT572))</f>
        <v/>
      </c>
      <c r="AA573" s="235" t="str">
        <f t="shared" si="3646"/>
        <v/>
      </c>
      <c r="AB573" s="239" t="str">
        <f t="shared" ref="AB573" si="3647">IF($K573="","",IF($K573=$K571,AW571,AW572))</f>
        <v/>
      </c>
      <c r="AC573" s="239" t="str">
        <f t="shared" ref="AC573" si="3648">IF($K573="","",IF($K573=$K571,AY571,AY572))</f>
        <v/>
      </c>
      <c r="AD573" s="232" t="str">
        <f t="shared" ref="AD573:AG573" si="3649">IF($K573="","",IF($K573=$K571,Z571,Z572))</f>
        <v/>
      </c>
      <c r="AE573" s="232" t="str">
        <f t="shared" si="3649"/>
        <v/>
      </c>
      <c r="AF573" s="240" t="str">
        <f t="shared" si="3649"/>
        <v/>
      </c>
      <c r="AG573" s="240" t="str">
        <f t="shared" si="3649"/>
        <v/>
      </c>
      <c r="AH573" s="232" t="str">
        <f t="shared" ref="AH573:AK573" si="3650">IF($K573="","",IF($K573=$K571,AD571,AD572))</f>
        <v/>
      </c>
      <c r="AI573" s="232" t="str">
        <f t="shared" si="3650"/>
        <v/>
      </c>
      <c r="AJ573" s="233" t="str">
        <f t="shared" si="3650"/>
        <v/>
      </c>
      <c r="AK573" s="233" t="str">
        <f t="shared" si="3650"/>
        <v/>
      </c>
      <c r="AL573" s="236" t="str">
        <f t="shared" ref="AL573" si="3651">IF($K573="","",IF($K573=$K571,AZ571,AZ572))</f>
        <v/>
      </c>
      <c r="AM573" s="241" t="str">
        <f t="shared" ref="AM573:AN573" si="3652">IF($K573="","",IF($K573=$K571,AL571,AL572))</f>
        <v/>
      </c>
      <c r="AN573" s="241" t="str">
        <f t="shared" si="3652"/>
        <v/>
      </c>
      <c r="AO573" s="277"/>
      <c r="AP573" s="277"/>
      <c r="AQ573" s="277"/>
      <c r="AR573" s="277"/>
      <c r="AS573" s="280"/>
      <c r="AT573" s="264"/>
      <c r="AU573" s="265"/>
      <c r="AV573" s="179"/>
      <c r="AW573" s="265"/>
      <c r="AX573" s="179"/>
      <c r="AY573" s="265"/>
      <c r="AZ573" s="266"/>
      <c r="BA573" s="223" t="str">
        <f t="shared" si="3305"/>
        <v/>
      </c>
      <c r="BB573" s="223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223" t="str">
        <f t="shared" si="3300"/>
        <v/>
      </c>
    </row>
    <row r="574" spans="1:55">
      <c r="A574" s="166">
        <f>输入错误检查!A573</f>
        <v>0</v>
      </c>
      <c r="B574" s="108" t="str">
        <f t="shared" si="3616"/>
        <v/>
      </c>
      <c r="C574" s="108" t="str">
        <f t="shared" si="3617"/>
        <v/>
      </c>
      <c r="D574" s="108" t="str">
        <f t="shared" si="3618"/>
        <v/>
      </c>
      <c r="E574" s="108" t="str">
        <f t="shared" si="3619"/>
        <v/>
      </c>
      <c r="F574" s="108" t="str">
        <f t="shared" si="3620"/>
        <v/>
      </c>
      <c r="G574" s="125">
        <v>4</v>
      </c>
      <c r="H574" s="108" t="s">
        <v>311</v>
      </c>
      <c r="I574" s="108" t="str">
        <f t="shared" si="3332"/>
        <v/>
      </c>
      <c r="J574" s="108" t="str">
        <f t="shared" si="3333"/>
        <v/>
      </c>
      <c r="K574" s="288"/>
      <c r="L574" s="288"/>
      <c r="M574" s="208"/>
      <c r="N574" s="208"/>
      <c r="O574" s="108"/>
      <c r="P574" s="267"/>
      <c r="Q574" s="267"/>
      <c r="R574" s="267"/>
      <c r="S574" s="288"/>
      <c r="T574" s="288"/>
      <c r="U574" s="125" t="str">
        <f t="shared" si="3278"/>
        <v/>
      </c>
      <c r="V574" s="125" t="str" cm="1">
        <f t="array" ref="V574">_xlfn.IFS(S574+T574=0,"",S574&gt;T574,IF(I574="主",IF(S574=5,4,3),IF(S574=5,0,1)),S574&lt;T574,IF(I574="主",IF(T574=5,0,1),IF(T574=5,4,3)),S574=T574,2)</f>
        <v/>
      </c>
      <c r="W574" s="271"/>
      <c r="X574" s="271"/>
      <c r="Y574" s="258" t="str">
        <f t="shared" ref="Y574:Y578" si="3653">IF(Y573="","",Y573)</f>
        <v/>
      </c>
      <c r="Z574" s="235" t="str">
        <f t="shared" ref="Z574:AA574" si="3654">IF($K574="","",IF($K574=$K572,AT572,AT571))</f>
        <v/>
      </c>
      <c r="AA574" s="235" t="str">
        <f t="shared" si="3654"/>
        <v/>
      </c>
      <c r="AB574" s="239" t="str">
        <f t="shared" ref="AB574" si="3655">IF($K574="","",IF($K574=$K572,AW572,AW571))</f>
        <v/>
      </c>
      <c r="AC574" s="239" t="str">
        <f t="shared" ref="AC574" si="3656">IF($K574="","",IF($K574=$K572,AY572,AY571))</f>
        <v/>
      </c>
      <c r="AD574" s="232" t="str">
        <f t="shared" ref="AD574:AG574" si="3657">IF($K574="","",IF($K574=$K572,Z572,Z571))</f>
        <v/>
      </c>
      <c r="AE574" s="232" t="str">
        <f t="shared" si="3657"/>
        <v/>
      </c>
      <c r="AF574" s="240" t="str">
        <f t="shared" si="3657"/>
        <v/>
      </c>
      <c r="AG574" s="240" t="str">
        <f t="shared" si="3657"/>
        <v/>
      </c>
      <c r="AH574" s="232" t="str">
        <f t="shared" ref="AH574:AK574" si="3658">IF($K574="","",IF($K574=$K572,AD572,AD571))</f>
        <v/>
      </c>
      <c r="AI574" s="232" t="str">
        <f t="shared" si="3658"/>
        <v/>
      </c>
      <c r="AJ574" s="233" t="str">
        <f t="shared" si="3658"/>
        <v/>
      </c>
      <c r="AK574" s="233" t="str">
        <f t="shared" si="3658"/>
        <v/>
      </c>
      <c r="AL574" s="236" t="str">
        <f t="shared" ref="AL574" si="3659">IF($K574="","",IF($K574=$K572,AZ572,AZ571))</f>
        <v/>
      </c>
      <c r="AM574" s="241" t="str">
        <f t="shared" ref="AM574:AN574" si="3660">IF($K574="","",IF($K574=$K572,AL572,AL571))</f>
        <v/>
      </c>
      <c r="AN574" s="241" t="str">
        <f t="shared" si="3660"/>
        <v/>
      </c>
      <c r="AO574" s="277"/>
      <c r="AP574" s="277"/>
      <c r="AQ574" s="277"/>
      <c r="AR574" s="277"/>
      <c r="AS574" s="277"/>
      <c r="AT574" s="264"/>
      <c r="AU574" s="265"/>
      <c r="AV574" s="179"/>
      <c r="AW574" s="265"/>
      <c r="AX574" s="179"/>
      <c r="AY574" s="265"/>
      <c r="AZ574" s="266"/>
      <c r="BA574" s="223" t="str">
        <f t="shared" si="3305"/>
        <v/>
      </c>
      <c r="BB574" s="223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223" t="str">
        <f t="shared" si="3300"/>
        <v/>
      </c>
    </row>
    <row r="575" spans="1:55">
      <c r="A575" s="166">
        <f>输入错误检查!A574</f>
        <v>0</v>
      </c>
      <c r="B575" s="108" t="str">
        <f t="shared" si="3616"/>
        <v/>
      </c>
      <c r="C575" s="108" t="str">
        <f t="shared" si="3617"/>
        <v/>
      </c>
      <c r="D575" s="108" t="str">
        <f t="shared" si="3618"/>
        <v/>
      </c>
      <c r="E575" s="108" t="str">
        <f t="shared" si="3619"/>
        <v/>
      </c>
      <c r="F575" s="108" t="str">
        <f t="shared" si="3620"/>
        <v/>
      </c>
      <c r="G575" s="125">
        <v>5</v>
      </c>
      <c r="H575" s="108" t="s">
        <v>307</v>
      </c>
      <c r="I575" s="108" t="str">
        <f t="shared" si="3332"/>
        <v/>
      </c>
      <c r="J575" s="108" t="str">
        <f t="shared" si="3333"/>
        <v/>
      </c>
      <c r="K575" s="288"/>
      <c r="L575" s="288"/>
      <c r="M575" s="208">
        <f>S575+S576</f>
        <v>0</v>
      </c>
      <c r="N575" s="208">
        <f>T575+T576</f>
        <v>0</v>
      </c>
      <c r="O575" s="108">
        <f t="shared" si="3642"/>
        <v>0</v>
      </c>
      <c r="P575" s="256">
        <f t="shared" si="3643"/>
        <v>0</v>
      </c>
      <c r="Q575" s="256">
        <f t="shared" si="3644"/>
        <v>0</v>
      </c>
      <c r="R575" s="256">
        <f t="shared" si="3645"/>
        <v>0</v>
      </c>
      <c r="S575" s="288"/>
      <c r="T575" s="288"/>
      <c r="U575" s="125" t="str">
        <f t="shared" si="3278"/>
        <v/>
      </c>
      <c r="V575" s="125" t="str" cm="1">
        <f t="array" ref="V575">_xlfn.IFS(S575+T575=0,"",S575&gt;T575,IF(I575="主",IF(S575=5,4,3),IF(S575=5,0,1)),S575&lt;T575,IF(I575="主",IF(T575=5,0,1),IF(T575=5,4,3)),S575=T575,2)</f>
        <v/>
      </c>
      <c r="W575" s="271"/>
      <c r="X575" s="271"/>
      <c r="Y575" s="258"/>
      <c r="Z575" s="235" t="str">
        <f t="shared" ref="Z575:AA575" si="3661">IF($K575="","",IF($K575=$K573,AT573,AT574))</f>
        <v/>
      </c>
      <c r="AA575" s="235" t="str">
        <f t="shared" si="3661"/>
        <v/>
      </c>
      <c r="AB575" s="239" t="str">
        <f t="shared" ref="AB575" si="3662">IF($K575="","",IF($K575=$K573,AW573,AW574))</f>
        <v/>
      </c>
      <c r="AC575" s="239" t="str">
        <f t="shared" ref="AC575" si="3663">IF($K575="","",IF($K575=$K573,AY573,AY574))</f>
        <v/>
      </c>
      <c r="AD575" s="232" t="str">
        <f t="shared" ref="AD575:AG575" si="3664">IF($K575="","",IF($K575=$K573,Z573,Z574))</f>
        <v/>
      </c>
      <c r="AE575" s="232" t="str">
        <f t="shared" si="3664"/>
        <v/>
      </c>
      <c r="AF575" s="240" t="str">
        <f t="shared" si="3664"/>
        <v/>
      </c>
      <c r="AG575" s="240" t="str">
        <f t="shared" si="3664"/>
        <v/>
      </c>
      <c r="AH575" s="232" t="str">
        <f t="shared" ref="AH575:AK575" si="3665">IF($K575="","",IF($K575=$K573,AD573,AD574))</f>
        <v/>
      </c>
      <c r="AI575" s="232" t="str">
        <f t="shared" si="3665"/>
        <v/>
      </c>
      <c r="AJ575" s="233" t="str">
        <f t="shared" si="3665"/>
        <v/>
      </c>
      <c r="AK575" s="233" t="str">
        <f t="shared" si="3665"/>
        <v/>
      </c>
      <c r="AL575" s="236" t="str">
        <f t="shared" ref="AL575" si="3666">IF($K575="","",IF($K575=$K573,AZ573,AZ574))</f>
        <v/>
      </c>
      <c r="AM575" s="241" t="str">
        <f t="shared" ref="AM575:AN575" si="3667">IF($K575="","",IF($K575=$K573,AL573,AL574))</f>
        <v/>
      </c>
      <c r="AN575" s="241" t="str">
        <f t="shared" si="3667"/>
        <v/>
      </c>
      <c r="AO575" s="277"/>
      <c r="AP575" s="277"/>
      <c r="AQ575" s="277"/>
      <c r="AR575" s="277"/>
      <c r="AS575" s="280"/>
      <c r="AT575" s="264"/>
      <c r="AU575" s="265"/>
      <c r="AV575" s="179"/>
      <c r="AW575" s="265"/>
      <c r="AX575" s="179"/>
      <c r="AY575" s="265"/>
      <c r="AZ575" s="266"/>
      <c r="BA575" s="223" t="str">
        <f t="shared" si="3305"/>
        <v/>
      </c>
      <c r="BB575" s="223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223" t="str">
        <f t="shared" si="3300"/>
        <v/>
      </c>
    </row>
    <row r="576" spans="1:55">
      <c r="A576" s="166">
        <f>输入错误检查!A575</f>
        <v>0</v>
      </c>
      <c r="B576" s="108" t="str">
        <f t="shared" si="3616"/>
        <v/>
      </c>
      <c r="C576" s="108" t="str">
        <f t="shared" si="3617"/>
        <v/>
      </c>
      <c r="D576" s="108" t="str">
        <f t="shared" si="3618"/>
        <v/>
      </c>
      <c r="E576" s="108" t="str">
        <f t="shared" si="3619"/>
        <v/>
      </c>
      <c r="F576" s="108" t="str">
        <f t="shared" si="3620"/>
        <v/>
      </c>
      <c r="G576" s="125">
        <v>5</v>
      </c>
      <c r="H576" s="108" t="s">
        <v>311</v>
      </c>
      <c r="I576" s="108" t="str">
        <f t="shared" si="3332"/>
        <v/>
      </c>
      <c r="J576" s="108" t="str">
        <f t="shared" si="3333"/>
        <v/>
      </c>
      <c r="K576" s="288"/>
      <c r="L576" s="288"/>
      <c r="M576" s="208"/>
      <c r="N576" s="208"/>
      <c r="O576" s="108"/>
      <c r="P576" s="267"/>
      <c r="Q576" s="267"/>
      <c r="R576" s="267"/>
      <c r="S576" s="288"/>
      <c r="T576" s="288"/>
      <c r="U576" s="125" t="str">
        <f t="shared" si="3278"/>
        <v/>
      </c>
      <c r="V576" s="125" t="str" cm="1">
        <f t="array" ref="V576">_xlfn.IFS(S576+T576=0,"",S576&gt;T576,IF(I576="主",IF(S576=5,4,3),IF(S576=5,0,1)),S576&lt;T576,IF(I576="主",IF(T576=5,0,1),IF(T576=5,4,3)),S576=T576,2)</f>
        <v/>
      </c>
      <c r="W576" s="271"/>
      <c r="X576" s="271"/>
      <c r="Y576" s="258" t="str">
        <f t="shared" si="3653"/>
        <v/>
      </c>
      <c r="Z576" s="235" t="str">
        <f t="shared" ref="Z576:AA576" si="3668">IF($K576="","",IF($K576=$K574,AT574,AT573))</f>
        <v/>
      </c>
      <c r="AA576" s="235" t="str">
        <f t="shared" si="3668"/>
        <v/>
      </c>
      <c r="AB576" s="239" t="str">
        <f t="shared" ref="AB576" si="3669">IF($K576="","",IF($K576=$K574,AW574,AW573))</f>
        <v/>
      </c>
      <c r="AC576" s="239" t="str">
        <f t="shared" ref="AC576" si="3670">IF($K576="","",IF($K576=$K574,AY574,AY573))</f>
        <v/>
      </c>
      <c r="AD576" s="232" t="str">
        <f t="shared" ref="AD576:AG576" si="3671">IF($K576="","",IF($K576=$K574,Z574,Z573))</f>
        <v/>
      </c>
      <c r="AE576" s="232" t="str">
        <f t="shared" si="3671"/>
        <v/>
      </c>
      <c r="AF576" s="240" t="str">
        <f t="shared" si="3671"/>
        <v/>
      </c>
      <c r="AG576" s="240" t="str">
        <f t="shared" si="3671"/>
        <v/>
      </c>
      <c r="AH576" s="232" t="str">
        <f t="shared" ref="AH576:AK576" si="3672">IF($K576="","",IF($K576=$K574,AD574,AD573))</f>
        <v/>
      </c>
      <c r="AI576" s="232" t="str">
        <f t="shared" si="3672"/>
        <v/>
      </c>
      <c r="AJ576" s="233" t="str">
        <f t="shared" si="3672"/>
        <v/>
      </c>
      <c r="AK576" s="233" t="str">
        <f t="shared" si="3672"/>
        <v/>
      </c>
      <c r="AL576" s="236" t="str">
        <f t="shared" ref="AL576" si="3673">IF($K576="","",IF($K576=$K574,AZ574,AZ573))</f>
        <v/>
      </c>
      <c r="AM576" s="241" t="str">
        <f t="shared" ref="AM576:AN576" si="3674">IF($K576="","",IF($K576=$K574,AL574,AL573))</f>
        <v/>
      </c>
      <c r="AN576" s="241" t="str">
        <f t="shared" si="3674"/>
        <v/>
      </c>
      <c r="AO576" s="277"/>
      <c r="AP576" s="277"/>
      <c r="AQ576" s="277"/>
      <c r="AR576" s="277"/>
      <c r="AS576" s="277"/>
      <c r="AT576" s="264"/>
      <c r="AU576" s="265"/>
      <c r="AV576" s="179"/>
      <c r="AW576" s="265"/>
      <c r="AX576" s="179"/>
      <c r="AY576" s="265"/>
      <c r="AZ576" s="266"/>
      <c r="BA576" s="223" t="str">
        <f t="shared" si="3305"/>
        <v/>
      </c>
      <c r="BB576" s="223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223" t="str">
        <f t="shared" si="3300"/>
        <v/>
      </c>
    </row>
    <row r="577" spans="1:55">
      <c r="A577" s="166">
        <f>输入错误检查!A576</f>
        <v>0</v>
      </c>
      <c r="B577" s="108" t="str">
        <f t="shared" si="3616"/>
        <v/>
      </c>
      <c r="C577" s="108" t="str">
        <f t="shared" si="3617"/>
        <v/>
      </c>
      <c r="D577" s="108" t="str">
        <f t="shared" si="3618"/>
        <v/>
      </c>
      <c r="E577" s="108" t="str">
        <f t="shared" si="3619"/>
        <v/>
      </c>
      <c r="F577" s="108" t="str">
        <f t="shared" si="3620"/>
        <v/>
      </c>
      <c r="G577" s="125" t="s">
        <v>314</v>
      </c>
      <c r="H577" s="108" t="s">
        <v>307</v>
      </c>
      <c r="I577" s="108" t="str">
        <f t="shared" si="3332"/>
        <v/>
      </c>
      <c r="J577" s="108" t="str">
        <f t="shared" si="3333"/>
        <v/>
      </c>
      <c r="K577" s="288"/>
      <c r="L577" s="288"/>
      <c r="M577" s="208">
        <f>S577+S578</f>
        <v>0</v>
      </c>
      <c r="N577" s="208">
        <f>T577+T578</f>
        <v>0</v>
      </c>
      <c r="O577" s="108">
        <f t="shared" si="3642"/>
        <v>0</v>
      </c>
      <c r="P577" s="256">
        <f t="shared" si="3643"/>
        <v>0</v>
      </c>
      <c r="Q577" s="256">
        <f t="shared" si="3644"/>
        <v>0</v>
      </c>
      <c r="R577" s="256">
        <f t="shared" si="3645"/>
        <v>0</v>
      </c>
      <c r="S577" s="288"/>
      <c r="T577" s="288"/>
      <c r="U577" s="125" t="str">
        <f t="shared" si="3278"/>
        <v/>
      </c>
      <c r="V577" s="125" t="str" cm="1">
        <f t="array" ref="V577">_xlfn.IFS(S577+T577=0,"",S577&gt;T577,IF(I577="主",IF(S577=5,4,3),IF(S577=5,0,1)),S577&lt;T577,IF(I577="主",IF(T577=5,0,1),IF(T577=5,4,3)),S577=T577,2)</f>
        <v/>
      </c>
      <c r="W577" s="271"/>
      <c r="X577" s="271"/>
      <c r="Y577" s="258"/>
      <c r="Z577" s="235" t="str">
        <f t="shared" ref="Z577:AA577" si="3675">IF($K577="","",IF($K577=$K575,AT575,AT576))</f>
        <v/>
      </c>
      <c r="AA577" s="235" t="str">
        <f t="shared" si="3675"/>
        <v/>
      </c>
      <c r="AB577" s="239" t="str">
        <f t="shared" ref="AB577" si="3676">IF($K577="","",IF($K577=$K575,AW575,AW576))</f>
        <v/>
      </c>
      <c r="AC577" s="239" t="str">
        <f t="shared" ref="AC577" si="3677">IF($K577="","",IF($K577=$K575,AY575,AY576))</f>
        <v/>
      </c>
      <c r="AD577" s="232" t="str">
        <f t="shared" ref="AD577:AG577" si="3678">IF($K577="","",IF($K577=$K575,Z575,Z576))</f>
        <v/>
      </c>
      <c r="AE577" s="232" t="str">
        <f t="shared" si="3678"/>
        <v/>
      </c>
      <c r="AF577" s="240" t="str">
        <f t="shared" si="3678"/>
        <v/>
      </c>
      <c r="AG577" s="240" t="str">
        <f t="shared" si="3678"/>
        <v/>
      </c>
      <c r="AH577" s="232" t="str">
        <f t="shared" ref="AH577:AK577" si="3679">IF($K577="","",IF($K577=$K575,AD575,AD576))</f>
        <v/>
      </c>
      <c r="AI577" s="232" t="str">
        <f t="shared" si="3679"/>
        <v/>
      </c>
      <c r="AJ577" s="233" t="str">
        <f t="shared" si="3679"/>
        <v/>
      </c>
      <c r="AK577" s="233" t="str">
        <f t="shared" si="3679"/>
        <v/>
      </c>
      <c r="AL577" s="236" t="str">
        <f t="shared" ref="AL577" si="3680">IF($K577="","",IF($K577=$K575,AZ575,AZ576))</f>
        <v/>
      </c>
      <c r="AM577" s="241" t="str">
        <f t="shared" ref="AM577:AN577" si="3681">IF($K577="","",IF($K577=$K575,AL575,AL576))</f>
        <v/>
      </c>
      <c r="AN577" s="241" t="str">
        <f t="shared" si="3681"/>
        <v/>
      </c>
      <c r="AO577" s="277"/>
      <c r="AP577" s="277"/>
      <c r="AQ577" s="277"/>
      <c r="AR577" s="277"/>
      <c r="AS577" s="280"/>
      <c r="AT577" s="264"/>
      <c r="AU577" s="265"/>
      <c r="AV577" s="179"/>
      <c r="AW577" s="265"/>
      <c r="AX577" s="179"/>
      <c r="AY577" s="265"/>
      <c r="AZ577" s="266"/>
      <c r="BA577" s="223" t="str">
        <f t="shared" si="3305"/>
        <v/>
      </c>
      <c r="BB577" s="223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223" t="str">
        <f t="shared" si="3300"/>
        <v/>
      </c>
    </row>
    <row r="578" spans="1:55">
      <c r="A578" s="166">
        <f>输入错误检查!A577</f>
        <v>0</v>
      </c>
      <c r="B578" s="108" t="str">
        <f t="shared" si="3616"/>
        <v/>
      </c>
      <c r="C578" s="108" t="str">
        <f t="shared" si="3617"/>
        <v/>
      </c>
      <c r="D578" s="108" t="str">
        <f t="shared" si="3618"/>
        <v/>
      </c>
      <c r="E578" s="108" t="str">
        <f t="shared" si="3619"/>
        <v/>
      </c>
      <c r="F578" s="108" t="str">
        <f t="shared" si="3620"/>
        <v/>
      </c>
      <c r="G578" s="125" t="s">
        <v>314</v>
      </c>
      <c r="H578" s="108" t="s">
        <v>311</v>
      </c>
      <c r="I578" s="108" t="str">
        <f t="shared" si="3332"/>
        <v/>
      </c>
      <c r="J578" s="108" t="str">
        <f t="shared" si="3333"/>
        <v/>
      </c>
      <c r="K578" s="288"/>
      <c r="L578" s="288"/>
      <c r="M578" s="208"/>
      <c r="N578" s="208"/>
      <c r="O578" s="108"/>
      <c r="P578" s="267"/>
      <c r="Q578" s="267"/>
      <c r="R578" s="267"/>
      <c r="S578" s="288"/>
      <c r="T578" s="288"/>
      <c r="U578" s="125" t="str">
        <f t="shared" si="3278"/>
        <v/>
      </c>
      <c r="V578" s="125" t="str" cm="1">
        <f t="array" ref="V578">_xlfn.IFS(S578+T578=0,"",S578&gt;T578,IF(I578="主",IF(S578=5,4,3),IF(S578=5,0,1)),S578&lt;T578,IF(I578="主",IF(T578=5,0,1),IF(T578=5,4,3)),S578=T578,2)</f>
        <v/>
      </c>
      <c r="W578" s="271"/>
      <c r="X578" s="271"/>
      <c r="Y578" s="258" t="str">
        <f t="shared" si="3653"/>
        <v/>
      </c>
      <c r="Z578" s="235" t="str">
        <f t="shared" ref="Z578:AA578" si="3682">IF($K578="","",IF($K578=$K576,AT576,AT575))</f>
        <v/>
      </c>
      <c r="AA578" s="235" t="str">
        <f t="shared" si="3682"/>
        <v/>
      </c>
      <c r="AB578" s="239" t="str">
        <f t="shared" ref="AB578" si="3683">IF($K578="","",IF($K578=$K576,AW576,AW575))</f>
        <v/>
      </c>
      <c r="AC578" s="239" t="str">
        <f t="shared" ref="AC578" si="3684">IF($K578="","",IF($K578=$K576,AY576,AY575))</f>
        <v/>
      </c>
      <c r="AD578" s="232" t="str">
        <f t="shared" ref="AD578:AG578" si="3685">IF($K578="","",IF($K578=$K576,Z576,Z575))</f>
        <v/>
      </c>
      <c r="AE578" s="232" t="str">
        <f t="shared" si="3685"/>
        <v/>
      </c>
      <c r="AF578" s="240" t="str">
        <f t="shared" si="3685"/>
        <v/>
      </c>
      <c r="AG578" s="240" t="str">
        <f t="shared" si="3685"/>
        <v/>
      </c>
      <c r="AH578" s="232" t="str">
        <f t="shared" ref="AH578:AK578" si="3686">IF($K578="","",IF($K578=$K576,AD576,AD575))</f>
        <v/>
      </c>
      <c r="AI578" s="232" t="str">
        <f t="shared" si="3686"/>
        <v/>
      </c>
      <c r="AJ578" s="233" t="str">
        <f t="shared" si="3686"/>
        <v/>
      </c>
      <c r="AK578" s="233" t="str">
        <f t="shared" si="3686"/>
        <v/>
      </c>
      <c r="AL578" s="236" t="str">
        <f t="shared" ref="AL578" si="3687">IF($K578="","",IF($K578=$K576,AZ576,AZ575))</f>
        <v/>
      </c>
      <c r="AM578" s="241" t="str">
        <f t="shared" ref="AM578:AN578" si="3688">IF($K578="","",IF($K578=$K576,AL576,AL575))</f>
        <v/>
      </c>
      <c r="AN578" s="241" t="str">
        <f t="shared" si="3688"/>
        <v/>
      </c>
      <c r="AO578" s="277"/>
      <c r="AP578" s="277"/>
      <c r="AQ578" s="277"/>
      <c r="AR578" s="277"/>
      <c r="AS578" s="277"/>
      <c r="AT578" s="264"/>
      <c r="AU578" s="265"/>
      <c r="AV578" s="179"/>
      <c r="AW578" s="265"/>
      <c r="AX578" s="179"/>
      <c r="AY578" s="265"/>
      <c r="AZ578" s="266"/>
      <c r="BA578" s="223" t="str">
        <f t="shared" si="3305"/>
        <v/>
      </c>
      <c r="BB578" s="223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223" t="str">
        <f t="shared" si="3300"/>
        <v/>
      </c>
    </row>
    <row r="579" spans="1:55">
      <c r="A579" s="166">
        <f>输入错误检查!A578</f>
        <v>0</v>
      </c>
      <c r="B579" s="108" t="str">
        <f>IF(赛果!A50="","",赛果!A50)</f>
        <v/>
      </c>
      <c r="C579" s="108" t="str">
        <f>IF(赛果!B50="","",赛果!B50)</f>
        <v/>
      </c>
      <c r="D579" s="108" t="str">
        <f>IF(赛果!C50="","",赛果!C50)</f>
        <v/>
      </c>
      <c r="E579" s="108" t="str">
        <f>IF(赛果!D50="","",赛果!D50)</f>
        <v/>
      </c>
      <c r="F579" s="108" t="str">
        <f>IF(赛果!E50="","",赛果!E50)</f>
        <v/>
      </c>
      <c r="G579" s="125">
        <v>1</v>
      </c>
      <c r="H579" s="108" t="s">
        <v>307</v>
      </c>
      <c r="I579" s="108" t="str">
        <f t="shared" si="3332"/>
        <v/>
      </c>
      <c r="J579" s="108" t="str">
        <f t="shared" si="3333"/>
        <v/>
      </c>
      <c r="K579" s="179"/>
      <c r="L579" s="207"/>
      <c r="M579" s="208">
        <f>S579+S580</f>
        <v>0</v>
      </c>
      <c r="N579" s="208">
        <f>T579+T580</f>
        <v>0</v>
      </c>
      <c r="O579" s="125">
        <f t="shared" ref="O579:O583" si="3689">M579+N579</f>
        <v>0</v>
      </c>
      <c r="P579" s="209">
        <f t="shared" ref="P579:P583" si="3690">IF(M579&gt;N579,1,0)</f>
        <v>0</v>
      </c>
      <c r="Q579" s="209">
        <f t="shared" ref="Q579:Q583" si="3691">IF(M579+N579=0,0,IF(M579=N579,1,0))</f>
        <v>0</v>
      </c>
      <c r="R579" s="209">
        <f t="shared" ref="R579:R583" si="3692">IF(M579&lt;N579,1,0)</f>
        <v>0</v>
      </c>
      <c r="S579" s="177"/>
      <c r="T579" s="177"/>
      <c r="U579" s="125" t="str">
        <f t="shared" si="3278"/>
        <v/>
      </c>
      <c r="V579" s="125" t="str" cm="1">
        <f t="array" ref="V579">_xlfn.IFS(S579+T579=0,"",S579&gt;T579,IF(I579="主",IF(S579=5,4,3),IF(S579=5,0,1)),S579&lt;T579,IF(I579="主",IF(T579=5,0,1),IF(T579=5,4,3)),S579=T579,2)</f>
        <v/>
      </c>
      <c r="W579" s="210"/>
      <c r="X579" s="210"/>
      <c r="Y579" s="210"/>
      <c r="Z579" s="211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3"/>
      <c r="AL579" s="214"/>
      <c r="AM579" s="214"/>
      <c r="AN579" s="214"/>
      <c r="AO579" s="249"/>
      <c r="AP579" s="250"/>
      <c r="AQ579" s="217"/>
      <c r="AR579" s="218"/>
      <c r="AS579" s="219"/>
      <c r="AT579" s="220"/>
      <c r="AU579" s="221"/>
      <c r="AV579" s="179"/>
      <c r="AW579" s="221"/>
      <c r="AX579" s="179"/>
      <c r="AY579" s="221"/>
      <c r="AZ579" s="136"/>
      <c r="BA579" s="223" t="str">
        <f t="shared" si="3305"/>
        <v/>
      </c>
      <c r="BB579" s="223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223" t="str">
        <f t="shared" si="3300"/>
        <v/>
      </c>
    </row>
    <row r="580" spans="1:55">
      <c r="A580" s="166">
        <f>输入错误检查!A579</f>
        <v>0</v>
      </c>
      <c r="B580" s="108" t="str">
        <f t="shared" ref="B580:B590" si="3693">B579</f>
        <v/>
      </c>
      <c r="C580" s="108" t="str">
        <f t="shared" ref="C580:C590" si="3694">C579</f>
        <v/>
      </c>
      <c r="D580" s="108" t="str">
        <f t="shared" ref="D580:D590" si="3695">D579</f>
        <v/>
      </c>
      <c r="E580" s="108" t="str">
        <f t="shared" ref="E580:E590" si="3696">E579</f>
        <v/>
      </c>
      <c r="F580" s="108" t="str">
        <f t="shared" ref="F580:F590" si="3697">F579</f>
        <v/>
      </c>
      <c r="G580" s="125">
        <v>1</v>
      </c>
      <c r="H580" s="108" t="s">
        <v>311</v>
      </c>
      <c r="I580" s="108" t="str">
        <f t="shared" si="3332"/>
        <v/>
      </c>
      <c r="J580" s="108" t="str">
        <f t="shared" si="3333"/>
        <v/>
      </c>
      <c r="K580" s="179"/>
      <c r="L580" s="245"/>
      <c r="M580" s="208"/>
      <c r="N580" s="208"/>
      <c r="O580" s="125"/>
      <c r="P580" s="224"/>
      <c r="Q580" s="224"/>
      <c r="R580" s="224"/>
      <c r="S580" s="177"/>
      <c r="T580" s="177"/>
      <c r="U580" s="125" t="str">
        <f t="shared" ref="U580:U643" si="3698">_xlfn.IFS(S580+T580=0,"",S580&gt;T580,IF(I580="主","屠","人"),S580&lt;T580,IF(I580="主","人","屠"),S580=T580,"平")</f>
        <v/>
      </c>
      <c r="V580" s="125" t="str" cm="1">
        <f t="array" ref="V580">_xlfn.IFS(S580+T580=0,"",S580&gt;T580,IF(I580="主",IF(S580=5,4,3),IF(S580=5,0,1)),S580&lt;T580,IF(I580="主",IF(T580=5,0,1),IF(T580=5,4,3)),S580=T580,2)</f>
        <v/>
      </c>
      <c r="W580" s="210" t="str">
        <f>IF(W579="","",W579)</f>
        <v/>
      </c>
      <c r="X580" s="210"/>
      <c r="Y580" s="210" t="str">
        <f t="shared" ref="Y580:Y584" si="3699">IF(Y579="","",Y579)</f>
        <v/>
      </c>
      <c r="Z580" s="225"/>
      <c r="AA580" s="226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13"/>
      <c r="AL580" s="214"/>
      <c r="AM580" s="214"/>
      <c r="AN580" s="214"/>
      <c r="AO580" s="249"/>
      <c r="AP580" s="250"/>
      <c r="AQ580" s="228"/>
      <c r="AR580" s="229"/>
      <c r="AS580" s="230"/>
      <c r="AT580" s="220"/>
      <c r="AU580" s="221"/>
      <c r="AV580" s="179"/>
      <c r="AW580" s="221"/>
      <c r="AX580" s="179"/>
      <c r="AY580" s="221"/>
      <c r="AZ580" s="136"/>
      <c r="BA580" s="223" t="str">
        <f t="shared" si="3305"/>
        <v/>
      </c>
      <c r="BB580" s="223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223" t="str">
        <f t="shared" si="3300"/>
        <v/>
      </c>
    </row>
    <row r="581" spans="1:55">
      <c r="A581" s="166">
        <f>输入错误检查!A580</f>
        <v>0</v>
      </c>
      <c r="B581" s="108" t="str">
        <f t="shared" si="3693"/>
        <v/>
      </c>
      <c r="C581" s="108" t="str">
        <f t="shared" si="3694"/>
        <v/>
      </c>
      <c r="D581" s="108" t="str">
        <f t="shared" si="3695"/>
        <v/>
      </c>
      <c r="E581" s="108" t="str">
        <f t="shared" si="3696"/>
        <v/>
      </c>
      <c r="F581" s="108" t="str">
        <f t="shared" si="3697"/>
        <v/>
      </c>
      <c r="G581" s="125">
        <v>2</v>
      </c>
      <c r="H581" s="108" t="s">
        <v>307</v>
      </c>
      <c r="I581" s="108" t="str">
        <f t="shared" si="3332"/>
        <v/>
      </c>
      <c r="J581" s="108" t="str">
        <f t="shared" si="3333"/>
        <v/>
      </c>
      <c r="K581" s="179"/>
      <c r="L581" s="207"/>
      <c r="M581" s="208">
        <f>S581+S582</f>
        <v>0</v>
      </c>
      <c r="N581" s="208">
        <f>T581+T582</f>
        <v>0</v>
      </c>
      <c r="O581" s="125">
        <f t="shared" si="3689"/>
        <v>0</v>
      </c>
      <c r="P581" s="209">
        <f t="shared" si="3690"/>
        <v>0</v>
      </c>
      <c r="Q581" s="209">
        <f t="shared" si="3691"/>
        <v>0</v>
      </c>
      <c r="R581" s="209">
        <f t="shared" si="3692"/>
        <v>0</v>
      </c>
      <c r="S581" s="177"/>
      <c r="T581" s="177"/>
      <c r="U581" s="125" t="str">
        <f t="shared" si="3698"/>
        <v/>
      </c>
      <c r="V581" s="125" t="str" cm="1">
        <f t="array" ref="V581">_xlfn.IFS(S581+T581=0,"",S581&gt;T581,IF(I581="主",IF(S581=5,4,3),IF(S581=5,0,1)),S581&lt;T581,IF(I581="主",IF(T581=5,0,1),IF(T581=5,4,3)),S581=T581,2)</f>
        <v/>
      </c>
      <c r="W581" s="231"/>
      <c r="X581" s="210"/>
      <c r="Y581" s="210"/>
      <c r="Z581" s="232" t="str">
        <f t="shared" ref="Z581:AA581" si="3700">IF($K581="","",IF($K581=$K579,AT579,AT580))</f>
        <v/>
      </c>
      <c r="AA581" s="233" t="str">
        <f t="shared" si="3700"/>
        <v/>
      </c>
      <c r="AB581" s="234" t="str">
        <f t="shared" ref="AB581" si="3701">IF($K581="","",IF($K581=$K579,AW579,AW580))</f>
        <v/>
      </c>
      <c r="AC581" s="235" t="str">
        <f t="shared" ref="AC581" si="3702">IF($K581="","",IF($K581=$K579,AY579,AY580))</f>
        <v/>
      </c>
      <c r="AD581" s="227"/>
      <c r="AE581" s="227"/>
      <c r="AF581" s="227"/>
      <c r="AG581" s="227"/>
      <c r="AH581" s="227"/>
      <c r="AI581" s="227"/>
      <c r="AJ581" s="227"/>
      <c r="AK581" s="227"/>
      <c r="AL581" s="236" t="str">
        <f t="shared" ref="AL581" si="3703">IF($K581="","",IF($K581=$K579,AZ579,AZ580))</f>
        <v/>
      </c>
      <c r="AM581" s="214"/>
      <c r="AN581" s="214"/>
      <c r="AO581" s="249"/>
      <c r="AP581" s="177"/>
      <c r="AQ581" s="281"/>
      <c r="AR581" s="238"/>
      <c r="AS581" s="230"/>
      <c r="AT581" s="220"/>
      <c r="AU581" s="221"/>
      <c r="AV581" s="179"/>
      <c r="AW581" s="221"/>
      <c r="AX581" s="179"/>
      <c r="AY581" s="221"/>
      <c r="AZ581" s="139"/>
      <c r="BA581" s="223" t="str">
        <f t="shared" si="3305"/>
        <v/>
      </c>
      <c r="BB581" s="223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223" t="str">
        <f t="shared" si="3300"/>
        <v/>
      </c>
    </row>
    <row r="582" spans="1:55">
      <c r="A582" s="166">
        <f>输入错误检查!A581</f>
        <v>0</v>
      </c>
      <c r="B582" s="108" t="str">
        <f t="shared" si="3693"/>
        <v/>
      </c>
      <c r="C582" s="108" t="str">
        <f t="shared" si="3694"/>
        <v/>
      </c>
      <c r="D582" s="108" t="str">
        <f t="shared" si="3695"/>
        <v/>
      </c>
      <c r="E582" s="108" t="str">
        <f t="shared" si="3696"/>
        <v/>
      </c>
      <c r="F582" s="108" t="str">
        <f t="shared" si="3697"/>
        <v/>
      </c>
      <c r="G582" s="125">
        <v>2</v>
      </c>
      <c r="H582" s="108" t="s">
        <v>311</v>
      </c>
      <c r="I582" s="108" t="str">
        <f t="shared" si="3332"/>
        <v/>
      </c>
      <c r="J582" s="108" t="str">
        <f t="shared" si="3333"/>
        <v/>
      </c>
      <c r="K582" s="179"/>
      <c r="L582" s="245"/>
      <c r="M582" s="208"/>
      <c r="N582" s="208"/>
      <c r="O582" s="125"/>
      <c r="P582" s="224"/>
      <c r="Q582" s="224"/>
      <c r="R582" s="224"/>
      <c r="S582" s="177"/>
      <c r="T582" s="177"/>
      <c r="U582" s="125" t="str">
        <f t="shared" si="3698"/>
        <v/>
      </c>
      <c r="V582" s="125" t="str" cm="1">
        <f t="array" ref="V582">_xlfn.IFS(S582+T582=0,"",S582&gt;T582,IF(I582="主",IF(S582=5,4,3),IF(S582=5,0,1)),S582&lt;T582,IF(I582="主",IF(T582=5,0,1),IF(T582=5,4,3)),S582=T582,2)</f>
        <v/>
      </c>
      <c r="W582" s="231"/>
      <c r="X582" s="210"/>
      <c r="Y582" s="210" t="str">
        <f t="shared" si="3699"/>
        <v/>
      </c>
      <c r="Z582" s="232" t="str">
        <f t="shared" ref="Z582:AA582" si="3704">IF($K582="","",IF($K582=$K580,AT580,AT579))</f>
        <v/>
      </c>
      <c r="AA582" s="233" t="str">
        <f t="shared" si="3704"/>
        <v/>
      </c>
      <c r="AB582" s="234" t="str">
        <f t="shared" ref="AB582" si="3705">IF($K582="","",IF($K582=$K580,AW580,AW579))</f>
        <v/>
      </c>
      <c r="AC582" s="235" t="str">
        <f t="shared" ref="AC582" si="3706">IF($K582="","",IF($K582=$K580,AY580,AY579))</f>
        <v/>
      </c>
      <c r="AD582" s="226"/>
      <c r="AE582" s="226"/>
      <c r="AF582" s="227"/>
      <c r="AG582" s="227"/>
      <c r="AH582" s="227"/>
      <c r="AI582" s="227"/>
      <c r="AJ582" s="227"/>
      <c r="AK582" s="227"/>
      <c r="AL582" s="236" t="str">
        <f t="shared" ref="AL582" si="3707">IF($K582="","",IF($K582=$K580,AZ580,AZ579))</f>
        <v/>
      </c>
      <c r="AM582" s="214"/>
      <c r="AN582" s="214"/>
      <c r="AO582" s="249"/>
      <c r="AP582" s="177"/>
      <c r="AQ582" s="250"/>
      <c r="AR582" s="228"/>
      <c r="AS582" s="230"/>
      <c r="AT582" s="220"/>
      <c r="AU582" s="221"/>
      <c r="AV582" s="179"/>
      <c r="AW582" s="221"/>
      <c r="AX582" s="179"/>
      <c r="AY582" s="221"/>
      <c r="AZ582" s="136"/>
      <c r="BA582" s="223" t="str">
        <f t="shared" si="3305"/>
        <v/>
      </c>
      <c r="BB582" s="223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223" t="str">
        <f t="shared" ref="BC582:BC645" si="3708">_xlfn.IFS(BB582="","",BB582=E582,F582,BB582=F582,E582)</f>
        <v/>
      </c>
    </row>
    <row r="583" spans="1:55">
      <c r="A583" s="166">
        <f>输入错误检查!A582</f>
        <v>0</v>
      </c>
      <c r="B583" s="108" t="str">
        <f t="shared" si="3693"/>
        <v/>
      </c>
      <c r="C583" s="108" t="str">
        <f t="shared" si="3694"/>
        <v/>
      </c>
      <c r="D583" s="108" t="str">
        <f t="shared" si="3695"/>
        <v/>
      </c>
      <c r="E583" s="108" t="str">
        <f t="shared" si="3696"/>
        <v/>
      </c>
      <c r="F583" s="108" t="str">
        <f t="shared" si="3697"/>
        <v/>
      </c>
      <c r="G583" s="125">
        <v>3</v>
      </c>
      <c r="H583" s="108" t="s">
        <v>307</v>
      </c>
      <c r="I583" s="108" t="str">
        <f t="shared" si="3332"/>
        <v/>
      </c>
      <c r="J583" s="108" t="str">
        <f t="shared" si="3333"/>
        <v/>
      </c>
      <c r="K583" s="179"/>
      <c r="L583" s="245"/>
      <c r="M583" s="208">
        <f>S583+S584</f>
        <v>0</v>
      </c>
      <c r="N583" s="208">
        <f>T583+T584</f>
        <v>0</v>
      </c>
      <c r="O583" s="125">
        <f t="shared" si="3689"/>
        <v>0</v>
      </c>
      <c r="P583" s="209">
        <f t="shared" si="3690"/>
        <v>0</v>
      </c>
      <c r="Q583" s="209">
        <f t="shared" si="3691"/>
        <v>0</v>
      </c>
      <c r="R583" s="209">
        <f t="shared" si="3692"/>
        <v>0</v>
      </c>
      <c r="S583" s="177"/>
      <c r="T583" s="177"/>
      <c r="U583" s="125" t="str">
        <f t="shared" si="3698"/>
        <v/>
      </c>
      <c r="V583" s="125" t="str" cm="1">
        <f t="array" ref="V583">_xlfn.IFS(S583+T583=0,"",S583&gt;T583,IF(I583="主",IF(S583=5,4,3),IF(S583=5,0,1)),S583&lt;T583,IF(I583="主",IF(T583=5,0,1),IF(T583=5,4,3)),S583=T583,2)</f>
        <v/>
      </c>
      <c r="W583" s="231"/>
      <c r="X583" s="231"/>
      <c r="Y583" s="210"/>
      <c r="Z583" s="235" t="str">
        <f t="shared" ref="Z583:AA583" si="3709">IF($K583="","",IF($K583=$K581,AT581,AT582))</f>
        <v/>
      </c>
      <c r="AA583" s="235" t="str">
        <f t="shared" si="3709"/>
        <v/>
      </c>
      <c r="AB583" s="239" t="str">
        <f t="shared" ref="AB583" si="3710">IF($K583="","",IF($K583=$K581,AW581,AW582))</f>
        <v/>
      </c>
      <c r="AC583" s="239" t="str">
        <f t="shared" ref="AC583" si="3711">IF($K583="","",IF($K583=$K581,AY581,AY582))</f>
        <v/>
      </c>
      <c r="AD583" s="235" t="str">
        <f t="shared" ref="AD583:AG583" si="3712">IF($K583="","",IF($K583=$K581,Z581,Z582))</f>
        <v/>
      </c>
      <c r="AE583" s="240" t="str">
        <f t="shared" si="3712"/>
        <v/>
      </c>
      <c r="AF583" s="240" t="str">
        <f t="shared" si="3712"/>
        <v/>
      </c>
      <c r="AG583" s="240" t="str">
        <f t="shared" si="3712"/>
        <v/>
      </c>
      <c r="AH583" s="227"/>
      <c r="AI583" s="227"/>
      <c r="AJ583" s="227"/>
      <c r="AK583" s="227"/>
      <c r="AL583" s="236" t="str">
        <f t="shared" ref="AL583" si="3713">IF($K583="","",IF($K583=$K581,AZ581,AZ582))</f>
        <v/>
      </c>
      <c r="AM583" s="241" t="str">
        <f t="shared" ref="AM583" si="3714">IF($K583="","",IF($K583=$K581,AL581,AL582))</f>
        <v/>
      </c>
      <c r="AN583" s="214"/>
      <c r="AO583" s="249"/>
      <c r="AP583" s="177"/>
      <c r="AQ583" s="177"/>
      <c r="AR583" s="281"/>
      <c r="AS583" s="242"/>
      <c r="AT583" s="282"/>
      <c r="AU583" s="247"/>
      <c r="AV583" s="177"/>
      <c r="AW583" s="247"/>
      <c r="AX583" s="177"/>
      <c r="AY583" s="247"/>
      <c r="AZ583" s="139"/>
      <c r="BA583" s="223" t="str">
        <f t="shared" ref="BA583:BA646" si="3715">_xlfn.IFS(BB583="","",BB583=E583,"主",BB583=F583,"客")</f>
        <v/>
      </c>
      <c r="BB583" s="223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223" t="str">
        <f t="shared" si="3708"/>
        <v/>
      </c>
    </row>
    <row r="584" spans="1:55">
      <c r="A584" s="166">
        <f>输入错误检查!A583</f>
        <v>0</v>
      </c>
      <c r="B584" s="108" t="str">
        <f t="shared" si="3693"/>
        <v/>
      </c>
      <c r="C584" s="108" t="str">
        <f t="shared" si="3694"/>
        <v/>
      </c>
      <c r="D584" s="108" t="str">
        <f t="shared" si="3695"/>
        <v/>
      </c>
      <c r="E584" s="108" t="str">
        <f t="shared" si="3696"/>
        <v/>
      </c>
      <c r="F584" s="108" t="str">
        <f t="shared" si="3697"/>
        <v/>
      </c>
      <c r="G584" s="125">
        <v>3</v>
      </c>
      <c r="H584" s="108" t="s">
        <v>311</v>
      </c>
      <c r="I584" s="108" t="str">
        <f t="shared" si="3332"/>
        <v/>
      </c>
      <c r="J584" s="108" t="str">
        <f t="shared" si="3333"/>
        <v/>
      </c>
      <c r="K584" s="179"/>
      <c r="L584" s="245"/>
      <c r="M584" s="208"/>
      <c r="N584" s="208"/>
      <c r="O584" s="125"/>
      <c r="P584" s="224"/>
      <c r="Q584" s="224"/>
      <c r="R584" s="224"/>
      <c r="S584" s="177"/>
      <c r="T584" s="177"/>
      <c r="U584" s="125" t="str">
        <f t="shared" si="3698"/>
        <v/>
      </c>
      <c r="V584" s="125" t="str" cm="1">
        <f t="array" ref="V584">_xlfn.IFS(S584+T584=0,"",S584&gt;T584,IF(I584="主",IF(S584=5,4,3),IF(S584=5,0,1)),S584&lt;T584,IF(I584="主",IF(T584=5,0,1),IF(T584=5,4,3)),S584=T584,2)</f>
        <v/>
      </c>
      <c r="W584" s="231"/>
      <c r="X584" s="231"/>
      <c r="Y584" s="210" t="str">
        <f t="shared" si="3699"/>
        <v/>
      </c>
      <c r="Z584" s="235" t="str">
        <f t="shared" ref="Z584:AA584" si="3716">IF($K584="","",IF($K584=$K582,AT582,AT581))</f>
        <v/>
      </c>
      <c r="AA584" s="235" t="str">
        <f t="shared" si="3716"/>
        <v/>
      </c>
      <c r="AB584" s="239" t="str">
        <f t="shared" ref="AB584" si="3717">IF($K584="","",IF($K584=$K582,AW582,AW581))</f>
        <v/>
      </c>
      <c r="AC584" s="239" t="str">
        <f t="shared" ref="AC584" si="3718">IF($K584="","",IF($K584=$K582,AY582,AY581))</f>
        <v/>
      </c>
      <c r="AD584" s="235" t="str">
        <f t="shared" ref="AD584:AG584" si="3719">IF($K584="","",IF($K584=$K582,Z582,Z581))</f>
        <v/>
      </c>
      <c r="AE584" s="240" t="str">
        <f t="shared" si="3719"/>
        <v/>
      </c>
      <c r="AF584" s="240" t="str">
        <f t="shared" si="3719"/>
        <v/>
      </c>
      <c r="AG584" s="240" t="str">
        <f t="shared" si="3719"/>
        <v/>
      </c>
      <c r="AH584" s="226"/>
      <c r="AI584" s="226"/>
      <c r="AJ584" s="226"/>
      <c r="AK584" s="243"/>
      <c r="AL584" s="236" t="str">
        <f t="shared" ref="AL584" si="3720">IF($K584="","",IF($K584=$K582,AZ582,AZ581))</f>
        <v/>
      </c>
      <c r="AM584" s="241" t="str">
        <f t="shared" ref="AM584" si="3721">IF($K584="","",IF($K584=$K582,AL582,AL581))</f>
        <v/>
      </c>
      <c r="AN584" s="214"/>
      <c r="AO584" s="249"/>
      <c r="AP584" s="177"/>
      <c r="AQ584" s="177"/>
      <c r="AR584" s="250"/>
      <c r="AS584" s="244"/>
      <c r="AT584" s="282"/>
      <c r="AU584" s="247"/>
      <c r="AV584" s="177"/>
      <c r="AW584" s="247"/>
      <c r="AX584" s="177"/>
      <c r="AY584" s="247"/>
      <c r="AZ584" s="139"/>
      <c r="BA584" s="223" t="str">
        <f t="shared" si="3715"/>
        <v/>
      </c>
      <c r="BB584" s="223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223" t="str">
        <f t="shared" si="3708"/>
        <v/>
      </c>
    </row>
    <row r="585" spans="1:55">
      <c r="A585" s="166">
        <f>输入错误检查!A584</f>
        <v>0</v>
      </c>
      <c r="B585" s="108" t="str">
        <f t="shared" si="3693"/>
        <v/>
      </c>
      <c r="C585" s="108" t="str">
        <f t="shared" si="3694"/>
        <v/>
      </c>
      <c r="D585" s="108" t="str">
        <f t="shared" si="3695"/>
        <v/>
      </c>
      <c r="E585" s="108" t="str">
        <f t="shared" si="3696"/>
        <v/>
      </c>
      <c r="F585" s="108" t="str">
        <f t="shared" si="3697"/>
        <v/>
      </c>
      <c r="G585" s="125">
        <v>4</v>
      </c>
      <c r="H585" s="108" t="s">
        <v>307</v>
      </c>
      <c r="I585" s="108" t="str">
        <f t="shared" si="3332"/>
        <v/>
      </c>
      <c r="J585" s="108" t="str">
        <f t="shared" si="3333"/>
        <v/>
      </c>
      <c r="K585" s="179"/>
      <c r="L585" s="245"/>
      <c r="M585" s="208">
        <f>S585+S586</f>
        <v>0</v>
      </c>
      <c r="N585" s="208">
        <f>T585+T586</f>
        <v>0</v>
      </c>
      <c r="O585" s="125">
        <f t="shared" ref="O585:O589" si="3722">M585+N585</f>
        <v>0</v>
      </c>
      <c r="P585" s="209">
        <f t="shared" ref="P585:P589" si="3723">IF(M585&gt;N585,1,0)</f>
        <v>0</v>
      </c>
      <c r="Q585" s="209">
        <f t="shared" ref="Q585:Q589" si="3724">IF(M585+N585=0,0,IF(M585=N585,1,0))</f>
        <v>0</v>
      </c>
      <c r="R585" s="209">
        <f t="shared" ref="R585:R589" si="3725">IF(M585&lt;N585,1,0)</f>
        <v>0</v>
      </c>
      <c r="S585" s="177"/>
      <c r="T585" s="177"/>
      <c r="U585" s="125" t="str">
        <f t="shared" si="3698"/>
        <v/>
      </c>
      <c r="V585" s="125" t="str" cm="1">
        <f t="array" ref="V585">_xlfn.IFS(S585+T585=0,"",S585&gt;T585,IF(I585="主",IF(S585=5,4,3),IF(S585=5,0,1)),S585&lt;T585,IF(I585="主",IF(T585=5,0,1),IF(T585=5,4,3)),S585=T585,2)</f>
        <v/>
      </c>
      <c r="W585" s="231"/>
      <c r="X585" s="231"/>
      <c r="Y585" s="210"/>
      <c r="Z585" s="235" t="str">
        <f t="shared" ref="Z585:AA585" si="3726">IF($K585="","",IF($K585=$K583,AT583,AT584))</f>
        <v/>
      </c>
      <c r="AA585" s="235" t="str">
        <f t="shared" si="3726"/>
        <v/>
      </c>
      <c r="AB585" s="239" t="str">
        <f t="shared" ref="AB585" si="3727">IF($K585="","",IF($K585=$K583,AW583,AW584))</f>
        <v/>
      </c>
      <c r="AC585" s="239" t="str">
        <f t="shared" ref="AC585" si="3728">IF($K585="","",IF($K585=$K583,AY583,AY584))</f>
        <v/>
      </c>
      <c r="AD585" s="232" t="str">
        <f t="shared" ref="AD585:AG585" si="3729">IF($K585="","",IF($K585=$K583,Z583,Z584))</f>
        <v/>
      </c>
      <c r="AE585" s="232" t="str">
        <f t="shared" si="3729"/>
        <v/>
      </c>
      <c r="AF585" s="240" t="str">
        <f t="shared" si="3729"/>
        <v/>
      </c>
      <c r="AG585" s="240" t="str">
        <f t="shared" si="3729"/>
        <v/>
      </c>
      <c r="AH585" s="232" t="str">
        <f t="shared" ref="AH585:AK585" si="3730">IF($K585="","",IF($K585=$K583,AD583,AD584))</f>
        <v/>
      </c>
      <c r="AI585" s="232" t="str">
        <f t="shared" si="3730"/>
        <v/>
      </c>
      <c r="AJ585" s="233" t="str">
        <f t="shared" si="3730"/>
        <v/>
      </c>
      <c r="AK585" s="233" t="str">
        <f t="shared" si="3730"/>
        <v/>
      </c>
      <c r="AL585" s="236" t="str">
        <f t="shared" ref="AL585" si="3731">IF($K585="","",IF($K585=$K583,AZ583,AZ584))</f>
        <v/>
      </c>
      <c r="AM585" s="241" t="str">
        <f t="shared" ref="AM585:AN585" si="3732">IF($K585="","",IF($K585=$K583,AL583,AL584))</f>
        <v/>
      </c>
      <c r="AN585" s="241" t="str">
        <f t="shared" si="3732"/>
        <v/>
      </c>
      <c r="AO585" s="177"/>
      <c r="AP585" s="177"/>
      <c r="AQ585" s="177"/>
      <c r="AR585" s="177"/>
      <c r="AS585" s="246"/>
      <c r="AT585" s="247"/>
      <c r="AU585" s="247"/>
      <c r="AV585" s="177"/>
      <c r="AW585" s="247"/>
      <c r="AX585" s="177"/>
      <c r="AY585" s="247"/>
      <c r="AZ585" s="139"/>
      <c r="BA585" s="223" t="str">
        <f t="shared" si="3715"/>
        <v/>
      </c>
      <c r="BB585" s="223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223" t="str">
        <f t="shared" si="3708"/>
        <v/>
      </c>
    </row>
    <row r="586" spans="1:55">
      <c r="A586" s="166">
        <f>输入错误检查!A585</f>
        <v>0</v>
      </c>
      <c r="B586" s="108" t="str">
        <f t="shared" si="3693"/>
        <v/>
      </c>
      <c r="C586" s="108" t="str">
        <f t="shared" si="3694"/>
        <v/>
      </c>
      <c r="D586" s="108" t="str">
        <f t="shared" si="3695"/>
        <v/>
      </c>
      <c r="E586" s="108" t="str">
        <f t="shared" si="3696"/>
        <v/>
      </c>
      <c r="F586" s="108" t="str">
        <f t="shared" si="3697"/>
        <v/>
      </c>
      <c r="G586" s="125">
        <v>4</v>
      </c>
      <c r="H586" s="108" t="s">
        <v>311</v>
      </c>
      <c r="I586" s="108" t="str">
        <f t="shared" si="3332"/>
        <v/>
      </c>
      <c r="J586" s="108" t="str">
        <f t="shared" si="3333"/>
        <v/>
      </c>
      <c r="K586" s="179"/>
      <c r="L586" s="245"/>
      <c r="M586" s="208"/>
      <c r="N586" s="208"/>
      <c r="O586" s="125"/>
      <c r="P586" s="224"/>
      <c r="Q586" s="224"/>
      <c r="R586" s="224"/>
      <c r="S586" s="177"/>
      <c r="T586" s="177"/>
      <c r="U586" s="125" t="str">
        <f t="shared" si="3698"/>
        <v/>
      </c>
      <c r="V586" s="125" t="str" cm="1">
        <f t="array" ref="V586">_xlfn.IFS(S586+T586=0,"",S586&gt;T586,IF(I586="主",IF(S586=5,4,3),IF(S586=5,0,1)),S586&lt;T586,IF(I586="主",IF(T586=5,0,1),IF(T586=5,4,3)),S586=T586,2)</f>
        <v/>
      </c>
      <c r="W586" s="231"/>
      <c r="X586" s="231"/>
      <c r="Y586" s="210" t="str">
        <f t="shared" ref="Y586:Y590" si="3733">IF(Y585="","",Y585)</f>
        <v/>
      </c>
      <c r="Z586" s="235" t="str">
        <f t="shared" ref="Z586:AA586" si="3734">IF($K586="","",IF($K586=$K584,AT584,AT583))</f>
        <v/>
      </c>
      <c r="AA586" s="235" t="str">
        <f t="shared" si="3734"/>
        <v/>
      </c>
      <c r="AB586" s="239" t="str">
        <f t="shared" ref="AB586" si="3735">IF($K586="","",IF($K586=$K584,AW584,AW583))</f>
        <v/>
      </c>
      <c r="AC586" s="239" t="str">
        <f t="shared" ref="AC586" si="3736">IF($K586="","",IF($K586=$K584,AY584,AY583))</f>
        <v/>
      </c>
      <c r="AD586" s="232" t="str">
        <f t="shared" ref="AD586:AG586" si="3737">IF($K586="","",IF($K586=$K584,Z584,Z583))</f>
        <v/>
      </c>
      <c r="AE586" s="232" t="str">
        <f t="shared" si="3737"/>
        <v/>
      </c>
      <c r="AF586" s="240" t="str">
        <f t="shared" si="3737"/>
        <v/>
      </c>
      <c r="AG586" s="240" t="str">
        <f t="shared" si="3737"/>
        <v/>
      </c>
      <c r="AH586" s="232" t="str">
        <f t="shared" ref="AH586:AK586" si="3738">IF($K586="","",IF($K586=$K584,AD584,AD583))</f>
        <v/>
      </c>
      <c r="AI586" s="232" t="str">
        <f t="shared" si="3738"/>
        <v/>
      </c>
      <c r="AJ586" s="233" t="str">
        <f t="shared" si="3738"/>
        <v/>
      </c>
      <c r="AK586" s="233" t="str">
        <f t="shared" si="3738"/>
        <v/>
      </c>
      <c r="AL586" s="236" t="str">
        <f t="shared" ref="AL586" si="3739">IF($K586="","",IF($K586=$K584,AZ584,AZ583))</f>
        <v/>
      </c>
      <c r="AM586" s="241" t="str">
        <f t="shared" ref="AM586:AN586" si="3740">IF($K586="","",IF($K586=$K584,AL584,AL583))</f>
        <v/>
      </c>
      <c r="AN586" s="241" t="str">
        <f t="shared" si="3740"/>
        <v/>
      </c>
      <c r="AO586" s="177"/>
      <c r="AP586" s="177"/>
      <c r="AQ586" s="177"/>
      <c r="AR586" s="177"/>
      <c r="AS586" s="177"/>
      <c r="AT586" s="247"/>
      <c r="AU586" s="247"/>
      <c r="AV586" s="177"/>
      <c r="AW586" s="247"/>
      <c r="AX586" s="177"/>
      <c r="AY586" s="247"/>
      <c r="AZ586" s="139"/>
      <c r="BA586" s="223" t="str">
        <f t="shared" si="3715"/>
        <v/>
      </c>
      <c r="BB586" s="223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223" t="str">
        <f t="shared" si="3708"/>
        <v/>
      </c>
    </row>
    <row r="587" spans="1:55">
      <c r="A587" s="166">
        <f>输入错误检查!A586</f>
        <v>0</v>
      </c>
      <c r="B587" s="108" t="str">
        <f t="shared" si="3693"/>
        <v/>
      </c>
      <c r="C587" s="108" t="str">
        <f t="shared" si="3694"/>
        <v/>
      </c>
      <c r="D587" s="108" t="str">
        <f t="shared" si="3695"/>
        <v/>
      </c>
      <c r="E587" s="108" t="str">
        <f t="shared" si="3696"/>
        <v/>
      </c>
      <c r="F587" s="108" t="str">
        <f t="shared" si="3697"/>
        <v/>
      </c>
      <c r="G587" s="125">
        <v>5</v>
      </c>
      <c r="H587" s="108" t="s">
        <v>307</v>
      </c>
      <c r="I587" s="108" t="str">
        <f t="shared" si="3332"/>
        <v/>
      </c>
      <c r="J587" s="108" t="str">
        <f t="shared" si="3333"/>
        <v/>
      </c>
      <c r="K587" s="179"/>
      <c r="L587" s="177"/>
      <c r="M587" s="208">
        <f>S587+S588</f>
        <v>0</v>
      </c>
      <c r="N587" s="208">
        <f>T587+T588</f>
        <v>0</v>
      </c>
      <c r="O587" s="125">
        <f t="shared" si="3722"/>
        <v>0</v>
      </c>
      <c r="P587" s="209">
        <f t="shared" si="3723"/>
        <v>0</v>
      </c>
      <c r="Q587" s="209">
        <f t="shared" si="3724"/>
        <v>0</v>
      </c>
      <c r="R587" s="209">
        <f t="shared" si="3725"/>
        <v>0</v>
      </c>
      <c r="S587" s="177"/>
      <c r="T587" s="177"/>
      <c r="U587" s="125" t="str">
        <f t="shared" si="3698"/>
        <v/>
      </c>
      <c r="V587" s="125" t="str" cm="1">
        <f t="array" ref="V587">_xlfn.IFS(S587+T587=0,"",S587&gt;T587,IF(I587="主",IF(S587=5,4,3),IF(S587=5,0,1)),S587&lt;T587,IF(I587="主",IF(T587=5,0,1),IF(T587=5,4,3)),S587=T587,2)</f>
        <v/>
      </c>
      <c r="W587" s="231"/>
      <c r="X587" s="231"/>
      <c r="Y587" s="210"/>
      <c r="Z587" s="235" t="str">
        <f t="shared" ref="Z587:AA587" si="3741">IF($K587="","",IF($K587=$K585,AT585,AT586))</f>
        <v/>
      </c>
      <c r="AA587" s="235" t="str">
        <f t="shared" si="3741"/>
        <v/>
      </c>
      <c r="AB587" s="239" t="str">
        <f t="shared" ref="AB587" si="3742">IF($K587="","",IF($K587=$K585,AW585,AW586))</f>
        <v/>
      </c>
      <c r="AC587" s="239" t="str">
        <f t="shared" ref="AC587" si="3743">IF($K587="","",IF($K587=$K585,AY585,AY586))</f>
        <v/>
      </c>
      <c r="AD587" s="232" t="str">
        <f t="shared" ref="AD587:AG587" si="3744">IF($K587="","",IF($K587=$K585,Z585,Z586))</f>
        <v/>
      </c>
      <c r="AE587" s="232" t="str">
        <f t="shared" si="3744"/>
        <v/>
      </c>
      <c r="AF587" s="240" t="str">
        <f t="shared" si="3744"/>
        <v/>
      </c>
      <c r="AG587" s="240" t="str">
        <f t="shared" si="3744"/>
        <v/>
      </c>
      <c r="AH587" s="232" t="str">
        <f t="shared" ref="AH587:AK587" si="3745">IF($K587="","",IF($K587=$K585,AD585,AD586))</f>
        <v/>
      </c>
      <c r="AI587" s="232" t="str">
        <f t="shared" si="3745"/>
        <v/>
      </c>
      <c r="AJ587" s="233" t="str">
        <f t="shared" si="3745"/>
        <v/>
      </c>
      <c r="AK587" s="233" t="str">
        <f t="shared" si="3745"/>
        <v/>
      </c>
      <c r="AL587" s="236" t="str">
        <f t="shared" ref="AL587" si="3746">IF($K587="","",IF($K587=$K585,AZ585,AZ586))</f>
        <v/>
      </c>
      <c r="AM587" s="241" t="str">
        <f t="shared" ref="AM587:AN587" si="3747">IF($K587="","",IF($K587=$K585,AL585,AL586))</f>
        <v/>
      </c>
      <c r="AN587" s="241" t="str">
        <f t="shared" si="3747"/>
        <v/>
      </c>
      <c r="AO587" s="249"/>
      <c r="AP587" s="177"/>
      <c r="AQ587" s="177"/>
      <c r="AR587" s="250"/>
      <c r="AS587" s="246"/>
      <c r="AT587" s="251"/>
      <c r="AU587" s="252"/>
      <c r="AV587" s="177"/>
      <c r="AW587" s="252"/>
      <c r="AX587" s="177"/>
      <c r="AY587" s="252"/>
      <c r="AZ587" s="283"/>
      <c r="BA587" s="223" t="str">
        <f t="shared" si="3715"/>
        <v/>
      </c>
      <c r="BB587" s="223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223" t="str">
        <f t="shared" si="3708"/>
        <v/>
      </c>
    </row>
    <row r="588" spans="1:55">
      <c r="A588" s="166">
        <f>输入错误检查!A587</f>
        <v>0</v>
      </c>
      <c r="B588" s="108" t="str">
        <f t="shared" si="3693"/>
        <v/>
      </c>
      <c r="C588" s="108" t="str">
        <f t="shared" si="3694"/>
        <v/>
      </c>
      <c r="D588" s="108" t="str">
        <f t="shared" si="3695"/>
        <v/>
      </c>
      <c r="E588" s="108" t="str">
        <f t="shared" si="3696"/>
        <v/>
      </c>
      <c r="F588" s="108" t="str">
        <f t="shared" si="3697"/>
        <v/>
      </c>
      <c r="G588" s="125">
        <v>5</v>
      </c>
      <c r="H588" s="108" t="s">
        <v>311</v>
      </c>
      <c r="I588" s="108" t="str">
        <f t="shared" si="3332"/>
        <v/>
      </c>
      <c r="J588" s="108" t="str">
        <f t="shared" si="3333"/>
        <v/>
      </c>
      <c r="K588" s="179"/>
      <c r="L588" s="177"/>
      <c r="M588" s="208"/>
      <c r="N588" s="208"/>
      <c r="O588" s="125"/>
      <c r="P588" s="224"/>
      <c r="Q588" s="224"/>
      <c r="R588" s="224"/>
      <c r="S588" s="177"/>
      <c r="T588" s="177"/>
      <c r="U588" s="125" t="str">
        <f t="shared" si="3698"/>
        <v/>
      </c>
      <c r="V588" s="125" t="str" cm="1">
        <f t="array" ref="V588">_xlfn.IFS(S588+T588=0,"",S588&gt;T588,IF(I588="主",IF(S588=5,4,3),IF(S588=5,0,1)),S588&lt;T588,IF(I588="主",IF(T588=5,0,1),IF(T588=5,4,3)),S588=T588,2)</f>
        <v/>
      </c>
      <c r="W588" s="231"/>
      <c r="X588" s="231"/>
      <c r="Y588" s="210" t="str">
        <f t="shared" si="3733"/>
        <v/>
      </c>
      <c r="Z588" s="235" t="str">
        <f t="shared" ref="Z588:AA588" si="3748">IF($K588="","",IF($K588=$K586,AT586,AT585))</f>
        <v/>
      </c>
      <c r="AA588" s="235" t="str">
        <f t="shared" si="3748"/>
        <v/>
      </c>
      <c r="AB588" s="239" t="str">
        <f t="shared" ref="AB588" si="3749">IF($K588="","",IF($K588=$K586,AW586,AW585))</f>
        <v/>
      </c>
      <c r="AC588" s="239" t="str">
        <f t="shared" ref="AC588" si="3750">IF($K588="","",IF($K588=$K586,AY586,AY585))</f>
        <v/>
      </c>
      <c r="AD588" s="232" t="str">
        <f t="shared" ref="AD588:AG588" si="3751">IF($K588="","",IF($K588=$K586,Z586,Z585))</f>
        <v/>
      </c>
      <c r="AE588" s="232" t="str">
        <f t="shared" si="3751"/>
        <v/>
      </c>
      <c r="AF588" s="240" t="str">
        <f t="shared" si="3751"/>
        <v/>
      </c>
      <c r="AG588" s="240" t="str">
        <f t="shared" si="3751"/>
        <v/>
      </c>
      <c r="AH588" s="232" t="str">
        <f t="shared" ref="AH588:AK588" si="3752">IF($K588="","",IF($K588=$K586,AD586,AD585))</f>
        <v/>
      </c>
      <c r="AI588" s="232" t="str">
        <f t="shared" si="3752"/>
        <v/>
      </c>
      <c r="AJ588" s="233" t="str">
        <f t="shared" si="3752"/>
        <v/>
      </c>
      <c r="AK588" s="233" t="str">
        <f t="shared" si="3752"/>
        <v/>
      </c>
      <c r="AL588" s="236" t="str">
        <f t="shared" ref="AL588" si="3753">IF($K588="","",IF($K588=$K586,AZ586,AZ585))</f>
        <v/>
      </c>
      <c r="AM588" s="241" t="str">
        <f t="shared" ref="AM588:AN588" si="3754">IF($K588="","",IF($K588=$K586,AL586,AL585))</f>
        <v/>
      </c>
      <c r="AN588" s="241" t="str">
        <f t="shared" si="3754"/>
        <v/>
      </c>
      <c r="AO588" s="249"/>
      <c r="AP588" s="177"/>
      <c r="AQ588" s="177"/>
      <c r="AR588" s="250"/>
      <c r="AS588" s="246"/>
      <c r="AT588" s="251"/>
      <c r="AU588" s="252"/>
      <c r="AV588" s="177"/>
      <c r="AW588" s="252"/>
      <c r="AX588" s="177"/>
      <c r="AY588" s="252"/>
      <c r="AZ588" s="283"/>
      <c r="BA588" s="223" t="str">
        <f t="shared" si="3715"/>
        <v/>
      </c>
      <c r="BB588" s="223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223" t="str">
        <f t="shared" si="3708"/>
        <v/>
      </c>
    </row>
    <row r="589" spans="1:55">
      <c r="A589" s="166">
        <f>输入错误检查!A588</f>
        <v>0</v>
      </c>
      <c r="B589" s="108" t="str">
        <f t="shared" si="3693"/>
        <v/>
      </c>
      <c r="C589" s="108" t="str">
        <f t="shared" si="3694"/>
        <v/>
      </c>
      <c r="D589" s="108" t="str">
        <f t="shared" si="3695"/>
        <v/>
      </c>
      <c r="E589" s="108" t="str">
        <f t="shared" si="3696"/>
        <v/>
      </c>
      <c r="F589" s="108" t="str">
        <f t="shared" si="3697"/>
        <v/>
      </c>
      <c r="G589" s="125" t="s">
        <v>314</v>
      </c>
      <c r="H589" s="108" t="s">
        <v>307</v>
      </c>
      <c r="I589" s="108" t="str">
        <f t="shared" ref="I589:I652" si="3755">IF(K589="","",IF(K589=E589,"主","客"))</f>
        <v/>
      </c>
      <c r="J589" s="108" t="str">
        <f t="shared" ref="J589:J652" si="3756">IF(K589="","",IF(K589=E589,F589,E589))</f>
        <v/>
      </c>
      <c r="K589" s="179"/>
      <c r="L589" s="177"/>
      <c r="M589" s="208">
        <f>S589+S590</f>
        <v>0</v>
      </c>
      <c r="N589" s="208">
        <f>T589+T590</f>
        <v>0</v>
      </c>
      <c r="O589" s="125">
        <f t="shared" si="3722"/>
        <v>0</v>
      </c>
      <c r="P589" s="209">
        <f t="shared" si="3723"/>
        <v>0</v>
      </c>
      <c r="Q589" s="209">
        <f t="shared" si="3724"/>
        <v>0</v>
      </c>
      <c r="R589" s="209">
        <f t="shared" si="3725"/>
        <v>0</v>
      </c>
      <c r="S589" s="177"/>
      <c r="T589" s="177"/>
      <c r="U589" s="125" t="str">
        <f t="shared" si="3698"/>
        <v/>
      </c>
      <c r="V589" s="125" t="str" cm="1">
        <f t="array" ref="V589">_xlfn.IFS(S589+T589=0,"",S589&gt;T589,IF(I589="主",IF(S589=5,4,3),IF(S589=5,0,1)),S589&lt;T589,IF(I589="主",IF(T589=5,0,1),IF(T589=5,4,3)),S589=T589,2)</f>
        <v/>
      </c>
      <c r="W589" s="231"/>
      <c r="X589" s="231"/>
      <c r="Y589" s="210"/>
      <c r="Z589" s="235" t="str">
        <f t="shared" ref="Z589:AA589" si="3757">IF($K589="","",IF($K589=$K587,AT587,AT588))</f>
        <v/>
      </c>
      <c r="AA589" s="235" t="str">
        <f t="shared" si="3757"/>
        <v/>
      </c>
      <c r="AB589" s="239" t="str">
        <f t="shared" ref="AB589" si="3758">IF($K589="","",IF($K589=$K587,AW587,AW588))</f>
        <v/>
      </c>
      <c r="AC589" s="239" t="str">
        <f t="shared" ref="AC589" si="3759">IF($K589="","",IF($K589=$K587,AY587,AY588))</f>
        <v/>
      </c>
      <c r="AD589" s="232" t="str">
        <f t="shared" ref="AD589:AG589" si="3760">IF($K589="","",IF($K589=$K587,Z587,Z588))</f>
        <v/>
      </c>
      <c r="AE589" s="232" t="str">
        <f t="shared" si="3760"/>
        <v/>
      </c>
      <c r="AF589" s="240" t="str">
        <f t="shared" si="3760"/>
        <v/>
      </c>
      <c r="AG589" s="240" t="str">
        <f t="shared" si="3760"/>
        <v/>
      </c>
      <c r="AH589" s="232" t="str">
        <f t="shared" ref="AH589:AK589" si="3761">IF($K589="","",IF($K589=$K587,AD587,AD588))</f>
        <v/>
      </c>
      <c r="AI589" s="232" t="str">
        <f t="shared" si="3761"/>
        <v/>
      </c>
      <c r="AJ589" s="233" t="str">
        <f t="shared" si="3761"/>
        <v/>
      </c>
      <c r="AK589" s="233" t="str">
        <f t="shared" si="3761"/>
        <v/>
      </c>
      <c r="AL589" s="236" t="str">
        <f t="shared" ref="AL589" si="3762">IF($K589="","",IF($K589=$K587,AZ587,AZ588))</f>
        <v/>
      </c>
      <c r="AM589" s="241" t="str">
        <f t="shared" ref="AM589:AN589" si="3763">IF($K589="","",IF($K589=$K587,AL587,AL588))</f>
        <v/>
      </c>
      <c r="AN589" s="241" t="str">
        <f t="shared" si="3763"/>
        <v/>
      </c>
      <c r="AO589" s="177"/>
      <c r="AP589" s="177"/>
      <c r="AQ589" s="177"/>
      <c r="AR589" s="177"/>
      <c r="AS589" s="246"/>
      <c r="AT589" s="252"/>
      <c r="AU589" s="252"/>
      <c r="AV589" s="177"/>
      <c r="AW589" s="252"/>
      <c r="AX589" s="177"/>
      <c r="AY589" s="252"/>
      <c r="AZ589" s="283"/>
      <c r="BA589" s="223" t="str">
        <f t="shared" si="3715"/>
        <v/>
      </c>
      <c r="BB589" s="223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223" t="str">
        <f t="shared" si="3708"/>
        <v/>
      </c>
    </row>
    <row r="590" spans="1:55">
      <c r="A590" s="166">
        <f>输入错误检查!A589</f>
        <v>0</v>
      </c>
      <c r="B590" s="108" t="str">
        <f t="shared" si="3693"/>
        <v/>
      </c>
      <c r="C590" s="108" t="str">
        <f t="shared" si="3694"/>
        <v/>
      </c>
      <c r="D590" s="108" t="str">
        <f t="shared" si="3695"/>
        <v/>
      </c>
      <c r="E590" s="108" t="str">
        <f t="shared" si="3696"/>
        <v/>
      </c>
      <c r="F590" s="108" t="str">
        <f t="shared" si="3697"/>
        <v/>
      </c>
      <c r="G590" s="125" t="s">
        <v>314</v>
      </c>
      <c r="H590" s="108" t="s">
        <v>311</v>
      </c>
      <c r="I590" s="108" t="str">
        <f t="shared" si="3755"/>
        <v/>
      </c>
      <c r="J590" s="108" t="str">
        <f t="shared" si="3756"/>
        <v/>
      </c>
      <c r="K590" s="177"/>
      <c r="L590" s="177"/>
      <c r="M590" s="208"/>
      <c r="N590" s="208"/>
      <c r="O590" s="125"/>
      <c r="P590" s="224"/>
      <c r="Q590" s="224"/>
      <c r="R590" s="224"/>
      <c r="S590" s="177"/>
      <c r="T590" s="177"/>
      <c r="U590" s="125" t="str">
        <f t="shared" si="3698"/>
        <v/>
      </c>
      <c r="V590" s="125" t="str" cm="1">
        <f t="array" ref="V590">_xlfn.IFS(S590+T590=0,"",S590&gt;T590,IF(I590="主",IF(S590=5,4,3),IF(S590=5,0,1)),S590&lt;T590,IF(I590="主",IF(T590=5,0,1),IF(T590=5,4,3)),S590=T590,2)</f>
        <v/>
      </c>
      <c r="W590" s="231"/>
      <c r="X590" s="231"/>
      <c r="Y590" s="210" t="str">
        <f t="shared" si="3733"/>
        <v/>
      </c>
      <c r="Z590" s="235" t="str">
        <f t="shared" ref="Z590:AA590" si="3764">IF($K590="","",IF($K590=$K588,AT588,AT587))</f>
        <v/>
      </c>
      <c r="AA590" s="235" t="str">
        <f t="shared" si="3764"/>
        <v/>
      </c>
      <c r="AB590" s="239" t="str">
        <f t="shared" ref="AB590" si="3765">IF($K590="","",IF($K590=$K588,AW588,AW587))</f>
        <v/>
      </c>
      <c r="AC590" s="239" t="str">
        <f t="shared" ref="AC590" si="3766">IF($K590="","",IF($K590=$K588,AY588,AY587))</f>
        <v/>
      </c>
      <c r="AD590" s="232" t="str">
        <f t="shared" ref="AD590:AG590" si="3767">IF($K590="","",IF($K590=$K588,Z588,Z587))</f>
        <v/>
      </c>
      <c r="AE590" s="232" t="str">
        <f t="shared" si="3767"/>
        <v/>
      </c>
      <c r="AF590" s="240" t="str">
        <f t="shared" si="3767"/>
        <v/>
      </c>
      <c r="AG590" s="240" t="str">
        <f t="shared" si="3767"/>
        <v/>
      </c>
      <c r="AH590" s="232" t="str">
        <f t="shared" ref="AH590:AK590" si="3768">IF($K590="","",IF($K590=$K588,AD588,AD587))</f>
        <v/>
      </c>
      <c r="AI590" s="232" t="str">
        <f t="shared" si="3768"/>
        <v/>
      </c>
      <c r="AJ590" s="233" t="str">
        <f t="shared" si="3768"/>
        <v/>
      </c>
      <c r="AK590" s="233" t="str">
        <f t="shared" si="3768"/>
        <v/>
      </c>
      <c r="AL590" s="236" t="str">
        <f t="shared" ref="AL590" si="3769">IF($K590="","",IF($K590=$K588,AZ588,AZ587))</f>
        <v/>
      </c>
      <c r="AM590" s="241" t="str">
        <f t="shared" ref="AM590:AN590" si="3770">IF($K590="","",IF($K590=$K588,AL588,AL587))</f>
        <v/>
      </c>
      <c r="AN590" s="241" t="str">
        <f t="shared" si="3770"/>
        <v/>
      </c>
      <c r="AO590" s="177"/>
      <c r="AP590" s="177"/>
      <c r="AQ590" s="177"/>
      <c r="AR590" s="177"/>
      <c r="AS590" s="177"/>
      <c r="AT590" s="252"/>
      <c r="AU590" s="252"/>
      <c r="AV590" s="177"/>
      <c r="AW590" s="252"/>
      <c r="AX590" s="177"/>
      <c r="AY590" s="252"/>
      <c r="AZ590" s="283"/>
      <c r="BA590" s="223" t="str">
        <f t="shared" si="3715"/>
        <v/>
      </c>
      <c r="BB590" s="223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223" t="str">
        <f t="shared" si="3708"/>
        <v/>
      </c>
    </row>
    <row r="591" spans="1:55">
      <c r="A591" s="166">
        <f>输入错误检查!A590</f>
        <v>0</v>
      </c>
      <c r="B591" s="108" t="str">
        <f>IF(赛果!A51="","",赛果!A51)</f>
        <v/>
      </c>
      <c r="C591" s="108" t="str">
        <f>IF(赛果!B51="","",赛果!B51)</f>
        <v/>
      </c>
      <c r="D591" s="108" t="str">
        <f>IF(赛果!C51="","",赛果!C51)</f>
        <v/>
      </c>
      <c r="E591" s="108" t="str">
        <f>IF(赛果!D51="","",赛果!D51)</f>
        <v/>
      </c>
      <c r="F591" s="108" t="str">
        <f>IF(赛果!E51="","",赛果!E51)</f>
        <v/>
      </c>
      <c r="G591" s="125">
        <v>1</v>
      </c>
      <c r="H591" s="108" t="s">
        <v>307</v>
      </c>
      <c r="I591" s="108" t="str">
        <f t="shared" si="3755"/>
        <v/>
      </c>
      <c r="J591" s="108" t="str">
        <f t="shared" si="3756"/>
        <v/>
      </c>
      <c r="K591" s="288"/>
      <c r="L591" s="288"/>
      <c r="M591" s="208">
        <f>S591+S592</f>
        <v>0</v>
      </c>
      <c r="N591" s="208">
        <f>T591+T592</f>
        <v>0</v>
      </c>
      <c r="O591" s="108">
        <f t="shared" ref="O591:O595" si="3771">M591+N591</f>
        <v>0</v>
      </c>
      <c r="P591" s="256">
        <f t="shared" ref="P591:P595" si="3772">IF(M591&gt;N591,1,0)</f>
        <v>0</v>
      </c>
      <c r="Q591" s="256">
        <f t="shared" ref="Q591:Q595" si="3773">IF(M591+N591=0,0,IF(M591=N591,1,0))</f>
        <v>0</v>
      </c>
      <c r="R591" s="256">
        <f t="shared" ref="R591:R595" si="3774">IF(M591&lt;N591,1,0)</f>
        <v>0</v>
      </c>
      <c r="S591" s="288"/>
      <c r="T591" s="288"/>
      <c r="U591" s="125" t="str">
        <f t="shared" si="3698"/>
        <v/>
      </c>
      <c r="V591" s="125" t="str" cm="1">
        <f t="array" ref="V591">_xlfn.IFS(S591+T591=0,"",S591&gt;T591,IF(I591="主",IF(S591=5,4,3),IF(S591=5,0,1)),S591&lt;T591,IF(I591="主",IF(T591=5,0,1),IF(T591=5,4,3)),S591=T591,2)</f>
        <v/>
      </c>
      <c r="W591" s="258"/>
      <c r="X591" s="258"/>
      <c r="Y591" s="258"/>
      <c r="Z591" s="211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3"/>
      <c r="AL591" s="214"/>
      <c r="AM591" s="214"/>
      <c r="AN591" s="214"/>
      <c r="AO591" s="276"/>
      <c r="AP591" s="278"/>
      <c r="AQ591" s="261"/>
      <c r="AR591" s="262"/>
      <c r="AS591" s="263"/>
      <c r="AT591" s="264"/>
      <c r="AU591" s="265"/>
      <c r="AV591" s="179"/>
      <c r="AW591" s="265"/>
      <c r="AX591" s="179"/>
      <c r="AY591" s="265"/>
      <c r="AZ591" s="266"/>
      <c r="BA591" s="223" t="str">
        <f t="shared" si="3715"/>
        <v/>
      </c>
      <c r="BB591" s="223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223" t="str">
        <f t="shared" si="3708"/>
        <v/>
      </c>
    </row>
    <row r="592" spans="1:55">
      <c r="A592" s="166">
        <f>输入错误检查!A591</f>
        <v>0</v>
      </c>
      <c r="B592" s="108" t="str">
        <f t="shared" ref="B592:B602" si="3775">B591</f>
        <v/>
      </c>
      <c r="C592" s="108" t="str">
        <f t="shared" ref="C592:C602" si="3776">C591</f>
        <v/>
      </c>
      <c r="D592" s="108" t="str">
        <f t="shared" ref="D592:D602" si="3777">D591</f>
        <v/>
      </c>
      <c r="E592" s="108" t="str">
        <f t="shared" ref="E592:E602" si="3778">E591</f>
        <v/>
      </c>
      <c r="F592" s="108" t="str">
        <f t="shared" ref="F592:F602" si="3779">F591</f>
        <v/>
      </c>
      <c r="G592" s="125">
        <v>1</v>
      </c>
      <c r="H592" s="108" t="s">
        <v>311</v>
      </c>
      <c r="I592" s="108" t="str">
        <f t="shared" si="3755"/>
        <v/>
      </c>
      <c r="J592" s="108" t="str">
        <f t="shared" si="3756"/>
        <v/>
      </c>
      <c r="K592" s="288"/>
      <c r="L592" s="288"/>
      <c r="M592" s="208"/>
      <c r="N592" s="208"/>
      <c r="O592" s="108"/>
      <c r="P592" s="267"/>
      <c r="Q592" s="267"/>
      <c r="R592" s="267"/>
      <c r="S592" s="288"/>
      <c r="T592" s="288"/>
      <c r="U592" s="125" t="str">
        <f t="shared" si="3698"/>
        <v/>
      </c>
      <c r="V592" s="125" t="str" cm="1">
        <f t="array" ref="V592">_xlfn.IFS(S592+T592=0,"",S592&gt;T592,IF(I592="主",IF(S592=5,4,3),IF(S592=5,0,1)),S592&lt;T592,IF(I592="主",IF(T592=5,0,1),IF(T592=5,4,3)),S592=T592,2)</f>
        <v/>
      </c>
      <c r="W592" s="258" t="str">
        <f>IF(W591="","",W591)</f>
        <v/>
      </c>
      <c r="X592" s="258"/>
      <c r="Y592" s="258" t="str">
        <f t="shared" ref="Y592:Y596" si="3780">IF(Y591="","",Y591)</f>
        <v/>
      </c>
      <c r="Z592" s="225"/>
      <c r="AA592" s="226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13"/>
      <c r="AL592" s="214"/>
      <c r="AM592" s="214"/>
      <c r="AN592" s="214"/>
      <c r="AO592" s="276"/>
      <c r="AP592" s="278"/>
      <c r="AQ592" s="268"/>
      <c r="AR592" s="269"/>
      <c r="AS592" s="270"/>
      <c r="AT592" s="264"/>
      <c r="AU592" s="265"/>
      <c r="AV592" s="179"/>
      <c r="AW592" s="265"/>
      <c r="AX592" s="179"/>
      <c r="AY592" s="265"/>
      <c r="AZ592" s="266"/>
      <c r="BA592" s="223" t="str">
        <f t="shared" si="3715"/>
        <v/>
      </c>
      <c r="BB592" s="223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223" t="str">
        <f t="shared" si="3708"/>
        <v/>
      </c>
    </row>
    <row r="593" spans="1:55">
      <c r="A593" s="166">
        <f>输入错误检查!A592</f>
        <v>0</v>
      </c>
      <c r="B593" s="108" t="str">
        <f t="shared" si="3775"/>
        <v/>
      </c>
      <c r="C593" s="108" t="str">
        <f t="shared" si="3776"/>
        <v/>
      </c>
      <c r="D593" s="108" t="str">
        <f t="shared" si="3777"/>
        <v/>
      </c>
      <c r="E593" s="108" t="str">
        <f t="shared" si="3778"/>
        <v/>
      </c>
      <c r="F593" s="108" t="str">
        <f t="shared" si="3779"/>
        <v/>
      </c>
      <c r="G593" s="125">
        <v>2</v>
      </c>
      <c r="H593" s="108" t="s">
        <v>307</v>
      </c>
      <c r="I593" s="108" t="str">
        <f t="shared" si="3755"/>
        <v/>
      </c>
      <c r="J593" s="108" t="str">
        <f t="shared" si="3756"/>
        <v/>
      </c>
      <c r="K593" s="288"/>
      <c r="L593" s="288"/>
      <c r="M593" s="208">
        <f>S593+S594</f>
        <v>0</v>
      </c>
      <c r="N593" s="208">
        <f>T593+T594</f>
        <v>0</v>
      </c>
      <c r="O593" s="108">
        <f t="shared" si="3771"/>
        <v>0</v>
      </c>
      <c r="P593" s="256">
        <f t="shared" si="3772"/>
        <v>0</v>
      </c>
      <c r="Q593" s="256">
        <f t="shared" si="3773"/>
        <v>0</v>
      </c>
      <c r="R593" s="256">
        <f t="shared" si="3774"/>
        <v>0</v>
      </c>
      <c r="S593" s="288"/>
      <c r="T593" s="288"/>
      <c r="U593" s="125" t="str">
        <f t="shared" si="3698"/>
        <v/>
      </c>
      <c r="V593" s="125" t="str" cm="1">
        <f t="array" ref="V593">_xlfn.IFS(S593+T593=0,"",S593&gt;T593,IF(I593="主",IF(S593=5,4,3),IF(S593=5,0,1)),S593&lt;T593,IF(I593="主",IF(T593=5,0,1),IF(T593=5,4,3)),S593=T593,2)</f>
        <v/>
      </c>
      <c r="W593" s="271"/>
      <c r="X593" s="258"/>
      <c r="Y593" s="258"/>
      <c r="Z593" s="232" t="str">
        <f t="shared" ref="Z593:AA593" si="3781">IF($K593="","",IF($K593=$K591,AT591,AT592))</f>
        <v/>
      </c>
      <c r="AA593" s="233" t="str">
        <f t="shared" si="3781"/>
        <v/>
      </c>
      <c r="AB593" s="234" t="str">
        <f t="shared" ref="AB593" si="3782">IF($K593="","",IF($K593=$K591,AW591,AW592))</f>
        <v/>
      </c>
      <c r="AC593" s="235" t="str">
        <f t="shared" ref="AC593" si="3783">IF($K593="","",IF($K593=$K591,AY591,AY592))</f>
        <v/>
      </c>
      <c r="AD593" s="227"/>
      <c r="AE593" s="227"/>
      <c r="AF593" s="227"/>
      <c r="AG593" s="227"/>
      <c r="AH593" s="227"/>
      <c r="AI593" s="227"/>
      <c r="AJ593" s="227"/>
      <c r="AK593" s="227"/>
      <c r="AL593" s="236" t="str">
        <f t="shared" ref="AL593" si="3784">IF($K593="","",IF($K593=$K591,AZ591,AZ592))</f>
        <v/>
      </c>
      <c r="AM593" s="214"/>
      <c r="AN593" s="214"/>
      <c r="AO593" s="276"/>
      <c r="AP593" s="277"/>
      <c r="AQ593" s="289"/>
      <c r="AR593" s="274"/>
      <c r="AS593" s="270"/>
      <c r="AT593" s="264"/>
      <c r="AU593" s="265"/>
      <c r="AV593" s="179"/>
      <c r="AW593" s="265"/>
      <c r="AX593" s="179"/>
      <c r="AY593" s="265"/>
      <c r="AZ593" s="266"/>
      <c r="BA593" s="223" t="str">
        <f t="shared" si="3715"/>
        <v/>
      </c>
      <c r="BB593" s="223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223" t="str">
        <f t="shared" si="3708"/>
        <v/>
      </c>
    </row>
    <row r="594" spans="1:55">
      <c r="A594" s="166">
        <f>输入错误检查!A593</f>
        <v>0</v>
      </c>
      <c r="B594" s="108" t="str">
        <f t="shared" si="3775"/>
        <v/>
      </c>
      <c r="C594" s="108" t="str">
        <f t="shared" si="3776"/>
        <v/>
      </c>
      <c r="D594" s="108" t="str">
        <f t="shared" si="3777"/>
        <v/>
      </c>
      <c r="E594" s="108" t="str">
        <f t="shared" si="3778"/>
        <v/>
      </c>
      <c r="F594" s="108" t="str">
        <f t="shared" si="3779"/>
        <v/>
      </c>
      <c r="G594" s="125">
        <v>2</v>
      </c>
      <c r="H594" s="108" t="s">
        <v>311</v>
      </c>
      <c r="I594" s="108" t="str">
        <f t="shared" si="3755"/>
        <v/>
      </c>
      <c r="J594" s="108" t="str">
        <f t="shared" si="3756"/>
        <v/>
      </c>
      <c r="K594" s="288"/>
      <c r="L594" s="288"/>
      <c r="M594" s="208"/>
      <c r="N594" s="208"/>
      <c r="O594" s="108"/>
      <c r="P594" s="267"/>
      <c r="Q594" s="267"/>
      <c r="R594" s="267"/>
      <c r="S594" s="288"/>
      <c r="T594" s="288"/>
      <c r="U594" s="125" t="str">
        <f t="shared" si="3698"/>
        <v/>
      </c>
      <c r="V594" s="125" t="str" cm="1">
        <f t="array" ref="V594">_xlfn.IFS(S594+T594=0,"",S594&gt;T594,IF(I594="主",IF(S594=5,4,3),IF(S594=5,0,1)),S594&lt;T594,IF(I594="主",IF(T594=5,0,1),IF(T594=5,4,3)),S594=T594,2)</f>
        <v/>
      </c>
      <c r="W594" s="271"/>
      <c r="X594" s="258"/>
      <c r="Y594" s="258" t="str">
        <f t="shared" si="3780"/>
        <v/>
      </c>
      <c r="Z594" s="232" t="str">
        <f t="shared" ref="Z594:AA594" si="3785">IF($K594="","",IF($K594=$K592,AT592,AT591))</f>
        <v/>
      </c>
      <c r="AA594" s="233" t="str">
        <f t="shared" si="3785"/>
        <v/>
      </c>
      <c r="AB594" s="234" t="str">
        <f t="shared" ref="AB594" si="3786">IF($K594="","",IF($K594=$K592,AW592,AW591))</f>
        <v/>
      </c>
      <c r="AC594" s="235" t="str">
        <f t="shared" ref="AC594" si="3787">IF($K594="","",IF($K594=$K592,AY592,AY591))</f>
        <v/>
      </c>
      <c r="AD594" s="226"/>
      <c r="AE594" s="226"/>
      <c r="AF594" s="227"/>
      <c r="AG594" s="227"/>
      <c r="AH594" s="227"/>
      <c r="AI594" s="227"/>
      <c r="AJ594" s="227"/>
      <c r="AK594" s="227"/>
      <c r="AL594" s="236" t="str">
        <f t="shared" ref="AL594" si="3788">IF($K594="","",IF($K594=$K592,AZ592,AZ591))</f>
        <v/>
      </c>
      <c r="AM594" s="214"/>
      <c r="AN594" s="214"/>
      <c r="AO594" s="276"/>
      <c r="AP594" s="277"/>
      <c r="AQ594" s="278"/>
      <c r="AR594" s="268"/>
      <c r="AS594" s="270"/>
      <c r="AT594" s="264"/>
      <c r="AU594" s="265"/>
      <c r="AV594" s="179"/>
      <c r="AW594" s="265"/>
      <c r="AX594" s="179"/>
      <c r="AY594" s="265"/>
      <c r="AZ594" s="266"/>
      <c r="BA594" s="223" t="str">
        <f t="shared" si="3715"/>
        <v/>
      </c>
      <c r="BB594" s="223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223" t="str">
        <f t="shared" si="3708"/>
        <v/>
      </c>
    </row>
    <row r="595" spans="1:55">
      <c r="A595" s="166">
        <f>输入错误检查!A594</f>
        <v>0</v>
      </c>
      <c r="B595" s="108" t="str">
        <f t="shared" si="3775"/>
        <v/>
      </c>
      <c r="C595" s="108" t="str">
        <f t="shared" si="3776"/>
        <v/>
      </c>
      <c r="D595" s="108" t="str">
        <f t="shared" si="3777"/>
        <v/>
      </c>
      <c r="E595" s="108" t="str">
        <f t="shared" si="3778"/>
        <v/>
      </c>
      <c r="F595" s="108" t="str">
        <f t="shared" si="3779"/>
        <v/>
      </c>
      <c r="G595" s="125">
        <v>3</v>
      </c>
      <c r="H595" s="108" t="s">
        <v>307</v>
      </c>
      <c r="I595" s="108" t="str">
        <f t="shared" si="3755"/>
        <v/>
      </c>
      <c r="J595" s="108" t="str">
        <f t="shared" si="3756"/>
        <v/>
      </c>
      <c r="K595" s="288"/>
      <c r="L595" s="288"/>
      <c r="M595" s="208">
        <f>S595+S596</f>
        <v>0</v>
      </c>
      <c r="N595" s="208">
        <f>T595+T596</f>
        <v>0</v>
      </c>
      <c r="O595" s="108">
        <f t="shared" si="3771"/>
        <v>0</v>
      </c>
      <c r="P595" s="256">
        <f t="shared" si="3772"/>
        <v>0</v>
      </c>
      <c r="Q595" s="256">
        <f t="shared" si="3773"/>
        <v>0</v>
      </c>
      <c r="R595" s="256">
        <f t="shared" si="3774"/>
        <v>0</v>
      </c>
      <c r="S595" s="288"/>
      <c r="T595" s="288"/>
      <c r="U595" s="125" t="str">
        <f t="shared" si="3698"/>
        <v/>
      </c>
      <c r="V595" s="125" t="str" cm="1">
        <f t="array" ref="V595">_xlfn.IFS(S595+T595=0,"",S595&gt;T595,IF(I595="主",IF(S595=5,4,3),IF(S595=5,0,1)),S595&lt;T595,IF(I595="主",IF(T595=5,0,1),IF(T595=5,4,3)),S595=T595,2)</f>
        <v/>
      </c>
      <c r="W595" s="271"/>
      <c r="X595" s="271"/>
      <c r="Y595" s="258"/>
      <c r="Z595" s="235" t="str">
        <f t="shared" ref="Z595:AA595" si="3789">IF($K595="","",IF($K595=$K593,AT593,AT594))</f>
        <v/>
      </c>
      <c r="AA595" s="235" t="str">
        <f t="shared" si="3789"/>
        <v/>
      </c>
      <c r="AB595" s="239" t="str">
        <f t="shared" ref="AB595" si="3790">IF($K595="","",IF($K595=$K593,AW593,AW594))</f>
        <v/>
      </c>
      <c r="AC595" s="239" t="str">
        <f t="shared" ref="AC595" si="3791">IF($K595="","",IF($K595=$K593,AY593,AY594))</f>
        <v/>
      </c>
      <c r="AD595" s="235" t="str">
        <f t="shared" ref="AD595:AG595" si="3792">IF($K595="","",IF($K595=$K593,Z593,Z594))</f>
        <v/>
      </c>
      <c r="AE595" s="240" t="str">
        <f t="shared" si="3792"/>
        <v/>
      </c>
      <c r="AF595" s="240" t="str">
        <f t="shared" si="3792"/>
        <v/>
      </c>
      <c r="AG595" s="240" t="str">
        <f t="shared" si="3792"/>
        <v/>
      </c>
      <c r="AH595" s="227"/>
      <c r="AI595" s="227"/>
      <c r="AJ595" s="227"/>
      <c r="AK595" s="227"/>
      <c r="AL595" s="236" t="str">
        <f t="shared" ref="AL595" si="3793">IF($K595="","",IF($K595=$K593,AZ593,AZ594))</f>
        <v/>
      </c>
      <c r="AM595" s="241" t="str">
        <f t="shared" ref="AM595" si="3794">IF($K595="","",IF($K595=$K593,AL593,AL594))</f>
        <v/>
      </c>
      <c r="AN595" s="214"/>
      <c r="AO595" s="276"/>
      <c r="AP595" s="277"/>
      <c r="AQ595" s="277"/>
      <c r="AR595" s="289"/>
      <c r="AS595" s="275"/>
      <c r="AT595" s="264"/>
      <c r="AU595" s="265"/>
      <c r="AV595" s="179"/>
      <c r="AW595" s="265"/>
      <c r="AX595" s="179"/>
      <c r="AY595" s="265"/>
      <c r="AZ595" s="266"/>
      <c r="BA595" s="223" t="str">
        <f t="shared" si="3715"/>
        <v/>
      </c>
      <c r="BB595" s="223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223" t="str">
        <f t="shared" si="3708"/>
        <v/>
      </c>
    </row>
    <row r="596" spans="1:55">
      <c r="A596" s="166">
        <f>输入错误检查!A595</f>
        <v>0</v>
      </c>
      <c r="B596" s="108" t="str">
        <f t="shared" si="3775"/>
        <v/>
      </c>
      <c r="C596" s="108" t="str">
        <f t="shared" si="3776"/>
        <v/>
      </c>
      <c r="D596" s="108" t="str">
        <f t="shared" si="3777"/>
        <v/>
      </c>
      <c r="E596" s="108" t="str">
        <f t="shared" si="3778"/>
        <v/>
      </c>
      <c r="F596" s="108" t="str">
        <f t="shared" si="3779"/>
        <v/>
      </c>
      <c r="G596" s="125">
        <v>3</v>
      </c>
      <c r="H596" s="108" t="s">
        <v>311</v>
      </c>
      <c r="I596" s="108" t="str">
        <f t="shared" si="3755"/>
        <v/>
      </c>
      <c r="J596" s="108" t="str">
        <f t="shared" si="3756"/>
        <v/>
      </c>
      <c r="K596" s="288"/>
      <c r="L596" s="288"/>
      <c r="M596" s="208"/>
      <c r="N596" s="208"/>
      <c r="O596" s="108"/>
      <c r="P596" s="267"/>
      <c r="Q596" s="267"/>
      <c r="R596" s="267"/>
      <c r="S596" s="288"/>
      <c r="T596" s="288"/>
      <c r="U596" s="125" t="str">
        <f t="shared" si="3698"/>
        <v/>
      </c>
      <c r="V596" s="125" t="str" cm="1">
        <f t="array" ref="V596">_xlfn.IFS(S596+T596=0,"",S596&gt;T596,IF(I596="主",IF(S596=5,4,3),IF(S596=5,0,1)),S596&lt;T596,IF(I596="主",IF(T596=5,0,1),IF(T596=5,4,3)),S596=T596,2)</f>
        <v/>
      </c>
      <c r="W596" s="271"/>
      <c r="X596" s="271"/>
      <c r="Y596" s="258" t="str">
        <f t="shared" si="3780"/>
        <v/>
      </c>
      <c r="Z596" s="235" t="str">
        <f t="shared" ref="Z596:AA596" si="3795">IF($K596="","",IF($K596=$K594,AT594,AT593))</f>
        <v/>
      </c>
      <c r="AA596" s="235" t="str">
        <f t="shared" si="3795"/>
        <v/>
      </c>
      <c r="AB596" s="239" t="str">
        <f t="shared" ref="AB596" si="3796">IF($K596="","",IF($K596=$K594,AW594,AW593))</f>
        <v/>
      </c>
      <c r="AC596" s="239" t="str">
        <f t="shared" ref="AC596" si="3797">IF($K596="","",IF($K596=$K594,AY594,AY593))</f>
        <v/>
      </c>
      <c r="AD596" s="235" t="str">
        <f t="shared" ref="AD596:AG596" si="3798">IF($K596="","",IF($K596=$K594,Z594,Z593))</f>
        <v/>
      </c>
      <c r="AE596" s="240" t="str">
        <f t="shared" si="3798"/>
        <v/>
      </c>
      <c r="AF596" s="240" t="str">
        <f t="shared" si="3798"/>
        <v/>
      </c>
      <c r="AG596" s="240" t="str">
        <f t="shared" si="3798"/>
        <v/>
      </c>
      <c r="AH596" s="226"/>
      <c r="AI596" s="226"/>
      <c r="AJ596" s="226"/>
      <c r="AK596" s="243"/>
      <c r="AL596" s="236" t="str">
        <f t="shared" ref="AL596" si="3799">IF($K596="","",IF($K596=$K594,AZ594,AZ593))</f>
        <v/>
      </c>
      <c r="AM596" s="241" t="str">
        <f t="shared" ref="AM596" si="3800">IF($K596="","",IF($K596=$K594,AL594,AL593))</f>
        <v/>
      </c>
      <c r="AN596" s="214"/>
      <c r="AO596" s="276"/>
      <c r="AP596" s="277"/>
      <c r="AQ596" s="277"/>
      <c r="AR596" s="278"/>
      <c r="AS596" s="279"/>
      <c r="AT596" s="264"/>
      <c r="AU596" s="265"/>
      <c r="AV596" s="179"/>
      <c r="AW596" s="265"/>
      <c r="AX596" s="179"/>
      <c r="AY596" s="265"/>
      <c r="AZ596" s="266"/>
      <c r="BA596" s="223" t="str">
        <f t="shared" si="3715"/>
        <v/>
      </c>
      <c r="BB596" s="223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223" t="str">
        <f t="shared" si="3708"/>
        <v/>
      </c>
    </row>
    <row r="597" spans="1:55">
      <c r="A597" s="166">
        <f>输入错误检查!A596</f>
        <v>0</v>
      </c>
      <c r="B597" s="108" t="str">
        <f t="shared" si="3775"/>
        <v/>
      </c>
      <c r="C597" s="108" t="str">
        <f t="shared" si="3776"/>
        <v/>
      </c>
      <c r="D597" s="108" t="str">
        <f t="shared" si="3777"/>
        <v/>
      </c>
      <c r="E597" s="108" t="str">
        <f t="shared" si="3778"/>
        <v/>
      </c>
      <c r="F597" s="108" t="str">
        <f t="shared" si="3779"/>
        <v/>
      </c>
      <c r="G597" s="125">
        <v>4</v>
      </c>
      <c r="H597" s="108" t="s">
        <v>307</v>
      </c>
      <c r="I597" s="108" t="str">
        <f t="shared" si="3755"/>
        <v/>
      </c>
      <c r="J597" s="108" t="str">
        <f t="shared" si="3756"/>
        <v/>
      </c>
      <c r="K597" s="288"/>
      <c r="L597" s="288"/>
      <c r="M597" s="208">
        <f>S597+S598</f>
        <v>0</v>
      </c>
      <c r="N597" s="208">
        <f>T597+T598</f>
        <v>0</v>
      </c>
      <c r="O597" s="108">
        <f t="shared" ref="O597:O601" si="3801">M597+N597</f>
        <v>0</v>
      </c>
      <c r="P597" s="256">
        <f t="shared" ref="P597:P601" si="3802">IF(M597&gt;N597,1,0)</f>
        <v>0</v>
      </c>
      <c r="Q597" s="256">
        <f t="shared" ref="Q597:Q601" si="3803">IF(M597+N597=0,0,IF(M597=N597,1,0))</f>
        <v>0</v>
      </c>
      <c r="R597" s="256">
        <f t="shared" ref="R597:R601" si="3804">IF(M597&lt;N597,1,0)</f>
        <v>0</v>
      </c>
      <c r="S597" s="288"/>
      <c r="T597" s="288"/>
      <c r="U597" s="125" t="str">
        <f t="shared" si="3698"/>
        <v/>
      </c>
      <c r="V597" s="125" t="str" cm="1">
        <f t="array" ref="V597">_xlfn.IFS(S597+T597=0,"",S597&gt;T597,IF(I597="主",IF(S597=5,4,3),IF(S597=5,0,1)),S597&lt;T597,IF(I597="主",IF(T597=5,0,1),IF(T597=5,4,3)),S597=T597,2)</f>
        <v/>
      </c>
      <c r="W597" s="271"/>
      <c r="X597" s="271"/>
      <c r="Y597" s="258"/>
      <c r="Z597" s="235" t="str">
        <f t="shared" ref="Z597:AA597" si="3805">IF($K597="","",IF($K597=$K595,AT595,AT596))</f>
        <v/>
      </c>
      <c r="AA597" s="235" t="str">
        <f t="shared" si="3805"/>
        <v/>
      </c>
      <c r="AB597" s="239" t="str">
        <f t="shared" ref="AB597" si="3806">IF($K597="","",IF($K597=$K595,AW595,AW596))</f>
        <v/>
      </c>
      <c r="AC597" s="239" t="str">
        <f t="shared" ref="AC597" si="3807">IF($K597="","",IF($K597=$K595,AY595,AY596))</f>
        <v/>
      </c>
      <c r="AD597" s="232" t="str">
        <f t="shared" ref="AD597:AG597" si="3808">IF($K597="","",IF($K597=$K595,Z595,Z596))</f>
        <v/>
      </c>
      <c r="AE597" s="232" t="str">
        <f t="shared" si="3808"/>
        <v/>
      </c>
      <c r="AF597" s="240" t="str">
        <f t="shared" si="3808"/>
        <v/>
      </c>
      <c r="AG597" s="240" t="str">
        <f t="shared" si="3808"/>
        <v/>
      </c>
      <c r="AH597" s="232" t="str">
        <f t="shared" ref="AH597:AK597" si="3809">IF($K597="","",IF($K597=$K595,AD595,AD596))</f>
        <v/>
      </c>
      <c r="AI597" s="232" t="str">
        <f t="shared" si="3809"/>
        <v/>
      </c>
      <c r="AJ597" s="233" t="str">
        <f t="shared" si="3809"/>
        <v/>
      </c>
      <c r="AK597" s="233" t="str">
        <f t="shared" si="3809"/>
        <v/>
      </c>
      <c r="AL597" s="236" t="str">
        <f t="shared" ref="AL597" si="3810">IF($K597="","",IF($K597=$K595,AZ595,AZ596))</f>
        <v/>
      </c>
      <c r="AM597" s="241" t="str">
        <f t="shared" ref="AM597:AN597" si="3811">IF($K597="","",IF($K597=$K595,AL595,AL596))</f>
        <v/>
      </c>
      <c r="AN597" s="241" t="str">
        <f t="shared" si="3811"/>
        <v/>
      </c>
      <c r="AO597" s="277"/>
      <c r="AP597" s="277"/>
      <c r="AQ597" s="277"/>
      <c r="AR597" s="277"/>
      <c r="AS597" s="280"/>
      <c r="AT597" s="264"/>
      <c r="AU597" s="265"/>
      <c r="AV597" s="179"/>
      <c r="AW597" s="265"/>
      <c r="AX597" s="179"/>
      <c r="AY597" s="265"/>
      <c r="AZ597" s="266"/>
      <c r="BA597" s="223" t="str">
        <f t="shared" si="3715"/>
        <v/>
      </c>
      <c r="BB597" s="223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223" t="str">
        <f t="shared" si="3708"/>
        <v/>
      </c>
    </row>
    <row r="598" spans="1:55">
      <c r="A598" s="166">
        <f>输入错误检查!A597</f>
        <v>0</v>
      </c>
      <c r="B598" s="108" t="str">
        <f t="shared" si="3775"/>
        <v/>
      </c>
      <c r="C598" s="108" t="str">
        <f t="shared" si="3776"/>
        <v/>
      </c>
      <c r="D598" s="108" t="str">
        <f t="shared" si="3777"/>
        <v/>
      </c>
      <c r="E598" s="108" t="str">
        <f t="shared" si="3778"/>
        <v/>
      </c>
      <c r="F598" s="108" t="str">
        <f t="shared" si="3779"/>
        <v/>
      </c>
      <c r="G598" s="125">
        <v>4</v>
      </c>
      <c r="H598" s="108" t="s">
        <v>311</v>
      </c>
      <c r="I598" s="108" t="str">
        <f t="shared" si="3755"/>
        <v/>
      </c>
      <c r="J598" s="108" t="str">
        <f t="shared" si="3756"/>
        <v/>
      </c>
      <c r="K598" s="288"/>
      <c r="L598" s="288"/>
      <c r="M598" s="208"/>
      <c r="N598" s="208"/>
      <c r="O598" s="108"/>
      <c r="P598" s="267"/>
      <c r="Q598" s="267"/>
      <c r="R598" s="267"/>
      <c r="S598" s="288"/>
      <c r="T598" s="288"/>
      <c r="U598" s="125" t="str">
        <f t="shared" si="3698"/>
        <v/>
      </c>
      <c r="V598" s="125" t="str" cm="1">
        <f t="array" ref="V598">_xlfn.IFS(S598+T598=0,"",S598&gt;T598,IF(I598="主",IF(S598=5,4,3),IF(S598=5,0,1)),S598&lt;T598,IF(I598="主",IF(T598=5,0,1),IF(T598=5,4,3)),S598=T598,2)</f>
        <v/>
      </c>
      <c r="W598" s="271"/>
      <c r="X598" s="271"/>
      <c r="Y598" s="258" t="str">
        <f t="shared" ref="Y598:Y602" si="3812">IF(Y597="","",Y597)</f>
        <v/>
      </c>
      <c r="Z598" s="235" t="str">
        <f t="shared" ref="Z598:AA598" si="3813">IF($K598="","",IF($K598=$K596,AT596,AT595))</f>
        <v/>
      </c>
      <c r="AA598" s="235" t="str">
        <f t="shared" si="3813"/>
        <v/>
      </c>
      <c r="AB598" s="239" t="str">
        <f t="shared" ref="AB598" si="3814">IF($K598="","",IF($K598=$K596,AW596,AW595))</f>
        <v/>
      </c>
      <c r="AC598" s="239" t="str">
        <f t="shared" ref="AC598" si="3815">IF($K598="","",IF($K598=$K596,AY596,AY595))</f>
        <v/>
      </c>
      <c r="AD598" s="232" t="str">
        <f t="shared" ref="AD598:AG598" si="3816">IF($K598="","",IF($K598=$K596,Z596,Z595))</f>
        <v/>
      </c>
      <c r="AE598" s="232" t="str">
        <f t="shared" si="3816"/>
        <v/>
      </c>
      <c r="AF598" s="240" t="str">
        <f t="shared" si="3816"/>
        <v/>
      </c>
      <c r="AG598" s="240" t="str">
        <f t="shared" si="3816"/>
        <v/>
      </c>
      <c r="AH598" s="232" t="str">
        <f t="shared" ref="AH598:AK598" si="3817">IF($K598="","",IF($K598=$K596,AD596,AD595))</f>
        <v/>
      </c>
      <c r="AI598" s="232" t="str">
        <f t="shared" si="3817"/>
        <v/>
      </c>
      <c r="AJ598" s="233" t="str">
        <f t="shared" si="3817"/>
        <v/>
      </c>
      <c r="AK598" s="233" t="str">
        <f t="shared" si="3817"/>
        <v/>
      </c>
      <c r="AL598" s="236" t="str">
        <f t="shared" ref="AL598" si="3818">IF($K598="","",IF($K598=$K596,AZ596,AZ595))</f>
        <v/>
      </c>
      <c r="AM598" s="241" t="str">
        <f t="shared" ref="AM598:AN598" si="3819">IF($K598="","",IF($K598=$K596,AL596,AL595))</f>
        <v/>
      </c>
      <c r="AN598" s="241" t="str">
        <f t="shared" si="3819"/>
        <v/>
      </c>
      <c r="AO598" s="277"/>
      <c r="AP598" s="277"/>
      <c r="AQ598" s="277"/>
      <c r="AR598" s="277"/>
      <c r="AS598" s="277"/>
      <c r="AT598" s="264"/>
      <c r="AU598" s="265"/>
      <c r="AV598" s="179"/>
      <c r="AW598" s="265"/>
      <c r="AX598" s="179"/>
      <c r="AY598" s="265"/>
      <c r="AZ598" s="266"/>
      <c r="BA598" s="223" t="str">
        <f t="shared" si="3715"/>
        <v/>
      </c>
      <c r="BB598" s="223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223" t="str">
        <f t="shared" si="3708"/>
        <v/>
      </c>
    </row>
    <row r="599" spans="1:55">
      <c r="A599" s="166">
        <f>输入错误检查!A598</f>
        <v>0</v>
      </c>
      <c r="B599" s="108" t="str">
        <f t="shared" si="3775"/>
        <v/>
      </c>
      <c r="C599" s="108" t="str">
        <f t="shared" si="3776"/>
        <v/>
      </c>
      <c r="D599" s="108" t="str">
        <f t="shared" si="3777"/>
        <v/>
      </c>
      <c r="E599" s="108" t="str">
        <f t="shared" si="3778"/>
        <v/>
      </c>
      <c r="F599" s="108" t="str">
        <f t="shared" si="3779"/>
        <v/>
      </c>
      <c r="G599" s="125">
        <v>5</v>
      </c>
      <c r="H599" s="108" t="s">
        <v>307</v>
      </c>
      <c r="I599" s="108" t="str">
        <f t="shared" si="3755"/>
        <v/>
      </c>
      <c r="J599" s="108" t="str">
        <f t="shared" si="3756"/>
        <v/>
      </c>
      <c r="K599" s="288"/>
      <c r="L599" s="288"/>
      <c r="M599" s="208">
        <f>S599+S600</f>
        <v>0</v>
      </c>
      <c r="N599" s="208">
        <f>T599+T600</f>
        <v>0</v>
      </c>
      <c r="O599" s="108">
        <f t="shared" si="3801"/>
        <v>0</v>
      </c>
      <c r="P599" s="256">
        <f t="shared" si="3802"/>
        <v>0</v>
      </c>
      <c r="Q599" s="256">
        <f t="shared" si="3803"/>
        <v>0</v>
      </c>
      <c r="R599" s="256">
        <f t="shared" si="3804"/>
        <v>0</v>
      </c>
      <c r="S599" s="288"/>
      <c r="T599" s="288"/>
      <c r="U599" s="125" t="str">
        <f t="shared" si="3698"/>
        <v/>
      </c>
      <c r="V599" s="125" t="str" cm="1">
        <f t="array" ref="V599">_xlfn.IFS(S599+T599=0,"",S599&gt;T599,IF(I599="主",IF(S599=5,4,3),IF(S599=5,0,1)),S599&lt;T599,IF(I599="主",IF(T599=5,0,1),IF(T599=5,4,3)),S599=T599,2)</f>
        <v/>
      </c>
      <c r="W599" s="271"/>
      <c r="X599" s="271"/>
      <c r="Y599" s="258"/>
      <c r="Z599" s="235" t="str">
        <f t="shared" ref="Z599:AA599" si="3820">IF($K599="","",IF($K599=$K597,AT597,AT598))</f>
        <v/>
      </c>
      <c r="AA599" s="235" t="str">
        <f t="shared" si="3820"/>
        <v/>
      </c>
      <c r="AB599" s="239" t="str">
        <f t="shared" ref="AB599" si="3821">IF($K599="","",IF($K599=$K597,AW597,AW598))</f>
        <v/>
      </c>
      <c r="AC599" s="239" t="str">
        <f t="shared" ref="AC599" si="3822">IF($K599="","",IF($K599=$K597,AY597,AY598))</f>
        <v/>
      </c>
      <c r="AD599" s="232" t="str">
        <f t="shared" ref="AD599:AG599" si="3823">IF($K599="","",IF($K599=$K597,Z597,Z598))</f>
        <v/>
      </c>
      <c r="AE599" s="232" t="str">
        <f t="shared" si="3823"/>
        <v/>
      </c>
      <c r="AF599" s="240" t="str">
        <f t="shared" si="3823"/>
        <v/>
      </c>
      <c r="AG599" s="240" t="str">
        <f t="shared" si="3823"/>
        <v/>
      </c>
      <c r="AH599" s="232" t="str">
        <f t="shared" ref="AH599:AK599" si="3824">IF($K599="","",IF($K599=$K597,AD597,AD598))</f>
        <v/>
      </c>
      <c r="AI599" s="232" t="str">
        <f t="shared" si="3824"/>
        <v/>
      </c>
      <c r="AJ599" s="233" t="str">
        <f t="shared" si="3824"/>
        <v/>
      </c>
      <c r="AK599" s="233" t="str">
        <f t="shared" si="3824"/>
        <v/>
      </c>
      <c r="AL599" s="236" t="str">
        <f t="shared" ref="AL599" si="3825">IF($K599="","",IF($K599=$K597,AZ597,AZ598))</f>
        <v/>
      </c>
      <c r="AM599" s="241" t="str">
        <f t="shared" ref="AM599:AN599" si="3826">IF($K599="","",IF($K599=$K597,AL597,AL598))</f>
        <v/>
      </c>
      <c r="AN599" s="241" t="str">
        <f t="shared" si="3826"/>
        <v/>
      </c>
      <c r="AO599" s="277"/>
      <c r="AP599" s="277"/>
      <c r="AQ599" s="277"/>
      <c r="AR599" s="277"/>
      <c r="AS599" s="280"/>
      <c r="AT599" s="264"/>
      <c r="AU599" s="265"/>
      <c r="AV599" s="179"/>
      <c r="AW599" s="265"/>
      <c r="AX599" s="179"/>
      <c r="AY599" s="265"/>
      <c r="AZ599" s="266"/>
      <c r="BA599" s="223" t="str">
        <f t="shared" si="3715"/>
        <v/>
      </c>
      <c r="BB599" s="223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223" t="str">
        <f t="shared" si="3708"/>
        <v/>
      </c>
    </row>
    <row r="600" spans="1:55">
      <c r="A600" s="166">
        <f>输入错误检查!A599</f>
        <v>0</v>
      </c>
      <c r="B600" s="108" t="str">
        <f t="shared" si="3775"/>
        <v/>
      </c>
      <c r="C600" s="108" t="str">
        <f t="shared" si="3776"/>
        <v/>
      </c>
      <c r="D600" s="108" t="str">
        <f t="shared" si="3777"/>
        <v/>
      </c>
      <c r="E600" s="108" t="str">
        <f t="shared" si="3778"/>
        <v/>
      </c>
      <c r="F600" s="108" t="str">
        <f t="shared" si="3779"/>
        <v/>
      </c>
      <c r="G600" s="125">
        <v>5</v>
      </c>
      <c r="H600" s="108" t="s">
        <v>311</v>
      </c>
      <c r="I600" s="108" t="str">
        <f t="shared" si="3755"/>
        <v/>
      </c>
      <c r="J600" s="108" t="str">
        <f t="shared" si="3756"/>
        <v/>
      </c>
      <c r="K600" s="288"/>
      <c r="L600" s="288"/>
      <c r="M600" s="208"/>
      <c r="N600" s="208"/>
      <c r="O600" s="108"/>
      <c r="P600" s="267"/>
      <c r="Q600" s="267"/>
      <c r="R600" s="267"/>
      <c r="S600" s="288"/>
      <c r="T600" s="288"/>
      <c r="U600" s="125" t="str">
        <f t="shared" si="3698"/>
        <v/>
      </c>
      <c r="V600" s="125" t="str" cm="1">
        <f t="array" ref="V600">_xlfn.IFS(S600+T600=0,"",S600&gt;T600,IF(I600="主",IF(S600=5,4,3),IF(S600=5,0,1)),S600&lt;T600,IF(I600="主",IF(T600=5,0,1),IF(T600=5,4,3)),S600=T600,2)</f>
        <v/>
      </c>
      <c r="W600" s="271"/>
      <c r="X600" s="271"/>
      <c r="Y600" s="258" t="str">
        <f t="shared" si="3812"/>
        <v/>
      </c>
      <c r="Z600" s="235" t="str">
        <f t="shared" ref="Z600:AA600" si="3827">IF($K600="","",IF($K600=$K598,AT598,AT597))</f>
        <v/>
      </c>
      <c r="AA600" s="235" t="str">
        <f t="shared" si="3827"/>
        <v/>
      </c>
      <c r="AB600" s="239" t="str">
        <f t="shared" ref="AB600" si="3828">IF($K600="","",IF($K600=$K598,AW598,AW597))</f>
        <v/>
      </c>
      <c r="AC600" s="239" t="str">
        <f t="shared" ref="AC600" si="3829">IF($K600="","",IF($K600=$K598,AY598,AY597))</f>
        <v/>
      </c>
      <c r="AD600" s="232" t="str">
        <f t="shared" ref="AD600:AG600" si="3830">IF($K600="","",IF($K600=$K598,Z598,Z597))</f>
        <v/>
      </c>
      <c r="AE600" s="232" t="str">
        <f t="shared" si="3830"/>
        <v/>
      </c>
      <c r="AF600" s="240" t="str">
        <f t="shared" si="3830"/>
        <v/>
      </c>
      <c r="AG600" s="240" t="str">
        <f t="shared" si="3830"/>
        <v/>
      </c>
      <c r="AH600" s="232" t="str">
        <f t="shared" ref="AH600:AK600" si="3831">IF($K600="","",IF($K600=$K598,AD598,AD597))</f>
        <v/>
      </c>
      <c r="AI600" s="232" t="str">
        <f t="shared" si="3831"/>
        <v/>
      </c>
      <c r="AJ600" s="233" t="str">
        <f t="shared" si="3831"/>
        <v/>
      </c>
      <c r="AK600" s="233" t="str">
        <f t="shared" si="3831"/>
        <v/>
      </c>
      <c r="AL600" s="236" t="str">
        <f t="shared" ref="AL600" si="3832">IF($K600="","",IF($K600=$K598,AZ598,AZ597))</f>
        <v/>
      </c>
      <c r="AM600" s="241" t="str">
        <f t="shared" ref="AM600:AN600" si="3833">IF($K600="","",IF($K600=$K598,AL598,AL597))</f>
        <v/>
      </c>
      <c r="AN600" s="241" t="str">
        <f t="shared" si="3833"/>
        <v/>
      </c>
      <c r="AO600" s="277"/>
      <c r="AP600" s="277"/>
      <c r="AQ600" s="277"/>
      <c r="AR600" s="277"/>
      <c r="AS600" s="277"/>
      <c r="AT600" s="264"/>
      <c r="AU600" s="265"/>
      <c r="AV600" s="179"/>
      <c r="AW600" s="265"/>
      <c r="AX600" s="179"/>
      <c r="AY600" s="265"/>
      <c r="AZ600" s="266"/>
      <c r="BA600" s="223" t="str">
        <f t="shared" si="3715"/>
        <v/>
      </c>
      <c r="BB600" s="223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223" t="str">
        <f t="shared" si="3708"/>
        <v/>
      </c>
    </row>
    <row r="601" spans="1:55">
      <c r="A601" s="166">
        <f>输入错误检查!A600</f>
        <v>0</v>
      </c>
      <c r="B601" s="108" t="str">
        <f t="shared" si="3775"/>
        <v/>
      </c>
      <c r="C601" s="108" t="str">
        <f t="shared" si="3776"/>
        <v/>
      </c>
      <c r="D601" s="108" t="str">
        <f t="shared" si="3777"/>
        <v/>
      </c>
      <c r="E601" s="108" t="str">
        <f t="shared" si="3778"/>
        <v/>
      </c>
      <c r="F601" s="108" t="str">
        <f t="shared" si="3779"/>
        <v/>
      </c>
      <c r="G601" s="125" t="s">
        <v>314</v>
      </c>
      <c r="H601" s="108" t="s">
        <v>307</v>
      </c>
      <c r="I601" s="108" t="str">
        <f t="shared" si="3755"/>
        <v/>
      </c>
      <c r="J601" s="108" t="str">
        <f t="shared" si="3756"/>
        <v/>
      </c>
      <c r="K601" s="288"/>
      <c r="L601" s="288"/>
      <c r="M601" s="208">
        <f>S601+S602</f>
        <v>0</v>
      </c>
      <c r="N601" s="208">
        <f>T601+T602</f>
        <v>0</v>
      </c>
      <c r="O601" s="108">
        <f t="shared" si="3801"/>
        <v>0</v>
      </c>
      <c r="P601" s="256">
        <f t="shared" si="3802"/>
        <v>0</v>
      </c>
      <c r="Q601" s="256">
        <f t="shared" si="3803"/>
        <v>0</v>
      </c>
      <c r="R601" s="256">
        <f t="shared" si="3804"/>
        <v>0</v>
      </c>
      <c r="S601" s="288"/>
      <c r="T601" s="288"/>
      <c r="U601" s="125" t="str">
        <f t="shared" si="3698"/>
        <v/>
      </c>
      <c r="V601" s="125" t="str" cm="1">
        <f t="array" ref="V601">_xlfn.IFS(S601+T601=0,"",S601&gt;T601,IF(I601="主",IF(S601=5,4,3),IF(S601=5,0,1)),S601&lt;T601,IF(I601="主",IF(T601=5,0,1),IF(T601=5,4,3)),S601=T601,2)</f>
        <v/>
      </c>
      <c r="W601" s="271"/>
      <c r="X601" s="271"/>
      <c r="Y601" s="258"/>
      <c r="Z601" s="235" t="str">
        <f t="shared" ref="Z601:AA601" si="3834">IF($K601="","",IF($K601=$K599,AT599,AT600))</f>
        <v/>
      </c>
      <c r="AA601" s="235" t="str">
        <f t="shared" si="3834"/>
        <v/>
      </c>
      <c r="AB601" s="239" t="str">
        <f t="shared" ref="AB601" si="3835">IF($K601="","",IF($K601=$K599,AW599,AW600))</f>
        <v/>
      </c>
      <c r="AC601" s="239" t="str">
        <f t="shared" ref="AC601" si="3836">IF($K601="","",IF($K601=$K599,AY599,AY600))</f>
        <v/>
      </c>
      <c r="AD601" s="232" t="str">
        <f t="shared" ref="AD601:AG601" si="3837">IF($K601="","",IF($K601=$K599,Z599,Z600))</f>
        <v/>
      </c>
      <c r="AE601" s="232" t="str">
        <f t="shared" si="3837"/>
        <v/>
      </c>
      <c r="AF601" s="240" t="str">
        <f t="shared" si="3837"/>
        <v/>
      </c>
      <c r="AG601" s="240" t="str">
        <f t="shared" si="3837"/>
        <v/>
      </c>
      <c r="AH601" s="232" t="str">
        <f t="shared" ref="AH601:AK601" si="3838">IF($K601="","",IF($K601=$K599,AD599,AD600))</f>
        <v/>
      </c>
      <c r="AI601" s="232" t="str">
        <f t="shared" si="3838"/>
        <v/>
      </c>
      <c r="AJ601" s="233" t="str">
        <f t="shared" si="3838"/>
        <v/>
      </c>
      <c r="AK601" s="233" t="str">
        <f t="shared" si="3838"/>
        <v/>
      </c>
      <c r="AL601" s="236" t="str">
        <f t="shared" ref="AL601" si="3839">IF($K601="","",IF($K601=$K599,AZ599,AZ600))</f>
        <v/>
      </c>
      <c r="AM601" s="241" t="str">
        <f t="shared" ref="AM601:AN601" si="3840">IF($K601="","",IF($K601=$K599,AL599,AL600))</f>
        <v/>
      </c>
      <c r="AN601" s="241" t="str">
        <f t="shared" si="3840"/>
        <v/>
      </c>
      <c r="AO601" s="277"/>
      <c r="AP601" s="277"/>
      <c r="AQ601" s="277"/>
      <c r="AR601" s="277"/>
      <c r="AS601" s="280"/>
      <c r="AT601" s="264"/>
      <c r="AU601" s="265"/>
      <c r="AV601" s="179"/>
      <c r="AW601" s="265"/>
      <c r="AX601" s="179"/>
      <c r="AY601" s="265"/>
      <c r="AZ601" s="266"/>
      <c r="BA601" s="223" t="str">
        <f t="shared" si="3715"/>
        <v/>
      </c>
      <c r="BB601" s="223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223" t="str">
        <f t="shared" si="3708"/>
        <v/>
      </c>
    </row>
    <row r="602" spans="1:55">
      <c r="A602" s="166">
        <f>输入错误检查!A601</f>
        <v>0</v>
      </c>
      <c r="B602" s="108" t="str">
        <f t="shared" si="3775"/>
        <v/>
      </c>
      <c r="C602" s="108" t="str">
        <f t="shared" si="3776"/>
        <v/>
      </c>
      <c r="D602" s="108" t="str">
        <f t="shared" si="3777"/>
        <v/>
      </c>
      <c r="E602" s="108" t="str">
        <f t="shared" si="3778"/>
        <v/>
      </c>
      <c r="F602" s="108" t="str">
        <f t="shared" si="3779"/>
        <v/>
      </c>
      <c r="G602" s="125" t="s">
        <v>314</v>
      </c>
      <c r="H602" s="108" t="s">
        <v>311</v>
      </c>
      <c r="I602" s="108" t="str">
        <f t="shared" si="3755"/>
        <v/>
      </c>
      <c r="J602" s="108" t="str">
        <f t="shared" si="3756"/>
        <v/>
      </c>
      <c r="K602" s="288"/>
      <c r="L602" s="288"/>
      <c r="M602" s="208"/>
      <c r="N602" s="208"/>
      <c r="O602" s="108"/>
      <c r="P602" s="267"/>
      <c r="Q602" s="267"/>
      <c r="R602" s="267"/>
      <c r="S602" s="288"/>
      <c r="T602" s="288"/>
      <c r="U602" s="125" t="str">
        <f t="shared" si="3698"/>
        <v/>
      </c>
      <c r="V602" s="125" t="str" cm="1">
        <f t="array" ref="V602">_xlfn.IFS(S602+T602=0,"",S602&gt;T602,IF(I602="主",IF(S602=5,4,3),IF(S602=5,0,1)),S602&lt;T602,IF(I602="主",IF(T602=5,0,1),IF(T602=5,4,3)),S602=T602,2)</f>
        <v/>
      </c>
      <c r="W602" s="271"/>
      <c r="X602" s="271"/>
      <c r="Y602" s="258" t="str">
        <f t="shared" si="3812"/>
        <v/>
      </c>
      <c r="Z602" s="235" t="str">
        <f t="shared" ref="Z602:AA602" si="3841">IF($K602="","",IF($K602=$K600,AT600,AT599))</f>
        <v/>
      </c>
      <c r="AA602" s="235" t="str">
        <f t="shared" si="3841"/>
        <v/>
      </c>
      <c r="AB602" s="239" t="str">
        <f t="shared" ref="AB602" si="3842">IF($K602="","",IF($K602=$K600,AW600,AW599))</f>
        <v/>
      </c>
      <c r="AC602" s="239" t="str">
        <f t="shared" ref="AC602" si="3843">IF($K602="","",IF($K602=$K600,AY600,AY599))</f>
        <v/>
      </c>
      <c r="AD602" s="232" t="str">
        <f t="shared" ref="AD602:AG602" si="3844">IF($K602="","",IF($K602=$K600,Z600,Z599))</f>
        <v/>
      </c>
      <c r="AE602" s="232" t="str">
        <f t="shared" si="3844"/>
        <v/>
      </c>
      <c r="AF602" s="240" t="str">
        <f t="shared" si="3844"/>
        <v/>
      </c>
      <c r="AG602" s="240" t="str">
        <f t="shared" si="3844"/>
        <v/>
      </c>
      <c r="AH602" s="232" t="str">
        <f t="shared" ref="AH602:AK602" si="3845">IF($K602="","",IF($K602=$K600,AD600,AD599))</f>
        <v/>
      </c>
      <c r="AI602" s="232" t="str">
        <f t="shared" si="3845"/>
        <v/>
      </c>
      <c r="AJ602" s="233" t="str">
        <f t="shared" si="3845"/>
        <v/>
      </c>
      <c r="AK602" s="233" t="str">
        <f t="shared" si="3845"/>
        <v/>
      </c>
      <c r="AL602" s="236" t="str">
        <f t="shared" ref="AL602" si="3846">IF($K602="","",IF($K602=$K600,AZ600,AZ599))</f>
        <v/>
      </c>
      <c r="AM602" s="241" t="str">
        <f t="shared" ref="AM602:AN602" si="3847">IF($K602="","",IF($K602=$K600,AL600,AL599))</f>
        <v/>
      </c>
      <c r="AN602" s="241" t="str">
        <f t="shared" si="3847"/>
        <v/>
      </c>
      <c r="AO602" s="277"/>
      <c r="AP602" s="277"/>
      <c r="AQ602" s="277"/>
      <c r="AR602" s="277"/>
      <c r="AS602" s="277"/>
      <c r="AT602" s="264"/>
      <c r="AU602" s="265"/>
      <c r="AV602" s="179"/>
      <c r="AW602" s="265"/>
      <c r="AX602" s="179"/>
      <c r="AY602" s="265"/>
      <c r="AZ602" s="266"/>
      <c r="BA602" s="223" t="str">
        <f t="shared" si="3715"/>
        <v/>
      </c>
      <c r="BB602" s="223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223" t="str">
        <f t="shared" si="3708"/>
        <v/>
      </c>
    </row>
    <row r="603" spans="1:55">
      <c r="A603" s="166">
        <f>输入错误检查!A602</f>
        <v>0</v>
      </c>
      <c r="B603" s="108" t="str">
        <f>IF(赛果!A52="","",赛果!A52)</f>
        <v/>
      </c>
      <c r="C603" s="108" t="str">
        <f>IF(赛果!B52="","",赛果!B52)</f>
        <v/>
      </c>
      <c r="D603" s="108" t="str">
        <f>IF(赛果!C52="","",赛果!C52)</f>
        <v/>
      </c>
      <c r="E603" s="108" t="str">
        <f>IF(赛果!D52="","",赛果!D52)</f>
        <v/>
      </c>
      <c r="F603" s="108" t="str">
        <f>IF(赛果!E52="","",赛果!E52)</f>
        <v/>
      </c>
      <c r="G603" s="125">
        <v>1</v>
      </c>
      <c r="H603" s="108" t="s">
        <v>307</v>
      </c>
      <c r="I603" s="108" t="str">
        <f t="shared" si="3755"/>
        <v/>
      </c>
      <c r="J603" s="108" t="str">
        <f t="shared" si="3756"/>
        <v/>
      </c>
      <c r="K603" s="179"/>
      <c r="L603" s="207"/>
      <c r="M603" s="208">
        <f>S603+S604</f>
        <v>0</v>
      </c>
      <c r="N603" s="208">
        <f>T603+T604</f>
        <v>0</v>
      </c>
      <c r="O603" s="125">
        <f t="shared" ref="O603:O607" si="3848">M603+N603</f>
        <v>0</v>
      </c>
      <c r="P603" s="209">
        <f t="shared" ref="P603:P607" si="3849">IF(M603&gt;N603,1,0)</f>
        <v>0</v>
      </c>
      <c r="Q603" s="209">
        <f t="shared" ref="Q603:Q607" si="3850">IF(M603+N603=0,0,IF(M603=N603,1,0))</f>
        <v>0</v>
      </c>
      <c r="R603" s="209">
        <f t="shared" ref="R603:R607" si="3851">IF(M603&lt;N603,1,0)</f>
        <v>0</v>
      </c>
      <c r="S603" s="177"/>
      <c r="T603" s="177"/>
      <c r="U603" s="125" t="str">
        <f t="shared" si="3698"/>
        <v/>
      </c>
      <c r="V603" s="125" t="str" cm="1">
        <f t="array" ref="V603">_xlfn.IFS(S603+T603=0,"",S603&gt;T603,IF(I603="主",IF(S603=5,4,3),IF(S603=5,0,1)),S603&lt;T603,IF(I603="主",IF(T603=5,0,1),IF(T603=5,4,3)),S603=T603,2)</f>
        <v/>
      </c>
      <c r="W603" s="210"/>
      <c r="X603" s="210"/>
      <c r="Y603" s="210"/>
      <c r="Z603" s="211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3"/>
      <c r="AL603" s="214"/>
      <c r="AM603" s="214"/>
      <c r="AN603" s="214"/>
      <c r="AO603" s="249"/>
      <c r="AP603" s="250"/>
      <c r="AQ603" s="217"/>
      <c r="AR603" s="218"/>
      <c r="AS603" s="219"/>
      <c r="AT603" s="220"/>
      <c r="AU603" s="221"/>
      <c r="AV603" s="179"/>
      <c r="AW603" s="221"/>
      <c r="AX603" s="179"/>
      <c r="AY603" s="221"/>
      <c r="AZ603" s="136"/>
      <c r="BA603" s="223" t="str">
        <f t="shared" si="3715"/>
        <v/>
      </c>
      <c r="BB603" s="223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223" t="str">
        <f t="shared" si="3708"/>
        <v/>
      </c>
    </row>
    <row r="604" spans="1:55">
      <c r="A604" s="166">
        <f>输入错误检查!A603</f>
        <v>0</v>
      </c>
      <c r="B604" s="108" t="str">
        <f t="shared" ref="B604:B614" si="3852">B603</f>
        <v/>
      </c>
      <c r="C604" s="108" t="str">
        <f t="shared" ref="C604:C614" si="3853">C603</f>
        <v/>
      </c>
      <c r="D604" s="108" t="str">
        <f t="shared" ref="D604:D614" si="3854">D603</f>
        <v/>
      </c>
      <c r="E604" s="108" t="str">
        <f t="shared" ref="E604:E614" si="3855">E603</f>
        <v/>
      </c>
      <c r="F604" s="108" t="str">
        <f t="shared" ref="F604:F614" si="3856">F603</f>
        <v/>
      </c>
      <c r="G604" s="125">
        <v>1</v>
      </c>
      <c r="H604" s="108" t="s">
        <v>311</v>
      </c>
      <c r="I604" s="108" t="str">
        <f t="shared" si="3755"/>
        <v/>
      </c>
      <c r="J604" s="108" t="str">
        <f t="shared" si="3756"/>
        <v/>
      </c>
      <c r="K604" s="179"/>
      <c r="L604" s="245"/>
      <c r="M604" s="208"/>
      <c r="N604" s="208"/>
      <c r="O604" s="125"/>
      <c r="P604" s="224"/>
      <c r="Q604" s="224"/>
      <c r="R604" s="224"/>
      <c r="S604" s="177"/>
      <c r="T604" s="177"/>
      <c r="U604" s="125" t="str">
        <f t="shared" si="3698"/>
        <v/>
      </c>
      <c r="V604" s="125" t="str" cm="1">
        <f t="array" ref="V604">_xlfn.IFS(S604+T604=0,"",S604&gt;T604,IF(I604="主",IF(S604=5,4,3),IF(S604=5,0,1)),S604&lt;T604,IF(I604="主",IF(T604=5,0,1),IF(T604=5,4,3)),S604=T604,2)</f>
        <v/>
      </c>
      <c r="W604" s="210" t="str">
        <f>IF(W603="","",W603)</f>
        <v/>
      </c>
      <c r="X604" s="210"/>
      <c r="Y604" s="210" t="str">
        <f t="shared" ref="Y604:Y608" si="3857">IF(Y603="","",Y603)</f>
        <v/>
      </c>
      <c r="Z604" s="225"/>
      <c r="AA604" s="226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13"/>
      <c r="AL604" s="214"/>
      <c r="AM604" s="214"/>
      <c r="AN604" s="214"/>
      <c r="AO604" s="249"/>
      <c r="AP604" s="250"/>
      <c r="AQ604" s="228"/>
      <c r="AR604" s="229"/>
      <c r="AS604" s="230"/>
      <c r="AT604" s="220"/>
      <c r="AU604" s="221"/>
      <c r="AV604" s="179"/>
      <c r="AW604" s="221"/>
      <c r="AX604" s="179"/>
      <c r="AY604" s="221"/>
      <c r="AZ604" s="136"/>
      <c r="BA604" s="223" t="str">
        <f t="shared" si="3715"/>
        <v/>
      </c>
      <c r="BB604" s="223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223" t="str">
        <f t="shared" si="3708"/>
        <v/>
      </c>
    </row>
    <row r="605" spans="1:55">
      <c r="A605" s="166">
        <f>输入错误检查!A604</f>
        <v>0</v>
      </c>
      <c r="B605" s="108" t="str">
        <f t="shared" si="3852"/>
        <v/>
      </c>
      <c r="C605" s="108" t="str">
        <f t="shared" si="3853"/>
        <v/>
      </c>
      <c r="D605" s="108" t="str">
        <f t="shared" si="3854"/>
        <v/>
      </c>
      <c r="E605" s="108" t="str">
        <f t="shared" si="3855"/>
        <v/>
      </c>
      <c r="F605" s="108" t="str">
        <f t="shared" si="3856"/>
        <v/>
      </c>
      <c r="G605" s="125">
        <v>2</v>
      </c>
      <c r="H605" s="108" t="s">
        <v>307</v>
      </c>
      <c r="I605" s="108" t="str">
        <f t="shared" si="3755"/>
        <v/>
      </c>
      <c r="J605" s="108" t="str">
        <f t="shared" si="3756"/>
        <v/>
      </c>
      <c r="K605" s="179"/>
      <c r="L605" s="207"/>
      <c r="M605" s="208">
        <f>S605+S606</f>
        <v>0</v>
      </c>
      <c r="N605" s="208">
        <f>T605+T606</f>
        <v>0</v>
      </c>
      <c r="O605" s="125">
        <f t="shared" si="3848"/>
        <v>0</v>
      </c>
      <c r="P605" s="209">
        <f t="shared" si="3849"/>
        <v>0</v>
      </c>
      <c r="Q605" s="209">
        <f t="shared" si="3850"/>
        <v>0</v>
      </c>
      <c r="R605" s="209">
        <f t="shared" si="3851"/>
        <v>0</v>
      </c>
      <c r="S605" s="177"/>
      <c r="T605" s="177"/>
      <c r="U605" s="125" t="str">
        <f t="shared" si="3698"/>
        <v/>
      </c>
      <c r="V605" s="125" t="str" cm="1">
        <f t="array" ref="V605">_xlfn.IFS(S605+T605=0,"",S605&gt;T605,IF(I605="主",IF(S605=5,4,3),IF(S605=5,0,1)),S605&lt;T605,IF(I605="主",IF(T605=5,0,1),IF(T605=5,4,3)),S605=T605,2)</f>
        <v/>
      </c>
      <c r="W605" s="231"/>
      <c r="X605" s="210"/>
      <c r="Y605" s="210"/>
      <c r="Z605" s="232" t="str">
        <f t="shared" ref="Z605:AA605" si="3858">IF($K605="","",IF($K605=$K603,AT603,AT604))</f>
        <v/>
      </c>
      <c r="AA605" s="233" t="str">
        <f t="shared" si="3858"/>
        <v/>
      </c>
      <c r="AB605" s="234" t="str">
        <f t="shared" ref="AB605" si="3859">IF($K605="","",IF($K605=$K603,AW603,AW604))</f>
        <v/>
      </c>
      <c r="AC605" s="235" t="str">
        <f t="shared" ref="AC605" si="3860">IF($K605="","",IF($K605=$K603,AY603,AY604))</f>
        <v/>
      </c>
      <c r="AD605" s="227"/>
      <c r="AE605" s="227"/>
      <c r="AF605" s="227"/>
      <c r="AG605" s="227"/>
      <c r="AH605" s="227"/>
      <c r="AI605" s="227"/>
      <c r="AJ605" s="227"/>
      <c r="AK605" s="227"/>
      <c r="AL605" s="236" t="str">
        <f t="shared" ref="AL605" si="3861">IF($K605="","",IF($K605=$K603,AZ603,AZ604))</f>
        <v/>
      </c>
      <c r="AM605" s="214"/>
      <c r="AN605" s="214"/>
      <c r="AO605" s="249"/>
      <c r="AP605" s="177"/>
      <c r="AQ605" s="281"/>
      <c r="AR605" s="238"/>
      <c r="AS605" s="230"/>
      <c r="AT605" s="220"/>
      <c r="AU605" s="221"/>
      <c r="AV605" s="179"/>
      <c r="AW605" s="221"/>
      <c r="AX605" s="179"/>
      <c r="AY605" s="221"/>
      <c r="AZ605" s="139"/>
      <c r="BA605" s="223" t="str">
        <f t="shared" si="3715"/>
        <v/>
      </c>
      <c r="BB605" s="223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223" t="str">
        <f t="shared" si="3708"/>
        <v/>
      </c>
    </row>
    <row r="606" spans="1:55">
      <c r="A606" s="166">
        <f>输入错误检查!A605</f>
        <v>0</v>
      </c>
      <c r="B606" s="108" t="str">
        <f t="shared" si="3852"/>
        <v/>
      </c>
      <c r="C606" s="108" t="str">
        <f t="shared" si="3853"/>
        <v/>
      </c>
      <c r="D606" s="108" t="str">
        <f t="shared" si="3854"/>
        <v/>
      </c>
      <c r="E606" s="108" t="str">
        <f t="shared" si="3855"/>
        <v/>
      </c>
      <c r="F606" s="108" t="str">
        <f t="shared" si="3856"/>
        <v/>
      </c>
      <c r="G606" s="125">
        <v>2</v>
      </c>
      <c r="H606" s="108" t="s">
        <v>311</v>
      </c>
      <c r="I606" s="108" t="str">
        <f t="shared" si="3755"/>
        <v/>
      </c>
      <c r="J606" s="108" t="str">
        <f t="shared" si="3756"/>
        <v/>
      </c>
      <c r="K606" s="179"/>
      <c r="L606" s="245"/>
      <c r="M606" s="208"/>
      <c r="N606" s="208"/>
      <c r="O606" s="125"/>
      <c r="P606" s="224"/>
      <c r="Q606" s="224"/>
      <c r="R606" s="224"/>
      <c r="S606" s="177"/>
      <c r="T606" s="177"/>
      <c r="U606" s="125" t="str">
        <f t="shared" si="3698"/>
        <v/>
      </c>
      <c r="V606" s="125" t="str" cm="1">
        <f t="array" ref="V606">_xlfn.IFS(S606+T606=0,"",S606&gt;T606,IF(I606="主",IF(S606=5,4,3),IF(S606=5,0,1)),S606&lt;T606,IF(I606="主",IF(T606=5,0,1),IF(T606=5,4,3)),S606=T606,2)</f>
        <v/>
      </c>
      <c r="W606" s="231"/>
      <c r="X606" s="210"/>
      <c r="Y606" s="210" t="str">
        <f t="shared" si="3857"/>
        <v/>
      </c>
      <c r="Z606" s="232" t="str">
        <f t="shared" ref="Z606:AA606" si="3862">IF($K606="","",IF($K606=$K604,AT604,AT603))</f>
        <v/>
      </c>
      <c r="AA606" s="233" t="str">
        <f t="shared" si="3862"/>
        <v/>
      </c>
      <c r="AB606" s="234" t="str">
        <f t="shared" ref="AB606" si="3863">IF($K606="","",IF($K606=$K604,AW604,AW603))</f>
        <v/>
      </c>
      <c r="AC606" s="235" t="str">
        <f t="shared" ref="AC606" si="3864">IF($K606="","",IF($K606=$K604,AY604,AY603))</f>
        <v/>
      </c>
      <c r="AD606" s="226"/>
      <c r="AE606" s="226"/>
      <c r="AF606" s="227"/>
      <c r="AG606" s="227"/>
      <c r="AH606" s="227"/>
      <c r="AI606" s="227"/>
      <c r="AJ606" s="227"/>
      <c r="AK606" s="227"/>
      <c r="AL606" s="236" t="str">
        <f t="shared" ref="AL606" si="3865">IF($K606="","",IF($K606=$K604,AZ604,AZ603))</f>
        <v/>
      </c>
      <c r="AM606" s="214"/>
      <c r="AN606" s="214"/>
      <c r="AO606" s="249"/>
      <c r="AP606" s="177"/>
      <c r="AQ606" s="250"/>
      <c r="AR606" s="228"/>
      <c r="AS606" s="230"/>
      <c r="AT606" s="220"/>
      <c r="AU606" s="221"/>
      <c r="AV606" s="179"/>
      <c r="AW606" s="221"/>
      <c r="AX606" s="179"/>
      <c r="AY606" s="221"/>
      <c r="AZ606" s="136"/>
      <c r="BA606" s="223" t="str">
        <f t="shared" si="3715"/>
        <v/>
      </c>
      <c r="BB606" s="223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223" t="str">
        <f t="shared" si="3708"/>
        <v/>
      </c>
    </row>
    <row r="607" spans="1:55">
      <c r="A607" s="166">
        <f>输入错误检查!A606</f>
        <v>0</v>
      </c>
      <c r="B607" s="108" t="str">
        <f t="shared" si="3852"/>
        <v/>
      </c>
      <c r="C607" s="108" t="str">
        <f t="shared" si="3853"/>
        <v/>
      </c>
      <c r="D607" s="108" t="str">
        <f t="shared" si="3854"/>
        <v/>
      </c>
      <c r="E607" s="108" t="str">
        <f t="shared" si="3855"/>
        <v/>
      </c>
      <c r="F607" s="108" t="str">
        <f t="shared" si="3856"/>
        <v/>
      </c>
      <c r="G607" s="125">
        <v>3</v>
      </c>
      <c r="H607" s="108" t="s">
        <v>307</v>
      </c>
      <c r="I607" s="108" t="str">
        <f t="shared" si="3755"/>
        <v/>
      </c>
      <c r="J607" s="108" t="str">
        <f t="shared" si="3756"/>
        <v/>
      </c>
      <c r="K607" s="179"/>
      <c r="L607" s="245"/>
      <c r="M607" s="208">
        <f>S607+S608</f>
        <v>0</v>
      </c>
      <c r="N607" s="208">
        <f>T607+T608</f>
        <v>0</v>
      </c>
      <c r="O607" s="125">
        <f t="shared" si="3848"/>
        <v>0</v>
      </c>
      <c r="P607" s="209">
        <f t="shared" si="3849"/>
        <v>0</v>
      </c>
      <c r="Q607" s="209">
        <f t="shared" si="3850"/>
        <v>0</v>
      </c>
      <c r="R607" s="209">
        <f t="shared" si="3851"/>
        <v>0</v>
      </c>
      <c r="S607" s="177"/>
      <c r="T607" s="177"/>
      <c r="U607" s="125" t="str">
        <f t="shared" si="3698"/>
        <v/>
      </c>
      <c r="V607" s="125" t="str" cm="1">
        <f t="array" ref="V607">_xlfn.IFS(S607+T607=0,"",S607&gt;T607,IF(I607="主",IF(S607=5,4,3),IF(S607=5,0,1)),S607&lt;T607,IF(I607="主",IF(T607=5,0,1),IF(T607=5,4,3)),S607=T607,2)</f>
        <v/>
      </c>
      <c r="W607" s="231"/>
      <c r="X607" s="231"/>
      <c r="Y607" s="210"/>
      <c r="Z607" s="235" t="str">
        <f t="shared" ref="Z607:AA607" si="3866">IF($K607="","",IF($K607=$K605,AT605,AT606))</f>
        <v/>
      </c>
      <c r="AA607" s="235" t="str">
        <f t="shared" si="3866"/>
        <v/>
      </c>
      <c r="AB607" s="239" t="str">
        <f t="shared" ref="AB607" si="3867">IF($K607="","",IF($K607=$K605,AW605,AW606))</f>
        <v/>
      </c>
      <c r="AC607" s="239" t="str">
        <f t="shared" ref="AC607" si="3868">IF($K607="","",IF($K607=$K605,AY605,AY606))</f>
        <v/>
      </c>
      <c r="AD607" s="235" t="str">
        <f t="shared" ref="AD607:AG607" si="3869">IF($K607="","",IF($K607=$K605,Z605,Z606))</f>
        <v/>
      </c>
      <c r="AE607" s="240" t="str">
        <f t="shared" si="3869"/>
        <v/>
      </c>
      <c r="AF607" s="240" t="str">
        <f t="shared" si="3869"/>
        <v/>
      </c>
      <c r="AG607" s="240" t="str">
        <f t="shared" si="3869"/>
        <v/>
      </c>
      <c r="AH607" s="227"/>
      <c r="AI607" s="227"/>
      <c r="AJ607" s="227"/>
      <c r="AK607" s="227"/>
      <c r="AL607" s="236" t="str">
        <f t="shared" ref="AL607" si="3870">IF($K607="","",IF($K607=$K605,AZ605,AZ606))</f>
        <v/>
      </c>
      <c r="AM607" s="241" t="str">
        <f t="shared" ref="AM607" si="3871">IF($K607="","",IF($K607=$K605,AL605,AL606))</f>
        <v/>
      </c>
      <c r="AN607" s="214"/>
      <c r="AO607" s="249"/>
      <c r="AP607" s="177"/>
      <c r="AQ607" s="177"/>
      <c r="AR607" s="281"/>
      <c r="AS607" s="242"/>
      <c r="AT607" s="282"/>
      <c r="AU607" s="247"/>
      <c r="AV607" s="177"/>
      <c r="AW607" s="247"/>
      <c r="AX607" s="177"/>
      <c r="AY607" s="247"/>
      <c r="AZ607" s="139"/>
      <c r="BA607" s="223" t="str">
        <f t="shared" si="3715"/>
        <v/>
      </c>
      <c r="BB607" s="223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223" t="str">
        <f t="shared" si="3708"/>
        <v/>
      </c>
    </row>
    <row r="608" spans="1:55">
      <c r="A608" s="166">
        <f>输入错误检查!A607</f>
        <v>0</v>
      </c>
      <c r="B608" s="108" t="str">
        <f t="shared" si="3852"/>
        <v/>
      </c>
      <c r="C608" s="108" t="str">
        <f t="shared" si="3853"/>
        <v/>
      </c>
      <c r="D608" s="108" t="str">
        <f t="shared" si="3854"/>
        <v/>
      </c>
      <c r="E608" s="108" t="str">
        <f t="shared" si="3855"/>
        <v/>
      </c>
      <c r="F608" s="108" t="str">
        <f t="shared" si="3856"/>
        <v/>
      </c>
      <c r="G608" s="125">
        <v>3</v>
      </c>
      <c r="H608" s="108" t="s">
        <v>311</v>
      </c>
      <c r="I608" s="108" t="str">
        <f t="shared" si="3755"/>
        <v/>
      </c>
      <c r="J608" s="108" t="str">
        <f t="shared" si="3756"/>
        <v/>
      </c>
      <c r="K608" s="179"/>
      <c r="L608" s="245"/>
      <c r="M608" s="208"/>
      <c r="N608" s="208"/>
      <c r="O608" s="125"/>
      <c r="P608" s="224"/>
      <c r="Q608" s="224"/>
      <c r="R608" s="224"/>
      <c r="S608" s="177"/>
      <c r="T608" s="177"/>
      <c r="U608" s="125" t="str">
        <f t="shared" si="3698"/>
        <v/>
      </c>
      <c r="V608" s="125" t="str" cm="1">
        <f t="array" ref="V608">_xlfn.IFS(S608+T608=0,"",S608&gt;T608,IF(I608="主",IF(S608=5,4,3),IF(S608=5,0,1)),S608&lt;T608,IF(I608="主",IF(T608=5,0,1),IF(T608=5,4,3)),S608=T608,2)</f>
        <v/>
      </c>
      <c r="W608" s="231"/>
      <c r="X608" s="231"/>
      <c r="Y608" s="210" t="str">
        <f t="shared" si="3857"/>
        <v/>
      </c>
      <c r="Z608" s="235" t="str">
        <f t="shared" ref="Z608:AA608" si="3872">IF($K608="","",IF($K608=$K606,AT606,AT605))</f>
        <v/>
      </c>
      <c r="AA608" s="235" t="str">
        <f t="shared" si="3872"/>
        <v/>
      </c>
      <c r="AB608" s="239" t="str">
        <f t="shared" ref="AB608" si="3873">IF($K608="","",IF($K608=$K606,AW606,AW605))</f>
        <v/>
      </c>
      <c r="AC608" s="239" t="str">
        <f t="shared" ref="AC608" si="3874">IF($K608="","",IF($K608=$K606,AY606,AY605))</f>
        <v/>
      </c>
      <c r="AD608" s="235" t="str">
        <f t="shared" ref="AD608:AG608" si="3875">IF($K608="","",IF($K608=$K606,Z606,Z605))</f>
        <v/>
      </c>
      <c r="AE608" s="240" t="str">
        <f t="shared" si="3875"/>
        <v/>
      </c>
      <c r="AF608" s="240" t="str">
        <f t="shared" si="3875"/>
        <v/>
      </c>
      <c r="AG608" s="240" t="str">
        <f t="shared" si="3875"/>
        <v/>
      </c>
      <c r="AH608" s="226"/>
      <c r="AI608" s="226"/>
      <c r="AJ608" s="226"/>
      <c r="AK608" s="243"/>
      <c r="AL608" s="236" t="str">
        <f t="shared" ref="AL608" si="3876">IF($K608="","",IF($K608=$K606,AZ606,AZ605))</f>
        <v/>
      </c>
      <c r="AM608" s="241" t="str">
        <f t="shared" ref="AM608" si="3877">IF($K608="","",IF($K608=$K606,AL606,AL605))</f>
        <v/>
      </c>
      <c r="AN608" s="214"/>
      <c r="AO608" s="249"/>
      <c r="AP608" s="177"/>
      <c r="AQ608" s="177"/>
      <c r="AR608" s="250"/>
      <c r="AS608" s="244"/>
      <c r="AT608" s="282"/>
      <c r="AU608" s="247"/>
      <c r="AV608" s="177"/>
      <c r="AW608" s="247"/>
      <c r="AX608" s="177"/>
      <c r="AY608" s="247"/>
      <c r="AZ608" s="139"/>
      <c r="BA608" s="223" t="str">
        <f t="shared" si="3715"/>
        <v/>
      </c>
      <c r="BB608" s="223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223" t="str">
        <f t="shared" si="3708"/>
        <v/>
      </c>
    </row>
    <row r="609" spans="1:55">
      <c r="A609" s="166">
        <f>输入错误检查!A608</f>
        <v>0</v>
      </c>
      <c r="B609" s="108" t="str">
        <f t="shared" si="3852"/>
        <v/>
      </c>
      <c r="C609" s="108" t="str">
        <f t="shared" si="3853"/>
        <v/>
      </c>
      <c r="D609" s="108" t="str">
        <f t="shared" si="3854"/>
        <v/>
      </c>
      <c r="E609" s="108" t="str">
        <f t="shared" si="3855"/>
        <v/>
      </c>
      <c r="F609" s="108" t="str">
        <f t="shared" si="3856"/>
        <v/>
      </c>
      <c r="G609" s="125">
        <v>4</v>
      </c>
      <c r="H609" s="108" t="s">
        <v>307</v>
      </c>
      <c r="I609" s="108" t="str">
        <f t="shared" si="3755"/>
        <v/>
      </c>
      <c r="J609" s="108" t="str">
        <f t="shared" si="3756"/>
        <v/>
      </c>
      <c r="K609" s="179"/>
      <c r="L609" s="245"/>
      <c r="M609" s="208">
        <f>S609+S610</f>
        <v>0</v>
      </c>
      <c r="N609" s="208">
        <f>T609+T610</f>
        <v>0</v>
      </c>
      <c r="O609" s="125">
        <f t="shared" ref="O609:O613" si="3878">M609+N609</f>
        <v>0</v>
      </c>
      <c r="P609" s="209">
        <f t="shared" ref="P609:P613" si="3879">IF(M609&gt;N609,1,0)</f>
        <v>0</v>
      </c>
      <c r="Q609" s="209">
        <f t="shared" ref="Q609:Q613" si="3880">IF(M609+N609=0,0,IF(M609=N609,1,0))</f>
        <v>0</v>
      </c>
      <c r="R609" s="209">
        <f t="shared" ref="R609:R613" si="3881">IF(M609&lt;N609,1,0)</f>
        <v>0</v>
      </c>
      <c r="S609" s="177"/>
      <c r="T609" s="177"/>
      <c r="U609" s="125" t="str">
        <f t="shared" si="3698"/>
        <v/>
      </c>
      <c r="V609" s="125" t="str" cm="1">
        <f t="array" ref="V609">_xlfn.IFS(S609+T609=0,"",S609&gt;T609,IF(I609="主",IF(S609=5,4,3),IF(S609=5,0,1)),S609&lt;T609,IF(I609="主",IF(T609=5,0,1),IF(T609=5,4,3)),S609=T609,2)</f>
        <v/>
      </c>
      <c r="W609" s="231"/>
      <c r="X609" s="231"/>
      <c r="Y609" s="210"/>
      <c r="Z609" s="235" t="str">
        <f t="shared" ref="Z609:AA609" si="3882">IF($K609="","",IF($K609=$K607,AT607,AT608))</f>
        <v/>
      </c>
      <c r="AA609" s="235" t="str">
        <f t="shared" si="3882"/>
        <v/>
      </c>
      <c r="AB609" s="239" t="str">
        <f t="shared" ref="AB609" si="3883">IF($K609="","",IF($K609=$K607,AW607,AW608))</f>
        <v/>
      </c>
      <c r="AC609" s="239" t="str">
        <f t="shared" ref="AC609" si="3884">IF($K609="","",IF($K609=$K607,AY607,AY608))</f>
        <v/>
      </c>
      <c r="AD609" s="232" t="str">
        <f t="shared" ref="AD609:AG609" si="3885">IF($K609="","",IF($K609=$K607,Z607,Z608))</f>
        <v/>
      </c>
      <c r="AE609" s="232" t="str">
        <f t="shared" si="3885"/>
        <v/>
      </c>
      <c r="AF609" s="240" t="str">
        <f t="shared" si="3885"/>
        <v/>
      </c>
      <c r="AG609" s="240" t="str">
        <f t="shared" si="3885"/>
        <v/>
      </c>
      <c r="AH609" s="232" t="str">
        <f t="shared" ref="AH609:AK609" si="3886">IF($K609="","",IF($K609=$K607,AD607,AD608))</f>
        <v/>
      </c>
      <c r="AI609" s="232" t="str">
        <f t="shared" si="3886"/>
        <v/>
      </c>
      <c r="AJ609" s="233" t="str">
        <f t="shared" si="3886"/>
        <v/>
      </c>
      <c r="AK609" s="233" t="str">
        <f t="shared" si="3886"/>
        <v/>
      </c>
      <c r="AL609" s="236" t="str">
        <f t="shared" ref="AL609" si="3887">IF($K609="","",IF($K609=$K607,AZ607,AZ608))</f>
        <v/>
      </c>
      <c r="AM609" s="241" t="str">
        <f t="shared" ref="AM609:AN609" si="3888">IF($K609="","",IF($K609=$K607,AL607,AL608))</f>
        <v/>
      </c>
      <c r="AN609" s="241" t="str">
        <f t="shared" si="3888"/>
        <v/>
      </c>
      <c r="AO609" s="177"/>
      <c r="AP609" s="177"/>
      <c r="AQ609" s="177"/>
      <c r="AR609" s="177"/>
      <c r="AS609" s="246"/>
      <c r="AT609" s="247"/>
      <c r="AU609" s="247"/>
      <c r="AV609" s="177"/>
      <c r="AW609" s="247"/>
      <c r="AX609" s="177"/>
      <c r="AY609" s="247"/>
      <c r="AZ609" s="139"/>
      <c r="BA609" s="223" t="str">
        <f t="shared" si="3715"/>
        <v/>
      </c>
      <c r="BB609" s="223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223" t="str">
        <f t="shared" si="3708"/>
        <v/>
      </c>
    </row>
    <row r="610" spans="1:55">
      <c r="A610" s="166">
        <f>输入错误检查!A609</f>
        <v>0</v>
      </c>
      <c r="B610" s="108" t="str">
        <f t="shared" si="3852"/>
        <v/>
      </c>
      <c r="C610" s="108" t="str">
        <f t="shared" si="3853"/>
        <v/>
      </c>
      <c r="D610" s="108" t="str">
        <f t="shared" si="3854"/>
        <v/>
      </c>
      <c r="E610" s="108" t="str">
        <f t="shared" si="3855"/>
        <v/>
      </c>
      <c r="F610" s="108" t="str">
        <f t="shared" si="3856"/>
        <v/>
      </c>
      <c r="G610" s="125">
        <v>4</v>
      </c>
      <c r="H610" s="108" t="s">
        <v>311</v>
      </c>
      <c r="I610" s="108" t="str">
        <f t="shared" si="3755"/>
        <v/>
      </c>
      <c r="J610" s="108" t="str">
        <f t="shared" si="3756"/>
        <v/>
      </c>
      <c r="K610" s="179"/>
      <c r="L610" s="245"/>
      <c r="M610" s="208"/>
      <c r="N610" s="208"/>
      <c r="O610" s="125"/>
      <c r="P610" s="224"/>
      <c r="Q610" s="224"/>
      <c r="R610" s="224"/>
      <c r="S610" s="177"/>
      <c r="T610" s="177"/>
      <c r="U610" s="125" t="str">
        <f t="shared" si="3698"/>
        <v/>
      </c>
      <c r="V610" s="125" t="str" cm="1">
        <f t="array" ref="V610">_xlfn.IFS(S610+T610=0,"",S610&gt;T610,IF(I610="主",IF(S610=5,4,3),IF(S610=5,0,1)),S610&lt;T610,IF(I610="主",IF(T610=5,0,1),IF(T610=5,4,3)),S610=T610,2)</f>
        <v/>
      </c>
      <c r="W610" s="231"/>
      <c r="X610" s="231"/>
      <c r="Y610" s="210" t="str">
        <f t="shared" ref="Y610:Y614" si="3889">IF(Y609="","",Y609)</f>
        <v/>
      </c>
      <c r="Z610" s="235" t="str">
        <f t="shared" ref="Z610:AA610" si="3890">IF($K610="","",IF($K610=$K608,AT608,AT607))</f>
        <v/>
      </c>
      <c r="AA610" s="235" t="str">
        <f t="shared" si="3890"/>
        <v/>
      </c>
      <c r="AB610" s="239" t="str">
        <f t="shared" ref="AB610" si="3891">IF($K610="","",IF($K610=$K608,AW608,AW607))</f>
        <v/>
      </c>
      <c r="AC610" s="239" t="str">
        <f t="shared" ref="AC610" si="3892">IF($K610="","",IF($K610=$K608,AY608,AY607))</f>
        <v/>
      </c>
      <c r="AD610" s="232" t="str">
        <f t="shared" ref="AD610:AG610" si="3893">IF($K610="","",IF($K610=$K608,Z608,Z607))</f>
        <v/>
      </c>
      <c r="AE610" s="232" t="str">
        <f t="shared" si="3893"/>
        <v/>
      </c>
      <c r="AF610" s="240" t="str">
        <f t="shared" si="3893"/>
        <v/>
      </c>
      <c r="AG610" s="240" t="str">
        <f t="shared" si="3893"/>
        <v/>
      </c>
      <c r="AH610" s="232" t="str">
        <f t="shared" ref="AH610:AK610" si="3894">IF($K610="","",IF($K610=$K608,AD608,AD607))</f>
        <v/>
      </c>
      <c r="AI610" s="232" t="str">
        <f t="shared" si="3894"/>
        <v/>
      </c>
      <c r="AJ610" s="233" t="str">
        <f t="shared" si="3894"/>
        <v/>
      </c>
      <c r="AK610" s="233" t="str">
        <f t="shared" si="3894"/>
        <v/>
      </c>
      <c r="AL610" s="236" t="str">
        <f t="shared" ref="AL610" si="3895">IF($K610="","",IF($K610=$K608,AZ608,AZ607))</f>
        <v/>
      </c>
      <c r="AM610" s="241" t="str">
        <f t="shared" ref="AM610:AN610" si="3896">IF($K610="","",IF($K610=$K608,AL608,AL607))</f>
        <v/>
      </c>
      <c r="AN610" s="241" t="str">
        <f t="shared" si="3896"/>
        <v/>
      </c>
      <c r="AO610" s="177"/>
      <c r="AP610" s="177"/>
      <c r="AQ610" s="177"/>
      <c r="AR610" s="177"/>
      <c r="AS610" s="177"/>
      <c r="AT610" s="247"/>
      <c r="AU610" s="247"/>
      <c r="AV610" s="177"/>
      <c r="AW610" s="247"/>
      <c r="AX610" s="177"/>
      <c r="AY610" s="247"/>
      <c r="AZ610" s="139"/>
      <c r="BA610" s="223" t="str">
        <f t="shared" si="3715"/>
        <v/>
      </c>
      <c r="BB610" s="223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223" t="str">
        <f t="shared" si="3708"/>
        <v/>
      </c>
    </row>
    <row r="611" spans="1:55">
      <c r="A611" s="166">
        <f>输入错误检查!A610</f>
        <v>0</v>
      </c>
      <c r="B611" s="108" t="str">
        <f t="shared" si="3852"/>
        <v/>
      </c>
      <c r="C611" s="108" t="str">
        <f t="shared" si="3853"/>
        <v/>
      </c>
      <c r="D611" s="108" t="str">
        <f t="shared" si="3854"/>
        <v/>
      </c>
      <c r="E611" s="108" t="str">
        <f t="shared" si="3855"/>
        <v/>
      </c>
      <c r="F611" s="108" t="str">
        <f t="shared" si="3856"/>
        <v/>
      </c>
      <c r="G611" s="125">
        <v>5</v>
      </c>
      <c r="H611" s="108" t="s">
        <v>307</v>
      </c>
      <c r="I611" s="108" t="str">
        <f t="shared" si="3755"/>
        <v/>
      </c>
      <c r="J611" s="108" t="str">
        <f t="shared" si="3756"/>
        <v/>
      </c>
      <c r="K611" s="179"/>
      <c r="L611" s="177"/>
      <c r="M611" s="208">
        <f>S611+S612</f>
        <v>0</v>
      </c>
      <c r="N611" s="208">
        <f>T611+T612</f>
        <v>0</v>
      </c>
      <c r="O611" s="125">
        <f t="shared" si="3878"/>
        <v>0</v>
      </c>
      <c r="P611" s="209">
        <f t="shared" si="3879"/>
        <v>0</v>
      </c>
      <c r="Q611" s="209">
        <f t="shared" si="3880"/>
        <v>0</v>
      </c>
      <c r="R611" s="209">
        <f t="shared" si="3881"/>
        <v>0</v>
      </c>
      <c r="S611" s="177"/>
      <c r="T611" s="177"/>
      <c r="U611" s="125" t="str">
        <f t="shared" si="3698"/>
        <v/>
      </c>
      <c r="V611" s="125" t="str" cm="1">
        <f t="array" ref="V611">_xlfn.IFS(S611+T611=0,"",S611&gt;T611,IF(I611="主",IF(S611=5,4,3),IF(S611=5,0,1)),S611&lt;T611,IF(I611="主",IF(T611=5,0,1),IF(T611=5,4,3)),S611=T611,2)</f>
        <v/>
      </c>
      <c r="W611" s="231"/>
      <c r="X611" s="231"/>
      <c r="Y611" s="210"/>
      <c r="Z611" s="235" t="str">
        <f t="shared" ref="Z611:AA611" si="3897">IF($K611="","",IF($K611=$K609,AT609,AT610))</f>
        <v/>
      </c>
      <c r="AA611" s="235" t="str">
        <f t="shared" si="3897"/>
        <v/>
      </c>
      <c r="AB611" s="239" t="str">
        <f t="shared" ref="AB611" si="3898">IF($K611="","",IF($K611=$K609,AW609,AW610))</f>
        <v/>
      </c>
      <c r="AC611" s="239" t="str">
        <f t="shared" ref="AC611" si="3899">IF($K611="","",IF($K611=$K609,AY609,AY610))</f>
        <v/>
      </c>
      <c r="AD611" s="232" t="str">
        <f t="shared" ref="AD611:AG611" si="3900">IF($K611="","",IF($K611=$K609,Z609,Z610))</f>
        <v/>
      </c>
      <c r="AE611" s="232" t="str">
        <f t="shared" si="3900"/>
        <v/>
      </c>
      <c r="AF611" s="240" t="str">
        <f t="shared" si="3900"/>
        <v/>
      </c>
      <c r="AG611" s="240" t="str">
        <f t="shared" si="3900"/>
        <v/>
      </c>
      <c r="AH611" s="232" t="str">
        <f t="shared" ref="AH611:AK611" si="3901">IF($K611="","",IF($K611=$K609,AD609,AD610))</f>
        <v/>
      </c>
      <c r="AI611" s="232" t="str">
        <f t="shared" si="3901"/>
        <v/>
      </c>
      <c r="AJ611" s="233" t="str">
        <f t="shared" si="3901"/>
        <v/>
      </c>
      <c r="AK611" s="233" t="str">
        <f t="shared" si="3901"/>
        <v/>
      </c>
      <c r="AL611" s="236" t="str">
        <f t="shared" ref="AL611" si="3902">IF($K611="","",IF($K611=$K609,AZ609,AZ610))</f>
        <v/>
      </c>
      <c r="AM611" s="241" t="str">
        <f t="shared" ref="AM611:AN611" si="3903">IF($K611="","",IF($K611=$K609,AL609,AL610))</f>
        <v/>
      </c>
      <c r="AN611" s="241" t="str">
        <f t="shared" si="3903"/>
        <v/>
      </c>
      <c r="AO611" s="249"/>
      <c r="AP611" s="177"/>
      <c r="AQ611" s="177"/>
      <c r="AR611" s="250"/>
      <c r="AS611" s="246"/>
      <c r="AT611" s="251"/>
      <c r="AU611" s="252"/>
      <c r="AV611" s="177"/>
      <c r="AW611" s="252"/>
      <c r="AX611" s="177"/>
      <c r="AY611" s="252"/>
      <c r="AZ611" s="283"/>
      <c r="BA611" s="223" t="str">
        <f t="shared" si="3715"/>
        <v/>
      </c>
      <c r="BB611" s="223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223" t="str">
        <f t="shared" si="3708"/>
        <v/>
      </c>
    </row>
    <row r="612" spans="1:55">
      <c r="A612" s="166">
        <f>输入错误检查!A611</f>
        <v>0</v>
      </c>
      <c r="B612" s="108" t="str">
        <f t="shared" si="3852"/>
        <v/>
      </c>
      <c r="C612" s="108" t="str">
        <f t="shared" si="3853"/>
        <v/>
      </c>
      <c r="D612" s="108" t="str">
        <f t="shared" si="3854"/>
        <v/>
      </c>
      <c r="E612" s="108" t="str">
        <f t="shared" si="3855"/>
        <v/>
      </c>
      <c r="F612" s="108" t="str">
        <f t="shared" si="3856"/>
        <v/>
      </c>
      <c r="G612" s="125">
        <v>5</v>
      </c>
      <c r="H612" s="108" t="s">
        <v>311</v>
      </c>
      <c r="I612" s="108" t="str">
        <f t="shared" si="3755"/>
        <v/>
      </c>
      <c r="J612" s="108" t="str">
        <f t="shared" si="3756"/>
        <v/>
      </c>
      <c r="K612" s="179"/>
      <c r="L612" s="177"/>
      <c r="M612" s="208"/>
      <c r="N612" s="208"/>
      <c r="O612" s="125"/>
      <c r="P612" s="224"/>
      <c r="Q612" s="224"/>
      <c r="R612" s="224"/>
      <c r="S612" s="177"/>
      <c r="T612" s="177"/>
      <c r="U612" s="125" t="str">
        <f t="shared" si="3698"/>
        <v/>
      </c>
      <c r="V612" s="125" t="str" cm="1">
        <f t="array" ref="V612">_xlfn.IFS(S612+T612=0,"",S612&gt;T612,IF(I612="主",IF(S612=5,4,3),IF(S612=5,0,1)),S612&lt;T612,IF(I612="主",IF(T612=5,0,1),IF(T612=5,4,3)),S612=T612,2)</f>
        <v/>
      </c>
      <c r="W612" s="231"/>
      <c r="X612" s="231"/>
      <c r="Y612" s="210" t="str">
        <f t="shared" si="3889"/>
        <v/>
      </c>
      <c r="Z612" s="235" t="str">
        <f t="shared" ref="Z612:AA612" si="3904">IF($K612="","",IF($K612=$K610,AT610,AT609))</f>
        <v/>
      </c>
      <c r="AA612" s="235" t="str">
        <f t="shared" si="3904"/>
        <v/>
      </c>
      <c r="AB612" s="239" t="str">
        <f t="shared" ref="AB612" si="3905">IF($K612="","",IF($K612=$K610,AW610,AW609))</f>
        <v/>
      </c>
      <c r="AC612" s="239" t="str">
        <f t="shared" ref="AC612" si="3906">IF($K612="","",IF($K612=$K610,AY610,AY609))</f>
        <v/>
      </c>
      <c r="AD612" s="232" t="str">
        <f t="shared" ref="AD612:AG612" si="3907">IF($K612="","",IF($K612=$K610,Z610,Z609))</f>
        <v/>
      </c>
      <c r="AE612" s="232" t="str">
        <f t="shared" si="3907"/>
        <v/>
      </c>
      <c r="AF612" s="240" t="str">
        <f t="shared" si="3907"/>
        <v/>
      </c>
      <c r="AG612" s="240" t="str">
        <f t="shared" si="3907"/>
        <v/>
      </c>
      <c r="AH612" s="232" t="str">
        <f t="shared" ref="AH612:AK612" si="3908">IF($K612="","",IF($K612=$K610,AD610,AD609))</f>
        <v/>
      </c>
      <c r="AI612" s="232" t="str">
        <f t="shared" si="3908"/>
        <v/>
      </c>
      <c r="AJ612" s="233" t="str">
        <f t="shared" si="3908"/>
        <v/>
      </c>
      <c r="AK612" s="233" t="str">
        <f t="shared" si="3908"/>
        <v/>
      </c>
      <c r="AL612" s="236" t="str">
        <f t="shared" ref="AL612" si="3909">IF($K612="","",IF($K612=$K610,AZ610,AZ609))</f>
        <v/>
      </c>
      <c r="AM612" s="241" t="str">
        <f t="shared" ref="AM612:AN612" si="3910">IF($K612="","",IF($K612=$K610,AL610,AL609))</f>
        <v/>
      </c>
      <c r="AN612" s="241" t="str">
        <f t="shared" si="3910"/>
        <v/>
      </c>
      <c r="AO612" s="249"/>
      <c r="AP612" s="177"/>
      <c r="AQ612" s="177"/>
      <c r="AR612" s="250"/>
      <c r="AS612" s="246"/>
      <c r="AT612" s="251"/>
      <c r="AU612" s="252"/>
      <c r="AV612" s="177"/>
      <c r="AW612" s="252"/>
      <c r="AX612" s="177"/>
      <c r="AY612" s="252"/>
      <c r="AZ612" s="283"/>
      <c r="BA612" s="223" t="str">
        <f t="shared" si="3715"/>
        <v/>
      </c>
      <c r="BB612" s="223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223" t="str">
        <f t="shared" si="3708"/>
        <v/>
      </c>
    </row>
    <row r="613" spans="1:55">
      <c r="A613" s="166">
        <f>输入错误检查!A612</f>
        <v>0</v>
      </c>
      <c r="B613" s="108" t="str">
        <f t="shared" si="3852"/>
        <v/>
      </c>
      <c r="C613" s="108" t="str">
        <f t="shared" si="3853"/>
        <v/>
      </c>
      <c r="D613" s="108" t="str">
        <f t="shared" si="3854"/>
        <v/>
      </c>
      <c r="E613" s="108" t="str">
        <f t="shared" si="3855"/>
        <v/>
      </c>
      <c r="F613" s="108" t="str">
        <f t="shared" si="3856"/>
        <v/>
      </c>
      <c r="G613" s="125" t="s">
        <v>314</v>
      </c>
      <c r="H613" s="108" t="s">
        <v>307</v>
      </c>
      <c r="I613" s="108" t="str">
        <f t="shared" si="3755"/>
        <v/>
      </c>
      <c r="J613" s="108" t="str">
        <f t="shared" si="3756"/>
        <v/>
      </c>
      <c r="K613" s="179"/>
      <c r="L613" s="177"/>
      <c r="M613" s="208">
        <f>S613+S614</f>
        <v>0</v>
      </c>
      <c r="N613" s="208">
        <f>T613+T614</f>
        <v>0</v>
      </c>
      <c r="O613" s="125">
        <f t="shared" si="3878"/>
        <v>0</v>
      </c>
      <c r="P613" s="209">
        <f t="shared" si="3879"/>
        <v>0</v>
      </c>
      <c r="Q613" s="209">
        <f t="shared" si="3880"/>
        <v>0</v>
      </c>
      <c r="R613" s="209">
        <f t="shared" si="3881"/>
        <v>0</v>
      </c>
      <c r="S613" s="177"/>
      <c r="T613" s="177"/>
      <c r="U613" s="125" t="str">
        <f t="shared" si="3698"/>
        <v/>
      </c>
      <c r="V613" s="125" t="str" cm="1">
        <f t="array" ref="V613">_xlfn.IFS(S613+T613=0,"",S613&gt;T613,IF(I613="主",IF(S613=5,4,3),IF(S613=5,0,1)),S613&lt;T613,IF(I613="主",IF(T613=5,0,1),IF(T613=5,4,3)),S613=T613,2)</f>
        <v/>
      </c>
      <c r="W613" s="231"/>
      <c r="X613" s="231"/>
      <c r="Y613" s="210"/>
      <c r="Z613" s="235" t="str">
        <f t="shared" ref="Z613:AA613" si="3911">IF($K613="","",IF($K613=$K611,AT611,AT612))</f>
        <v/>
      </c>
      <c r="AA613" s="235" t="str">
        <f t="shared" si="3911"/>
        <v/>
      </c>
      <c r="AB613" s="239" t="str">
        <f t="shared" ref="AB613" si="3912">IF($K613="","",IF($K613=$K611,AW611,AW612))</f>
        <v/>
      </c>
      <c r="AC613" s="239" t="str">
        <f t="shared" ref="AC613" si="3913">IF($K613="","",IF($K613=$K611,AY611,AY612))</f>
        <v/>
      </c>
      <c r="AD613" s="232" t="str">
        <f t="shared" ref="AD613:AG613" si="3914">IF($K613="","",IF($K613=$K611,Z611,Z612))</f>
        <v/>
      </c>
      <c r="AE613" s="232" t="str">
        <f t="shared" si="3914"/>
        <v/>
      </c>
      <c r="AF613" s="240" t="str">
        <f t="shared" si="3914"/>
        <v/>
      </c>
      <c r="AG613" s="240" t="str">
        <f t="shared" si="3914"/>
        <v/>
      </c>
      <c r="AH613" s="232" t="str">
        <f t="shared" ref="AH613:AK613" si="3915">IF($K613="","",IF($K613=$K611,AD611,AD612))</f>
        <v/>
      </c>
      <c r="AI613" s="232" t="str">
        <f t="shared" si="3915"/>
        <v/>
      </c>
      <c r="AJ613" s="233" t="str">
        <f t="shared" si="3915"/>
        <v/>
      </c>
      <c r="AK613" s="233" t="str">
        <f t="shared" si="3915"/>
        <v/>
      </c>
      <c r="AL613" s="236" t="str">
        <f t="shared" ref="AL613" si="3916">IF($K613="","",IF($K613=$K611,AZ611,AZ612))</f>
        <v/>
      </c>
      <c r="AM613" s="241" t="str">
        <f t="shared" ref="AM613:AN613" si="3917">IF($K613="","",IF($K613=$K611,AL611,AL612))</f>
        <v/>
      </c>
      <c r="AN613" s="241" t="str">
        <f t="shared" si="3917"/>
        <v/>
      </c>
      <c r="AO613" s="177"/>
      <c r="AP613" s="177"/>
      <c r="AQ613" s="177"/>
      <c r="AR613" s="177"/>
      <c r="AS613" s="246"/>
      <c r="AT613" s="252"/>
      <c r="AU613" s="252"/>
      <c r="AV613" s="177"/>
      <c r="AW613" s="252"/>
      <c r="AX613" s="177"/>
      <c r="AY613" s="252"/>
      <c r="AZ613" s="283"/>
      <c r="BA613" s="223" t="str">
        <f t="shared" si="3715"/>
        <v/>
      </c>
      <c r="BB613" s="223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223" t="str">
        <f t="shared" si="3708"/>
        <v/>
      </c>
    </row>
    <row r="614" spans="1:55">
      <c r="A614" s="166">
        <f>输入错误检查!A613</f>
        <v>0</v>
      </c>
      <c r="B614" s="108" t="str">
        <f t="shared" si="3852"/>
        <v/>
      </c>
      <c r="C614" s="108" t="str">
        <f t="shared" si="3853"/>
        <v/>
      </c>
      <c r="D614" s="108" t="str">
        <f t="shared" si="3854"/>
        <v/>
      </c>
      <c r="E614" s="108" t="str">
        <f t="shared" si="3855"/>
        <v/>
      </c>
      <c r="F614" s="108" t="str">
        <f t="shared" si="3856"/>
        <v/>
      </c>
      <c r="G614" s="125" t="s">
        <v>314</v>
      </c>
      <c r="H614" s="108" t="s">
        <v>311</v>
      </c>
      <c r="I614" s="108" t="str">
        <f t="shared" si="3755"/>
        <v/>
      </c>
      <c r="J614" s="108" t="str">
        <f t="shared" si="3756"/>
        <v/>
      </c>
      <c r="K614" s="177"/>
      <c r="L614" s="177"/>
      <c r="M614" s="208"/>
      <c r="N614" s="208"/>
      <c r="O614" s="125"/>
      <c r="P614" s="224"/>
      <c r="Q614" s="224"/>
      <c r="R614" s="224"/>
      <c r="S614" s="177"/>
      <c r="T614" s="177"/>
      <c r="U614" s="125" t="str">
        <f t="shared" si="3698"/>
        <v/>
      </c>
      <c r="V614" s="125" t="str" cm="1">
        <f t="array" ref="V614">_xlfn.IFS(S614+T614=0,"",S614&gt;T614,IF(I614="主",IF(S614=5,4,3),IF(S614=5,0,1)),S614&lt;T614,IF(I614="主",IF(T614=5,0,1),IF(T614=5,4,3)),S614=T614,2)</f>
        <v/>
      </c>
      <c r="W614" s="231"/>
      <c r="X614" s="231"/>
      <c r="Y614" s="210" t="str">
        <f t="shared" si="3889"/>
        <v/>
      </c>
      <c r="Z614" s="235" t="str">
        <f t="shared" ref="Z614:AA614" si="3918">IF($K614="","",IF($K614=$K612,AT612,AT611))</f>
        <v/>
      </c>
      <c r="AA614" s="235" t="str">
        <f t="shared" si="3918"/>
        <v/>
      </c>
      <c r="AB614" s="239" t="str">
        <f t="shared" ref="AB614" si="3919">IF($K614="","",IF($K614=$K612,AW612,AW611))</f>
        <v/>
      </c>
      <c r="AC614" s="239" t="str">
        <f t="shared" ref="AC614" si="3920">IF($K614="","",IF($K614=$K612,AY612,AY611))</f>
        <v/>
      </c>
      <c r="AD614" s="232" t="str">
        <f t="shared" ref="AD614:AG614" si="3921">IF($K614="","",IF($K614=$K612,Z612,Z611))</f>
        <v/>
      </c>
      <c r="AE614" s="232" t="str">
        <f t="shared" si="3921"/>
        <v/>
      </c>
      <c r="AF614" s="240" t="str">
        <f t="shared" si="3921"/>
        <v/>
      </c>
      <c r="AG614" s="240" t="str">
        <f t="shared" si="3921"/>
        <v/>
      </c>
      <c r="AH614" s="232" t="str">
        <f t="shared" ref="AH614:AK614" si="3922">IF($K614="","",IF($K614=$K612,AD612,AD611))</f>
        <v/>
      </c>
      <c r="AI614" s="232" t="str">
        <f t="shared" si="3922"/>
        <v/>
      </c>
      <c r="AJ614" s="233" t="str">
        <f t="shared" si="3922"/>
        <v/>
      </c>
      <c r="AK614" s="233" t="str">
        <f t="shared" si="3922"/>
        <v/>
      </c>
      <c r="AL614" s="236" t="str">
        <f t="shared" ref="AL614" si="3923">IF($K614="","",IF($K614=$K612,AZ612,AZ611))</f>
        <v/>
      </c>
      <c r="AM614" s="241" t="str">
        <f t="shared" ref="AM614:AN614" si="3924">IF($K614="","",IF($K614=$K612,AL612,AL611))</f>
        <v/>
      </c>
      <c r="AN614" s="241" t="str">
        <f t="shared" si="3924"/>
        <v/>
      </c>
      <c r="AO614" s="177"/>
      <c r="AP614" s="177"/>
      <c r="AQ614" s="177"/>
      <c r="AR614" s="177"/>
      <c r="AS614" s="177"/>
      <c r="AT614" s="252"/>
      <c r="AU614" s="252"/>
      <c r="AV614" s="177"/>
      <c r="AW614" s="252"/>
      <c r="AX614" s="177"/>
      <c r="AY614" s="252"/>
      <c r="AZ614" s="283"/>
      <c r="BA614" s="223" t="str">
        <f t="shared" si="3715"/>
        <v/>
      </c>
      <c r="BB614" s="223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223" t="str">
        <f t="shared" si="3708"/>
        <v/>
      </c>
    </row>
    <row r="615" spans="1:55">
      <c r="A615" s="166">
        <f>输入错误检查!A614</f>
        <v>0</v>
      </c>
      <c r="B615" s="108" t="str">
        <f>IF(赛果!A53="","",赛果!A53)</f>
        <v/>
      </c>
      <c r="C615" s="108" t="str">
        <f>IF(赛果!B53="","",赛果!B53)</f>
        <v/>
      </c>
      <c r="D615" s="108" t="str">
        <f>IF(赛果!C53="","",赛果!C53)</f>
        <v/>
      </c>
      <c r="E615" s="108" t="str">
        <f>IF(赛果!D53="","",赛果!D53)</f>
        <v/>
      </c>
      <c r="F615" s="108" t="str">
        <f>IF(赛果!E53="","",赛果!E53)</f>
        <v/>
      </c>
      <c r="G615" s="125">
        <v>1</v>
      </c>
      <c r="H615" s="108" t="s">
        <v>307</v>
      </c>
      <c r="I615" s="108" t="str">
        <f t="shared" si="3755"/>
        <v/>
      </c>
      <c r="J615" s="108" t="str">
        <f t="shared" si="3756"/>
        <v/>
      </c>
      <c r="K615" s="288"/>
      <c r="L615" s="288"/>
      <c r="M615" s="208">
        <f>S615+S616</f>
        <v>0</v>
      </c>
      <c r="N615" s="208">
        <f>T615+T616</f>
        <v>0</v>
      </c>
      <c r="O615" s="108">
        <f t="shared" ref="O615:O619" si="3925">M615+N615</f>
        <v>0</v>
      </c>
      <c r="P615" s="256">
        <f t="shared" ref="P615:P619" si="3926">IF(M615&gt;N615,1,0)</f>
        <v>0</v>
      </c>
      <c r="Q615" s="256">
        <f t="shared" ref="Q615:Q619" si="3927">IF(M615+N615=0,0,IF(M615=N615,1,0))</f>
        <v>0</v>
      </c>
      <c r="R615" s="256">
        <f t="shared" ref="R615:R619" si="3928">IF(M615&lt;N615,1,0)</f>
        <v>0</v>
      </c>
      <c r="S615" s="288"/>
      <c r="T615" s="288"/>
      <c r="U615" s="125" t="str">
        <f t="shared" si="3698"/>
        <v/>
      </c>
      <c r="V615" s="125" t="str" cm="1">
        <f t="array" ref="V615">_xlfn.IFS(S615+T615=0,"",S615&gt;T615,IF(I615="主",IF(S615=5,4,3),IF(S615=5,0,1)),S615&lt;T615,IF(I615="主",IF(T615=5,0,1),IF(T615=5,4,3)),S615=T615,2)</f>
        <v/>
      </c>
      <c r="W615" s="258"/>
      <c r="X615" s="258"/>
      <c r="Y615" s="258"/>
      <c r="Z615" s="211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3"/>
      <c r="AL615" s="214"/>
      <c r="AM615" s="214"/>
      <c r="AN615" s="214"/>
      <c r="AO615" s="276"/>
      <c r="AP615" s="278"/>
      <c r="AQ615" s="261"/>
      <c r="AR615" s="262"/>
      <c r="AS615" s="263"/>
      <c r="AT615" s="264"/>
      <c r="AU615" s="265"/>
      <c r="AV615" s="179"/>
      <c r="AW615" s="265"/>
      <c r="AX615" s="179"/>
      <c r="AY615" s="265"/>
      <c r="AZ615" s="266"/>
      <c r="BA615" s="223" t="str">
        <f t="shared" si="3715"/>
        <v/>
      </c>
      <c r="BB615" s="223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223" t="str">
        <f t="shared" si="3708"/>
        <v/>
      </c>
    </row>
    <row r="616" spans="1:55">
      <c r="A616" s="166">
        <f>输入错误检查!A615</f>
        <v>0</v>
      </c>
      <c r="B616" s="108" t="str">
        <f t="shared" ref="B616:B626" si="3929">B615</f>
        <v/>
      </c>
      <c r="C616" s="108" t="str">
        <f t="shared" ref="C616:C626" si="3930">C615</f>
        <v/>
      </c>
      <c r="D616" s="108" t="str">
        <f t="shared" ref="D616:D626" si="3931">D615</f>
        <v/>
      </c>
      <c r="E616" s="108" t="str">
        <f t="shared" ref="E616:E626" si="3932">E615</f>
        <v/>
      </c>
      <c r="F616" s="108" t="str">
        <f t="shared" ref="F616:F626" si="3933">F615</f>
        <v/>
      </c>
      <c r="G616" s="125">
        <v>1</v>
      </c>
      <c r="H616" s="108" t="s">
        <v>311</v>
      </c>
      <c r="I616" s="108" t="str">
        <f t="shared" si="3755"/>
        <v/>
      </c>
      <c r="J616" s="108" t="str">
        <f t="shared" si="3756"/>
        <v/>
      </c>
      <c r="K616" s="288"/>
      <c r="L616" s="288"/>
      <c r="M616" s="208"/>
      <c r="N616" s="208"/>
      <c r="O616" s="108"/>
      <c r="P616" s="267"/>
      <c r="Q616" s="267"/>
      <c r="R616" s="267"/>
      <c r="S616" s="288"/>
      <c r="T616" s="288"/>
      <c r="U616" s="125" t="str">
        <f t="shared" si="3698"/>
        <v/>
      </c>
      <c r="V616" s="125" t="str" cm="1">
        <f t="array" ref="V616">_xlfn.IFS(S616+T616=0,"",S616&gt;T616,IF(I616="主",IF(S616=5,4,3),IF(S616=5,0,1)),S616&lt;T616,IF(I616="主",IF(T616=5,0,1),IF(T616=5,4,3)),S616=T616,2)</f>
        <v/>
      </c>
      <c r="W616" s="258" t="str">
        <f>IF(W615="","",W615)</f>
        <v/>
      </c>
      <c r="X616" s="258"/>
      <c r="Y616" s="258" t="str">
        <f t="shared" ref="Y616:Y620" si="3934">IF(Y615="","",Y615)</f>
        <v/>
      </c>
      <c r="Z616" s="225"/>
      <c r="AA616" s="226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13"/>
      <c r="AL616" s="214"/>
      <c r="AM616" s="214"/>
      <c r="AN616" s="214"/>
      <c r="AO616" s="276"/>
      <c r="AP616" s="278"/>
      <c r="AQ616" s="268"/>
      <c r="AR616" s="269"/>
      <c r="AS616" s="270"/>
      <c r="AT616" s="264"/>
      <c r="AU616" s="265"/>
      <c r="AV616" s="179"/>
      <c r="AW616" s="265"/>
      <c r="AX616" s="179"/>
      <c r="AY616" s="265"/>
      <c r="AZ616" s="266"/>
      <c r="BA616" s="223" t="str">
        <f t="shared" si="3715"/>
        <v/>
      </c>
      <c r="BB616" s="223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223" t="str">
        <f t="shared" si="3708"/>
        <v/>
      </c>
    </row>
    <row r="617" spans="1:55">
      <c r="A617" s="166">
        <f>输入错误检查!A616</f>
        <v>0</v>
      </c>
      <c r="B617" s="108" t="str">
        <f t="shared" si="3929"/>
        <v/>
      </c>
      <c r="C617" s="108" t="str">
        <f t="shared" si="3930"/>
        <v/>
      </c>
      <c r="D617" s="108" t="str">
        <f t="shared" si="3931"/>
        <v/>
      </c>
      <c r="E617" s="108" t="str">
        <f t="shared" si="3932"/>
        <v/>
      </c>
      <c r="F617" s="108" t="str">
        <f t="shared" si="3933"/>
        <v/>
      </c>
      <c r="G617" s="125">
        <v>2</v>
      </c>
      <c r="H617" s="108" t="s">
        <v>307</v>
      </c>
      <c r="I617" s="108" t="str">
        <f t="shared" si="3755"/>
        <v/>
      </c>
      <c r="J617" s="108" t="str">
        <f t="shared" si="3756"/>
        <v/>
      </c>
      <c r="K617" s="288"/>
      <c r="L617" s="288"/>
      <c r="M617" s="208">
        <f>S617+S618</f>
        <v>0</v>
      </c>
      <c r="N617" s="208">
        <f>T617+T618</f>
        <v>0</v>
      </c>
      <c r="O617" s="108">
        <f t="shared" si="3925"/>
        <v>0</v>
      </c>
      <c r="P617" s="256">
        <f t="shared" si="3926"/>
        <v>0</v>
      </c>
      <c r="Q617" s="256">
        <f t="shared" si="3927"/>
        <v>0</v>
      </c>
      <c r="R617" s="256">
        <f t="shared" si="3928"/>
        <v>0</v>
      </c>
      <c r="S617" s="288"/>
      <c r="T617" s="288"/>
      <c r="U617" s="125" t="str">
        <f t="shared" si="3698"/>
        <v/>
      </c>
      <c r="V617" s="125" t="str" cm="1">
        <f t="array" ref="V617">_xlfn.IFS(S617+T617=0,"",S617&gt;T617,IF(I617="主",IF(S617=5,4,3),IF(S617=5,0,1)),S617&lt;T617,IF(I617="主",IF(T617=5,0,1),IF(T617=5,4,3)),S617=T617,2)</f>
        <v/>
      </c>
      <c r="W617" s="271"/>
      <c r="X617" s="258"/>
      <c r="Y617" s="258"/>
      <c r="Z617" s="232" t="str">
        <f t="shared" ref="Z617:AA617" si="3935">IF($K617="","",IF($K617=$K615,AT615,AT616))</f>
        <v/>
      </c>
      <c r="AA617" s="233" t="str">
        <f t="shared" si="3935"/>
        <v/>
      </c>
      <c r="AB617" s="234" t="str">
        <f t="shared" ref="AB617" si="3936">IF($K617="","",IF($K617=$K615,AW615,AW616))</f>
        <v/>
      </c>
      <c r="AC617" s="235" t="str">
        <f t="shared" ref="AC617" si="3937">IF($K617="","",IF($K617=$K615,AY615,AY616))</f>
        <v/>
      </c>
      <c r="AD617" s="227"/>
      <c r="AE617" s="227"/>
      <c r="AF617" s="227"/>
      <c r="AG617" s="227"/>
      <c r="AH617" s="227"/>
      <c r="AI617" s="227"/>
      <c r="AJ617" s="227"/>
      <c r="AK617" s="227"/>
      <c r="AL617" s="236" t="str">
        <f t="shared" ref="AL617" si="3938">IF($K617="","",IF($K617=$K615,AZ615,AZ616))</f>
        <v/>
      </c>
      <c r="AM617" s="214"/>
      <c r="AN617" s="214"/>
      <c r="AO617" s="276"/>
      <c r="AP617" s="277"/>
      <c r="AQ617" s="289"/>
      <c r="AR617" s="274"/>
      <c r="AS617" s="270"/>
      <c r="AT617" s="264"/>
      <c r="AU617" s="265"/>
      <c r="AV617" s="179"/>
      <c r="AW617" s="265"/>
      <c r="AX617" s="179"/>
      <c r="AY617" s="265"/>
      <c r="AZ617" s="266"/>
      <c r="BA617" s="223" t="str">
        <f t="shared" si="3715"/>
        <v/>
      </c>
      <c r="BB617" s="223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223" t="str">
        <f t="shared" si="3708"/>
        <v/>
      </c>
    </row>
    <row r="618" spans="1:55">
      <c r="A618" s="166">
        <f>输入错误检查!A617</f>
        <v>0</v>
      </c>
      <c r="B618" s="108" t="str">
        <f t="shared" si="3929"/>
        <v/>
      </c>
      <c r="C618" s="108" t="str">
        <f t="shared" si="3930"/>
        <v/>
      </c>
      <c r="D618" s="108" t="str">
        <f t="shared" si="3931"/>
        <v/>
      </c>
      <c r="E618" s="108" t="str">
        <f t="shared" si="3932"/>
        <v/>
      </c>
      <c r="F618" s="108" t="str">
        <f t="shared" si="3933"/>
        <v/>
      </c>
      <c r="G618" s="125">
        <v>2</v>
      </c>
      <c r="H618" s="108" t="s">
        <v>311</v>
      </c>
      <c r="I618" s="108" t="str">
        <f t="shared" si="3755"/>
        <v/>
      </c>
      <c r="J618" s="108" t="str">
        <f t="shared" si="3756"/>
        <v/>
      </c>
      <c r="K618" s="288"/>
      <c r="L618" s="288"/>
      <c r="M618" s="208"/>
      <c r="N618" s="208"/>
      <c r="O618" s="108"/>
      <c r="P618" s="267"/>
      <c r="Q618" s="267"/>
      <c r="R618" s="267"/>
      <c r="S618" s="288"/>
      <c r="T618" s="288"/>
      <c r="U618" s="125" t="str">
        <f t="shared" si="3698"/>
        <v/>
      </c>
      <c r="V618" s="125" t="str" cm="1">
        <f t="array" ref="V618">_xlfn.IFS(S618+T618=0,"",S618&gt;T618,IF(I618="主",IF(S618=5,4,3),IF(S618=5,0,1)),S618&lt;T618,IF(I618="主",IF(T618=5,0,1),IF(T618=5,4,3)),S618=T618,2)</f>
        <v/>
      </c>
      <c r="W618" s="271"/>
      <c r="X618" s="258"/>
      <c r="Y618" s="258" t="str">
        <f t="shared" si="3934"/>
        <v/>
      </c>
      <c r="Z618" s="232" t="str">
        <f t="shared" ref="Z618:AA618" si="3939">IF($K618="","",IF($K618=$K616,AT616,AT615))</f>
        <v/>
      </c>
      <c r="AA618" s="233" t="str">
        <f t="shared" si="3939"/>
        <v/>
      </c>
      <c r="AB618" s="234" t="str">
        <f t="shared" ref="AB618" si="3940">IF($K618="","",IF($K618=$K616,AW616,AW615))</f>
        <v/>
      </c>
      <c r="AC618" s="235" t="str">
        <f t="shared" ref="AC618" si="3941">IF($K618="","",IF($K618=$K616,AY616,AY615))</f>
        <v/>
      </c>
      <c r="AD618" s="226"/>
      <c r="AE618" s="226"/>
      <c r="AF618" s="227"/>
      <c r="AG618" s="227"/>
      <c r="AH618" s="227"/>
      <c r="AI618" s="227"/>
      <c r="AJ618" s="227"/>
      <c r="AK618" s="227"/>
      <c r="AL618" s="236" t="str">
        <f t="shared" ref="AL618" si="3942">IF($K618="","",IF($K618=$K616,AZ616,AZ615))</f>
        <v/>
      </c>
      <c r="AM618" s="214"/>
      <c r="AN618" s="214"/>
      <c r="AO618" s="276"/>
      <c r="AP618" s="277"/>
      <c r="AQ618" s="278"/>
      <c r="AR618" s="268"/>
      <c r="AS618" s="270"/>
      <c r="AT618" s="264"/>
      <c r="AU618" s="265"/>
      <c r="AV618" s="179"/>
      <c r="AW618" s="265"/>
      <c r="AX618" s="179"/>
      <c r="AY618" s="265"/>
      <c r="AZ618" s="266"/>
      <c r="BA618" s="223" t="str">
        <f t="shared" si="3715"/>
        <v/>
      </c>
      <c r="BB618" s="223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223" t="str">
        <f t="shared" si="3708"/>
        <v/>
      </c>
    </row>
    <row r="619" spans="1:55">
      <c r="A619" s="166">
        <f>输入错误检查!A618</f>
        <v>0</v>
      </c>
      <c r="B619" s="108" t="str">
        <f t="shared" si="3929"/>
        <v/>
      </c>
      <c r="C619" s="108" t="str">
        <f t="shared" si="3930"/>
        <v/>
      </c>
      <c r="D619" s="108" t="str">
        <f t="shared" si="3931"/>
        <v/>
      </c>
      <c r="E619" s="108" t="str">
        <f t="shared" si="3932"/>
        <v/>
      </c>
      <c r="F619" s="108" t="str">
        <f t="shared" si="3933"/>
        <v/>
      </c>
      <c r="G619" s="125">
        <v>3</v>
      </c>
      <c r="H619" s="108" t="s">
        <v>307</v>
      </c>
      <c r="I619" s="108" t="str">
        <f t="shared" si="3755"/>
        <v/>
      </c>
      <c r="J619" s="108" t="str">
        <f t="shared" si="3756"/>
        <v/>
      </c>
      <c r="K619" s="288"/>
      <c r="L619" s="288"/>
      <c r="M619" s="208">
        <f>S619+S620</f>
        <v>0</v>
      </c>
      <c r="N619" s="208">
        <f>T619+T620</f>
        <v>0</v>
      </c>
      <c r="O619" s="108">
        <f t="shared" si="3925"/>
        <v>0</v>
      </c>
      <c r="P619" s="256">
        <f t="shared" si="3926"/>
        <v>0</v>
      </c>
      <c r="Q619" s="256">
        <f t="shared" si="3927"/>
        <v>0</v>
      </c>
      <c r="R619" s="256">
        <f t="shared" si="3928"/>
        <v>0</v>
      </c>
      <c r="S619" s="288"/>
      <c r="T619" s="288"/>
      <c r="U619" s="125" t="str">
        <f t="shared" si="3698"/>
        <v/>
      </c>
      <c r="V619" s="125" t="str" cm="1">
        <f t="array" ref="V619">_xlfn.IFS(S619+T619=0,"",S619&gt;T619,IF(I619="主",IF(S619=5,4,3),IF(S619=5,0,1)),S619&lt;T619,IF(I619="主",IF(T619=5,0,1),IF(T619=5,4,3)),S619=T619,2)</f>
        <v/>
      </c>
      <c r="W619" s="271"/>
      <c r="X619" s="271"/>
      <c r="Y619" s="258"/>
      <c r="Z619" s="235" t="str">
        <f t="shared" ref="Z619:AA619" si="3943">IF($K619="","",IF($K619=$K617,AT617,AT618))</f>
        <v/>
      </c>
      <c r="AA619" s="235" t="str">
        <f t="shared" si="3943"/>
        <v/>
      </c>
      <c r="AB619" s="239" t="str">
        <f t="shared" ref="AB619" si="3944">IF($K619="","",IF($K619=$K617,AW617,AW618))</f>
        <v/>
      </c>
      <c r="AC619" s="239" t="str">
        <f t="shared" ref="AC619" si="3945">IF($K619="","",IF($K619=$K617,AY617,AY618))</f>
        <v/>
      </c>
      <c r="AD619" s="235" t="str">
        <f t="shared" ref="AD619:AG619" si="3946">IF($K619="","",IF($K619=$K617,Z617,Z618))</f>
        <v/>
      </c>
      <c r="AE619" s="240" t="str">
        <f t="shared" si="3946"/>
        <v/>
      </c>
      <c r="AF619" s="240" t="str">
        <f t="shared" si="3946"/>
        <v/>
      </c>
      <c r="AG619" s="240" t="str">
        <f t="shared" si="3946"/>
        <v/>
      </c>
      <c r="AH619" s="227"/>
      <c r="AI619" s="227"/>
      <c r="AJ619" s="227"/>
      <c r="AK619" s="227"/>
      <c r="AL619" s="236" t="str">
        <f t="shared" ref="AL619" si="3947">IF($K619="","",IF($K619=$K617,AZ617,AZ618))</f>
        <v/>
      </c>
      <c r="AM619" s="241" t="str">
        <f t="shared" ref="AM619" si="3948">IF($K619="","",IF($K619=$K617,AL617,AL618))</f>
        <v/>
      </c>
      <c r="AN619" s="214"/>
      <c r="AO619" s="276"/>
      <c r="AP619" s="277"/>
      <c r="AQ619" s="277"/>
      <c r="AR619" s="289"/>
      <c r="AS619" s="275"/>
      <c r="AT619" s="264"/>
      <c r="AU619" s="265"/>
      <c r="AV619" s="179"/>
      <c r="AW619" s="265"/>
      <c r="AX619" s="179"/>
      <c r="AY619" s="265"/>
      <c r="AZ619" s="266"/>
      <c r="BA619" s="223" t="str">
        <f t="shared" si="3715"/>
        <v/>
      </c>
      <c r="BB619" s="223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223" t="str">
        <f t="shared" si="3708"/>
        <v/>
      </c>
    </row>
    <row r="620" spans="1:55">
      <c r="A620" s="166">
        <f>输入错误检查!A619</f>
        <v>0</v>
      </c>
      <c r="B620" s="108" t="str">
        <f t="shared" si="3929"/>
        <v/>
      </c>
      <c r="C620" s="108" t="str">
        <f t="shared" si="3930"/>
        <v/>
      </c>
      <c r="D620" s="108" t="str">
        <f t="shared" si="3931"/>
        <v/>
      </c>
      <c r="E620" s="108" t="str">
        <f t="shared" si="3932"/>
        <v/>
      </c>
      <c r="F620" s="108" t="str">
        <f t="shared" si="3933"/>
        <v/>
      </c>
      <c r="G620" s="125">
        <v>3</v>
      </c>
      <c r="H620" s="108" t="s">
        <v>311</v>
      </c>
      <c r="I620" s="108" t="str">
        <f t="shared" si="3755"/>
        <v/>
      </c>
      <c r="J620" s="108" t="str">
        <f t="shared" si="3756"/>
        <v/>
      </c>
      <c r="K620" s="288"/>
      <c r="L620" s="288"/>
      <c r="M620" s="208"/>
      <c r="N620" s="208"/>
      <c r="O620" s="108"/>
      <c r="P620" s="267"/>
      <c r="Q620" s="267"/>
      <c r="R620" s="267"/>
      <c r="S620" s="288"/>
      <c r="T620" s="288"/>
      <c r="U620" s="125" t="str">
        <f t="shared" si="3698"/>
        <v/>
      </c>
      <c r="V620" s="125" t="str" cm="1">
        <f t="array" ref="V620">_xlfn.IFS(S620+T620=0,"",S620&gt;T620,IF(I620="主",IF(S620=5,4,3),IF(S620=5,0,1)),S620&lt;T620,IF(I620="主",IF(T620=5,0,1),IF(T620=5,4,3)),S620=T620,2)</f>
        <v/>
      </c>
      <c r="W620" s="271"/>
      <c r="X620" s="271"/>
      <c r="Y620" s="258" t="str">
        <f t="shared" si="3934"/>
        <v/>
      </c>
      <c r="Z620" s="235" t="str">
        <f t="shared" ref="Z620:AA620" si="3949">IF($K620="","",IF($K620=$K618,AT618,AT617))</f>
        <v/>
      </c>
      <c r="AA620" s="235" t="str">
        <f t="shared" si="3949"/>
        <v/>
      </c>
      <c r="AB620" s="239" t="str">
        <f t="shared" ref="AB620" si="3950">IF($K620="","",IF($K620=$K618,AW618,AW617))</f>
        <v/>
      </c>
      <c r="AC620" s="239" t="str">
        <f t="shared" ref="AC620" si="3951">IF($K620="","",IF($K620=$K618,AY618,AY617))</f>
        <v/>
      </c>
      <c r="AD620" s="235" t="str">
        <f t="shared" ref="AD620:AG620" si="3952">IF($K620="","",IF($K620=$K618,Z618,Z617))</f>
        <v/>
      </c>
      <c r="AE620" s="240" t="str">
        <f t="shared" si="3952"/>
        <v/>
      </c>
      <c r="AF620" s="240" t="str">
        <f t="shared" si="3952"/>
        <v/>
      </c>
      <c r="AG620" s="240" t="str">
        <f t="shared" si="3952"/>
        <v/>
      </c>
      <c r="AH620" s="226"/>
      <c r="AI620" s="226"/>
      <c r="AJ620" s="226"/>
      <c r="AK620" s="243"/>
      <c r="AL620" s="236" t="str">
        <f t="shared" ref="AL620" si="3953">IF($K620="","",IF($K620=$K618,AZ618,AZ617))</f>
        <v/>
      </c>
      <c r="AM620" s="241" t="str">
        <f t="shared" ref="AM620" si="3954">IF($K620="","",IF($K620=$K618,AL618,AL617))</f>
        <v/>
      </c>
      <c r="AN620" s="214"/>
      <c r="AO620" s="276"/>
      <c r="AP620" s="277"/>
      <c r="AQ620" s="277"/>
      <c r="AR620" s="278"/>
      <c r="AS620" s="279"/>
      <c r="AT620" s="264"/>
      <c r="AU620" s="265"/>
      <c r="AV620" s="179"/>
      <c r="AW620" s="265"/>
      <c r="AX620" s="179"/>
      <c r="AY620" s="265"/>
      <c r="AZ620" s="266"/>
      <c r="BA620" s="223" t="str">
        <f t="shared" si="3715"/>
        <v/>
      </c>
      <c r="BB620" s="223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223" t="str">
        <f t="shared" si="3708"/>
        <v/>
      </c>
    </row>
    <row r="621" spans="1:55">
      <c r="A621" s="166">
        <f>输入错误检查!A620</f>
        <v>0</v>
      </c>
      <c r="B621" s="108" t="str">
        <f t="shared" si="3929"/>
        <v/>
      </c>
      <c r="C621" s="108" t="str">
        <f t="shared" si="3930"/>
        <v/>
      </c>
      <c r="D621" s="108" t="str">
        <f t="shared" si="3931"/>
        <v/>
      </c>
      <c r="E621" s="108" t="str">
        <f t="shared" si="3932"/>
        <v/>
      </c>
      <c r="F621" s="108" t="str">
        <f t="shared" si="3933"/>
        <v/>
      </c>
      <c r="G621" s="125">
        <v>4</v>
      </c>
      <c r="H621" s="108" t="s">
        <v>307</v>
      </c>
      <c r="I621" s="108" t="str">
        <f t="shared" si="3755"/>
        <v/>
      </c>
      <c r="J621" s="108" t="str">
        <f t="shared" si="3756"/>
        <v/>
      </c>
      <c r="K621" s="288"/>
      <c r="L621" s="288"/>
      <c r="M621" s="208">
        <f>S621+S622</f>
        <v>0</v>
      </c>
      <c r="N621" s="208">
        <f>T621+T622</f>
        <v>0</v>
      </c>
      <c r="O621" s="108">
        <f t="shared" ref="O621:O625" si="3955">M621+N621</f>
        <v>0</v>
      </c>
      <c r="P621" s="256">
        <f t="shared" ref="P621:P625" si="3956">IF(M621&gt;N621,1,0)</f>
        <v>0</v>
      </c>
      <c r="Q621" s="256">
        <f t="shared" ref="Q621:Q625" si="3957">IF(M621+N621=0,0,IF(M621=N621,1,0))</f>
        <v>0</v>
      </c>
      <c r="R621" s="256">
        <f t="shared" ref="R621:R625" si="3958">IF(M621&lt;N621,1,0)</f>
        <v>0</v>
      </c>
      <c r="S621" s="288"/>
      <c r="T621" s="288"/>
      <c r="U621" s="125" t="str">
        <f t="shared" si="3698"/>
        <v/>
      </c>
      <c r="V621" s="125" t="str" cm="1">
        <f t="array" ref="V621">_xlfn.IFS(S621+T621=0,"",S621&gt;T621,IF(I621="主",IF(S621=5,4,3),IF(S621=5,0,1)),S621&lt;T621,IF(I621="主",IF(T621=5,0,1),IF(T621=5,4,3)),S621=T621,2)</f>
        <v/>
      </c>
      <c r="W621" s="271"/>
      <c r="X621" s="271"/>
      <c r="Y621" s="258"/>
      <c r="Z621" s="235" t="str">
        <f t="shared" ref="Z621:AA621" si="3959">IF($K621="","",IF($K621=$K619,AT619,AT620))</f>
        <v/>
      </c>
      <c r="AA621" s="235" t="str">
        <f t="shared" si="3959"/>
        <v/>
      </c>
      <c r="AB621" s="239" t="str">
        <f t="shared" ref="AB621" si="3960">IF($K621="","",IF($K621=$K619,AW619,AW620))</f>
        <v/>
      </c>
      <c r="AC621" s="239" t="str">
        <f t="shared" ref="AC621" si="3961">IF($K621="","",IF($K621=$K619,AY619,AY620))</f>
        <v/>
      </c>
      <c r="AD621" s="232" t="str">
        <f t="shared" ref="AD621:AG621" si="3962">IF($K621="","",IF($K621=$K619,Z619,Z620))</f>
        <v/>
      </c>
      <c r="AE621" s="232" t="str">
        <f t="shared" si="3962"/>
        <v/>
      </c>
      <c r="AF621" s="240" t="str">
        <f t="shared" si="3962"/>
        <v/>
      </c>
      <c r="AG621" s="240" t="str">
        <f t="shared" si="3962"/>
        <v/>
      </c>
      <c r="AH621" s="232" t="str">
        <f t="shared" ref="AH621:AK621" si="3963">IF($K621="","",IF($K621=$K619,AD619,AD620))</f>
        <v/>
      </c>
      <c r="AI621" s="232" t="str">
        <f t="shared" si="3963"/>
        <v/>
      </c>
      <c r="AJ621" s="233" t="str">
        <f t="shared" si="3963"/>
        <v/>
      </c>
      <c r="AK621" s="233" t="str">
        <f t="shared" si="3963"/>
        <v/>
      </c>
      <c r="AL621" s="236" t="str">
        <f t="shared" ref="AL621" si="3964">IF($K621="","",IF($K621=$K619,AZ619,AZ620))</f>
        <v/>
      </c>
      <c r="AM621" s="241" t="str">
        <f t="shared" ref="AM621:AN621" si="3965">IF($K621="","",IF($K621=$K619,AL619,AL620))</f>
        <v/>
      </c>
      <c r="AN621" s="241" t="str">
        <f t="shared" si="3965"/>
        <v/>
      </c>
      <c r="AO621" s="277"/>
      <c r="AP621" s="277"/>
      <c r="AQ621" s="277"/>
      <c r="AR621" s="277"/>
      <c r="AS621" s="280"/>
      <c r="AT621" s="264"/>
      <c r="AU621" s="265"/>
      <c r="AV621" s="179"/>
      <c r="AW621" s="265"/>
      <c r="AX621" s="179"/>
      <c r="AY621" s="265"/>
      <c r="AZ621" s="266"/>
      <c r="BA621" s="223" t="str">
        <f t="shared" si="3715"/>
        <v/>
      </c>
      <c r="BB621" s="223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223" t="str">
        <f t="shared" si="3708"/>
        <v/>
      </c>
    </row>
    <row r="622" spans="1:55">
      <c r="A622" s="166">
        <f>输入错误检查!A621</f>
        <v>0</v>
      </c>
      <c r="B622" s="108" t="str">
        <f t="shared" si="3929"/>
        <v/>
      </c>
      <c r="C622" s="108" t="str">
        <f t="shared" si="3930"/>
        <v/>
      </c>
      <c r="D622" s="108" t="str">
        <f t="shared" si="3931"/>
        <v/>
      </c>
      <c r="E622" s="108" t="str">
        <f t="shared" si="3932"/>
        <v/>
      </c>
      <c r="F622" s="108" t="str">
        <f t="shared" si="3933"/>
        <v/>
      </c>
      <c r="G622" s="125">
        <v>4</v>
      </c>
      <c r="H622" s="108" t="s">
        <v>311</v>
      </c>
      <c r="I622" s="108" t="str">
        <f t="shared" si="3755"/>
        <v/>
      </c>
      <c r="J622" s="108" t="str">
        <f t="shared" si="3756"/>
        <v/>
      </c>
      <c r="K622" s="288"/>
      <c r="L622" s="288"/>
      <c r="M622" s="208"/>
      <c r="N622" s="208"/>
      <c r="O622" s="108"/>
      <c r="P622" s="267"/>
      <c r="Q622" s="267"/>
      <c r="R622" s="267"/>
      <c r="S622" s="288"/>
      <c r="T622" s="288"/>
      <c r="U622" s="125" t="str">
        <f t="shared" si="3698"/>
        <v/>
      </c>
      <c r="V622" s="125" t="str" cm="1">
        <f t="array" ref="V622">_xlfn.IFS(S622+T622=0,"",S622&gt;T622,IF(I622="主",IF(S622=5,4,3),IF(S622=5,0,1)),S622&lt;T622,IF(I622="主",IF(T622=5,0,1),IF(T622=5,4,3)),S622=T622,2)</f>
        <v/>
      </c>
      <c r="W622" s="271"/>
      <c r="X622" s="271"/>
      <c r="Y622" s="258" t="str">
        <f t="shared" ref="Y622:Y626" si="3966">IF(Y621="","",Y621)</f>
        <v/>
      </c>
      <c r="Z622" s="235" t="str">
        <f t="shared" ref="Z622:AA622" si="3967">IF($K622="","",IF($K622=$K620,AT620,AT619))</f>
        <v/>
      </c>
      <c r="AA622" s="235" t="str">
        <f t="shared" si="3967"/>
        <v/>
      </c>
      <c r="AB622" s="239" t="str">
        <f t="shared" ref="AB622" si="3968">IF($K622="","",IF($K622=$K620,AW620,AW619))</f>
        <v/>
      </c>
      <c r="AC622" s="239" t="str">
        <f t="shared" ref="AC622" si="3969">IF($K622="","",IF($K622=$K620,AY620,AY619))</f>
        <v/>
      </c>
      <c r="AD622" s="232" t="str">
        <f t="shared" ref="AD622:AG622" si="3970">IF($K622="","",IF($K622=$K620,Z620,Z619))</f>
        <v/>
      </c>
      <c r="AE622" s="232" t="str">
        <f t="shared" si="3970"/>
        <v/>
      </c>
      <c r="AF622" s="240" t="str">
        <f t="shared" si="3970"/>
        <v/>
      </c>
      <c r="AG622" s="240" t="str">
        <f t="shared" si="3970"/>
        <v/>
      </c>
      <c r="AH622" s="232" t="str">
        <f t="shared" ref="AH622:AK622" si="3971">IF($K622="","",IF($K622=$K620,AD620,AD619))</f>
        <v/>
      </c>
      <c r="AI622" s="232" t="str">
        <f t="shared" si="3971"/>
        <v/>
      </c>
      <c r="AJ622" s="233" t="str">
        <f t="shared" si="3971"/>
        <v/>
      </c>
      <c r="AK622" s="233" t="str">
        <f t="shared" si="3971"/>
        <v/>
      </c>
      <c r="AL622" s="236" t="str">
        <f t="shared" ref="AL622" si="3972">IF($K622="","",IF($K622=$K620,AZ620,AZ619))</f>
        <v/>
      </c>
      <c r="AM622" s="241" t="str">
        <f t="shared" ref="AM622:AN622" si="3973">IF($K622="","",IF($K622=$K620,AL620,AL619))</f>
        <v/>
      </c>
      <c r="AN622" s="241" t="str">
        <f t="shared" si="3973"/>
        <v/>
      </c>
      <c r="AO622" s="277"/>
      <c r="AP622" s="277"/>
      <c r="AQ622" s="277"/>
      <c r="AR622" s="277"/>
      <c r="AS622" s="277"/>
      <c r="AT622" s="264"/>
      <c r="AU622" s="265"/>
      <c r="AV622" s="179"/>
      <c r="AW622" s="265"/>
      <c r="AX622" s="179"/>
      <c r="AY622" s="265"/>
      <c r="AZ622" s="266"/>
      <c r="BA622" s="223" t="str">
        <f t="shared" si="3715"/>
        <v/>
      </c>
      <c r="BB622" s="223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223" t="str">
        <f t="shared" si="3708"/>
        <v/>
      </c>
    </row>
    <row r="623" spans="1:55">
      <c r="A623" s="166">
        <f>输入错误检查!A622</f>
        <v>0</v>
      </c>
      <c r="B623" s="108" t="str">
        <f t="shared" si="3929"/>
        <v/>
      </c>
      <c r="C623" s="108" t="str">
        <f t="shared" si="3930"/>
        <v/>
      </c>
      <c r="D623" s="108" t="str">
        <f t="shared" si="3931"/>
        <v/>
      </c>
      <c r="E623" s="108" t="str">
        <f t="shared" si="3932"/>
        <v/>
      </c>
      <c r="F623" s="108" t="str">
        <f t="shared" si="3933"/>
        <v/>
      </c>
      <c r="G623" s="125">
        <v>5</v>
      </c>
      <c r="H623" s="108" t="s">
        <v>307</v>
      </c>
      <c r="I623" s="108" t="str">
        <f t="shared" si="3755"/>
        <v/>
      </c>
      <c r="J623" s="108" t="str">
        <f t="shared" si="3756"/>
        <v/>
      </c>
      <c r="K623" s="288"/>
      <c r="L623" s="288"/>
      <c r="M623" s="208">
        <f>S623+S624</f>
        <v>0</v>
      </c>
      <c r="N623" s="208">
        <f>T623+T624</f>
        <v>0</v>
      </c>
      <c r="O623" s="108">
        <f t="shared" si="3955"/>
        <v>0</v>
      </c>
      <c r="P623" s="256">
        <f t="shared" si="3956"/>
        <v>0</v>
      </c>
      <c r="Q623" s="256">
        <f t="shared" si="3957"/>
        <v>0</v>
      </c>
      <c r="R623" s="256">
        <f t="shared" si="3958"/>
        <v>0</v>
      </c>
      <c r="S623" s="288"/>
      <c r="T623" s="288"/>
      <c r="U623" s="125" t="str">
        <f t="shared" si="3698"/>
        <v/>
      </c>
      <c r="V623" s="125" t="str" cm="1">
        <f t="array" ref="V623">_xlfn.IFS(S623+T623=0,"",S623&gt;T623,IF(I623="主",IF(S623=5,4,3),IF(S623=5,0,1)),S623&lt;T623,IF(I623="主",IF(T623=5,0,1),IF(T623=5,4,3)),S623=T623,2)</f>
        <v/>
      </c>
      <c r="W623" s="271"/>
      <c r="X623" s="271"/>
      <c r="Y623" s="258"/>
      <c r="Z623" s="235" t="str">
        <f t="shared" ref="Z623:AA623" si="3974">IF($K623="","",IF($K623=$K621,AT621,AT622))</f>
        <v/>
      </c>
      <c r="AA623" s="235" t="str">
        <f t="shared" si="3974"/>
        <v/>
      </c>
      <c r="AB623" s="239" t="str">
        <f t="shared" ref="AB623" si="3975">IF($K623="","",IF($K623=$K621,AW621,AW622))</f>
        <v/>
      </c>
      <c r="AC623" s="239" t="str">
        <f t="shared" ref="AC623" si="3976">IF($K623="","",IF($K623=$K621,AY621,AY622))</f>
        <v/>
      </c>
      <c r="AD623" s="232" t="str">
        <f t="shared" ref="AD623:AG623" si="3977">IF($K623="","",IF($K623=$K621,Z621,Z622))</f>
        <v/>
      </c>
      <c r="AE623" s="232" t="str">
        <f t="shared" si="3977"/>
        <v/>
      </c>
      <c r="AF623" s="240" t="str">
        <f t="shared" si="3977"/>
        <v/>
      </c>
      <c r="AG623" s="240" t="str">
        <f t="shared" si="3977"/>
        <v/>
      </c>
      <c r="AH623" s="232" t="str">
        <f t="shared" ref="AH623:AK623" si="3978">IF($K623="","",IF($K623=$K621,AD621,AD622))</f>
        <v/>
      </c>
      <c r="AI623" s="232" t="str">
        <f t="shared" si="3978"/>
        <v/>
      </c>
      <c r="AJ623" s="233" t="str">
        <f t="shared" si="3978"/>
        <v/>
      </c>
      <c r="AK623" s="233" t="str">
        <f t="shared" si="3978"/>
        <v/>
      </c>
      <c r="AL623" s="236" t="str">
        <f t="shared" ref="AL623" si="3979">IF($K623="","",IF($K623=$K621,AZ621,AZ622))</f>
        <v/>
      </c>
      <c r="AM623" s="241" t="str">
        <f t="shared" ref="AM623:AN623" si="3980">IF($K623="","",IF($K623=$K621,AL621,AL622))</f>
        <v/>
      </c>
      <c r="AN623" s="241" t="str">
        <f t="shared" si="3980"/>
        <v/>
      </c>
      <c r="AO623" s="277"/>
      <c r="AP623" s="277"/>
      <c r="AQ623" s="277"/>
      <c r="AR623" s="277"/>
      <c r="AS623" s="280"/>
      <c r="AT623" s="264"/>
      <c r="AU623" s="265"/>
      <c r="AV623" s="179"/>
      <c r="AW623" s="265"/>
      <c r="AX623" s="179"/>
      <c r="AY623" s="265"/>
      <c r="AZ623" s="266"/>
      <c r="BA623" s="223" t="str">
        <f t="shared" si="3715"/>
        <v/>
      </c>
      <c r="BB623" s="223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223" t="str">
        <f t="shared" si="3708"/>
        <v/>
      </c>
    </row>
    <row r="624" spans="1:55">
      <c r="A624" s="166">
        <f>输入错误检查!A623</f>
        <v>0</v>
      </c>
      <c r="B624" s="108" t="str">
        <f t="shared" si="3929"/>
        <v/>
      </c>
      <c r="C624" s="108" t="str">
        <f t="shared" si="3930"/>
        <v/>
      </c>
      <c r="D624" s="108" t="str">
        <f t="shared" si="3931"/>
        <v/>
      </c>
      <c r="E624" s="108" t="str">
        <f t="shared" si="3932"/>
        <v/>
      </c>
      <c r="F624" s="108" t="str">
        <f t="shared" si="3933"/>
        <v/>
      </c>
      <c r="G624" s="125">
        <v>5</v>
      </c>
      <c r="H624" s="108" t="s">
        <v>311</v>
      </c>
      <c r="I624" s="108" t="str">
        <f t="shared" si="3755"/>
        <v/>
      </c>
      <c r="J624" s="108" t="str">
        <f t="shared" si="3756"/>
        <v/>
      </c>
      <c r="K624" s="288"/>
      <c r="L624" s="288"/>
      <c r="M624" s="208"/>
      <c r="N624" s="208"/>
      <c r="O624" s="108"/>
      <c r="P624" s="267"/>
      <c r="Q624" s="267"/>
      <c r="R624" s="267"/>
      <c r="S624" s="288"/>
      <c r="T624" s="288"/>
      <c r="U624" s="125" t="str">
        <f t="shared" si="3698"/>
        <v/>
      </c>
      <c r="V624" s="125" t="str" cm="1">
        <f t="array" ref="V624">_xlfn.IFS(S624+T624=0,"",S624&gt;T624,IF(I624="主",IF(S624=5,4,3),IF(S624=5,0,1)),S624&lt;T624,IF(I624="主",IF(T624=5,0,1),IF(T624=5,4,3)),S624=T624,2)</f>
        <v/>
      </c>
      <c r="W624" s="271"/>
      <c r="X624" s="271"/>
      <c r="Y624" s="258" t="str">
        <f t="shared" si="3966"/>
        <v/>
      </c>
      <c r="Z624" s="235" t="str">
        <f t="shared" ref="Z624:AA624" si="3981">IF($K624="","",IF($K624=$K622,AT622,AT621))</f>
        <v/>
      </c>
      <c r="AA624" s="235" t="str">
        <f t="shared" si="3981"/>
        <v/>
      </c>
      <c r="AB624" s="239" t="str">
        <f t="shared" ref="AB624" si="3982">IF($K624="","",IF($K624=$K622,AW622,AW621))</f>
        <v/>
      </c>
      <c r="AC624" s="239" t="str">
        <f t="shared" ref="AC624" si="3983">IF($K624="","",IF($K624=$K622,AY622,AY621))</f>
        <v/>
      </c>
      <c r="AD624" s="232" t="str">
        <f t="shared" ref="AD624:AG624" si="3984">IF($K624="","",IF($K624=$K622,Z622,Z621))</f>
        <v/>
      </c>
      <c r="AE624" s="232" t="str">
        <f t="shared" si="3984"/>
        <v/>
      </c>
      <c r="AF624" s="240" t="str">
        <f t="shared" si="3984"/>
        <v/>
      </c>
      <c r="AG624" s="240" t="str">
        <f t="shared" si="3984"/>
        <v/>
      </c>
      <c r="AH624" s="232" t="str">
        <f t="shared" ref="AH624:AK624" si="3985">IF($K624="","",IF($K624=$K622,AD622,AD621))</f>
        <v/>
      </c>
      <c r="AI624" s="232" t="str">
        <f t="shared" si="3985"/>
        <v/>
      </c>
      <c r="AJ624" s="233" t="str">
        <f t="shared" si="3985"/>
        <v/>
      </c>
      <c r="AK624" s="233" t="str">
        <f t="shared" si="3985"/>
        <v/>
      </c>
      <c r="AL624" s="236" t="str">
        <f t="shared" ref="AL624" si="3986">IF($K624="","",IF($K624=$K622,AZ622,AZ621))</f>
        <v/>
      </c>
      <c r="AM624" s="241" t="str">
        <f t="shared" ref="AM624:AN624" si="3987">IF($K624="","",IF($K624=$K622,AL622,AL621))</f>
        <v/>
      </c>
      <c r="AN624" s="241" t="str">
        <f t="shared" si="3987"/>
        <v/>
      </c>
      <c r="AO624" s="277"/>
      <c r="AP624" s="277"/>
      <c r="AQ624" s="277"/>
      <c r="AR624" s="277"/>
      <c r="AS624" s="277"/>
      <c r="AT624" s="264"/>
      <c r="AU624" s="265"/>
      <c r="AV624" s="179"/>
      <c r="AW624" s="265"/>
      <c r="AX624" s="179"/>
      <c r="AY624" s="265"/>
      <c r="AZ624" s="266"/>
      <c r="BA624" s="223" t="str">
        <f t="shared" si="3715"/>
        <v/>
      </c>
      <c r="BB624" s="223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223" t="str">
        <f t="shared" si="3708"/>
        <v/>
      </c>
    </row>
    <row r="625" spans="1:55">
      <c r="A625" s="166">
        <f>输入错误检查!A624</f>
        <v>0</v>
      </c>
      <c r="B625" s="108" t="str">
        <f t="shared" si="3929"/>
        <v/>
      </c>
      <c r="C625" s="108" t="str">
        <f t="shared" si="3930"/>
        <v/>
      </c>
      <c r="D625" s="108" t="str">
        <f t="shared" si="3931"/>
        <v/>
      </c>
      <c r="E625" s="108" t="str">
        <f t="shared" si="3932"/>
        <v/>
      </c>
      <c r="F625" s="108" t="str">
        <f t="shared" si="3933"/>
        <v/>
      </c>
      <c r="G625" s="125" t="s">
        <v>314</v>
      </c>
      <c r="H625" s="108" t="s">
        <v>307</v>
      </c>
      <c r="I625" s="108" t="str">
        <f t="shared" si="3755"/>
        <v/>
      </c>
      <c r="J625" s="108" t="str">
        <f t="shared" si="3756"/>
        <v/>
      </c>
      <c r="K625" s="288"/>
      <c r="L625" s="288"/>
      <c r="M625" s="208">
        <f>S625+S626</f>
        <v>0</v>
      </c>
      <c r="N625" s="208">
        <f>T625+T626</f>
        <v>0</v>
      </c>
      <c r="O625" s="108">
        <f t="shared" si="3955"/>
        <v>0</v>
      </c>
      <c r="P625" s="256">
        <f t="shared" si="3956"/>
        <v>0</v>
      </c>
      <c r="Q625" s="256">
        <f t="shared" si="3957"/>
        <v>0</v>
      </c>
      <c r="R625" s="256">
        <f t="shared" si="3958"/>
        <v>0</v>
      </c>
      <c r="S625" s="288"/>
      <c r="T625" s="288"/>
      <c r="U625" s="125" t="str">
        <f t="shared" si="3698"/>
        <v/>
      </c>
      <c r="V625" s="125" t="str" cm="1">
        <f t="array" ref="V625">_xlfn.IFS(S625+T625=0,"",S625&gt;T625,IF(I625="主",IF(S625=5,4,3),IF(S625=5,0,1)),S625&lt;T625,IF(I625="主",IF(T625=5,0,1),IF(T625=5,4,3)),S625=T625,2)</f>
        <v/>
      </c>
      <c r="W625" s="271"/>
      <c r="X625" s="271"/>
      <c r="Y625" s="258"/>
      <c r="Z625" s="235" t="str">
        <f t="shared" ref="Z625:AA625" si="3988">IF($K625="","",IF($K625=$K623,AT623,AT624))</f>
        <v/>
      </c>
      <c r="AA625" s="235" t="str">
        <f t="shared" si="3988"/>
        <v/>
      </c>
      <c r="AB625" s="239" t="str">
        <f t="shared" ref="AB625" si="3989">IF($K625="","",IF($K625=$K623,AW623,AW624))</f>
        <v/>
      </c>
      <c r="AC625" s="239" t="str">
        <f t="shared" ref="AC625" si="3990">IF($K625="","",IF($K625=$K623,AY623,AY624))</f>
        <v/>
      </c>
      <c r="AD625" s="232" t="str">
        <f t="shared" ref="AD625:AG625" si="3991">IF($K625="","",IF($K625=$K623,Z623,Z624))</f>
        <v/>
      </c>
      <c r="AE625" s="232" t="str">
        <f t="shared" si="3991"/>
        <v/>
      </c>
      <c r="AF625" s="240" t="str">
        <f t="shared" si="3991"/>
        <v/>
      </c>
      <c r="AG625" s="240" t="str">
        <f t="shared" si="3991"/>
        <v/>
      </c>
      <c r="AH625" s="232" t="str">
        <f t="shared" ref="AH625:AK625" si="3992">IF($K625="","",IF($K625=$K623,AD623,AD624))</f>
        <v/>
      </c>
      <c r="AI625" s="232" t="str">
        <f t="shared" si="3992"/>
        <v/>
      </c>
      <c r="AJ625" s="233" t="str">
        <f t="shared" si="3992"/>
        <v/>
      </c>
      <c r="AK625" s="233" t="str">
        <f t="shared" si="3992"/>
        <v/>
      </c>
      <c r="AL625" s="236" t="str">
        <f t="shared" ref="AL625" si="3993">IF($K625="","",IF($K625=$K623,AZ623,AZ624))</f>
        <v/>
      </c>
      <c r="AM625" s="241" t="str">
        <f t="shared" ref="AM625:AN625" si="3994">IF($K625="","",IF($K625=$K623,AL623,AL624))</f>
        <v/>
      </c>
      <c r="AN625" s="241" t="str">
        <f t="shared" si="3994"/>
        <v/>
      </c>
      <c r="AO625" s="277"/>
      <c r="AP625" s="277"/>
      <c r="AQ625" s="277"/>
      <c r="AR625" s="277"/>
      <c r="AS625" s="280"/>
      <c r="AT625" s="264"/>
      <c r="AU625" s="265"/>
      <c r="AV625" s="179"/>
      <c r="AW625" s="265"/>
      <c r="AX625" s="179"/>
      <c r="AY625" s="265"/>
      <c r="AZ625" s="266"/>
      <c r="BA625" s="223" t="str">
        <f t="shared" si="3715"/>
        <v/>
      </c>
      <c r="BB625" s="223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223" t="str">
        <f t="shared" si="3708"/>
        <v/>
      </c>
    </row>
    <row r="626" spans="1:55">
      <c r="A626" s="166">
        <f>输入错误检查!A625</f>
        <v>0</v>
      </c>
      <c r="B626" s="108" t="str">
        <f t="shared" si="3929"/>
        <v/>
      </c>
      <c r="C626" s="108" t="str">
        <f t="shared" si="3930"/>
        <v/>
      </c>
      <c r="D626" s="108" t="str">
        <f t="shared" si="3931"/>
        <v/>
      </c>
      <c r="E626" s="108" t="str">
        <f t="shared" si="3932"/>
        <v/>
      </c>
      <c r="F626" s="108" t="str">
        <f t="shared" si="3933"/>
        <v/>
      </c>
      <c r="G626" s="125" t="s">
        <v>314</v>
      </c>
      <c r="H626" s="108" t="s">
        <v>311</v>
      </c>
      <c r="I626" s="108" t="str">
        <f t="shared" si="3755"/>
        <v/>
      </c>
      <c r="J626" s="108" t="str">
        <f t="shared" si="3756"/>
        <v/>
      </c>
      <c r="K626" s="288"/>
      <c r="L626" s="288"/>
      <c r="M626" s="208"/>
      <c r="N626" s="208"/>
      <c r="O626" s="108"/>
      <c r="P626" s="267"/>
      <c r="Q626" s="267"/>
      <c r="R626" s="267"/>
      <c r="S626" s="288"/>
      <c r="T626" s="288"/>
      <c r="U626" s="125" t="str">
        <f t="shared" si="3698"/>
        <v/>
      </c>
      <c r="V626" s="125" t="str" cm="1">
        <f t="array" ref="V626">_xlfn.IFS(S626+T626=0,"",S626&gt;T626,IF(I626="主",IF(S626=5,4,3),IF(S626=5,0,1)),S626&lt;T626,IF(I626="主",IF(T626=5,0,1),IF(T626=5,4,3)),S626=T626,2)</f>
        <v/>
      </c>
      <c r="W626" s="271"/>
      <c r="X626" s="271"/>
      <c r="Y626" s="258" t="str">
        <f t="shared" si="3966"/>
        <v/>
      </c>
      <c r="Z626" s="235" t="str">
        <f t="shared" ref="Z626:AA626" si="3995">IF($K626="","",IF($K626=$K624,AT624,AT623))</f>
        <v/>
      </c>
      <c r="AA626" s="235" t="str">
        <f t="shared" si="3995"/>
        <v/>
      </c>
      <c r="AB626" s="239" t="str">
        <f t="shared" ref="AB626" si="3996">IF($K626="","",IF($K626=$K624,AW624,AW623))</f>
        <v/>
      </c>
      <c r="AC626" s="239" t="str">
        <f t="shared" ref="AC626" si="3997">IF($K626="","",IF($K626=$K624,AY624,AY623))</f>
        <v/>
      </c>
      <c r="AD626" s="232" t="str">
        <f t="shared" ref="AD626:AG626" si="3998">IF($K626="","",IF($K626=$K624,Z624,Z623))</f>
        <v/>
      </c>
      <c r="AE626" s="232" t="str">
        <f t="shared" si="3998"/>
        <v/>
      </c>
      <c r="AF626" s="240" t="str">
        <f t="shared" si="3998"/>
        <v/>
      </c>
      <c r="AG626" s="240" t="str">
        <f t="shared" si="3998"/>
        <v/>
      </c>
      <c r="AH626" s="232" t="str">
        <f t="shared" ref="AH626:AK626" si="3999">IF($K626="","",IF($K626=$K624,AD624,AD623))</f>
        <v/>
      </c>
      <c r="AI626" s="232" t="str">
        <f t="shared" si="3999"/>
        <v/>
      </c>
      <c r="AJ626" s="233" t="str">
        <f t="shared" si="3999"/>
        <v/>
      </c>
      <c r="AK626" s="233" t="str">
        <f t="shared" si="3999"/>
        <v/>
      </c>
      <c r="AL626" s="236" t="str">
        <f t="shared" ref="AL626" si="4000">IF($K626="","",IF($K626=$K624,AZ624,AZ623))</f>
        <v/>
      </c>
      <c r="AM626" s="241" t="str">
        <f t="shared" ref="AM626:AN626" si="4001">IF($K626="","",IF($K626=$K624,AL624,AL623))</f>
        <v/>
      </c>
      <c r="AN626" s="241" t="str">
        <f t="shared" si="4001"/>
        <v/>
      </c>
      <c r="AO626" s="277"/>
      <c r="AP626" s="277"/>
      <c r="AQ626" s="277"/>
      <c r="AR626" s="277"/>
      <c r="AS626" s="277"/>
      <c r="AT626" s="264"/>
      <c r="AU626" s="265"/>
      <c r="AV626" s="179"/>
      <c r="AW626" s="265"/>
      <c r="AX626" s="179"/>
      <c r="AY626" s="265"/>
      <c r="AZ626" s="266"/>
      <c r="BA626" s="223" t="str">
        <f t="shared" si="3715"/>
        <v/>
      </c>
      <c r="BB626" s="223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223" t="str">
        <f t="shared" si="3708"/>
        <v/>
      </c>
    </row>
    <row r="627" spans="1:55">
      <c r="A627" s="166">
        <f>输入错误检查!A626</f>
        <v>0</v>
      </c>
      <c r="B627" s="108" t="str">
        <f>IF(赛果!A54="","",赛果!A54)</f>
        <v/>
      </c>
      <c r="C627" s="108" t="str">
        <f>IF(赛果!B54="","",赛果!B54)</f>
        <v/>
      </c>
      <c r="D627" s="108" t="str">
        <f>IF(赛果!C54="","",赛果!C54)</f>
        <v/>
      </c>
      <c r="E627" s="108" t="str">
        <f>IF(赛果!D54="","",赛果!D54)</f>
        <v/>
      </c>
      <c r="F627" s="108" t="str">
        <f>IF(赛果!E54="","",赛果!E54)</f>
        <v/>
      </c>
      <c r="G627" s="125">
        <v>1</v>
      </c>
      <c r="H627" s="108" t="s">
        <v>307</v>
      </c>
      <c r="I627" s="108" t="str">
        <f t="shared" si="3755"/>
        <v/>
      </c>
      <c r="J627" s="108" t="str">
        <f t="shared" si="3756"/>
        <v/>
      </c>
      <c r="K627" s="179"/>
      <c r="L627" s="207"/>
      <c r="M627" s="208">
        <f>S627+S628</f>
        <v>0</v>
      </c>
      <c r="N627" s="208">
        <f>T627+T628</f>
        <v>0</v>
      </c>
      <c r="O627" s="125">
        <f t="shared" ref="O627:O631" si="4002">M627+N627</f>
        <v>0</v>
      </c>
      <c r="P627" s="209">
        <f t="shared" ref="P627:P631" si="4003">IF(M627&gt;N627,1,0)</f>
        <v>0</v>
      </c>
      <c r="Q627" s="209">
        <f t="shared" ref="Q627:Q631" si="4004">IF(M627+N627=0,0,IF(M627=N627,1,0))</f>
        <v>0</v>
      </c>
      <c r="R627" s="209">
        <f t="shared" ref="R627:R631" si="4005">IF(M627&lt;N627,1,0)</f>
        <v>0</v>
      </c>
      <c r="S627" s="177"/>
      <c r="T627" s="177"/>
      <c r="U627" s="125" t="str">
        <f t="shared" si="3698"/>
        <v/>
      </c>
      <c r="V627" s="125" t="str" cm="1">
        <f t="array" ref="V627">_xlfn.IFS(S627+T627=0,"",S627&gt;T627,IF(I627="主",IF(S627=5,4,3),IF(S627=5,0,1)),S627&lt;T627,IF(I627="主",IF(T627=5,0,1),IF(T627=5,4,3)),S627=T627,2)</f>
        <v/>
      </c>
      <c r="W627" s="210"/>
      <c r="X627" s="210"/>
      <c r="Y627" s="210"/>
      <c r="Z627" s="211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3"/>
      <c r="AL627" s="214"/>
      <c r="AM627" s="214"/>
      <c r="AN627" s="214"/>
      <c r="AO627" s="249"/>
      <c r="AP627" s="250"/>
      <c r="AQ627" s="217"/>
      <c r="AR627" s="218"/>
      <c r="AS627" s="219"/>
      <c r="AT627" s="220"/>
      <c r="AU627" s="221"/>
      <c r="AV627" s="179"/>
      <c r="AW627" s="221"/>
      <c r="AX627" s="179"/>
      <c r="AY627" s="221"/>
      <c r="AZ627" s="136"/>
      <c r="BA627" s="223" t="str">
        <f t="shared" si="3715"/>
        <v/>
      </c>
      <c r="BB627" s="223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223" t="str">
        <f t="shared" si="3708"/>
        <v/>
      </c>
    </row>
    <row r="628" spans="1:55">
      <c r="A628" s="166">
        <f>输入错误检查!A627</f>
        <v>0</v>
      </c>
      <c r="B628" s="108" t="str">
        <f t="shared" ref="B628:B638" si="4006">B627</f>
        <v/>
      </c>
      <c r="C628" s="108" t="str">
        <f t="shared" ref="C628:C638" si="4007">C627</f>
        <v/>
      </c>
      <c r="D628" s="108" t="str">
        <f t="shared" ref="D628:D638" si="4008">D627</f>
        <v/>
      </c>
      <c r="E628" s="108" t="str">
        <f t="shared" ref="E628:E638" si="4009">E627</f>
        <v/>
      </c>
      <c r="F628" s="108" t="str">
        <f t="shared" ref="F628:F638" si="4010">F627</f>
        <v/>
      </c>
      <c r="G628" s="125">
        <v>1</v>
      </c>
      <c r="H628" s="108" t="s">
        <v>311</v>
      </c>
      <c r="I628" s="108" t="str">
        <f t="shared" si="3755"/>
        <v/>
      </c>
      <c r="J628" s="108" t="str">
        <f t="shared" si="3756"/>
        <v/>
      </c>
      <c r="K628" s="179"/>
      <c r="L628" s="245"/>
      <c r="M628" s="208"/>
      <c r="N628" s="208"/>
      <c r="O628" s="125"/>
      <c r="P628" s="224"/>
      <c r="Q628" s="224"/>
      <c r="R628" s="224"/>
      <c r="S628" s="177"/>
      <c r="T628" s="177"/>
      <c r="U628" s="125" t="str">
        <f t="shared" si="3698"/>
        <v/>
      </c>
      <c r="V628" s="125" t="str" cm="1">
        <f t="array" ref="V628">_xlfn.IFS(S628+T628=0,"",S628&gt;T628,IF(I628="主",IF(S628=5,4,3),IF(S628=5,0,1)),S628&lt;T628,IF(I628="主",IF(T628=5,0,1),IF(T628=5,4,3)),S628=T628,2)</f>
        <v/>
      </c>
      <c r="W628" s="210" t="str">
        <f>IF(W627="","",W627)</f>
        <v/>
      </c>
      <c r="X628" s="210"/>
      <c r="Y628" s="210" t="str">
        <f t="shared" ref="Y628:Y632" si="4011">IF(Y627="","",Y627)</f>
        <v/>
      </c>
      <c r="Z628" s="225"/>
      <c r="AA628" s="226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13"/>
      <c r="AL628" s="214"/>
      <c r="AM628" s="214"/>
      <c r="AN628" s="214"/>
      <c r="AO628" s="249"/>
      <c r="AP628" s="250"/>
      <c r="AQ628" s="228"/>
      <c r="AR628" s="229"/>
      <c r="AS628" s="230"/>
      <c r="AT628" s="220"/>
      <c r="AU628" s="221"/>
      <c r="AV628" s="179"/>
      <c r="AW628" s="221"/>
      <c r="AX628" s="179"/>
      <c r="AY628" s="221"/>
      <c r="AZ628" s="136"/>
      <c r="BA628" s="223" t="str">
        <f t="shared" si="3715"/>
        <v/>
      </c>
      <c r="BB628" s="223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223" t="str">
        <f t="shared" si="3708"/>
        <v/>
      </c>
    </row>
    <row r="629" spans="1:55">
      <c r="A629" s="166">
        <f>输入错误检查!A628</f>
        <v>0</v>
      </c>
      <c r="B629" s="108" t="str">
        <f t="shared" si="4006"/>
        <v/>
      </c>
      <c r="C629" s="108" t="str">
        <f t="shared" si="4007"/>
        <v/>
      </c>
      <c r="D629" s="108" t="str">
        <f t="shared" si="4008"/>
        <v/>
      </c>
      <c r="E629" s="108" t="str">
        <f t="shared" si="4009"/>
        <v/>
      </c>
      <c r="F629" s="108" t="str">
        <f t="shared" si="4010"/>
        <v/>
      </c>
      <c r="G629" s="125">
        <v>2</v>
      </c>
      <c r="H629" s="108" t="s">
        <v>307</v>
      </c>
      <c r="I629" s="108" t="str">
        <f t="shared" si="3755"/>
        <v/>
      </c>
      <c r="J629" s="108" t="str">
        <f t="shared" si="3756"/>
        <v/>
      </c>
      <c r="K629" s="179"/>
      <c r="L629" s="207"/>
      <c r="M629" s="208">
        <f>S629+S630</f>
        <v>0</v>
      </c>
      <c r="N629" s="208">
        <f>T629+T630</f>
        <v>0</v>
      </c>
      <c r="O629" s="125">
        <f t="shared" si="4002"/>
        <v>0</v>
      </c>
      <c r="P629" s="209">
        <f t="shared" si="4003"/>
        <v>0</v>
      </c>
      <c r="Q629" s="209">
        <f t="shared" si="4004"/>
        <v>0</v>
      </c>
      <c r="R629" s="209">
        <f t="shared" si="4005"/>
        <v>0</v>
      </c>
      <c r="S629" s="177"/>
      <c r="T629" s="177"/>
      <c r="U629" s="125" t="str">
        <f t="shared" si="3698"/>
        <v/>
      </c>
      <c r="V629" s="125" t="str" cm="1">
        <f t="array" ref="V629">_xlfn.IFS(S629+T629=0,"",S629&gt;T629,IF(I629="主",IF(S629=5,4,3),IF(S629=5,0,1)),S629&lt;T629,IF(I629="主",IF(T629=5,0,1),IF(T629=5,4,3)),S629=T629,2)</f>
        <v/>
      </c>
      <c r="W629" s="231"/>
      <c r="X629" s="210"/>
      <c r="Y629" s="210"/>
      <c r="Z629" s="232" t="str">
        <f t="shared" ref="Z629:AA629" si="4012">IF($K629="","",IF($K629=$K627,AT627,AT628))</f>
        <v/>
      </c>
      <c r="AA629" s="233" t="str">
        <f t="shared" si="4012"/>
        <v/>
      </c>
      <c r="AB629" s="234" t="str">
        <f t="shared" ref="AB629" si="4013">IF($K629="","",IF($K629=$K627,AW627,AW628))</f>
        <v/>
      </c>
      <c r="AC629" s="235" t="str">
        <f t="shared" ref="AC629" si="4014">IF($K629="","",IF($K629=$K627,AY627,AY628))</f>
        <v/>
      </c>
      <c r="AD629" s="227"/>
      <c r="AE629" s="227"/>
      <c r="AF629" s="227"/>
      <c r="AG629" s="227"/>
      <c r="AH629" s="227"/>
      <c r="AI629" s="227"/>
      <c r="AJ629" s="227"/>
      <c r="AK629" s="227"/>
      <c r="AL629" s="236" t="str">
        <f t="shared" ref="AL629" si="4015">IF($K629="","",IF($K629=$K627,AZ627,AZ628))</f>
        <v/>
      </c>
      <c r="AM629" s="214"/>
      <c r="AN629" s="214"/>
      <c r="AO629" s="249"/>
      <c r="AP629" s="177"/>
      <c r="AQ629" s="281"/>
      <c r="AR629" s="238"/>
      <c r="AS629" s="230"/>
      <c r="AT629" s="220"/>
      <c r="AU629" s="221"/>
      <c r="AV629" s="179"/>
      <c r="AW629" s="221"/>
      <c r="AX629" s="179"/>
      <c r="AY629" s="221"/>
      <c r="AZ629" s="139"/>
      <c r="BA629" s="223" t="str">
        <f t="shared" si="3715"/>
        <v/>
      </c>
      <c r="BB629" s="223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223" t="str">
        <f t="shared" si="3708"/>
        <v/>
      </c>
    </row>
    <row r="630" spans="1:55">
      <c r="A630" s="166">
        <f>输入错误检查!A629</f>
        <v>0</v>
      </c>
      <c r="B630" s="108" t="str">
        <f t="shared" si="4006"/>
        <v/>
      </c>
      <c r="C630" s="108" t="str">
        <f t="shared" si="4007"/>
        <v/>
      </c>
      <c r="D630" s="108" t="str">
        <f t="shared" si="4008"/>
        <v/>
      </c>
      <c r="E630" s="108" t="str">
        <f t="shared" si="4009"/>
        <v/>
      </c>
      <c r="F630" s="108" t="str">
        <f t="shared" si="4010"/>
        <v/>
      </c>
      <c r="G630" s="125">
        <v>2</v>
      </c>
      <c r="H630" s="108" t="s">
        <v>311</v>
      </c>
      <c r="I630" s="108" t="str">
        <f t="shared" si="3755"/>
        <v/>
      </c>
      <c r="J630" s="108" t="str">
        <f t="shared" si="3756"/>
        <v/>
      </c>
      <c r="K630" s="179"/>
      <c r="L630" s="245"/>
      <c r="M630" s="208"/>
      <c r="N630" s="208"/>
      <c r="O630" s="125"/>
      <c r="P630" s="224"/>
      <c r="Q630" s="224"/>
      <c r="R630" s="224"/>
      <c r="S630" s="177"/>
      <c r="T630" s="177"/>
      <c r="U630" s="125" t="str">
        <f t="shared" si="3698"/>
        <v/>
      </c>
      <c r="V630" s="125" t="str" cm="1">
        <f t="array" ref="V630">_xlfn.IFS(S630+T630=0,"",S630&gt;T630,IF(I630="主",IF(S630=5,4,3),IF(S630=5,0,1)),S630&lt;T630,IF(I630="主",IF(T630=5,0,1),IF(T630=5,4,3)),S630=T630,2)</f>
        <v/>
      </c>
      <c r="W630" s="231"/>
      <c r="X630" s="210"/>
      <c r="Y630" s="210" t="str">
        <f t="shared" si="4011"/>
        <v/>
      </c>
      <c r="Z630" s="232" t="str">
        <f t="shared" ref="Z630:AA630" si="4016">IF($K630="","",IF($K630=$K628,AT628,AT627))</f>
        <v/>
      </c>
      <c r="AA630" s="233" t="str">
        <f t="shared" si="4016"/>
        <v/>
      </c>
      <c r="AB630" s="234" t="str">
        <f t="shared" ref="AB630" si="4017">IF($K630="","",IF($K630=$K628,AW628,AW627))</f>
        <v/>
      </c>
      <c r="AC630" s="235" t="str">
        <f t="shared" ref="AC630" si="4018">IF($K630="","",IF($K630=$K628,AY628,AY627))</f>
        <v/>
      </c>
      <c r="AD630" s="226"/>
      <c r="AE630" s="226"/>
      <c r="AF630" s="227"/>
      <c r="AG630" s="227"/>
      <c r="AH630" s="227"/>
      <c r="AI630" s="227"/>
      <c r="AJ630" s="227"/>
      <c r="AK630" s="227"/>
      <c r="AL630" s="236" t="str">
        <f t="shared" ref="AL630" si="4019">IF($K630="","",IF($K630=$K628,AZ628,AZ627))</f>
        <v/>
      </c>
      <c r="AM630" s="214"/>
      <c r="AN630" s="214"/>
      <c r="AO630" s="249"/>
      <c r="AP630" s="177"/>
      <c r="AQ630" s="250"/>
      <c r="AR630" s="228"/>
      <c r="AS630" s="230"/>
      <c r="AT630" s="220"/>
      <c r="AU630" s="221"/>
      <c r="AV630" s="179"/>
      <c r="AW630" s="221"/>
      <c r="AX630" s="179"/>
      <c r="AY630" s="221"/>
      <c r="AZ630" s="136"/>
      <c r="BA630" s="223" t="str">
        <f t="shared" si="3715"/>
        <v/>
      </c>
      <c r="BB630" s="223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223" t="str">
        <f t="shared" si="3708"/>
        <v/>
      </c>
    </row>
    <row r="631" spans="1:55">
      <c r="A631" s="166">
        <f>输入错误检查!A630</f>
        <v>0</v>
      </c>
      <c r="B631" s="108" t="str">
        <f t="shared" si="4006"/>
        <v/>
      </c>
      <c r="C631" s="108" t="str">
        <f t="shared" si="4007"/>
        <v/>
      </c>
      <c r="D631" s="108" t="str">
        <f t="shared" si="4008"/>
        <v/>
      </c>
      <c r="E631" s="108" t="str">
        <f t="shared" si="4009"/>
        <v/>
      </c>
      <c r="F631" s="108" t="str">
        <f t="shared" si="4010"/>
        <v/>
      </c>
      <c r="G631" s="125">
        <v>3</v>
      </c>
      <c r="H631" s="108" t="s">
        <v>307</v>
      </c>
      <c r="I631" s="108" t="str">
        <f t="shared" si="3755"/>
        <v/>
      </c>
      <c r="J631" s="108" t="str">
        <f t="shared" si="3756"/>
        <v/>
      </c>
      <c r="K631" s="179"/>
      <c r="L631" s="245"/>
      <c r="M631" s="208">
        <f>S631+S632</f>
        <v>0</v>
      </c>
      <c r="N631" s="208">
        <f>T631+T632</f>
        <v>0</v>
      </c>
      <c r="O631" s="125">
        <f t="shared" si="4002"/>
        <v>0</v>
      </c>
      <c r="P631" s="209">
        <f t="shared" si="4003"/>
        <v>0</v>
      </c>
      <c r="Q631" s="209">
        <f t="shared" si="4004"/>
        <v>0</v>
      </c>
      <c r="R631" s="209">
        <f t="shared" si="4005"/>
        <v>0</v>
      </c>
      <c r="S631" s="177"/>
      <c r="T631" s="177"/>
      <c r="U631" s="125" t="str">
        <f t="shared" si="3698"/>
        <v/>
      </c>
      <c r="V631" s="125" t="str" cm="1">
        <f t="array" ref="V631">_xlfn.IFS(S631+T631=0,"",S631&gt;T631,IF(I631="主",IF(S631=5,4,3),IF(S631=5,0,1)),S631&lt;T631,IF(I631="主",IF(T631=5,0,1),IF(T631=5,4,3)),S631=T631,2)</f>
        <v/>
      </c>
      <c r="W631" s="231"/>
      <c r="X631" s="231"/>
      <c r="Y631" s="210"/>
      <c r="Z631" s="235" t="str">
        <f t="shared" ref="Z631:AA631" si="4020">IF($K631="","",IF($K631=$K629,AT629,AT630))</f>
        <v/>
      </c>
      <c r="AA631" s="235" t="str">
        <f t="shared" si="4020"/>
        <v/>
      </c>
      <c r="AB631" s="239" t="str">
        <f t="shared" ref="AB631" si="4021">IF($K631="","",IF($K631=$K629,AW629,AW630))</f>
        <v/>
      </c>
      <c r="AC631" s="239" t="str">
        <f t="shared" ref="AC631" si="4022">IF($K631="","",IF($K631=$K629,AY629,AY630))</f>
        <v/>
      </c>
      <c r="AD631" s="235" t="str">
        <f t="shared" ref="AD631:AG631" si="4023">IF($K631="","",IF($K631=$K629,Z629,Z630))</f>
        <v/>
      </c>
      <c r="AE631" s="240" t="str">
        <f t="shared" si="4023"/>
        <v/>
      </c>
      <c r="AF631" s="240" t="str">
        <f t="shared" si="4023"/>
        <v/>
      </c>
      <c r="AG631" s="240" t="str">
        <f t="shared" si="4023"/>
        <v/>
      </c>
      <c r="AH631" s="227"/>
      <c r="AI631" s="227"/>
      <c r="AJ631" s="227"/>
      <c r="AK631" s="227"/>
      <c r="AL631" s="236" t="str">
        <f t="shared" ref="AL631" si="4024">IF($K631="","",IF($K631=$K629,AZ629,AZ630))</f>
        <v/>
      </c>
      <c r="AM631" s="241" t="str">
        <f t="shared" ref="AM631" si="4025">IF($K631="","",IF($K631=$K629,AL629,AL630))</f>
        <v/>
      </c>
      <c r="AN631" s="214"/>
      <c r="AO631" s="249"/>
      <c r="AP631" s="177"/>
      <c r="AQ631" s="177"/>
      <c r="AR631" s="281"/>
      <c r="AS631" s="242"/>
      <c r="AT631" s="282"/>
      <c r="AU631" s="247"/>
      <c r="AV631" s="177"/>
      <c r="AW631" s="247"/>
      <c r="AX631" s="177"/>
      <c r="AY631" s="247"/>
      <c r="AZ631" s="139"/>
      <c r="BA631" s="223" t="str">
        <f t="shared" si="3715"/>
        <v/>
      </c>
      <c r="BB631" s="223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223" t="str">
        <f t="shared" si="3708"/>
        <v/>
      </c>
    </row>
    <row r="632" spans="1:55">
      <c r="A632" s="166">
        <f>输入错误检查!A631</f>
        <v>0</v>
      </c>
      <c r="B632" s="108" t="str">
        <f t="shared" si="4006"/>
        <v/>
      </c>
      <c r="C632" s="108" t="str">
        <f t="shared" si="4007"/>
        <v/>
      </c>
      <c r="D632" s="108" t="str">
        <f t="shared" si="4008"/>
        <v/>
      </c>
      <c r="E632" s="108" t="str">
        <f t="shared" si="4009"/>
        <v/>
      </c>
      <c r="F632" s="108" t="str">
        <f t="shared" si="4010"/>
        <v/>
      </c>
      <c r="G632" s="125">
        <v>3</v>
      </c>
      <c r="H632" s="108" t="s">
        <v>311</v>
      </c>
      <c r="I632" s="108" t="str">
        <f t="shared" si="3755"/>
        <v/>
      </c>
      <c r="J632" s="108" t="str">
        <f t="shared" si="3756"/>
        <v/>
      </c>
      <c r="K632" s="179"/>
      <c r="L632" s="245"/>
      <c r="M632" s="208"/>
      <c r="N632" s="208"/>
      <c r="O632" s="125"/>
      <c r="P632" s="224"/>
      <c r="Q632" s="224"/>
      <c r="R632" s="224"/>
      <c r="S632" s="177"/>
      <c r="T632" s="177"/>
      <c r="U632" s="125" t="str">
        <f t="shared" si="3698"/>
        <v/>
      </c>
      <c r="V632" s="125" t="str" cm="1">
        <f t="array" ref="V632">_xlfn.IFS(S632+T632=0,"",S632&gt;T632,IF(I632="主",IF(S632=5,4,3),IF(S632=5,0,1)),S632&lt;T632,IF(I632="主",IF(T632=5,0,1),IF(T632=5,4,3)),S632=T632,2)</f>
        <v/>
      </c>
      <c r="W632" s="231"/>
      <c r="X632" s="231"/>
      <c r="Y632" s="210" t="str">
        <f t="shared" si="4011"/>
        <v/>
      </c>
      <c r="Z632" s="235" t="str">
        <f t="shared" ref="Z632:AA632" si="4026">IF($K632="","",IF($K632=$K630,AT630,AT629))</f>
        <v/>
      </c>
      <c r="AA632" s="235" t="str">
        <f t="shared" si="4026"/>
        <v/>
      </c>
      <c r="AB632" s="239" t="str">
        <f t="shared" ref="AB632" si="4027">IF($K632="","",IF($K632=$K630,AW630,AW629))</f>
        <v/>
      </c>
      <c r="AC632" s="239" t="str">
        <f t="shared" ref="AC632" si="4028">IF($K632="","",IF($K632=$K630,AY630,AY629))</f>
        <v/>
      </c>
      <c r="AD632" s="235" t="str">
        <f t="shared" ref="AD632:AG632" si="4029">IF($K632="","",IF($K632=$K630,Z630,Z629))</f>
        <v/>
      </c>
      <c r="AE632" s="240" t="str">
        <f t="shared" si="4029"/>
        <v/>
      </c>
      <c r="AF632" s="240" t="str">
        <f t="shared" si="4029"/>
        <v/>
      </c>
      <c r="AG632" s="240" t="str">
        <f t="shared" si="4029"/>
        <v/>
      </c>
      <c r="AH632" s="226"/>
      <c r="AI632" s="226"/>
      <c r="AJ632" s="226"/>
      <c r="AK632" s="243"/>
      <c r="AL632" s="236" t="str">
        <f t="shared" ref="AL632" si="4030">IF($K632="","",IF($K632=$K630,AZ630,AZ629))</f>
        <v/>
      </c>
      <c r="AM632" s="241" t="str">
        <f t="shared" ref="AM632" si="4031">IF($K632="","",IF($K632=$K630,AL630,AL629))</f>
        <v/>
      </c>
      <c r="AN632" s="214"/>
      <c r="AO632" s="249"/>
      <c r="AP632" s="177"/>
      <c r="AQ632" s="177"/>
      <c r="AR632" s="250"/>
      <c r="AS632" s="244"/>
      <c r="AT632" s="282"/>
      <c r="AU632" s="247"/>
      <c r="AV632" s="177"/>
      <c r="AW632" s="247"/>
      <c r="AX632" s="177"/>
      <c r="AY632" s="247"/>
      <c r="AZ632" s="139"/>
      <c r="BA632" s="223" t="str">
        <f t="shared" si="3715"/>
        <v/>
      </c>
      <c r="BB632" s="223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223" t="str">
        <f t="shared" si="3708"/>
        <v/>
      </c>
    </row>
    <row r="633" spans="1:55">
      <c r="A633" s="166">
        <f>输入错误检查!A632</f>
        <v>0</v>
      </c>
      <c r="B633" s="108" t="str">
        <f t="shared" si="4006"/>
        <v/>
      </c>
      <c r="C633" s="108" t="str">
        <f t="shared" si="4007"/>
        <v/>
      </c>
      <c r="D633" s="108" t="str">
        <f t="shared" si="4008"/>
        <v/>
      </c>
      <c r="E633" s="108" t="str">
        <f t="shared" si="4009"/>
        <v/>
      </c>
      <c r="F633" s="108" t="str">
        <f t="shared" si="4010"/>
        <v/>
      </c>
      <c r="G633" s="125">
        <v>4</v>
      </c>
      <c r="H633" s="108" t="s">
        <v>307</v>
      </c>
      <c r="I633" s="108" t="str">
        <f t="shared" si="3755"/>
        <v/>
      </c>
      <c r="J633" s="108" t="str">
        <f t="shared" si="3756"/>
        <v/>
      </c>
      <c r="K633" s="179"/>
      <c r="L633" s="245"/>
      <c r="M633" s="208">
        <f>S633+S634</f>
        <v>0</v>
      </c>
      <c r="N633" s="208">
        <f>T633+T634</f>
        <v>0</v>
      </c>
      <c r="O633" s="125">
        <f t="shared" ref="O633:O637" si="4032">M633+N633</f>
        <v>0</v>
      </c>
      <c r="P633" s="209">
        <f t="shared" ref="P633:P637" si="4033">IF(M633&gt;N633,1,0)</f>
        <v>0</v>
      </c>
      <c r="Q633" s="209">
        <f t="shared" ref="Q633:Q637" si="4034">IF(M633+N633=0,0,IF(M633=N633,1,0))</f>
        <v>0</v>
      </c>
      <c r="R633" s="209">
        <f t="shared" ref="R633:R637" si="4035">IF(M633&lt;N633,1,0)</f>
        <v>0</v>
      </c>
      <c r="S633" s="177"/>
      <c r="T633" s="177"/>
      <c r="U633" s="125" t="str">
        <f t="shared" si="3698"/>
        <v/>
      </c>
      <c r="V633" s="125" t="str" cm="1">
        <f t="array" ref="V633">_xlfn.IFS(S633+T633=0,"",S633&gt;T633,IF(I633="主",IF(S633=5,4,3),IF(S633=5,0,1)),S633&lt;T633,IF(I633="主",IF(T633=5,0,1),IF(T633=5,4,3)),S633=T633,2)</f>
        <v/>
      </c>
      <c r="W633" s="231"/>
      <c r="X633" s="231"/>
      <c r="Y633" s="210"/>
      <c r="Z633" s="235" t="str">
        <f t="shared" ref="Z633:AA633" si="4036">IF($K633="","",IF($K633=$K631,AT631,AT632))</f>
        <v/>
      </c>
      <c r="AA633" s="235" t="str">
        <f t="shared" si="4036"/>
        <v/>
      </c>
      <c r="AB633" s="239" t="str">
        <f t="shared" ref="AB633" si="4037">IF($K633="","",IF($K633=$K631,AW631,AW632))</f>
        <v/>
      </c>
      <c r="AC633" s="239" t="str">
        <f t="shared" ref="AC633" si="4038">IF($K633="","",IF($K633=$K631,AY631,AY632))</f>
        <v/>
      </c>
      <c r="AD633" s="232" t="str">
        <f t="shared" ref="AD633:AG633" si="4039">IF($K633="","",IF($K633=$K631,Z631,Z632))</f>
        <v/>
      </c>
      <c r="AE633" s="232" t="str">
        <f t="shared" si="4039"/>
        <v/>
      </c>
      <c r="AF633" s="240" t="str">
        <f t="shared" si="4039"/>
        <v/>
      </c>
      <c r="AG633" s="240" t="str">
        <f t="shared" si="4039"/>
        <v/>
      </c>
      <c r="AH633" s="232" t="str">
        <f t="shared" ref="AH633:AK633" si="4040">IF($K633="","",IF($K633=$K631,AD631,AD632))</f>
        <v/>
      </c>
      <c r="AI633" s="232" t="str">
        <f t="shared" si="4040"/>
        <v/>
      </c>
      <c r="AJ633" s="233" t="str">
        <f t="shared" si="4040"/>
        <v/>
      </c>
      <c r="AK633" s="233" t="str">
        <f t="shared" si="4040"/>
        <v/>
      </c>
      <c r="AL633" s="236" t="str">
        <f t="shared" ref="AL633" si="4041">IF($K633="","",IF($K633=$K631,AZ631,AZ632))</f>
        <v/>
      </c>
      <c r="AM633" s="241" t="str">
        <f t="shared" ref="AM633:AN633" si="4042">IF($K633="","",IF($K633=$K631,AL631,AL632))</f>
        <v/>
      </c>
      <c r="AN633" s="241" t="str">
        <f t="shared" si="4042"/>
        <v/>
      </c>
      <c r="AO633" s="177"/>
      <c r="AP633" s="177"/>
      <c r="AQ633" s="177"/>
      <c r="AR633" s="177"/>
      <c r="AS633" s="246"/>
      <c r="AT633" s="247"/>
      <c r="AU633" s="247"/>
      <c r="AV633" s="177"/>
      <c r="AW633" s="247"/>
      <c r="AX633" s="177"/>
      <c r="AY633" s="247"/>
      <c r="AZ633" s="139"/>
      <c r="BA633" s="223" t="str">
        <f t="shared" si="3715"/>
        <v/>
      </c>
      <c r="BB633" s="223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223" t="str">
        <f t="shared" si="3708"/>
        <v/>
      </c>
    </row>
    <row r="634" spans="1:55">
      <c r="A634" s="166">
        <f>输入错误检查!A633</f>
        <v>0</v>
      </c>
      <c r="B634" s="108" t="str">
        <f t="shared" si="4006"/>
        <v/>
      </c>
      <c r="C634" s="108" t="str">
        <f t="shared" si="4007"/>
        <v/>
      </c>
      <c r="D634" s="108" t="str">
        <f t="shared" si="4008"/>
        <v/>
      </c>
      <c r="E634" s="108" t="str">
        <f t="shared" si="4009"/>
        <v/>
      </c>
      <c r="F634" s="108" t="str">
        <f t="shared" si="4010"/>
        <v/>
      </c>
      <c r="G634" s="125">
        <v>4</v>
      </c>
      <c r="H634" s="108" t="s">
        <v>311</v>
      </c>
      <c r="I634" s="108" t="str">
        <f t="shared" si="3755"/>
        <v/>
      </c>
      <c r="J634" s="108" t="str">
        <f t="shared" si="3756"/>
        <v/>
      </c>
      <c r="K634" s="179"/>
      <c r="L634" s="245"/>
      <c r="M634" s="208"/>
      <c r="N634" s="208"/>
      <c r="O634" s="125"/>
      <c r="P634" s="224"/>
      <c r="Q634" s="224"/>
      <c r="R634" s="224"/>
      <c r="S634" s="177"/>
      <c r="T634" s="177"/>
      <c r="U634" s="125" t="str">
        <f t="shared" si="3698"/>
        <v/>
      </c>
      <c r="V634" s="125" t="str" cm="1">
        <f t="array" ref="V634">_xlfn.IFS(S634+T634=0,"",S634&gt;T634,IF(I634="主",IF(S634=5,4,3),IF(S634=5,0,1)),S634&lt;T634,IF(I634="主",IF(T634=5,0,1),IF(T634=5,4,3)),S634=T634,2)</f>
        <v/>
      </c>
      <c r="W634" s="231"/>
      <c r="X634" s="231"/>
      <c r="Y634" s="210" t="str">
        <f t="shared" ref="Y634:Y638" si="4043">IF(Y633="","",Y633)</f>
        <v/>
      </c>
      <c r="Z634" s="235" t="str">
        <f t="shared" ref="Z634:AA634" si="4044">IF($K634="","",IF($K634=$K632,AT632,AT631))</f>
        <v/>
      </c>
      <c r="AA634" s="235" t="str">
        <f t="shared" si="4044"/>
        <v/>
      </c>
      <c r="AB634" s="239" t="str">
        <f t="shared" ref="AB634" si="4045">IF($K634="","",IF($K634=$K632,AW632,AW631))</f>
        <v/>
      </c>
      <c r="AC634" s="239" t="str">
        <f t="shared" ref="AC634" si="4046">IF($K634="","",IF($K634=$K632,AY632,AY631))</f>
        <v/>
      </c>
      <c r="AD634" s="232" t="str">
        <f t="shared" ref="AD634:AG634" si="4047">IF($K634="","",IF($K634=$K632,Z632,Z631))</f>
        <v/>
      </c>
      <c r="AE634" s="232" t="str">
        <f t="shared" si="4047"/>
        <v/>
      </c>
      <c r="AF634" s="240" t="str">
        <f t="shared" si="4047"/>
        <v/>
      </c>
      <c r="AG634" s="240" t="str">
        <f t="shared" si="4047"/>
        <v/>
      </c>
      <c r="AH634" s="232" t="str">
        <f t="shared" ref="AH634:AK634" si="4048">IF($K634="","",IF($K634=$K632,AD632,AD631))</f>
        <v/>
      </c>
      <c r="AI634" s="232" t="str">
        <f t="shared" si="4048"/>
        <v/>
      </c>
      <c r="AJ634" s="233" t="str">
        <f t="shared" si="4048"/>
        <v/>
      </c>
      <c r="AK634" s="233" t="str">
        <f t="shared" si="4048"/>
        <v/>
      </c>
      <c r="AL634" s="236" t="str">
        <f t="shared" ref="AL634" si="4049">IF($K634="","",IF($K634=$K632,AZ632,AZ631))</f>
        <v/>
      </c>
      <c r="AM634" s="241" t="str">
        <f t="shared" ref="AM634:AN634" si="4050">IF($K634="","",IF($K634=$K632,AL632,AL631))</f>
        <v/>
      </c>
      <c r="AN634" s="241" t="str">
        <f t="shared" si="4050"/>
        <v/>
      </c>
      <c r="AO634" s="177"/>
      <c r="AP634" s="177"/>
      <c r="AQ634" s="177"/>
      <c r="AR634" s="177"/>
      <c r="AS634" s="177"/>
      <c r="AT634" s="247"/>
      <c r="AU634" s="247"/>
      <c r="AV634" s="177"/>
      <c r="AW634" s="247"/>
      <c r="AX634" s="177"/>
      <c r="AY634" s="247"/>
      <c r="AZ634" s="139"/>
      <c r="BA634" s="223" t="str">
        <f t="shared" si="3715"/>
        <v/>
      </c>
      <c r="BB634" s="223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223" t="str">
        <f t="shared" si="3708"/>
        <v/>
      </c>
    </row>
    <row r="635" spans="1:55">
      <c r="A635" s="166">
        <f>输入错误检查!A634</f>
        <v>0</v>
      </c>
      <c r="B635" s="108" t="str">
        <f t="shared" si="4006"/>
        <v/>
      </c>
      <c r="C635" s="108" t="str">
        <f t="shared" si="4007"/>
        <v/>
      </c>
      <c r="D635" s="108" t="str">
        <f t="shared" si="4008"/>
        <v/>
      </c>
      <c r="E635" s="108" t="str">
        <f t="shared" si="4009"/>
        <v/>
      </c>
      <c r="F635" s="108" t="str">
        <f t="shared" si="4010"/>
        <v/>
      </c>
      <c r="G635" s="125">
        <v>5</v>
      </c>
      <c r="H635" s="108" t="s">
        <v>307</v>
      </c>
      <c r="I635" s="108" t="str">
        <f t="shared" si="3755"/>
        <v/>
      </c>
      <c r="J635" s="108" t="str">
        <f t="shared" si="3756"/>
        <v/>
      </c>
      <c r="K635" s="179"/>
      <c r="L635" s="177"/>
      <c r="M635" s="208">
        <f>S635+S636</f>
        <v>0</v>
      </c>
      <c r="N635" s="208">
        <f>T635+T636</f>
        <v>0</v>
      </c>
      <c r="O635" s="125">
        <f t="shared" si="4032"/>
        <v>0</v>
      </c>
      <c r="P635" s="209">
        <f t="shared" si="4033"/>
        <v>0</v>
      </c>
      <c r="Q635" s="209">
        <f t="shared" si="4034"/>
        <v>0</v>
      </c>
      <c r="R635" s="209">
        <f t="shared" si="4035"/>
        <v>0</v>
      </c>
      <c r="S635" s="177"/>
      <c r="T635" s="177"/>
      <c r="U635" s="125" t="str">
        <f t="shared" si="3698"/>
        <v/>
      </c>
      <c r="V635" s="125" t="str" cm="1">
        <f t="array" ref="V635">_xlfn.IFS(S635+T635=0,"",S635&gt;T635,IF(I635="主",IF(S635=5,4,3),IF(S635=5,0,1)),S635&lt;T635,IF(I635="主",IF(T635=5,0,1),IF(T635=5,4,3)),S635=T635,2)</f>
        <v/>
      </c>
      <c r="W635" s="231"/>
      <c r="X635" s="231"/>
      <c r="Y635" s="210"/>
      <c r="Z635" s="235" t="str">
        <f t="shared" ref="Z635:AA635" si="4051">IF($K635="","",IF($K635=$K633,AT633,AT634))</f>
        <v/>
      </c>
      <c r="AA635" s="235" t="str">
        <f t="shared" si="4051"/>
        <v/>
      </c>
      <c r="AB635" s="239" t="str">
        <f t="shared" ref="AB635" si="4052">IF($K635="","",IF($K635=$K633,AW633,AW634))</f>
        <v/>
      </c>
      <c r="AC635" s="239" t="str">
        <f t="shared" ref="AC635" si="4053">IF($K635="","",IF($K635=$K633,AY633,AY634))</f>
        <v/>
      </c>
      <c r="AD635" s="232" t="str">
        <f t="shared" ref="AD635:AG635" si="4054">IF($K635="","",IF($K635=$K633,Z633,Z634))</f>
        <v/>
      </c>
      <c r="AE635" s="232" t="str">
        <f t="shared" si="4054"/>
        <v/>
      </c>
      <c r="AF635" s="240" t="str">
        <f t="shared" si="4054"/>
        <v/>
      </c>
      <c r="AG635" s="240" t="str">
        <f t="shared" si="4054"/>
        <v/>
      </c>
      <c r="AH635" s="232" t="str">
        <f t="shared" ref="AH635:AK635" si="4055">IF($K635="","",IF($K635=$K633,AD633,AD634))</f>
        <v/>
      </c>
      <c r="AI635" s="232" t="str">
        <f t="shared" si="4055"/>
        <v/>
      </c>
      <c r="AJ635" s="233" t="str">
        <f t="shared" si="4055"/>
        <v/>
      </c>
      <c r="AK635" s="233" t="str">
        <f t="shared" si="4055"/>
        <v/>
      </c>
      <c r="AL635" s="236" t="str">
        <f t="shared" ref="AL635" si="4056">IF($K635="","",IF($K635=$K633,AZ633,AZ634))</f>
        <v/>
      </c>
      <c r="AM635" s="241" t="str">
        <f t="shared" ref="AM635:AN635" si="4057">IF($K635="","",IF($K635=$K633,AL633,AL634))</f>
        <v/>
      </c>
      <c r="AN635" s="241" t="str">
        <f t="shared" si="4057"/>
        <v/>
      </c>
      <c r="AO635" s="249"/>
      <c r="AP635" s="177"/>
      <c r="AQ635" s="177"/>
      <c r="AR635" s="250"/>
      <c r="AS635" s="246"/>
      <c r="AT635" s="251"/>
      <c r="AU635" s="252"/>
      <c r="AV635" s="177"/>
      <c r="AW635" s="252"/>
      <c r="AX635" s="177"/>
      <c r="AY635" s="252"/>
      <c r="AZ635" s="283"/>
      <c r="BA635" s="223" t="str">
        <f t="shared" si="3715"/>
        <v/>
      </c>
      <c r="BB635" s="223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223" t="str">
        <f t="shared" si="3708"/>
        <v/>
      </c>
    </row>
    <row r="636" spans="1:55">
      <c r="A636" s="166">
        <f>输入错误检查!A635</f>
        <v>0</v>
      </c>
      <c r="B636" s="108" t="str">
        <f t="shared" si="4006"/>
        <v/>
      </c>
      <c r="C636" s="108" t="str">
        <f t="shared" si="4007"/>
        <v/>
      </c>
      <c r="D636" s="108" t="str">
        <f t="shared" si="4008"/>
        <v/>
      </c>
      <c r="E636" s="108" t="str">
        <f t="shared" si="4009"/>
        <v/>
      </c>
      <c r="F636" s="108" t="str">
        <f t="shared" si="4010"/>
        <v/>
      </c>
      <c r="G636" s="125">
        <v>5</v>
      </c>
      <c r="H636" s="108" t="s">
        <v>311</v>
      </c>
      <c r="I636" s="108" t="str">
        <f t="shared" si="3755"/>
        <v/>
      </c>
      <c r="J636" s="108" t="str">
        <f t="shared" si="3756"/>
        <v/>
      </c>
      <c r="K636" s="179"/>
      <c r="L636" s="177"/>
      <c r="M636" s="208"/>
      <c r="N636" s="208"/>
      <c r="O636" s="125"/>
      <c r="P636" s="224"/>
      <c r="Q636" s="224"/>
      <c r="R636" s="224"/>
      <c r="S636" s="177"/>
      <c r="T636" s="177"/>
      <c r="U636" s="125" t="str">
        <f t="shared" si="3698"/>
        <v/>
      </c>
      <c r="V636" s="125" t="str" cm="1">
        <f t="array" ref="V636">_xlfn.IFS(S636+T636=0,"",S636&gt;T636,IF(I636="主",IF(S636=5,4,3),IF(S636=5,0,1)),S636&lt;T636,IF(I636="主",IF(T636=5,0,1),IF(T636=5,4,3)),S636=T636,2)</f>
        <v/>
      </c>
      <c r="W636" s="231"/>
      <c r="X636" s="231"/>
      <c r="Y636" s="210" t="str">
        <f t="shared" si="4043"/>
        <v/>
      </c>
      <c r="Z636" s="235" t="str">
        <f t="shared" ref="Z636:AA636" si="4058">IF($K636="","",IF($K636=$K634,AT634,AT633))</f>
        <v/>
      </c>
      <c r="AA636" s="235" t="str">
        <f t="shared" si="4058"/>
        <v/>
      </c>
      <c r="AB636" s="239" t="str">
        <f t="shared" ref="AB636" si="4059">IF($K636="","",IF($K636=$K634,AW634,AW633))</f>
        <v/>
      </c>
      <c r="AC636" s="239" t="str">
        <f t="shared" ref="AC636" si="4060">IF($K636="","",IF($K636=$K634,AY634,AY633))</f>
        <v/>
      </c>
      <c r="AD636" s="232" t="str">
        <f t="shared" ref="AD636:AG636" si="4061">IF($K636="","",IF($K636=$K634,Z634,Z633))</f>
        <v/>
      </c>
      <c r="AE636" s="232" t="str">
        <f t="shared" si="4061"/>
        <v/>
      </c>
      <c r="AF636" s="240" t="str">
        <f t="shared" si="4061"/>
        <v/>
      </c>
      <c r="AG636" s="240" t="str">
        <f t="shared" si="4061"/>
        <v/>
      </c>
      <c r="AH636" s="232" t="str">
        <f t="shared" ref="AH636:AK636" si="4062">IF($K636="","",IF($K636=$K634,AD634,AD633))</f>
        <v/>
      </c>
      <c r="AI636" s="232" t="str">
        <f t="shared" si="4062"/>
        <v/>
      </c>
      <c r="AJ636" s="233" t="str">
        <f t="shared" si="4062"/>
        <v/>
      </c>
      <c r="AK636" s="233" t="str">
        <f t="shared" si="4062"/>
        <v/>
      </c>
      <c r="AL636" s="236" t="str">
        <f t="shared" ref="AL636" si="4063">IF($K636="","",IF($K636=$K634,AZ634,AZ633))</f>
        <v/>
      </c>
      <c r="AM636" s="241" t="str">
        <f t="shared" ref="AM636:AN636" si="4064">IF($K636="","",IF($K636=$K634,AL634,AL633))</f>
        <v/>
      </c>
      <c r="AN636" s="241" t="str">
        <f t="shared" si="4064"/>
        <v/>
      </c>
      <c r="AO636" s="249"/>
      <c r="AP636" s="177"/>
      <c r="AQ636" s="177"/>
      <c r="AR636" s="250"/>
      <c r="AS636" s="246"/>
      <c r="AT636" s="251"/>
      <c r="AU636" s="252"/>
      <c r="AV636" s="177"/>
      <c r="AW636" s="252"/>
      <c r="AX636" s="177"/>
      <c r="AY636" s="252"/>
      <c r="AZ636" s="283"/>
      <c r="BA636" s="223" t="str">
        <f t="shared" si="3715"/>
        <v/>
      </c>
      <c r="BB636" s="223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223" t="str">
        <f t="shared" si="3708"/>
        <v/>
      </c>
    </row>
    <row r="637" spans="1:55">
      <c r="A637" s="166">
        <f>输入错误检查!A636</f>
        <v>0</v>
      </c>
      <c r="B637" s="108" t="str">
        <f t="shared" si="4006"/>
        <v/>
      </c>
      <c r="C637" s="108" t="str">
        <f t="shared" si="4007"/>
        <v/>
      </c>
      <c r="D637" s="108" t="str">
        <f t="shared" si="4008"/>
        <v/>
      </c>
      <c r="E637" s="108" t="str">
        <f t="shared" si="4009"/>
        <v/>
      </c>
      <c r="F637" s="108" t="str">
        <f t="shared" si="4010"/>
        <v/>
      </c>
      <c r="G637" s="125" t="s">
        <v>314</v>
      </c>
      <c r="H637" s="108" t="s">
        <v>307</v>
      </c>
      <c r="I637" s="108" t="str">
        <f t="shared" si="3755"/>
        <v/>
      </c>
      <c r="J637" s="108" t="str">
        <f t="shared" si="3756"/>
        <v/>
      </c>
      <c r="K637" s="179"/>
      <c r="L637" s="177"/>
      <c r="M637" s="208">
        <f>S637+S638</f>
        <v>0</v>
      </c>
      <c r="N637" s="208">
        <f>T637+T638</f>
        <v>0</v>
      </c>
      <c r="O637" s="125">
        <f t="shared" si="4032"/>
        <v>0</v>
      </c>
      <c r="P637" s="209">
        <f t="shared" si="4033"/>
        <v>0</v>
      </c>
      <c r="Q637" s="209">
        <f t="shared" si="4034"/>
        <v>0</v>
      </c>
      <c r="R637" s="209">
        <f t="shared" si="4035"/>
        <v>0</v>
      </c>
      <c r="S637" s="177"/>
      <c r="T637" s="177"/>
      <c r="U637" s="125" t="str">
        <f t="shared" si="3698"/>
        <v/>
      </c>
      <c r="V637" s="125" t="str" cm="1">
        <f t="array" ref="V637">_xlfn.IFS(S637+T637=0,"",S637&gt;T637,IF(I637="主",IF(S637=5,4,3),IF(S637=5,0,1)),S637&lt;T637,IF(I637="主",IF(T637=5,0,1),IF(T637=5,4,3)),S637=T637,2)</f>
        <v/>
      </c>
      <c r="W637" s="231"/>
      <c r="X637" s="231"/>
      <c r="Y637" s="210"/>
      <c r="Z637" s="235" t="str">
        <f t="shared" ref="Z637:AA637" si="4065">IF($K637="","",IF($K637=$K635,AT635,AT636))</f>
        <v/>
      </c>
      <c r="AA637" s="235" t="str">
        <f t="shared" si="4065"/>
        <v/>
      </c>
      <c r="AB637" s="239" t="str">
        <f t="shared" ref="AB637" si="4066">IF($K637="","",IF($K637=$K635,AW635,AW636))</f>
        <v/>
      </c>
      <c r="AC637" s="239" t="str">
        <f t="shared" ref="AC637" si="4067">IF($K637="","",IF($K637=$K635,AY635,AY636))</f>
        <v/>
      </c>
      <c r="AD637" s="232" t="str">
        <f t="shared" ref="AD637:AG637" si="4068">IF($K637="","",IF($K637=$K635,Z635,Z636))</f>
        <v/>
      </c>
      <c r="AE637" s="232" t="str">
        <f t="shared" si="4068"/>
        <v/>
      </c>
      <c r="AF637" s="240" t="str">
        <f t="shared" si="4068"/>
        <v/>
      </c>
      <c r="AG637" s="240" t="str">
        <f t="shared" si="4068"/>
        <v/>
      </c>
      <c r="AH637" s="232" t="str">
        <f t="shared" ref="AH637:AK637" si="4069">IF($K637="","",IF($K637=$K635,AD635,AD636))</f>
        <v/>
      </c>
      <c r="AI637" s="232" t="str">
        <f t="shared" si="4069"/>
        <v/>
      </c>
      <c r="AJ637" s="233" t="str">
        <f t="shared" si="4069"/>
        <v/>
      </c>
      <c r="AK637" s="233" t="str">
        <f t="shared" si="4069"/>
        <v/>
      </c>
      <c r="AL637" s="236" t="str">
        <f t="shared" ref="AL637" si="4070">IF($K637="","",IF($K637=$K635,AZ635,AZ636))</f>
        <v/>
      </c>
      <c r="AM637" s="241" t="str">
        <f t="shared" ref="AM637:AN637" si="4071">IF($K637="","",IF($K637=$K635,AL635,AL636))</f>
        <v/>
      </c>
      <c r="AN637" s="241" t="str">
        <f t="shared" si="4071"/>
        <v/>
      </c>
      <c r="AO637" s="177"/>
      <c r="AP637" s="177"/>
      <c r="AQ637" s="177"/>
      <c r="AR637" s="177"/>
      <c r="AS637" s="246"/>
      <c r="AT637" s="252"/>
      <c r="AU637" s="252"/>
      <c r="AV637" s="177"/>
      <c r="AW637" s="252"/>
      <c r="AX637" s="177"/>
      <c r="AY637" s="252"/>
      <c r="AZ637" s="283"/>
      <c r="BA637" s="223" t="str">
        <f t="shared" si="3715"/>
        <v/>
      </c>
      <c r="BB637" s="223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223" t="str">
        <f t="shared" si="3708"/>
        <v/>
      </c>
    </row>
    <row r="638" spans="1:55">
      <c r="A638" s="166">
        <f>输入错误检查!A637</f>
        <v>0</v>
      </c>
      <c r="B638" s="108" t="str">
        <f t="shared" si="4006"/>
        <v/>
      </c>
      <c r="C638" s="108" t="str">
        <f t="shared" si="4007"/>
        <v/>
      </c>
      <c r="D638" s="108" t="str">
        <f t="shared" si="4008"/>
        <v/>
      </c>
      <c r="E638" s="108" t="str">
        <f t="shared" si="4009"/>
        <v/>
      </c>
      <c r="F638" s="108" t="str">
        <f t="shared" si="4010"/>
        <v/>
      </c>
      <c r="G638" s="125" t="s">
        <v>314</v>
      </c>
      <c r="H638" s="108" t="s">
        <v>311</v>
      </c>
      <c r="I638" s="108" t="str">
        <f t="shared" si="3755"/>
        <v/>
      </c>
      <c r="J638" s="108" t="str">
        <f t="shared" si="3756"/>
        <v/>
      </c>
      <c r="K638" s="177"/>
      <c r="L638" s="177"/>
      <c r="M638" s="208"/>
      <c r="N638" s="208"/>
      <c r="O638" s="125"/>
      <c r="P638" s="224"/>
      <c r="Q638" s="224"/>
      <c r="R638" s="224"/>
      <c r="S638" s="177"/>
      <c r="T638" s="177"/>
      <c r="U638" s="125" t="str">
        <f t="shared" si="3698"/>
        <v/>
      </c>
      <c r="V638" s="125" t="str" cm="1">
        <f t="array" ref="V638">_xlfn.IFS(S638+T638=0,"",S638&gt;T638,IF(I638="主",IF(S638=5,4,3),IF(S638=5,0,1)),S638&lt;T638,IF(I638="主",IF(T638=5,0,1),IF(T638=5,4,3)),S638=T638,2)</f>
        <v/>
      </c>
      <c r="W638" s="231"/>
      <c r="X638" s="231"/>
      <c r="Y638" s="210" t="str">
        <f t="shared" si="4043"/>
        <v/>
      </c>
      <c r="Z638" s="235" t="str">
        <f t="shared" ref="Z638:AA638" si="4072">IF($K638="","",IF($K638=$K636,AT636,AT635))</f>
        <v/>
      </c>
      <c r="AA638" s="235" t="str">
        <f t="shared" si="4072"/>
        <v/>
      </c>
      <c r="AB638" s="239" t="str">
        <f t="shared" ref="AB638" si="4073">IF($K638="","",IF($K638=$K636,AW636,AW635))</f>
        <v/>
      </c>
      <c r="AC638" s="239" t="str">
        <f t="shared" ref="AC638" si="4074">IF($K638="","",IF($K638=$K636,AY636,AY635))</f>
        <v/>
      </c>
      <c r="AD638" s="232" t="str">
        <f t="shared" ref="AD638:AG638" si="4075">IF($K638="","",IF($K638=$K636,Z636,Z635))</f>
        <v/>
      </c>
      <c r="AE638" s="232" t="str">
        <f t="shared" si="4075"/>
        <v/>
      </c>
      <c r="AF638" s="240" t="str">
        <f t="shared" si="4075"/>
        <v/>
      </c>
      <c r="AG638" s="240" t="str">
        <f t="shared" si="4075"/>
        <v/>
      </c>
      <c r="AH638" s="232" t="str">
        <f t="shared" ref="AH638:AK638" si="4076">IF($K638="","",IF($K638=$K636,AD636,AD635))</f>
        <v/>
      </c>
      <c r="AI638" s="232" t="str">
        <f t="shared" si="4076"/>
        <v/>
      </c>
      <c r="AJ638" s="233" t="str">
        <f t="shared" si="4076"/>
        <v/>
      </c>
      <c r="AK638" s="233" t="str">
        <f t="shared" si="4076"/>
        <v/>
      </c>
      <c r="AL638" s="236" t="str">
        <f t="shared" ref="AL638" si="4077">IF($K638="","",IF($K638=$K636,AZ636,AZ635))</f>
        <v/>
      </c>
      <c r="AM638" s="241" t="str">
        <f t="shared" ref="AM638:AN638" si="4078">IF($K638="","",IF($K638=$K636,AL636,AL635))</f>
        <v/>
      </c>
      <c r="AN638" s="241" t="str">
        <f t="shared" si="4078"/>
        <v/>
      </c>
      <c r="AO638" s="177"/>
      <c r="AP638" s="177"/>
      <c r="AQ638" s="177"/>
      <c r="AR638" s="177"/>
      <c r="AS638" s="177"/>
      <c r="AT638" s="252"/>
      <c r="AU638" s="252"/>
      <c r="AV638" s="177"/>
      <c r="AW638" s="252"/>
      <c r="AX638" s="177"/>
      <c r="AY638" s="252"/>
      <c r="AZ638" s="283"/>
      <c r="BA638" s="223" t="str">
        <f t="shared" si="3715"/>
        <v/>
      </c>
      <c r="BB638" s="223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223" t="str">
        <f t="shared" si="3708"/>
        <v/>
      </c>
    </row>
    <row r="639" spans="1:55">
      <c r="A639" s="166">
        <f>输入错误检查!A638</f>
        <v>0</v>
      </c>
      <c r="B639" s="108" t="str">
        <f>IF(赛果!A55="","",赛果!A55)</f>
        <v/>
      </c>
      <c r="C639" s="108" t="str">
        <f>IF(赛果!B55="","",赛果!B55)</f>
        <v/>
      </c>
      <c r="D639" s="108" t="str">
        <f>IF(赛果!C55="","",赛果!C55)</f>
        <v/>
      </c>
      <c r="E639" s="108" t="str">
        <f>IF(赛果!D55="","",赛果!D55)</f>
        <v/>
      </c>
      <c r="F639" s="108" t="str">
        <f>IF(赛果!E55="","",赛果!E55)</f>
        <v/>
      </c>
      <c r="G639" s="125">
        <v>1</v>
      </c>
      <c r="H639" s="108" t="s">
        <v>307</v>
      </c>
      <c r="I639" s="108" t="str">
        <f t="shared" si="3755"/>
        <v/>
      </c>
      <c r="J639" s="108" t="str">
        <f t="shared" si="3756"/>
        <v/>
      </c>
      <c r="K639" s="288"/>
      <c r="L639" s="288"/>
      <c r="M639" s="208">
        <f>S639+S640</f>
        <v>0</v>
      </c>
      <c r="N639" s="208">
        <f>T639+T640</f>
        <v>0</v>
      </c>
      <c r="O639" s="108">
        <f t="shared" ref="O639:O643" si="4079">M639+N639</f>
        <v>0</v>
      </c>
      <c r="P639" s="256">
        <f t="shared" ref="P639:P643" si="4080">IF(M639&gt;N639,1,0)</f>
        <v>0</v>
      </c>
      <c r="Q639" s="256">
        <f t="shared" ref="Q639:Q643" si="4081">IF(M639+N639=0,0,IF(M639=N639,1,0))</f>
        <v>0</v>
      </c>
      <c r="R639" s="256">
        <f t="shared" ref="R639:R643" si="4082">IF(M639&lt;N639,1,0)</f>
        <v>0</v>
      </c>
      <c r="S639" s="288"/>
      <c r="T639" s="288"/>
      <c r="U639" s="125" t="str">
        <f t="shared" si="3698"/>
        <v/>
      </c>
      <c r="V639" s="125" t="str" cm="1">
        <f t="array" ref="V639">_xlfn.IFS(S639+T639=0,"",S639&gt;T639,IF(I639="主",IF(S639=5,4,3),IF(S639=5,0,1)),S639&lt;T639,IF(I639="主",IF(T639=5,0,1),IF(T639=5,4,3)),S639=T639,2)</f>
        <v/>
      </c>
      <c r="W639" s="258"/>
      <c r="X639" s="258"/>
      <c r="Y639" s="258"/>
      <c r="Z639" s="211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3"/>
      <c r="AL639" s="214"/>
      <c r="AM639" s="214"/>
      <c r="AN639" s="214"/>
      <c r="AO639" s="276"/>
      <c r="AP639" s="278"/>
      <c r="AQ639" s="261"/>
      <c r="AR639" s="262"/>
      <c r="AS639" s="263"/>
      <c r="AT639" s="264"/>
      <c r="AU639" s="265"/>
      <c r="AV639" s="179"/>
      <c r="AW639" s="265"/>
      <c r="AX639" s="179"/>
      <c r="AY639" s="265"/>
      <c r="AZ639" s="266"/>
      <c r="BA639" s="223" t="str">
        <f t="shared" si="3715"/>
        <v/>
      </c>
      <c r="BB639" s="223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223" t="str">
        <f t="shared" si="3708"/>
        <v/>
      </c>
    </row>
    <row r="640" spans="1:55">
      <c r="A640" s="166">
        <f>输入错误检查!A639</f>
        <v>0</v>
      </c>
      <c r="B640" s="108" t="str">
        <f t="shared" ref="B640:B650" si="4083">B639</f>
        <v/>
      </c>
      <c r="C640" s="108" t="str">
        <f t="shared" ref="C640:C650" si="4084">C639</f>
        <v/>
      </c>
      <c r="D640" s="108" t="str">
        <f t="shared" ref="D640:D650" si="4085">D639</f>
        <v/>
      </c>
      <c r="E640" s="108" t="str">
        <f t="shared" ref="E640:E650" si="4086">E639</f>
        <v/>
      </c>
      <c r="F640" s="108" t="str">
        <f t="shared" ref="F640:F650" si="4087">F639</f>
        <v/>
      </c>
      <c r="G640" s="125">
        <v>1</v>
      </c>
      <c r="H640" s="108" t="s">
        <v>311</v>
      </c>
      <c r="I640" s="108" t="str">
        <f t="shared" si="3755"/>
        <v/>
      </c>
      <c r="J640" s="108" t="str">
        <f t="shared" si="3756"/>
        <v/>
      </c>
      <c r="K640" s="288"/>
      <c r="L640" s="288"/>
      <c r="M640" s="208"/>
      <c r="N640" s="208"/>
      <c r="O640" s="108"/>
      <c r="P640" s="267"/>
      <c r="Q640" s="267"/>
      <c r="R640" s="267"/>
      <c r="S640" s="288"/>
      <c r="T640" s="288"/>
      <c r="U640" s="125" t="str">
        <f t="shared" si="3698"/>
        <v/>
      </c>
      <c r="V640" s="125" t="str" cm="1">
        <f t="array" ref="V640">_xlfn.IFS(S640+T640=0,"",S640&gt;T640,IF(I640="主",IF(S640=5,4,3),IF(S640=5,0,1)),S640&lt;T640,IF(I640="主",IF(T640=5,0,1),IF(T640=5,4,3)),S640=T640,2)</f>
        <v/>
      </c>
      <c r="W640" s="258" t="str">
        <f>IF(W639="","",W639)</f>
        <v/>
      </c>
      <c r="X640" s="258"/>
      <c r="Y640" s="258" t="str">
        <f t="shared" ref="Y640:Y644" si="4088">IF(Y639="","",Y639)</f>
        <v/>
      </c>
      <c r="Z640" s="225"/>
      <c r="AA640" s="226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13"/>
      <c r="AL640" s="214"/>
      <c r="AM640" s="214"/>
      <c r="AN640" s="214"/>
      <c r="AO640" s="276"/>
      <c r="AP640" s="278"/>
      <c r="AQ640" s="268"/>
      <c r="AR640" s="269"/>
      <c r="AS640" s="270"/>
      <c r="AT640" s="264"/>
      <c r="AU640" s="265"/>
      <c r="AV640" s="179"/>
      <c r="AW640" s="265"/>
      <c r="AX640" s="179"/>
      <c r="AY640" s="265"/>
      <c r="AZ640" s="266"/>
      <c r="BA640" s="223" t="str">
        <f t="shared" si="3715"/>
        <v/>
      </c>
      <c r="BB640" s="223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223" t="str">
        <f t="shared" si="3708"/>
        <v/>
      </c>
    </row>
    <row r="641" spans="1:55">
      <c r="A641" s="166">
        <f>输入错误检查!A640</f>
        <v>0</v>
      </c>
      <c r="B641" s="108" t="str">
        <f t="shared" si="4083"/>
        <v/>
      </c>
      <c r="C641" s="108" t="str">
        <f t="shared" si="4084"/>
        <v/>
      </c>
      <c r="D641" s="108" t="str">
        <f t="shared" si="4085"/>
        <v/>
      </c>
      <c r="E641" s="108" t="str">
        <f t="shared" si="4086"/>
        <v/>
      </c>
      <c r="F641" s="108" t="str">
        <f t="shared" si="4087"/>
        <v/>
      </c>
      <c r="G641" s="125">
        <v>2</v>
      </c>
      <c r="H641" s="108" t="s">
        <v>307</v>
      </c>
      <c r="I641" s="108" t="str">
        <f t="shared" si="3755"/>
        <v/>
      </c>
      <c r="J641" s="108" t="str">
        <f t="shared" si="3756"/>
        <v/>
      </c>
      <c r="K641" s="288"/>
      <c r="L641" s="288"/>
      <c r="M641" s="208">
        <f>S641+S642</f>
        <v>0</v>
      </c>
      <c r="N641" s="208">
        <f>T641+T642</f>
        <v>0</v>
      </c>
      <c r="O641" s="108">
        <f t="shared" si="4079"/>
        <v>0</v>
      </c>
      <c r="P641" s="256">
        <f t="shared" si="4080"/>
        <v>0</v>
      </c>
      <c r="Q641" s="256">
        <f t="shared" si="4081"/>
        <v>0</v>
      </c>
      <c r="R641" s="256">
        <f t="shared" si="4082"/>
        <v>0</v>
      </c>
      <c r="S641" s="288"/>
      <c r="T641" s="288"/>
      <c r="U641" s="125" t="str">
        <f t="shared" si="3698"/>
        <v/>
      </c>
      <c r="V641" s="125" t="str" cm="1">
        <f t="array" ref="V641">_xlfn.IFS(S641+T641=0,"",S641&gt;T641,IF(I641="主",IF(S641=5,4,3),IF(S641=5,0,1)),S641&lt;T641,IF(I641="主",IF(T641=5,0,1),IF(T641=5,4,3)),S641=T641,2)</f>
        <v/>
      </c>
      <c r="W641" s="271"/>
      <c r="X641" s="258"/>
      <c r="Y641" s="258"/>
      <c r="Z641" s="232" t="str">
        <f t="shared" ref="Z641:AA641" si="4089">IF($K641="","",IF($K641=$K639,AT639,AT640))</f>
        <v/>
      </c>
      <c r="AA641" s="233" t="str">
        <f t="shared" si="4089"/>
        <v/>
      </c>
      <c r="AB641" s="234" t="str">
        <f t="shared" ref="AB641" si="4090">IF($K641="","",IF($K641=$K639,AW639,AW640))</f>
        <v/>
      </c>
      <c r="AC641" s="235" t="str">
        <f t="shared" ref="AC641" si="4091">IF($K641="","",IF($K641=$K639,AY639,AY640))</f>
        <v/>
      </c>
      <c r="AD641" s="227"/>
      <c r="AE641" s="227"/>
      <c r="AF641" s="227"/>
      <c r="AG641" s="227"/>
      <c r="AH641" s="227"/>
      <c r="AI641" s="227"/>
      <c r="AJ641" s="227"/>
      <c r="AK641" s="227"/>
      <c r="AL641" s="236" t="str">
        <f t="shared" ref="AL641" si="4092">IF($K641="","",IF($K641=$K639,AZ639,AZ640))</f>
        <v/>
      </c>
      <c r="AM641" s="214"/>
      <c r="AN641" s="214"/>
      <c r="AO641" s="276"/>
      <c r="AP641" s="277"/>
      <c r="AQ641" s="289"/>
      <c r="AR641" s="274"/>
      <c r="AS641" s="270"/>
      <c r="AT641" s="264"/>
      <c r="AU641" s="265"/>
      <c r="AV641" s="179"/>
      <c r="AW641" s="265"/>
      <c r="AX641" s="179"/>
      <c r="AY641" s="265"/>
      <c r="AZ641" s="266"/>
      <c r="BA641" s="223" t="str">
        <f t="shared" si="3715"/>
        <v/>
      </c>
      <c r="BB641" s="223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223" t="str">
        <f t="shared" si="3708"/>
        <v/>
      </c>
    </row>
    <row r="642" spans="1:55">
      <c r="A642" s="166">
        <f>输入错误检查!A641</f>
        <v>0</v>
      </c>
      <c r="B642" s="108" t="str">
        <f t="shared" si="4083"/>
        <v/>
      </c>
      <c r="C642" s="108" t="str">
        <f t="shared" si="4084"/>
        <v/>
      </c>
      <c r="D642" s="108" t="str">
        <f t="shared" si="4085"/>
        <v/>
      </c>
      <c r="E642" s="108" t="str">
        <f t="shared" si="4086"/>
        <v/>
      </c>
      <c r="F642" s="108" t="str">
        <f t="shared" si="4087"/>
        <v/>
      </c>
      <c r="G642" s="125">
        <v>2</v>
      </c>
      <c r="H642" s="108" t="s">
        <v>311</v>
      </c>
      <c r="I642" s="108" t="str">
        <f t="shared" si="3755"/>
        <v/>
      </c>
      <c r="J642" s="108" t="str">
        <f t="shared" si="3756"/>
        <v/>
      </c>
      <c r="K642" s="288"/>
      <c r="L642" s="288"/>
      <c r="M642" s="208"/>
      <c r="N642" s="208"/>
      <c r="O642" s="108"/>
      <c r="P642" s="267"/>
      <c r="Q642" s="267"/>
      <c r="R642" s="267"/>
      <c r="S642" s="288"/>
      <c r="T642" s="288"/>
      <c r="U642" s="125" t="str">
        <f t="shared" si="3698"/>
        <v/>
      </c>
      <c r="V642" s="125" t="str" cm="1">
        <f t="array" ref="V642">_xlfn.IFS(S642+T642=0,"",S642&gt;T642,IF(I642="主",IF(S642=5,4,3),IF(S642=5,0,1)),S642&lt;T642,IF(I642="主",IF(T642=5,0,1),IF(T642=5,4,3)),S642=T642,2)</f>
        <v/>
      </c>
      <c r="W642" s="271"/>
      <c r="X642" s="258"/>
      <c r="Y642" s="258" t="str">
        <f t="shared" si="4088"/>
        <v/>
      </c>
      <c r="Z642" s="232" t="str">
        <f t="shared" ref="Z642:AA642" si="4093">IF($K642="","",IF($K642=$K640,AT640,AT639))</f>
        <v/>
      </c>
      <c r="AA642" s="233" t="str">
        <f t="shared" si="4093"/>
        <v/>
      </c>
      <c r="AB642" s="234" t="str">
        <f t="shared" ref="AB642" si="4094">IF($K642="","",IF($K642=$K640,AW640,AW639))</f>
        <v/>
      </c>
      <c r="AC642" s="235" t="str">
        <f t="shared" ref="AC642" si="4095">IF($K642="","",IF($K642=$K640,AY640,AY639))</f>
        <v/>
      </c>
      <c r="AD642" s="226"/>
      <c r="AE642" s="226"/>
      <c r="AF642" s="227"/>
      <c r="AG642" s="227"/>
      <c r="AH642" s="227"/>
      <c r="AI642" s="227"/>
      <c r="AJ642" s="227"/>
      <c r="AK642" s="227"/>
      <c r="AL642" s="236" t="str">
        <f t="shared" ref="AL642" si="4096">IF($K642="","",IF($K642=$K640,AZ640,AZ639))</f>
        <v/>
      </c>
      <c r="AM642" s="214"/>
      <c r="AN642" s="214"/>
      <c r="AO642" s="276"/>
      <c r="AP642" s="277"/>
      <c r="AQ642" s="278"/>
      <c r="AR642" s="268"/>
      <c r="AS642" s="270"/>
      <c r="AT642" s="264"/>
      <c r="AU642" s="265"/>
      <c r="AV642" s="179"/>
      <c r="AW642" s="265"/>
      <c r="AX642" s="179"/>
      <c r="AY642" s="265"/>
      <c r="AZ642" s="266"/>
      <c r="BA642" s="223" t="str">
        <f t="shared" si="3715"/>
        <v/>
      </c>
      <c r="BB642" s="223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223" t="str">
        <f t="shared" si="3708"/>
        <v/>
      </c>
    </row>
    <row r="643" spans="1:55">
      <c r="A643" s="166">
        <f>输入错误检查!A642</f>
        <v>0</v>
      </c>
      <c r="B643" s="108" t="str">
        <f t="shared" si="4083"/>
        <v/>
      </c>
      <c r="C643" s="108" t="str">
        <f t="shared" si="4084"/>
        <v/>
      </c>
      <c r="D643" s="108" t="str">
        <f t="shared" si="4085"/>
        <v/>
      </c>
      <c r="E643" s="108" t="str">
        <f t="shared" si="4086"/>
        <v/>
      </c>
      <c r="F643" s="108" t="str">
        <f t="shared" si="4087"/>
        <v/>
      </c>
      <c r="G643" s="125">
        <v>3</v>
      </c>
      <c r="H643" s="108" t="s">
        <v>307</v>
      </c>
      <c r="I643" s="108" t="str">
        <f t="shared" si="3755"/>
        <v/>
      </c>
      <c r="J643" s="108" t="str">
        <f t="shared" si="3756"/>
        <v/>
      </c>
      <c r="K643" s="288"/>
      <c r="L643" s="288"/>
      <c r="M643" s="208">
        <f>S643+S644</f>
        <v>0</v>
      </c>
      <c r="N643" s="208">
        <f>T643+T644</f>
        <v>0</v>
      </c>
      <c r="O643" s="108">
        <f t="shared" si="4079"/>
        <v>0</v>
      </c>
      <c r="P643" s="256">
        <f t="shared" si="4080"/>
        <v>0</v>
      </c>
      <c r="Q643" s="256">
        <f t="shared" si="4081"/>
        <v>0</v>
      </c>
      <c r="R643" s="256">
        <f t="shared" si="4082"/>
        <v>0</v>
      </c>
      <c r="S643" s="288"/>
      <c r="T643" s="288"/>
      <c r="U643" s="125" t="str">
        <f t="shared" si="3698"/>
        <v/>
      </c>
      <c r="V643" s="125" t="str" cm="1">
        <f t="array" ref="V643">_xlfn.IFS(S643+T643=0,"",S643&gt;T643,IF(I643="主",IF(S643=5,4,3),IF(S643=5,0,1)),S643&lt;T643,IF(I643="主",IF(T643=5,0,1),IF(T643=5,4,3)),S643=T643,2)</f>
        <v/>
      </c>
      <c r="W643" s="271"/>
      <c r="X643" s="271"/>
      <c r="Y643" s="258"/>
      <c r="Z643" s="235" t="str">
        <f t="shared" ref="Z643:AA643" si="4097">IF($K643="","",IF($K643=$K641,AT641,AT642))</f>
        <v/>
      </c>
      <c r="AA643" s="235" t="str">
        <f t="shared" si="4097"/>
        <v/>
      </c>
      <c r="AB643" s="239" t="str">
        <f t="shared" ref="AB643" si="4098">IF($K643="","",IF($K643=$K641,AW641,AW642))</f>
        <v/>
      </c>
      <c r="AC643" s="239" t="str">
        <f t="shared" ref="AC643" si="4099">IF($K643="","",IF($K643=$K641,AY641,AY642))</f>
        <v/>
      </c>
      <c r="AD643" s="235" t="str">
        <f t="shared" ref="AD643:AG643" si="4100">IF($K643="","",IF($K643=$K641,Z641,Z642))</f>
        <v/>
      </c>
      <c r="AE643" s="240" t="str">
        <f t="shared" si="4100"/>
        <v/>
      </c>
      <c r="AF643" s="240" t="str">
        <f t="shared" si="4100"/>
        <v/>
      </c>
      <c r="AG643" s="240" t="str">
        <f t="shared" si="4100"/>
        <v/>
      </c>
      <c r="AH643" s="227"/>
      <c r="AI643" s="227"/>
      <c r="AJ643" s="227"/>
      <c r="AK643" s="227"/>
      <c r="AL643" s="236" t="str">
        <f t="shared" ref="AL643" si="4101">IF($K643="","",IF($K643=$K641,AZ641,AZ642))</f>
        <v/>
      </c>
      <c r="AM643" s="241" t="str">
        <f t="shared" ref="AM643" si="4102">IF($K643="","",IF($K643=$K641,AL641,AL642))</f>
        <v/>
      </c>
      <c r="AN643" s="214"/>
      <c r="AO643" s="276"/>
      <c r="AP643" s="277"/>
      <c r="AQ643" s="277"/>
      <c r="AR643" s="289"/>
      <c r="AS643" s="275"/>
      <c r="AT643" s="264"/>
      <c r="AU643" s="265"/>
      <c r="AV643" s="179"/>
      <c r="AW643" s="265"/>
      <c r="AX643" s="179"/>
      <c r="AY643" s="265"/>
      <c r="AZ643" s="266"/>
      <c r="BA643" s="223" t="str">
        <f t="shared" si="3715"/>
        <v/>
      </c>
      <c r="BB643" s="223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223" t="str">
        <f t="shared" si="3708"/>
        <v/>
      </c>
    </row>
    <row r="644" spans="1:55">
      <c r="A644" s="166">
        <f>输入错误检查!A643</f>
        <v>0</v>
      </c>
      <c r="B644" s="108" t="str">
        <f t="shared" si="4083"/>
        <v/>
      </c>
      <c r="C644" s="108" t="str">
        <f t="shared" si="4084"/>
        <v/>
      </c>
      <c r="D644" s="108" t="str">
        <f t="shared" si="4085"/>
        <v/>
      </c>
      <c r="E644" s="108" t="str">
        <f t="shared" si="4086"/>
        <v/>
      </c>
      <c r="F644" s="108" t="str">
        <f t="shared" si="4087"/>
        <v/>
      </c>
      <c r="G644" s="125">
        <v>3</v>
      </c>
      <c r="H644" s="108" t="s">
        <v>311</v>
      </c>
      <c r="I644" s="108" t="str">
        <f t="shared" si="3755"/>
        <v/>
      </c>
      <c r="J644" s="108" t="str">
        <f t="shared" si="3756"/>
        <v/>
      </c>
      <c r="K644" s="288"/>
      <c r="L644" s="288"/>
      <c r="M644" s="208"/>
      <c r="N644" s="208"/>
      <c r="O644" s="108"/>
      <c r="P644" s="267"/>
      <c r="Q644" s="267"/>
      <c r="R644" s="267"/>
      <c r="S644" s="288"/>
      <c r="T644" s="288"/>
      <c r="U644" s="125" t="str">
        <f t="shared" ref="U644:U707" si="4103">_xlfn.IFS(S644+T644=0,"",S644&gt;T644,IF(I644="主","屠","人"),S644&lt;T644,IF(I644="主","人","屠"),S644=T644,"平")</f>
        <v/>
      </c>
      <c r="V644" s="125" t="str" cm="1">
        <f t="array" ref="V644">_xlfn.IFS(S644+T644=0,"",S644&gt;T644,IF(I644="主",IF(S644=5,4,3),IF(S644=5,0,1)),S644&lt;T644,IF(I644="主",IF(T644=5,0,1),IF(T644=5,4,3)),S644=T644,2)</f>
        <v/>
      </c>
      <c r="W644" s="271"/>
      <c r="X644" s="271"/>
      <c r="Y644" s="258" t="str">
        <f t="shared" si="4088"/>
        <v/>
      </c>
      <c r="Z644" s="235" t="str">
        <f t="shared" ref="Z644:AA644" si="4104">IF($K644="","",IF($K644=$K642,AT642,AT641))</f>
        <v/>
      </c>
      <c r="AA644" s="235" t="str">
        <f t="shared" si="4104"/>
        <v/>
      </c>
      <c r="AB644" s="239" t="str">
        <f t="shared" ref="AB644" si="4105">IF($K644="","",IF($K644=$K642,AW642,AW641))</f>
        <v/>
      </c>
      <c r="AC644" s="239" t="str">
        <f t="shared" ref="AC644" si="4106">IF($K644="","",IF($K644=$K642,AY642,AY641))</f>
        <v/>
      </c>
      <c r="AD644" s="235" t="str">
        <f t="shared" ref="AD644:AG644" si="4107">IF($K644="","",IF($K644=$K642,Z642,Z641))</f>
        <v/>
      </c>
      <c r="AE644" s="240" t="str">
        <f t="shared" si="4107"/>
        <v/>
      </c>
      <c r="AF644" s="240" t="str">
        <f t="shared" si="4107"/>
        <v/>
      </c>
      <c r="AG644" s="240" t="str">
        <f t="shared" si="4107"/>
        <v/>
      </c>
      <c r="AH644" s="226"/>
      <c r="AI644" s="226"/>
      <c r="AJ644" s="226"/>
      <c r="AK644" s="243"/>
      <c r="AL644" s="236" t="str">
        <f t="shared" ref="AL644" si="4108">IF($K644="","",IF($K644=$K642,AZ642,AZ641))</f>
        <v/>
      </c>
      <c r="AM644" s="241" t="str">
        <f t="shared" ref="AM644" si="4109">IF($K644="","",IF($K644=$K642,AL642,AL641))</f>
        <v/>
      </c>
      <c r="AN644" s="214"/>
      <c r="AO644" s="276"/>
      <c r="AP644" s="277"/>
      <c r="AQ644" s="277"/>
      <c r="AR644" s="278"/>
      <c r="AS644" s="279"/>
      <c r="AT644" s="264"/>
      <c r="AU644" s="265"/>
      <c r="AV644" s="179"/>
      <c r="AW644" s="265"/>
      <c r="AX644" s="179"/>
      <c r="AY644" s="265"/>
      <c r="AZ644" s="266"/>
      <c r="BA644" s="223" t="str">
        <f t="shared" si="3715"/>
        <v/>
      </c>
      <c r="BB644" s="223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223" t="str">
        <f t="shared" si="3708"/>
        <v/>
      </c>
    </row>
    <row r="645" spans="1:55">
      <c r="A645" s="166">
        <f>输入错误检查!A644</f>
        <v>0</v>
      </c>
      <c r="B645" s="108" t="str">
        <f t="shared" si="4083"/>
        <v/>
      </c>
      <c r="C645" s="108" t="str">
        <f t="shared" si="4084"/>
        <v/>
      </c>
      <c r="D645" s="108" t="str">
        <f t="shared" si="4085"/>
        <v/>
      </c>
      <c r="E645" s="108" t="str">
        <f t="shared" si="4086"/>
        <v/>
      </c>
      <c r="F645" s="108" t="str">
        <f t="shared" si="4087"/>
        <v/>
      </c>
      <c r="G645" s="125">
        <v>4</v>
      </c>
      <c r="H645" s="108" t="s">
        <v>307</v>
      </c>
      <c r="I645" s="108" t="str">
        <f t="shared" si="3755"/>
        <v/>
      </c>
      <c r="J645" s="108" t="str">
        <f t="shared" si="3756"/>
        <v/>
      </c>
      <c r="K645" s="288"/>
      <c r="L645" s="288"/>
      <c r="M645" s="208">
        <f>S645+S646</f>
        <v>0</v>
      </c>
      <c r="N645" s="208">
        <f>T645+T646</f>
        <v>0</v>
      </c>
      <c r="O645" s="108">
        <f t="shared" ref="O645:O649" si="4110">M645+N645</f>
        <v>0</v>
      </c>
      <c r="P645" s="256">
        <f t="shared" ref="P645:P649" si="4111">IF(M645&gt;N645,1,0)</f>
        <v>0</v>
      </c>
      <c r="Q645" s="256">
        <f t="shared" ref="Q645:Q649" si="4112">IF(M645+N645=0,0,IF(M645=N645,1,0))</f>
        <v>0</v>
      </c>
      <c r="R645" s="256">
        <f t="shared" ref="R645:R649" si="4113">IF(M645&lt;N645,1,0)</f>
        <v>0</v>
      </c>
      <c r="S645" s="288"/>
      <c r="T645" s="288"/>
      <c r="U645" s="125" t="str">
        <f t="shared" si="4103"/>
        <v/>
      </c>
      <c r="V645" s="125" t="str" cm="1">
        <f t="array" ref="V645">_xlfn.IFS(S645+T645=0,"",S645&gt;T645,IF(I645="主",IF(S645=5,4,3),IF(S645=5,0,1)),S645&lt;T645,IF(I645="主",IF(T645=5,0,1),IF(T645=5,4,3)),S645=T645,2)</f>
        <v/>
      </c>
      <c r="W645" s="271"/>
      <c r="X645" s="271"/>
      <c r="Y645" s="258"/>
      <c r="Z645" s="235" t="str">
        <f t="shared" ref="Z645:AA645" si="4114">IF($K645="","",IF($K645=$K643,AT643,AT644))</f>
        <v/>
      </c>
      <c r="AA645" s="235" t="str">
        <f t="shared" si="4114"/>
        <v/>
      </c>
      <c r="AB645" s="239" t="str">
        <f t="shared" ref="AB645" si="4115">IF($K645="","",IF($K645=$K643,AW643,AW644))</f>
        <v/>
      </c>
      <c r="AC645" s="239" t="str">
        <f t="shared" ref="AC645" si="4116">IF($K645="","",IF($K645=$K643,AY643,AY644))</f>
        <v/>
      </c>
      <c r="AD645" s="232" t="str">
        <f t="shared" ref="AD645:AG645" si="4117">IF($K645="","",IF($K645=$K643,Z643,Z644))</f>
        <v/>
      </c>
      <c r="AE645" s="232" t="str">
        <f t="shared" si="4117"/>
        <v/>
      </c>
      <c r="AF645" s="240" t="str">
        <f t="shared" si="4117"/>
        <v/>
      </c>
      <c r="AG645" s="240" t="str">
        <f t="shared" si="4117"/>
        <v/>
      </c>
      <c r="AH645" s="232" t="str">
        <f t="shared" ref="AH645:AK645" si="4118">IF($K645="","",IF($K645=$K643,AD643,AD644))</f>
        <v/>
      </c>
      <c r="AI645" s="232" t="str">
        <f t="shared" si="4118"/>
        <v/>
      </c>
      <c r="AJ645" s="233" t="str">
        <f t="shared" si="4118"/>
        <v/>
      </c>
      <c r="AK645" s="233" t="str">
        <f t="shared" si="4118"/>
        <v/>
      </c>
      <c r="AL645" s="236" t="str">
        <f t="shared" ref="AL645" si="4119">IF($K645="","",IF($K645=$K643,AZ643,AZ644))</f>
        <v/>
      </c>
      <c r="AM645" s="241" t="str">
        <f t="shared" ref="AM645:AN645" si="4120">IF($K645="","",IF($K645=$K643,AL643,AL644))</f>
        <v/>
      </c>
      <c r="AN645" s="241" t="str">
        <f t="shared" si="4120"/>
        <v/>
      </c>
      <c r="AO645" s="277"/>
      <c r="AP645" s="277"/>
      <c r="AQ645" s="277"/>
      <c r="AR645" s="277"/>
      <c r="AS645" s="280"/>
      <c r="AT645" s="264"/>
      <c r="AU645" s="265"/>
      <c r="AV645" s="179"/>
      <c r="AW645" s="265"/>
      <c r="AX645" s="179"/>
      <c r="AY645" s="265"/>
      <c r="AZ645" s="266"/>
      <c r="BA645" s="223" t="str">
        <f t="shared" si="3715"/>
        <v/>
      </c>
      <c r="BB645" s="223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223" t="str">
        <f t="shared" si="3708"/>
        <v/>
      </c>
    </row>
    <row r="646" spans="1:55">
      <c r="A646" s="166">
        <f>输入错误检查!A645</f>
        <v>0</v>
      </c>
      <c r="B646" s="108" t="str">
        <f t="shared" si="4083"/>
        <v/>
      </c>
      <c r="C646" s="108" t="str">
        <f t="shared" si="4084"/>
        <v/>
      </c>
      <c r="D646" s="108" t="str">
        <f t="shared" si="4085"/>
        <v/>
      </c>
      <c r="E646" s="108" t="str">
        <f t="shared" si="4086"/>
        <v/>
      </c>
      <c r="F646" s="108" t="str">
        <f t="shared" si="4087"/>
        <v/>
      </c>
      <c r="G646" s="125">
        <v>4</v>
      </c>
      <c r="H646" s="108" t="s">
        <v>311</v>
      </c>
      <c r="I646" s="108" t="str">
        <f t="shared" si="3755"/>
        <v/>
      </c>
      <c r="J646" s="108" t="str">
        <f t="shared" si="3756"/>
        <v/>
      </c>
      <c r="K646" s="288"/>
      <c r="L646" s="288"/>
      <c r="M646" s="208"/>
      <c r="N646" s="208"/>
      <c r="O646" s="108"/>
      <c r="P646" s="267"/>
      <c r="Q646" s="267"/>
      <c r="R646" s="267"/>
      <c r="S646" s="288"/>
      <c r="T646" s="288"/>
      <c r="U646" s="125" t="str">
        <f t="shared" si="4103"/>
        <v/>
      </c>
      <c r="V646" s="125" t="str" cm="1">
        <f t="array" ref="V646">_xlfn.IFS(S646+T646=0,"",S646&gt;T646,IF(I646="主",IF(S646=5,4,3),IF(S646=5,0,1)),S646&lt;T646,IF(I646="主",IF(T646=5,0,1),IF(T646=5,4,3)),S646=T646,2)</f>
        <v/>
      </c>
      <c r="W646" s="271"/>
      <c r="X646" s="271"/>
      <c r="Y646" s="258" t="str">
        <f t="shared" ref="Y646:Y650" si="4121">IF(Y645="","",Y645)</f>
        <v/>
      </c>
      <c r="Z646" s="235" t="str">
        <f t="shared" ref="Z646:AA646" si="4122">IF($K646="","",IF($K646=$K644,AT644,AT643))</f>
        <v/>
      </c>
      <c r="AA646" s="235" t="str">
        <f t="shared" si="4122"/>
        <v/>
      </c>
      <c r="AB646" s="239" t="str">
        <f t="shared" ref="AB646" si="4123">IF($K646="","",IF($K646=$K644,AW644,AW643))</f>
        <v/>
      </c>
      <c r="AC646" s="239" t="str">
        <f t="shared" ref="AC646" si="4124">IF($K646="","",IF($K646=$K644,AY644,AY643))</f>
        <v/>
      </c>
      <c r="AD646" s="232" t="str">
        <f t="shared" ref="AD646:AG646" si="4125">IF($K646="","",IF($K646=$K644,Z644,Z643))</f>
        <v/>
      </c>
      <c r="AE646" s="232" t="str">
        <f t="shared" si="4125"/>
        <v/>
      </c>
      <c r="AF646" s="240" t="str">
        <f t="shared" si="4125"/>
        <v/>
      </c>
      <c r="AG646" s="240" t="str">
        <f t="shared" si="4125"/>
        <v/>
      </c>
      <c r="AH646" s="232" t="str">
        <f t="shared" ref="AH646:AK646" si="4126">IF($K646="","",IF($K646=$K644,AD644,AD643))</f>
        <v/>
      </c>
      <c r="AI646" s="232" t="str">
        <f t="shared" si="4126"/>
        <v/>
      </c>
      <c r="AJ646" s="233" t="str">
        <f t="shared" si="4126"/>
        <v/>
      </c>
      <c r="AK646" s="233" t="str">
        <f t="shared" si="4126"/>
        <v/>
      </c>
      <c r="AL646" s="236" t="str">
        <f t="shared" ref="AL646" si="4127">IF($K646="","",IF($K646=$K644,AZ644,AZ643))</f>
        <v/>
      </c>
      <c r="AM646" s="241" t="str">
        <f t="shared" ref="AM646:AN646" si="4128">IF($K646="","",IF($K646=$K644,AL644,AL643))</f>
        <v/>
      </c>
      <c r="AN646" s="241" t="str">
        <f t="shared" si="4128"/>
        <v/>
      </c>
      <c r="AO646" s="277"/>
      <c r="AP646" s="277"/>
      <c r="AQ646" s="277"/>
      <c r="AR646" s="277"/>
      <c r="AS646" s="277"/>
      <c r="AT646" s="264"/>
      <c r="AU646" s="265"/>
      <c r="AV646" s="179"/>
      <c r="AW646" s="265"/>
      <c r="AX646" s="179"/>
      <c r="AY646" s="265"/>
      <c r="AZ646" s="266"/>
      <c r="BA646" s="223" t="str">
        <f t="shared" si="3715"/>
        <v/>
      </c>
      <c r="BB646" s="223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223" t="str">
        <f t="shared" ref="BC646:BC709" si="4129">_xlfn.IFS(BB646="","",BB646=E646,F646,BB646=F646,E646)</f>
        <v/>
      </c>
    </row>
    <row r="647" spans="1:55">
      <c r="A647" s="166">
        <f>输入错误检查!A646</f>
        <v>0</v>
      </c>
      <c r="B647" s="108" t="str">
        <f t="shared" si="4083"/>
        <v/>
      </c>
      <c r="C647" s="108" t="str">
        <f t="shared" si="4084"/>
        <v/>
      </c>
      <c r="D647" s="108" t="str">
        <f t="shared" si="4085"/>
        <v/>
      </c>
      <c r="E647" s="108" t="str">
        <f t="shared" si="4086"/>
        <v/>
      </c>
      <c r="F647" s="108" t="str">
        <f t="shared" si="4087"/>
        <v/>
      </c>
      <c r="G647" s="125">
        <v>5</v>
      </c>
      <c r="H647" s="108" t="s">
        <v>307</v>
      </c>
      <c r="I647" s="108" t="str">
        <f t="shared" si="3755"/>
        <v/>
      </c>
      <c r="J647" s="108" t="str">
        <f t="shared" si="3756"/>
        <v/>
      </c>
      <c r="K647" s="288"/>
      <c r="L647" s="288"/>
      <c r="M647" s="208">
        <f>S647+S648</f>
        <v>0</v>
      </c>
      <c r="N647" s="208">
        <f>T647+T648</f>
        <v>0</v>
      </c>
      <c r="O647" s="108">
        <f t="shared" si="4110"/>
        <v>0</v>
      </c>
      <c r="P647" s="256">
        <f t="shared" si="4111"/>
        <v>0</v>
      </c>
      <c r="Q647" s="256">
        <f t="shared" si="4112"/>
        <v>0</v>
      </c>
      <c r="R647" s="256">
        <f t="shared" si="4113"/>
        <v>0</v>
      </c>
      <c r="S647" s="288"/>
      <c r="T647" s="288"/>
      <c r="U647" s="125" t="str">
        <f t="shared" si="4103"/>
        <v/>
      </c>
      <c r="V647" s="125" t="str" cm="1">
        <f t="array" ref="V647">_xlfn.IFS(S647+T647=0,"",S647&gt;T647,IF(I647="主",IF(S647=5,4,3),IF(S647=5,0,1)),S647&lt;T647,IF(I647="主",IF(T647=5,0,1),IF(T647=5,4,3)),S647=T647,2)</f>
        <v/>
      </c>
      <c r="W647" s="271"/>
      <c r="X647" s="271"/>
      <c r="Y647" s="258"/>
      <c r="Z647" s="235" t="str">
        <f t="shared" ref="Z647:AA647" si="4130">IF($K647="","",IF($K647=$K645,AT645,AT646))</f>
        <v/>
      </c>
      <c r="AA647" s="235" t="str">
        <f t="shared" si="4130"/>
        <v/>
      </c>
      <c r="AB647" s="239" t="str">
        <f t="shared" ref="AB647" si="4131">IF($K647="","",IF($K647=$K645,AW645,AW646))</f>
        <v/>
      </c>
      <c r="AC647" s="239" t="str">
        <f t="shared" ref="AC647" si="4132">IF($K647="","",IF($K647=$K645,AY645,AY646))</f>
        <v/>
      </c>
      <c r="AD647" s="232" t="str">
        <f t="shared" ref="AD647:AG647" si="4133">IF($K647="","",IF($K647=$K645,Z645,Z646))</f>
        <v/>
      </c>
      <c r="AE647" s="232" t="str">
        <f t="shared" si="4133"/>
        <v/>
      </c>
      <c r="AF647" s="240" t="str">
        <f t="shared" si="4133"/>
        <v/>
      </c>
      <c r="AG647" s="240" t="str">
        <f t="shared" si="4133"/>
        <v/>
      </c>
      <c r="AH647" s="232" t="str">
        <f t="shared" ref="AH647:AK647" si="4134">IF($K647="","",IF($K647=$K645,AD645,AD646))</f>
        <v/>
      </c>
      <c r="AI647" s="232" t="str">
        <f t="shared" si="4134"/>
        <v/>
      </c>
      <c r="AJ647" s="233" t="str">
        <f t="shared" si="4134"/>
        <v/>
      </c>
      <c r="AK647" s="233" t="str">
        <f t="shared" si="4134"/>
        <v/>
      </c>
      <c r="AL647" s="236" t="str">
        <f t="shared" ref="AL647" si="4135">IF($K647="","",IF($K647=$K645,AZ645,AZ646))</f>
        <v/>
      </c>
      <c r="AM647" s="241" t="str">
        <f t="shared" ref="AM647:AN647" si="4136">IF($K647="","",IF($K647=$K645,AL645,AL646))</f>
        <v/>
      </c>
      <c r="AN647" s="241" t="str">
        <f t="shared" si="4136"/>
        <v/>
      </c>
      <c r="AO647" s="277"/>
      <c r="AP647" s="277"/>
      <c r="AQ647" s="277"/>
      <c r="AR647" s="277"/>
      <c r="AS647" s="280"/>
      <c r="AT647" s="264"/>
      <c r="AU647" s="265"/>
      <c r="AV647" s="179"/>
      <c r="AW647" s="265"/>
      <c r="AX647" s="179"/>
      <c r="AY647" s="265"/>
      <c r="AZ647" s="266"/>
      <c r="BA647" s="223" t="str">
        <f t="shared" ref="BA647:BA710" si="4137">_xlfn.IFS(BB647="","",BB647=E647,"主",BB647=F647,"客")</f>
        <v/>
      </c>
      <c r="BB647" s="223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223" t="str">
        <f t="shared" si="4129"/>
        <v/>
      </c>
    </row>
    <row r="648" spans="1:55">
      <c r="A648" s="166">
        <f>输入错误检查!A647</f>
        <v>0</v>
      </c>
      <c r="B648" s="108" t="str">
        <f t="shared" si="4083"/>
        <v/>
      </c>
      <c r="C648" s="108" t="str">
        <f t="shared" si="4084"/>
        <v/>
      </c>
      <c r="D648" s="108" t="str">
        <f t="shared" si="4085"/>
        <v/>
      </c>
      <c r="E648" s="108" t="str">
        <f t="shared" si="4086"/>
        <v/>
      </c>
      <c r="F648" s="108" t="str">
        <f t="shared" si="4087"/>
        <v/>
      </c>
      <c r="G648" s="125">
        <v>5</v>
      </c>
      <c r="H648" s="108" t="s">
        <v>311</v>
      </c>
      <c r="I648" s="108" t="str">
        <f t="shared" si="3755"/>
        <v/>
      </c>
      <c r="J648" s="108" t="str">
        <f t="shared" si="3756"/>
        <v/>
      </c>
      <c r="K648" s="288"/>
      <c r="L648" s="288"/>
      <c r="M648" s="208"/>
      <c r="N648" s="208"/>
      <c r="O648" s="108"/>
      <c r="P648" s="267"/>
      <c r="Q648" s="267"/>
      <c r="R648" s="267"/>
      <c r="S648" s="288"/>
      <c r="T648" s="288"/>
      <c r="U648" s="125" t="str">
        <f t="shared" si="4103"/>
        <v/>
      </c>
      <c r="V648" s="125" t="str" cm="1">
        <f t="array" ref="V648">_xlfn.IFS(S648+T648=0,"",S648&gt;T648,IF(I648="主",IF(S648=5,4,3),IF(S648=5,0,1)),S648&lt;T648,IF(I648="主",IF(T648=5,0,1),IF(T648=5,4,3)),S648=T648,2)</f>
        <v/>
      </c>
      <c r="W648" s="271"/>
      <c r="X648" s="271"/>
      <c r="Y648" s="258" t="str">
        <f t="shared" si="4121"/>
        <v/>
      </c>
      <c r="Z648" s="235" t="str">
        <f t="shared" ref="Z648:AA648" si="4138">IF($K648="","",IF($K648=$K646,AT646,AT645))</f>
        <v/>
      </c>
      <c r="AA648" s="235" t="str">
        <f t="shared" si="4138"/>
        <v/>
      </c>
      <c r="AB648" s="239" t="str">
        <f t="shared" ref="AB648" si="4139">IF($K648="","",IF($K648=$K646,AW646,AW645))</f>
        <v/>
      </c>
      <c r="AC648" s="239" t="str">
        <f t="shared" ref="AC648" si="4140">IF($K648="","",IF($K648=$K646,AY646,AY645))</f>
        <v/>
      </c>
      <c r="AD648" s="232" t="str">
        <f t="shared" ref="AD648:AG648" si="4141">IF($K648="","",IF($K648=$K646,Z646,Z645))</f>
        <v/>
      </c>
      <c r="AE648" s="232" t="str">
        <f t="shared" si="4141"/>
        <v/>
      </c>
      <c r="AF648" s="240" t="str">
        <f t="shared" si="4141"/>
        <v/>
      </c>
      <c r="AG648" s="240" t="str">
        <f t="shared" si="4141"/>
        <v/>
      </c>
      <c r="AH648" s="232" t="str">
        <f t="shared" ref="AH648:AK648" si="4142">IF($K648="","",IF($K648=$K646,AD646,AD645))</f>
        <v/>
      </c>
      <c r="AI648" s="232" t="str">
        <f t="shared" si="4142"/>
        <v/>
      </c>
      <c r="AJ648" s="233" t="str">
        <f t="shared" si="4142"/>
        <v/>
      </c>
      <c r="AK648" s="233" t="str">
        <f t="shared" si="4142"/>
        <v/>
      </c>
      <c r="AL648" s="236" t="str">
        <f t="shared" ref="AL648" si="4143">IF($K648="","",IF($K648=$K646,AZ646,AZ645))</f>
        <v/>
      </c>
      <c r="AM648" s="241" t="str">
        <f t="shared" ref="AM648:AN648" si="4144">IF($K648="","",IF($K648=$K646,AL646,AL645))</f>
        <v/>
      </c>
      <c r="AN648" s="241" t="str">
        <f t="shared" si="4144"/>
        <v/>
      </c>
      <c r="AO648" s="277"/>
      <c r="AP648" s="277"/>
      <c r="AQ648" s="277"/>
      <c r="AR648" s="277"/>
      <c r="AS648" s="277"/>
      <c r="AT648" s="264"/>
      <c r="AU648" s="265"/>
      <c r="AV648" s="179"/>
      <c r="AW648" s="265"/>
      <c r="AX648" s="179"/>
      <c r="AY648" s="265"/>
      <c r="AZ648" s="266"/>
      <c r="BA648" s="223" t="str">
        <f t="shared" si="4137"/>
        <v/>
      </c>
      <c r="BB648" s="223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223" t="str">
        <f t="shared" si="4129"/>
        <v/>
      </c>
    </row>
    <row r="649" spans="1:55">
      <c r="A649" s="166">
        <f>输入错误检查!A648</f>
        <v>0</v>
      </c>
      <c r="B649" s="108" t="str">
        <f t="shared" si="4083"/>
        <v/>
      </c>
      <c r="C649" s="108" t="str">
        <f t="shared" si="4084"/>
        <v/>
      </c>
      <c r="D649" s="108" t="str">
        <f t="shared" si="4085"/>
        <v/>
      </c>
      <c r="E649" s="108" t="str">
        <f t="shared" si="4086"/>
        <v/>
      </c>
      <c r="F649" s="108" t="str">
        <f t="shared" si="4087"/>
        <v/>
      </c>
      <c r="G649" s="125" t="s">
        <v>314</v>
      </c>
      <c r="H649" s="108" t="s">
        <v>307</v>
      </c>
      <c r="I649" s="108" t="str">
        <f t="shared" si="3755"/>
        <v/>
      </c>
      <c r="J649" s="108" t="str">
        <f t="shared" si="3756"/>
        <v/>
      </c>
      <c r="K649" s="288"/>
      <c r="L649" s="288"/>
      <c r="M649" s="208">
        <f>S649+S650</f>
        <v>0</v>
      </c>
      <c r="N649" s="208">
        <f>T649+T650</f>
        <v>0</v>
      </c>
      <c r="O649" s="108">
        <f t="shared" si="4110"/>
        <v>0</v>
      </c>
      <c r="P649" s="256">
        <f t="shared" si="4111"/>
        <v>0</v>
      </c>
      <c r="Q649" s="256">
        <f t="shared" si="4112"/>
        <v>0</v>
      </c>
      <c r="R649" s="256">
        <f t="shared" si="4113"/>
        <v>0</v>
      </c>
      <c r="S649" s="288"/>
      <c r="T649" s="288"/>
      <c r="U649" s="125" t="str">
        <f t="shared" si="4103"/>
        <v/>
      </c>
      <c r="V649" s="125" t="str" cm="1">
        <f t="array" ref="V649">_xlfn.IFS(S649+T649=0,"",S649&gt;T649,IF(I649="主",IF(S649=5,4,3),IF(S649=5,0,1)),S649&lt;T649,IF(I649="主",IF(T649=5,0,1),IF(T649=5,4,3)),S649=T649,2)</f>
        <v/>
      </c>
      <c r="W649" s="271"/>
      <c r="X649" s="271"/>
      <c r="Y649" s="258"/>
      <c r="Z649" s="235" t="str">
        <f t="shared" ref="Z649:AA649" si="4145">IF($K649="","",IF($K649=$K647,AT647,AT648))</f>
        <v/>
      </c>
      <c r="AA649" s="235" t="str">
        <f t="shared" si="4145"/>
        <v/>
      </c>
      <c r="AB649" s="239" t="str">
        <f t="shared" ref="AB649" si="4146">IF($K649="","",IF($K649=$K647,AW647,AW648))</f>
        <v/>
      </c>
      <c r="AC649" s="239" t="str">
        <f t="shared" ref="AC649" si="4147">IF($K649="","",IF($K649=$K647,AY647,AY648))</f>
        <v/>
      </c>
      <c r="AD649" s="232" t="str">
        <f t="shared" ref="AD649:AG649" si="4148">IF($K649="","",IF($K649=$K647,Z647,Z648))</f>
        <v/>
      </c>
      <c r="AE649" s="232" t="str">
        <f t="shared" si="4148"/>
        <v/>
      </c>
      <c r="AF649" s="240" t="str">
        <f t="shared" si="4148"/>
        <v/>
      </c>
      <c r="AG649" s="240" t="str">
        <f t="shared" si="4148"/>
        <v/>
      </c>
      <c r="AH649" s="232" t="str">
        <f t="shared" ref="AH649:AK649" si="4149">IF($K649="","",IF($K649=$K647,AD647,AD648))</f>
        <v/>
      </c>
      <c r="AI649" s="232" t="str">
        <f t="shared" si="4149"/>
        <v/>
      </c>
      <c r="AJ649" s="233" t="str">
        <f t="shared" si="4149"/>
        <v/>
      </c>
      <c r="AK649" s="233" t="str">
        <f t="shared" si="4149"/>
        <v/>
      </c>
      <c r="AL649" s="236" t="str">
        <f t="shared" ref="AL649" si="4150">IF($K649="","",IF($K649=$K647,AZ647,AZ648))</f>
        <v/>
      </c>
      <c r="AM649" s="241" t="str">
        <f t="shared" ref="AM649:AN649" si="4151">IF($K649="","",IF($K649=$K647,AL647,AL648))</f>
        <v/>
      </c>
      <c r="AN649" s="241" t="str">
        <f t="shared" si="4151"/>
        <v/>
      </c>
      <c r="AO649" s="277"/>
      <c r="AP649" s="277"/>
      <c r="AQ649" s="277"/>
      <c r="AR649" s="277"/>
      <c r="AS649" s="280"/>
      <c r="AT649" s="264"/>
      <c r="AU649" s="265"/>
      <c r="AV649" s="179"/>
      <c r="AW649" s="265"/>
      <c r="AX649" s="179"/>
      <c r="AY649" s="265"/>
      <c r="AZ649" s="266"/>
      <c r="BA649" s="223" t="str">
        <f t="shared" si="4137"/>
        <v/>
      </c>
      <c r="BB649" s="223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223" t="str">
        <f t="shared" si="4129"/>
        <v/>
      </c>
    </row>
    <row r="650" spans="1:55">
      <c r="A650" s="166">
        <f>输入错误检查!A649</f>
        <v>0</v>
      </c>
      <c r="B650" s="108" t="str">
        <f t="shared" si="4083"/>
        <v/>
      </c>
      <c r="C650" s="108" t="str">
        <f t="shared" si="4084"/>
        <v/>
      </c>
      <c r="D650" s="108" t="str">
        <f t="shared" si="4085"/>
        <v/>
      </c>
      <c r="E650" s="108" t="str">
        <f t="shared" si="4086"/>
        <v/>
      </c>
      <c r="F650" s="108" t="str">
        <f t="shared" si="4087"/>
        <v/>
      </c>
      <c r="G650" s="125" t="s">
        <v>314</v>
      </c>
      <c r="H650" s="108" t="s">
        <v>311</v>
      </c>
      <c r="I650" s="108" t="str">
        <f t="shared" si="3755"/>
        <v/>
      </c>
      <c r="J650" s="108" t="str">
        <f t="shared" si="3756"/>
        <v/>
      </c>
      <c r="K650" s="288"/>
      <c r="L650" s="288"/>
      <c r="M650" s="208"/>
      <c r="N650" s="208"/>
      <c r="O650" s="108"/>
      <c r="P650" s="267"/>
      <c r="Q650" s="267"/>
      <c r="R650" s="267"/>
      <c r="S650" s="288"/>
      <c r="T650" s="288"/>
      <c r="U650" s="125" t="str">
        <f t="shared" si="4103"/>
        <v/>
      </c>
      <c r="V650" s="125" t="str" cm="1">
        <f t="array" ref="V650">_xlfn.IFS(S650+T650=0,"",S650&gt;T650,IF(I650="主",IF(S650=5,4,3),IF(S650=5,0,1)),S650&lt;T650,IF(I650="主",IF(T650=5,0,1),IF(T650=5,4,3)),S650=T650,2)</f>
        <v/>
      </c>
      <c r="W650" s="271"/>
      <c r="X650" s="271"/>
      <c r="Y650" s="258" t="str">
        <f t="shared" si="4121"/>
        <v/>
      </c>
      <c r="Z650" s="235" t="str">
        <f t="shared" ref="Z650:AA650" si="4152">IF($K650="","",IF($K650=$K648,AT648,AT647))</f>
        <v/>
      </c>
      <c r="AA650" s="235" t="str">
        <f t="shared" si="4152"/>
        <v/>
      </c>
      <c r="AB650" s="239" t="str">
        <f t="shared" ref="AB650" si="4153">IF($K650="","",IF($K650=$K648,AW648,AW647))</f>
        <v/>
      </c>
      <c r="AC650" s="239" t="str">
        <f t="shared" ref="AC650" si="4154">IF($K650="","",IF($K650=$K648,AY648,AY647))</f>
        <v/>
      </c>
      <c r="AD650" s="232" t="str">
        <f t="shared" ref="AD650:AG650" si="4155">IF($K650="","",IF($K650=$K648,Z648,Z647))</f>
        <v/>
      </c>
      <c r="AE650" s="232" t="str">
        <f t="shared" si="4155"/>
        <v/>
      </c>
      <c r="AF650" s="240" t="str">
        <f t="shared" si="4155"/>
        <v/>
      </c>
      <c r="AG650" s="240" t="str">
        <f t="shared" si="4155"/>
        <v/>
      </c>
      <c r="AH650" s="232" t="str">
        <f t="shared" ref="AH650:AK650" si="4156">IF($K650="","",IF($K650=$K648,AD648,AD647))</f>
        <v/>
      </c>
      <c r="AI650" s="232" t="str">
        <f t="shared" si="4156"/>
        <v/>
      </c>
      <c r="AJ650" s="233" t="str">
        <f t="shared" si="4156"/>
        <v/>
      </c>
      <c r="AK650" s="233" t="str">
        <f t="shared" si="4156"/>
        <v/>
      </c>
      <c r="AL650" s="236" t="str">
        <f t="shared" ref="AL650" si="4157">IF($K650="","",IF($K650=$K648,AZ648,AZ647))</f>
        <v/>
      </c>
      <c r="AM650" s="241" t="str">
        <f t="shared" ref="AM650:AN650" si="4158">IF($K650="","",IF($K650=$K648,AL648,AL647))</f>
        <v/>
      </c>
      <c r="AN650" s="241" t="str">
        <f t="shared" si="4158"/>
        <v/>
      </c>
      <c r="AO650" s="277"/>
      <c r="AP650" s="277"/>
      <c r="AQ650" s="277"/>
      <c r="AR650" s="277"/>
      <c r="AS650" s="277"/>
      <c r="AT650" s="264"/>
      <c r="AU650" s="265"/>
      <c r="AV650" s="179"/>
      <c r="AW650" s="265"/>
      <c r="AX650" s="179"/>
      <c r="AY650" s="265"/>
      <c r="AZ650" s="266"/>
      <c r="BA650" s="223" t="str">
        <f t="shared" si="4137"/>
        <v/>
      </c>
      <c r="BB650" s="223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223" t="str">
        <f t="shared" si="4129"/>
        <v/>
      </c>
    </row>
    <row r="651" spans="1:55">
      <c r="A651" s="166">
        <f>输入错误检查!A650</f>
        <v>0</v>
      </c>
      <c r="B651" s="108" t="str">
        <f>IF(赛果!A56="","",赛果!A56)</f>
        <v/>
      </c>
      <c r="C651" s="108" t="str">
        <f>IF(赛果!B56="","",赛果!B56)</f>
        <v/>
      </c>
      <c r="D651" s="108" t="str">
        <f>IF(赛果!C56="","",赛果!C56)</f>
        <v/>
      </c>
      <c r="E651" s="108" t="str">
        <f>IF(赛果!D56="","",赛果!D56)</f>
        <v/>
      </c>
      <c r="F651" s="108" t="str">
        <f>IF(赛果!E56="","",赛果!E56)</f>
        <v/>
      </c>
      <c r="G651" s="125">
        <v>1</v>
      </c>
      <c r="H651" s="108" t="s">
        <v>307</v>
      </c>
      <c r="I651" s="108" t="str">
        <f t="shared" si="3755"/>
        <v/>
      </c>
      <c r="J651" s="108" t="str">
        <f t="shared" si="3756"/>
        <v/>
      </c>
      <c r="K651" s="179"/>
      <c r="L651" s="207"/>
      <c r="M651" s="208">
        <f>S651+S652</f>
        <v>0</v>
      </c>
      <c r="N651" s="208">
        <f>T651+T652</f>
        <v>0</v>
      </c>
      <c r="O651" s="125">
        <f t="shared" ref="O651:O655" si="4159">M651+N651</f>
        <v>0</v>
      </c>
      <c r="P651" s="209">
        <f t="shared" ref="P651:P655" si="4160">IF(M651&gt;N651,1,0)</f>
        <v>0</v>
      </c>
      <c r="Q651" s="209">
        <f t="shared" ref="Q651:Q655" si="4161">IF(M651+N651=0,0,IF(M651=N651,1,0))</f>
        <v>0</v>
      </c>
      <c r="R651" s="209">
        <f t="shared" ref="R651:R655" si="4162">IF(M651&lt;N651,1,0)</f>
        <v>0</v>
      </c>
      <c r="S651" s="177"/>
      <c r="T651" s="177"/>
      <c r="U651" s="125" t="str">
        <f t="shared" si="4103"/>
        <v/>
      </c>
      <c r="V651" s="125" t="str" cm="1">
        <f t="array" ref="V651">_xlfn.IFS(S651+T651=0,"",S651&gt;T651,IF(I651="主",IF(S651=5,4,3),IF(S651=5,0,1)),S651&lt;T651,IF(I651="主",IF(T651=5,0,1),IF(T651=5,4,3)),S651=T651,2)</f>
        <v/>
      </c>
      <c r="W651" s="210"/>
      <c r="X651" s="210"/>
      <c r="Y651" s="210"/>
      <c r="Z651" s="211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3"/>
      <c r="AL651" s="214"/>
      <c r="AM651" s="214"/>
      <c r="AN651" s="214"/>
      <c r="AO651" s="249"/>
      <c r="AP651" s="250"/>
      <c r="AQ651" s="217"/>
      <c r="AR651" s="218"/>
      <c r="AS651" s="219"/>
      <c r="AT651" s="220"/>
      <c r="AU651" s="221"/>
      <c r="AV651" s="179"/>
      <c r="AW651" s="221"/>
      <c r="AX651" s="179"/>
      <c r="AY651" s="221"/>
      <c r="AZ651" s="136"/>
      <c r="BA651" s="223" t="str">
        <f t="shared" si="4137"/>
        <v/>
      </c>
      <c r="BB651" s="223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223" t="str">
        <f t="shared" si="4129"/>
        <v/>
      </c>
    </row>
    <row r="652" spans="1:55">
      <c r="A652" s="166">
        <f>输入错误检查!A651</f>
        <v>0</v>
      </c>
      <c r="B652" s="108" t="str">
        <f t="shared" ref="B652:B662" si="4163">B651</f>
        <v/>
      </c>
      <c r="C652" s="108" t="str">
        <f t="shared" ref="C652:C662" si="4164">C651</f>
        <v/>
      </c>
      <c r="D652" s="108" t="str">
        <f t="shared" ref="D652:D662" si="4165">D651</f>
        <v/>
      </c>
      <c r="E652" s="108" t="str">
        <f t="shared" ref="E652:E662" si="4166">E651</f>
        <v/>
      </c>
      <c r="F652" s="108" t="str">
        <f t="shared" ref="F652:F662" si="4167">F651</f>
        <v/>
      </c>
      <c r="G652" s="125">
        <v>1</v>
      </c>
      <c r="H652" s="108" t="s">
        <v>311</v>
      </c>
      <c r="I652" s="108" t="str">
        <f t="shared" si="3755"/>
        <v/>
      </c>
      <c r="J652" s="108" t="str">
        <f t="shared" si="3756"/>
        <v/>
      </c>
      <c r="K652" s="179"/>
      <c r="L652" s="245"/>
      <c r="M652" s="208"/>
      <c r="N652" s="208"/>
      <c r="O652" s="125"/>
      <c r="P652" s="224"/>
      <c r="Q652" s="224"/>
      <c r="R652" s="224"/>
      <c r="S652" s="177"/>
      <c r="T652" s="177"/>
      <c r="U652" s="125" t="str">
        <f t="shared" si="4103"/>
        <v/>
      </c>
      <c r="V652" s="125" t="str" cm="1">
        <f t="array" ref="V652">_xlfn.IFS(S652+T652=0,"",S652&gt;T652,IF(I652="主",IF(S652=5,4,3),IF(S652=5,0,1)),S652&lt;T652,IF(I652="主",IF(T652=5,0,1),IF(T652=5,4,3)),S652=T652,2)</f>
        <v/>
      </c>
      <c r="W652" s="210" t="str">
        <f>IF(W651="","",W651)</f>
        <v/>
      </c>
      <c r="X652" s="210"/>
      <c r="Y652" s="210" t="str">
        <f t="shared" ref="Y652:Y656" si="4168">IF(Y651="","",Y651)</f>
        <v/>
      </c>
      <c r="Z652" s="225"/>
      <c r="AA652" s="226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13"/>
      <c r="AL652" s="214"/>
      <c r="AM652" s="214"/>
      <c r="AN652" s="214"/>
      <c r="AO652" s="249"/>
      <c r="AP652" s="250"/>
      <c r="AQ652" s="228"/>
      <c r="AR652" s="229"/>
      <c r="AS652" s="230"/>
      <c r="AT652" s="220"/>
      <c r="AU652" s="221"/>
      <c r="AV652" s="179"/>
      <c r="AW652" s="221"/>
      <c r="AX652" s="179"/>
      <c r="AY652" s="221"/>
      <c r="AZ652" s="136"/>
      <c r="BA652" s="223" t="str">
        <f t="shared" si="4137"/>
        <v/>
      </c>
      <c r="BB652" s="223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223" t="str">
        <f t="shared" si="4129"/>
        <v/>
      </c>
    </row>
    <row r="653" spans="1:55">
      <c r="A653" s="166">
        <f>输入错误检查!A652</f>
        <v>0</v>
      </c>
      <c r="B653" s="108" t="str">
        <f t="shared" si="4163"/>
        <v/>
      </c>
      <c r="C653" s="108" t="str">
        <f t="shared" si="4164"/>
        <v/>
      </c>
      <c r="D653" s="108" t="str">
        <f t="shared" si="4165"/>
        <v/>
      </c>
      <c r="E653" s="108" t="str">
        <f t="shared" si="4166"/>
        <v/>
      </c>
      <c r="F653" s="108" t="str">
        <f t="shared" si="4167"/>
        <v/>
      </c>
      <c r="G653" s="125">
        <v>2</v>
      </c>
      <c r="H653" s="108" t="s">
        <v>307</v>
      </c>
      <c r="I653" s="108" t="str">
        <f t="shared" ref="I653:I716" si="4169">IF(K653="","",IF(K653=E653,"主","客"))</f>
        <v/>
      </c>
      <c r="J653" s="108" t="str">
        <f t="shared" ref="J653:J716" si="4170">IF(K653="","",IF(K653=E653,F653,E653))</f>
        <v/>
      </c>
      <c r="K653" s="179"/>
      <c r="L653" s="207"/>
      <c r="M653" s="208">
        <f>S653+S654</f>
        <v>0</v>
      </c>
      <c r="N653" s="208">
        <f>T653+T654</f>
        <v>0</v>
      </c>
      <c r="O653" s="125">
        <f t="shared" si="4159"/>
        <v>0</v>
      </c>
      <c r="P653" s="209">
        <f t="shared" si="4160"/>
        <v>0</v>
      </c>
      <c r="Q653" s="209">
        <f t="shared" si="4161"/>
        <v>0</v>
      </c>
      <c r="R653" s="209">
        <f t="shared" si="4162"/>
        <v>0</v>
      </c>
      <c r="S653" s="177"/>
      <c r="T653" s="177"/>
      <c r="U653" s="125" t="str">
        <f t="shared" si="4103"/>
        <v/>
      </c>
      <c r="V653" s="125" t="str" cm="1">
        <f t="array" ref="V653">_xlfn.IFS(S653+T653=0,"",S653&gt;T653,IF(I653="主",IF(S653=5,4,3),IF(S653=5,0,1)),S653&lt;T653,IF(I653="主",IF(T653=5,0,1),IF(T653=5,4,3)),S653=T653,2)</f>
        <v/>
      </c>
      <c r="W653" s="231"/>
      <c r="X653" s="210"/>
      <c r="Y653" s="210"/>
      <c r="Z653" s="232" t="str">
        <f t="shared" ref="Z653:AA653" si="4171">IF($K653="","",IF($K653=$K651,AT651,AT652))</f>
        <v/>
      </c>
      <c r="AA653" s="233" t="str">
        <f t="shared" si="4171"/>
        <v/>
      </c>
      <c r="AB653" s="234" t="str">
        <f t="shared" ref="AB653" si="4172">IF($K653="","",IF($K653=$K651,AW651,AW652))</f>
        <v/>
      </c>
      <c r="AC653" s="235" t="str">
        <f t="shared" ref="AC653" si="4173">IF($K653="","",IF($K653=$K651,AY651,AY652))</f>
        <v/>
      </c>
      <c r="AD653" s="227"/>
      <c r="AE653" s="227"/>
      <c r="AF653" s="227"/>
      <c r="AG653" s="227"/>
      <c r="AH653" s="227"/>
      <c r="AI653" s="227"/>
      <c r="AJ653" s="227"/>
      <c r="AK653" s="227"/>
      <c r="AL653" s="236" t="str">
        <f t="shared" ref="AL653" si="4174">IF($K653="","",IF($K653=$K651,AZ651,AZ652))</f>
        <v/>
      </c>
      <c r="AM653" s="214"/>
      <c r="AN653" s="214"/>
      <c r="AO653" s="249"/>
      <c r="AP653" s="177"/>
      <c r="AQ653" s="281"/>
      <c r="AR653" s="238"/>
      <c r="AS653" s="230"/>
      <c r="AT653" s="220"/>
      <c r="AU653" s="221"/>
      <c r="AV653" s="179"/>
      <c r="AW653" s="221"/>
      <c r="AX653" s="179"/>
      <c r="AY653" s="221"/>
      <c r="AZ653" s="139"/>
      <c r="BA653" s="223" t="str">
        <f t="shared" si="4137"/>
        <v/>
      </c>
      <c r="BB653" s="223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223" t="str">
        <f t="shared" si="4129"/>
        <v/>
      </c>
    </row>
    <row r="654" spans="1:55">
      <c r="A654" s="166">
        <f>输入错误检查!A653</f>
        <v>0</v>
      </c>
      <c r="B654" s="108" t="str">
        <f t="shared" si="4163"/>
        <v/>
      </c>
      <c r="C654" s="108" t="str">
        <f t="shared" si="4164"/>
        <v/>
      </c>
      <c r="D654" s="108" t="str">
        <f t="shared" si="4165"/>
        <v/>
      </c>
      <c r="E654" s="108" t="str">
        <f t="shared" si="4166"/>
        <v/>
      </c>
      <c r="F654" s="108" t="str">
        <f t="shared" si="4167"/>
        <v/>
      </c>
      <c r="G654" s="125">
        <v>2</v>
      </c>
      <c r="H654" s="108" t="s">
        <v>311</v>
      </c>
      <c r="I654" s="108" t="str">
        <f t="shared" si="4169"/>
        <v/>
      </c>
      <c r="J654" s="108" t="str">
        <f t="shared" si="4170"/>
        <v/>
      </c>
      <c r="K654" s="179"/>
      <c r="L654" s="245"/>
      <c r="M654" s="208"/>
      <c r="N654" s="208"/>
      <c r="O654" s="125"/>
      <c r="P654" s="224"/>
      <c r="Q654" s="224"/>
      <c r="R654" s="224"/>
      <c r="S654" s="177"/>
      <c r="T654" s="177"/>
      <c r="U654" s="125" t="str">
        <f t="shared" si="4103"/>
        <v/>
      </c>
      <c r="V654" s="125" t="str" cm="1">
        <f t="array" ref="V654">_xlfn.IFS(S654+T654=0,"",S654&gt;T654,IF(I654="主",IF(S654=5,4,3),IF(S654=5,0,1)),S654&lt;T654,IF(I654="主",IF(T654=5,0,1),IF(T654=5,4,3)),S654=T654,2)</f>
        <v/>
      </c>
      <c r="W654" s="231"/>
      <c r="X654" s="210"/>
      <c r="Y654" s="210" t="str">
        <f t="shared" si="4168"/>
        <v/>
      </c>
      <c r="Z654" s="232" t="str">
        <f t="shared" ref="Z654:AA654" si="4175">IF($K654="","",IF($K654=$K652,AT652,AT651))</f>
        <v/>
      </c>
      <c r="AA654" s="233" t="str">
        <f t="shared" si="4175"/>
        <v/>
      </c>
      <c r="AB654" s="234" t="str">
        <f t="shared" ref="AB654" si="4176">IF($K654="","",IF($K654=$K652,AW652,AW651))</f>
        <v/>
      </c>
      <c r="AC654" s="235" t="str">
        <f t="shared" ref="AC654" si="4177">IF($K654="","",IF($K654=$K652,AY652,AY651))</f>
        <v/>
      </c>
      <c r="AD654" s="226"/>
      <c r="AE654" s="226"/>
      <c r="AF654" s="227"/>
      <c r="AG654" s="227"/>
      <c r="AH654" s="227"/>
      <c r="AI654" s="227"/>
      <c r="AJ654" s="227"/>
      <c r="AK654" s="227"/>
      <c r="AL654" s="236" t="str">
        <f t="shared" ref="AL654" si="4178">IF($K654="","",IF($K654=$K652,AZ652,AZ651))</f>
        <v/>
      </c>
      <c r="AM654" s="214"/>
      <c r="AN654" s="214"/>
      <c r="AO654" s="249"/>
      <c r="AP654" s="177"/>
      <c r="AQ654" s="250"/>
      <c r="AR654" s="228"/>
      <c r="AS654" s="230"/>
      <c r="AT654" s="220"/>
      <c r="AU654" s="221"/>
      <c r="AV654" s="179"/>
      <c r="AW654" s="221"/>
      <c r="AX654" s="179"/>
      <c r="AY654" s="221"/>
      <c r="AZ654" s="136"/>
      <c r="BA654" s="223" t="str">
        <f t="shared" si="4137"/>
        <v/>
      </c>
      <c r="BB654" s="223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223" t="str">
        <f t="shared" si="4129"/>
        <v/>
      </c>
    </row>
    <row r="655" spans="1:55">
      <c r="A655" s="166">
        <f>输入错误检查!A654</f>
        <v>0</v>
      </c>
      <c r="B655" s="108" t="str">
        <f t="shared" si="4163"/>
        <v/>
      </c>
      <c r="C655" s="108" t="str">
        <f t="shared" si="4164"/>
        <v/>
      </c>
      <c r="D655" s="108" t="str">
        <f t="shared" si="4165"/>
        <v/>
      </c>
      <c r="E655" s="108" t="str">
        <f t="shared" si="4166"/>
        <v/>
      </c>
      <c r="F655" s="108" t="str">
        <f t="shared" si="4167"/>
        <v/>
      </c>
      <c r="G655" s="125">
        <v>3</v>
      </c>
      <c r="H655" s="108" t="s">
        <v>307</v>
      </c>
      <c r="I655" s="108" t="str">
        <f t="shared" si="4169"/>
        <v/>
      </c>
      <c r="J655" s="108" t="str">
        <f t="shared" si="4170"/>
        <v/>
      </c>
      <c r="K655" s="179"/>
      <c r="L655" s="245"/>
      <c r="M655" s="208">
        <f>S655+S656</f>
        <v>0</v>
      </c>
      <c r="N655" s="208">
        <f>T655+T656</f>
        <v>0</v>
      </c>
      <c r="O655" s="125">
        <f t="shared" si="4159"/>
        <v>0</v>
      </c>
      <c r="P655" s="209">
        <f t="shared" si="4160"/>
        <v>0</v>
      </c>
      <c r="Q655" s="209">
        <f t="shared" si="4161"/>
        <v>0</v>
      </c>
      <c r="R655" s="209">
        <f t="shared" si="4162"/>
        <v>0</v>
      </c>
      <c r="S655" s="177"/>
      <c r="T655" s="177"/>
      <c r="U655" s="125" t="str">
        <f t="shared" si="4103"/>
        <v/>
      </c>
      <c r="V655" s="125" t="str" cm="1">
        <f t="array" ref="V655">_xlfn.IFS(S655+T655=0,"",S655&gt;T655,IF(I655="主",IF(S655=5,4,3),IF(S655=5,0,1)),S655&lt;T655,IF(I655="主",IF(T655=5,0,1),IF(T655=5,4,3)),S655=T655,2)</f>
        <v/>
      </c>
      <c r="W655" s="231"/>
      <c r="X655" s="231"/>
      <c r="Y655" s="210"/>
      <c r="Z655" s="235" t="str">
        <f t="shared" ref="Z655:AA655" si="4179">IF($K655="","",IF($K655=$K653,AT653,AT654))</f>
        <v/>
      </c>
      <c r="AA655" s="235" t="str">
        <f t="shared" si="4179"/>
        <v/>
      </c>
      <c r="AB655" s="239" t="str">
        <f t="shared" ref="AB655" si="4180">IF($K655="","",IF($K655=$K653,AW653,AW654))</f>
        <v/>
      </c>
      <c r="AC655" s="239" t="str">
        <f t="shared" ref="AC655" si="4181">IF($K655="","",IF($K655=$K653,AY653,AY654))</f>
        <v/>
      </c>
      <c r="AD655" s="235" t="str">
        <f t="shared" ref="AD655:AG655" si="4182">IF($K655="","",IF($K655=$K653,Z653,Z654))</f>
        <v/>
      </c>
      <c r="AE655" s="240" t="str">
        <f t="shared" si="4182"/>
        <v/>
      </c>
      <c r="AF655" s="240" t="str">
        <f t="shared" si="4182"/>
        <v/>
      </c>
      <c r="AG655" s="240" t="str">
        <f t="shared" si="4182"/>
        <v/>
      </c>
      <c r="AH655" s="227"/>
      <c r="AI655" s="227"/>
      <c r="AJ655" s="227"/>
      <c r="AK655" s="227"/>
      <c r="AL655" s="236" t="str">
        <f t="shared" ref="AL655" si="4183">IF($K655="","",IF($K655=$K653,AZ653,AZ654))</f>
        <v/>
      </c>
      <c r="AM655" s="241" t="str">
        <f t="shared" ref="AM655" si="4184">IF($K655="","",IF($K655=$K653,AL653,AL654))</f>
        <v/>
      </c>
      <c r="AN655" s="214"/>
      <c r="AO655" s="249"/>
      <c r="AP655" s="177"/>
      <c r="AQ655" s="177"/>
      <c r="AR655" s="281"/>
      <c r="AS655" s="242"/>
      <c r="AT655" s="282"/>
      <c r="AU655" s="247"/>
      <c r="AV655" s="177"/>
      <c r="AW655" s="247"/>
      <c r="AX655" s="177"/>
      <c r="AY655" s="247"/>
      <c r="AZ655" s="139"/>
      <c r="BA655" s="223" t="str">
        <f t="shared" si="4137"/>
        <v/>
      </c>
      <c r="BB655" s="223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223" t="str">
        <f t="shared" si="4129"/>
        <v/>
      </c>
    </row>
    <row r="656" spans="1:55">
      <c r="A656" s="166">
        <f>输入错误检查!A655</f>
        <v>0</v>
      </c>
      <c r="B656" s="108" t="str">
        <f t="shared" si="4163"/>
        <v/>
      </c>
      <c r="C656" s="108" t="str">
        <f t="shared" si="4164"/>
        <v/>
      </c>
      <c r="D656" s="108" t="str">
        <f t="shared" si="4165"/>
        <v/>
      </c>
      <c r="E656" s="108" t="str">
        <f t="shared" si="4166"/>
        <v/>
      </c>
      <c r="F656" s="108" t="str">
        <f t="shared" si="4167"/>
        <v/>
      </c>
      <c r="G656" s="125">
        <v>3</v>
      </c>
      <c r="H656" s="108" t="s">
        <v>311</v>
      </c>
      <c r="I656" s="108" t="str">
        <f t="shared" si="4169"/>
        <v/>
      </c>
      <c r="J656" s="108" t="str">
        <f t="shared" si="4170"/>
        <v/>
      </c>
      <c r="K656" s="179"/>
      <c r="L656" s="245"/>
      <c r="M656" s="208"/>
      <c r="N656" s="208"/>
      <c r="O656" s="125"/>
      <c r="P656" s="224"/>
      <c r="Q656" s="224"/>
      <c r="R656" s="224"/>
      <c r="S656" s="177"/>
      <c r="T656" s="177"/>
      <c r="U656" s="125" t="str">
        <f t="shared" si="4103"/>
        <v/>
      </c>
      <c r="V656" s="125" t="str" cm="1">
        <f t="array" ref="V656">_xlfn.IFS(S656+T656=0,"",S656&gt;T656,IF(I656="主",IF(S656=5,4,3),IF(S656=5,0,1)),S656&lt;T656,IF(I656="主",IF(T656=5,0,1),IF(T656=5,4,3)),S656=T656,2)</f>
        <v/>
      </c>
      <c r="W656" s="231"/>
      <c r="X656" s="231"/>
      <c r="Y656" s="210" t="str">
        <f t="shared" si="4168"/>
        <v/>
      </c>
      <c r="Z656" s="235" t="str">
        <f t="shared" ref="Z656:AA656" si="4185">IF($K656="","",IF($K656=$K654,AT654,AT653))</f>
        <v/>
      </c>
      <c r="AA656" s="235" t="str">
        <f t="shared" si="4185"/>
        <v/>
      </c>
      <c r="AB656" s="239" t="str">
        <f t="shared" ref="AB656" si="4186">IF($K656="","",IF($K656=$K654,AW654,AW653))</f>
        <v/>
      </c>
      <c r="AC656" s="239" t="str">
        <f t="shared" ref="AC656" si="4187">IF($K656="","",IF($K656=$K654,AY654,AY653))</f>
        <v/>
      </c>
      <c r="AD656" s="235" t="str">
        <f t="shared" ref="AD656:AG656" si="4188">IF($K656="","",IF($K656=$K654,Z654,Z653))</f>
        <v/>
      </c>
      <c r="AE656" s="240" t="str">
        <f t="shared" si="4188"/>
        <v/>
      </c>
      <c r="AF656" s="240" t="str">
        <f t="shared" si="4188"/>
        <v/>
      </c>
      <c r="AG656" s="240" t="str">
        <f t="shared" si="4188"/>
        <v/>
      </c>
      <c r="AH656" s="226"/>
      <c r="AI656" s="226"/>
      <c r="AJ656" s="226"/>
      <c r="AK656" s="243"/>
      <c r="AL656" s="236" t="str">
        <f t="shared" ref="AL656" si="4189">IF($K656="","",IF($K656=$K654,AZ654,AZ653))</f>
        <v/>
      </c>
      <c r="AM656" s="241" t="str">
        <f t="shared" ref="AM656" si="4190">IF($K656="","",IF($K656=$K654,AL654,AL653))</f>
        <v/>
      </c>
      <c r="AN656" s="214"/>
      <c r="AO656" s="249"/>
      <c r="AP656" s="177"/>
      <c r="AQ656" s="177"/>
      <c r="AR656" s="250"/>
      <c r="AS656" s="244"/>
      <c r="AT656" s="282"/>
      <c r="AU656" s="247"/>
      <c r="AV656" s="177"/>
      <c r="AW656" s="247"/>
      <c r="AX656" s="177"/>
      <c r="AY656" s="247"/>
      <c r="AZ656" s="139"/>
      <c r="BA656" s="223" t="str">
        <f t="shared" si="4137"/>
        <v/>
      </c>
      <c r="BB656" s="223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223" t="str">
        <f t="shared" si="4129"/>
        <v/>
      </c>
    </row>
    <row r="657" spans="1:55">
      <c r="A657" s="166">
        <f>输入错误检查!A656</f>
        <v>0</v>
      </c>
      <c r="B657" s="108" t="str">
        <f t="shared" si="4163"/>
        <v/>
      </c>
      <c r="C657" s="108" t="str">
        <f t="shared" si="4164"/>
        <v/>
      </c>
      <c r="D657" s="108" t="str">
        <f t="shared" si="4165"/>
        <v/>
      </c>
      <c r="E657" s="108" t="str">
        <f t="shared" si="4166"/>
        <v/>
      </c>
      <c r="F657" s="108" t="str">
        <f t="shared" si="4167"/>
        <v/>
      </c>
      <c r="G657" s="125">
        <v>4</v>
      </c>
      <c r="H657" s="108" t="s">
        <v>307</v>
      </c>
      <c r="I657" s="108" t="str">
        <f t="shared" si="4169"/>
        <v/>
      </c>
      <c r="J657" s="108" t="str">
        <f t="shared" si="4170"/>
        <v/>
      </c>
      <c r="K657" s="179"/>
      <c r="L657" s="245"/>
      <c r="M657" s="208">
        <f>S657+S658</f>
        <v>0</v>
      </c>
      <c r="N657" s="208">
        <f>T657+T658</f>
        <v>0</v>
      </c>
      <c r="O657" s="125">
        <f t="shared" ref="O657:O661" si="4191">M657+N657</f>
        <v>0</v>
      </c>
      <c r="P657" s="209">
        <f t="shared" ref="P657:P661" si="4192">IF(M657&gt;N657,1,0)</f>
        <v>0</v>
      </c>
      <c r="Q657" s="209">
        <f t="shared" ref="Q657:Q661" si="4193">IF(M657+N657=0,0,IF(M657=N657,1,0))</f>
        <v>0</v>
      </c>
      <c r="R657" s="209">
        <f t="shared" ref="R657:R661" si="4194">IF(M657&lt;N657,1,0)</f>
        <v>0</v>
      </c>
      <c r="S657" s="177"/>
      <c r="T657" s="177"/>
      <c r="U657" s="125" t="str">
        <f t="shared" si="4103"/>
        <v/>
      </c>
      <c r="V657" s="125" t="str" cm="1">
        <f t="array" ref="V657">_xlfn.IFS(S657+T657=0,"",S657&gt;T657,IF(I657="主",IF(S657=5,4,3),IF(S657=5,0,1)),S657&lt;T657,IF(I657="主",IF(T657=5,0,1),IF(T657=5,4,3)),S657=T657,2)</f>
        <v/>
      </c>
      <c r="W657" s="231"/>
      <c r="X657" s="231"/>
      <c r="Y657" s="210"/>
      <c r="Z657" s="235" t="str">
        <f t="shared" ref="Z657:AA657" si="4195">IF($K657="","",IF($K657=$K655,AT655,AT656))</f>
        <v/>
      </c>
      <c r="AA657" s="235" t="str">
        <f t="shared" si="4195"/>
        <v/>
      </c>
      <c r="AB657" s="239" t="str">
        <f t="shared" ref="AB657" si="4196">IF($K657="","",IF($K657=$K655,AW655,AW656))</f>
        <v/>
      </c>
      <c r="AC657" s="239" t="str">
        <f t="shared" ref="AC657" si="4197">IF($K657="","",IF($K657=$K655,AY655,AY656))</f>
        <v/>
      </c>
      <c r="AD657" s="232" t="str">
        <f t="shared" ref="AD657:AG657" si="4198">IF($K657="","",IF($K657=$K655,Z655,Z656))</f>
        <v/>
      </c>
      <c r="AE657" s="232" t="str">
        <f t="shared" si="4198"/>
        <v/>
      </c>
      <c r="AF657" s="240" t="str">
        <f t="shared" si="4198"/>
        <v/>
      </c>
      <c r="AG657" s="240" t="str">
        <f t="shared" si="4198"/>
        <v/>
      </c>
      <c r="AH657" s="232" t="str">
        <f t="shared" ref="AH657:AK657" si="4199">IF($K657="","",IF($K657=$K655,AD655,AD656))</f>
        <v/>
      </c>
      <c r="AI657" s="232" t="str">
        <f t="shared" si="4199"/>
        <v/>
      </c>
      <c r="AJ657" s="233" t="str">
        <f t="shared" si="4199"/>
        <v/>
      </c>
      <c r="AK657" s="233" t="str">
        <f t="shared" si="4199"/>
        <v/>
      </c>
      <c r="AL657" s="236" t="str">
        <f t="shared" ref="AL657" si="4200">IF($K657="","",IF($K657=$K655,AZ655,AZ656))</f>
        <v/>
      </c>
      <c r="AM657" s="241" t="str">
        <f t="shared" ref="AM657:AN657" si="4201">IF($K657="","",IF($K657=$K655,AL655,AL656))</f>
        <v/>
      </c>
      <c r="AN657" s="241" t="str">
        <f t="shared" si="4201"/>
        <v/>
      </c>
      <c r="AO657" s="177"/>
      <c r="AP657" s="177"/>
      <c r="AQ657" s="177"/>
      <c r="AR657" s="177"/>
      <c r="AS657" s="246"/>
      <c r="AT657" s="247"/>
      <c r="AU657" s="247"/>
      <c r="AV657" s="177"/>
      <c r="AW657" s="247"/>
      <c r="AX657" s="177"/>
      <c r="AY657" s="247"/>
      <c r="AZ657" s="139"/>
      <c r="BA657" s="223" t="str">
        <f t="shared" si="4137"/>
        <v/>
      </c>
      <c r="BB657" s="223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223" t="str">
        <f t="shared" si="4129"/>
        <v/>
      </c>
    </row>
    <row r="658" spans="1:55">
      <c r="A658" s="166">
        <f>输入错误检查!A657</f>
        <v>0</v>
      </c>
      <c r="B658" s="108" t="str">
        <f t="shared" si="4163"/>
        <v/>
      </c>
      <c r="C658" s="108" t="str">
        <f t="shared" si="4164"/>
        <v/>
      </c>
      <c r="D658" s="108" t="str">
        <f t="shared" si="4165"/>
        <v/>
      </c>
      <c r="E658" s="108" t="str">
        <f t="shared" si="4166"/>
        <v/>
      </c>
      <c r="F658" s="108" t="str">
        <f t="shared" si="4167"/>
        <v/>
      </c>
      <c r="G658" s="125">
        <v>4</v>
      </c>
      <c r="H658" s="108" t="s">
        <v>311</v>
      </c>
      <c r="I658" s="108" t="str">
        <f t="shared" si="4169"/>
        <v/>
      </c>
      <c r="J658" s="108" t="str">
        <f t="shared" si="4170"/>
        <v/>
      </c>
      <c r="K658" s="179"/>
      <c r="L658" s="245"/>
      <c r="M658" s="208"/>
      <c r="N658" s="208"/>
      <c r="O658" s="125"/>
      <c r="P658" s="224"/>
      <c r="Q658" s="224"/>
      <c r="R658" s="224"/>
      <c r="S658" s="177"/>
      <c r="T658" s="177"/>
      <c r="U658" s="125" t="str">
        <f t="shared" si="4103"/>
        <v/>
      </c>
      <c r="V658" s="125" t="str" cm="1">
        <f t="array" ref="V658">_xlfn.IFS(S658+T658=0,"",S658&gt;T658,IF(I658="主",IF(S658=5,4,3),IF(S658=5,0,1)),S658&lt;T658,IF(I658="主",IF(T658=5,0,1),IF(T658=5,4,3)),S658=T658,2)</f>
        <v/>
      </c>
      <c r="W658" s="231"/>
      <c r="X658" s="231"/>
      <c r="Y658" s="210" t="str">
        <f t="shared" ref="Y658:Y662" si="4202">IF(Y657="","",Y657)</f>
        <v/>
      </c>
      <c r="Z658" s="235" t="str">
        <f t="shared" ref="Z658:AA658" si="4203">IF($K658="","",IF($K658=$K656,AT656,AT655))</f>
        <v/>
      </c>
      <c r="AA658" s="235" t="str">
        <f t="shared" si="4203"/>
        <v/>
      </c>
      <c r="AB658" s="239" t="str">
        <f t="shared" ref="AB658" si="4204">IF($K658="","",IF($K658=$K656,AW656,AW655))</f>
        <v/>
      </c>
      <c r="AC658" s="239" t="str">
        <f t="shared" ref="AC658" si="4205">IF($K658="","",IF($K658=$K656,AY656,AY655))</f>
        <v/>
      </c>
      <c r="AD658" s="232" t="str">
        <f t="shared" ref="AD658:AG658" si="4206">IF($K658="","",IF($K658=$K656,Z656,Z655))</f>
        <v/>
      </c>
      <c r="AE658" s="232" t="str">
        <f t="shared" si="4206"/>
        <v/>
      </c>
      <c r="AF658" s="240" t="str">
        <f t="shared" si="4206"/>
        <v/>
      </c>
      <c r="AG658" s="240" t="str">
        <f t="shared" si="4206"/>
        <v/>
      </c>
      <c r="AH658" s="232" t="str">
        <f t="shared" ref="AH658:AK658" si="4207">IF($K658="","",IF($K658=$K656,AD656,AD655))</f>
        <v/>
      </c>
      <c r="AI658" s="232" t="str">
        <f t="shared" si="4207"/>
        <v/>
      </c>
      <c r="AJ658" s="233" t="str">
        <f t="shared" si="4207"/>
        <v/>
      </c>
      <c r="AK658" s="233" t="str">
        <f t="shared" si="4207"/>
        <v/>
      </c>
      <c r="AL658" s="236" t="str">
        <f t="shared" ref="AL658" si="4208">IF($K658="","",IF($K658=$K656,AZ656,AZ655))</f>
        <v/>
      </c>
      <c r="AM658" s="241" t="str">
        <f t="shared" ref="AM658:AN658" si="4209">IF($K658="","",IF($K658=$K656,AL656,AL655))</f>
        <v/>
      </c>
      <c r="AN658" s="241" t="str">
        <f t="shared" si="4209"/>
        <v/>
      </c>
      <c r="AO658" s="177"/>
      <c r="AP658" s="177"/>
      <c r="AQ658" s="177"/>
      <c r="AR658" s="177"/>
      <c r="AS658" s="177"/>
      <c r="AT658" s="247"/>
      <c r="AU658" s="247"/>
      <c r="AV658" s="177"/>
      <c r="AW658" s="247"/>
      <c r="AX658" s="177"/>
      <c r="AY658" s="247"/>
      <c r="AZ658" s="139"/>
      <c r="BA658" s="223" t="str">
        <f t="shared" si="4137"/>
        <v/>
      </c>
      <c r="BB658" s="223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223" t="str">
        <f t="shared" si="4129"/>
        <v/>
      </c>
    </row>
    <row r="659" spans="1:55">
      <c r="A659" s="166">
        <f>输入错误检查!A658</f>
        <v>0</v>
      </c>
      <c r="B659" s="108" t="str">
        <f t="shared" si="4163"/>
        <v/>
      </c>
      <c r="C659" s="108" t="str">
        <f t="shared" si="4164"/>
        <v/>
      </c>
      <c r="D659" s="108" t="str">
        <f t="shared" si="4165"/>
        <v/>
      </c>
      <c r="E659" s="108" t="str">
        <f t="shared" si="4166"/>
        <v/>
      </c>
      <c r="F659" s="108" t="str">
        <f t="shared" si="4167"/>
        <v/>
      </c>
      <c r="G659" s="125">
        <v>5</v>
      </c>
      <c r="H659" s="108" t="s">
        <v>307</v>
      </c>
      <c r="I659" s="108" t="str">
        <f t="shared" si="4169"/>
        <v/>
      </c>
      <c r="J659" s="108" t="str">
        <f t="shared" si="4170"/>
        <v/>
      </c>
      <c r="K659" s="179"/>
      <c r="L659" s="177"/>
      <c r="M659" s="208">
        <f>S659+S660</f>
        <v>0</v>
      </c>
      <c r="N659" s="208">
        <f>T659+T660</f>
        <v>0</v>
      </c>
      <c r="O659" s="125">
        <f t="shared" si="4191"/>
        <v>0</v>
      </c>
      <c r="P659" s="209">
        <f t="shared" si="4192"/>
        <v>0</v>
      </c>
      <c r="Q659" s="209">
        <f t="shared" si="4193"/>
        <v>0</v>
      </c>
      <c r="R659" s="209">
        <f t="shared" si="4194"/>
        <v>0</v>
      </c>
      <c r="S659" s="177"/>
      <c r="T659" s="177"/>
      <c r="U659" s="125" t="str">
        <f t="shared" si="4103"/>
        <v/>
      </c>
      <c r="V659" s="125" t="str" cm="1">
        <f t="array" ref="V659">_xlfn.IFS(S659+T659=0,"",S659&gt;T659,IF(I659="主",IF(S659=5,4,3),IF(S659=5,0,1)),S659&lt;T659,IF(I659="主",IF(T659=5,0,1),IF(T659=5,4,3)),S659=T659,2)</f>
        <v/>
      </c>
      <c r="W659" s="231"/>
      <c r="X659" s="231"/>
      <c r="Y659" s="210"/>
      <c r="Z659" s="235" t="str">
        <f t="shared" ref="Z659:AA659" si="4210">IF($K659="","",IF($K659=$K657,AT657,AT658))</f>
        <v/>
      </c>
      <c r="AA659" s="235" t="str">
        <f t="shared" si="4210"/>
        <v/>
      </c>
      <c r="AB659" s="239" t="str">
        <f t="shared" ref="AB659" si="4211">IF($K659="","",IF($K659=$K657,AW657,AW658))</f>
        <v/>
      </c>
      <c r="AC659" s="239" t="str">
        <f t="shared" ref="AC659" si="4212">IF($K659="","",IF($K659=$K657,AY657,AY658))</f>
        <v/>
      </c>
      <c r="AD659" s="232" t="str">
        <f t="shared" ref="AD659:AG659" si="4213">IF($K659="","",IF($K659=$K657,Z657,Z658))</f>
        <v/>
      </c>
      <c r="AE659" s="232" t="str">
        <f t="shared" si="4213"/>
        <v/>
      </c>
      <c r="AF659" s="240" t="str">
        <f t="shared" si="4213"/>
        <v/>
      </c>
      <c r="AG659" s="240" t="str">
        <f t="shared" si="4213"/>
        <v/>
      </c>
      <c r="AH659" s="232" t="str">
        <f t="shared" ref="AH659:AK659" si="4214">IF($K659="","",IF($K659=$K657,AD657,AD658))</f>
        <v/>
      </c>
      <c r="AI659" s="232" t="str">
        <f t="shared" si="4214"/>
        <v/>
      </c>
      <c r="AJ659" s="233" t="str">
        <f t="shared" si="4214"/>
        <v/>
      </c>
      <c r="AK659" s="233" t="str">
        <f t="shared" si="4214"/>
        <v/>
      </c>
      <c r="AL659" s="236" t="str">
        <f t="shared" ref="AL659" si="4215">IF($K659="","",IF($K659=$K657,AZ657,AZ658))</f>
        <v/>
      </c>
      <c r="AM659" s="241" t="str">
        <f t="shared" ref="AM659:AN659" si="4216">IF($K659="","",IF($K659=$K657,AL657,AL658))</f>
        <v/>
      </c>
      <c r="AN659" s="241" t="str">
        <f t="shared" si="4216"/>
        <v/>
      </c>
      <c r="AO659" s="249"/>
      <c r="AP659" s="177"/>
      <c r="AQ659" s="177"/>
      <c r="AR659" s="250"/>
      <c r="AS659" s="246"/>
      <c r="AT659" s="251"/>
      <c r="AU659" s="252"/>
      <c r="AV659" s="177"/>
      <c r="AW659" s="252"/>
      <c r="AX659" s="177"/>
      <c r="AY659" s="252"/>
      <c r="AZ659" s="283"/>
      <c r="BA659" s="223" t="str">
        <f t="shared" si="4137"/>
        <v/>
      </c>
      <c r="BB659" s="223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223" t="str">
        <f t="shared" si="4129"/>
        <v/>
      </c>
    </row>
    <row r="660" spans="1:55">
      <c r="A660" s="166">
        <f>输入错误检查!A659</f>
        <v>0</v>
      </c>
      <c r="B660" s="108" t="str">
        <f t="shared" si="4163"/>
        <v/>
      </c>
      <c r="C660" s="108" t="str">
        <f t="shared" si="4164"/>
        <v/>
      </c>
      <c r="D660" s="108" t="str">
        <f t="shared" si="4165"/>
        <v/>
      </c>
      <c r="E660" s="108" t="str">
        <f t="shared" si="4166"/>
        <v/>
      </c>
      <c r="F660" s="108" t="str">
        <f t="shared" si="4167"/>
        <v/>
      </c>
      <c r="G660" s="125">
        <v>5</v>
      </c>
      <c r="H660" s="108" t="s">
        <v>311</v>
      </c>
      <c r="I660" s="108" t="str">
        <f t="shared" si="4169"/>
        <v/>
      </c>
      <c r="J660" s="108" t="str">
        <f t="shared" si="4170"/>
        <v/>
      </c>
      <c r="K660" s="179"/>
      <c r="L660" s="177"/>
      <c r="M660" s="208"/>
      <c r="N660" s="208"/>
      <c r="O660" s="125"/>
      <c r="P660" s="224"/>
      <c r="Q660" s="224"/>
      <c r="R660" s="224"/>
      <c r="S660" s="177"/>
      <c r="T660" s="177"/>
      <c r="U660" s="125" t="str">
        <f t="shared" si="4103"/>
        <v/>
      </c>
      <c r="V660" s="125" t="str" cm="1">
        <f t="array" ref="V660">_xlfn.IFS(S660+T660=0,"",S660&gt;T660,IF(I660="主",IF(S660=5,4,3),IF(S660=5,0,1)),S660&lt;T660,IF(I660="主",IF(T660=5,0,1),IF(T660=5,4,3)),S660=T660,2)</f>
        <v/>
      </c>
      <c r="W660" s="231"/>
      <c r="X660" s="231"/>
      <c r="Y660" s="210" t="str">
        <f t="shared" si="4202"/>
        <v/>
      </c>
      <c r="Z660" s="235" t="str">
        <f t="shared" ref="Z660:AA660" si="4217">IF($K660="","",IF($K660=$K658,AT658,AT657))</f>
        <v/>
      </c>
      <c r="AA660" s="235" t="str">
        <f t="shared" si="4217"/>
        <v/>
      </c>
      <c r="AB660" s="239" t="str">
        <f t="shared" ref="AB660" si="4218">IF($K660="","",IF($K660=$K658,AW658,AW657))</f>
        <v/>
      </c>
      <c r="AC660" s="239" t="str">
        <f t="shared" ref="AC660" si="4219">IF($K660="","",IF($K660=$K658,AY658,AY657))</f>
        <v/>
      </c>
      <c r="AD660" s="232" t="str">
        <f t="shared" ref="AD660:AG660" si="4220">IF($K660="","",IF($K660=$K658,Z658,Z657))</f>
        <v/>
      </c>
      <c r="AE660" s="232" t="str">
        <f t="shared" si="4220"/>
        <v/>
      </c>
      <c r="AF660" s="240" t="str">
        <f t="shared" si="4220"/>
        <v/>
      </c>
      <c r="AG660" s="240" t="str">
        <f t="shared" si="4220"/>
        <v/>
      </c>
      <c r="AH660" s="232" t="str">
        <f t="shared" ref="AH660:AK660" si="4221">IF($K660="","",IF($K660=$K658,AD658,AD657))</f>
        <v/>
      </c>
      <c r="AI660" s="232" t="str">
        <f t="shared" si="4221"/>
        <v/>
      </c>
      <c r="AJ660" s="233" t="str">
        <f t="shared" si="4221"/>
        <v/>
      </c>
      <c r="AK660" s="233" t="str">
        <f t="shared" si="4221"/>
        <v/>
      </c>
      <c r="AL660" s="236" t="str">
        <f t="shared" ref="AL660" si="4222">IF($K660="","",IF($K660=$K658,AZ658,AZ657))</f>
        <v/>
      </c>
      <c r="AM660" s="241" t="str">
        <f t="shared" ref="AM660:AN660" si="4223">IF($K660="","",IF($K660=$K658,AL658,AL657))</f>
        <v/>
      </c>
      <c r="AN660" s="241" t="str">
        <f t="shared" si="4223"/>
        <v/>
      </c>
      <c r="AO660" s="249"/>
      <c r="AP660" s="177"/>
      <c r="AQ660" s="177"/>
      <c r="AR660" s="250"/>
      <c r="AS660" s="246"/>
      <c r="AT660" s="251"/>
      <c r="AU660" s="252"/>
      <c r="AV660" s="177"/>
      <c r="AW660" s="252"/>
      <c r="AX660" s="177"/>
      <c r="AY660" s="252"/>
      <c r="AZ660" s="283"/>
      <c r="BA660" s="223" t="str">
        <f t="shared" si="4137"/>
        <v/>
      </c>
      <c r="BB660" s="223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223" t="str">
        <f t="shared" si="4129"/>
        <v/>
      </c>
    </row>
    <row r="661" spans="1:55">
      <c r="A661" s="166">
        <f>输入错误检查!A660</f>
        <v>0</v>
      </c>
      <c r="B661" s="108" t="str">
        <f t="shared" si="4163"/>
        <v/>
      </c>
      <c r="C661" s="108" t="str">
        <f t="shared" si="4164"/>
        <v/>
      </c>
      <c r="D661" s="108" t="str">
        <f t="shared" si="4165"/>
        <v/>
      </c>
      <c r="E661" s="108" t="str">
        <f t="shared" si="4166"/>
        <v/>
      </c>
      <c r="F661" s="108" t="str">
        <f t="shared" si="4167"/>
        <v/>
      </c>
      <c r="G661" s="125" t="s">
        <v>314</v>
      </c>
      <c r="H661" s="108" t="s">
        <v>307</v>
      </c>
      <c r="I661" s="108" t="str">
        <f t="shared" si="4169"/>
        <v/>
      </c>
      <c r="J661" s="108" t="str">
        <f t="shared" si="4170"/>
        <v/>
      </c>
      <c r="K661" s="179"/>
      <c r="L661" s="177"/>
      <c r="M661" s="208">
        <f>S661+S662</f>
        <v>0</v>
      </c>
      <c r="N661" s="208">
        <f>T661+T662</f>
        <v>0</v>
      </c>
      <c r="O661" s="125">
        <f t="shared" si="4191"/>
        <v>0</v>
      </c>
      <c r="P661" s="209">
        <f t="shared" si="4192"/>
        <v>0</v>
      </c>
      <c r="Q661" s="209">
        <f t="shared" si="4193"/>
        <v>0</v>
      </c>
      <c r="R661" s="209">
        <f t="shared" si="4194"/>
        <v>0</v>
      </c>
      <c r="S661" s="177"/>
      <c r="T661" s="177"/>
      <c r="U661" s="125" t="str">
        <f t="shared" si="4103"/>
        <v/>
      </c>
      <c r="V661" s="125" t="str" cm="1">
        <f t="array" ref="V661">_xlfn.IFS(S661+T661=0,"",S661&gt;T661,IF(I661="主",IF(S661=5,4,3),IF(S661=5,0,1)),S661&lt;T661,IF(I661="主",IF(T661=5,0,1),IF(T661=5,4,3)),S661=T661,2)</f>
        <v/>
      </c>
      <c r="W661" s="231"/>
      <c r="X661" s="231"/>
      <c r="Y661" s="210"/>
      <c r="Z661" s="235" t="str">
        <f t="shared" ref="Z661:AA661" si="4224">IF($K661="","",IF($K661=$K659,AT659,AT660))</f>
        <v/>
      </c>
      <c r="AA661" s="235" t="str">
        <f t="shared" si="4224"/>
        <v/>
      </c>
      <c r="AB661" s="239" t="str">
        <f t="shared" ref="AB661" si="4225">IF($K661="","",IF($K661=$K659,AW659,AW660))</f>
        <v/>
      </c>
      <c r="AC661" s="239" t="str">
        <f t="shared" ref="AC661" si="4226">IF($K661="","",IF($K661=$K659,AY659,AY660))</f>
        <v/>
      </c>
      <c r="AD661" s="232" t="str">
        <f t="shared" ref="AD661:AG661" si="4227">IF($K661="","",IF($K661=$K659,Z659,Z660))</f>
        <v/>
      </c>
      <c r="AE661" s="232" t="str">
        <f t="shared" si="4227"/>
        <v/>
      </c>
      <c r="AF661" s="240" t="str">
        <f t="shared" si="4227"/>
        <v/>
      </c>
      <c r="AG661" s="240" t="str">
        <f t="shared" si="4227"/>
        <v/>
      </c>
      <c r="AH661" s="232" t="str">
        <f t="shared" ref="AH661:AK661" si="4228">IF($K661="","",IF($K661=$K659,AD659,AD660))</f>
        <v/>
      </c>
      <c r="AI661" s="232" t="str">
        <f t="shared" si="4228"/>
        <v/>
      </c>
      <c r="AJ661" s="233" t="str">
        <f t="shared" si="4228"/>
        <v/>
      </c>
      <c r="AK661" s="233" t="str">
        <f t="shared" si="4228"/>
        <v/>
      </c>
      <c r="AL661" s="236" t="str">
        <f t="shared" ref="AL661" si="4229">IF($K661="","",IF($K661=$K659,AZ659,AZ660))</f>
        <v/>
      </c>
      <c r="AM661" s="241" t="str">
        <f t="shared" ref="AM661:AN661" si="4230">IF($K661="","",IF($K661=$K659,AL659,AL660))</f>
        <v/>
      </c>
      <c r="AN661" s="241" t="str">
        <f t="shared" si="4230"/>
        <v/>
      </c>
      <c r="AO661" s="177"/>
      <c r="AP661" s="177"/>
      <c r="AQ661" s="177"/>
      <c r="AR661" s="177"/>
      <c r="AS661" s="246"/>
      <c r="AT661" s="252"/>
      <c r="AU661" s="252"/>
      <c r="AV661" s="177"/>
      <c r="AW661" s="252"/>
      <c r="AX661" s="177"/>
      <c r="AY661" s="252"/>
      <c r="AZ661" s="283"/>
      <c r="BA661" s="223" t="str">
        <f t="shared" si="4137"/>
        <v/>
      </c>
      <c r="BB661" s="223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223" t="str">
        <f t="shared" si="4129"/>
        <v/>
      </c>
    </row>
    <row r="662" spans="1:55">
      <c r="A662" s="166">
        <f>输入错误检查!A661</f>
        <v>0</v>
      </c>
      <c r="B662" s="108" t="str">
        <f t="shared" si="4163"/>
        <v/>
      </c>
      <c r="C662" s="108" t="str">
        <f t="shared" si="4164"/>
        <v/>
      </c>
      <c r="D662" s="108" t="str">
        <f t="shared" si="4165"/>
        <v/>
      </c>
      <c r="E662" s="108" t="str">
        <f t="shared" si="4166"/>
        <v/>
      </c>
      <c r="F662" s="108" t="str">
        <f t="shared" si="4167"/>
        <v/>
      </c>
      <c r="G662" s="125" t="s">
        <v>314</v>
      </c>
      <c r="H662" s="108" t="s">
        <v>311</v>
      </c>
      <c r="I662" s="108" t="str">
        <f t="shared" si="4169"/>
        <v/>
      </c>
      <c r="J662" s="108" t="str">
        <f t="shared" si="4170"/>
        <v/>
      </c>
      <c r="K662" s="177"/>
      <c r="L662" s="177"/>
      <c r="M662" s="208"/>
      <c r="N662" s="208"/>
      <c r="O662" s="125"/>
      <c r="P662" s="224"/>
      <c r="Q662" s="224"/>
      <c r="R662" s="224"/>
      <c r="S662" s="177"/>
      <c r="T662" s="177"/>
      <c r="U662" s="125" t="str">
        <f t="shared" si="4103"/>
        <v/>
      </c>
      <c r="V662" s="125" t="str" cm="1">
        <f t="array" ref="V662">_xlfn.IFS(S662+T662=0,"",S662&gt;T662,IF(I662="主",IF(S662=5,4,3),IF(S662=5,0,1)),S662&lt;T662,IF(I662="主",IF(T662=5,0,1),IF(T662=5,4,3)),S662=T662,2)</f>
        <v/>
      </c>
      <c r="W662" s="231"/>
      <c r="X662" s="231"/>
      <c r="Y662" s="210" t="str">
        <f t="shared" si="4202"/>
        <v/>
      </c>
      <c r="Z662" s="235" t="str">
        <f t="shared" ref="Z662:AA662" si="4231">IF($K662="","",IF($K662=$K660,AT660,AT659))</f>
        <v/>
      </c>
      <c r="AA662" s="235" t="str">
        <f t="shared" si="4231"/>
        <v/>
      </c>
      <c r="AB662" s="239" t="str">
        <f t="shared" ref="AB662" si="4232">IF($K662="","",IF($K662=$K660,AW660,AW659))</f>
        <v/>
      </c>
      <c r="AC662" s="239" t="str">
        <f t="shared" ref="AC662" si="4233">IF($K662="","",IF($K662=$K660,AY660,AY659))</f>
        <v/>
      </c>
      <c r="AD662" s="232" t="str">
        <f t="shared" ref="AD662:AG662" si="4234">IF($K662="","",IF($K662=$K660,Z660,Z659))</f>
        <v/>
      </c>
      <c r="AE662" s="232" t="str">
        <f t="shared" si="4234"/>
        <v/>
      </c>
      <c r="AF662" s="240" t="str">
        <f t="shared" si="4234"/>
        <v/>
      </c>
      <c r="AG662" s="240" t="str">
        <f t="shared" si="4234"/>
        <v/>
      </c>
      <c r="AH662" s="232" t="str">
        <f t="shared" ref="AH662:AK662" si="4235">IF($K662="","",IF($K662=$K660,AD660,AD659))</f>
        <v/>
      </c>
      <c r="AI662" s="232" t="str">
        <f t="shared" si="4235"/>
        <v/>
      </c>
      <c r="AJ662" s="233" t="str">
        <f t="shared" si="4235"/>
        <v/>
      </c>
      <c r="AK662" s="233" t="str">
        <f t="shared" si="4235"/>
        <v/>
      </c>
      <c r="AL662" s="236" t="str">
        <f t="shared" ref="AL662" si="4236">IF($K662="","",IF($K662=$K660,AZ660,AZ659))</f>
        <v/>
      </c>
      <c r="AM662" s="241" t="str">
        <f t="shared" ref="AM662:AN662" si="4237">IF($K662="","",IF($K662=$K660,AL660,AL659))</f>
        <v/>
      </c>
      <c r="AN662" s="241" t="str">
        <f t="shared" si="4237"/>
        <v/>
      </c>
      <c r="AO662" s="177"/>
      <c r="AP662" s="177"/>
      <c r="AQ662" s="177"/>
      <c r="AR662" s="177"/>
      <c r="AS662" s="177"/>
      <c r="AT662" s="252"/>
      <c r="AU662" s="252"/>
      <c r="AV662" s="177"/>
      <c r="AW662" s="252"/>
      <c r="AX662" s="177"/>
      <c r="AY662" s="252"/>
      <c r="AZ662" s="283"/>
      <c r="BA662" s="223" t="str">
        <f t="shared" si="4137"/>
        <v/>
      </c>
      <c r="BB662" s="223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223" t="str">
        <f t="shared" si="4129"/>
        <v/>
      </c>
    </row>
    <row r="663" spans="1:55">
      <c r="A663" s="166">
        <f>输入错误检查!A662</f>
        <v>0</v>
      </c>
      <c r="B663" s="108" t="str">
        <f>IF(赛果!A57="","",赛果!A57)</f>
        <v/>
      </c>
      <c r="C663" s="108" t="str">
        <f>IF(赛果!B57="","",赛果!B57)</f>
        <v/>
      </c>
      <c r="D663" s="108" t="str">
        <f>IF(赛果!C57="","",赛果!C57)</f>
        <v/>
      </c>
      <c r="E663" s="108" t="str">
        <f>IF(赛果!D57="","",赛果!D57)</f>
        <v/>
      </c>
      <c r="F663" s="108" t="str">
        <f>IF(赛果!E57="","",赛果!E57)</f>
        <v/>
      </c>
      <c r="G663" s="125">
        <v>1</v>
      </c>
      <c r="H663" s="108" t="s">
        <v>307</v>
      </c>
      <c r="I663" s="108" t="str">
        <f t="shared" si="4169"/>
        <v/>
      </c>
      <c r="J663" s="108" t="str">
        <f t="shared" si="4170"/>
        <v/>
      </c>
      <c r="K663" s="288"/>
      <c r="L663" s="288"/>
      <c r="M663" s="208">
        <f>S663+S664</f>
        <v>0</v>
      </c>
      <c r="N663" s="208">
        <f>T663+T664</f>
        <v>0</v>
      </c>
      <c r="O663" s="108">
        <f t="shared" ref="O663:O667" si="4238">M663+N663</f>
        <v>0</v>
      </c>
      <c r="P663" s="256">
        <f t="shared" ref="P663:P667" si="4239">IF(M663&gt;N663,1,0)</f>
        <v>0</v>
      </c>
      <c r="Q663" s="256">
        <f t="shared" ref="Q663:Q667" si="4240">IF(M663+N663=0,0,IF(M663=N663,1,0))</f>
        <v>0</v>
      </c>
      <c r="R663" s="256">
        <f t="shared" ref="R663:R667" si="4241">IF(M663&lt;N663,1,0)</f>
        <v>0</v>
      </c>
      <c r="S663" s="288"/>
      <c r="T663" s="288"/>
      <c r="U663" s="125" t="str">
        <f t="shared" si="4103"/>
        <v/>
      </c>
      <c r="V663" s="125" t="str" cm="1">
        <f t="array" ref="V663">_xlfn.IFS(S663+T663=0,"",S663&gt;T663,IF(I663="主",IF(S663=5,4,3),IF(S663=5,0,1)),S663&lt;T663,IF(I663="主",IF(T663=5,0,1),IF(T663=5,4,3)),S663=T663,2)</f>
        <v/>
      </c>
      <c r="W663" s="258"/>
      <c r="X663" s="258"/>
      <c r="Y663" s="258"/>
      <c r="Z663" s="211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3"/>
      <c r="AL663" s="214"/>
      <c r="AM663" s="214"/>
      <c r="AN663" s="214"/>
      <c r="AO663" s="276"/>
      <c r="AP663" s="278"/>
      <c r="AQ663" s="261"/>
      <c r="AR663" s="262"/>
      <c r="AS663" s="263"/>
      <c r="AT663" s="264"/>
      <c r="AU663" s="265"/>
      <c r="AV663" s="179"/>
      <c r="AW663" s="265"/>
      <c r="AX663" s="179"/>
      <c r="AY663" s="265"/>
      <c r="AZ663" s="266"/>
      <c r="BA663" s="223" t="str">
        <f t="shared" si="4137"/>
        <v/>
      </c>
      <c r="BB663" s="223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223" t="str">
        <f t="shared" si="4129"/>
        <v/>
      </c>
    </row>
    <row r="664" spans="1:55">
      <c r="A664" s="166">
        <f>输入错误检查!A663</f>
        <v>0</v>
      </c>
      <c r="B664" s="108" t="str">
        <f t="shared" ref="B664:B674" si="4242">B663</f>
        <v/>
      </c>
      <c r="C664" s="108" t="str">
        <f t="shared" ref="C664:C674" si="4243">C663</f>
        <v/>
      </c>
      <c r="D664" s="108" t="str">
        <f t="shared" ref="D664:D674" si="4244">D663</f>
        <v/>
      </c>
      <c r="E664" s="108" t="str">
        <f t="shared" ref="E664:E674" si="4245">E663</f>
        <v/>
      </c>
      <c r="F664" s="108" t="str">
        <f t="shared" ref="F664:F674" si="4246">F663</f>
        <v/>
      </c>
      <c r="G664" s="125">
        <v>1</v>
      </c>
      <c r="H664" s="108" t="s">
        <v>311</v>
      </c>
      <c r="I664" s="108" t="str">
        <f t="shared" si="4169"/>
        <v/>
      </c>
      <c r="J664" s="108" t="str">
        <f t="shared" si="4170"/>
        <v/>
      </c>
      <c r="K664" s="288"/>
      <c r="L664" s="288"/>
      <c r="M664" s="208"/>
      <c r="N664" s="208"/>
      <c r="O664" s="108"/>
      <c r="P664" s="267"/>
      <c r="Q664" s="267"/>
      <c r="R664" s="267"/>
      <c r="S664" s="288"/>
      <c r="T664" s="288"/>
      <c r="U664" s="125" t="str">
        <f t="shared" si="4103"/>
        <v/>
      </c>
      <c r="V664" s="125" t="str" cm="1">
        <f t="array" ref="V664">_xlfn.IFS(S664+T664=0,"",S664&gt;T664,IF(I664="主",IF(S664=5,4,3),IF(S664=5,0,1)),S664&lt;T664,IF(I664="主",IF(T664=5,0,1),IF(T664=5,4,3)),S664=T664,2)</f>
        <v/>
      </c>
      <c r="W664" s="258" t="str">
        <f>IF(W663="","",W663)</f>
        <v/>
      </c>
      <c r="X664" s="258"/>
      <c r="Y664" s="258" t="str">
        <f t="shared" ref="Y664:Y668" si="4247">IF(Y663="","",Y663)</f>
        <v/>
      </c>
      <c r="Z664" s="225"/>
      <c r="AA664" s="226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13"/>
      <c r="AL664" s="214"/>
      <c r="AM664" s="214"/>
      <c r="AN664" s="214"/>
      <c r="AO664" s="276"/>
      <c r="AP664" s="278"/>
      <c r="AQ664" s="268"/>
      <c r="AR664" s="269"/>
      <c r="AS664" s="270"/>
      <c r="AT664" s="264"/>
      <c r="AU664" s="265"/>
      <c r="AV664" s="179"/>
      <c r="AW664" s="265"/>
      <c r="AX664" s="179"/>
      <c r="AY664" s="265"/>
      <c r="AZ664" s="266"/>
      <c r="BA664" s="223" t="str">
        <f t="shared" si="4137"/>
        <v/>
      </c>
      <c r="BB664" s="223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223" t="str">
        <f t="shared" si="4129"/>
        <v/>
      </c>
    </row>
    <row r="665" spans="1:55">
      <c r="A665" s="166">
        <f>输入错误检查!A664</f>
        <v>0</v>
      </c>
      <c r="B665" s="108" t="str">
        <f t="shared" si="4242"/>
        <v/>
      </c>
      <c r="C665" s="108" t="str">
        <f t="shared" si="4243"/>
        <v/>
      </c>
      <c r="D665" s="108" t="str">
        <f t="shared" si="4244"/>
        <v/>
      </c>
      <c r="E665" s="108" t="str">
        <f t="shared" si="4245"/>
        <v/>
      </c>
      <c r="F665" s="108" t="str">
        <f t="shared" si="4246"/>
        <v/>
      </c>
      <c r="G665" s="125">
        <v>2</v>
      </c>
      <c r="H665" s="108" t="s">
        <v>307</v>
      </c>
      <c r="I665" s="108" t="str">
        <f t="shared" si="4169"/>
        <v/>
      </c>
      <c r="J665" s="108" t="str">
        <f t="shared" si="4170"/>
        <v/>
      </c>
      <c r="K665" s="288"/>
      <c r="L665" s="288"/>
      <c r="M665" s="208">
        <f>S665+S666</f>
        <v>0</v>
      </c>
      <c r="N665" s="208">
        <f>T665+T666</f>
        <v>0</v>
      </c>
      <c r="O665" s="108">
        <f t="shared" si="4238"/>
        <v>0</v>
      </c>
      <c r="P665" s="256">
        <f t="shared" si="4239"/>
        <v>0</v>
      </c>
      <c r="Q665" s="256">
        <f t="shared" si="4240"/>
        <v>0</v>
      </c>
      <c r="R665" s="256">
        <f t="shared" si="4241"/>
        <v>0</v>
      </c>
      <c r="S665" s="288"/>
      <c r="T665" s="288"/>
      <c r="U665" s="125" t="str">
        <f t="shared" si="4103"/>
        <v/>
      </c>
      <c r="V665" s="125" t="str" cm="1">
        <f t="array" ref="V665">_xlfn.IFS(S665+T665=0,"",S665&gt;T665,IF(I665="主",IF(S665=5,4,3),IF(S665=5,0,1)),S665&lt;T665,IF(I665="主",IF(T665=5,0,1),IF(T665=5,4,3)),S665=T665,2)</f>
        <v/>
      </c>
      <c r="W665" s="271"/>
      <c r="X665" s="258"/>
      <c r="Y665" s="258"/>
      <c r="Z665" s="232" t="str">
        <f t="shared" ref="Z665:AA665" si="4248">IF($K665="","",IF($K665=$K663,AT663,AT664))</f>
        <v/>
      </c>
      <c r="AA665" s="233" t="str">
        <f t="shared" si="4248"/>
        <v/>
      </c>
      <c r="AB665" s="234" t="str">
        <f t="shared" ref="AB665" si="4249">IF($K665="","",IF($K665=$K663,AW663,AW664))</f>
        <v/>
      </c>
      <c r="AC665" s="235" t="str">
        <f t="shared" ref="AC665" si="4250">IF($K665="","",IF($K665=$K663,AY663,AY664))</f>
        <v/>
      </c>
      <c r="AD665" s="227"/>
      <c r="AE665" s="227"/>
      <c r="AF665" s="227"/>
      <c r="AG665" s="227"/>
      <c r="AH665" s="227"/>
      <c r="AI665" s="227"/>
      <c r="AJ665" s="227"/>
      <c r="AK665" s="227"/>
      <c r="AL665" s="236" t="str">
        <f t="shared" ref="AL665" si="4251">IF($K665="","",IF($K665=$K663,AZ663,AZ664))</f>
        <v/>
      </c>
      <c r="AM665" s="214"/>
      <c r="AN665" s="214"/>
      <c r="AO665" s="276"/>
      <c r="AP665" s="277"/>
      <c r="AQ665" s="289"/>
      <c r="AR665" s="274"/>
      <c r="AS665" s="270"/>
      <c r="AT665" s="264"/>
      <c r="AU665" s="265"/>
      <c r="AV665" s="179"/>
      <c r="AW665" s="265"/>
      <c r="AX665" s="179"/>
      <c r="AY665" s="265"/>
      <c r="AZ665" s="266"/>
      <c r="BA665" s="223" t="str">
        <f t="shared" si="4137"/>
        <v/>
      </c>
      <c r="BB665" s="223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223" t="str">
        <f t="shared" si="4129"/>
        <v/>
      </c>
    </row>
    <row r="666" spans="1:55">
      <c r="A666" s="166">
        <f>输入错误检查!A665</f>
        <v>0</v>
      </c>
      <c r="B666" s="108" t="str">
        <f t="shared" si="4242"/>
        <v/>
      </c>
      <c r="C666" s="108" t="str">
        <f t="shared" si="4243"/>
        <v/>
      </c>
      <c r="D666" s="108" t="str">
        <f t="shared" si="4244"/>
        <v/>
      </c>
      <c r="E666" s="108" t="str">
        <f t="shared" si="4245"/>
        <v/>
      </c>
      <c r="F666" s="108" t="str">
        <f t="shared" si="4246"/>
        <v/>
      </c>
      <c r="G666" s="125">
        <v>2</v>
      </c>
      <c r="H666" s="108" t="s">
        <v>311</v>
      </c>
      <c r="I666" s="108" t="str">
        <f t="shared" si="4169"/>
        <v/>
      </c>
      <c r="J666" s="108" t="str">
        <f t="shared" si="4170"/>
        <v/>
      </c>
      <c r="K666" s="288"/>
      <c r="L666" s="288"/>
      <c r="M666" s="208"/>
      <c r="N666" s="208"/>
      <c r="O666" s="108"/>
      <c r="P666" s="267"/>
      <c r="Q666" s="267"/>
      <c r="R666" s="267"/>
      <c r="S666" s="288"/>
      <c r="T666" s="288"/>
      <c r="U666" s="125" t="str">
        <f t="shared" si="4103"/>
        <v/>
      </c>
      <c r="V666" s="125" t="str" cm="1">
        <f t="array" ref="V666">_xlfn.IFS(S666+T666=0,"",S666&gt;T666,IF(I666="主",IF(S666=5,4,3),IF(S666=5,0,1)),S666&lt;T666,IF(I666="主",IF(T666=5,0,1),IF(T666=5,4,3)),S666=T666,2)</f>
        <v/>
      </c>
      <c r="W666" s="271"/>
      <c r="X666" s="258"/>
      <c r="Y666" s="258" t="str">
        <f t="shared" si="4247"/>
        <v/>
      </c>
      <c r="Z666" s="232" t="str">
        <f t="shared" ref="Z666:AA666" si="4252">IF($K666="","",IF($K666=$K664,AT664,AT663))</f>
        <v/>
      </c>
      <c r="AA666" s="233" t="str">
        <f t="shared" si="4252"/>
        <v/>
      </c>
      <c r="AB666" s="234" t="str">
        <f t="shared" ref="AB666" si="4253">IF($K666="","",IF($K666=$K664,AW664,AW663))</f>
        <v/>
      </c>
      <c r="AC666" s="235" t="str">
        <f t="shared" ref="AC666" si="4254">IF($K666="","",IF($K666=$K664,AY664,AY663))</f>
        <v/>
      </c>
      <c r="AD666" s="226"/>
      <c r="AE666" s="226"/>
      <c r="AF666" s="227"/>
      <c r="AG666" s="227"/>
      <c r="AH666" s="227"/>
      <c r="AI666" s="227"/>
      <c r="AJ666" s="227"/>
      <c r="AK666" s="227"/>
      <c r="AL666" s="236" t="str">
        <f t="shared" ref="AL666" si="4255">IF($K666="","",IF($K666=$K664,AZ664,AZ663))</f>
        <v/>
      </c>
      <c r="AM666" s="214"/>
      <c r="AN666" s="214"/>
      <c r="AO666" s="276"/>
      <c r="AP666" s="277"/>
      <c r="AQ666" s="278"/>
      <c r="AR666" s="268"/>
      <c r="AS666" s="270"/>
      <c r="AT666" s="264"/>
      <c r="AU666" s="265"/>
      <c r="AV666" s="179"/>
      <c r="AW666" s="265"/>
      <c r="AX666" s="179"/>
      <c r="AY666" s="265"/>
      <c r="AZ666" s="266"/>
      <c r="BA666" s="223" t="str">
        <f t="shared" si="4137"/>
        <v/>
      </c>
      <c r="BB666" s="223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223" t="str">
        <f t="shared" si="4129"/>
        <v/>
      </c>
    </row>
    <row r="667" spans="1:55">
      <c r="A667" s="166">
        <f>输入错误检查!A666</f>
        <v>0</v>
      </c>
      <c r="B667" s="108" t="str">
        <f t="shared" si="4242"/>
        <v/>
      </c>
      <c r="C667" s="108" t="str">
        <f t="shared" si="4243"/>
        <v/>
      </c>
      <c r="D667" s="108" t="str">
        <f t="shared" si="4244"/>
        <v/>
      </c>
      <c r="E667" s="108" t="str">
        <f t="shared" si="4245"/>
        <v/>
      </c>
      <c r="F667" s="108" t="str">
        <f t="shared" si="4246"/>
        <v/>
      </c>
      <c r="G667" s="125">
        <v>3</v>
      </c>
      <c r="H667" s="108" t="s">
        <v>307</v>
      </c>
      <c r="I667" s="108" t="str">
        <f t="shared" si="4169"/>
        <v/>
      </c>
      <c r="J667" s="108" t="str">
        <f t="shared" si="4170"/>
        <v/>
      </c>
      <c r="K667" s="288"/>
      <c r="L667" s="288"/>
      <c r="M667" s="208">
        <f>S667+S668</f>
        <v>0</v>
      </c>
      <c r="N667" s="208">
        <f>T667+T668</f>
        <v>0</v>
      </c>
      <c r="O667" s="108">
        <f t="shared" si="4238"/>
        <v>0</v>
      </c>
      <c r="P667" s="256">
        <f t="shared" si="4239"/>
        <v>0</v>
      </c>
      <c r="Q667" s="256">
        <f t="shared" si="4240"/>
        <v>0</v>
      </c>
      <c r="R667" s="256">
        <f t="shared" si="4241"/>
        <v>0</v>
      </c>
      <c r="S667" s="288"/>
      <c r="T667" s="288"/>
      <c r="U667" s="125" t="str">
        <f t="shared" si="4103"/>
        <v/>
      </c>
      <c r="V667" s="125" t="str" cm="1">
        <f t="array" ref="V667">_xlfn.IFS(S667+T667=0,"",S667&gt;T667,IF(I667="主",IF(S667=5,4,3),IF(S667=5,0,1)),S667&lt;T667,IF(I667="主",IF(T667=5,0,1),IF(T667=5,4,3)),S667=T667,2)</f>
        <v/>
      </c>
      <c r="W667" s="271"/>
      <c r="X667" s="271"/>
      <c r="Y667" s="258"/>
      <c r="Z667" s="235" t="str">
        <f t="shared" ref="Z667:AA667" si="4256">IF($K667="","",IF($K667=$K665,AT665,AT666))</f>
        <v/>
      </c>
      <c r="AA667" s="235" t="str">
        <f t="shared" si="4256"/>
        <v/>
      </c>
      <c r="AB667" s="239" t="str">
        <f t="shared" ref="AB667" si="4257">IF($K667="","",IF($K667=$K665,AW665,AW666))</f>
        <v/>
      </c>
      <c r="AC667" s="239" t="str">
        <f t="shared" ref="AC667" si="4258">IF($K667="","",IF($K667=$K665,AY665,AY666))</f>
        <v/>
      </c>
      <c r="AD667" s="235" t="str">
        <f t="shared" ref="AD667:AG667" si="4259">IF($K667="","",IF($K667=$K665,Z665,Z666))</f>
        <v/>
      </c>
      <c r="AE667" s="240" t="str">
        <f t="shared" si="4259"/>
        <v/>
      </c>
      <c r="AF667" s="240" t="str">
        <f t="shared" si="4259"/>
        <v/>
      </c>
      <c r="AG667" s="240" t="str">
        <f t="shared" si="4259"/>
        <v/>
      </c>
      <c r="AH667" s="227"/>
      <c r="AI667" s="227"/>
      <c r="AJ667" s="227"/>
      <c r="AK667" s="227"/>
      <c r="AL667" s="236" t="str">
        <f t="shared" ref="AL667" si="4260">IF($K667="","",IF($K667=$K665,AZ665,AZ666))</f>
        <v/>
      </c>
      <c r="AM667" s="241" t="str">
        <f t="shared" ref="AM667" si="4261">IF($K667="","",IF($K667=$K665,AL665,AL666))</f>
        <v/>
      </c>
      <c r="AN667" s="214"/>
      <c r="AO667" s="276"/>
      <c r="AP667" s="277"/>
      <c r="AQ667" s="277"/>
      <c r="AR667" s="289"/>
      <c r="AS667" s="275"/>
      <c r="AT667" s="264"/>
      <c r="AU667" s="265"/>
      <c r="AV667" s="179"/>
      <c r="AW667" s="265"/>
      <c r="AX667" s="179"/>
      <c r="AY667" s="265"/>
      <c r="AZ667" s="266"/>
      <c r="BA667" s="223" t="str">
        <f t="shared" si="4137"/>
        <v/>
      </c>
      <c r="BB667" s="223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223" t="str">
        <f t="shared" si="4129"/>
        <v/>
      </c>
    </row>
    <row r="668" spans="1:55">
      <c r="A668" s="166">
        <f>输入错误检查!A667</f>
        <v>0</v>
      </c>
      <c r="B668" s="108" t="str">
        <f t="shared" si="4242"/>
        <v/>
      </c>
      <c r="C668" s="108" t="str">
        <f t="shared" si="4243"/>
        <v/>
      </c>
      <c r="D668" s="108" t="str">
        <f t="shared" si="4244"/>
        <v/>
      </c>
      <c r="E668" s="108" t="str">
        <f t="shared" si="4245"/>
        <v/>
      </c>
      <c r="F668" s="108" t="str">
        <f t="shared" si="4246"/>
        <v/>
      </c>
      <c r="G668" s="125">
        <v>3</v>
      </c>
      <c r="H668" s="108" t="s">
        <v>311</v>
      </c>
      <c r="I668" s="108" t="str">
        <f t="shared" si="4169"/>
        <v/>
      </c>
      <c r="J668" s="108" t="str">
        <f t="shared" si="4170"/>
        <v/>
      </c>
      <c r="K668" s="288"/>
      <c r="L668" s="288"/>
      <c r="M668" s="208"/>
      <c r="N668" s="208"/>
      <c r="O668" s="108"/>
      <c r="P668" s="267"/>
      <c r="Q668" s="267"/>
      <c r="R668" s="267"/>
      <c r="S668" s="288"/>
      <c r="T668" s="288"/>
      <c r="U668" s="125" t="str">
        <f t="shared" si="4103"/>
        <v/>
      </c>
      <c r="V668" s="125" t="str" cm="1">
        <f t="array" ref="V668">_xlfn.IFS(S668+T668=0,"",S668&gt;T668,IF(I668="主",IF(S668=5,4,3),IF(S668=5,0,1)),S668&lt;T668,IF(I668="主",IF(T668=5,0,1),IF(T668=5,4,3)),S668=T668,2)</f>
        <v/>
      </c>
      <c r="W668" s="271"/>
      <c r="X668" s="271"/>
      <c r="Y668" s="258" t="str">
        <f t="shared" si="4247"/>
        <v/>
      </c>
      <c r="Z668" s="235" t="str">
        <f t="shared" ref="Z668:AA668" si="4262">IF($K668="","",IF($K668=$K666,AT666,AT665))</f>
        <v/>
      </c>
      <c r="AA668" s="235" t="str">
        <f t="shared" si="4262"/>
        <v/>
      </c>
      <c r="AB668" s="239" t="str">
        <f t="shared" ref="AB668" si="4263">IF($K668="","",IF($K668=$K666,AW666,AW665))</f>
        <v/>
      </c>
      <c r="AC668" s="239" t="str">
        <f t="shared" ref="AC668" si="4264">IF($K668="","",IF($K668=$K666,AY666,AY665))</f>
        <v/>
      </c>
      <c r="AD668" s="235" t="str">
        <f t="shared" ref="AD668:AG668" si="4265">IF($K668="","",IF($K668=$K666,Z666,Z665))</f>
        <v/>
      </c>
      <c r="AE668" s="240" t="str">
        <f t="shared" si="4265"/>
        <v/>
      </c>
      <c r="AF668" s="240" t="str">
        <f t="shared" si="4265"/>
        <v/>
      </c>
      <c r="AG668" s="240" t="str">
        <f t="shared" si="4265"/>
        <v/>
      </c>
      <c r="AH668" s="226"/>
      <c r="AI668" s="226"/>
      <c r="AJ668" s="226"/>
      <c r="AK668" s="243"/>
      <c r="AL668" s="236" t="str">
        <f t="shared" ref="AL668" si="4266">IF($K668="","",IF($K668=$K666,AZ666,AZ665))</f>
        <v/>
      </c>
      <c r="AM668" s="241" t="str">
        <f t="shared" ref="AM668" si="4267">IF($K668="","",IF($K668=$K666,AL666,AL665))</f>
        <v/>
      </c>
      <c r="AN668" s="214"/>
      <c r="AO668" s="276"/>
      <c r="AP668" s="277"/>
      <c r="AQ668" s="277"/>
      <c r="AR668" s="278"/>
      <c r="AS668" s="279"/>
      <c r="AT668" s="264"/>
      <c r="AU668" s="265"/>
      <c r="AV668" s="179"/>
      <c r="AW668" s="265"/>
      <c r="AX668" s="179"/>
      <c r="AY668" s="265"/>
      <c r="AZ668" s="266"/>
      <c r="BA668" s="223" t="str">
        <f t="shared" si="4137"/>
        <v/>
      </c>
      <c r="BB668" s="223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223" t="str">
        <f t="shared" si="4129"/>
        <v/>
      </c>
    </row>
    <row r="669" spans="1:55">
      <c r="A669" s="166">
        <f>输入错误检查!A668</f>
        <v>0</v>
      </c>
      <c r="B669" s="108" t="str">
        <f t="shared" si="4242"/>
        <v/>
      </c>
      <c r="C669" s="108" t="str">
        <f t="shared" si="4243"/>
        <v/>
      </c>
      <c r="D669" s="108" t="str">
        <f t="shared" si="4244"/>
        <v/>
      </c>
      <c r="E669" s="108" t="str">
        <f t="shared" si="4245"/>
        <v/>
      </c>
      <c r="F669" s="108" t="str">
        <f t="shared" si="4246"/>
        <v/>
      </c>
      <c r="G669" s="125">
        <v>4</v>
      </c>
      <c r="H669" s="108" t="s">
        <v>307</v>
      </c>
      <c r="I669" s="108" t="str">
        <f t="shared" si="4169"/>
        <v/>
      </c>
      <c r="J669" s="108" t="str">
        <f t="shared" si="4170"/>
        <v/>
      </c>
      <c r="K669" s="288"/>
      <c r="L669" s="288"/>
      <c r="M669" s="208">
        <f>S669+S670</f>
        <v>0</v>
      </c>
      <c r="N669" s="208">
        <f>T669+T670</f>
        <v>0</v>
      </c>
      <c r="O669" s="108">
        <f t="shared" ref="O669:O673" si="4268">M669+N669</f>
        <v>0</v>
      </c>
      <c r="P669" s="256">
        <f t="shared" ref="P669:P673" si="4269">IF(M669&gt;N669,1,0)</f>
        <v>0</v>
      </c>
      <c r="Q669" s="256">
        <f t="shared" ref="Q669:Q673" si="4270">IF(M669+N669=0,0,IF(M669=N669,1,0))</f>
        <v>0</v>
      </c>
      <c r="R669" s="256">
        <f t="shared" ref="R669:R673" si="4271">IF(M669&lt;N669,1,0)</f>
        <v>0</v>
      </c>
      <c r="S669" s="288"/>
      <c r="T669" s="288"/>
      <c r="U669" s="125" t="str">
        <f t="shared" si="4103"/>
        <v/>
      </c>
      <c r="V669" s="125" t="str" cm="1">
        <f t="array" ref="V669">_xlfn.IFS(S669+T669=0,"",S669&gt;T669,IF(I669="主",IF(S669=5,4,3),IF(S669=5,0,1)),S669&lt;T669,IF(I669="主",IF(T669=5,0,1),IF(T669=5,4,3)),S669=T669,2)</f>
        <v/>
      </c>
      <c r="W669" s="271"/>
      <c r="X669" s="271"/>
      <c r="Y669" s="258"/>
      <c r="Z669" s="235" t="str">
        <f t="shared" ref="Z669:AA669" si="4272">IF($K669="","",IF($K669=$K667,AT667,AT668))</f>
        <v/>
      </c>
      <c r="AA669" s="235" t="str">
        <f t="shared" si="4272"/>
        <v/>
      </c>
      <c r="AB669" s="239" t="str">
        <f t="shared" ref="AB669" si="4273">IF($K669="","",IF($K669=$K667,AW667,AW668))</f>
        <v/>
      </c>
      <c r="AC669" s="239" t="str">
        <f t="shared" ref="AC669" si="4274">IF($K669="","",IF($K669=$K667,AY667,AY668))</f>
        <v/>
      </c>
      <c r="AD669" s="232" t="str">
        <f t="shared" ref="AD669:AG669" si="4275">IF($K669="","",IF($K669=$K667,Z667,Z668))</f>
        <v/>
      </c>
      <c r="AE669" s="232" t="str">
        <f t="shared" si="4275"/>
        <v/>
      </c>
      <c r="AF669" s="240" t="str">
        <f t="shared" si="4275"/>
        <v/>
      </c>
      <c r="AG669" s="240" t="str">
        <f t="shared" si="4275"/>
        <v/>
      </c>
      <c r="AH669" s="232" t="str">
        <f t="shared" ref="AH669:AK669" si="4276">IF($K669="","",IF($K669=$K667,AD667,AD668))</f>
        <v/>
      </c>
      <c r="AI669" s="232" t="str">
        <f t="shared" si="4276"/>
        <v/>
      </c>
      <c r="AJ669" s="233" t="str">
        <f t="shared" si="4276"/>
        <v/>
      </c>
      <c r="AK669" s="233" t="str">
        <f t="shared" si="4276"/>
        <v/>
      </c>
      <c r="AL669" s="236" t="str">
        <f t="shared" ref="AL669" si="4277">IF($K669="","",IF($K669=$K667,AZ667,AZ668))</f>
        <v/>
      </c>
      <c r="AM669" s="241" t="str">
        <f t="shared" ref="AM669:AN669" si="4278">IF($K669="","",IF($K669=$K667,AL667,AL668))</f>
        <v/>
      </c>
      <c r="AN669" s="241" t="str">
        <f t="shared" si="4278"/>
        <v/>
      </c>
      <c r="AO669" s="277"/>
      <c r="AP669" s="277"/>
      <c r="AQ669" s="277"/>
      <c r="AR669" s="277"/>
      <c r="AS669" s="280"/>
      <c r="AT669" s="264"/>
      <c r="AU669" s="265"/>
      <c r="AV669" s="179"/>
      <c r="AW669" s="265"/>
      <c r="AX669" s="179"/>
      <c r="AY669" s="265"/>
      <c r="AZ669" s="266"/>
      <c r="BA669" s="223" t="str">
        <f t="shared" si="4137"/>
        <v/>
      </c>
      <c r="BB669" s="223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223" t="str">
        <f t="shared" si="4129"/>
        <v/>
      </c>
    </row>
    <row r="670" spans="1:55">
      <c r="A670" s="166">
        <f>输入错误检查!A669</f>
        <v>0</v>
      </c>
      <c r="B670" s="108" t="str">
        <f t="shared" si="4242"/>
        <v/>
      </c>
      <c r="C670" s="108" t="str">
        <f t="shared" si="4243"/>
        <v/>
      </c>
      <c r="D670" s="108" t="str">
        <f t="shared" si="4244"/>
        <v/>
      </c>
      <c r="E670" s="108" t="str">
        <f t="shared" si="4245"/>
        <v/>
      </c>
      <c r="F670" s="108" t="str">
        <f t="shared" si="4246"/>
        <v/>
      </c>
      <c r="G670" s="125">
        <v>4</v>
      </c>
      <c r="H670" s="108" t="s">
        <v>311</v>
      </c>
      <c r="I670" s="108" t="str">
        <f t="shared" si="4169"/>
        <v/>
      </c>
      <c r="J670" s="108" t="str">
        <f t="shared" si="4170"/>
        <v/>
      </c>
      <c r="K670" s="288"/>
      <c r="L670" s="288"/>
      <c r="M670" s="208"/>
      <c r="N670" s="208"/>
      <c r="O670" s="108"/>
      <c r="P670" s="267"/>
      <c r="Q670" s="267"/>
      <c r="R670" s="267"/>
      <c r="S670" s="288"/>
      <c r="T670" s="288"/>
      <c r="U670" s="125" t="str">
        <f t="shared" si="4103"/>
        <v/>
      </c>
      <c r="V670" s="125" t="str" cm="1">
        <f t="array" ref="V670">_xlfn.IFS(S670+T670=0,"",S670&gt;T670,IF(I670="主",IF(S670=5,4,3),IF(S670=5,0,1)),S670&lt;T670,IF(I670="主",IF(T670=5,0,1),IF(T670=5,4,3)),S670=T670,2)</f>
        <v/>
      </c>
      <c r="W670" s="271"/>
      <c r="X670" s="271"/>
      <c r="Y670" s="258" t="str">
        <f t="shared" ref="Y670:Y674" si="4279">IF(Y669="","",Y669)</f>
        <v/>
      </c>
      <c r="Z670" s="235" t="str">
        <f t="shared" ref="Z670:AA670" si="4280">IF($K670="","",IF($K670=$K668,AT668,AT667))</f>
        <v/>
      </c>
      <c r="AA670" s="235" t="str">
        <f t="shared" si="4280"/>
        <v/>
      </c>
      <c r="AB670" s="239" t="str">
        <f t="shared" ref="AB670" si="4281">IF($K670="","",IF($K670=$K668,AW668,AW667))</f>
        <v/>
      </c>
      <c r="AC670" s="239" t="str">
        <f t="shared" ref="AC670" si="4282">IF($K670="","",IF($K670=$K668,AY668,AY667))</f>
        <v/>
      </c>
      <c r="AD670" s="232" t="str">
        <f t="shared" ref="AD670:AG670" si="4283">IF($K670="","",IF($K670=$K668,Z668,Z667))</f>
        <v/>
      </c>
      <c r="AE670" s="232" t="str">
        <f t="shared" si="4283"/>
        <v/>
      </c>
      <c r="AF670" s="240" t="str">
        <f t="shared" si="4283"/>
        <v/>
      </c>
      <c r="AG670" s="240" t="str">
        <f t="shared" si="4283"/>
        <v/>
      </c>
      <c r="AH670" s="232" t="str">
        <f t="shared" ref="AH670:AK670" si="4284">IF($K670="","",IF($K670=$K668,AD668,AD667))</f>
        <v/>
      </c>
      <c r="AI670" s="232" t="str">
        <f t="shared" si="4284"/>
        <v/>
      </c>
      <c r="AJ670" s="233" t="str">
        <f t="shared" si="4284"/>
        <v/>
      </c>
      <c r="AK670" s="233" t="str">
        <f t="shared" si="4284"/>
        <v/>
      </c>
      <c r="AL670" s="236" t="str">
        <f t="shared" ref="AL670" si="4285">IF($K670="","",IF($K670=$K668,AZ668,AZ667))</f>
        <v/>
      </c>
      <c r="AM670" s="241" t="str">
        <f t="shared" ref="AM670:AN670" si="4286">IF($K670="","",IF($K670=$K668,AL668,AL667))</f>
        <v/>
      </c>
      <c r="AN670" s="241" t="str">
        <f t="shared" si="4286"/>
        <v/>
      </c>
      <c r="AO670" s="277"/>
      <c r="AP670" s="277"/>
      <c r="AQ670" s="277"/>
      <c r="AR670" s="277"/>
      <c r="AS670" s="277"/>
      <c r="AT670" s="264"/>
      <c r="AU670" s="265"/>
      <c r="AV670" s="179"/>
      <c r="AW670" s="265"/>
      <c r="AX670" s="179"/>
      <c r="AY670" s="265"/>
      <c r="AZ670" s="266"/>
      <c r="BA670" s="223" t="str">
        <f t="shared" si="4137"/>
        <v/>
      </c>
      <c r="BB670" s="223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223" t="str">
        <f t="shared" si="4129"/>
        <v/>
      </c>
    </row>
    <row r="671" spans="1:55">
      <c r="A671" s="166">
        <f>输入错误检查!A670</f>
        <v>0</v>
      </c>
      <c r="B671" s="108" t="str">
        <f t="shared" si="4242"/>
        <v/>
      </c>
      <c r="C671" s="108" t="str">
        <f t="shared" si="4243"/>
        <v/>
      </c>
      <c r="D671" s="108" t="str">
        <f t="shared" si="4244"/>
        <v/>
      </c>
      <c r="E671" s="108" t="str">
        <f t="shared" si="4245"/>
        <v/>
      </c>
      <c r="F671" s="108" t="str">
        <f t="shared" si="4246"/>
        <v/>
      </c>
      <c r="G671" s="125">
        <v>5</v>
      </c>
      <c r="H671" s="108" t="s">
        <v>307</v>
      </c>
      <c r="I671" s="108" t="str">
        <f t="shared" si="4169"/>
        <v/>
      </c>
      <c r="J671" s="108" t="str">
        <f t="shared" si="4170"/>
        <v/>
      </c>
      <c r="K671" s="288"/>
      <c r="L671" s="288"/>
      <c r="M671" s="208">
        <f>S671+S672</f>
        <v>0</v>
      </c>
      <c r="N671" s="208">
        <f>T671+T672</f>
        <v>0</v>
      </c>
      <c r="O671" s="108">
        <f t="shared" si="4268"/>
        <v>0</v>
      </c>
      <c r="P671" s="256">
        <f t="shared" si="4269"/>
        <v>0</v>
      </c>
      <c r="Q671" s="256">
        <f t="shared" si="4270"/>
        <v>0</v>
      </c>
      <c r="R671" s="256">
        <f t="shared" si="4271"/>
        <v>0</v>
      </c>
      <c r="S671" s="288"/>
      <c r="T671" s="288"/>
      <c r="U671" s="125" t="str">
        <f t="shared" si="4103"/>
        <v/>
      </c>
      <c r="V671" s="125" t="str" cm="1">
        <f t="array" ref="V671">_xlfn.IFS(S671+T671=0,"",S671&gt;T671,IF(I671="主",IF(S671=5,4,3),IF(S671=5,0,1)),S671&lt;T671,IF(I671="主",IF(T671=5,0,1),IF(T671=5,4,3)),S671=T671,2)</f>
        <v/>
      </c>
      <c r="W671" s="271"/>
      <c r="X671" s="271"/>
      <c r="Y671" s="258"/>
      <c r="Z671" s="235" t="str">
        <f t="shared" ref="Z671:AA671" si="4287">IF($K671="","",IF($K671=$K669,AT669,AT670))</f>
        <v/>
      </c>
      <c r="AA671" s="235" t="str">
        <f t="shared" si="4287"/>
        <v/>
      </c>
      <c r="AB671" s="239" t="str">
        <f t="shared" ref="AB671" si="4288">IF($K671="","",IF($K671=$K669,AW669,AW670))</f>
        <v/>
      </c>
      <c r="AC671" s="239" t="str">
        <f t="shared" ref="AC671" si="4289">IF($K671="","",IF($K671=$K669,AY669,AY670))</f>
        <v/>
      </c>
      <c r="AD671" s="232" t="str">
        <f t="shared" ref="AD671:AG671" si="4290">IF($K671="","",IF($K671=$K669,Z669,Z670))</f>
        <v/>
      </c>
      <c r="AE671" s="232" t="str">
        <f t="shared" si="4290"/>
        <v/>
      </c>
      <c r="AF671" s="240" t="str">
        <f t="shared" si="4290"/>
        <v/>
      </c>
      <c r="AG671" s="240" t="str">
        <f t="shared" si="4290"/>
        <v/>
      </c>
      <c r="AH671" s="232" t="str">
        <f t="shared" ref="AH671:AK671" si="4291">IF($K671="","",IF($K671=$K669,AD669,AD670))</f>
        <v/>
      </c>
      <c r="AI671" s="232" t="str">
        <f t="shared" si="4291"/>
        <v/>
      </c>
      <c r="AJ671" s="233" t="str">
        <f t="shared" si="4291"/>
        <v/>
      </c>
      <c r="AK671" s="233" t="str">
        <f t="shared" si="4291"/>
        <v/>
      </c>
      <c r="AL671" s="236" t="str">
        <f t="shared" ref="AL671" si="4292">IF($K671="","",IF($K671=$K669,AZ669,AZ670))</f>
        <v/>
      </c>
      <c r="AM671" s="241" t="str">
        <f t="shared" ref="AM671:AN671" si="4293">IF($K671="","",IF($K671=$K669,AL669,AL670))</f>
        <v/>
      </c>
      <c r="AN671" s="241" t="str">
        <f t="shared" si="4293"/>
        <v/>
      </c>
      <c r="AO671" s="277"/>
      <c r="AP671" s="277"/>
      <c r="AQ671" s="277"/>
      <c r="AR671" s="277"/>
      <c r="AS671" s="280"/>
      <c r="AT671" s="264"/>
      <c r="AU671" s="265"/>
      <c r="AV671" s="179"/>
      <c r="AW671" s="265"/>
      <c r="AX671" s="179"/>
      <c r="AY671" s="265"/>
      <c r="AZ671" s="266"/>
      <c r="BA671" s="223" t="str">
        <f t="shared" si="4137"/>
        <v/>
      </c>
      <c r="BB671" s="223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223" t="str">
        <f t="shared" si="4129"/>
        <v/>
      </c>
    </row>
    <row r="672" spans="1:55">
      <c r="A672" s="166">
        <f>输入错误检查!A671</f>
        <v>0</v>
      </c>
      <c r="B672" s="108" t="str">
        <f t="shared" si="4242"/>
        <v/>
      </c>
      <c r="C672" s="108" t="str">
        <f t="shared" si="4243"/>
        <v/>
      </c>
      <c r="D672" s="108" t="str">
        <f t="shared" si="4244"/>
        <v/>
      </c>
      <c r="E672" s="108" t="str">
        <f t="shared" si="4245"/>
        <v/>
      </c>
      <c r="F672" s="108" t="str">
        <f t="shared" si="4246"/>
        <v/>
      </c>
      <c r="G672" s="125">
        <v>5</v>
      </c>
      <c r="H672" s="108" t="s">
        <v>311</v>
      </c>
      <c r="I672" s="108" t="str">
        <f t="shared" si="4169"/>
        <v/>
      </c>
      <c r="J672" s="108" t="str">
        <f t="shared" si="4170"/>
        <v/>
      </c>
      <c r="K672" s="288"/>
      <c r="L672" s="288"/>
      <c r="M672" s="208"/>
      <c r="N672" s="208"/>
      <c r="O672" s="108"/>
      <c r="P672" s="267"/>
      <c r="Q672" s="267"/>
      <c r="R672" s="267"/>
      <c r="S672" s="288"/>
      <c r="T672" s="288"/>
      <c r="U672" s="125" t="str">
        <f t="shared" si="4103"/>
        <v/>
      </c>
      <c r="V672" s="125" t="str" cm="1">
        <f t="array" ref="V672">_xlfn.IFS(S672+T672=0,"",S672&gt;T672,IF(I672="主",IF(S672=5,4,3),IF(S672=5,0,1)),S672&lt;T672,IF(I672="主",IF(T672=5,0,1),IF(T672=5,4,3)),S672=T672,2)</f>
        <v/>
      </c>
      <c r="W672" s="271"/>
      <c r="X672" s="271"/>
      <c r="Y672" s="258" t="str">
        <f t="shared" si="4279"/>
        <v/>
      </c>
      <c r="Z672" s="235" t="str">
        <f t="shared" ref="Z672:AA672" si="4294">IF($K672="","",IF($K672=$K670,AT670,AT669))</f>
        <v/>
      </c>
      <c r="AA672" s="235" t="str">
        <f t="shared" si="4294"/>
        <v/>
      </c>
      <c r="AB672" s="239" t="str">
        <f t="shared" ref="AB672" si="4295">IF($K672="","",IF($K672=$K670,AW670,AW669))</f>
        <v/>
      </c>
      <c r="AC672" s="239" t="str">
        <f t="shared" ref="AC672" si="4296">IF($K672="","",IF($K672=$K670,AY670,AY669))</f>
        <v/>
      </c>
      <c r="AD672" s="232" t="str">
        <f t="shared" ref="AD672:AG672" si="4297">IF($K672="","",IF($K672=$K670,Z670,Z669))</f>
        <v/>
      </c>
      <c r="AE672" s="232" t="str">
        <f t="shared" si="4297"/>
        <v/>
      </c>
      <c r="AF672" s="240" t="str">
        <f t="shared" si="4297"/>
        <v/>
      </c>
      <c r="AG672" s="240" t="str">
        <f t="shared" si="4297"/>
        <v/>
      </c>
      <c r="AH672" s="232" t="str">
        <f t="shared" ref="AH672:AK672" si="4298">IF($K672="","",IF($K672=$K670,AD670,AD669))</f>
        <v/>
      </c>
      <c r="AI672" s="232" t="str">
        <f t="shared" si="4298"/>
        <v/>
      </c>
      <c r="AJ672" s="233" t="str">
        <f t="shared" si="4298"/>
        <v/>
      </c>
      <c r="AK672" s="233" t="str">
        <f t="shared" si="4298"/>
        <v/>
      </c>
      <c r="AL672" s="236" t="str">
        <f t="shared" ref="AL672" si="4299">IF($K672="","",IF($K672=$K670,AZ670,AZ669))</f>
        <v/>
      </c>
      <c r="AM672" s="241" t="str">
        <f t="shared" ref="AM672:AN672" si="4300">IF($K672="","",IF($K672=$K670,AL670,AL669))</f>
        <v/>
      </c>
      <c r="AN672" s="241" t="str">
        <f t="shared" si="4300"/>
        <v/>
      </c>
      <c r="AO672" s="277"/>
      <c r="AP672" s="277"/>
      <c r="AQ672" s="277"/>
      <c r="AR672" s="277"/>
      <c r="AS672" s="277"/>
      <c r="AT672" s="264"/>
      <c r="AU672" s="265"/>
      <c r="AV672" s="179"/>
      <c r="AW672" s="265"/>
      <c r="AX672" s="179"/>
      <c r="AY672" s="265"/>
      <c r="AZ672" s="266"/>
      <c r="BA672" s="223" t="str">
        <f t="shared" si="4137"/>
        <v/>
      </c>
      <c r="BB672" s="223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223" t="str">
        <f t="shared" si="4129"/>
        <v/>
      </c>
    </row>
    <row r="673" spans="1:55">
      <c r="A673" s="166">
        <f>输入错误检查!A672</f>
        <v>0</v>
      </c>
      <c r="B673" s="108" t="str">
        <f t="shared" si="4242"/>
        <v/>
      </c>
      <c r="C673" s="108" t="str">
        <f t="shared" si="4243"/>
        <v/>
      </c>
      <c r="D673" s="108" t="str">
        <f t="shared" si="4244"/>
        <v/>
      </c>
      <c r="E673" s="108" t="str">
        <f t="shared" si="4245"/>
        <v/>
      </c>
      <c r="F673" s="108" t="str">
        <f t="shared" si="4246"/>
        <v/>
      </c>
      <c r="G673" s="125" t="s">
        <v>314</v>
      </c>
      <c r="H673" s="108" t="s">
        <v>307</v>
      </c>
      <c r="I673" s="108" t="str">
        <f t="shared" si="4169"/>
        <v/>
      </c>
      <c r="J673" s="108" t="str">
        <f t="shared" si="4170"/>
        <v/>
      </c>
      <c r="K673" s="288"/>
      <c r="L673" s="288"/>
      <c r="M673" s="208">
        <f>S673+S674</f>
        <v>0</v>
      </c>
      <c r="N673" s="208">
        <f>T673+T674</f>
        <v>0</v>
      </c>
      <c r="O673" s="108">
        <f t="shared" si="4268"/>
        <v>0</v>
      </c>
      <c r="P673" s="256">
        <f t="shared" si="4269"/>
        <v>0</v>
      </c>
      <c r="Q673" s="256">
        <f t="shared" si="4270"/>
        <v>0</v>
      </c>
      <c r="R673" s="256">
        <f t="shared" si="4271"/>
        <v>0</v>
      </c>
      <c r="S673" s="288"/>
      <c r="T673" s="288"/>
      <c r="U673" s="125" t="str">
        <f t="shared" si="4103"/>
        <v/>
      </c>
      <c r="V673" s="125" t="str" cm="1">
        <f t="array" ref="V673">_xlfn.IFS(S673+T673=0,"",S673&gt;T673,IF(I673="主",IF(S673=5,4,3),IF(S673=5,0,1)),S673&lt;T673,IF(I673="主",IF(T673=5,0,1),IF(T673=5,4,3)),S673=T673,2)</f>
        <v/>
      </c>
      <c r="W673" s="271"/>
      <c r="X673" s="271"/>
      <c r="Y673" s="258"/>
      <c r="Z673" s="235" t="str">
        <f t="shared" ref="Z673:AA673" si="4301">IF($K673="","",IF($K673=$K671,AT671,AT672))</f>
        <v/>
      </c>
      <c r="AA673" s="235" t="str">
        <f t="shared" si="4301"/>
        <v/>
      </c>
      <c r="AB673" s="239" t="str">
        <f t="shared" ref="AB673" si="4302">IF($K673="","",IF($K673=$K671,AW671,AW672))</f>
        <v/>
      </c>
      <c r="AC673" s="239" t="str">
        <f t="shared" ref="AC673" si="4303">IF($K673="","",IF($K673=$K671,AY671,AY672))</f>
        <v/>
      </c>
      <c r="AD673" s="232" t="str">
        <f t="shared" ref="AD673:AG673" si="4304">IF($K673="","",IF($K673=$K671,Z671,Z672))</f>
        <v/>
      </c>
      <c r="AE673" s="232" t="str">
        <f t="shared" si="4304"/>
        <v/>
      </c>
      <c r="AF673" s="240" t="str">
        <f t="shared" si="4304"/>
        <v/>
      </c>
      <c r="AG673" s="240" t="str">
        <f t="shared" si="4304"/>
        <v/>
      </c>
      <c r="AH673" s="232" t="str">
        <f t="shared" ref="AH673:AK673" si="4305">IF($K673="","",IF($K673=$K671,AD671,AD672))</f>
        <v/>
      </c>
      <c r="AI673" s="232" t="str">
        <f t="shared" si="4305"/>
        <v/>
      </c>
      <c r="AJ673" s="233" t="str">
        <f t="shared" si="4305"/>
        <v/>
      </c>
      <c r="AK673" s="233" t="str">
        <f t="shared" si="4305"/>
        <v/>
      </c>
      <c r="AL673" s="236" t="str">
        <f t="shared" ref="AL673" si="4306">IF($K673="","",IF($K673=$K671,AZ671,AZ672))</f>
        <v/>
      </c>
      <c r="AM673" s="241" t="str">
        <f t="shared" ref="AM673:AN673" si="4307">IF($K673="","",IF($K673=$K671,AL671,AL672))</f>
        <v/>
      </c>
      <c r="AN673" s="241" t="str">
        <f t="shared" si="4307"/>
        <v/>
      </c>
      <c r="AO673" s="277"/>
      <c r="AP673" s="277"/>
      <c r="AQ673" s="277"/>
      <c r="AR673" s="277"/>
      <c r="AS673" s="280"/>
      <c r="AT673" s="264"/>
      <c r="AU673" s="265"/>
      <c r="AV673" s="179"/>
      <c r="AW673" s="265"/>
      <c r="AX673" s="179"/>
      <c r="AY673" s="265"/>
      <c r="AZ673" s="266"/>
      <c r="BA673" s="223" t="str">
        <f t="shared" si="4137"/>
        <v/>
      </c>
      <c r="BB673" s="223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223" t="str">
        <f t="shared" si="4129"/>
        <v/>
      </c>
    </row>
    <row r="674" spans="1:55">
      <c r="A674" s="166">
        <f>输入错误检查!A673</f>
        <v>0</v>
      </c>
      <c r="B674" s="108" t="str">
        <f t="shared" si="4242"/>
        <v/>
      </c>
      <c r="C674" s="108" t="str">
        <f t="shared" si="4243"/>
        <v/>
      </c>
      <c r="D674" s="108" t="str">
        <f t="shared" si="4244"/>
        <v/>
      </c>
      <c r="E674" s="108" t="str">
        <f t="shared" si="4245"/>
        <v/>
      </c>
      <c r="F674" s="108" t="str">
        <f t="shared" si="4246"/>
        <v/>
      </c>
      <c r="G674" s="125" t="s">
        <v>314</v>
      </c>
      <c r="H674" s="108" t="s">
        <v>311</v>
      </c>
      <c r="I674" s="108" t="str">
        <f t="shared" si="4169"/>
        <v/>
      </c>
      <c r="J674" s="108" t="str">
        <f t="shared" si="4170"/>
        <v/>
      </c>
      <c r="K674" s="288"/>
      <c r="L674" s="288"/>
      <c r="M674" s="208"/>
      <c r="N674" s="208"/>
      <c r="O674" s="108"/>
      <c r="P674" s="267"/>
      <c r="Q674" s="267"/>
      <c r="R674" s="267"/>
      <c r="S674" s="288"/>
      <c r="T674" s="288"/>
      <c r="U674" s="125" t="str">
        <f t="shared" si="4103"/>
        <v/>
      </c>
      <c r="V674" s="125" t="str" cm="1">
        <f t="array" ref="V674">_xlfn.IFS(S674+T674=0,"",S674&gt;T674,IF(I674="主",IF(S674=5,4,3),IF(S674=5,0,1)),S674&lt;T674,IF(I674="主",IF(T674=5,0,1),IF(T674=5,4,3)),S674=T674,2)</f>
        <v/>
      </c>
      <c r="W674" s="271"/>
      <c r="X674" s="271"/>
      <c r="Y674" s="258" t="str">
        <f t="shared" si="4279"/>
        <v/>
      </c>
      <c r="Z674" s="235" t="str">
        <f t="shared" ref="Z674:AA674" si="4308">IF($K674="","",IF($K674=$K672,AT672,AT671))</f>
        <v/>
      </c>
      <c r="AA674" s="235" t="str">
        <f t="shared" si="4308"/>
        <v/>
      </c>
      <c r="AB674" s="239" t="str">
        <f t="shared" ref="AB674" si="4309">IF($K674="","",IF($K674=$K672,AW672,AW671))</f>
        <v/>
      </c>
      <c r="AC674" s="239" t="str">
        <f t="shared" ref="AC674" si="4310">IF($K674="","",IF($K674=$K672,AY672,AY671))</f>
        <v/>
      </c>
      <c r="AD674" s="232" t="str">
        <f t="shared" ref="AD674:AG674" si="4311">IF($K674="","",IF($K674=$K672,Z672,Z671))</f>
        <v/>
      </c>
      <c r="AE674" s="232" t="str">
        <f t="shared" si="4311"/>
        <v/>
      </c>
      <c r="AF674" s="240" t="str">
        <f t="shared" si="4311"/>
        <v/>
      </c>
      <c r="AG674" s="240" t="str">
        <f t="shared" si="4311"/>
        <v/>
      </c>
      <c r="AH674" s="232" t="str">
        <f t="shared" ref="AH674:AK674" si="4312">IF($K674="","",IF($K674=$K672,AD672,AD671))</f>
        <v/>
      </c>
      <c r="AI674" s="232" t="str">
        <f t="shared" si="4312"/>
        <v/>
      </c>
      <c r="AJ674" s="233" t="str">
        <f t="shared" si="4312"/>
        <v/>
      </c>
      <c r="AK674" s="233" t="str">
        <f t="shared" si="4312"/>
        <v/>
      </c>
      <c r="AL674" s="236" t="str">
        <f t="shared" ref="AL674" si="4313">IF($K674="","",IF($K674=$K672,AZ672,AZ671))</f>
        <v/>
      </c>
      <c r="AM674" s="241" t="str">
        <f t="shared" ref="AM674:AN674" si="4314">IF($K674="","",IF($K674=$K672,AL672,AL671))</f>
        <v/>
      </c>
      <c r="AN674" s="241" t="str">
        <f t="shared" si="4314"/>
        <v/>
      </c>
      <c r="AO674" s="277"/>
      <c r="AP674" s="277"/>
      <c r="AQ674" s="277"/>
      <c r="AR674" s="277"/>
      <c r="AS674" s="277"/>
      <c r="AT674" s="264"/>
      <c r="AU674" s="265"/>
      <c r="AV674" s="179"/>
      <c r="AW674" s="265"/>
      <c r="AX674" s="179"/>
      <c r="AY674" s="265"/>
      <c r="AZ674" s="266"/>
      <c r="BA674" s="223" t="str">
        <f t="shared" si="4137"/>
        <v/>
      </c>
      <c r="BB674" s="223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223" t="str">
        <f t="shared" si="4129"/>
        <v/>
      </c>
    </row>
    <row r="675" spans="1:55">
      <c r="A675" s="166">
        <f>输入错误检查!A674</f>
        <v>0</v>
      </c>
      <c r="B675" s="108" t="str">
        <f>IF(赛果!A58="","",赛果!A58)</f>
        <v/>
      </c>
      <c r="C675" s="108" t="str">
        <f>IF(赛果!B58="","",赛果!B58)</f>
        <v/>
      </c>
      <c r="D675" s="108" t="str">
        <f>IF(赛果!C58="","",赛果!C58)</f>
        <v/>
      </c>
      <c r="E675" s="108" t="str">
        <f>IF(赛果!D58="","",赛果!D58)</f>
        <v/>
      </c>
      <c r="F675" s="108" t="str">
        <f>IF(赛果!E58="","",赛果!E58)</f>
        <v/>
      </c>
      <c r="G675" s="125">
        <v>1</v>
      </c>
      <c r="H675" s="108" t="s">
        <v>307</v>
      </c>
      <c r="I675" s="108" t="str">
        <f t="shared" si="4169"/>
        <v/>
      </c>
      <c r="J675" s="108" t="str">
        <f t="shared" si="4170"/>
        <v/>
      </c>
      <c r="K675" s="179"/>
      <c r="L675" s="207"/>
      <c r="M675" s="208">
        <f>S675+S676</f>
        <v>0</v>
      </c>
      <c r="N675" s="208">
        <f>T675+T676</f>
        <v>0</v>
      </c>
      <c r="O675" s="125">
        <f t="shared" ref="O675:O679" si="4315">M675+N675</f>
        <v>0</v>
      </c>
      <c r="P675" s="209">
        <f t="shared" ref="P675:P679" si="4316">IF(M675&gt;N675,1,0)</f>
        <v>0</v>
      </c>
      <c r="Q675" s="209">
        <f t="shared" ref="Q675:Q679" si="4317">IF(M675+N675=0,0,IF(M675=N675,1,0))</f>
        <v>0</v>
      </c>
      <c r="R675" s="209">
        <f t="shared" ref="R675:R679" si="4318">IF(M675&lt;N675,1,0)</f>
        <v>0</v>
      </c>
      <c r="S675" s="177"/>
      <c r="T675" s="177"/>
      <c r="U675" s="125" t="str">
        <f t="shared" si="4103"/>
        <v/>
      </c>
      <c r="V675" s="125" t="str" cm="1">
        <f t="array" ref="V675">_xlfn.IFS(S675+T675=0,"",S675&gt;T675,IF(I675="主",IF(S675=5,4,3),IF(S675=5,0,1)),S675&lt;T675,IF(I675="主",IF(T675=5,0,1),IF(T675=5,4,3)),S675=T675,2)</f>
        <v/>
      </c>
      <c r="W675" s="210"/>
      <c r="X675" s="210"/>
      <c r="Y675" s="210"/>
      <c r="Z675" s="211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3"/>
      <c r="AL675" s="214"/>
      <c r="AM675" s="214"/>
      <c r="AN675" s="214"/>
      <c r="AO675" s="249"/>
      <c r="AP675" s="250"/>
      <c r="AQ675" s="217"/>
      <c r="AR675" s="218"/>
      <c r="AS675" s="219"/>
      <c r="AT675" s="220"/>
      <c r="AU675" s="221"/>
      <c r="AV675" s="179"/>
      <c r="AW675" s="221"/>
      <c r="AX675" s="179"/>
      <c r="AY675" s="221"/>
      <c r="AZ675" s="136"/>
      <c r="BA675" s="223" t="str">
        <f t="shared" si="4137"/>
        <v/>
      </c>
      <c r="BB675" s="223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223" t="str">
        <f t="shared" si="4129"/>
        <v/>
      </c>
    </row>
    <row r="676" spans="1:55">
      <c r="A676" s="166">
        <f>输入错误检查!A675</f>
        <v>0</v>
      </c>
      <c r="B676" s="108" t="str">
        <f t="shared" ref="B676:B686" si="4319">B675</f>
        <v/>
      </c>
      <c r="C676" s="108" t="str">
        <f t="shared" ref="C676:C686" si="4320">C675</f>
        <v/>
      </c>
      <c r="D676" s="108" t="str">
        <f t="shared" ref="D676:D686" si="4321">D675</f>
        <v/>
      </c>
      <c r="E676" s="108" t="str">
        <f t="shared" ref="E676:E686" si="4322">E675</f>
        <v/>
      </c>
      <c r="F676" s="108" t="str">
        <f t="shared" ref="F676:F686" si="4323">F675</f>
        <v/>
      </c>
      <c r="G676" s="125">
        <v>1</v>
      </c>
      <c r="H676" s="108" t="s">
        <v>311</v>
      </c>
      <c r="I676" s="108" t="str">
        <f t="shared" si="4169"/>
        <v/>
      </c>
      <c r="J676" s="108" t="str">
        <f t="shared" si="4170"/>
        <v/>
      </c>
      <c r="K676" s="179"/>
      <c r="L676" s="245"/>
      <c r="M676" s="208"/>
      <c r="N676" s="208"/>
      <c r="O676" s="125"/>
      <c r="P676" s="224"/>
      <c r="Q676" s="224"/>
      <c r="R676" s="224"/>
      <c r="S676" s="177"/>
      <c r="T676" s="177"/>
      <c r="U676" s="125" t="str">
        <f t="shared" si="4103"/>
        <v/>
      </c>
      <c r="V676" s="125" t="str" cm="1">
        <f t="array" ref="V676">_xlfn.IFS(S676+T676=0,"",S676&gt;T676,IF(I676="主",IF(S676=5,4,3),IF(S676=5,0,1)),S676&lt;T676,IF(I676="主",IF(T676=5,0,1),IF(T676=5,4,3)),S676=T676,2)</f>
        <v/>
      </c>
      <c r="W676" s="210" t="str">
        <f>IF(W675="","",W675)</f>
        <v/>
      </c>
      <c r="X676" s="210"/>
      <c r="Y676" s="210" t="str">
        <f t="shared" ref="Y676:Y680" si="4324">IF(Y675="","",Y675)</f>
        <v/>
      </c>
      <c r="Z676" s="225"/>
      <c r="AA676" s="226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13"/>
      <c r="AL676" s="214"/>
      <c r="AM676" s="214"/>
      <c r="AN676" s="214"/>
      <c r="AO676" s="249"/>
      <c r="AP676" s="250"/>
      <c r="AQ676" s="228"/>
      <c r="AR676" s="229"/>
      <c r="AS676" s="230"/>
      <c r="AT676" s="220"/>
      <c r="AU676" s="221"/>
      <c r="AV676" s="179"/>
      <c r="AW676" s="221"/>
      <c r="AX676" s="179"/>
      <c r="AY676" s="221"/>
      <c r="AZ676" s="136"/>
      <c r="BA676" s="223" t="str">
        <f t="shared" si="4137"/>
        <v/>
      </c>
      <c r="BB676" s="223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223" t="str">
        <f t="shared" si="4129"/>
        <v/>
      </c>
    </row>
    <row r="677" spans="1:55">
      <c r="A677" s="166">
        <f>输入错误检查!A676</f>
        <v>0</v>
      </c>
      <c r="B677" s="108" t="str">
        <f t="shared" si="4319"/>
        <v/>
      </c>
      <c r="C677" s="108" t="str">
        <f t="shared" si="4320"/>
        <v/>
      </c>
      <c r="D677" s="108" t="str">
        <f t="shared" si="4321"/>
        <v/>
      </c>
      <c r="E677" s="108" t="str">
        <f t="shared" si="4322"/>
        <v/>
      </c>
      <c r="F677" s="108" t="str">
        <f t="shared" si="4323"/>
        <v/>
      </c>
      <c r="G677" s="125">
        <v>2</v>
      </c>
      <c r="H677" s="108" t="s">
        <v>307</v>
      </c>
      <c r="I677" s="108" t="str">
        <f t="shared" si="4169"/>
        <v/>
      </c>
      <c r="J677" s="108" t="str">
        <f t="shared" si="4170"/>
        <v/>
      </c>
      <c r="K677" s="179"/>
      <c r="L677" s="207"/>
      <c r="M677" s="208">
        <f>S677+S678</f>
        <v>0</v>
      </c>
      <c r="N677" s="208">
        <f>T677+T678</f>
        <v>0</v>
      </c>
      <c r="O677" s="125">
        <f t="shared" si="4315"/>
        <v>0</v>
      </c>
      <c r="P677" s="209">
        <f t="shared" si="4316"/>
        <v>0</v>
      </c>
      <c r="Q677" s="209">
        <f t="shared" si="4317"/>
        <v>0</v>
      </c>
      <c r="R677" s="209">
        <f t="shared" si="4318"/>
        <v>0</v>
      </c>
      <c r="S677" s="177"/>
      <c r="T677" s="177"/>
      <c r="U677" s="125" t="str">
        <f t="shared" si="4103"/>
        <v/>
      </c>
      <c r="V677" s="125" t="str" cm="1">
        <f t="array" ref="V677">_xlfn.IFS(S677+T677=0,"",S677&gt;T677,IF(I677="主",IF(S677=5,4,3),IF(S677=5,0,1)),S677&lt;T677,IF(I677="主",IF(T677=5,0,1),IF(T677=5,4,3)),S677=T677,2)</f>
        <v/>
      </c>
      <c r="W677" s="231"/>
      <c r="X677" s="210"/>
      <c r="Y677" s="210"/>
      <c r="Z677" s="232" t="str">
        <f t="shared" ref="Z677:AA677" si="4325">IF($K677="","",IF($K677=$K675,AT675,AT676))</f>
        <v/>
      </c>
      <c r="AA677" s="233" t="str">
        <f t="shared" si="4325"/>
        <v/>
      </c>
      <c r="AB677" s="234" t="str">
        <f t="shared" ref="AB677" si="4326">IF($K677="","",IF($K677=$K675,AW675,AW676))</f>
        <v/>
      </c>
      <c r="AC677" s="235" t="str">
        <f t="shared" ref="AC677" si="4327">IF($K677="","",IF($K677=$K675,AY675,AY676))</f>
        <v/>
      </c>
      <c r="AD677" s="227"/>
      <c r="AE677" s="227"/>
      <c r="AF677" s="227"/>
      <c r="AG677" s="227"/>
      <c r="AH677" s="227"/>
      <c r="AI677" s="227"/>
      <c r="AJ677" s="227"/>
      <c r="AK677" s="227"/>
      <c r="AL677" s="236" t="str">
        <f t="shared" ref="AL677" si="4328">IF($K677="","",IF($K677=$K675,AZ675,AZ676))</f>
        <v/>
      </c>
      <c r="AM677" s="214"/>
      <c r="AN677" s="214"/>
      <c r="AO677" s="249"/>
      <c r="AP677" s="177"/>
      <c r="AQ677" s="281"/>
      <c r="AR677" s="238"/>
      <c r="AS677" s="230"/>
      <c r="AT677" s="220"/>
      <c r="AU677" s="221"/>
      <c r="AV677" s="179"/>
      <c r="AW677" s="221"/>
      <c r="AX677" s="179"/>
      <c r="AY677" s="221"/>
      <c r="AZ677" s="139"/>
      <c r="BA677" s="223" t="str">
        <f t="shared" si="4137"/>
        <v/>
      </c>
      <c r="BB677" s="223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223" t="str">
        <f t="shared" si="4129"/>
        <v/>
      </c>
    </row>
    <row r="678" spans="1:55">
      <c r="A678" s="166">
        <f>输入错误检查!A677</f>
        <v>0</v>
      </c>
      <c r="B678" s="108" t="str">
        <f t="shared" si="4319"/>
        <v/>
      </c>
      <c r="C678" s="108" t="str">
        <f t="shared" si="4320"/>
        <v/>
      </c>
      <c r="D678" s="108" t="str">
        <f t="shared" si="4321"/>
        <v/>
      </c>
      <c r="E678" s="108" t="str">
        <f t="shared" si="4322"/>
        <v/>
      </c>
      <c r="F678" s="108" t="str">
        <f t="shared" si="4323"/>
        <v/>
      </c>
      <c r="G678" s="125">
        <v>2</v>
      </c>
      <c r="H678" s="108" t="s">
        <v>311</v>
      </c>
      <c r="I678" s="108" t="str">
        <f t="shared" si="4169"/>
        <v/>
      </c>
      <c r="J678" s="108" t="str">
        <f t="shared" si="4170"/>
        <v/>
      </c>
      <c r="K678" s="179"/>
      <c r="L678" s="245"/>
      <c r="M678" s="208"/>
      <c r="N678" s="208"/>
      <c r="O678" s="125"/>
      <c r="P678" s="224"/>
      <c r="Q678" s="224"/>
      <c r="R678" s="224"/>
      <c r="S678" s="177"/>
      <c r="T678" s="177"/>
      <c r="U678" s="125" t="str">
        <f t="shared" si="4103"/>
        <v/>
      </c>
      <c r="V678" s="125" t="str" cm="1">
        <f t="array" ref="V678">_xlfn.IFS(S678+T678=0,"",S678&gt;T678,IF(I678="主",IF(S678=5,4,3),IF(S678=5,0,1)),S678&lt;T678,IF(I678="主",IF(T678=5,0,1),IF(T678=5,4,3)),S678=T678,2)</f>
        <v/>
      </c>
      <c r="W678" s="231"/>
      <c r="X678" s="210"/>
      <c r="Y678" s="210" t="str">
        <f t="shared" si="4324"/>
        <v/>
      </c>
      <c r="Z678" s="232" t="str">
        <f t="shared" ref="Z678:AA678" si="4329">IF($K678="","",IF($K678=$K676,AT676,AT675))</f>
        <v/>
      </c>
      <c r="AA678" s="233" t="str">
        <f t="shared" si="4329"/>
        <v/>
      </c>
      <c r="AB678" s="234" t="str">
        <f t="shared" ref="AB678" si="4330">IF($K678="","",IF($K678=$K676,AW676,AW675))</f>
        <v/>
      </c>
      <c r="AC678" s="235" t="str">
        <f t="shared" ref="AC678" si="4331">IF($K678="","",IF($K678=$K676,AY676,AY675))</f>
        <v/>
      </c>
      <c r="AD678" s="226"/>
      <c r="AE678" s="226"/>
      <c r="AF678" s="227"/>
      <c r="AG678" s="227"/>
      <c r="AH678" s="227"/>
      <c r="AI678" s="227"/>
      <c r="AJ678" s="227"/>
      <c r="AK678" s="227"/>
      <c r="AL678" s="236" t="str">
        <f t="shared" ref="AL678" si="4332">IF($K678="","",IF($K678=$K676,AZ676,AZ675))</f>
        <v/>
      </c>
      <c r="AM678" s="214"/>
      <c r="AN678" s="214"/>
      <c r="AO678" s="249"/>
      <c r="AP678" s="177"/>
      <c r="AQ678" s="250"/>
      <c r="AR678" s="228"/>
      <c r="AS678" s="230"/>
      <c r="AT678" s="220"/>
      <c r="AU678" s="221"/>
      <c r="AV678" s="179"/>
      <c r="AW678" s="221"/>
      <c r="AX678" s="179"/>
      <c r="AY678" s="221"/>
      <c r="AZ678" s="136"/>
      <c r="BA678" s="223" t="str">
        <f t="shared" si="4137"/>
        <v/>
      </c>
      <c r="BB678" s="223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223" t="str">
        <f t="shared" si="4129"/>
        <v/>
      </c>
    </row>
    <row r="679" spans="1:55">
      <c r="A679" s="166">
        <f>输入错误检查!A678</f>
        <v>0</v>
      </c>
      <c r="B679" s="108" t="str">
        <f t="shared" si="4319"/>
        <v/>
      </c>
      <c r="C679" s="108" t="str">
        <f t="shared" si="4320"/>
        <v/>
      </c>
      <c r="D679" s="108" t="str">
        <f t="shared" si="4321"/>
        <v/>
      </c>
      <c r="E679" s="108" t="str">
        <f t="shared" si="4322"/>
        <v/>
      </c>
      <c r="F679" s="108" t="str">
        <f t="shared" si="4323"/>
        <v/>
      </c>
      <c r="G679" s="125">
        <v>3</v>
      </c>
      <c r="H679" s="108" t="s">
        <v>307</v>
      </c>
      <c r="I679" s="108" t="str">
        <f t="shared" si="4169"/>
        <v/>
      </c>
      <c r="J679" s="108" t="str">
        <f t="shared" si="4170"/>
        <v/>
      </c>
      <c r="K679" s="179"/>
      <c r="L679" s="245"/>
      <c r="M679" s="208">
        <f>S679+S680</f>
        <v>0</v>
      </c>
      <c r="N679" s="208">
        <f>T679+T680</f>
        <v>0</v>
      </c>
      <c r="O679" s="125">
        <f t="shared" si="4315"/>
        <v>0</v>
      </c>
      <c r="P679" s="209">
        <f t="shared" si="4316"/>
        <v>0</v>
      </c>
      <c r="Q679" s="209">
        <f t="shared" si="4317"/>
        <v>0</v>
      </c>
      <c r="R679" s="209">
        <f t="shared" si="4318"/>
        <v>0</v>
      </c>
      <c r="S679" s="177"/>
      <c r="T679" s="177"/>
      <c r="U679" s="125" t="str">
        <f t="shared" si="4103"/>
        <v/>
      </c>
      <c r="V679" s="125" t="str" cm="1">
        <f t="array" ref="V679">_xlfn.IFS(S679+T679=0,"",S679&gt;T679,IF(I679="主",IF(S679=5,4,3),IF(S679=5,0,1)),S679&lt;T679,IF(I679="主",IF(T679=5,0,1),IF(T679=5,4,3)),S679=T679,2)</f>
        <v/>
      </c>
      <c r="W679" s="231"/>
      <c r="X679" s="231"/>
      <c r="Y679" s="210"/>
      <c r="Z679" s="235" t="str">
        <f t="shared" ref="Z679:AA679" si="4333">IF($K679="","",IF($K679=$K677,AT677,AT678))</f>
        <v/>
      </c>
      <c r="AA679" s="235" t="str">
        <f t="shared" si="4333"/>
        <v/>
      </c>
      <c r="AB679" s="239" t="str">
        <f t="shared" ref="AB679" si="4334">IF($K679="","",IF($K679=$K677,AW677,AW678))</f>
        <v/>
      </c>
      <c r="AC679" s="239" t="str">
        <f t="shared" ref="AC679" si="4335">IF($K679="","",IF($K679=$K677,AY677,AY678))</f>
        <v/>
      </c>
      <c r="AD679" s="235" t="str">
        <f t="shared" ref="AD679:AG679" si="4336">IF($K679="","",IF($K679=$K677,Z677,Z678))</f>
        <v/>
      </c>
      <c r="AE679" s="240" t="str">
        <f t="shared" si="4336"/>
        <v/>
      </c>
      <c r="AF679" s="240" t="str">
        <f t="shared" si="4336"/>
        <v/>
      </c>
      <c r="AG679" s="240" t="str">
        <f t="shared" si="4336"/>
        <v/>
      </c>
      <c r="AH679" s="227"/>
      <c r="AI679" s="227"/>
      <c r="AJ679" s="227"/>
      <c r="AK679" s="227"/>
      <c r="AL679" s="236" t="str">
        <f t="shared" ref="AL679" si="4337">IF($K679="","",IF($K679=$K677,AZ677,AZ678))</f>
        <v/>
      </c>
      <c r="AM679" s="241" t="str">
        <f t="shared" ref="AM679" si="4338">IF($K679="","",IF($K679=$K677,AL677,AL678))</f>
        <v/>
      </c>
      <c r="AN679" s="214"/>
      <c r="AO679" s="249"/>
      <c r="AP679" s="177"/>
      <c r="AQ679" s="177"/>
      <c r="AR679" s="281"/>
      <c r="AS679" s="242"/>
      <c r="AT679" s="282"/>
      <c r="AU679" s="247"/>
      <c r="AV679" s="177"/>
      <c r="AW679" s="247"/>
      <c r="AX679" s="177"/>
      <c r="AY679" s="247"/>
      <c r="AZ679" s="139"/>
      <c r="BA679" s="223" t="str">
        <f t="shared" si="4137"/>
        <v/>
      </c>
      <c r="BB679" s="223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223" t="str">
        <f t="shared" si="4129"/>
        <v/>
      </c>
    </row>
    <row r="680" spans="1:55">
      <c r="A680" s="166">
        <f>输入错误检查!A679</f>
        <v>0</v>
      </c>
      <c r="B680" s="108" t="str">
        <f t="shared" si="4319"/>
        <v/>
      </c>
      <c r="C680" s="108" t="str">
        <f t="shared" si="4320"/>
        <v/>
      </c>
      <c r="D680" s="108" t="str">
        <f t="shared" si="4321"/>
        <v/>
      </c>
      <c r="E680" s="108" t="str">
        <f t="shared" si="4322"/>
        <v/>
      </c>
      <c r="F680" s="108" t="str">
        <f t="shared" si="4323"/>
        <v/>
      </c>
      <c r="G680" s="125">
        <v>3</v>
      </c>
      <c r="H680" s="108" t="s">
        <v>311</v>
      </c>
      <c r="I680" s="108" t="str">
        <f t="shared" si="4169"/>
        <v/>
      </c>
      <c r="J680" s="108" t="str">
        <f t="shared" si="4170"/>
        <v/>
      </c>
      <c r="K680" s="179"/>
      <c r="L680" s="245"/>
      <c r="M680" s="208"/>
      <c r="N680" s="208"/>
      <c r="O680" s="125"/>
      <c r="P680" s="224"/>
      <c r="Q680" s="224"/>
      <c r="R680" s="224"/>
      <c r="S680" s="177"/>
      <c r="T680" s="177"/>
      <c r="U680" s="125" t="str">
        <f t="shared" si="4103"/>
        <v/>
      </c>
      <c r="V680" s="125" t="str" cm="1">
        <f t="array" ref="V680">_xlfn.IFS(S680+T680=0,"",S680&gt;T680,IF(I680="主",IF(S680=5,4,3),IF(S680=5,0,1)),S680&lt;T680,IF(I680="主",IF(T680=5,0,1),IF(T680=5,4,3)),S680=T680,2)</f>
        <v/>
      </c>
      <c r="W680" s="231"/>
      <c r="X680" s="231"/>
      <c r="Y680" s="210" t="str">
        <f t="shared" si="4324"/>
        <v/>
      </c>
      <c r="Z680" s="235" t="str">
        <f t="shared" ref="Z680:AA680" si="4339">IF($K680="","",IF($K680=$K678,AT678,AT677))</f>
        <v/>
      </c>
      <c r="AA680" s="235" t="str">
        <f t="shared" si="4339"/>
        <v/>
      </c>
      <c r="AB680" s="239" t="str">
        <f t="shared" ref="AB680" si="4340">IF($K680="","",IF($K680=$K678,AW678,AW677))</f>
        <v/>
      </c>
      <c r="AC680" s="239" t="str">
        <f t="shared" ref="AC680" si="4341">IF($K680="","",IF($K680=$K678,AY678,AY677))</f>
        <v/>
      </c>
      <c r="AD680" s="235" t="str">
        <f t="shared" ref="AD680:AG680" si="4342">IF($K680="","",IF($K680=$K678,Z678,Z677))</f>
        <v/>
      </c>
      <c r="AE680" s="240" t="str">
        <f t="shared" si="4342"/>
        <v/>
      </c>
      <c r="AF680" s="240" t="str">
        <f t="shared" si="4342"/>
        <v/>
      </c>
      <c r="AG680" s="240" t="str">
        <f t="shared" si="4342"/>
        <v/>
      </c>
      <c r="AH680" s="226"/>
      <c r="AI680" s="226"/>
      <c r="AJ680" s="226"/>
      <c r="AK680" s="243"/>
      <c r="AL680" s="236" t="str">
        <f t="shared" ref="AL680" si="4343">IF($K680="","",IF($K680=$K678,AZ678,AZ677))</f>
        <v/>
      </c>
      <c r="AM680" s="241" t="str">
        <f t="shared" ref="AM680" si="4344">IF($K680="","",IF($K680=$K678,AL678,AL677))</f>
        <v/>
      </c>
      <c r="AN680" s="214"/>
      <c r="AO680" s="249"/>
      <c r="AP680" s="177"/>
      <c r="AQ680" s="177"/>
      <c r="AR680" s="250"/>
      <c r="AS680" s="244"/>
      <c r="AT680" s="282"/>
      <c r="AU680" s="247"/>
      <c r="AV680" s="177"/>
      <c r="AW680" s="247"/>
      <c r="AX680" s="177"/>
      <c r="AY680" s="247"/>
      <c r="AZ680" s="139"/>
      <c r="BA680" s="223" t="str">
        <f t="shared" si="4137"/>
        <v/>
      </c>
      <c r="BB680" s="223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223" t="str">
        <f t="shared" si="4129"/>
        <v/>
      </c>
    </row>
    <row r="681" spans="1:55">
      <c r="A681" s="166">
        <f>输入错误检查!A680</f>
        <v>0</v>
      </c>
      <c r="B681" s="108" t="str">
        <f t="shared" si="4319"/>
        <v/>
      </c>
      <c r="C681" s="108" t="str">
        <f t="shared" si="4320"/>
        <v/>
      </c>
      <c r="D681" s="108" t="str">
        <f t="shared" si="4321"/>
        <v/>
      </c>
      <c r="E681" s="108" t="str">
        <f t="shared" si="4322"/>
        <v/>
      </c>
      <c r="F681" s="108" t="str">
        <f t="shared" si="4323"/>
        <v/>
      </c>
      <c r="G681" s="125">
        <v>4</v>
      </c>
      <c r="H681" s="108" t="s">
        <v>307</v>
      </c>
      <c r="I681" s="108" t="str">
        <f t="shared" si="4169"/>
        <v/>
      </c>
      <c r="J681" s="108" t="str">
        <f t="shared" si="4170"/>
        <v/>
      </c>
      <c r="K681" s="179"/>
      <c r="L681" s="245"/>
      <c r="M681" s="208">
        <f>S681+S682</f>
        <v>0</v>
      </c>
      <c r="N681" s="208">
        <f>T681+T682</f>
        <v>0</v>
      </c>
      <c r="O681" s="125">
        <f t="shared" ref="O681:O685" si="4345">M681+N681</f>
        <v>0</v>
      </c>
      <c r="P681" s="209">
        <f t="shared" ref="P681:P685" si="4346">IF(M681&gt;N681,1,0)</f>
        <v>0</v>
      </c>
      <c r="Q681" s="209">
        <f t="shared" ref="Q681:Q685" si="4347">IF(M681+N681=0,0,IF(M681=N681,1,0))</f>
        <v>0</v>
      </c>
      <c r="R681" s="209">
        <f t="shared" ref="R681:R685" si="4348">IF(M681&lt;N681,1,0)</f>
        <v>0</v>
      </c>
      <c r="S681" s="177"/>
      <c r="T681" s="177"/>
      <c r="U681" s="125" t="str">
        <f t="shared" si="4103"/>
        <v/>
      </c>
      <c r="V681" s="125" t="str" cm="1">
        <f t="array" ref="V681">_xlfn.IFS(S681+T681=0,"",S681&gt;T681,IF(I681="主",IF(S681=5,4,3),IF(S681=5,0,1)),S681&lt;T681,IF(I681="主",IF(T681=5,0,1),IF(T681=5,4,3)),S681=T681,2)</f>
        <v/>
      </c>
      <c r="W681" s="231"/>
      <c r="X681" s="231"/>
      <c r="Y681" s="210"/>
      <c r="Z681" s="235" t="str">
        <f t="shared" ref="Z681:AA681" si="4349">IF($K681="","",IF($K681=$K679,AT679,AT680))</f>
        <v/>
      </c>
      <c r="AA681" s="235" t="str">
        <f t="shared" si="4349"/>
        <v/>
      </c>
      <c r="AB681" s="239" t="str">
        <f t="shared" ref="AB681" si="4350">IF($K681="","",IF($K681=$K679,AW679,AW680))</f>
        <v/>
      </c>
      <c r="AC681" s="239" t="str">
        <f t="shared" ref="AC681" si="4351">IF($K681="","",IF($K681=$K679,AY679,AY680))</f>
        <v/>
      </c>
      <c r="AD681" s="232" t="str">
        <f t="shared" ref="AD681:AG681" si="4352">IF($K681="","",IF($K681=$K679,Z679,Z680))</f>
        <v/>
      </c>
      <c r="AE681" s="232" t="str">
        <f t="shared" si="4352"/>
        <v/>
      </c>
      <c r="AF681" s="240" t="str">
        <f t="shared" si="4352"/>
        <v/>
      </c>
      <c r="AG681" s="240" t="str">
        <f t="shared" si="4352"/>
        <v/>
      </c>
      <c r="AH681" s="232" t="str">
        <f t="shared" ref="AH681:AK681" si="4353">IF($K681="","",IF($K681=$K679,AD679,AD680))</f>
        <v/>
      </c>
      <c r="AI681" s="232" t="str">
        <f t="shared" si="4353"/>
        <v/>
      </c>
      <c r="AJ681" s="233" t="str">
        <f t="shared" si="4353"/>
        <v/>
      </c>
      <c r="AK681" s="233" t="str">
        <f t="shared" si="4353"/>
        <v/>
      </c>
      <c r="AL681" s="236" t="str">
        <f t="shared" ref="AL681" si="4354">IF($K681="","",IF($K681=$K679,AZ679,AZ680))</f>
        <v/>
      </c>
      <c r="AM681" s="241" t="str">
        <f t="shared" ref="AM681:AN681" si="4355">IF($K681="","",IF($K681=$K679,AL679,AL680))</f>
        <v/>
      </c>
      <c r="AN681" s="241" t="str">
        <f t="shared" si="4355"/>
        <v/>
      </c>
      <c r="AO681" s="177"/>
      <c r="AP681" s="177"/>
      <c r="AQ681" s="177"/>
      <c r="AR681" s="177"/>
      <c r="AS681" s="246"/>
      <c r="AT681" s="247"/>
      <c r="AU681" s="247"/>
      <c r="AV681" s="177"/>
      <c r="AW681" s="247"/>
      <c r="AX681" s="177"/>
      <c r="AY681" s="247"/>
      <c r="AZ681" s="139"/>
      <c r="BA681" s="223" t="str">
        <f t="shared" si="4137"/>
        <v/>
      </c>
      <c r="BB681" s="223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223" t="str">
        <f t="shared" si="4129"/>
        <v/>
      </c>
    </row>
    <row r="682" spans="1:55">
      <c r="A682" s="166">
        <f>输入错误检查!A681</f>
        <v>0</v>
      </c>
      <c r="B682" s="108" t="str">
        <f t="shared" si="4319"/>
        <v/>
      </c>
      <c r="C682" s="108" t="str">
        <f t="shared" si="4320"/>
        <v/>
      </c>
      <c r="D682" s="108" t="str">
        <f t="shared" si="4321"/>
        <v/>
      </c>
      <c r="E682" s="108" t="str">
        <f t="shared" si="4322"/>
        <v/>
      </c>
      <c r="F682" s="108" t="str">
        <f t="shared" si="4323"/>
        <v/>
      </c>
      <c r="G682" s="125">
        <v>4</v>
      </c>
      <c r="H682" s="108" t="s">
        <v>311</v>
      </c>
      <c r="I682" s="108" t="str">
        <f t="shared" si="4169"/>
        <v/>
      </c>
      <c r="J682" s="108" t="str">
        <f t="shared" si="4170"/>
        <v/>
      </c>
      <c r="K682" s="179"/>
      <c r="L682" s="245"/>
      <c r="M682" s="208"/>
      <c r="N682" s="208"/>
      <c r="O682" s="125"/>
      <c r="P682" s="224"/>
      <c r="Q682" s="224"/>
      <c r="R682" s="224"/>
      <c r="S682" s="177"/>
      <c r="T682" s="177"/>
      <c r="U682" s="125" t="str">
        <f t="shared" si="4103"/>
        <v/>
      </c>
      <c r="V682" s="125" t="str" cm="1">
        <f t="array" ref="V682">_xlfn.IFS(S682+T682=0,"",S682&gt;T682,IF(I682="主",IF(S682=5,4,3),IF(S682=5,0,1)),S682&lt;T682,IF(I682="主",IF(T682=5,0,1),IF(T682=5,4,3)),S682=T682,2)</f>
        <v/>
      </c>
      <c r="W682" s="231"/>
      <c r="X682" s="231"/>
      <c r="Y682" s="210" t="str">
        <f t="shared" ref="Y682:Y686" si="4356">IF(Y681="","",Y681)</f>
        <v/>
      </c>
      <c r="Z682" s="235" t="str">
        <f t="shared" ref="Z682:AA682" si="4357">IF($K682="","",IF($K682=$K680,AT680,AT679))</f>
        <v/>
      </c>
      <c r="AA682" s="235" t="str">
        <f t="shared" si="4357"/>
        <v/>
      </c>
      <c r="AB682" s="239" t="str">
        <f t="shared" ref="AB682" si="4358">IF($K682="","",IF($K682=$K680,AW680,AW679))</f>
        <v/>
      </c>
      <c r="AC682" s="239" t="str">
        <f t="shared" ref="AC682" si="4359">IF($K682="","",IF($K682=$K680,AY680,AY679))</f>
        <v/>
      </c>
      <c r="AD682" s="232" t="str">
        <f t="shared" ref="AD682:AG682" si="4360">IF($K682="","",IF($K682=$K680,Z680,Z679))</f>
        <v/>
      </c>
      <c r="AE682" s="232" t="str">
        <f t="shared" si="4360"/>
        <v/>
      </c>
      <c r="AF682" s="240" t="str">
        <f t="shared" si="4360"/>
        <v/>
      </c>
      <c r="AG682" s="240" t="str">
        <f t="shared" si="4360"/>
        <v/>
      </c>
      <c r="AH682" s="232" t="str">
        <f t="shared" ref="AH682:AK682" si="4361">IF($K682="","",IF($K682=$K680,AD680,AD679))</f>
        <v/>
      </c>
      <c r="AI682" s="232" t="str">
        <f t="shared" si="4361"/>
        <v/>
      </c>
      <c r="AJ682" s="233" t="str">
        <f t="shared" si="4361"/>
        <v/>
      </c>
      <c r="AK682" s="233" t="str">
        <f t="shared" si="4361"/>
        <v/>
      </c>
      <c r="AL682" s="236" t="str">
        <f t="shared" ref="AL682" si="4362">IF($K682="","",IF($K682=$K680,AZ680,AZ679))</f>
        <v/>
      </c>
      <c r="AM682" s="241" t="str">
        <f t="shared" ref="AM682:AN682" si="4363">IF($K682="","",IF($K682=$K680,AL680,AL679))</f>
        <v/>
      </c>
      <c r="AN682" s="241" t="str">
        <f t="shared" si="4363"/>
        <v/>
      </c>
      <c r="AO682" s="177"/>
      <c r="AP682" s="177"/>
      <c r="AQ682" s="177"/>
      <c r="AR682" s="177"/>
      <c r="AS682" s="177"/>
      <c r="AT682" s="247"/>
      <c r="AU682" s="247"/>
      <c r="AV682" s="177"/>
      <c r="AW682" s="247"/>
      <c r="AX682" s="177"/>
      <c r="AY682" s="247"/>
      <c r="AZ682" s="139"/>
      <c r="BA682" s="223" t="str">
        <f t="shared" si="4137"/>
        <v/>
      </c>
      <c r="BB682" s="223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223" t="str">
        <f t="shared" si="4129"/>
        <v/>
      </c>
    </row>
    <row r="683" spans="1:55">
      <c r="A683" s="166">
        <f>输入错误检查!A682</f>
        <v>0</v>
      </c>
      <c r="B683" s="108" t="str">
        <f t="shared" si="4319"/>
        <v/>
      </c>
      <c r="C683" s="108" t="str">
        <f t="shared" si="4320"/>
        <v/>
      </c>
      <c r="D683" s="108" t="str">
        <f t="shared" si="4321"/>
        <v/>
      </c>
      <c r="E683" s="108" t="str">
        <f t="shared" si="4322"/>
        <v/>
      </c>
      <c r="F683" s="108" t="str">
        <f t="shared" si="4323"/>
        <v/>
      </c>
      <c r="G683" s="125">
        <v>5</v>
      </c>
      <c r="H683" s="108" t="s">
        <v>307</v>
      </c>
      <c r="I683" s="108" t="str">
        <f t="shared" si="4169"/>
        <v/>
      </c>
      <c r="J683" s="108" t="str">
        <f t="shared" si="4170"/>
        <v/>
      </c>
      <c r="K683" s="179"/>
      <c r="L683" s="177"/>
      <c r="M683" s="208">
        <f>S683+S684</f>
        <v>0</v>
      </c>
      <c r="N683" s="208">
        <f>T683+T684</f>
        <v>0</v>
      </c>
      <c r="O683" s="125">
        <f t="shared" si="4345"/>
        <v>0</v>
      </c>
      <c r="P683" s="209">
        <f t="shared" si="4346"/>
        <v>0</v>
      </c>
      <c r="Q683" s="209">
        <f t="shared" si="4347"/>
        <v>0</v>
      </c>
      <c r="R683" s="209">
        <f t="shared" si="4348"/>
        <v>0</v>
      </c>
      <c r="S683" s="177"/>
      <c r="T683" s="177"/>
      <c r="U683" s="125" t="str">
        <f t="shared" si="4103"/>
        <v/>
      </c>
      <c r="V683" s="125" t="str" cm="1">
        <f t="array" ref="V683">_xlfn.IFS(S683+T683=0,"",S683&gt;T683,IF(I683="主",IF(S683=5,4,3),IF(S683=5,0,1)),S683&lt;T683,IF(I683="主",IF(T683=5,0,1),IF(T683=5,4,3)),S683=T683,2)</f>
        <v/>
      </c>
      <c r="W683" s="231"/>
      <c r="X683" s="231"/>
      <c r="Y683" s="210"/>
      <c r="Z683" s="235" t="str">
        <f t="shared" ref="Z683:AA683" si="4364">IF($K683="","",IF($K683=$K681,AT681,AT682))</f>
        <v/>
      </c>
      <c r="AA683" s="235" t="str">
        <f t="shared" si="4364"/>
        <v/>
      </c>
      <c r="AB683" s="239" t="str">
        <f t="shared" ref="AB683" si="4365">IF($K683="","",IF($K683=$K681,AW681,AW682))</f>
        <v/>
      </c>
      <c r="AC683" s="239" t="str">
        <f t="shared" ref="AC683" si="4366">IF($K683="","",IF($K683=$K681,AY681,AY682))</f>
        <v/>
      </c>
      <c r="AD683" s="232" t="str">
        <f t="shared" ref="AD683:AG683" si="4367">IF($K683="","",IF($K683=$K681,Z681,Z682))</f>
        <v/>
      </c>
      <c r="AE683" s="232" t="str">
        <f t="shared" si="4367"/>
        <v/>
      </c>
      <c r="AF683" s="240" t="str">
        <f t="shared" si="4367"/>
        <v/>
      </c>
      <c r="AG683" s="240" t="str">
        <f t="shared" si="4367"/>
        <v/>
      </c>
      <c r="AH683" s="232" t="str">
        <f t="shared" ref="AH683:AK683" si="4368">IF($K683="","",IF($K683=$K681,AD681,AD682))</f>
        <v/>
      </c>
      <c r="AI683" s="232" t="str">
        <f t="shared" si="4368"/>
        <v/>
      </c>
      <c r="AJ683" s="233" t="str">
        <f t="shared" si="4368"/>
        <v/>
      </c>
      <c r="AK683" s="233" t="str">
        <f t="shared" si="4368"/>
        <v/>
      </c>
      <c r="AL683" s="236" t="str">
        <f t="shared" ref="AL683" si="4369">IF($K683="","",IF($K683=$K681,AZ681,AZ682))</f>
        <v/>
      </c>
      <c r="AM683" s="241" t="str">
        <f t="shared" ref="AM683:AN683" si="4370">IF($K683="","",IF($K683=$K681,AL681,AL682))</f>
        <v/>
      </c>
      <c r="AN683" s="241" t="str">
        <f t="shared" si="4370"/>
        <v/>
      </c>
      <c r="AO683" s="249"/>
      <c r="AP683" s="177"/>
      <c r="AQ683" s="177"/>
      <c r="AR683" s="250"/>
      <c r="AS683" s="246"/>
      <c r="AT683" s="251"/>
      <c r="AU683" s="252"/>
      <c r="AV683" s="177"/>
      <c r="AW683" s="252"/>
      <c r="AX683" s="177"/>
      <c r="AY683" s="252"/>
      <c r="AZ683" s="283"/>
      <c r="BA683" s="223" t="str">
        <f t="shared" si="4137"/>
        <v/>
      </c>
      <c r="BB683" s="223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223" t="str">
        <f t="shared" si="4129"/>
        <v/>
      </c>
    </row>
    <row r="684" spans="1:55">
      <c r="A684" s="166">
        <f>输入错误检查!A683</f>
        <v>0</v>
      </c>
      <c r="B684" s="108" t="str">
        <f t="shared" si="4319"/>
        <v/>
      </c>
      <c r="C684" s="108" t="str">
        <f t="shared" si="4320"/>
        <v/>
      </c>
      <c r="D684" s="108" t="str">
        <f t="shared" si="4321"/>
        <v/>
      </c>
      <c r="E684" s="108" t="str">
        <f t="shared" si="4322"/>
        <v/>
      </c>
      <c r="F684" s="108" t="str">
        <f t="shared" si="4323"/>
        <v/>
      </c>
      <c r="G684" s="125">
        <v>5</v>
      </c>
      <c r="H684" s="108" t="s">
        <v>311</v>
      </c>
      <c r="I684" s="108" t="str">
        <f t="shared" si="4169"/>
        <v/>
      </c>
      <c r="J684" s="108" t="str">
        <f t="shared" si="4170"/>
        <v/>
      </c>
      <c r="K684" s="179"/>
      <c r="L684" s="177"/>
      <c r="M684" s="208"/>
      <c r="N684" s="208"/>
      <c r="O684" s="125"/>
      <c r="P684" s="224"/>
      <c r="Q684" s="224"/>
      <c r="R684" s="224"/>
      <c r="S684" s="177"/>
      <c r="T684" s="177"/>
      <c r="U684" s="125" t="str">
        <f t="shared" si="4103"/>
        <v/>
      </c>
      <c r="V684" s="125" t="str" cm="1">
        <f t="array" ref="V684">_xlfn.IFS(S684+T684=0,"",S684&gt;T684,IF(I684="主",IF(S684=5,4,3),IF(S684=5,0,1)),S684&lt;T684,IF(I684="主",IF(T684=5,0,1),IF(T684=5,4,3)),S684=T684,2)</f>
        <v/>
      </c>
      <c r="W684" s="231"/>
      <c r="X684" s="231"/>
      <c r="Y684" s="210" t="str">
        <f t="shared" si="4356"/>
        <v/>
      </c>
      <c r="Z684" s="235" t="str">
        <f t="shared" ref="Z684:AA684" si="4371">IF($K684="","",IF($K684=$K682,AT682,AT681))</f>
        <v/>
      </c>
      <c r="AA684" s="235" t="str">
        <f t="shared" si="4371"/>
        <v/>
      </c>
      <c r="AB684" s="239" t="str">
        <f t="shared" ref="AB684" si="4372">IF($K684="","",IF($K684=$K682,AW682,AW681))</f>
        <v/>
      </c>
      <c r="AC684" s="239" t="str">
        <f t="shared" ref="AC684" si="4373">IF($K684="","",IF($K684=$K682,AY682,AY681))</f>
        <v/>
      </c>
      <c r="AD684" s="232" t="str">
        <f t="shared" ref="AD684:AG684" si="4374">IF($K684="","",IF($K684=$K682,Z682,Z681))</f>
        <v/>
      </c>
      <c r="AE684" s="232" t="str">
        <f t="shared" si="4374"/>
        <v/>
      </c>
      <c r="AF684" s="240" t="str">
        <f t="shared" si="4374"/>
        <v/>
      </c>
      <c r="AG684" s="240" t="str">
        <f t="shared" si="4374"/>
        <v/>
      </c>
      <c r="AH684" s="232" t="str">
        <f t="shared" ref="AH684:AK684" si="4375">IF($K684="","",IF($K684=$K682,AD682,AD681))</f>
        <v/>
      </c>
      <c r="AI684" s="232" t="str">
        <f t="shared" si="4375"/>
        <v/>
      </c>
      <c r="AJ684" s="233" t="str">
        <f t="shared" si="4375"/>
        <v/>
      </c>
      <c r="AK684" s="233" t="str">
        <f t="shared" si="4375"/>
        <v/>
      </c>
      <c r="AL684" s="236" t="str">
        <f t="shared" ref="AL684" si="4376">IF($K684="","",IF($K684=$K682,AZ682,AZ681))</f>
        <v/>
      </c>
      <c r="AM684" s="241" t="str">
        <f t="shared" ref="AM684:AN684" si="4377">IF($K684="","",IF($K684=$K682,AL682,AL681))</f>
        <v/>
      </c>
      <c r="AN684" s="241" t="str">
        <f t="shared" si="4377"/>
        <v/>
      </c>
      <c r="AO684" s="249"/>
      <c r="AP684" s="177"/>
      <c r="AQ684" s="177"/>
      <c r="AR684" s="250"/>
      <c r="AS684" s="246"/>
      <c r="AT684" s="251"/>
      <c r="AU684" s="252"/>
      <c r="AV684" s="177"/>
      <c r="AW684" s="252"/>
      <c r="AX684" s="177"/>
      <c r="AY684" s="252"/>
      <c r="AZ684" s="283"/>
      <c r="BA684" s="223" t="str">
        <f t="shared" si="4137"/>
        <v/>
      </c>
      <c r="BB684" s="223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223" t="str">
        <f t="shared" si="4129"/>
        <v/>
      </c>
    </row>
    <row r="685" spans="1:55">
      <c r="A685" s="166">
        <f>输入错误检查!A684</f>
        <v>0</v>
      </c>
      <c r="B685" s="108" t="str">
        <f t="shared" si="4319"/>
        <v/>
      </c>
      <c r="C685" s="108" t="str">
        <f t="shared" si="4320"/>
        <v/>
      </c>
      <c r="D685" s="108" t="str">
        <f t="shared" si="4321"/>
        <v/>
      </c>
      <c r="E685" s="108" t="str">
        <f t="shared" si="4322"/>
        <v/>
      </c>
      <c r="F685" s="108" t="str">
        <f t="shared" si="4323"/>
        <v/>
      </c>
      <c r="G685" s="125" t="s">
        <v>314</v>
      </c>
      <c r="H685" s="108" t="s">
        <v>307</v>
      </c>
      <c r="I685" s="108" t="str">
        <f t="shared" si="4169"/>
        <v/>
      </c>
      <c r="J685" s="108" t="str">
        <f t="shared" si="4170"/>
        <v/>
      </c>
      <c r="K685" s="179"/>
      <c r="L685" s="177"/>
      <c r="M685" s="208">
        <f>S685+S686</f>
        <v>0</v>
      </c>
      <c r="N685" s="208">
        <f>T685+T686</f>
        <v>0</v>
      </c>
      <c r="O685" s="125">
        <f t="shared" si="4345"/>
        <v>0</v>
      </c>
      <c r="P685" s="209">
        <f t="shared" si="4346"/>
        <v>0</v>
      </c>
      <c r="Q685" s="209">
        <f t="shared" si="4347"/>
        <v>0</v>
      </c>
      <c r="R685" s="209">
        <f t="shared" si="4348"/>
        <v>0</v>
      </c>
      <c r="S685" s="177"/>
      <c r="T685" s="177"/>
      <c r="U685" s="125" t="str">
        <f t="shared" si="4103"/>
        <v/>
      </c>
      <c r="V685" s="125" t="str" cm="1">
        <f t="array" ref="V685">_xlfn.IFS(S685+T685=0,"",S685&gt;T685,IF(I685="主",IF(S685=5,4,3),IF(S685=5,0,1)),S685&lt;T685,IF(I685="主",IF(T685=5,0,1),IF(T685=5,4,3)),S685=T685,2)</f>
        <v/>
      </c>
      <c r="W685" s="231"/>
      <c r="X685" s="231"/>
      <c r="Y685" s="210"/>
      <c r="Z685" s="235" t="str">
        <f t="shared" ref="Z685:AA685" si="4378">IF($K685="","",IF($K685=$K683,AT683,AT684))</f>
        <v/>
      </c>
      <c r="AA685" s="235" t="str">
        <f t="shared" si="4378"/>
        <v/>
      </c>
      <c r="AB685" s="239" t="str">
        <f t="shared" ref="AB685" si="4379">IF($K685="","",IF($K685=$K683,AW683,AW684))</f>
        <v/>
      </c>
      <c r="AC685" s="239" t="str">
        <f t="shared" ref="AC685" si="4380">IF($K685="","",IF($K685=$K683,AY683,AY684))</f>
        <v/>
      </c>
      <c r="AD685" s="232" t="str">
        <f t="shared" ref="AD685:AG685" si="4381">IF($K685="","",IF($K685=$K683,Z683,Z684))</f>
        <v/>
      </c>
      <c r="AE685" s="232" t="str">
        <f t="shared" si="4381"/>
        <v/>
      </c>
      <c r="AF685" s="240" t="str">
        <f t="shared" si="4381"/>
        <v/>
      </c>
      <c r="AG685" s="240" t="str">
        <f t="shared" si="4381"/>
        <v/>
      </c>
      <c r="AH685" s="232" t="str">
        <f t="shared" ref="AH685:AK685" si="4382">IF($K685="","",IF($K685=$K683,AD683,AD684))</f>
        <v/>
      </c>
      <c r="AI685" s="232" t="str">
        <f t="shared" si="4382"/>
        <v/>
      </c>
      <c r="AJ685" s="233" t="str">
        <f t="shared" si="4382"/>
        <v/>
      </c>
      <c r="AK685" s="233" t="str">
        <f t="shared" si="4382"/>
        <v/>
      </c>
      <c r="AL685" s="236" t="str">
        <f t="shared" ref="AL685" si="4383">IF($K685="","",IF($K685=$K683,AZ683,AZ684))</f>
        <v/>
      </c>
      <c r="AM685" s="241" t="str">
        <f t="shared" ref="AM685:AN685" si="4384">IF($K685="","",IF($K685=$K683,AL683,AL684))</f>
        <v/>
      </c>
      <c r="AN685" s="241" t="str">
        <f t="shared" si="4384"/>
        <v/>
      </c>
      <c r="AO685" s="177"/>
      <c r="AP685" s="177"/>
      <c r="AQ685" s="177"/>
      <c r="AR685" s="177"/>
      <c r="AS685" s="246"/>
      <c r="AT685" s="252"/>
      <c r="AU685" s="252"/>
      <c r="AV685" s="177"/>
      <c r="AW685" s="252"/>
      <c r="AX685" s="177"/>
      <c r="AY685" s="252"/>
      <c r="AZ685" s="283"/>
      <c r="BA685" s="223" t="str">
        <f t="shared" si="4137"/>
        <v/>
      </c>
      <c r="BB685" s="223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223" t="str">
        <f t="shared" si="4129"/>
        <v/>
      </c>
    </row>
    <row r="686" spans="1:55">
      <c r="A686" s="166">
        <f>输入错误检查!A685</f>
        <v>0</v>
      </c>
      <c r="B686" s="108" t="str">
        <f t="shared" si="4319"/>
        <v/>
      </c>
      <c r="C686" s="108" t="str">
        <f t="shared" si="4320"/>
        <v/>
      </c>
      <c r="D686" s="108" t="str">
        <f t="shared" si="4321"/>
        <v/>
      </c>
      <c r="E686" s="108" t="str">
        <f t="shared" si="4322"/>
        <v/>
      </c>
      <c r="F686" s="108" t="str">
        <f t="shared" si="4323"/>
        <v/>
      </c>
      <c r="G686" s="125" t="s">
        <v>314</v>
      </c>
      <c r="H686" s="108" t="s">
        <v>311</v>
      </c>
      <c r="I686" s="108" t="str">
        <f t="shared" si="4169"/>
        <v/>
      </c>
      <c r="J686" s="108" t="str">
        <f t="shared" si="4170"/>
        <v/>
      </c>
      <c r="K686" s="177"/>
      <c r="L686" s="177"/>
      <c r="M686" s="208"/>
      <c r="N686" s="208"/>
      <c r="O686" s="125"/>
      <c r="P686" s="224"/>
      <c r="Q686" s="224"/>
      <c r="R686" s="224"/>
      <c r="S686" s="177"/>
      <c r="T686" s="177"/>
      <c r="U686" s="125" t="str">
        <f t="shared" si="4103"/>
        <v/>
      </c>
      <c r="V686" s="125" t="str" cm="1">
        <f t="array" ref="V686">_xlfn.IFS(S686+T686=0,"",S686&gt;T686,IF(I686="主",IF(S686=5,4,3),IF(S686=5,0,1)),S686&lt;T686,IF(I686="主",IF(T686=5,0,1),IF(T686=5,4,3)),S686=T686,2)</f>
        <v/>
      </c>
      <c r="W686" s="231"/>
      <c r="X686" s="231"/>
      <c r="Y686" s="210" t="str">
        <f t="shared" si="4356"/>
        <v/>
      </c>
      <c r="Z686" s="235" t="str">
        <f t="shared" ref="Z686:AA686" si="4385">IF($K686="","",IF($K686=$K684,AT684,AT683))</f>
        <v/>
      </c>
      <c r="AA686" s="235" t="str">
        <f t="shared" si="4385"/>
        <v/>
      </c>
      <c r="AB686" s="239" t="str">
        <f t="shared" ref="AB686" si="4386">IF($K686="","",IF($K686=$K684,AW684,AW683))</f>
        <v/>
      </c>
      <c r="AC686" s="239" t="str">
        <f t="shared" ref="AC686" si="4387">IF($K686="","",IF($K686=$K684,AY684,AY683))</f>
        <v/>
      </c>
      <c r="AD686" s="232" t="str">
        <f t="shared" ref="AD686:AG686" si="4388">IF($K686="","",IF($K686=$K684,Z684,Z683))</f>
        <v/>
      </c>
      <c r="AE686" s="232" t="str">
        <f t="shared" si="4388"/>
        <v/>
      </c>
      <c r="AF686" s="240" t="str">
        <f t="shared" si="4388"/>
        <v/>
      </c>
      <c r="AG686" s="240" t="str">
        <f t="shared" si="4388"/>
        <v/>
      </c>
      <c r="AH686" s="232" t="str">
        <f t="shared" ref="AH686:AK686" si="4389">IF($K686="","",IF($K686=$K684,AD684,AD683))</f>
        <v/>
      </c>
      <c r="AI686" s="232" t="str">
        <f t="shared" si="4389"/>
        <v/>
      </c>
      <c r="AJ686" s="233" t="str">
        <f t="shared" si="4389"/>
        <v/>
      </c>
      <c r="AK686" s="233" t="str">
        <f t="shared" si="4389"/>
        <v/>
      </c>
      <c r="AL686" s="236" t="str">
        <f t="shared" ref="AL686" si="4390">IF($K686="","",IF($K686=$K684,AZ684,AZ683))</f>
        <v/>
      </c>
      <c r="AM686" s="241" t="str">
        <f t="shared" ref="AM686:AN686" si="4391">IF($K686="","",IF($K686=$K684,AL684,AL683))</f>
        <v/>
      </c>
      <c r="AN686" s="241" t="str">
        <f t="shared" si="4391"/>
        <v/>
      </c>
      <c r="AO686" s="177"/>
      <c r="AP686" s="177"/>
      <c r="AQ686" s="177"/>
      <c r="AR686" s="177"/>
      <c r="AS686" s="177"/>
      <c r="AT686" s="252"/>
      <c r="AU686" s="252"/>
      <c r="AV686" s="177"/>
      <c r="AW686" s="252"/>
      <c r="AX686" s="177"/>
      <c r="AY686" s="252"/>
      <c r="AZ686" s="283"/>
      <c r="BA686" s="223" t="str">
        <f t="shared" si="4137"/>
        <v/>
      </c>
      <c r="BB686" s="223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223" t="str">
        <f t="shared" si="4129"/>
        <v/>
      </c>
    </row>
    <row r="687" spans="1:55">
      <c r="A687" s="166">
        <f>输入错误检查!A686</f>
        <v>0</v>
      </c>
      <c r="B687" s="108" t="str">
        <f>IF(赛果!A59="","",赛果!A59)</f>
        <v/>
      </c>
      <c r="C687" s="108" t="str">
        <f>IF(赛果!B59="","",赛果!B59)</f>
        <v/>
      </c>
      <c r="D687" s="108" t="str">
        <f>IF(赛果!C59="","",赛果!C59)</f>
        <v/>
      </c>
      <c r="E687" s="108" t="str">
        <f>IF(赛果!D59="","",赛果!D59)</f>
        <v/>
      </c>
      <c r="F687" s="108" t="str">
        <f>IF(赛果!E59="","",赛果!E59)</f>
        <v/>
      </c>
      <c r="G687" s="125">
        <v>1</v>
      </c>
      <c r="H687" s="108" t="s">
        <v>307</v>
      </c>
      <c r="I687" s="108" t="str">
        <f t="shared" si="4169"/>
        <v/>
      </c>
      <c r="J687" s="108" t="str">
        <f t="shared" si="4170"/>
        <v/>
      </c>
      <c r="K687" s="288"/>
      <c r="L687" s="288"/>
      <c r="M687" s="208">
        <f>S687+S688</f>
        <v>0</v>
      </c>
      <c r="N687" s="208">
        <f>T687+T688</f>
        <v>0</v>
      </c>
      <c r="O687" s="108">
        <f t="shared" ref="O687:O691" si="4392">M687+N687</f>
        <v>0</v>
      </c>
      <c r="P687" s="256">
        <f t="shared" ref="P687:P691" si="4393">IF(M687&gt;N687,1,0)</f>
        <v>0</v>
      </c>
      <c r="Q687" s="256">
        <f t="shared" ref="Q687:Q691" si="4394">IF(M687+N687=0,0,IF(M687=N687,1,0))</f>
        <v>0</v>
      </c>
      <c r="R687" s="256">
        <f t="shared" ref="R687:R691" si="4395">IF(M687&lt;N687,1,0)</f>
        <v>0</v>
      </c>
      <c r="S687" s="288"/>
      <c r="T687" s="288"/>
      <c r="U687" s="125" t="str">
        <f t="shared" si="4103"/>
        <v/>
      </c>
      <c r="V687" s="125" t="str" cm="1">
        <f t="array" ref="V687">_xlfn.IFS(S687+T687=0,"",S687&gt;T687,IF(I687="主",IF(S687=5,4,3),IF(S687=5,0,1)),S687&lt;T687,IF(I687="主",IF(T687=5,0,1),IF(T687=5,4,3)),S687=T687,2)</f>
        <v/>
      </c>
      <c r="W687" s="258"/>
      <c r="X687" s="258"/>
      <c r="Y687" s="258"/>
      <c r="Z687" s="211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3"/>
      <c r="AL687" s="214"/>
      <c r="AM687" s="214"/>
      <c r="AN687" s="214"/>
      <c r="AO687" s="276"/>
      <c r="AP687" s="278"/>
      <c r="AQ687" s="261"/>
      <c r="AR687" s="262"/>
      <c r="AS687" s="263"/>
      <c r="AT687" s="264"/>
      <c r="AU687" s="265"/>
      <c r="AV687" s="179"/>
      <c r="AW687" s="265"/>
      <c r="AX687" s="179"/>
      <c r="AY687" s="265"/>
      <c r="AZ687" s="266"/>
      <c r="BA687" s="223" t="str">
        <f t="shared" si="4137"/>
        <v/>
      </c>
      <c r="BB687" s="223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223" t="str">
        <f t="shared" si="4129"/>
        <v/>
      </c>
    </row>
    <row r="688" spans="1:55">
      <c r="A688" s="166">
        <f>输入错误检查!A687</f>
        <v>0</v>
      </c>
      <c r="B688" s="108" t="str">
        <f t="shared" ref="B688:B698" si="4396">B687</f>
        <v/>
      </c>
      <c r="C688" s="108" t="str">
        <f t="shared" ref="C688:C698" si="4397">C687</f>
        <v/>
      </c>
      <c r="D688" s="108" t="str">
        <f t="shared" ref="D688:D698" si="4398">D687</f>
        <v/>
      </c>
      <c r="E688" s="108" t="str">
        <f t="shared" ref="E688:E698" si="4399">E687</f>
        <v/>
      </c>
      <c r="F688" s="108" t="str">
        <f t="shared" ref="F688:F698" si="4400">F687</f>
        <v/>
      </c>
      <c r="G688" s="125">
        <v>1</v>
      </c>
      <c r="H688" s="108" t="s">
        <v>311</v>
      </c>
      <c r="I688" s="108" t="str">
        <f t="shared" si="4169"/>
        <v/>
      </c>
      <c r="J688" s="108" t="str">
        <f t="shared" si="4170"/>
        <v/>
      </c>
      <c r="K688" s="288"/>
      <c r="L688" s="288"/>
      <c r="M688" s="208"/>
      <c r="N688" s="208"/>
      <c r="O688" s="108"/>
      <c r="P688" s="267"/>
      <c r="Q688" s="267"/>
      <c r="R688" s="267"/>
      <c r="S688" s="288"/>
      <c r="T688" s="288"/>
      <c r="U688" s="125" t="str">
        <f t="shared" si="4103"/>
        <v/>
      </c>
      <c r="V688" s="125" t="str" cm="1">
        <f t="array" ref="V688">_xlfn.IFS(S688+T688=0,"",S688&gt;T688,IF(I688="主",IF(S688=5,4,3),IF(S688=5,0,1)),S688&lt;T688,IF(I688="主",IF(T688=5,0,1),IF(T688=5,4,3)),S688=T688,2)</f>
        <v/>
      </c>
      <c r="W688" s="258" t="str">
        <f>IF(W687="","",W687)</f>
        <v/>
      </c>
      <c r="X688" s="258"/>
      <c r="Y688" s="258" t="str">
        <f t="shared" ref="Y688:Y692" si="4401">IF(Y687="","",Y687)</f>
        <v/>
      </c>
      <c r="Z688" s="225"/>
      <c r="AA688" s="226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13"/>
      <c r="AL688" s="214"/>
      <c r="AM688" s="214"/>
      <c r="AN688" s="214"/>
      <c r="AO688" s="276"/>
      <c r="AP688" s="278"/>
      <c r="AQ688" s="268"/>
      <c r="AR688" s="269"/>
      <c r="AS688" s="270"/>
      <c r="AT688" s="264"/>
      <c r="AU688" s="265"/>
      <c r="AV688" s="179"/>
      <c r="AW688" s="265"/>
      <c r="AX688" s="179"/>
      <c r="AY688" s="265"/>
      <c r="AZ688" s="266"/>
      <c r="BA688" s="223" t="str">
        <f t="shared" si="4137"/>
        <v/>
      </c>
      <c r="BB688" s="223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223" t="str">
        <f t="shared" si="4129"/>
        <v/>
      </c>
    </row>
    <row r="689" spans="1:55">
      <c r="A689" s="166">
        <f>输入错误检查!A688</f>
        <v>0</v>
      </c>
      <c r="B689" s="108" t="str">
        <f t="shared" si="4396"/>
        <v/>
      </c>
      <c r="C689" s="108" t="str">
        <f t="shared" si="4397"/>
        <v/>
      </c>
      <c r="D689" s="108" t="str">
        <f t="shared" si="4398"/>
        <v/>
      </c>
      <c r="E689" s="108" t="str">
        <f t="shared" si="4399"/>
        <v/>
      </c>
      <c r="F689" s="108" t="str">
        <f t="shared" si="4400"/>
        <v/>
      </c>
      <c r="G689" s="125">
        <v>2</v>
      </c>
      <c r="H689" s="108" t="s">
        <v>307</v>
      </c>
      <c r="I689" s="108" t="str">
        <f t="shared" si="4169"/>
        <v/>
      </c>
      <c r="J689" s="108" t="str">
        <f t="shared" si="4170"/>
        <v/>
      </c>
      <c r="K689" s="288"/>
      <c r="L689" s="288"/>
      <c r="M689" s="208">
        <f>S689+S690</f>
        <v>0</v>
      </c>
      <c r="N689" s="208">
        <f>T689+T690</f>
        <v>0</v>
      </c>
      <c r="O689" s="108">
        <f t="shared" si="4392"/>
        <v>0</v>
      </c>
      <c r="P689" s="256">
        <f t="shared" si="4393"/>
        <v>0</v>
      </c>
      <c r="Q689" s="256">
        <f t="shared" si="4394"/>
        <v>0</v>
      </c>
      <c r="R689" s="256">
        <f t="shared" si="4395"/>
        <v>0</v>
      </c>
      <c r="S689" s="288"/>
      <c r="T689" s="288"/>
      <c r="U689" s="125" t="str">
        <f t="shared" si="4103"/>
        <v/>
      </c>
      <c r="V689" s="125" t="str" cm="1">
        <f t="array" ref="V689">_xlfn.IFS(S689+T689=0,"",S689&gt;T689,IF(I689="主",IF(S689=5,4,3),IF(S689=5,0,1)),S689&lt;T689,IF(I689="主",IF(T689=5,0,1),IF(T689=5,4,3)),S689=T689,2)</f>
        <v/>
      </c>
      <c r="W689" s="271"/>
      <c r="X689" s="258"/>
      <c r="Y689" s="258"/>
      <c r="Z689" s="232" t="str">
        <f t="shared" ref="Z689:AA689" si="4402">IF($K689="","",IF($K689=$K687,AT687,AT688))</f>
        <v/>
      </c>
      <c r="AA689" s="233" t="str">
        <f t="shared" si="4402"/>
        <v/>
      </c>
      <c r="AB689" s="234" t="str">
        <f t="shared" ref="AB689" si="4403">IF($K689="","",IF($K689=$K687,AW687,AW688))</f>
        <v/>
      </c>
      <c r="AC689" s="235" t="str">
        <f t="shared" ref="AC689" si="4404">IF($K689="","",IF($K689=$K687,AY687,AY688))</f>
        <v/>
      </c>
      <c r="AD689" s="227"/>
      <c r="AE689" s="227"/>
      <c r="AF689" s="227"/>
      <c r="AG689" s="227"/>
      <c r="AH689" s="227"/>
      <c r="AI689" s="227"/>
      <c r="AJ689" s="227"/>
      <c r="AK689" s="227"/>
      <c r="AL689" s="236" t="str">
        <f t="shared" ref="AL689" si="4405">IF($K689="","",IF($K689=$K687,AZ687,AZ688))</f>
        <v/>
      </c>
      <c r="AM689" s="214"/>
      <c r="AN689" s="214"/>
      <c r="AO689" s="276"/>
      <c r="AP689" s="277"/>
      <c r="AQ689" s="289"/>
      <c r="AR689" s="274"/>
      <c r="AS689" s="270"/>
      <c r="AT689" s="264"/>
      <c r="AU689" s="265"/>
      <c r="AV689" s="179"/>
      <c r="AW689" s="265"/>
      <c r="AX689" s="179"/>
      <c r="AY689" s="265"/>
      <c r="AZ689" s="266"/>
      <c r="BA689" s="223" t="str">
        <f t="shared" si="4137"/>
        <v/>
      </c>
      <c r="BB689" s="223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223" t="str">
        <f t="shared" si="4129"/>
        <v/>
      </c>
    </row>
    <row r="690" spans="1:55">
      <c r="A690" s="166">
        <f>输入错误检查!A689</f>
        <v>0</v>
      </c>
      <c r="B690" s="108" t="str">
        <f t="shared" si="4396"/>
        <v/>
      </c>
      <c r="C690" s="108" t="str">
        <f t="shared" si="4397"/>
        <v/>
      </c>
      <c r="D690" s="108" t="str">
        <f t="shared" si="4398"/>
        <v/>
      </c>
      <c r="E690" s="108" t="str">
        <f t="shared" si="4399"/>
        <v/>
      </c>
      <c r="F690" s="108" t="str">
        <f t="shared" si="4400"/>
        <v/>
      </c>
      <c r="G690" s="125">
        <v>2</v>
      </c>
      <c r="H690" s="108" t="s">
        <v>311</v>
      </c>
      <c r="I690" s="108" t="str">
        <f t="shared" si="4169"/>
        <v/>
      </c>
      <c r="J690" s="108" t="str">
        <f t="shared" si="4170"/>
        <v/>
      </c>
      <c r="K690" s="288"/>
      <c r="L690" s="288"/>
      <c r="M690" s="208"/>
      <c r="N690" s="208"/>
      <c r="O690" s="108"/>
      <c r="P690" s="267"/>
      <c r="Q690" s="267"/>
      <c r="R690" s="267"/>
      <c r="S690" s="288"/>
      <c r="T690" s="288"/>
      <c r="U690" s="125" t="str">
        <f t="shared" si="4103"/>
        <v/>
      </c>
      <c r="V690" s="125" t="str" cm="1">
        <f t="array" ref="V690">_xlfn.IFS(S690+T690=0,"",S690&gt;T690,IF(I690="主",IF(S690=5,4,3),IF(S690=5,0,1)),S690&lt;T690,IF(I690="主",IF(T690=5,0,1),IF(T690=5,4,3)),S690=T690,2)</f>
        <v/>
      </c>
      <c r="W690" s="271"/>
      <c r="X690" s="258"/>
      <c r="Y690" s="258" t="str">
        <f t="shared" si="4401"/>
        <v/>
      </c>
      <c r="Z690" s="232" t="str">
        <f t="shared" ref="Z690:AA690" si="4406">IF($K690="","",IF($K690=$K688,AT688,AT687))</f>
        <v/>
      </c>
      <c r="AA690" s="233" t="str">
        <f t="shared" si="4406"/>
        <v/>
      </c>
      <c r="AB690" s="234" t="str">
        <f t="shared" ref="AB690" si="4407">IF($K690="","",IF($K690=$K688,AW688,AW687))</f>
        <v/>
      </c>
      <c r="AC690" s="235" t="str">
        <f t="shared" ref="AC690" si="4408">IF($K690="","",IF($K690=$K688,AY688,AY687))</f>
        <v/>
      </c>
      <c r="AD690" s="226"/>
      <c r="AE690" s="226"/>
      <c r="AF690" s="227"/>
      <c r="AG690" s="227"/>
      <c r="AH690" s="227"/>
      <c r="AI690" s="227"/>
      <c r="AJ690" s="227"/>
      <c r="AK690" s="227"/>
      <c r="AL690" s="236" t="str">
        <f t="shared" ref="AL690" si="4409">IF($K690="","",IF($K690=$K688,AZ688,AZ687))</f>
        <v/>
      </c>
      <c r="AM690" s="214"/>
      <c r="AN690" s="214"/>
      <c r="AO690" s="276"/>
      <c r="AP690" s="277"/>
      <c r="AQ690" s="278"/>
      <c r="AR690" s="268"/>
      <c r="AS690" s="270"/>
      <c r="AT690" s="264"/>
      <c r="AU690" s="265"/>
      <c r="AV690" s="179"/>
      <c r="AW690" s="265"/>
      <c r="AX690" s="179"/>
      <c r="AY690" s="265"/>
      <c r="AZ690" s="266"/>
      <c r="BA690" s="223" t="str">
        <f t="shared" si="4137"/>
        <v/>
      </c>
      <c r="BB690" s="223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223" t="str">
        <f t="shared" si="4129"/>
        <v/>
      </c>
    </row>
    <row r="691" spans="1:55">
      <c r="A691" s="166">
        <f>输入错误检查!A690</f>
        <v>0</v>
      </c>
      <c r="B691" s="108" t="str">
        <f t="shared" si="4396"/>
        <v/>
      </c>
      <c r="C691" s="108" t="str">
        <f t="shared" si="4397"/>
        <v/>
      </c>
      <c r="D691" s="108" t="str">
        <f t="shared" si="4398"/>
        <v/>
      </c>
      <c r="E691" s="108" t="str">
        <f t="shared" si="4399"/>
        <v/>
      </c>
      <c r="F691" s="108" t="str">
        <f t="shared" si="4400"/>
        <v/>
      </c>
      <c r="G691" s="125">
        <v>3</v>
      </c>
      <c r="H691" s="108" t="s">
        <v>307</v>
      </c>
      <c r="I691" s="108" t="str">
        <f t="shared" si="4169"/>
        <v/>
      </c>
      <c r="J691" s="108" t="str">
        <f t="shared" si="4170"/>
        <v/>
      </c>
      <c r="K691" s="288"/>
      <c r="L691" s="288"/>
      <c r="M691" s="208">
        <f>S691+S692</f>
        <v>0</v>
      </c>
      <c r="N691" s="208">
        <f>T691+T692</f>
        <v>0</v>
      </c>
      <c r="O691" s="108">
        <f t="shared" si="4392"/>
        <v>0</v>
      </c>
      <c r="P691" s="256">
        <f t="shared" si="4393"/>
        <v>0</v>
      </c>
      <c r="Q691" s="256">
        <f t="shared" si="4394"/>
        <v>0</v>
      </c>
      <c r="R691" s="256">
        <f t="shared" si="4395"/>
        <v>0</v>
      </c>
      <c r="S691" s="288"/>
      <c r="T691" s="288"/>
      <c r="U691" s="125" t="str">
        <f t="shared" si="4103"/>
        <v/>
      </c>
      <c r="V691" s="125" t="str" cm="1">
        <f t="array" ref="V691">_xlfn.IFS(S691+T691=0,"",S691&gt;T691,IF(I691="主",IF(S691=5,4,3),IF(S691=5,0,1)),S691&lt;T691,IF(I691="主",IF(T691=5,0,1),IF(T691=5,4,3)),S691=T691,2)</f>
        <v/>
      </c>
      <c r="W691" s="271"/>
      <c r="X691" s="271"/>
      <c r="Y691" s="258"/>
      <c r="Z691" s="235" t="str">
        <f t="shared" ref="Z691:AA691" si="4410">IF($K691="","",IF($K691=$K689,AT689,AT690))</f>
        <v/>
      </c>
      <c r="AA691" s="235" t="str">
        <f t="shared" si="4410"/>
        <v/>
      </c>
      <c r="AB691" s="239" t="str">
        <f t="shared" ref="AB691" si="4411">IF($K691="","",IF($K691=$K689,AW689,AW690))</f>
        <v/>
      </c>
      <c r="AC691" s="239" t="str">
        <f t="shared" ref="AC691" si="4412">IF($K691="","",IF($K691=$K689,AY689,AY690))</f>
        <v/>
      </c>
      <c r="AD691" s="235" t="str">
        <f t="shared" ref="AD691:AG691" si="4413">IF($K691="","",IF($K691=$K689,Z689,Z690))</f>
        <v/>
      </c>
      <c r="AE691" s="240" t="str">
        <f t="shared" si="4413"/>
        <v/>
      </c>
      <c r="AF691" s="240" t="str">
        <f t="shared" si="4413"/>
        <v/>
      </c>
      <c r="AG691" s="240" t="str">
        <f t="shared" si="4413"/>
        <v/>
      </c>
      <c r="AH691" s="227"/>
      <c r="AI691" s="227"/>
      <c r="AJ691" s="227"/>
      <c r="AK691" s="227"/>
      <c r="AL691" s="236" t="str">
        <f t="shared" ref="AL691" si="4414">IF($K691="","",IF($K691=$K689,AZ689,AZ690))</f>
        <v/>
      </c>
      <c r="AM691" s="241" t="str">
        <f t="shared" ref="AM691" si="4415">IF($K691="","",IF($K691=$K689,AL689,AL690))</f>
        <v/>
      </c>
      <c r="AN691" s="214"/>
      <c r="AO691" s="276"/>
      <c r="AP691" s="277"/>
      <c r="AQ691" s="277"/>
      <c r="AR691" s="289"/>
      <c r="AS691" s="275"/>
      <c r="AT691" s="264"/>
      <c r="AU691" s="265"/>
      <c r="AV691" s="179"/>
      <c r="AW691" s="265"/>
      <c r="AX691" s="179"/>
      <c r="AY691" s="265"/>
      <c r="AZ691" s="266"/>
      <c r="BA691" s="223" t="str">
        <f t="shared" si="4137"/>
        <v/>
      </c>
      <c r="BB691" s="223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223" t="str">
        <f t="shared" si="4129"/>
        <v/>
      </c>
    </row>
    <row r="692" spans="1:55">
      <c r="A692" s="166">
        <f>输入错误检查!A691</f>
        <v>0</v>
      </c>
      <c r="B692" s="108" t="str">
        <f t="shared" si="4396"/>
        <v/>
      </c>
      <c r="C692" s="108" t="str">
        <f t="shared" si="4397"/>
        <v/>
      </c>
      <c r="D692" s="108" t="str">
        <f t="shared" si="4398"/>
        <v/>
      </c>
      <c r="E692" s="108" t="str">
        <f t="shared" si="4399"/>
        <v/>
      </c>
      <c r="F692" s="108" t="str">
        <f t="shared" si="4400"/>
        <v/>
      </c>
      <c r="G692" s="125">
        <v>3</v>
      </c>
      <c r="H692" s="108" t="s">
        <v>311</v>
      </c>
      <c r="I692" s="108" t="str">
        <f t="shared" si="4169"/>
        <v/>
      </c>
      <c r="J692" s="108" t="str">
        <f t="shared" si="4170"/>
        <v/>
      </c>
      <c r="K692" s="288"/>
      <c r="L692" s="288"/>
      <c r="M692" s="208"/>
      <c r="N692" s="208"/>
      <c r="O692" s="108"/>
      <c r="P692" s="267"/>
      <c r="Q692" s="267"/>
      <c r="R692" s="267"/>
      <c r="S692" s="288"/>
      <c r="T692" s="288"/>
      <c r="U692" s="125" t="str">
        <f t="shared" si="4103"/>
        <v/>
      </c>
      <c r="V692" s="125" t="str" cm="1">
        <f t="array" ref="V692">_xlfn.IFS(S692+T692=0,"",S692&gt;T692,IF(I692="主",IF(S692=5,4,3),IF(S692=5,0,1)),S692&lt;T692,IF(I692="主",IF(T692=5,0,1),IF(T692=5,4,3)),S692=T692,2)</f>
        <v/>
      </c>
      <c r="W692" s="271"/>
      <c r="X692" s="271"/>
      <c r="Y692" s="258" t="str">
        <f t="shared" si="4401"/>
        <v/>
      </c>
      <c r="Z692" s="235" t="str">
        <f t="shared" ref="Z692:AA692" si="4416">IF($K692="","",IF($K692=$K690,AT690,AT689))</f>
        <v/>
      </c>
      <c r="AA692" s="235" t="str">
        <f t="shared" si="4416"/>
        <v/>
      </c>
      <c r="AB692" s="239" t="str">
        <f t="shared" ref="AB692" si="4417">IF($K692="","",IF($K692=$K690,AW690,AW689))</f>
        <v/>
      </c>
      <c r="AC692" s="239" t="str">
        <f t="shared" ref="AC692" si="4418">IF($K692="","",IF($K692=$K690,AY690,AY689))</f>
        <v/>
      </c>
      <c r="AD692" s="235" t="str">
        <f t="shared" ref="AD692:AG692" si="4419">IF($K692="","",IF($K692=$K690,Z690,Z689))</f>
        <v/>
      </c>
      <c r="AE692" s="240" t="str">
        <f t="shared" si="4419"/>
        <v/>
      </c>
      <c r="AF692" s="240" t="str">
        <f t="shared" si="4419"/>
        <v/>
      </c>
      <c r="AG692" s="240" t="str">
        <f t="shared" si="4419"/>
        <v/>
      </c>
      <c r="AH692" s="226"/>
      <c r="AI692" s="226"/>
      <c r="AJ692" s="226"/>
      <c r="AK692" s="243"/>
      <c r="AL692" s="236" t="str">
        <f t="shared" ref="AL692" si="4420">IF($K692="","",IF($K692=$K690,AZ690,AZ689))</f>
        <v/>
      </c>
      <c r="AM692" s="241" t="str">
        <f t="shared" ref="AM692" si="4421">IF($K692="","",IF($K692=$K690,AL690,AL689))</f>
        <v/>
      </c>
      <c r="AN692" s="214"/>
      <c r="AO692" s="276"/>
      <c r="AP692" s="277"/>
      <c r="AQ692" s="277"/>
      <c r="AR692" s="278"/>
      <c r="AS692" s="279"/>
      <c r="AT692" s="264"/>
      <c r="AU692" s="265"/>
      <c r="AV692" s="179"/>
      <c r="AW692" s="265"/>
      <c r="AX692" s="179"/>
      <c r="AY692" s="265"/>
      <c r="AZ692" s="266"/>
      <c r="BA692" s="223" t="str">
        <f t="shared" si="4137"/>
        <v/>
      </c>
      <c r="BB692" s="223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223" t="str">
        <f t="shared" si="4129"/>
        <v/>
      </c>
    </row>
    <row r="693" spans="1:55">
      <c r="A693" s="166">
        <f>输入错误检查!A692</f>
        <v>0</v>
      </c>
      <c r="B693" s="108" t="str">
        <f t="shared" si="4396"/>
        <v/>
      </c>
      <c r="C693" s="108" t="str">
        <f t="shared" si="4397"/>
        <v/>
      </c>
      <c r="D693" s="108" t="str">
        <f t="shared" si="4398"/>
        <v/>
      </c>
      <c r="E693" s="108" t="str">
        <f t="shared" si="4399"/>
        <v/>
      </c>
      <c r="F693" s="108" t="str">
        <f t="shared" si="4400"/>
        <v/>
      </c>
      <c r="G693" s="125">
        <v>4</v>
      </c>
      <c r="H693" s="108" t="s">
        <v>307</v>
      </c>
      <c r="I693" s="108" t="str">
        <f t="shared" si="4169"/>
        <v/>
      </c>
      <c r="J693" s="108" t="str">
        <f t="shared" si="4170"/>
        <v/>
      </c>
      <c r="K693" s="288"/>
      <c r="L693" s="288"/>
      <c r="M693" s="208">
        <f>S693+S694</f>
        <v>0</v>
      </c>
      <c r="N693" s="208">
        <f>T693+T694</f>
        <v>0</v>
      </c>
      <c r="O693" s="108">
        <f t="shared" ref="O693:O697" si="4422">M693+N693</f>
        <v>0</v>
      </c>
      <c r="P693" s="256">
        <f t="shared" ref="P693:P697" si="4423">IF(M693&gt;N693,1,0)</f>
        <v>0</v>
      </c>
      <c r="Q693" s="256">
        <f t="shared" ref="Q693:Q697" si="4424">IF(M693+N693=0,0,IF(M693=N693,1,0))</f>
        <v>0</v>
      </c>
      <c r="R693" s="256">
        <f t="shared" ref="R693:R697" si="4425">IF(M693&lt;N693,1,0)</f>
        <v>0</v>
      </c>
      <c r="S693" s="288"/>
      <c r="T693" s="288"/>
      <c r="U693" s="125" t="str">
        <f t="shared" si="4103"/>
        <v/>
      </c>
      <c r="V693" s="125" t="str" cm="1">
        <f t="array" ref="V693">_xlfn.IFS(S693+T693=0,"",S693&gt;T693,IF(I693="主",IF(S693=5,4,3),IF(S693=5,0,1)),S693&lt;T693,IF(I693="主",IF(T693=5,0,1),IF(T693=5,4,3)),S693=T693,2)</f>
        <v/>
      </c>
      <c r="W693" s="271"/>
      <c r="X693" s="271"/>
      <c r="Y693" s="258"/>
      <c r="Z693" s="235" t="str">
        <f t="shared" ref="Z693:AA693" si="4426">IF($K693="","",IF($K693=$K691,AT691,AT692))</f>
        <v/>
      </c>
      <c r="AA693" s="235" t="str">
        <f t="shared" si="4426"/>
        <v/>
      </c>
      <c r="AB693" s="239" t="str">
        <f t="shared" ref="AB693" si="4427">IF($K693="","",IF($K693=$K691,AW691,AW692))</f>
        <v/>
      </c>
      <c r="AC693" s="239" t="str">
        <f t="shared" ref="AC693" si="4428">IF($K693="","",IF($K693=$K691,AY691,AY692))</f>
        <v/>
      </c>
      <c r="AD693" s="232" t="str">
        <f t="shared" ref="AD693:AG693" si="4429">IF($K693="","",IF($K693=$K691,Z691,Z692))</f>
        <v/>
      </c>
      <c r="AE693" s="232" t="str">
        <f t="shared" si="4429"/>
        <v/>
      </c>
      <c r="AF693" s="240" t="str">
        <f t="shared" si="4429"/>
        <v/>
      </c>
      <c r="AG693" s="240" t="str">
        <f t="shared" si="4429"/>
        <v/>
      </c>
      <c r="AH693" s="232" t="str">
        <f t="shared" ref="AH693:AK693" si="4430">IF($K693="","",IF($K693=$K691,AD691,AD692))</f>
        <v/>
      </c>
      <c r="AI693" s="232" t="str">
        <f t="shared" si="4430"/>
        <v/>
      </c>
      <c r="AJ693" s="233" t="str">
        <f t="shared" si="4430"/>
        <v/>
      </c>
      <c r="AK693" s="233" t="str">
        <f t="shared" si="4430"/>
        <v/>
      </c>
      <c r="AL693" s="236" t="str">
        <f t="shared" ref="AL693" si="4431">IF($K693="","",IF($K693=$K691,AZ691,AZ692))</f>
        <v/>
      </c>
      <c r="AM693" s="241" t="str">
        <f t="shared" ref="AM693:AN693" si="4432">IF($K693="","",IF($K693=$K691,AL691,AL692))</f>
        <v/>
      </c>
      <c r="AN693" s="241" t="str">
        <f t="shared" si="4432"/>
        <v/>
      </c>
      <c r="AO693" s="277"/>
      <c r="AP693" s="277"/>
      <c r="AQ693" s="277"/>
      <c r="AR693" s="277"/>
      <c r="AS693" s="280"/>
      <c r="AT693" s="264"/>
      <c r="AU693" s="265"/>
      <c r="AV693" s="179"/>
      <c r="AW693" s="265"/>
      <c r="AX693" s="179"/>
      <c r="AY693" s="265"/>
      <c r="AZ693" s="266"/>
      <c r="BA693" s="223" t="str">
        <f t="shared" si="4137"/>
        <v/>
      </c>
      <c r="BB693" s="223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223" t="str">
        <f t="shared" si="4129"/>
        <v/>
      </c>
    </row>
    <row r="694" spans="1:55">
      <c r="A694" s="166">
        <f>输入错误检查!A693</f>
        <v>0</v>
      </c>
      <c r="B694" s="108" t="str">
        <f t="shared" si="4396"/>
        <v/>
      </c>
      <c r="C694" s="108" t="str">
        <f t="shared" si="4397"/>
        <v/>
      </c>
      <c r="D694" s="108" t="str">
        <f t="shared" si="4398"/>
        <v/>
      </c>
      <c r="E694" s="108" t="str">
        <f t="shared" si="4399"/>
        <v/>
      </c>
      <c r="F694" s="108" t="str">
        <f t="shared" si="4400"/>
        <v/>
      </c>
      <c r="G694" s="125">
        <v>4</v>
      </c>
      <c r="H694" s="108" t="s">
        <v>311</v>
      </c>
      <c r="I694" s="108" t="str">
        <f t="shared" si="4169"/>
        <v/>
      </c>
      <c r="J694" s="108" t="str">
        <f t="shared" si="4170"/>
        <v/>
      </c>
      <c r="K694" s="288"/>
      <c r="L694" s="288"/>
      <c r="M694" s="208"/>
      <c r="N694" s="208"/>
      <c r="O694" s="108"/>
      <c r="P694" s="267"/>
      <c r="Q694" s="267"/>
      <c r="R694" s="267"/>
      <c r="S694" s="288"/>
      <c r="T694" s="288"/>
      <c r="U694" s="125" t="str">
        <f t="shared" si="4103"/>
        <v/>
      </c>
      <c r="V694" s="125" t="str" cm="1">
        <f t="array" ref="V694">_xlfn.IFS(S694+T694=0,"",S694&gt;T694,IF(I694="主",IF(S694=5,4,3),IF(S694=5,0,1)),S694&lt;T694,IF(I694="主",IF(T694=5,0,1),IF(T694=5,4,3)),S694=T694,2)</f>
        <v/>
      </c>
      <c r="W694" s="271"/>
      <c r="X694" s="271"/>
      <c r="Y694" s="258" t="str">
        <f t="shared" ref="Y694:Y698" si="4433">IF(Y693="","",Y693)</f>
        <v/>
      </c>
      <c r="Z694" s="235" t="str">
        <f t="shared" ref="Z694:AA694" si="4434">IF($K694="","",IF($K694=$K692,AT692,AT691))</f>
        <v/>
      </c>
      <c r="AA694" s="235" t="str">
        <f t="shared" si="4434"/>
        <v/>
      </c>
      <c r="AB694" s="239" t="str">
        <f t="shared" ref="AB694" si="4435">IF($K694="","",IF($K694=$K692,AW692,AW691))</f>
        <v/>
      </c>
      <c r="AC694" s="239" t="str">
        <f t="shared" ref="AC694" si="4436">IF($K694="","",IF($K694=$K692,AY692,AY691))</f>
        <v/>
      </c>
      <c r="AD694" s="232" t="str">
        <f t="shared" ref="AD694:AG694" si="4437">IF($K694="","",IF($K694=$K692,Z692,Z691))</f>
        <v/>
      </c>
      <c r="AE694" s="232" t="str">
        <f t="shared" si="4437"/>
        <v/>
      </c>
      <c r="AF694" s="240" t="str">
        <f t="shared" si="4437"/>
        <v/>
      </c>
      <c r="AG694" s="240" t="str">
        <f t="shared" si="4437"/>
        <v/>
      </c>
      <c r="AH694" s="232" t="str">
        <f t="shared" ref="AH694:AK694" si="4438">IF($K694="","",IF($K694=$K692,AD692,AD691))</f>
        <v/>
      </c>
      <c r="AI694" s="232" t="str">
        <f t="shared" si="4438"/>
        <v/>
      </c>
      <c r="AJ694" s="233" t="str">
        <f t="shared" si="4438"/>
        <v/>
      </c>
      <c r="AK694" s="233" t="str">
        <f t="shared" si="4438"/>
        <v/>
      </c>
      <c r="AL694" s="236" t="str">
        <f t="shared" ref="AL694" si="4439">IF($K694="","",IF($K694=$K692,AZ692,AZ691))</f>
        <v/>
      </c>
      <c r="AM694" s="241" t="str">
        <f t="shared" ref="AM694:AN694" si="4440">IF($K694="","",IF($K694=$K692,AL692,AL691))</f>
        <v/>
      </c>
      <c r="AN694" s="241" t="str">
        <f t="shared" si="4440"/>
        <v/>
      </c>
      <c r="AO694" s="277"/>
      <c r="AP694" s="277"/>
      <c r="AQ694" s="277"/>
      <c r="AR694" s="277"/>
      <c r="AS694" s="277"/>
      <c r="AT694" s="264"/>
      <c r="AU694" s="265"/>
      <c r="AV694" s="179"/>
      <c r="AW694" s="265"/>
      <c r="AX694" s="179"/>
      <c r="AY694" s="265"/>
      <c r="AZ694" s="266"/>
      <c r="BA694" s="223" t="str">
        <f t="shared" si="4137"/>
        <v/>
      </c>
      <c r="BB694" s="223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223" t="str">
        <f t="shared" si="4129"/>
        <v/>
      </c>
    </row>
    <row r="695" spans="1:55">
      <c r="A695" s="166">
        <f>输入错误检查!A694</f>
        <v>0</v>
      </c>
      <c r="B695" s="108" t="str">
        <f t="shared" si="4396"/>
        <v/>
      </c>
      <c r="C695" s="108" t="str">
        <f t="shared" si="4397"/>
        <v/>
      </c>
      <c r="D695" s="108" t="str">
        <f t="shared" si="4398"/>
        <v/>
      </c>
      <c r="E695" s="108" t="str">
        <f t="shared" si="4399"/>
        <v/>
      </c>
      <c r="F695" s="108" t="str">
        <f t="shared" si="4400"/>
        <v/>
      </c>
      <c r="G695" s="125">
        <v>5</v>
      </c>
      <c r="H695" s="108" t="s">
        <v>307</v>
      </c>
      <c r="I695" s="108" t="str">
        <f t="shared" si="4169"/>
        <v/>
      </c>
      <c r="J695" s="108" t="str">
        <f t="shared" si="4170"/>
        <v/>
      </c>
      <c r="K695" s="288"/>
      <c r="L695" s="288"/>
      <c r="M695" s="208">
        <f>S695+S696</f>
        <v>0</v>
      </c>
      <c r="N695" s="208">
        <f>T695+T696</f>
        <v>0</v>
      </c>
      <c r="O695" s="108">
        <f t="shared" si="4422"/>
        <v>0</v>
      </c>
      <c r="P695" s="256">
        <f t="shared" si="4423"/>
        <v>0</v>
      </c>
      <c r="Q695" s="256">
        <f t="shared" si="4424"/>
        <v>0</v>
      </c>
      <c r="R695" s="256">
        <f t="shared" si="4425"/>
        <v>0</v>
      </c>
      <c r="S695" s="288"/>
      <c r="T695" s="288"/>
      <c r="U695" s="125" t="str">
        <f t="shared" si="4103"/>
        <v/>
      </c>
      <c r="V695" s="125" t="str" cm="1">
        <f t="array" ref="V695">_xlfn.IFS(S695+T695=0,"",S695&gt;T695,IF(I695="主",IF(S695=5,4,3),IF(S695=5,0,1)),S695&lt;T695,IF(I695="主",IF(T695=5,0,1),IF(T695=5,4,3)),S695=T695,2)</f>
        <v/>
      </c>
      <c r="W695" s="271"/>
      <c r="X695" s="271"/>
      <c r="Y695" s="258"/>
      <c r="Z695" s="235" t="str">
        <f t="shared" ref="Z695:AA695" si="4441">IF($K695="","",IF($K695=$K693,AT693,AT694))</f>
        <v/>
      </c>
      <c r="AA695" s="235" t="str">
        <f t="shared" si="4441"/>
        <v/>
      </c>
      <c r="AB695" s="239" t="str">
        <f t="shared" ref="AB695" si="4442">IF($K695="","",IF($K695=$K693,AW693,AW694))</f>
        <v/>
      </c>
      <c r="AC695" s="239" t="str">
        <f t="shared" ref="AC695" si="4443">IF($K695="","",IF($K695=$K693,AY693,AY694))</f>
        <v/>
      </c>
      <c r="AD695" s="232" t="str">
        <f t="shared" ref="AD695:AG695" si="4444">IF($K695="","",IF($K695=$K693,Z693,Z694))</f>
        <v/>
      </c>
      <c r="AE695" s="232" t="str">
        <f t="shared" si="4444"/>
        <v/>
      </c>
      <c r="AF695" s="240" t="str">
        <f t="shared" si="4444"/>
        <v/>
      </c>
      <c r="AG695" s="240" t="str">
        <f t="shared" si="4444"/>
        <v/>
      </c>
      <c r="AH695" s="232" t="str">
        <f t="shared" ref="AH695:AK695" si="4445">IF($K695="","",IF($K695=$K693,AD693,AD694))</f>
        <v/>
      </c>
      <c r="AI695" s="232" t="str">
        <f t="shared" si="4445"/>
        <v/>
      </c>
      <c r="AJ695" s="233" t="str">
        <f t="shared" si="4445"/>
        <v/>
      </c>
      <c r="AK695" s="233" t="str">
        <f t="shared" si="4445"/>
        <v/>
      </c>
      <c r="AL695" s="236" t="str">
        <f t="shared" ref="AL695" si="4446">IF($K695="","",IF($K695=$K693,AZ693,AZ694))</f>
        <v/>
      </c>
      <c r="AM695" s="241" t="str">
        <f t="shared" ref="AM695:AN695" si="4447">IF($K695="","",IF($K695=$K693,AL693,AL694))</f>
        <v/>
      </c>
      <c r="AN695" s="241" t="str">
        <f t="shared" si="4447"/>
        <v/>
      </c>
      <c r="AO695" s="277"/>
      <c r="AP695" s="277"/>
      <c r="AQ695" s="277"/>
      <c r="AR695" s="277"/>
      <c r="AS695" s="280"/>
      <c r="AT695" s="264"/>
      <c r="AU695" s="265"/>
      <c r="AV695" s="179"/>
      <c r="AW695" s="265"/>
      <c r="AX695" s="179"/>
      <c r="AY695" s="265"/>
      <c r="AZ695" s="266"/>
      <c r="BA695" s="223" t="str">
        <f t="shared" si="4137"/>
        <v/>
      </c>
      <c r="BB695" s="223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223" t="str">
        <f t="shared" si="4129"/>
        <v/>
      </c>
    </row>
    <row r="696" spans="1:55">
      <c r="A696" s="166">
        <f>输入错误检查!A695</f>
        <v>0</v>
      </c>
      <c r="B696" s="108" t="str">
        <f t="shared" si="4396"/>
        <v/>
      </c>
      <c r="C696" s="108" t="str">
        <f t="shared" si="4397"/>
        <v/>
      </c>
      <c r="D696" s="108" t="str">
        <f t="shared" si="4398"/>
        <v/>
      </c>
      <c r="E696" s="108" t="str">
        <f t="shared" si="4399"/>
        <v/>
      </c>
      <c r="F696" s="108" t="str">
        <f t="shared" si="4400"/>
        <v/>
      </c>
      <c r="G696" s="125">
        <v>5</v>
      </c>
      <c r="H696" s="108" t="s">
        <v>311</v>
      </c>
      <c r="I696" s="108" t="str">
        <f t="shared" si="4169"/>
        <v/>
      </c>
      <c r="J696" s="108" t="str">
        <f t="shared" si="4170"/>
        <v/>
      </c>
      <c r="K696" s="288"/>
      <c r="L696" s="288"/>
      <c r="M696" s="208"/>
      <c r="N696" s="208"/>
      <c r="O696" s="108"/>
      <c r="P696" s="267"/>
      <c r="Q696" s="267"/>
      <c r="R696" s="267"/>
      <c r="S696" s="288"/>
      <c r="T696" s="288"/>
      <c r="U696" s="125" t="str">
        <f t="shared" si="4103"/>
        <v/>
      </c>
      <c r="V696" s="125" t="str" cm="1">
        <f t="array" ref="V696">_xlfn.IFS(S696+T696=0,"",S696&gt;T696,IF(I696="主",IF(S696=5,4,3),IF(S696=5,0,1)),S696&lt;T696,IF(I696="主",IF(T696=5,0,1),IF(T696=5,4,3)),S696=T696,2)</f>
        <v/>
      </c>
      <c r="W696" s="271"/>
      <c r="X696" s="271"/>
      <c r="Y696" s="258" t="str">
        <f t="shared" si="4433"/>
        <v/>
      </c>
      <c r="Z696" s="235" t="str">
        <f t="shared" ref="Z696:AA696" si="4448">IF($K696="","",IF($K696=$K694,AT694,AT693))</f>
        <v/>
      </c>
      <c r="AA696" s="235" t="str">
        <f t="shared" si="4448"/>
        <v/>
      </c>
      <c r="AB696" s="239" t="str">
        <f t="shared" ref="AB696" si="4449">IF($K696="","",IF($K696=$K694,AW694,AW693))</f>
        <v/>
      </c>
      <c r="AC696" s="239" t="str">
        <f t="shared" ref="AC696" si="4450">IF($K696="","",IF($K696=$K694,AY694,AY693))</f>
        <v/>
      </c>
      <c r="AD696" s="232" t="str">
        <f t="shared" ref="AD696:AG696" si="4451">IF($K696="","",IF($K696=$K694,Z694,Z693))</f>
        <v/>
      </c>
      <c r="AE696" s="232" t="str">
        <f t="shared" si="4451"/>
        <v/>
      </c>
      <c r="AF696" s="240" t="str">
        <f t="shared" si="4451"/>
        <v/>
      </c>
      <c r="AG696" s="240" t="str">
        <f t="shared" si="4451"/>
        <v/>
      </c>
      <c r="AH696" s="232" t="str">
        <f t="shared" ref="AH696:AK696" si="4452">IF($K696="","",IF($K696=$K694,AD694,AD693))</f>
        <v/>
      </c>
      <c r="AI696" s="232" t="str">
        <f t="shared" si="4452"/>
        <v/>
      </c>
      <c r="AJ696" s="233" t="str">
        <f t="shared" si="4452"/>
        <v/>
      </c>
      <c r="AK696" s="233" t="str">
        <f t="shared" si="4452"/>
        <v/>
      </c>
      <c r="AL696" s="236" t="str">
        <f t="shared" ref="AL696" si="4453">IF($K696="","",IF($K696=$K694,AZ694,AZ693))</f>
        <v/>
      </c>
      <c r="AM696" s="241" t="str">
        <f t="shared" ref="AM696:AN696" si="4454">IF($K696="","",IF($K696=$K694,AL694,AL693))</f>
        <v/>
      </c>
      <c r="AN696" s="241" t="str">
        <f t="shared" si="4454"/>
        <v/>
      </c>
      <c r="AO696" s="277"/>
      <c r="AP696" s="277"/>
      <c r="AQ696" s="277"/>
      <c r="AR696" s="277"/>
      <c r="AS696" s="277"/>
      <c r="AT696" s="264"/>
      <c r="AU696" s="265"/>
      <c r="AV696" s="179"/>
      <c r="AW696" s="265"/>
      <c r="AX696" s="179"/>
      <c r="AY696" s="265"/>
      <c r="AZ696" s="266"/>
      <c r="BA696" s="223" t="str">
        <f t="shared" si="4137"/>
        <v/>
      </c>
      <c r="BB696" s="223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223" t="str">
        <f t="shared" si="4129"/>
        <v/>
      </c>
    </row>
    <row r="697" spans="1:55">
      <c r="A697" s="166">
        <f>输入错误检查!A696</f>
        <v>0</v>
      </c>
      <c r="B697" s="108" t="str">
        <f t="shared" si="4396"/>
        <v/>
      </c>
      <c r="C697" s="108" t="str">
        <f t="shared" si="4397"/>
        <v/>
      </c>
      <c r="D697" s="108" t="str">
        <f t="shared" si="4398"/>
        <v/>
      </c>
      <c r="E697" s="108" t="str">
        <f t="shared" si="4399"/>
        <v/>
      </c>
      <c r="F697" s="108" t="str">
        <f t="shared" si="4400"/>
        <v/>
      </c>
      <c r="G697" s="125" t="s">
        <v>314</v>
      </c>
      <c r="H697" s="108" t="s">
        <v>307</v>
      </c>
      <c r="I697" s="108" t="str">
        <f t="shared" si="4169"/>
        <v/>
      </c>
      <c r="J697" s="108" t="str">
        <f t="shared" si="4170"/>
        <v/>
      </c>
      <c r="K697" s="288"/>
      <c r="L697" s="288"/>
      <c r="M697" s="208">
        <f>S697+S698</f>
        <v>0</v>
      </c>
      <c r="N697" s="208">
        <f>T697+T698</f>
        <v>0</v>
      </c>
      <c r="O697" s="108">
        <f t="shared" si="4422"/>
        <v>0</v>
      </c>
      <c r="P697" s="256">
        <f t="shared" si="4423"/>
        <v>0</v>
      </c>
      <c r="Q697" s="256">
        <f t="shared" si="4424"/>
        <v>0</v>
      </c>
      <c r="R697" s="256">
        <f t="shared" si="4425"/>
        <v>0</v>
      </c>
      <c r="S697" s="288"/>
      <c r="T697" s="288"/>
      <c r="U697" s="125" t="str">
        <f t="shared" si="4103"/>
        <v/>
      </c>
      <c r="V697" s="125" t="str" cm="1">
        <f t="array" ref="V697">_xlfn.IFS(S697+T697=0,"",S697&gt;T697,IF(I697="主",IF(S697=5,4,3),IF(S697=5,0,1)),S697&lt;T697,IF(I697="主",IF(T697=5,0,1),IF(T697=5,4,3)),S697=T697,2)</f>
        <v/>
      </c>
      <c r="W697" s="271"/>
      <c r="X697" s="271"/>
      <c r="Y697" s="258"/>
      <c r="Z697" s="235" t="str">
        <f t="shared" ref="Z697:AA697" si="4455">IF($K697="","",IF($K697=$K695,AT695,AT696))</f>
        <v/>
      </c>
      <c r="AA697" s="235" t="str">
        <f t="shared" si="4455"/>
        <v/>
      </c>
      <c r="AB697" s="239" t="str">
        <f t="shared" ref="AB697" si="4456">IF($K697="","",IF($K697=$K695,AW695,AW696))</f>
        <v/>
      </c>
      <c r="AC697" s="239" t="str">
        <f t="shared" ref="AC697" si="4457">IF($K697="","",IF($K697=$K695,AY695,AY696))</f>
        <v/>
      </c>
      <c r="AD697" s="232" t="str">
        <f t="shared" ref="AD697:AG697" si="4458">IF($K697="","",IF($K697=$K695,Z695,Z696))</f>
        <v/>
      </c>
      <c r="AE697" s="232" t="str">
        <f t="shared" si="4458"/>
        <v/>
      </c>
      <c r="AF697" s="240" t="str">
        <f t="shared" si="4458"/>
        <v/>
      </c>
      <c r="AG697" s="240" t="str">
        <f t="shared" si="4458"/>
        <v/>
      </c>
      <c r="AH697" s="232" t="str">
        <f t="shared" ref="AH697:AK697" si="4459">IF($K697="","",IF($K697=$K695,AD695,AD696))</f>
        <v/>
      </c>
      <c r="AI697" s="232" t="str">
        <f t="shared" si="4459"/>
        <v/>
      </c>
      <c r="AJ697" s="233" t="str">
        <f t="shared" si="4459"/>
        <v/>
      </c>
      <c r="AK697" s="233" t="str">
        <f t="shared" si="4459"/>
        <v/>
      </c>
      <c r="AL697" s="236" t="str">
        <f t="shared" ref="AL697" si="4460">IF($K697="","",IF($K697=$K695,AZ695,AZ696))</f>
        <v/>
      </c>
      <c r="AM697" s="241" t="str">
        <f t="shared" ref="AM697:AN697" si="4461">IF($K697="","",IF($K697=$K695,AL695,AL696))</f>
        <v/>
      </c>
      <c r="AN697" s="241" t="str">
        <f t="shared" si="4461"/>
        <v/>
      </c>
      <c r="AO697" s="277"/>
      <c r="AP697" s="277"/>
      <c r="AQ697" s="277"/>
      <c r="AR697" s="277"/>
      <c r="AS697" s="280"/>
      <c r="AT697" s="264"/>
      <c r="AU697" s="265"/>
      <c r="AV697" s="179"/>
      <c r="AW697" s="265"/>
      <c r="AX697" s="179"/>
      <c r="AY697" s="265"/>
      <c r="AZ697" s="266"/>
      <c r="BA697" s="223" t="str">
        <f t="shared" si="4137"/>
        <v/>
      </c>
      <c r="BB697" s="223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223" t="str">
        <f t="shared" si="4129"/>
        <v/>
      </c>
    </row>
    <row r="698" spans="1:55">
      <c r="A698" s="166">
        <f>输入错误检查!A697</f>
        <v>0</v>
      </c>
      <c r="B698" s="108" t="str">
        <f t="shared" si="4396"/>
        <v/>
      </c>
      <c r="C698" s="108" t="str">
        <f t="shared" si="4397"/>
        <v/>
      </c>
      <c r="D698" s="108" t="str">
        <f t="shared" si="4398"/>
        <v/>
      </c>
      <c r="E698" s="108" t="str">
        <f t="shared" si="4399"/>
        <v/>
      </c>
      <c r="F698" s="108" t="str">
        <f t="shared" si="4400"/>
        <v/>
      </c>
      <c r="G698" s="125" t="s">
        <v>314</v>
      </c>
      <c r="H698" s="108" t="s">
        <v>311</v>
      </c>
      <c r="I698" s="108" t="str">
        <f t="shared" si="4169"/>
        <v/>
      </c>
      <c r="J698" s="108" t="str">
        <f t="shared" si="4170"/>
        <v/>
      </c>
      <c r="K698" s="288"/>
      <c r="L698" s="288"/>
      <c r="M698" s="208"/>
      <c r="N698" s="208"/>
      <c r="O698" s="108"/>
      <c r="P698" s="267"/>
      <c r="Q698" s="267"/>
      <c r="R698" s="267"/>
      <c r="S698" s="288"/>
      <c r="T698" s="288"/>
      <c r="U698" s="125" t="str">
        <f t="shared" si="4103"/>
        <v/>
      </c>
      <c r="V698" s="125" t="str" cm="1">
        <f t="array" ref="V698">_xlfn.IFS(S698+T698=0,"",S698&gt;T698,IF(I698="主",IF(S698=5,4,3),IF(S698=5,0,1)),S698&lt;T698,IF(I698="主",IF(T698=5,0,1),IF(T698=5,4,3)),S698=T698,2)</f>
        <v/>
      </c>
      <c r="W698" s="271"/>
      <c r="X698" s="271"/>
      <c r="Y698" s="258" t="str">
        <f t="shared" si="4433"/>
        <v/>
      </c>
      <c r="Z698" s="235" t="str">
        <f t="shared" ref="Z698:AA698" si="4462">IF($K698="","",IF($K698=$K696,AT696,AT695))</f>
        <v/>
      </c>
      <c r="AA698" s="235" t="str">
        <f t="shared" si="4462"/>
        <v/>
      </c>
      <c r="AB698" s="239" t="str">
        <f t="shared" ref="AB698" si="4463">IF($K698="","",IF($K698=$K696,AW696,AW695))</f>
        <v/>
      </c>
      <c r="AC698" s="239" t="str">
        <f t="shared" ref="AC698" si="4464">IF($K698="","",IF($K698=$K696,AY696,AY695))</f>
        <v/>
      </c>
      <c r="AD698" s="232" t="str">
        <f t="shared" ref="AD698:AG698" si="4465">IF($K698="","",IF($K698=$K696,Z696,Z695))</f>
        <v/>
      </c>
      <c r="AE698" s="232" t="str">
        <f t="shared" si="4465"/>
        <v/>
      </c>
      <c r="AF698" s="240" t="str">
        <f t="shared" si="4465"/>
        <v/>
      </c>
      <c r="AG698" s="240" t="str">
        <f t="shared" si="4465"/>
        <v/>
      </c>
      <c r="AH698" s="232" t="str">
        <f t="shared" ref="AH698:AK698" si="4466">IF($K698="","",IF($K698=$K696,AD696,AD695))</f>
        <v/>
      </c>
      <c r="AI698" s="232" t="str">
        <f t="shared" si="4466"/>
        <v/>
      </c>
      <c r="AJ698" s="233" t="str">
        <f t="shared" si="4466"/>
        <v/>
      </c>
      <c r="AK698" s="233" t="str">
        <f t="shared" si="4466"/>
        <v/>
      </c>
      <c r="AL698" s="236" t="str">
        <f t="shared" ref="AL698" si="4467">IF($K698="","",IF($K698=$K696,AZ696,AZ695))</f>
        <v/>
      </c>
      <c r="AM698" s="241" t="str">
        <f t="shared" ref="AM698:AN698" si="4468">IF($K698="","",IF($K698=$K696,AL696,AL695))</f>
        <v/>
      </c>
      <c r="AN698" s="241" t="str">
        <f t="shared" si="4468"/>
        <v/>
      </c>
      <c r="AO698" s="277"/>
      <c r="AP698" s="277"/>
      <c r="AQ698" s="277"/>
      <c r="AR698" s="277"/>
      <c r="AS698" s="277"/>
      <c r="AT698" s="264"/>
      <c r="AU698" s="265"/>
      <c r="AV698" s="179"/>
      <c r="AW698" s="265"/>
      <c r="AX698" s="179"/>
      <c r="AY698" s="265"/>
      <c r="AZ698" s="266"/>
      <c r="BA698" s="223" t="str">
        <f t="shared" si="4137"/>
        <v/>
      </c>
      <c r="BB698" s="223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223" t="str">
        <f t="shared" si="4129"/>
        <v/>
      </c>
    </row>
    <row r="699" spans="1:55">
      <c r="A699" s="166">
        <f>输入错误检查!A698</f>
        <v>0</v>
      </c>
      <c r="B699" s="108" t="str">
        <f>IF(赛果!A60="","",赛果!A60)</f>
        <v/>
      </c>
      <c r="C699" s="108" t="str">
        <f>IF(赛果!B60="","",赛果!B60)</f>
        <v/>
      </c>
      <c r="D699" s="108" t="str">
        <f>IF(赛果!C60="","",赛果!C60)</f>
        <v/>
      </c>
      <c r="E699" s="108" t="str">
        <f>IF(赛果!D60="","",赛果!D60)</f>
        <v/>
      </c>
      <c r="F699" s="108" t="str">
        <f>IF(赛果!E60="","",赛果!E60)</f>
        <v/>
      </c>
      <c r="G699" s="125">
        <v>1</v>
      </c>
      <c r="H699" s="108" t="s">
        <v>307</v>
      </c>
      <c r="I699" s="108" t="str">
        <f t="shared" si="4169"/>
        <v/>
      </c>
      <c r="J699" s="108" t="str">
        <f t="shared" si="4170"/>
        <v/>
      </c>
      <c r="K699" s="179"/>
      <c r="L699" s="207"/>
      <c r="M699" s="208">
        <f>S699+S700</f>
        <v>0</v>
      </c>
      <c r="N699" s="208">
        <f>T699+T700</f>
        <v>0</v>
      </c>
      <c r="O699" s="125">
        <f t="shared" ref="O699:O703" si="4469">M699+N699</f>
        <v>0</v>
      </c>
      <c r="P699" s="209">
        <f t="shared" ref="P699:P703" si="4470">IF(M699&gt;N699,1,0)</f>
        <v>0</v>
      </c>
      <c r="Q699" s="209">
        <f t="shared" ref="Q699:Q703" si="4471">IF(M699+N699=0,0,IF(M699=N699,1,0))</f>
        <v>0</v>
      </c>
      <c r="R699" s="209">
        <f t="shared" ref="R699:R703" si="4472">IF(M699&lt;N699,1,0)</f>
        <v>0</v>
      </c>
      <c r="S699" s="177"/>
      <c r="T699" s="177"/>
      <c r="U699" s="125" t="str">
        <f t="shared" si="4103"/>
        <v/>
      </c>
      <c r="V699" s="125" t="str" cm="1">
        <f t="array" ref="V699">_xlfn.IFS(S699+T699=0,"",S699&gt;T699,IF(I699="主",IF(S699=5,4,3),IF(S699=5,0,1)),S699&lt;T699,IF(I699="主",IF(T699=5,0,1),IF(T699=5,4,3)),S699=T699,2)</f>
        <v/>
      </c>
      <c r="W699" s="210"/>
      <c r="X699" s="210"/>
      <c r="Y699" s="210"/>
      <c r="Z699" s="211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3"/>
      <c r="AL699" s="214"/>
      <c r="AM699" s="214"/>
      <c r="AN699" s="214"/>
      <c r="AO699" s="249"/>
      <c r="AP699" s="250"/>
      <c r="AQ699" s="217"/>
      <c r="AR699" s="218"/>
      <c r="AS699" s="219"/>
      <c r="AT699" s="220"/>
      <c r="AU699" s="221"/>
      <c r="AV699" s="179"/>
      <c r="AW699" s="221"/>
      <c r="AX699" s="179"/>
      <c r="AY699" s="221"/>
      <c r="AZ699" s="136"/>
      <c r="BA699" s="223" t="str">
        <f t="shared" si="4137"/>
        <v/>
      </c>
      <c r="BB699" s="223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223" t="str">
        <f t="shared" si="4129"/>
        <v/>
      </c>
    </row>
    <row r="700" spans="1:55">
      <c r="A700" s="166">
        <f>输入错误检查!A699</f>
        <v>0</v>
      </c>
      <c r="B700" s="108" t="str">
        <f t="shared" ref="B700:B710" si="4473">B699</f>
        <v/>
      </c>
      <c r="C700" s="108" t="str">
        <f t="shared" ref="C700:C710" si="4474">C699</f>
        <v/>
      </c>
      <c r="D700" s="108" t="str">
        <f t="shared" ref="D700:D710" si="4475">D699</f>
        <v/>
      </c>
      <c r="E700" s="108" t="str">
        <f t="shared" ref="E700:E710" si="4476">E699</f>
        <v/>
      </c>
      <c r="F700" s="108" t="str">
        <f t="shared" ref="F700:F710" si="4477">F699</f>
        <v/>
      </c>
      <c r="G700" s="125">
        <v>1</v>
      </c>
      <c r="H700" s="108" t="s">
        <v>311</v>
      </c>
      <c r="I700" s="108" t="str">
        <f t="shared" si="4169"/>
        <v/>
      </c>
      <c r="J700" s="108" t="str">
        <f t="shared" si="4170"/>
        <v/>
      </c>
      <c r="K700" s="179"/>
      <c r="L700" s="245"/>
      <c r="M700" s="208"/>
      <c r="N700" s="208"/>
      <c r="O700" s="125"/>
      <c r="P700" s="224"/>
      <c r="Q700" s="224"/>
      <c r="R700" s="224"/>
      <c r="S700" s="177"/>
      <c r="T700" s="177"/>
      <c r="U700" s="125" t="str">
        <f t="shared" si="4103"/>
        <v/>
      </c>
      <c r="V700" s="125" t="str" cm="1">
        <f t="array" ref="V700">_xlfn.IFS(S700+T700=0,"",S700&gt;T700,IF(I700="主",IF(S700=5,4,3),IF(S700=5,0,1)),S700&lt;T700,IF(I700="主",IF(T700=5,0,1),IF(T700=5,4,3)),S700=T700,2)</f>
        <v/>
      </c>
      <c r="W700" s="210" t="str">
        <f>IF(W699="","",W699)</f>
        <v/>
      </c>
      <c r="X700" s="210"/>
      <c r="Y700" s="210" t="str">
        <f t="shared" ref="Y700:Y704" si="4478">IF(Y699="","",Y699)</f>
        <v/>
      </c>
      <c r="Z700" s="225"/>
      <c r="AA700" s="226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13"/>
      <c r="AL700" s="214"/>
      <c r="AM700" s="214"/>
      <c r="AN700" s="214"/>
      <c r="AO700" s="249"/>
      <c r="AP700" s="250"/>
      <c r="AQ700" s="228"/>
      <c r="AR700" s="229"/>
      <c r="AS700" s="230"/>
      <c r="AT700" s="220"/>
      <c r="AU700" s="221"/>
      <c r="AV700" s="179"/>
      <c r="AW700" s="221"/>
      <c r="AX700" s="179"/>
      <c r="AY700" s="221"/>
      <c r="AZ700" s="136"/>
      <c r="BA700" s="223" t="str">
        <f t="shared" si="4137"/>
        <v/>
      </c>
      <c r="BB700" s="223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223" t="str">
        <f t="shared" si="4129"/>
        <v/>
      </c>
    </row>
    <row r="701" spans="1:55">
      <c r="A701" s="166">
        <f>输入错误检查!A700</f>
        <v>0</v>
      </c>
      <c r="B701" s="108" t="str">
        <f t="shared" si="4473"/>
        <v/>
      </c>
      <c r="C701" s="108" t="str">
        <f t="shared" si="4474"/>
        <v/>
      </c>
      <c r="D701" s="108" t="str">
        <f t="shared" si="4475"/>
        <v/>
      </c>
      <c r="E701" s="108" t="str">
        <f t="shared" si="4476"/>
        <v/>
      </c>
      <c r="F701" s="108" t="str">
        <f t="shared" si="4477"/>
        <v/>
      </c>
      <c r="G701" s="125">
        <v>2</v>
      </c>
      <c r="H701" s="108" t="s">
        <v>307</v>
      </c>
      <c r="I701" s="108" t="str">
        <f t="shared" si="4169"/>
        <v/>
      </c>
      <c r="J701" s="108" t="str">
        <f t="shared" si="4170"/>
        <v/>
      </c>
      <c r="K701" s="179"/>
      <c r="L701" s="207"/>
      <c r="M701" s="208">
        <f>S701+S702</f>
        <v>0</v>
      </c>
      <c r="N701" s="208">
        <f>T701+T702</f>
        <v>0</v>
      </c>
      <c r="O701" s="125">
        <f t="shared" si="4469"/>
        <v>0</v>
      </c>
      <c r="P701" s="209">
        <f t="shared" si="4470"/>
        <v>0</v>
      </c>
      <c r="Q701" s="209">
        <f t="shared" si="4471"/>
        <v>0</v>
      </c>
      <c r="R701" s="209">
        <f t="shared" si="4472"/>
        <v>0</v>
      </c>
      <c r="S701" s="177"/>
      <c r="T701" s="177"/>
      <c r="U701" s="125" t="str">
        <f t="shared" si="4103"/>
        <v/>
      </c>
      <c r="V701" s="125" t="str" cm="1">
        <f t="array" ref="V701">_xlfn.IFS(S701+T701=0,"",S701&gt;T701,IF(I701="主",IF(S701=5,4,3),IF(S701=5,0,1)),S701&lt;T701,IF(I701="主",IF(T701=5,0,1),IF(T701=5,4,3)),S701=T701,2)</f>
        <v/>
      </c>
      <c r="W701" s="231"/>
      <c r="X701" s="210"/>
      <c r="Y701" s="210"/>
      <c r="Z701" s="232" t="str">
        <f t="shared" ref="Z701:AA701" si="4479">IF($K701="","",IF($K701=$K699,AT699,AT700))</f>
        <v/>
      </c>
      <c r="AA701" s="233" t="str">
        <f t="shared" si="4479"/>
        <v/>
      </c>
      <c r="AB701" s="234" t="str">
        <f t="shared" ref="AB701" si="4480">IF($K701="","",IF($K701=$K699,AW699,AW700))</f>
        <v/>
      </c>
      <c r="AC701" s="235" t="str">
        <f t="shared" ref="AC701" si="4481">IF($K701="","",IF($K701=$K699,AY699,AY700))</f>
        <v/>
      </c>
      <c r="AD701" s="227"/>
      <c r="AE701" s="227"/>
      <c r="AF701" s="227"/>
      <c r="AG701" s="227"/>
      <c r="AH701" s="227"/>
      <c r="AI701" s="227"/>
      <c r="AJ701" s="227"/>
      <c r="AK701" s="227"/>
      <c r="AL701" s="236" t="str">
        <f t="shared" ref="AL701" si="4482">IF($K701="","",IF($K701=$K699,AZ699,AZ700))</f>
        <v/>
      </c>
      <c r="AM701" s="214"/>
      <c r="AN701" s="214"/>
      <c r="AO701" s="249"/>
      <c r="AP701" s="177"/>
      <c r="AQ701" s="281"/>
      <c r="AR701" s="238"/>
      <c r="AS701" s="230"/>
      <c r="AT701" s="220"/>
      <c r="AU701" s="221"/>
      <c r="AV701" s="179"/>
      <c r="AW701" s="221"/>
      <c r="AX701" s="179"/>
      <c r="AY701" s="221"/>
      <c r="AZ701" s="139"/>
      <c r="BA701" s="223" t="str">
        <f t="shared" si="4137"/>
        <v/>
      </c>
      <c r="BB701" s="223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223" t="str">
        <f t="shared" si="4129"/>
        <v/>
      </c>
    </row>
    <row r="702" spans="1:55">
      <c r="A702" s="166">
        <f>输入错误检查!A701</f>
        <v>0</v>
      </c>
      <c r="B702" s="108" t="str">
        <f t="shared" si="4473"/>
        <v/>
      </c>
      <c r="C702" s="108" t="str">
        <f t="shared" si="4474"/>
        <v/>
      </c>
      <c r="D702" s="108" t="str">
        <f t="shared" si="4475"/>
        <v/>
      </c>
      <c r="E702" s="108" t="str">
        <f t="shared" si="4476"/>
        <v/>
      </c>
      <c r="F702" s="108" t="str">
        <f t="shared" si="4477"/>
        <v/>
      </c>
      <c r="G702" s="125">
        <v>2</v>
      </c>
      <c r="H702" s="108" t="s">
        <v>311</v>
      </c>
      <c r="I702" s="108" t="str">
        <f t="shared" si="4169"/>
        <v/>
      </c>
      <c r="J702" s="108" t="str">
        <f t="shared" si="4170"/>
        <v/>
      </c>
      <c r="K702" s="179"/>
      <c r="L702" s="245"/>
      <c r="M702" s="208"/>
      <c r="N702" s="208"/>
      <c r="O702" s="125"/>
      <c r="P702" s="224"/>
      <c r="Q702" s="224"/>
      <c r="R702" s="224"/>
      <c r="S702" s="177"/>
      <c r="T702" s="177"/>
      <c r="U702" s="125" t="str">
        <f t="shared" si="4103"/>
        <v/>
      </c>
      <c r="V702" s="125" t="str" cm="1">
        <f t="array" ref="V702">_xlfn.IFS(S702+T702=0,"",S702&gt;T702,IF(I702="主",IF(S702=5,4,3),IF(S702=5,0,1)),S702&lt;T702,IF(I702="主",IF(T702=5,0,1),IF(T702=5,4,3)),S702=T702,2)</f>
        <v/>
      </c>
      <c r="W702" s="231"/>
      <c r="X702" s="210"/>
      <c r="Y702" s="210" t="str">
        <f t="shared" si="4478"/>
        <v/>
      </c>
      <c r="Z702" s="232" t="str">
        <f t="shared" ref="Z702:AA702" si="4483">IF($K702="","",IF($K702=$K700,AT700,AT699))</f>
        <v/>
      </c>
      <c r="AA702" s="233" t="str">
        <f t="shared" si="4483"/>
        <v/>
      </c>
      <c r="AB702" s="234" t="str">
        <f t="shared" ref="AB702" si="4484">IF($K702="","",IF($K702=$K700,AW700,AW699))</f>
        <v/>
      </c>
      <c r="AC702" s="235" t="str">
        <f t="shared" ref="AC702" si="4485">IF($K702="","",IF($K702=$K700,AY700,AY699))</f>
        <v/>
      </c>
      <c r="AD702" s="226"/>
      <c r="AE702" s="226"/>
      <c r="AF702" s="227"/>
      <c r="AG702" s="227"/>
      <c r="AH702" s="227"/>
      <c r="AI702" s="227"/>
      <c r="AJ702" s="227"/>
      <c r="AK702" s="227"/>
      <c r="AL702" s="236" t="str">
        <f t="shared" ref="AL702" si="4486">IF($K702="","",IF($K702=$K700,AZ700,AZ699))</f>
        <v/>
      </c>
      <c r="AM702" s="214"/>
      <c r="AN702" s="214"/>
      <c r="AO702" s="249"/>
      <c r="AP702" s="177"/>
      <c r="AQ702" s="250"/>
      <c r="AR702" s="228"/>
      <c r="AS702" s="230"/>
      <c r="AT702" s="220"/>
      <c r="AU702" s="221"/>
      <c r="AV702" s="179"/>
      <c r="AW702" s="221"/>
      <c r="AX702" s="179"/>
      <c r="AY702" s="221"/>
      <c r="AZ702" s="136"/>
      <c r="BA702" s="223" t="str">
        <f t="shared" si="4137"/>
        <v/>
      </c>
      <c r="BB702" s="223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223" t="str">
        <f t="shared" si="4129"/>
        <v/>
      </c>
    </row>
    <row r="703" spans="1:55">
      <c r="A703" s="166">
        <f>输入错误检查!A702</f>
        <v>0</v>
      </c>
      <c r="B703" s="108" t="str">
        <f t="shared" si="4473"/>
        <v/>
      </c>
      <c r="C703" s="108" t="str">
        <f t="shared" si="4474"/>
        <v/>
      </c>
      <c r="D703" s="108" t="str">
        <f t="shared" si="4475"/>
        <v/>
      </c>
      <c r="E703" s="108" t="str">
        <f t="shared" si="4476"/>
        <v/>
      </c>
      <c r="F703" s="108" t="str">
        <f t="shared" si="4477"/>
        <v/>
      </c>
      <c r="G703" s="125">
        <v>3</v>
      </c>
      <c r="H703" s="108" t="s">
        <v>307</v>
      </c>
      <c r="I703" s="108" t="str">
        <f t="shared" si="4169"/>
        <v/>
      </c>
      <c r="J703" s="108" t="str">
        <f t="shared" si="4170"/>
        <v/>
      </c>
      <c r="K703" s="179"/>
      <c r="L703" s="245"/>
      <c r="M703" s="208">
        <f>S703+S704</f>
        <v>0</v>
      </c>
      <c r="N703" s="208">
        <f>T703+T704</f>
        <v>0</v>
      </c>
      <c r="O703" s="125">
        <f t="shared" si="4469"/>
        <v>0</v>
      </c>
      <c r="P703" s="209">
        <f t="shared" si="4470"/>
        <v>0</v>
      </c>
      <c r="Q703" s="209">
        <f t="shared" si="4471"/>
        <v>0</v>
      </c>
      <c r="R703" s="209">
        <f t="shared" si="4472"/>
        <v>0</v>
      </c>
      <c r="S703" s="177"/>
      <c r="T703" s="177"/>
      <c r="U703" s="125" t="str">
        <f t="shared" si="4103"/>
        <v/>
      </c>
      <c r="V703" s="125" t="str" cm="1">
        <f t="array" ref="V703">_xlfn.IFS(S703+T703=0,"",S703&gt;T703,IF(I703="主",IF(S703=5,4,3),IF(S703=5,0,1)),S703&lt;T703,IF(I703="主",IF(T703=5,0,1),IF(T703=5,4,3)),S703=T703,2)</f>
        <v/>
      </c>
      <c r="W703" s="231"/>
      <c r="X703" s="231"/>
      <c r="Y703" s="210"/>
      <c r="Z703" s="235" t="str">
        <f t="shared" ref="Z703:AA703" si="4487">IF($K703="","",IF($K703=$K701,AT701,AT702))</f>
        <v/>
      </c>
      <c r="AA703" s="235" t="str">
        <f t="shared" si="4487"/>
        <v/>
      </c>
      <c r="AB703" s="239" t="str">
        <f t="shared" ref="AB703" si="4488">IF($K703="","",IF($K703=$K701,AW701,AW702))</f>
        <v/>
      </c>
      <c r="AC703" s="239" t="str">
        <f t="shared" ref="AC703" si="4489">IF($K703="","",IF($K703=$K701,AY701,AY702))</f>
        <v/>
      </c>
      <c r="AD703" s="235" t="str">
        <f t="shared" ref="AD703:AG703" si="4490">IF($K703="","",IF($K703=$K701,Z701,Z702))</f>
        <v/>
      </c>
      <c r="AE703" s="240" t="str">
        <f t="shared" si="4490"/>
        <v/>
      </c>
      <c r="AF703" s="240" t="str">
        <f t="shared" si="4490"/>
        <v/>
      </c>
      <c r="AG703" s="240" t="str">
        <f t="shared" si="4490"/>
        <v/>
      </c>
      <c r="AH703" s="227"/>
      <c r="AI703" s="227"/>
      <c r="AJ703" s="227"/>
      <c r="AK703" s="227"/>
      <c r="AL703" s="236" t="str">
        <f t="shared" ref="AL703" si="4491">IF($K703="","",IF($K703=$K701,AZ701,AZ702))</f>
        <v/>
      </c>
      <c r="AM703" s="241" t="str">
        <f t="shared" ref="AM703" si="4492">IF($K703="","",IF($K703=$K701,AL701,AL702))</f>
        <v/>
      </c>
      <c r="AN703" s="214"/>
      <c r="AO703" s="249"/>
      <c r="AP703" s="177"/>
      <c r="AQ703" s="177"/>
      <c r="AR703" s="281"/>
      <c r="AS703" s="242"/>
      <c r="AT703" s="282"/>
      <c r="AU703" s="247"/>
      <c r="AV703" s="177"/>
      <c r="AW703" s="247"/>
      <c r="AX703" s="177"/>
      <c r="AY703" s="247"/>
      <c r="AZ703" s="139"/>
      <c r="BA703" s="223" t="str">
        <f t="shared" si="4137"/>
        <v/>
      </c>
      <c r="BB703" s="223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223" t="str">
        <f t="shared" si="4129"/>
        <v/>
      </c>
    </row>
    <row r="704" spans="1:55">
      <c r="A704" s="166">
        <f>输入错误检查!A703</f>
        <v>0</v>
      </c>
      <c r="B704" s="108" t="str">
        <f t="shared" si="4473"/>
        <v/>
      </c>
      <c r="C704" s="108" t="str">
        <f t="shared" si="4474"/>
        <v/>
      </c>
      <c r="D704" s="108" t="str">
        <f t="shared" si="4475"/>
        <v/>
      </c>
      <c r="E704" s="108" t="str">
        <f t="shared" si="4476"/>
        <v/>
      </c>
      <c r="F704" s="108" t="str">
        <f t="shared" si="4477"/>
        <v/>
      </c>
      <c r="G704" s="125">
        <v>3</v>
      </c>
      <c r="H704" s="108" t="s">
        <v>311</v>
      </c>
      <c r="I704" s="108" t="str">
        <f t="shared" si="4169"/>
        <v/>
      </c>
      <c r="J704" s="108" t="str">
        <f t="shared" si="4170"/>
        <v/>
      </c>
      <c r="K704" s="179"/>
      <c r="L704" s="245"/>
      <c r="M704" s="208"/>
      <c r="N704" s="208"/>
      <c r="O704" s="125"/>
      <c r="P704" s="224"/>
      <c r="Q704" s="224"/>
      <c r="R704" s="224"/>
      <c r="S704" s="177"/>
      <c r="T704" s="177"/>
      <c r="U704" s="125" t="str">
        <f t="shared" si="4103"/>
        <v/>
      </c>
      <c r="V704" s="125" t="str" cm="1">
        <f t="array" ref="V704">_xlfn.IFS(S704+T704=0,"",S704&gt;T704,IF(I704="主",IF(S704=5,4,3),IF(S704=5,0,1)),S704&lt;T704,IF(I704="主",IF(T704=5,0,1),IF(T704=5,4,3)),S704=T704,2)</f>
        <v/>
      </c>
      <c r="W704" s="231"/>
      <c r="X704" s="231"/>
      <c r="Y704" s="210" t="str">
        <f t="shared" si="4478"/>
        <v/>
      </c>
      <c r="Z704" s="235" t="str">
        <f t="shared" ref="Z704:AA704" si="4493">IF($K704="","",IF($K704=$K702,AT702,AT701))</f>
        <v/>
      </c>
      <c r="AA704" s="235" t="str">
        <f t="shared" si="4493"/>
        <v/>
      </c>
      <c r="AB704" s="239" t="str">
        <f t="shared" ref="AB704" si="4494">IF($K704="","",IF($K704=$K702,AW702,AW701))</f>
        <v/>
      </c>
      <c r="AC704" s="239" t="str">
        <f t="shared" ref="AC704" si="4495">IF($K704="","",IF($K704=$K702,AY702,AY701))</f>
        <v/>
      </c>
      <c r="AD704" s="235" t="str">
        <f t="shared" ref="AD704:AG704" si="4496">IF($K704="","",IF($K704=$K702,Z702,Z701))</f>
        <v/>
      </c>
      <c r="AE704" s="240" t="str">
        <f t="shared" si="4496"/>
        <v/>
      </c>
      <c r="AF704" s="240" t="str">
        <f t="shared" si="4496"/>
        <v/>
      </c>
      <c r="AG704" s="240" t="str">
        <f t="shared" si="4496"/>
        <v/>
      </c>
      <c r="AH704" s="226"/>
      <c r="AI704" s="226"/>
      <c r="AJ704" s="226"/>
      <c r="AK704" s="243"/>
      <c r="AL704" s="236" t="str">
        <f t="shared" ref="AL704" si="4497">IF($K704="","",IF($K704=$K702,AZ702,AZ701))</f>
        <v/>
      </c>
      <c r="AM704" s="241" t="str">
        <f t="shared" ref="AM704" si="4498">IF($K704="","",IF($K704=$K702,AL702,AL701))</f>
        <v/>
      </c>
      <c r="AN704" s="214"/>
      <c r="AO704" s="249"/>
      <c r="AP704" s="177"/>
      <c r="AQ704" s="177"/>
      <c r="AR704" s="250"/>
      <c r="AS704" s="244"/>
      <c r="AT704" s="282"/>
      <c r="AU704" s="247"/>
      <c r="AV704" s="177"/>
      <c r="AW704" s="247"/>
      <c r="AX704" s="177"/>
      <c r="AY704" s="247"/>
      <c r="AZ704" s="139"/>
      <c r="BA704" s="223" t="str">
        <f t="shared" si="4137"/>
        <v/>
      </c>
      <c r="BB704" s="223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223" t="str">
        <f t="shared" si="4129"/>
        <v/>
      </c>
    </row>
    <row r="705" spans="1:55">
      <c r="A705" s="166">
        <f>输入错误检查!A704</f>
        <v>0</v>
      </c>
      <c r="B705" s="108" t="str">
        <f t="shared" si="4473"/>
        <v/>
      </c>
      <c r="C705" s="108" t="str">
        <f t="shared" si="4474"/>
        <v/>
      </c>
      <c r="D705" s="108" t="str">
        <f t="shared" si="4475"/>
        <v/>
      </c>
      <c r="E705" s="108" t="str">
        <f t="shared" si="4476"/>
        <v/>
      </c>
      <c r="F705" s="108" t="str">
        <f t="shared" si="4477"/>
        <v/>
      </c>
      <c r="G705" s="125">
        <v>4</v>
      </c>
      <c r="H705" s="108" t="s">
        <v>307</v>
      </c>
      <c r="I705" s="108" t="str">
        <f t="shared" si="4169"/>
        <v/>
      </c>
      <c r="J705" s="108" t="str">
        <f t="shared" si="4170"/>
        <v/>
      </c>
      <c r="K705" s="179"/>
      <c r="L705" s="245"/>
      <c r="M705" s="208">
        <f>S705+S706</f>
        <v>0</v>
      </c>
      <c r="N705" s="208">
        <f>T705+T706</f>
        <v>0</v>
      </c>
      <c r="O705" s="125">
        <f t="shared" ref="O705:O709" si="4499">M705+N705</f>
        <v>0</v>
      </c>
      <c r="P705" s="209">
        <f t="shared" ref="P705:P709" si="4500">IF(M705&gt;N705,1,0)</f>
        <v>0</v>
      </c>
      <c r="Q705" s="209">
        <f t="shared" ref="Q705:Q709" si="4501">IF(M705+N705=0,0,IF(M705=N705,1,0))</f>
        <v>0</v>
      </c>
      <c r="R705" s="209">
        <f t="shared" ref="R705:R709" si="4502">IF(M705&lt;N705,1,0)</f>
        <v>0</v>
      </c>
      <c r="S705" s="177"/>
      <c r="T705" s="177"/>
      <c r="U705" s="125" t="str">
        <f t="shared" si="4103"/>
        <v/>
      </c>
      <c r="V705" s="125" t="str" cm="1">
        <f t="array" ref="V705">_xlfn.IFS(S705+T705=0,"",S705&gt;T705,IF(I705="主",IF(S705=5,4,3),IF(S705=5,0,1)),S705&lt;T705,IF(I705="主",IF(T705=5,0,1),IF(T705=5,4,3)),S705=T705,2)</f>
        <v/>
      </c>
      <c r="W705" s="231"/>
      <c r="X705" s="231"/>
      <c r="Y705" s="210"/>
      <c r="Z705" s="235" t="str">
        <f t="shared" ref="Z705:AA705" si="4503">IF($K705="","",IF($K705=$K703,AT703,AT704))</f>
        <v/>
      </c>
      <c r="AA705" s="235" t="str">
        <f t="shared" si="4503"/>
        <v/>
      </c>
      <c r="AB705" s="239" t="str">
        <f t="shared" ref="AB705" si="4504">IF($K705="","",IF($K705=$K703,AW703,AW704))</f>
        <v/>
      </c>
      <c r="AC705" s="239" t="str">
        <f t="shared" ref="AC705" si="4505">IF($K705="","",IF($K705=$K703,AY703,AY704))</f>
        <v/>
      </c>
      <c r="AD705" s="232" t="str">
        <f t="shared" ref="AD705:AG705" si="4506">IF($K705="","",IF($K705=$K703,Z703,Z704))</f>
        <v/>
      </c>
      <c r="AE705" s="232" t="str">
        <f t="shared" si="4506"/>
        <v/>
      </c>
      <c r="AF705" s="240" t="str">
        <f t="shared" si="4506"/>
        <v/>
      </c>
      <c r="AG705" s="240" t="str">
        <f t="shared" si="4506"/>
        <v/>
      </c>
      <c r="AH705" s="232" t="str">
        <f t="shared" ref="AH705:AK705" si="4507">IF($K705="","",IF($K705=$K703,AD703,AD704))</f>
        <v/>
      </c>
      <c r="AI705" s="232" t="str">
        <f t="shared" si="4507"/>
        <v/>
      </c>
      <c r="AJ705" s="233" t="str">
        <f t="shared" si="4507"/>
        <v/>
      </c>
      <c r="AK705" s="233" t="str">
        <f t="shared" si="4507"/>
        <v/>
      </c>
      <c r="AL705" s="236" t="str">
        <f t="shared" ref="AL705" si="4508">IF($K705="","",IF($K705=$K703,AZ703,AZ704))</f>
        <v/>
      </c>
      <c r="AM705" s="241" t="str">
        <f t="shared" ref="AM705:AN705" si="4509">IF($K705="","",IF($K705=$K703,AL703,AL704))</f>
        <v/>
      </c>
      <c r="AN705" s="241" t="str">
        <f t="shared" si="4509"/>
        <v/>
      </c>
      <c r="AO705" s="177"/>
      <c r="AP705" s="177"/>
      <c r="AQ705" s="177"/>
      <c r="AR705" s="177"/>
      <c r="AS705" s="246"/>
      <c r="AT705" s="247"/>
      <c r="AU705" s="247"/>
      <c r="AV705" s="177"/>
      <c r="AW705" s="247"/>
      <c r="AX705" s="177"/>
      <c r="AY705" s="247"/>
      <c r="AZ705" s="139"/>
      <c r="BA705" s="223" t="str">
        <f t="shared" si="4137"/>
        <v/>
      </c>
      <c r="BB705" s="223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223" t="str">
        <f t="shared" si="4129"/>
        <v/>
      </c>
    </row>
    <row r="706" spans="1:55">
      <c r="A706" s="166">
        <f>输入错误检查!A705</f>
        <v>0</v>
      </c>
      <c r="B706" s="108" t="str">
        <f t="shared" si="4473"/>
        <v/>
      </c>
      <c r="C706" s="108" t="str">
        <f t="shared" si="4474"/>
        <v/>
      </c>
      <c r="D706" s="108" t="str">
        <f t="shared" si="4475"/>
        <v/>
      </c>
      <c r="E706" s="108" t="str">
        <f t="shared" si="4476"/>
        <v/>
      </c>
      <c r="F706" s="108" t="str">
        <f t="shared" si="4477"/>
        <v/>
      </c>
      <c r="G706" s="125">
        <v>4</v>
      </c>
      <c r="H706" s="108" t="s">
        <v>311</v>
      </c>
      <c r="I706" s="108" t="str">
        <f t="shared" si="4169"/>
        <v/>
      </c>
      <c r="J706" s="108" t="str">
        <f t="shared" si="4170"/>
        <v/>
      </c>
      <c r="K706" s="179"/>
      <c r="L706" s="245"/>
      <c r="M706" s="208"/>
      <c r="N706" s="208"/>
      <c r="O706" s="125"/>
      <c r="P706" s="224"/>
      <c r="Q706" s="224"/>
      <c r="R706" s="224"/>
      <c r="S706" s="177"/>
      <c r="T706" s="177"/>
      <c r="U706" s="125" t="str">
        <f t="shared" si="4103"/>
        <v/>
      </c>
      <c r="V706" s="125" t="str" cm="1">
        <f t="array" ref="V706">_xlfn.IFS(S706+T706=0,"",S706&gt;T706,IF(I706="主",IF(S706=5,4,3),IF(S706=5,0,1)),S706&lt;T706,IF(I706="主",IF(T706=5,0,1),IF(T706=5,4,3)),S706=T706,2)</f>
        <v/>
      </c>
      <c r="W706" s="231"/>
      <c r="X706" s="231"/>
      <c r="Y706" s="210" t="str">
        <f t="shared" ref="Y706:Y710" si="4510">IF(Y705="","",Y705)</f>
        <v/>
      </c>
      <c r="Z706" s="235" t="str">
        <f t="shared" ref="Z706:AA706" si="4511">IF($K706="","",IF($K706=$K704,AT704,AT703))</f>
        <v/>
      </c>
      <c r="AA706" s="235" t="str">
        <f t="shared" si="4511"/>
        <v/>
      </c>
      <c r="AB706" s="239" t="str">
        <f t="shared" ref="AB706" si="4512">IF($K706="","",IF($K706=$K704,AW704,AW703))</f>
        <v/>
      </c>
      <c r="AC706" s="239" t="str">
        <f t="shared" ref="AC706" si="4513">IF($K706="","",IF($K706=$K704,AY704,AY703))</f>
        <v/>
      </c>
      <c r="AD706" s="232" t="str">
        <f t="shared" ref="AD706:AG706" si="4514">IF($K706="","",IF($K706=$K704,Z704,Z703))</f>
        <v/>
      </c>
      <c r="AE706" s="232" t="str">
        <f t="shared" si="4514"/>
        <v/>
      </c>
      <c r="AF706" s="240" t="str">
        <f t="shared" si="4514"/>
        <v/>
      </c>
      <c r="AG706" s="240" t="str">
        <f t="shared" si="4514"/>
        <v/>
      </c>
      <c r="AH706" s="232" t="str">
        <f t="shared" ref="AH706:AK706" si="4515">IF($K706="","",IF($K706=$K704,AD704,AD703))</f>
        <v/>
      </c>
      <c r="AI706" s="232" t="str">
        <f t="shared" si="4515"/>
        <v/>
      </c>
      <c r="AJ706" s="233" t="str">
        <f t="shared" si="4515"/>
        <v/>
      </c>
      <c r="AK706" s="233" t="str">
        <f t="shared" si="4515"/>
        <v/>
      </c>
      <c r="AL706" s="236" t="str">
        <f t="shared" ref="AL706" si="4516">IF($K706="","",IF($K706=$K704,AZ704,AZ703))</f>
        <v/>
      </c>
      <c r="AM706" s="241" t="str">
        <f t="shared" ref="AM706:AN706" si="4517">IF($K706="","",IF($K706=$K704,AL704,AL703))</f>
        <v/>
      </c>
      <c r="AN706" s="241" t="str">
        <f t="shared" si="4517"/>
        <v/>
      </c>
      <c r="AO706" s="177"/>
      <c r="AP706" s="177"/>
      <c r="AQ706" s="177"/>
      <c r="AR706" s="177"/>
      <c r="AS706" s="177"/>
      <c r="AT706" s="247"/>
      <c r="AU706" s="247"/>
      <c r="AV706" s="177"/>
      <c r="AW706" s="247"/>
      <c r="AX706" s="177"/>
      <c r="AY706" s="247"/>
      <c r="AZ706" s="139"/>
      <c r="BA706" s="223" t="str">
        <f t="shared" si="4137"/>
        <v/>
      </c>
      <c r="BB706" s="223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223" t="str">
        <f t="shared" si="4129"/>
        <v/>
      </c>
    </row>
    <row r="707" spans="1:55">
      <c r="A707" s="166">
        <f>输入错误检查!A706</f>
        <v>0</v>
      </c>
      <c r="B707" s="108" t="str">
        <f t="shared" si="4473"/>
        <v/>
      </c>
      <c r="C707" s="108" t="str">
        <f t="shared" si="4474"/>
        <v/>
      </c>
      <c r="D707" s="108" t="str">
        <f t="shared" si="4475"/>
        <v/>
      </c>
      <c r="E707" s="108" t="str">
        <f t="shared" si="4476"/>
        <v/>
      </c>
      <c r="F707" s="108" t="str">
        <f t="shared" si="4477"/>
        <v/>
      </c>
      <c r="G707" s="125">
        <v>5</v>
      </c>
      <c r="H707" s="108" t="s">
        <v>307</v>
      </c>
      <c r="I707" s="108" t="str">
        <f t="shared" si="4169"/>
        <v/>
      </c>
      <c r="J707" s="108" t="str">
        <f t="shared" si="4170"/>
        <v/>
      </c>
      <c r="K707" s="179"/>
      <c r="L707" s="177"/>
      <c r="M707" s="208">
        <f>S707+S708</f>
        <v>0</v>
      </c>
      <c r="N707" s="208">
        <f>T707+T708</f>
        <v>0</v>
      </c>
      <c r="O707" s="125">
        <f t="shared" si="4499"/>
        <v>0</v>
      </c>
      <c r="P707" s="209">
        <f t="shared" si="4500"/>
        <v>0</v>
      </c>
      <c r="Q707" s="209">
        <f t="shared" si="4501"/>
        <v>0</v>
      </c>
      <c r="R707" s="209">
        <f t="shared" si="4502"/>
        <v>0</v>
      </c>
      <c r="S707" s="177"/>
      <c r="T707" s="177"/>
      <c r="U707" s="125" t="str">
        <f t="shared" si="4103"/>
        <v/>
      </c>
      <c r="V707" s="125" t="str" cm="1">
        <f t="array" ref="V707">_xlfn.IFS(S707+T707=0,"",S707&gt;T707,IF(I707="主",IF(S707=5,4,3),IF(S707=5,0,1)),S707&lt;T707,IF(I707="主",IF(T707=5,0,1),IF(T707=5,4,3)),S707=T707,2)</f>
        <v/>
      </c>
      <c r="W707" s="231"/>
      <c r="X707" s="231"/>
      <c r="Y707" s="210"/>
      <c r="Z707" s="235" t="str">
        <f t="shared" ref="Z707:AA707" si="4518">IF($K707="","",IF($K707=$K705,AT705,AT706))</f>
        <v/>
      </c>
      <c r="AA707" s="235" t="str">
        <f t="shared" si="4518"/>
        <v/>
      </c>
      <c r="AB707" s="239" t="str">
        <f t="shared" ref="AB707" si="4519">IF($K707="","",IF($K707=$K705,AW705,AW706))</f>
        <v/>
      </c>
      <c r="AC707" s="239" t="str">
        <f t="shared" ref="AC707" si="4520">IF($K707="","",IF($K707=$K705,AY705,AY706))</f>
        <v/>
      </c>
      <c r="AD707" s="232" t="str">
        <f t="shared" ref="AD707:AG707" si="4521">IF($K707="","",IF($K707=$K705,Z705,Z706))</f>
        <v/>
      </c>
      <c r="AE707" s="232" t="str">
        <f t="shared" si="4521"/>
        <v/>
      </c>
      <c r="AF707" s="240" t="str">
        <f t="shared" si="4521"/>
        <v/>
      </c>
      <c r="AG707" s="240" t="str">
        <f t="shared" si="4521"/>
        <v/>
      </c>
      <c r="AH707" s="232" t="str">
        <f t="shared" ref="AH707:AK707" si="4522">IF($K707="","",IF($K707=$K705,AD705,AD706))</f>
        <v/>
      </c>
      <c r="AI707" s="232" t="str">
        <f t="shared" si="4522"/>
        <v/>
      </c>
      <c r="AJ707" s="233" t="str">
        <f t="shared" si="4522"/>
        <v/>
      </c>
      <c r="AK707" s="233" t="str">
        <f t="shared" si="4522"/>
        <v/>
      </c>
      <c r="AL707" s="236" t="str">
        <f t="shared" ref="AL707" si="4523">IF($K707="","",IF($K707=$K705,AZ705,AZ706))</f>
        <v/>
      </c>
      <c r="AM707" s="241" t="str">
        <f t="shared" ref="AM707:AN707" si="4524">IF($K707="","",IF($K707=$K705,AL705,AL706))</f>
        <v/>
      </c>
      <c r="AN707" s="241" t="str">
        <f t="shared" si="4524"/>
        <v/>
      </c>
      <c r="AO707" s="249"/>
      <c r="AP707" s="177"/>
      <c r="AQ707" s="177"/>
      <c r="AR707" s="250"/>
      <c r="AS707" s="246"/>
      <c r="AT707" s="251"/>
      <c r="AU707" s="252"/>
      <c r="AV707" s="177"/>
      <c r="AW707" s="252"/>
      <c r="AX707" s="177"/>
      <c r="AY707" s="252"/>
      <c r="AZ707" s="283"/>
      <c r="BA707" s="223" t="str">
        <f t="shared" si="4137"/>
        <v/>
      </c>
      <c r="BB707" s="223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223" t="str">
        <f t="shared" si="4129"/>
        <v/>
      </c>
    </row>
    <row r="708" spans="1:55">
      <c r="A708" s="166">
        <f>输入错误检查!A707</f>
        <v>0</v>
      </c>
      <c r="B708" s="108" t="str">
        <f t="shared" si="4473"/>
        <v/>
      </c>
      <c r="C708" s="108" t="str">
        <f t="shared" si="4474"/>
        <v/>
      </c>
      <c r="D708" s="108" t="str">
        <f t="shared" si="4475"/>
        <v/>
      </c>
      <c r="E708" s="108" t="str">
        <f t="shared" si="4476"/>
        <v/>
      </c>
      <c r="F708" s="108" t="str">
        <f t="shared" si="4477"/>
        <v/>
      </c>
      <c r="G708" s="125">
        <v>5</v>
      </c>
      <c r="H708" s="108" t="s">
        <v>311</v>
      </c>
      <c r="I708" s="108" t="str">
        <f t="shared" si="4169"/>
        <v/>
      </c>
      <c r="J708" s="108" t="str">
        <f t="shared" si="4170"/>
        <v/>
      </c>
      <c r="K708" s="179"/>
      <c r="L708" s="177"/>
      <c r="M708" s="208"/>
      <c r="N708" s="208"/>
      <c r="O708" s="125"/>
      <c r="P708" s="224"/>
      <c r="Q708" s="224"/>
      <c r="R708" s="224"/>
      <c r="S708" s="177"/>
      <c r="T708" s="177"/>
      <c r="U708" s="125" t="str">
        <f t="shared" ref="U708:U722" si="4525">_xlfn.IFS(S708+T708=0,"",S708&gt;T708,IF(I708="主","屠","人"),S708&lt;T708,IF(I708="主","人","屠"),S708=T708,"平")</f>
        <v/>
      </c>
      <c r="V708" s="125" t="str" cm="1">
        <f t="array" ref="V708">_xlfn.IFS(S708+T708=0,"",S708&gt;T708,IF(I708="主",IF(S708=5,4,3),IF(S708=5,0,1)),S708&lt;T708,IF(I708="主",IF(T708=5,0,1),IF(T708=5,4,3)),S708=T708,2)</f>
        <v/>
      </c>
      <c r="W708" s="231"/>
      <c r="X708" s="231"/>
      <c r="Y708" s="210" t="str">
        <f t="shared" si="4510"/>
        <v/>
      </c>
      <c r="Z708" s="235" t="str">
        <f t="shared" ref="Z708:AA708" si="4526">IF($K708="","",IF($K708=$K706,AT706,AT705))</f>
        <v/>
      </c>
      <c r="AA708" s="235" t="str">
        <f t="shared" si="4526"/>
        <v/>
      </c>
      <c r="AB708" s="239" t="str">
        <f t="shared" ref="AB708" si="4527">IF($K708="","",IF($K708=$K706,AW706,AW705))</f>
        <v/>
      </c>
      <c r="AC708" s="239" t="str">
        <f t="shared" ref="AC708" si="4528">IF($K708="","",IF($K708=$K706,AY706,AY705))</f>
        <v/>
      </c>
      <c r="AD708" s="232" t="str">
        <f t="shared" ref="AD708:AG708" si="4529">IF($K708="","",IF($K708=$K706,Z706,Z705))</f>
        <v/>
      </c>
      <c r="AE708" s="232" t="str">
        <f t="shared" si="4529"/>
        <v/>
      </c>
      <c r="AF708" s="240" t="str">
        <f t="shared" si="4529"/>
        <v/>
      </c>
      <c r="AG708" s="240" t="str">
        <f t="shared" si="4529"/>
        <v/>
      </c>
      <c r="AH708" s="232" t="str">
        <f t="shared" ref="AH708:AK708" si="4530">IF($K708="","",IF($K708=$K706,AD706,AD705))</f>
        <v/>
      </c>
      <c r="AI708" s="232" t="str">
        <f t="shared" si="4530"/>
        <v/>
      </c>
      <c r="AJ708" s="233" t="str">
        <f t="shared" si="4530"/>
        <v/>
      </c>
      <c r="AK708" s="233" t="str">
        <f t="shared" si="4530"/>
        <v/>
      </c>
      <c r="AL708" s="236" t="str">
        <f t="shared" ref="AL708" si="4531">IF($K708="","",IF($K708=$K706,AZ706,AZ705))</f>
        <v/>
      </c>
      <c r="AM708" s="241" t="str">
        <f t="shared" ref="AM708:AN708" si="4532">IF($K708="","",IF($K708=$K706,AL706,AL705))</f>
        <v/>
      </c>
      <c r="AN708" s="241" t="str">
        <f t="shared" si="4532"/>
        <v/>
      </c>
      <c r="AO708" s="249"/>
      <c r="AP708" s="177"/>
      <c r="AQ708" s="177"/>
      <c r="AR708" s="250"/>
      <c r="AS708" s="246"/>
      <c r="AT708" s="251"/>
      <c r="AU708" s="252"/>
      <c r="AV708" s="177"/>
      <c r="AW708" s="252"/>
      <c r="AX708" s="177"/>
      <c r="AY708" s="252"/>
      <c r="AZ708" s="283"/>
      <c r="BA708" s="223" t="str">
        <f t="shared" si="4137"/>
        <v/>
      </c>
      <c r="BB708" s="223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223" t="str">
        <f t="shared" si="4129"/>
        <v/>
      </c>
    </row>
    <row r="709" spans="1:55">
      <c r="A709" s="166">
        <f>输入错误检查!A708</f>
        <v>0</v>
      </c>
      <c r="B709" s="108" t="str">
        <f t="shared" si="4473"/>
        <v/>
      </c>
      <c r="C709" s="108" t="str">
        <f t="shared" si="4474"/>
        <v/>
      </c>
      <c r="D709" s="108" t="str">
        <f t="shared" si="4475"/>
        <v/>
      </c>
      <c r="E709" s="108" t="str">
        <f t="shared" si="4476"/>
        <v/>
      </c>
      <c r="F709" s="108" t="str">
        <f t="shared" si="4477"/>
        <v/>
      </c>
      <c r="G709" s="125" t="s">
        <v>314</v>
      </c>
      <c r="H709" s="108" t="s">
        <v>307</v>
      </c>
      <c r="I709" s="108" t="str">
        <f t="shared" si="4169"/>
        <v/>
      </c>
      <c r="J709" s="108" t="str">
        <f t="shared" si="4170"/>
        <v/>
      </c>
      <c r="K709" s="179"/>
      <c r="L709" s="177"/>
      <c r="M709" s="208">
        <f>S709+S710</f>
        <v>0</v>
      </c>
      <c r="N709" s="208">
        <f>T709+T710</f>
        <v>0</v>
      </c>
      <c r="O709" s="125">
        <f t="shared" si="4499"/>
        <v>0</v>
      </c>
      <c r="P709" s="209">
        <f t="shared" si="4500"/>
        <v>0</v>
      </c>
      <c r="Q709" s="209">
        <f t="shared" si="4501"/>
        <v>0</v>
      </c>
      <c r="R709" s="209">
        <f t="shared" si="4502"/>
        <v>0</v>
      </c>
      <c r="S709" s="177"/>
      <c r="T709" s="177"/>
      <c r="U709" s="125" t="str">
        <f t="shared" si="4525"/>
        <v/>
      </c>
      <c r="V709" s="125" t="str" cm="1">
        <f t="array" ref="V709">_xlfn.IFS(S709+T709=0,"",S709&gt;T709,IF(I709="主",IF(S709=5,4,3),IF(S709=5,0,1)),S709&lt;T709,IF(I709="主",IF(T709=5,0,1),IF(T709=5,4,3)),S709=T709,2)</f>
        <v/>
      </c>
      <c r="W709" s="231"/>
      <c r="X709" s="231"/>
      <c r="Y709" s="210"/>
      <c r="Z709" s="235" t="str">
        <f t="shared" ref="Z709:AA709" si="4533">IF($K709="","",IF($K709=$K707,AT707,AT708))</f>
        <v/>
      </c>
      <c r="AA709" s="235" t="str">
        <f t="shared" si="4533"/>
        <v/>
      </c>
      <c r="AB709" s="239" t="str">
        <f t="shared" ref="AB709" si="4534">IF($K709="","",IF($K709=$K707,AW707,AW708))</f>
        <v/>
      </c>
      <c r="AC709" s="239" t="str">
        <f t="shared" ref="AC709" si="4535">IF($K709="","",IF($K709=$K707,AY707,AY708))</f>
        <v/>
      </c>
      <c r="AD709" s="232" t="str">
        <f t="shared" ref="AD709:AG709" si="4536">IF($K709="","",IF($K709=$K707,Z707,Z708))</f>
        <v/>
      </c>
      <c r="AE709" s="232" t="str">
        <f t="shared" si="4536"/>
        <v/>
      </c>
      <c r="AF709" s="240" t="str">
        <f t="shared" si="4536"/>
        <v/>
      </c>
      <c r="AG709" s="240" t="str">
        <f t="shared" si="4536"/>
        <v/>
      </c>
      <c r="AH709" s="232" t="str">
        <f t="shared" ref="AH709:AK709" si="4537">IF($K709="","",IF($K709=$K707,AD707,AD708))</f>
        <v/>
      </c>
      <c r="AI709" s="232" t="str">
        <f t="shared" si="4537"/>
        <v/>
      </c>
      <c r="AJ709" s="233" t="str">
        <f t="shared" si="4537"/>
        <v/>
      </c>
      <c r="AK709" s="233" t="str">
        <f t="shared" si="4537"/>
        <v/>
      </c>
      <c r="AL709" s="236" t="str">
        <f t="shared" ref="AL709" si="4538">IF($K709="","",IF($K709=$K707,AZ707,AZ708))</f>
        <v/>
      </c>
      <c r="AM709" s="241" t="str">
        <f t="shared" ref="AM709:AN709" si="4539">IF($K709="","",IF($K709=$K707,AL707,AL708))</f>
        <v/>
      </c>
      <c r="AN709" s="241" t="str">
        <f t="shared" si="4539"/>
        <v/>
      </c>
      <c r="AO709" s="177"/>
      <c r="AP709" s="177"/>
      <c r="AQ709" s="177"/>
      <c r="AR709" s="177"/>
      <c r="AS709" s="246"/>
      <c r="AT709" s="252"/>
      <c r="AU709" s="252"/>
      <c r="AV709" s="177"/>
      <c r="AW709" s="252"/>
      <c r="AX709" s="177"/>
      <c r="AY709" s="252"/>
      <c r="AZ709" s="283"/>
      <c r="BA709" s="223" t="str">
        <f t="shared" si="4137"/>
        <v/>
      </c>
      <c r="BB709" s="223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223" t="str">
        <f t="shared" si="4129"/>
        <v/>
      </c>
    </row>
    <row r="710" spans="1:55">
      <c r="A710" s="166">
        <f>输入错误检查!A709</f>
        <v>0</v>
      </c>
      <c r="B710" s="108" t="str">
        <f t="shared" si="4473"/>
        <v/>
      </c>
      <c r="C710" s="108" t="str">
        <f t="shared" si="4474"/>
        <v/>
      </c>
      <c r="D710" s="108" t="str">
        <f t="shared" si="4475"/>
        <v/>
      </c>
      <c r="E710" s="108" t="str">
        <f t="shared" si="4476"/>
        <v/>
      </c>
      <c r="F710" s="108" t="str">
        <f t="shared" si="4477"/>
        <v/>
      </c>
      <c r="G710" s="125" t="s">
        <v>314</v>
      </c>
      <c r="H710" s="108" t="s">
        <v>311</v>
      </c>
      <c r="I710" s="108" t="str">
        <f t="shared" si="4169"/>
        <v/>
      </c>
      <c r="J710" s="108" t="str">
        <f t="shared" si="4170"/>
        <v/>
      </c>
      <c r="K710" s="177"/>
      <c r="L710" s="177"/>
      <c r="M710" s="208"/>
      <c r="N710" s="208"/>
      <c r="O710" s="125"/>
      <c r="P710" s="224"/>
      <c r="Q710" s="224"/>
      <c r="R710" s="224"/>
      <c r="S710" s="177"/>
      <c r="T710" s="177"/>
      <c r="U710" s="125" t="str">
        <f t="shared" si="4525"/>
        <v/>
      </c>
      <c r="V710" s="125" t="str" cm="1">
        <f t="array" ref="V710">_xlfn.IFS(S710+T710=0,"",S710&gt;T710,IF(I710="主",IF(S710=5,4,3),IF(S710=5,0,1)),S710&lt;T710,IF(I710="主",IF(T710=5,0,1),IF(T710=5,4,3)),S710=T710,2)</f>
        <v/>
      </c>
      <c r="W710" s="231"/>
      <c r="X710" s="231"/>
      <c r="Y710" s="210" t="str">
        <f t="shared" si="4510"/>
        <v/>
      </c>
      <c r="Z710" s="235" t="str">
        <f t="shared" ref="Z710:AA710" si="4540">IF($K710="","",IF($K710=$K708,AT708,AT707))</f>
        <v/>
      </c>
      <c r="AA710" s="235" t="str">
        <f t="shared" si="4540"/>
        <v/>
      </c>
      <c r="AB710" s="239" t="str">
        <f t="shared" ref="AB710" si="4541">IF($K710="","",IF($K710=$K708,AW708,AW707))</f>
        <v/>
      </c>
      <c r="AC710" s="239" t="str">
        <f t="shared" ref="AC710" si="4542">IF($K710="","",IF($K710=$K708,AY708,AY707))</f>
        <v/>
      </c>
      <c r="AD710" s="232" t="str">
        <f t="shared" ref="AD710:AG710" si="4543">IF($K710="","",IF($K710=$K708,Z708,Z707))</f>
        <v/>
      </c>
      <c r="AE710" s="232" t="str">
        <f t="shared" si="4543"/>
        <v/>
      </c>
      <c r="AF710" s="240" t="str">
        <f t="shared" si="4543"/>
        <v/>
      </c>
      <c r="AG710" s="240" t="str">
        <f t="shared" si="4543"/>
        <v/>
      </c>
      <c r="AH710" s="232" t="str">
        <f t="shared" ref="AH710:AK710" si="4544">IF($K710="","",IF($K710=$K708,AD708,AD707))</f>
        <v/>
      </c>
      <c r="AI710" s="232" t="str">
        <f t="shared" si="4544"/>
        <v/>
      </c>
      <c r="AJ710" s="233" t="str">
        <f t="shared" si="4544"/>
        <v/>
      </c>
      <c r="AK710" s="233" t="str">
        <f t="shared" si="4544"/>
        <v/>
      </c>
      <c r="AL710" s="236" t="str">
        <f t="shared" ref="AL710" si="4545">IF($K710="","",IF($K710=$K708,AZ708,AZ707))</f>
        <v/>
      </c>
      <c r="AM710" s="241" t="str">
        <f t="shared" ref="AM710:AN710" si="4546">IF($K710="","",IF($K710=$K708,AL708,AL707))</f>
        <v/>
      </c>
      <c r="AN710" s="241" t="str">
        <f t="shared" si="4546"/>
        <v/>
      </c>
      <c r="AO710" s="177"/>
      <c r="AP710" s="177"/>
      <c r="AQ710" s="177"/>
      <c r="AR710" s="177"/>
      <c r="AS710" s="177"/>
      <c r="AT710" s="252"/>
      <c r="AU710" s="252"/>
      <c r="AV710" s="177"/>
      <c r="AW710" s="252"/>
      <c r="AX710" s="177"/>
      <c r="AY710" s="252"/>
      <c r="AZ710" s="283"/>
      <c r="BA710" s="223" t="str">
        <f t="shared" si="4137"/>
        <v/>
      </c>
      <c r="BB710" s="223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223" t="str">
        <f t="shared" ref="BC710:BC722" si="4547">_xlfn.IFS(BB710="","",BB710=E710,F710,BB710=F710,E710)</f>
        <v/>
      </c>
    </row>
    <row r="711" spans="1:55">
      <c r="A711" s="166">
        <f>输入错误检查!A710</f>
        <v>0</v>
      </c>
      <c r="B711" s="108" t="str">
        <f>IF(赛果!A61="","",赛果!A61)</f>
        <v/>
      </c>
      <c r="C711" s="108" t="str">
        <f>IF(赛果!B61="","",赛果!B61)</f>
        <v/>
      </c>
      <c r="D711" s="108" t="str">
        <f>IF(赛果!C61="","",赛果!C61)</f>
        <v/>
      </c>
      <c r="E711" s="108" t="str">
        <f>IF(赛果!D61="","",赛果!D61)</f>
        <v/>
      </c>
      <c r="F711" s="108" t="str">
        <f>IF(赛果!E61="","",赛果!E61)</f>
        <v/>
      </c>
      <c r="G711" s="125">
        <v>1</v>
      </c>
      <c r="H711" s="108" t="s">
        <v>307</v>
      </c>
      <c r="I711" s="108" t="str">
        <f t="shared" si="4169"/>
        <v/>
      </c>
      <c r="J711" s="108" t="str">
        <f t="shared" si="4170"/>
        <v/>
      </c>
      <c r="K711" s="288"/>
      <c r="L711" s="288"/>
      <c r="M711" s="208">
        <f>S711+S712</f>
        <v>0</v>
      </c>
      <c r="N711" s="208">
        <f>T711+T712</f>
        <v>0</v>
      </c>
      <c r="O711" s="108">
        <f t="shared" ref="O711:O715" si="4548">M711+N711</f>
        <v>0</v>
      </c>
      <c r="P711" s="256">
        <f t="shared" ref="P711:P715" si="4549">IF(M711&gt;N711,1,0)</f>
        <v>0</v>
      </c>
      <c r="Q711" s="256">
        <f t="shared" ref="Q711:Q715" si="4550">IF(M711+N711=0,0,IF(M711=N711,1,0))</f>
        <v>0</v>
      </c>
      <c r="R711" s="256">
        <f t="shared" ref="R711:R715" si="4551">IF(M711&lt;N711,1,0)</f>
        <v>0</v>
      </c>
      <c r="S711" s="288"/>
      <c r="T711" s="288"/>
      <c r="U711" s="125" t="str">
        <f t="shared" si="4525"/>
        <v/>
      </c>
      <c r="V711" s="125" t="str" cm="1">
        <f t="array" ref="V711">_xlfn.IFS(S711+T711=0,"",S711&gt;T711,IF(I711="主",IF(S711=5,4,3),IF(S711=5,0,1)),S711&lt;T711,IF(I711="主",IF(T711=5,0,1),IF(T711=5,4,3)),S711=T711,2)</f>
        <v/>
      </c>
      <c r="W711" s="258"/>
      <c r="X711" s="258"/>
      <c r="Y711" s="258"/>
      <c r="Z711" s="211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3"/>
      <c r="AL711" s="214"/>
      <c r="AM711" s="214"/>
      <c r="AN711" s="214"/>
      <c r="AO711" s="276"/>
      <c r="AP711" s="278"/>
      <c r="AQ711" s="261"/>
      <c r="AR711" s="262"/>
      <c r="AS711" s="263"/>
      <c r="AT711" s="264"/>
      <c r="AU711" s="265"/>
      <c r="AV711" s="179"/>
      <c r="AW711" s="265"/>
      <c r="AX711" s="179"/>
      <c r="AY711" s="265"/>
      <c r="AZ711" s="266"/>
      <c r="BA711" s="223" t="str">
        <f t="shared" ref="BA711:BA722" si="4552">_xlfn.IFS(BB711="","",BB711=E711,"主",BB711=F711,"客")</f>
        <v/>
      </c>
      <c r="BB711" s="223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223" t="str">
        <f t="shared" si="4547"/>
        <v/>
      </c>
    </row>
    <row r="712" spans="1:55">
      <c r="A712" s="166">
        <f>输入错误检查!A711</f>
        <v>0</v>
      </c>
      <c r="B712" s="108" t="str">
        <f t="shared" ref="B712:B722" si="4553">B711</f>
        <v/>
      </c>
      <c r="C712" s="108" t="str">
        <f t="shared" ref="C712:C722" si="4554">C711</f>
        <v/>
      </c>
      <c r="D712" s="108" t="str">
        <f t="shared" ref="D712:D722" si="4555">D711</f>
        <v/>
      </c>
      <c r="E712" s="108" t="str">
        <f t="shared" ref="E712:E722" si="4556">E711</f>
        <v/>
      </c>
      <c r="F712" s="108" t="str">
        <f t="shared" ref="F712:F722" si="4557">F711</f>
        <v/>
      </c>
      <c r="G712" s="125">
        <v>1</v>
      </c>
      <c r="H712" s="108" t="s">
        <v>311</v>
      </c>
      <c r="I712" s="108" t="str">
        <f t="shared" si="4169"/>
        <v/>
      </c>
      <c r="J712" s="108" t="str">
        <f t="shared" si="4170"/>
        <v/>
      </c>
      <c r="K712" s="288"/>
      <c r="L712" s="288"/>
      <c r="M712" s="208"/>
      <c r="N712" s="208"/>
      <c r="O712" s="108"/>
      <c r="P712" s="267"/>
      <c r="Q712" s="267"/>
      <c r="R712" s="267"/>
      <c r="S712" s="288"/>
      <c r="T712" s="288"/>
      <c r="U712" s="125" t="str">
        <f t="shared" si="4525"/>
        <v/>
      </c>
      <c r="V712" s="125" t="str" cm="1">
        <f t="array" ref="V712">_xlfn.IFS(S712+T712=0,"",S712&gt;T712,IF(I712="主",IF(S712=5,4,3),IF(S712=5,0,1)),S712&lt;T712,IF(I712="主",IF(T712=5,0,1),IF(T712=5,4,3)),S712=T712,2)</f>
        <v/>
      </c>
      <c r="W712" s="258" t="str">
        <f>IF(W711="","",W711)</f>
        <v/>
      </c>
      <c r="X712" s="258"/>
      <c r="Y712" s="258" t="str">
        <f t="shared" ref="Y712:Y716" si="4558">IF(Y711="","",Y711)</f>
        <v/>
      </c>
      <c r="Z712" s="225"/>
      <c r="AA712" s="226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13"/>
      <c r="AL712" s="214"/>
      <c r="AM712" s="214"/>
      <c r="AN712" s="214"/>
      <c r="AO712" s="276"/>
      <c r="AP712" s="278"/>
      <c r="AQ712" s="268"/>
      <c r="AR712" s="269"/>
      <c r="AS712" s="270"/>
      <c r="AT712" s="264"/>
      <c r="AU712" s="265"/>
      <c r="AV712" s="179"/>
      <c r="AW712" s="265"/>
      <c r="AX712" s="179"/>
      <c r="AY712" s="265"/>
      <c r="AZ712" s="266"/>
      <c r="BA712" s="223" t="str">
        <f t="shared" si="4552"/>
        <v/>
      </c>
      <c r="BB712" s="223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223" t="str">
        <f t="shared" si="4547"/>
        <v/>
      </c>
    </row>
    <row r="713" spans="1:55">
      <c r="A713" s="166">
        <f>输入错误检查!A712</f>
        <v>0</v>
      </c>
      <c r="B713" s="108" t="str">
        <f t="shared" si="4553"/>
        <v/>
      </c>
      <c r="C713" s="108" t="str">
        <f t="shared" si="4554"/>
        <v/>
      </c>
      <c r="D713" s="108" t="str">
        <f t="shared" si="4555"/>
        <v/>
      </c>
      <c r="E713" s="108" t="str">
        <f t="shared" si="4556"/>
        <v/>
      </c>
      <c r="F713" s="108" t="str">
        <f t="shared" si="4557"/>
        <v/>
      </c>
      <c r="G713" s="125">
        <v>2</v>
      </c>
      <c r="H713" s="108" t="s">
        <v>307</v>
      </c>
      <c r="I713" s="108" t="str">
        <f t="shared" si="4169"/>
        <v/>
      </c>
      <c r="J713" s="108" t="str">
        <f t="shared" si="4170"/>
        <v/>
      </c>
      <c r="K713" s="288"/>
      <c r="L713" s="288"/>
      <c r="M713" s="208">
        <f>S713+S714</f>
        <v>0</v>
      </c>
      <c r="N713" s="208">
        <f>T713+T714</f>
        <v>0</v>
      </c>
      <c r="O713" s="108">
        <f t="shared" si="4548"/>
        <v>0</v>
      </c>
      <c r="P713" s="256">
        <f t="shared" si="4549"/>
        <v>0</v>
      </c>
      <c r="Q713" s="256">
        <f t="shared" si="4550"/>
        <v>0</v>
      </c>
      <c r="R713" s="256">
        <f t="shared" si="4551"/>
        <v>0</v>
      </c>
      <c r="S713" s="288"/>
      <c r="T713" s="288"/>
      <c r="U713" s="125" t="str">
        <f t="shared" si="4525"/>
        <v/>
      </c>
      <c r="V713" s="125" t="str" cm="1">
        <f t="array" ref="V713">_xlfn.IFS(S713+T713=0,"",S713&gt;T713,IF(I713="主",IF(S713=5,4,3),IF(S713=5,0,1)),S713&lt;T713,IF(I713="主",IF(T713=5,0,1),IF(T713=5,4,3)),S713=T713,2)</f>
        <v/>
      </c>
      <c r="W713" s="271"/>
      <c r="X713" s="258"/>
      <c r="Y713" s="258"/>
      <c r="Z713" s="232" t="str">
        <f t="shared" ref="Z713:AA713" si="4559">IF($K713="","",IF($K713=$K711,AT711,AT712))</f>
        <v/>
      </c>
      <c r="AA713" s="233" t="str">
        <f t="shared" si="4559"/>
        <v/>
      </c>
      <c r="AB713" s="234" t="str">
        <f t="shared" ref="AB713" si="4560">IF($K713="","",IF($K713=$K711,AW711,AW712))</f>
        <v/>
      </c>
      <c r="AC713" s="235" t="str">
        <f t="shared" ref="AC713" si="4561">IF($K713="","",IF($K713=$K711,AY711,AY712))</f>
        <v/>
      </c>
      <c r="AD713" s="227"/>
      <c r="AE713" s="227"/>
      <c r="AF713" s="227"/>
      <c r="AG713" s="227"/>
      <c r="AH713" s="227"/>
      <c r="AI713" s="227"/>
      <c r="AJ713" s="227"/>
      <c r="AK713" s="227"/>
      <c r="AL713" s="236" t="str">
        <f t="shared" ref="AL713" si="4562">IF($K713="","",IF($K713=$K711,AZ711,AZ712))</f>
        <v/>
      </c>
      <c r="AM713" s="214"/>
      <c r="AN713" s="214"/>
      <c r="AO713" s="276"/>
      <c r="AP713" s="277"/>
      <c r="AQ713" s="289"/>
      <c r="AR713" s="274"/>
      <c r="AS713" s="270"/>
      <c r="AT713" s="264"/>
      <c r="AU713" s="265"/>
      <c r="AV713" s="179"/>
      <c r="AW713" s="265"/>
      <c r="AX713" s="179"/>
      <c r="AY713" s="265"/>
      <c r="AZ713" s="266"/>
      <c r="BA713" s="223" t="str">
        <f t="shared" si="4552"/>
        <v/>
      </c>
      <c r="BB713" s="223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223" t="str">
        <f t="shared" si="4547"/>
        <v/>
      </c>
    </row>
    <row r="714" spans="1:55">
      <c r="A714" s="166">
        <f>输入错误检查!A713</f>
        <v>0</v>
      </c>
      <c r="B714" s="108" t="str">
        <f t="shared" si="4553"/>
        <v/>
      </c>
      <c r="C714" s="108" t="str">
        <f t="shared" si="4554"/>
        <v/>
      </c>
      <c r="D714" s="108" t="str">
        <f t="shared" si="4555"/>
        <v/>
      </c>
      <c r="E714" s="108" t="str">
        <f t="shared" si="4556"/>
        <v/>
      </c>
      <c r="F714" s="108" t="str">
        <f t="shared" si="4557"/>
        <v/>
      </c>
      <c r="G714" s="125">
        <v>2</v>
      </c>
      <c r="H714" s="108" t="s">
        <v>311</v>
      </c>
      <c r="I714" s="108" t="str">
        <f t="shared" si="4169"/>
        <v/>
      </c>
      <c r="J714" s="108" t="str">
        <f t="shared" si="4170"/>
        <v/>
      </c>
      <c r="K714" s="288"/>
      <c r="L714" s="288"/>
      <c r="M714" s="208"/>
      <c r="N714" s="208"/>
      <c r="O714" s="108"/>
      <c r="P714" s="267"/>
      <c r="Q714" s="267"/>
      <c r="R714" s="267"/>
      <c r="S714" s="288"/>
      <c r="T714" s="288"/>
      <c r="U714" s="125" t="str">
        <f t="shared" si="4525"/>
        <v/>
      </c>
      <c r="V714" s="125" t="str" cm="1">
        <f t="array" ref="V714">_xlfn.IFS(S714+T714=0,"",S714&gt;T714,IF(I714="主",IF(S714=5,4,3),IF(S714=5,0,1)),S714&lt;T714,IF(I714="主",IF(T714=5,0,1),IF(T714=5,4,3)),S714=T714,2)</f>
        <v/>
      </c>
      <c r="W714" s="271"/>
      <c r="X714" s="258"/>
      <c r="Y714" s="258" t="str">
        <f t="shared" si="4558"/>
        <v/>
      </c>
      <c r="Z714" s="232" t="str">
        <f t="shared" ref="Z714:AA714" si="4563">IF($K714="","",IF($K714=$K712,AT712,AT711))</f>
        <v/>
      </c>
      <c r="AA714" s="233" t="str">
        <f t="shared" si="4563"/>
        <v/>
      </c>
      <c r="AB714" s="234" t="str">
        <f t="shared" ref="AB714" si="4564">IF($K714="","",IF($K714=$K712,AW712,AW711))</f>
        <v/>
      </c>
      <c r="AC714" s="235" t="str">
        <f t="shared" ref="AC714" si="4565">IF($K714="","",IF($K714=$K712,AY712,AY711))</f>
        <v/>
      </c>
      <c r="AD714" s="226"/>
      <c r="AE714" s="226"/>
      <c r="AF714" s="227"/>
      <c r="AG714" s="227"/>
      <c r="AH714" s="227"/>
      <c r="AI714" s="227"/>
      <c r="AJ714" s="227"/>
      <c r="AK714" s="227"/>
      <c r="AL714" s="236" t="str">
        <f t="shared" ref="AL714" si="4566">IF($K714="","",IF($K714=$K712,AZ712,AZ711))</f>
        <v/>
      </c>
      <c r="AM714" s="214"/>
      <c r="AN714" s="214"/>
      <c r="AO714" s="276"/>
      <c r="AP714" s="277"/>
      <c r="AQ714" s="278"/>
      <c r="AR714" s="268"/>
      <c r="AS714" s="270"/>
      <c r="AT714" s="264"/>
      <c r="AU714" s="265"/>
      <c r="AV714" s="179"/>
      <c r="AW714" s="265"/>
      <c r="AX714" s="179"/>
      <c r="AY714" s="265"/>
      <c r="AZ714" s="266"/>
      <c r="BA714" s="223" t="str">
        <f t="shared" si="4552"/>
        <v/>
      </c>
      <c r="BB714" s="223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223" t="str">
        <f t="shared" si="4547"/>
        <v/>
      </c>
    </row>
    <row r="715" spans="1:55">
      <c r="A715" s="166">
        <f>输入错误检查!A714</f>
        <v>0</v>
      </c>
      <c r="B715" s="108" t="str">
        <f t="shared" si="4553"/>
        <v/>
      </c>
      <c r="C715" s="108" t="str">
        <f t="shared" si="4554"/>
        <v/>
      </c>
      <c r="D715" s="108" t="str">
        <f t="shared" si="4555"/>
        <v/>
      </c>
      <c r="E715" s="108" t="str">
        <f t="shared" si="4556"/>
        <v/>
      </c>
      <c r="F715" s="108" t="str">
        <f t="shared" si="4557"/>
        <v/>
      </c>
      <c r="G715" s="125">
        <v>3</v>
      </c>
      <c r="H715" s="108" t="s">
        <v>307</v>
      </c>
      <c r="I715" s="108" t="str">
        <f t="shared" si="4169"/>
        <v/>
      </c>
      <c r="J715" s="108" t="str">
        <f t="shared" si="4170"/>
        <v/>
      </c>
      <c r="K715" s="288"/>
      <c r="L715" s="288"/>
      <c r="M715" s="208">
        <f>S715+S716</f>
        <v>0</v>
      </c>
      <c r="N715" s="208">
        <f>T715+T716</f>
        <v>0</v>
      </c>
      <c r="O715" s="108">
        <f t="shared" si="4548"/>
        <v>0</v>
      </c>
      <c r="P715" s="256">
        <f t="shared" si="4549"/>
        <v>0</v>
      </c>
      <c r="Q715" s="256">
        <f t="shared" si="4550"/>
        <v>0</v>
      </c>
      <c r="R715" s="256">
        <f t="shared" si="4551"/>
        <v>0</v>
      </c>
      <c r="S715" s="288"/>
      <c r="T715" s="288"/>
      <c r="U715" s="125" t="str">
        <f t="shared" si="4525"/>
        <v/>
      </c>
      <c r="V715" s="125" t="str" cm="1">
        <f t="array" ref="V715">_xlfn.IFS(S715+T715=0,"",S715&gt;T715,IF(I715="主",IF(S715=5,4,3),IF(S715=5,0,1)),S715&lt;T715,IF(I715="主",IF(T715=5,0,1),IF(T715=5,4,3)),S715=T715,2)</f>
        <v/>
      </c>
      <c r="W715" s="271"/>
      <c r="X715" s="271"/>
      <c r="Y715" s="258"/>
      <c r="Z715" s="235" t="str">
        <f t="shared" ref="Z715:AA715" si="4567">IF($K715="","",IF($K715=$K713,AT713,AT714))</f>
        <v/>
      </c>
      <c r="AA715" s="235" t="str">
        <f t="shared" si="4567"/>
        <v/>
      </c>
      <c r="AB715" s="239" t="str">
        <f t="shared" ref="AB715" si="4568">IF($K715="","",IF($K715=$K713,AW713,AW714))</f>
        <v/>
      </c>
      <c r="AC715" s="239" t="str">
        <f t="shared" ref="AC715" si="4569">IF($K715="","",IF($K715=$K713,AY713,AY714))</f>
        <v/>
      </c>
      <c r="AD715" s="235" t="str">
        <f t="shared" ref="AD715:AG715" si="4570">IF($K715="","",IF($K715=$K713,Z713,Z714))</f>
        <v/>
      </c>
      <c r="AE715" s="240" t="str">
        <f t="shared" si="4570"/>
        <v/>
      </c>
      <c r="AF715" s="240" t="str">
        <f t="shared" si="4570"/>
        <v/>
      </c>
      <c r="AG715" s="240" t="str">
        <f t="shared" si="4570"/>
        <v/>
      </c>
      <c r="AH715" s="227"/>
      <c r="AI715" s="227"/>
      <c r="AJ715" s="227"/>
      <c r="AK715" s="227"/>
      <c r="AL715" s="236" t="str">
        <f t="shared" ref="AL715" si="4571">IF($K715="","",IF($K715=$K713,AZ713,AZ714))</f>
        <v/>
      </c>
      <c r="AM715" s="241" t="str">
        <f t="shared" ref="AM715" si="4572">IF($K715="","",IF($K715=$K713,AL713,AL714))</f>
        <v/>
      </c>
      <c r="AN715" s="214"/>
      <c r="AO715" s="276"/>
      <c r="AP715" s="277"/>
      <c r="AQ715" s="277"/>
      <c r="AR715" s="289"/>
      <c r="AS715" s="275"/>
      <c r="AT715" s="264"/>
      <c r="AU715" s="265"/>
      <c r="AV715" s="179"/>
      <c r="AW715" s="265"/>
      <c r="AX715" s="179"/>
      <c r="AY715" s="265"/>
      <c r="AZ715" s="266"/>
      <c r="BA715" s="223" t="str">
        <f t="shared" si="4552"/>
        <v/>
      </c>
      <c r="BB715" s="223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223" t="str">
        <f t="shared" si="4547"/>
        <v/>
      </c>
    </row>
    <row r="716" spans="1:55">
      <c r="A716" s="166">
        <f>输入错误检查!A715</f>
        <v>0</v>
      </c>
      <c r="B716" s="108" t="str">
        <f t="shared" si="4553"/>
        <v/>
      </c>
      <c r="C716" s="108" t="str">
        <f t="shared" si="4554"/>
        <v/>
      </c>
      <c r="D716" s="108" t="str">
        <f t="shared" si="4555"/>
        <v/>
      </c>
      <c r="E716" s="108" t="str">
        <f t="shared" si="4556"/>
        <v/>
      </c>
      <c r="F716" s="108" t="str">
        <f t="shared" si="4557"/>
        <v/>
      </c>
      <c r="G716" s="125">
        <v>3</v>
      </c>
      <c r="H716" s="108" t="s">
        <v>311</v>
      </c>
      <c r="I716" s="108" t="str">
        <f t="shared" si="4169"/>
        <v/>
      </c>
      <c r="J716" s="108" t="str">
        <f t="shared" si="4170"/>
        <v/>
      </c>
      <c r="K716" s="288"/>
      <c r="L716" s="288"/>
      <c r="M716" s="208"/>
      <c r="N716" s="208"/>
      <c r="O716" s="108"/>
      <c r="P716" s="267"/>
      <c r="Q716" s="267"/>
      <c r="R716" s="267"/>
      <c r="S716" s="288"/>
      <c r="T716" s="288"/>
      <c r="U716" s="125" t="str">
        <f t="shared" si="4525"/>
        <v/>
      </c>
      <c r="V716" s="125" t="str" cm="1">
        <f t="array" ref="V716">_xlfn.IFS(S716+T716=0,"",S716&gt;T716,IF(I716="主",IF(S716=5,4,3),IF(S716=5,0,1)),S716&lt;T716,IF(I716="主",IF(T716=5,0,1),IF(T716=5,4,3)),S716=T716,2)</f>
        <v/>
      </c>
      <c r="W716" s="271"/>
      <c r="X716" s="271"/>
      <c r="Y716" s="258" t="str">
        <f t="shared" si="4558"/>
        <v/>
      </c>
      <c r="Z716" s="235" t="str">
        <f t="shared" ref="Z716:AA716" si="4573">IF($K716="","",IF($K716=$K714,AT714,AT713))</f>
        <v/>
      </c>
      <c r="AA716" s="235" t="str">
        <f t="shared" si="4573"/>
        <v/>
      </c>
      <c r="AB716" s="239" t="str">
        <f t="shared" ref="AB716" si="4574">IF($K716="","",IF($K716=$K714,AW714,AW713))</f>
        <v/>
      </c>
      <c r="AC716" s="239" t="str">
        <f t="shared" ref="AC716" si="4575">IF($K716="","",IF($K716=$K714,AY714,AY713))</f>
        <v/>
      </c>
      <c r="AD716" s="235" t="str">
        <f t="shared" ref="AD716:AG716" si="4576">IF($K716="","",IF($K716=$K714,Z714,Z713))</f>
        <v/>
      </c>
      <c r="AE716" s="240" t="str">
        <f t="shared" si="4576"/>
        <v/>
      </c>
      <c r="AF716" s="240" t="str">
        <f t="shared" si="4576"/>
        <v/>
      </c>
      <c r="AG716" s="240" t="str">
        <f t="shared" si="4576"/>
        <v/>
      </c>
      <c r="AH716" s="226"/>
      <c r="AI716" s="226"/>
      <c r="AJ716" s="226"/>
      <c r="AK716" s="243"/>
      <c r="AL716" s="236" t="str">
        <f t="shared" ref="AL716" si="4577">IF($K716="","",IF($K716=$K714,AZ714,AZ713))</f>
        <v/>
      </c>
      <c r="AM716" s="241" t="str">
        <f t="shared" ref="AM716" si="4578">IF($K716="","",IF($K716=$K714,AL714,AL713))</f>
        <v/>
      </c>
      <c r="AN716" s="214"/>
      <c r="AO716" s="276"/>
      <c r="AP716" s="277"/>
      <c r="AQ716" s="277"/>
      <c r="AR716" s="278"/>
      <c r="AS716" s="279"/>
      <c r="AT716" s="264"/>
      <c r="AU716" s="265"/>
      <c r="AV716" s="179"/>
      <c r="AW716" s="265"/>
      <c r="AX716" s="179"/>
      <c r="AY716" s="265"/>
      <c r="AZ716" s="266"/>
      <c r="BA716" s="223" t="str">
        <f t="shared" si="4552"/>
        <v/>
      </c>
      <c r="BB716" s="223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223" t="str">
        <f t="shared" si="4547"/>
        <v/>
      </c>
    </row>
    <row r="717" spans="1:55">
      <c r="A717" s="166">
        <f>输入错误检查!A716</f>
        <v>0</v>
      </c>
      <c r="B717" s="108" t="str">
        <f t="shared" si="4553"/>
        <v/>
      </c>
      <c r="C717" s="108" t="str">
        <f t="shared" si="4554"/>
        <v/>
      </c>
      <c r="D717" s="108" t="str">
        <f t="shared" si="4555"/>
        <v/>
      </c>
      <c r="E717" s="108" t="str">
        <f t="shared" si="4556"/>
        <v/>
      </c>
      <c r="F717" s="108" t="str">
        <f t="shared" si="4557"/>
        <v/>
      </c>
      <c r="G717" s="125">
        <v>4</v>
      </c>
      <c r="H717" s="108" t="s">
        <v>307</v>
      </c>
      <c r="I717" s="108" t="str">
        <f t="shared" ref="I717:I722" si="4579">IF(K717="","",IF(K717=E717,"主","客"))</f>
        <v/>
      </c>
      <c r="J717" s="108" t="str">
        <f t="shared" ref="J717:J722" si="4580">IF(K717="","",IF(K717=E717,F717,E717))</f>
        <v/>
      </c>
      <c r="K717" s="288"/>
      <c r="L717" s="288"/>
      <c r="M717" s="208">
        <f>S717+S718</f>
        <v>0</v>
      </c>
      <c r="N717" s="208">
        <f>T717+T718</f>
        <v>0</v>
      </c>
      <c r="O717" s="108">
        <f t="shared" ref="O717:O721" si="4581">M717+N717</f>
        <v>0</v>
      </c>
      <c r="P717" s="256">
        <f t="shared" ref="P717:P721" si="4582">IF(M717&gt;N717,1,0)</f>
        <v>0</v>
      </c>
      <c r="Q717" s="256">
        <f t="shared" ref="Q717:Q721" si="4583">IF(M717+N717=0,0,IF(M717=N717,1,0))</f>
        <v>0</v>
      </c>
      <c r="R717" s="256">
        <f t="shared" ref="R717:R721" si="4584">IF(M717&lt;N717,1,0)</f>
        <v>0</v>
      </c>
      <c r="S717" s="288"/>
      <c r="T717" s="288"/>
      <c r="U717" s="125" t="str">
        <f t="shared" si="4525"/>
        <v/>
      </c>
      <c r="V717" s="125" t="str" cm="1">
        <f t="array" ref="V717">_xlfn.IFS(S717+T717=0,"",S717&gt;T717,IF(I717="主",IF(S717=5,4,3),IF(S717=5,0,1)),S717&lt;T717,IF(I717="主",IF(T717=5,0,1),IF(T717=5,4,3)),S717=T717,2)</f>
        <v/>
      </c>
      <c r="W717" s="271"/>
      <c r="X717" s="271"/>
      <c r="Y717" s="258"/>
      <c r="Z717" s="235" t="str">
        <f t="shared" ref="Z717:AA717" si="4585">IF($K717="","",IF($K717=$K715,AT715,AT716))</f>
        <v/>
      </c>
      <c r="AA717" s="235" t="str">
        <f t="shared" si="4585"/>
        <v/>
      </c>
      <c r="AB717" s="239" t="str">
        <f t="shared" ref="AB717" si="4586">IF($K717="","",IF($K717=$K715,AW715,AW716))</f>
        <v/>
      </c>
      <c r="AC717" s="239" t="str">
        <f t="shared" ref="AC717" si="4587">IF($K717="","",IF($K717=$K715,AY715,AY716))</f>
        <v/>
      </c>
      <c r="AD717" s="232" t="str">
        <f t="shared" ref="AD717:AG717" si="4588">IF($K717="","",IF($K717=$K715,Z715,Z716))</f>
        <v/>
      </c>
      <c r="AE717" s="232" t="str">
        <f t="shared" si="4588"/>
        <v/>
      </c>
      <c r="AF717" s="240" t="str">
        <f t="shared" si="4588"/>
        <v/>
      </c>
      <c r="AG717" s="240" t="str">
        <f t="shared" si="4588"/>
        <v/>
      </c>
      <c r="AH717" s="232" t="str">
        <f t="shared" ref="AH717:AK717" si="4589">IF($K717="","",IF($K717=$K715,AD715,AD716))</f>
        <v/>
      </c>
      <c r="AI717" s="232" t="str">
        <f t="shared" si="4589"/>
        <v/>
      </c>
      <c r="AJ717" s="233" t="str">
        <f t="shared" si="4589"/>
        <v/>
      </c>
      <c r="AK717" s="233" t="str">
        <f t="shared" si="4589"/>
        <v/>
      </c>
      <c r="AL717" s="236" t="str">
        <f t="shared" ref="AL717" si="4590">IF($K717="","",IF($K717=$K715,AZ715,AZ716))</f>
        <v/>
      </c>
      <c r="AM717" s="241" t="str">
        <f t="shared" ref="AM717:AN717" si="4591">IF($K717="","",IF($K717=$K715,AL715,AL716))</f>
        <v/>
      </c>
      <c r="AN717" s="241" t="str">
        <f t="shared" si="4591"/>
        <v/>
      </c>
      <c r="AO717" s="277"/>
      <c r="AP717" s="277"/>
      <c r="AQ717" s="277"/>
      <c r="AR717" s="277"/>
      <c r="AS717" s="280"/>
      <c r="AT717" s="264"/>
      <c r="AU717" s="265"/>
      <c r="AV717" s="179"/>
      <c r="AW717" s="265"/>
      <c r="AX717" s="179"/>
      <c r="AY717" s="265"/>
      <c r="AZ717" s="266"/>
      <c r="BA717" s="223" t="str">
        <f t="shared" si="4552"/>
        <v/>
      </c>
      <c r="BB717" s="223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223" t="str">
        <f t="shared" si="4547"/>
        <v/>
      </c>
    </row>
    <row r="718" spans="1:55">
      <c r="A718" s="166">
        <f>输入错误检查!A717</f>
        <v>0</v>
      </c>
      <c r="B718" s="108" t="str">
        <f t="shared" si="4553"/>
        <v/>
      </c>
      <c r="C718" s="108" t="str">
        <f t="shared" si="4554"/>
        <v/>
      </c>
      <c r="D718" s="108" t="str">
        <f t="shared" si="4555"/>
        <v/>
      </c>
      <c r="E718" s="108" t="str">
        <f t="shared" si="4556"/>
        <v/>
      </c>
      <c r="F718" s="108" t="str">
        <f t="shared" si="4557"/>
        <v/>
      </c>
      <c r="G718" s="125">
        <v>4</v>
      </c>
      <c r="H718" s="108" t="s">
        <v>311</v>
      </c>
      <c r="I718" s="108" t="str">
        <f t="shared" si="4579"/>
        <v/>
      </c>
      <c r="J718" s="108" t="str">
        <f t="shared" si="4580"/>
        <v/>
      </c>
      <c r="K718" s="288"/>
      <c r="L718" s="288"/>
      <c r="M718" s="208"/>
      <c r="N718" s="208"/>
      <c r="O718" s="108"/>
      <c r="P718" s="267"/>
      <c r="Q718" s="267"/>
      <c r="R718" s="267"/>
      <c r="S718" s="288"/>
      <c r="T718" s="288"/>
      <c r="U718" s="125" t="str">
        <f t="shared" si="4525"/>
        <v/>
      </c>
      <c r="V718" s="125" t="str" cm="1">
        <f t="array" ref="V718">_xlfn.IFS(S718+T718=0,"",S718&gt;T718,IF(I718="主",IF(S718=5,4,3),IF(S718=5,0,1)),S718&lt;T718,IF(I718="主",IF(T718=5,0,1),IF(T718=5,4,3)),S718=T718,2)</f>
        <v/>
      </c>
      <c r="W718" s="271"/>
      <c r="X718" s="271"/>
      <c r="Y718" s="258" t="str">
        <f t="shared" ref="Y718:Y722" si="4592">IF(Y717="","",Y717)</f>
        <v/>
      </c>
      <c r="Z718" s="235" t="str">
        <f t="shared" ref="Z718:AA718" si="4593">IF($K718="","",IF($K718=$K716,AT716,AT715))</f>
        <v/>
      </c>
      <c r="AA718" s="235" t="str">
        <f t="shared" si="4593"/>
        <v/>
      </c>
      <c r="AB718" s="239" t="str">
        <f t="shared" ref="AB718" si="4594">IF($K718="","",IF($K718=$K716,AW716,AW715))</f>
        <v/>
      </c>
      <c r="AC718" s="239" t="str">
        <f t="shared" ref="AC718" si="4595">IF($K718="","",IF($K718=$K716,AY716,AY715))</f>
        <v/>
      </c>
      <c r="AD718" s="232" t="str">
        <f t="shared" ref="AD718:AG718" si="4596">IF($K718="","",IF($K718=$K716,Z716,Z715))</f>
        <v/>
      </c>
      <c r="AE718" s="232" t="str">
        <f t="shared" si="4596"/>
        <v/>
      </c>
      <c r="AF718" s="240" t="str">
        <f t="shared" si="4596"/>
        <v/>
      </c>
      <c r="AG718" s="240" t="str">
        <f t="shared" si="4596"/>
        <v/>
      </c>
      <c r="AH718" s="232" t="str">
        <f t="shared" ref="AH718:AK718" si="4597">IF($K718="","",IF($K718=$K716,AD716,AD715))</f>
        <v/>
      </c>
      <c r="AI718" s="232" t="str">
        <f t="shared" si="4597"/>
        <v/>
      </c>
      <c r="AJ718" s="233" t="str">
        <f t="shared" si="4597"/>
        <v/>
      </c>
      <c r="AK718" s="233" t="str">
        <f t="shared" si="4597"/>
        <v/>
      </c>
      <c r="AL718" s="236" t="str">
        <f t="shared" ref="AL718" si="4598">IF($K718="","",IF($K718=$K716,AZ716,AZ715))</f>
        <v/>
      </c>
      <c r="AM718" s="241" t="str">
        <f t="shared" ref="AM718:AN718" si="4599">IF($K718="","",IF($K718=$K716,AL716,AL715))</f>
        <v/>
      </c>
      <c r="AN718" s="241" t="str">
        <f t="shared" si="4599"/>
        <v/>
      </c>
      <c r="AO718" s="277"/>
      <c r="AP718" s="277"/>
      <c r="AQ718" s="277"/>
      <c r="AR718" s="277"/>
      <c r="AS718" s="277"/>
      <c r="AT718" s="264"/>
      <c r="AU718" s="265"/>
      <c r="AV718" s="179"/>
      <c r="AW718" s="265"/>
      <c r="AX718" s="179"/>
      <c r="AY718" s="265"/>
      <c r="AZ718" s="266"/>
      <c r="BA718" s="223" t="str">
        <f t="shared" si="4552"/>
        <v/>
      </c>
      <c r="BB718" s="223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223" t="str">
        <f t="shared" si="4547"/>
        <v/>
      </c>
    </row>
    <row r="719" spans="1:55">
      <c r="A719" s="166">
        <f>输入错误检查!A718</f>
        <v>0</v>
      </c>
      <c r="B719" s="108" t="str">
        <f t="shared" si="4553"/>
        <v/>
      </c>
      <c r="C719" s="108" t="str">
        <f t="shared" si="4554"/>
        <v/>
      </c>
      <c r="D719" s="108" t="str">
        <f t="shared" si="4555"/>
        <v/>
      </c>
      <c r="E719" s="108" t="str">
        <f t="shared" si="4556"/>
        <v/>
      </c>
      <c r="F719" s="108" t="str">
        <f t="shared" si="4557"/>
        <v/>
      </c>
      <c r="G719" s="125">
        <v>5</v>
      </c>
      <c r="H719" s="108" t="s">
        <v>307</v>
      </c>
      <c r="I719" s="108" t="str">
        <f t="shared" si="4579"/>
        <v/>
      </c>
      <c r="J719" s="108" t="str">
        <f t="shared" si="4580"/>
        <v/>
      </c>
      <c r="K719" s="288"/>
      <c r="L719" s="288"/>
      <c r="M719" s="208">
        <f>S719+S720</f>
        <v>0</v>
      </c>
      <c r="N719" s="208">
        <f>T719+T720</f>
        <v>0</v>
      </c>
      <c r="O719" s="108">
        <f t="shared" si="4581"/>
        <v>0</v>
      </c>
      <c r="P719" s="256">
        <f t="shared" si="4582"/>
        <v>0</v>
      </c>
      <c r="Q719" s="256">
        <f t="shared" si="4583"/>
        <v>0</v>
      </c>
      <c r="R719" s="256">
        <f t="shared" si="4584"/>
        <v>0</v>
      </c>
      <c r="S719" s="288"/>
      <c r="T719" s="288"/>
      <c r="U719" s="125" t="str">
        <f t="shared" si="4525"/>
        <v/>
      </c>
      <c r="V719" s="125" t="str" cm="1">
        <f t="array" ref="V719">_xlfn.IFS(S719+T719=0,"",S719&gt;T719,IF(I719="主",IF(S719=5,4,3),IF(S719=5,0,1)),S719&lt;T719,IF(I719="主",IF(T719=5,0,1),IF(T719=5,4,3)),S719=T719,2)</f>
        <v/>
      </c>
      <c r="W719" s="271"/>
      <c r="X719" s="271"/>
      <c r="Y719" s="258"/>
      <c r="Z719" s="235" t="str">
        <f t="shared" ref="Z719:AA719" si="4600">IF($K719="","",IF($K719=$K717,AT717,AT718))</f>
        <v/>
      </c>
      <c r="AA719" s="235" t="str">
        <f t="shared" si="4600"/>
        <v/>
      </c>
      <c r="AB719" s="239" t="str">
        <f t="shared" ref="AB719" si="4601">IF($K719="","",IF($K719=$K717,AW717,AW718))</f>
        <v/>
      </c>
      <c r="AC719" s="239" t="str">
        <f t="shared" ref="AC719" si="4602">IF($K719="","",IF($K719=$K717,AY717,AY718))</f>
        <v/>
      </c>
      <c r="AD719" s="232" t="str">
        <f t="shared" ref="AD719:AG719" si="4603">IF($K719="","",IF($K719=$K717,Z717,Z718))</f>
        <v/>
      </c>
      <c r="AE719" s="232" t="str">
        <f t="shared" si="4603"/>
        <v/>
      </c>
      <c r="AF719" s="240" t="str">
        <f t="shared" si="4603"/>
        <v/>
      </c>
      <c r="AG719" s="240" t="str">
        <f t="shared" si="4603"/>
        <v/>
      </c>
      <c r="AH719" s="232" t="str">
        <f t="shared" ref="AH719:AK719" si="4604">IF($K719="","",IF($K719=$K717,AD717,AD718))</f>
        <v/>
      </c>
      <c r="AI719" s="232" t="str">
        <f t="shared" si="4604"/>
        <v/>
      </c>
      <c r="AJ719" s="233" t="str">
        <f t="shared" si="4604"/>
        <v/>
      </c>
      <c r="AK719" s="233" t="str">
        <f t="shared" si="4604"/>
        <v/>
      </c>
      <c r="AL719" s="236" t="str">
        <f t="shared" ref="AL719" si="4605">IF($K719="","",IF($K719=$K717,AZ717,AZ718))</f>
        <v/>
      </c>
      <c r="AM719" s="241" t="str">
        <f t="shared" ref="AM719:AN719" si="4606">IF($K719="","",IF($K719=$K717,AL717,AL718))</f>
        <v/>
      </c>
      <c r="AN719" s="241" t="str">
        <f t="shared" si="4606"/>
        <v/>
      </c>
      <c r="AO719" s="277"/>
      <c r="AP719" s="277"/>
      <c r="AQ719" s="277"/>
      <c r="AR719" s="277"/>
      <c r="AS719" s="280"/>
      <c r="AT719" s="264"/>
      <c r="AU719" s="265"/>
      <c r="AV719" s="179"/>
      <c r="AW719" s="265"/>
      <c r="AX719" s="179"/>
      <c r="AY719" s="265"/>
      <c r="AZ719" s="266"/>
      <c r="BA719" s="223" t="str">
        <f t="shared" si="4552"/>
        <v/>
      </c>
      <c r="BB719" s="223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223" t="str">
        <f t="shared" si="4547"/>
        <v/>
      </c>
    </row>
    <row r="720" spans="1:55">
      <c r="A720" s="166">
        <f>输入错误检查!A719</f>
        <v>0</v>
      </c>
      <c r="B720" s="108" t="str">
        <f t="shared" si="4553"/>
        <v/>
      </c>
      <c r="C720" s="108" t="str">
        <f t="shared" si="4554"/>
        <v/>
      </c>
      <c r="D720" s="108" t="str">
        <f t="shared" si="4555"/>
        <v/>
      </c>
      <c r="E720" s="108" t="str">
        <f t="shared" si="4556"/>
        <v/>
      </c>
      <c r="F720" s="108" t="str">
        <f t="shared" si="4557"/>
        <v/>
      </c>
      <c r="G720" s="125">
        <v>5</v>
      </c>
      <c r="H720" s="108" t="s">
        <v>311</v>
      </c>
      <c r="I720" s="108" t="str">
        <f t="shared" si="4579"/>
        <v/>
      </c>
      <c r="J720" s="108" t="str">
        <f t="shared" si="4580"/>
        <v/>
      </c>
      <c r="K720" s="288"/>
      <c r="L720" s="288"/>
      <c r="M720" s="208"/>
      <c r="N720" s="208"/>
      <c r="O720" s="108"/>
      <c r="P720" s="267"/>
      <c r="Q720" s="267"/>
      <c r="R720" s="267"/>
      <c r="S720" s="288"/>
      <c r="T720" s="288"/>
      <c r="U720" s="125" t="str">
        <f t="shared" si="4525"/>
        <v/>
      </c>
      <c r="V720" s="125" t="str" cm="1">
        <f t="array" ref="V720">_xlfn.IFS(S720+T720=0,"",S720&gt;T720,IF(I720="主",IF(S720=5,4,3),IF(S720=5,0,1)),S720&lt;T720,IF(I720="主",IF(T720=5,0,1),IF(T720=5,4,3)),S720=T720,2)</f>
        <v/>
      </c>
      <c r="W720" s="271"/>
      <c r="X720" s="271"/>
      <c r="Y720" s="258" t="str">
        <f t="shared" si="4592"/>
        <v/>
      </c>
      <c r="Z720" s="235" t="str">
        <f t="shared" ref="Z720:AA720" si="4607">IF($K720="","",IF($K720=$K718,AT718,AT717))</f>
        <v/>
      </c>
      <c r="AA720" s="235" t="str">
        <f t="shared" si="4607"/>
        <v/>
      </c>
      <c r="AB720" s="239" t="str">
        <f t="shared" ref="AB720" si="4608">IF($K720="","",IF($K720=$K718,AW718,AW717))</f>
        <v/>
      </c>
      <c r="AC720" s="239" t="str">
        <f t="shared" ref="AC720" si="4609">IF($K720="","",IF($K720=$K718,AY718,AY717))</f>
        <v/>
      </c>
      <c r="AD720" s="232" t="str">
        <f t="shared" ref="AD720:AG720" si="4610">IF($K720="","",IF($K720=$K718,Z718,Z717))</f>
        <v/>
      </c>
      <c r="AE720" s="232" t="str">
        <f t="shared" si="4610"/>
        <v/>
      </c>
      <c r="AF720" s="240" t="str">
        <f t="shared" si="4610"/>
        <v/>
      </c>
      <c r="AG720" s="240" t="str">
        <f t="shared" si="4610"/>
        <v/>
      </c>
      <c r="AH720" s="232" t="str">
        <f t="shared" ref="AH720:AK720" si="4611">IF($K720="","",IF($K720=$K718,AD718,AD717))</f>
        <v/>
      </c>
      <c r="AI720" s="232" t="str">
        <f t="shared" si="4611"/>
        <v/>
      </c>
      <c r="AJ720" s="233" t="str">
        <f t="shared" si="4611"/>
        <v/>
      </c>
      <c r="AK720" s="233" t="str">
        <f t="shared" si="4611"/>
        <v/>
      </c>
      <c r="AL720" s="236" t="str">
        <f t="shared" ref="AL720" si="4612">IF($K720="","",IF($K720=$K718,AZ718,AZ717))</f>
        <v/>
      </c>
      <c r="AM720" s="241" t="str">
        <f t="shared" ref="AM720:AN720" si="4613">IF($K720="","",IF($K720=$K718,AL718,AL717))</f>
        <v/>
      </c>
      <c r="AN720" s="241" t="str">
        <f t="shared" si="4613"/>
        <v/>
      </c>
      <c r="AO720" s="277"/>
      <c r="AP720" s="277"/>
      <c r="AQ720" s="277"/>
      <c r="AR720" s="277"/>
      <c r="AS720" s="277"/>
      <c r="AT720" s="264"/>
      <c r="AU720" s="265"/>
      <c r="AV720" s="179"/>
      <c r="AW720" s="265"/>
      <c r="AX720" s="179"/>
      <c r="AY720" s="265"/>
      <c r="AZ720" s="266"/>
      <c r="BA720" s="223" t="str">
        <f t="shared" si="4552"/>
        <v/>
      </c>
      <c r="BB720" s="223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223" t="str">
        <f t="shared" si="4547"/>
        <v/>
      </c>
    </row>
    <row r="721" spans="1:55">
      <c r="A721" s="166">
        <f>输入错误检查!A720</f>
        <v>0</v>
      </c>
      <c r="B721" s="108" t="str">
        <f t="shared" si="4553"/>
        <v/>
      </c>
      <c r="C721" s="108" t="str">
        <f t="shared" si="4554"/>
        <v/>
      </c>
      <c r="D721" s="108" t="str">
        <f t="shared" si="4555"/>
        <v/>
      </c>
      <c r="E721" s="108" t="str">
        <f t="shared" si="4556"/>
        <v/>
      </c>
      <c r="F721" s="108" t="str">
        <f t="shared" si="4557"/>
        <v/>
      </c>
      <c r="G721" s="125" t="s">
        <v>314</v>
      </c>
      <c r="H721" s="108" t="s">
        <v>307</v>
      </c>
      <c r="I721" s="108" t="str">
        <f t="shared" si="4579"/>
        <v/>
      </c>
      <c r="J721" s="108" t="str">
        <f t="shared" si="4580"/>
        <v/>
      </c>
      <c r="K721" s="288"/>
      <c r="L721" s="288"/>
      <c r="M721" s="208">
        <f>S721+S722</f>
        <v>0</v>
      </c>
      <c r="N721" s="208">
        <f>T721+T722</f>
        <v>0</v>
      </c>
      <c r="O721" s="108">
        <f t="shared" si="4581"/>
        <v>0</v>
      </c>
      <c r="P721" s="256">
        <f t="shared" si="4582"/>
        <v>0</v>
      </c>
      <c r="Q721" s="256">
        <f t="shared" si="4583"/>
        <v>0</v>
      </c>
      <c r="R721" s="256">
        <f t="shared" si="4584"/>
        <v>0</v>
      </c>
      <c r="S721" s="288"/>
      <c r="T721" s="288"/>
      <c r="U721" s="125" t="str">
        <f t="shared" si="4525"/>
        <v/>
      </c>
      <c r="V721" s="125" t="str" cm="1">
        <f t="array" ref="V721">_xlfn.IFS(S721+T721=0,"",S721&gt;T721,IF(I721="主",IF(S721=5,4,3),IF(S721=5,0,1)),S721&lt;T721,IF(I721="主",IF(T721=5,0,1),IF(T721=5,4,3)),S721=T721,2)</f>
        <v/>
      </c>
      <c r="W721" s="271"/>
      <c r="X721" s="271"/>
      <c r="Y721" s="258"/>
      <c r="Z721" s="235" t="str">
        <f t="shared" ref="Z721:AA721" si="4614">IF($K721="","",IF($K721=$K719,AT719,AT720))</f>
        <v/>
      </c>
      <c r="AA721" s="235" t="str">
        <f t="shared" si="4614"/>
        <v/>
      </c>
      <c r="AB721" s="239" t="str">
        <f t="shared" ref="AB721" si="4615">IF($K721="","",IF($K721=$K719,AW719,AW720))</f>
        <v/>
      </c>
      <c r="AC721" s="239" t="str">
        <f t="shared" ref="AC721" si="4616">IF($K721="","",IF($K721=$K719,AY719,AY720))</f>
        <v/>
      </c>
      <c r="AD721" s="232" t="str">
        <f t="shared" ref="AD721:AG721" si="4617">IF($K721="","",IF($K721=$K719,Z719,Z720))</f>
        <v/>
      </c>
      <c r="AE721" s="232" t="str">
        <f t="shared" si="4617"/>
        <v/>
      </c>
      <c r="AF721" s="240" t="str">
        <f t="shared" si="4617"/>
        <v/>
      </c>
      <c r="AG721" s="240" t="str">
        <f t="shared" si="4617"/>
        <v/>
      </c>
      <c r="AH721" s="232" t="str">
        <f t="shared" ref="AH721:AK721" si="4618">IF($K721="","",IF($K721=$K719,AD719,AD720))</f>
        <v/>
      </c>
      <c r="AI721" s="232" t="str">
        <f t="shared" si="4618"/>
        <v/>
      </c>
      <c r="AJ721" s="233" t="str">
        <f t="shared" si="4618"/>
        <v/>
      </c>
      <c r="AK721" s="233" t="str">
        <f t="shared" si="4618"/>
        <v/>
      </c>
      <c r="AL721" s="236" t="str">
        <f t="shared" ref="AL721" si="4619">IF($K721="","",IF($K721=$K719,AZ719,AZ720))</f>
        <v/>
      </c>
      <c r="AM721" s="241" t="str">
        <f t="shared" ref="AM721:AN721" si="4620">IF($K721="","",IF($K721=$K719,AL719,AL720))</f>
        <v/>
      </c>
      <c r="AN721" s="241" t="str">
        <f t="shared" si="4620"/>
        <v/>
      </c>
      <c r="AO721" s="277"/>
      <c r="AP721" s="277"/>
      <c r="AQ721" s="277"/>
      <c r="AR721" s="277"/>
      <c r="AS721" s="280"/>
      <c r="AT721" s="264"/>
      <c r="AU721" s="265"/>
      <c r="AV721" s="179"/>
      <c r="AW721" s="265"/>
      <c r="AX721" s="179"/>
      <c r="AY721" s="265"/>
      <c r="AZ721" s="266"/>
      <c r="BA721" s="223" t="str">
        <f t="shared" si="4552"/>
        <v/>
      </c>
      <c r="BB721" s="223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223" t="str">
        <f t="shared" si="4547"/>
        <v/>
      </c>
    </row>
    <row r="722" spans="1:55">
      <c r="A722" s="166">
        <f>输入错误检查!A721</f>
        <v>0</v>
      </c>
      <c r="B722" s="108" t="str">
        <f t="shared" si="4553"/>
        <v/>
      </c>
      <c r="C722" s="108" t="str">
        <f t="shared" si="4554"/>
        <v/>
      </c>
      <c r="D722" s="108" t="str">
        <f t="shared" si="4555"/>
        <v/>
      </c>
      <c r="E722" s="108" t="str">
        <f t="shared" si="4556"/>
        <v/>
      </c>
      <c r="F722" s="108" t="str">
        <f t="shared" si="4557"/>
        <v/>
      </c>
      <c r="G722" s="125" t="s">
        <v>314</v>
      </c>
      <c r="H722" s="108" t="s">
        <v>311</v>
      </c>
      <c r="I722" s="108" t="str">
        <f t="shared" si="4579"/>
        <v/>
      </c>
      <c r="J722" s="108" t="str">
        <f t="shared" si="4580"/>
        <v/>
      </c>
      <c r="K722" s="288"/>
      <c r="L722" s="288"/>
      <c r="M722" s="208"/>
      <c r="N722" s="208"/>
      <c r="O722" s="108"/>
      <c r="P722" s="267"/>
      <c r="Q722" s="267"/>
      <c r="R722" s="267"/>
      <c r="S722" s="288"/>
      <c r="T722" s="288"/>
      <c r="U722" s="125" t="str">
        <f t="shared" si="4525"/>
        <v/>
      </c>
      <c r="V722" s="125" t="str" cm="1">
        <f t="array" ref="V722">_xlfn.IFS(S722+T722=0,"",S722&gt;T722,IF(I722="主",IF(S722=5,4,3),IF(S722=5,0,1)),S722&lt;T722,IF(I722="主",IF(T722=5,0,1),IF(T722=5,4,3)),S722=T722,2)</f>
        <v/>
      </c>
      <c r="W722" s="271"/>
      <c r="X722" s="271"/>
      <c r="Y722" s="258" t="str">
        <f t="shared" si="4592"/>
        <v/>
      </c>
      <c r="Z722" s="235" t="str">
        <f t="shared" ref="Z722:AA722" si="4621">IF($K722="","",IF($K722=$K720,AT720,AT719))</f>
        <v/>
      </c>
      <c r="AA722" s="235" t="str">
        <f t="shared" si="4621"/>
        <v/>
      </c>
      <c r="AB722" s="239" t="str">
        <f t="shared" ref="AB722" si="4622">IF($K722="","",IF($K722=$K720,AW720,AW719))</f>
        <v/>
      </c>
      <c r="AC722" s="239" t="str">
        <f t="shared" ref="AC722" si="4623">IF($K722="","",IF($K722=$K720,AY720,AY719))</f>
        <v/>
      </c>
      <c r="AD722" s="232" t="str">
        <f t="shared" ref="AD722:AG722" si="4624">IF($K722="","",IF($K722=$K720,Z720,Z719))</f>
        <v/>
      </c>
      <c r="AE722" s="232" t="str">
        <f t="shared" si="4624"/>
        <v/>
      </c>
      <c r="AF722" s="240" t="str">
        <f t="shared" si="4624"/>
        <v/>
      </c>
      <c r="AG722" s="240" t="str">
        <f t="shared" si="4624"/>
        <v/>
      </c>
      <c r="AH722" s="232" t="str">
        <f t="shared" ref="AH722:AK722" si="4625">IF($K722="","",IF($K722=$K720,AD720,AD719))</f>
        <v/>
      </c>
      <c r="AI722" s="232" t="str">
        <f t="shared" si="4625"/>
        <v/>
      </c>
      <c r="AJ722" s="233" t="str">
        <f t="shared" si="4625"/>
        <v/>
      </c>
      <c r="AK722" s="233" t="str">
        <f t="shared" si="4625"/>
        <v/>
      </c>
      <c r="AL722" s="236" t="str">
        <f t="shared" ref="AL722" si="4626">IF($K722="","",IF($K722=$K720,AZ720,AZ719))</f>
        <v/>
      </c>
      <c r="AM722" s="241" t="str">
        <f t="shared" ref="AM722:AN722" si="4627">IF($K722="","",IF($K722=$K720,AL720,AL719))</f>
        <v/>
      </c>
      <c r="AN722" s="241" t="str">
        <f t="shared" si="4627"/>
        <v/>
      </c>
      <c r="AO722" s="277"/>
      <c r="AP722" s="277"/>
      <c r="AQ722" s="277"/>
      <c r="AR722" s="277"/>
      <c r="AS722" s="277"/>
      <c r="AT722" s="264"/>
      <c r="AU722" s="265"/>
      <c r="AV722" s="179"/>
      <c r="AW722" s="265"/>
      <c r="AX722" s="179"/>
      <c r="AY722" s="265"/>
      <c r="AZ722" s="266"/>
      <c r="BA722" s="223" t="str">
        <f t="shared" si="4552"/>
        <v/>
      </c>
      <c r="BB722" s="223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223" t="str">
        <f t="shared" si="4547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mergeCells count="2168">
    <mergeCell ref="B1:BA1"/>
    <mergeCell ref="M2:N2"/>
    <mergeCell ref="P2:R2"/>
    <mergeCell ref="Z2:AJ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3:L14 L27:L38 L51:L62 L75:L86 L99:L722" showDropDown="1">
      <formula1>INDIRECT(说明!$H$7)</formula1>
    </dataValidation>
    <dataValidation allowBlank="1" showErrorMessage="1" sqref="K15:L26 K39:L50 K63:L74 K87:L98" errorStyle="information"/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tabSelected="1" topLeftCell="AD1" workbookViewId="0">
      <pane ySplit="2" topLeftCell="A3" activePane="bottomLeft" state="frozen"/>
      <selection/>
      <selection pane="bottomLeft" activeCell="AD3" sqref="AD3"/>
    </sheetView>
  </sheetViews>
  <sheetFormatPr defaultColWidth="9" defaultRowHeight="14.25"/>
  <cols>
    <col min="1" max="7" width="5.55833333333333" customWidth="1"/>
    <col min="8" max="8" width="5.55833333333333" hidden="1" customWidth="1"/>
    <col min="9" max="10" width="9" hidden="1" customWidth="1"/>
    <col min="13" max="15" width="5.55833333333333" customWidth="1"/>
    <col min="18" max="20" width="5.55833333333333" customWidth="1"/>
    <col min="23" max="25" width="5.55833333333333" customWidth="1"/>
    <col min="28" max="30" width="5.55833333333333" customWidth="1"/>
    <col min="34" max="36" width="5.55833333333333" customWidth="1"/>
    <col min="39" max="39" width="9" style="142"/>
    <col min="40" max="41" width="9" style="142" hidden="1" customWidth="1"/>
    <col min="42" max="50" width="9" style="142"/>
    <col min="53" max="57" width="9" style="142"/>
    <col min="58" max="58" width="10" style="142" customWidth="1"/>
  </cols>
  <sheetData>
    <row r="1" ht="18.75" customHeight="1" spans="1:58">
      <c r="D1" s="143" t="s">
        <v>318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4" t="s">
        <v>319</v>
      </c>
      <c r="AF1" s="144"/>
      <c r="AG1" s="144"/>
      <c r="AH1" s="144"/>
      <c r="AI1" s="144"/>
      <c r="AJ1" s="144"/>
      <c r="AK1" s="144"/>
      <c r="AL1" s="144"/>
      <c r="AM1" s="145" t="s">
        <v>320</v>
      </c>
      <c r="AN1" s="146"/>
      <c r="AO1" s="146"/>
      <c r="AP1" s="146"/>
      <c r="AQ1" s="147" t="s">
        <v>321</v>
      </c>
      <c r="AR1" s="147"/>
      <c r="AS1" s="147"/>
      <c r="AT1" s="147"/>
      <c r="AU1" s="147"/>
      <c r="AV1" s="147"/>
      <c r="AW1" s="147"/>
      <c r="AX1" s="147"/>
      <c r="AY1" s="147"/>
      <c r="AZ1" s="148"/>
      <c r="BA1" s="149"/>
      <c r="BB1" s="144"/>
      <c r="BC1" s="150"/>
      <c r="BD1" s="150"/>
      <c r="BE1" s="150"/>
      <c r="BF1" s="150"/>
    </row>
    <row r="2" s="141" customFormat="1" ht="42.75" spans="1:58">
      <c r="A2" s="151" t="s">
        <v>273</v>
      </c>
      <c r="B2" s="152" t="s">
        <v>322</v>
      </c>
      <c r="C2" s="152"/>
      <c r="D2" s="117" t="s">
        <v>323</v>
      </c>
      <c r="E2" s="153" t="s">
        <v>324</v>
      </c>
      <c r="F2" s="153" t="s">
        <v>325</v>
      </c>
      <c r="G2" s="117" t="s">
        <v>279</v>
      </c>
      <c r="H2" s="117" t="s">
        <v>326</v>
      </c>
      <c r="I2" s="117" t="s">
        <v>56</v>
      </c>
      <c r="J2" s="117" t="s">
        <v>327</v>
      </c>
      <c r="K2" s="154" t="s">
        <v>328</v>
      </c>
      <c r="L2" s="154" t="s">
        <v>329</v>
      </c>
      <c r="M2" s="155" t="s">
        <v>330</v>
      </c>
      <c r="N2" s="155" t="s">
        <v>331</v>
      </c>
      <c r="O2" s="155" t="s">
        <v>332</v>
      </c>
      <c r="P2" s="154" t="s">
        <v>333</v>
      </c>
      <c r="Q2" s="154" t="s">
        <v>334</v>
      </c>
      <c r="R2" s="156" t="s">
        <v>335</v>
      </c>
      <c r="S2" s="156" t="s">
        <v>331</v>
      </c>
      <c r="T2" s="156" t="s">
        <v>332</v>
      </c>
      <c r="U2" s="154" t="s">
        <v>336</v>
      </c>
      <c r="V2" s="154" t="s">
        <v>337</v>
      </c>
      <c r="W2" s="156" t="s">
        <v>338</v>
      </c>
      <c r="X2" s="156" t="s">
        <v>331</v>
      </c>
      <c r="Y2" s="156" t="s">
        <v>332</v>
      </c>
      <c r="Z2" s="154" t="s">
        <v>339</v>
      </c>
      <c r="AA2" s="154" t="s">
        <v>340</v>
      </c>
      <c r="AB2" s="156" t="s">
        <v>341</v>
      </c>
      <c r="AC2" s="156" t="s">
        <v>331</v>
      </c>
      <c r="AD2" s="156" t="s">
        <v>332</v>
      </c>
      <c r="AE2" s="157" t="s">
        <v>342</v>
      </c>
      <c r="AF2" s="157" t="s">
        <v>343</v>
      </c>
      <c r="AG2" s="157" t="s">
        <v>344</v>
      </c>
      <c r="AH2" s="156" t="s">
        <v>345</v>
      </c>
      <c r="AI2" s="156" t="s">
        <v>331</v>
      </c>
      <c r="AJ2" s="156" t="s">
        <v>332</v>
      </c>
      <c r="AK2" s="158" t="s">
        <v>346</v>
      </c>
      <c r="AL2" s="158" t="s">
        <v>347</v>
      </c>
      <c r="AM2" s="123" t="s">
        <v>348</v>
      </c>
      <c r="AN2" s="159" t="s">
        <v>349</v>
      </c>
      <c r="AO2" s="159" t="s">
        <v>350</v>
      </c>
      <c r="AP2" s="160" t="s">
        <v>351</v>
      </c>
      <c r="AQ2" s="159" t="s">
        <v>352</v>
      </c>
      <c r="AR2" s="159" t="s">
        <v>353</v>
      </c>
      <c r="AS2" s="161" t="s">
        <v>354</v>
      </c>
      <c r="AT2" s="160" t="s">
        <v>351</v>
      </c>
      <c r="AU2" s="159" t="s">
        <v>355</v>
      </c>
      <c r="AV2" s="159" t="s">
        <v>356</v>
      </c>
      <c r="AW2" s="161" t="s">
        <v>357</v>
      </c>
      <c r="AX2" s="159" t="s">
        <v>351</v>
      </c>
      <c r="AY2" s="159" t="s">
        <v>358</v>
      </c>
      <c r="AZ2" s="159" t="s">
        <v>359</v>
      </c>
      <c r="BA2" s="161" t="s">
        <v>360</v>
      </c>
      <c r="BB2" s="162" t="s">
        <v>361</v>
      </c>
      <c r="BC2" s="163" t="s">
        <v>362</v>
      </c>
      <c r="BD2" s="163" t="s">
        <v>363</v>
      </c>
      <c r="BE2" s="164" t="s">
        <v>364</v>
      </c>
      <c r="BF2" s="165" t="s">
        <v>365</v>
      </c>
    </row>
    <row r="3" spans="1:58">
      <c r="A3" s="166">
        <f>输入错误检查!B2</f>
        <v>0</v>
      </c>
      <c r="B3" s="108">
        <f>原始数据!B3</f>
        <v>5</v>
      </c>
      <c r="C3" s="108">
        <f>原始数据!C3</f>
        <v>1</v>
      </c>
      <c r="D3" s="108">
        <f>原始数据!D3</f>
        <v>1200</v>
      </c>
      <c r="E3" s="108" t="str">
        <f>原始数据!E3</f>
        <v>ZETA</v>
      </c>
      <c r="F3" s="108" t="str">
        <f>原始数据!F3</f>
        <v>TE</v>
      </c>
      <c r="G3" s="108">
        <f>原始数据!G3</f>
        <v>1</v>
      </c>
      <c r="H3" s="108" t="str">
        <f>原始数据!H3</f>
        <v>上</v>
      </c>
      <c r="I3" s="108" t="str">
        <f>IF(原始数据!Y3="","",原始数据!Y3)</f>
        <v>永眠镇</v>
      </c>
      <c r="J3" s="108" t="str">
        <f>原始数据!J3</f>
        <v>ZETA</v>
      </c>
      <c r="K3" s="167" t="str">
        <f>IF(赛后数据!$M3="","",_xlfn.IFS(L3=赛后数据!$N3,赛后数据!$M3,L3=赛后数据!$V3,赛后数据!$U3,L3=赛后数据!$AD3,赛后数据!$AC3,L3=赛后数据!$AL3,赛后数据!$AK3))</f>
        <v>hametu</v>
      </c>
      <c r="L3" s="168" t="str">
        <f>IF(原始数据!AT3="","",原始数据!AT3)</f>
        <v>木偶师</v>
      </c>
      <c r="M3" s="169">
        <v>6</v>
      </c>
      <c r="N3" s="169" t="s">
        <v>366</v>
      </c>
      <c r="O3" s="169" t="s">
        <v>367</v>
      </c>
      <c r="P3" s="167" t="str">
        <f>IF(赛后数据!$M3="","",_xlfn.IFS(Q3=赛后数据!$N3,赛后数据!$M3,Q3=赛后数据!$V3,赛后数据!$U3,Q3=赛后数据!$AD3,赛后数据!$AC3,Q3=赛后数据!$AL3,赛后数据!$AK3))</f>
        <v>kznk</v>
      </c>
      <c r="Q3" s="168" t="str">
        <f>IF(原始数据!AU3="","",原始数据!AU3)</f>
        <v>弓箭手</v>
      </c>
      <c r="R3" s="169">
        <v>3</v>
      </c>
      <c r="S3" s="169" t="s">
        <v>368</v>
      </c>
      <c r="T3" s="169" t="s">
        <v>369</v>
      </c>
      <c r="U3" s="167" t="str">
        <f>IF(赛后数据!$M3="","",_xlfn.IFS(V3=赛后数据!$N3,赛后数据!$M3,V3=赛后数据!$V3,赛后数据!$U3,V3=赛后数据!$AD3,赛后数据!$AC3,V3=赛后数据!$AL3,赛后数据!$AK3))</f>
        <v>shinami</v>
      </c>
      <c r="V3" s="168" t="str">
        <f>IF(原始数据!AW3="","",原始数据!AW3)</f>
        <v>大副</v>
      </c>
      <c r="W3" s="169">
        <v>4</v>
      </c>
      <c r="X3" s="169" t="s">
        <v>366</v>
      </c>
      <c r="Y3" s="169" t="s">
        <v>367</v>
      </c>
      <c r="Z3" s="167" t="str">
        <f>IF(赛后数据!$M3="","",_xlfn.IFS(AA3=赛后数据!$N3,赛后数据!$M3,AA3=赛后数据!$V3,赛后数据!$U3,AA3=赛后数据!$AD3,赛后数据!$AC3,AA3=赛后数据!$AL3,赛后数据!$AK3))</f>
        <v>dolisu</v>
      </c>
      <c r="AA3" s="168" t="str">
        <f>IF(原始数据!AY3="","",原始数据!AY3)</f>
        <v>幻灯师</v>
      </c>
      <c r="AB3" s="169">
        <v>8</v>
      </c>
      <c r="AC3" s="169" t="s">
        <v>369</v>
      </c>
      <c r="AD3" s="169" t="s">
        <v>367</v>
      </c>
      <c r="AE3" s="168" t="str">
        <f>IF(原始数据!K3="","",原始数据!K3)</f>
        <v>TE</v>
      </c>
      <c r="AF3" s="168" t="str">
        <f>IF(原始数据!L3="","",原始数据!L3)</f>
        <v>ppei</v>
      </c>
      <c r="AG3" s="168" t="str">
        <f>IF(原始数据!AZ3="","",原始数据!AZ3)</f>
        <v>跛脚羊</v>
      </c>
      <c r="AH3" s="169">
        <v>10</v>
      </c>
      <c r="AI3" s="169" t="s">
        <v>370</v>
      </c>
      <c r="AJ3" s="169" t="s">
        <v>371</v>
      </c>
      <c r="AK3" s="169" t="s">
        <v>144</v>
      </c>
      <c r="AL3" s="169" t="s">
        <v>121</v>
      </c>
      <c r="AM3" s="167" t="s">
        <v>187</v>
      </c>
      <c r="AN3" s="168"/>
      <c r="AO3" s="168"/>
      <c r="AP3" s="167" t="s">
        <v>372</v>
      </c>
      <c r="AQ3" s="170">
        <v>1</v>
      </c>
      <c r="AR3" s="170">
        <v>27</v>
      </c>
      <c r="AS3" s="170">
        <v>263</v>
      </c>
      <c r="AT3" s="170"/>
      <c r="AU3" s="171">
        <v>3</v>
      </c>
      <c r="AV3" s="171">
        <v>22</v>
      </c>
      <c r="AW3" s="171">
        <v>481</v>
      </c>
      <c r="AX3" s="171"/>
      <c r="AY3" s="172">
        <v>3</v>
      </c>
      <c r="AZ3" s="172">
        <v>38</v>
      </c>
      <c r="BA3" s="173"/>
      <c r="BB3" s="174"/>
      <c r="BC3" s="175">
        <f>AQ3*60+AR3-AN3*60-AO3</f>
        <v>87</v>
      </c>
      <c r="BD3" s="175">
        <f>IF(AU3="","",AU3*60+AV3-200)</f>
        <v>2</v>
      </c>
      <c r="BE3" s="142" t="str">
        <f t="shared" ref="BE3:BE66" si="0">IF(M3="","",SMALL((M3,R3,W3,AB3),1)&amp;","&amp;SMALL((M3,R3,W3,AB3),2)&amp;","&amp;SMALL((M3,R3,W3,AB3),3)&amp;","&amp;SMALL((M3,R3,W3,AB3),4))</f>
        <v>3,4,6,8</v>
      </c>
      <c r="BF3" s="176" t="str">
        <f>IF(L3="","",L3&amp;","&amp;Q3&amp;","&amp;V3&amp;","&amp;AA3)</f>
        <v>木偶师,弓箭手,大副,幻灯师</v>
      </c>
    </row>
    <row r="4" spans="1:58">
      <c r="A4" s="166">
        <f>输入错误检查!B3</f>
        <v>0</v>
      </c>
      <c r="B4" s="108">
        <f>原始数据!B4</f>
        <v>5</v>
      </c>
      <c r="C4" s="108">
        <f>原始数据!C4</f>
        <v>1</v>
      </c>
      <c r="D4" s="108">
        <f>原始数据!D4</f>
        <v>1200</v>
      </c>
      <c r="E4" s="108" t="str">
        <f>原始数据!E4</f>
        <v>ZETA</v>
      </c>
      <c r="F4" s="108" t="str">
        <f>原始数据!F4</f>
        <v>TE</v>
      </c>
      <c r="G4" s="108">
        <f>原始数据!G4</f>
        <v>1</v>
      </c>
      <c r="H4" s="108" t="str">
        <f>原始数据!H4</f>
        <v>下</v>
      </c>
      <c r="I4" s="108" t="str">
        <f>IF(原始数据!Y4="","",原始数据!Y4)</f>
        <v>永眠镇</v>
      </c>
      <c r="J4" s="108" t="str">
        <f>原始数据!J4</f>
        <v>TE</v>
      </c>
      <c r="K4" s="167" t="str">
        <f>IF(赛后数据!$M4="","",_xlfn.IFS(L4=赛后数据!$N4,赛后数据!$M4,L4=赛后数据!$V4,赛后数据!$U4,L4=赛后数据!$AD4,赛后数据!$AC4,L4=赛后数据!$AL4,赛后数据!$AK4))</f>
        <v>lconfid</v>
      </c>
      <c r="L4" s="139" t="str">
        <f>IF(原始数据!AT4="","",原始数据!AT4)</f>
        <v>木偶师</v>
      </c>
      <c r="M4" s="177">
        <v>4</v>
      </c>
      <c r="N4" s="178" t="s">
        <v>366</v>
      </c>
      <c r="O4" s="178" t="s">
        <v>367</v>
      </c>
      <c r="P4" s="167" t="str">
        <f>IF(赛后数据!$M4="","",_xlfn.IFS(Q4=赛后数据!$N4,赛后数据!$M4,Q4=赛后数据!$V4,赛后数据!$U4,Q4=赛后数据!$AD4,赛后数据!$AC4,Q4=赛后数据!$AL4,赛后数据!$AK4))</f>
        <v>drop</v>
      </c>
      <c r="Q4" s="139" t="str">
        <f>IF(原始数据!AU4="","",原始数据!AU4)</f>
        <v>机械师</v>
      </c>
      <c r="R4" s="179">
        <v>9</v>
      </c>
      <c r="S4" s="179" t="s">
        <v>368</v>
      </c>
      <c r="T4" s="179" t="s">
        <v>369</v>
      </c>
      <c r="U4" s="167" t="str">
        <f>IF(赛后数据!$M4="","",_xlfn.IFS(V4=赛后数据!$N4,赛后数据!$M4,V4=赛后数据!$V4,赛后数据!$U4,V4=赛后数据!$AD4,赛后数据!$AC4,V4=赛后数据!$AL4,赛后数据!$AK4))</f>
        <v>libao</v>
      </c>
      <c r="V4" s="139" t="str">
        <f>IF(原始数据!AW4="","",原始数据!AW4)</f>
        <v>大副</v>
      </c>
      <c r="W4" s="177">
        <v>5</v>
      </c>
      <c r="X4" s="179" t="s">
        <v>366</v>
      </c>
      <c r="Y4" s="179" t="s">
        <v>367</v>
      </c>
      <c r="Z4" s="167" t="str">
        <f>IF(赛后数据!$M4="","",_xlfn.IFS(AA4=赛后数据!$N4,赛后数据!$M4,AA4=赛后数据!$V4,赛后数据!$U4,AA4=赛后数据!$AD4,赛后数据!$AC4,AA4=赛后数据!$AL4,赛后数据!$AK4))</f>
        <v>maom</v>
      </c>
      <c r="AA4" s="139" t="str">
        <f>IF(原始数据!AY4="","",原始数据!AY4)</f>
        <v>弓箭手</v>
      </c>
      <c r="AB4" s="177">
        <v>2</v>
      </c>
      <c r="AC4" s="179" t="s">
        <v>368</v>
      </c>
      <c r="AD4" s="179" t="s">
        <v>367</v>
      </c>
      <c r="AE4" s="139" t="str">
        <f>IF(原始数据!K4="","",原始数据!K4)</f>
        <v>ZETA</v>
      </c>
      <c r="AF4" s="139" t="str">
        <f>IF(原始数据!L4="","",原始数据!L4)</f>
        <v>peter</v>
      </c>
      <c r="AG4" s="139" t="str">
        <f>IF(原始数据!AZ4="","",原始数据!AZ4)</f>
        <v>跛脚羊</v>
      </c>
      <c r="AH4" s="177">
        <v>6</v>
      </c>
      <c r="AI4" s="179" t="s">
        <v>370</v>
      </c>
      <c r="AJ4" s="179" t="s">
        <v>371</v>
      </c>
      <c r="AK4" s="179" t="s">
        <v>99</v>
      </c>
      <c r="AL4" s="179" t="s">
        <v>121</v>
      </c>
      <c r="AM4" s="167" t="s">
        <v>80</v>
      </c>
      <c r="AN4" s="168"/>
      <c r="AO4" s="168"/>
      <c r="AP4" s="167" t="s">
        <v>373</v>
      </c>
      <c r="AQ4" s="170">
        <v>0</v>
      </c>
      <c r="AR4" s="170">
        <v>45</v>
      </c>
      <c r="AS4" s="170">
        <v>127</v>
      </c>
      <c r="AT4" s="170"/>
      <c r="AU4" s="171">
        <v>3</v>
      </c>
      <c r="AV4" s="171">
        <v>27</v>
      </c>
      <c r="AW4" s="171">
        <v>400</v>
      </c>
      <c r="AX4" s="171"/>
      <c r="AY4" s="172">
        <v>5</v>
      </c>
      <c r="AZ4" s="172">
        <v>7</v>
      </c>
      <c r="BA4" s="173"/>
      <c r="BB4" s="174"/>
      <c r="BC4" s="175">
        <f t="shared" ref="BC4:BC67" si="1">AQ4*60+AR4-AN4*60-AO4</f>
        <v>45</v>
      </c>
      <c r="BD4" s="175">
        <f t="shared" ref="BD4:BD67" si="2">IF(AU4="","",AU4*60+AV4-200)</f>
        <v>7</v>
      </c>
      <c r="BE4" s="142" t="str">
        <f t="shared" si="0"/>
        <v>2,4,5,9</v>
      </c>
      <c r="BF4" s="176" t="str">
        <f t="shared" ref="BF4:BF67" si="3">IF(L4="","",L4&amp;","&amp;Q4&amp;","&amp;V4&amp;","&amp;AA4)</f>
        <v>木偶师,机械师,大副,弓箭手</v>
      </c>
    </row>
    <row r="5" spans="1:58">
      <c r="A5" s="166">
        <f>输入错误检查!B4</f>
        <v>0</v>
      </c>
      <c r="B5" s="108">
        <f>原始数据!B5</f>
        <v>5</v>
      </c>
      <c r="C5" s="108">
        <f>原始数据!C5</f>
        <v>1</v>
      </c>
      <c r="D5" s="108">
        <f>原始数据!D5</f>
        <v>1200</v>
      </c>
      <c r="E5" s="108" t="str">
        <f>原始数据!E5</f>
        <v>ZETA</v>
      </c>
      <c r="F5" s="108" t="str">
        <f>原始数据!F5</f>
        <v>TE</v>
      </c>
      <c r="G5" s="108">
        <f>原始数据!G5</f>
        <v>2</v>
      </c>
      <c r="H5" s="108" t="str">
        <f>原始数据!H5</f>
        <v>上</v>
      </c>
      <c r="I5" s="108" t="str">
        <f>IF(原始数据!Y5="","",原始数据!Y5)</f>
        <v>月亮河公园</v>
      </c>
      <c r="J5" s="108" t="str">
        <f>原始数据!J5</f>
        <v>TE</v>
      </c>
      <c r="K5" s="167" t="str">
        <f>IF(赛后数据!$M5="","",_xlfn.IFS(L5=赛后数据!$N5,赛后数据!$M5,L5=赛后数据!$V5,赛后数据!$U5,L5=赛后数据!$AD5,赛后数据!$AC5,L5=赛后数据!$AL5,赛后数据!$AK5))</f>
        <v>drop</v>
      </c>
      <c r="L5" s="139" t="str">
        <f>IF(原始数据!AT5="","",原始数据!AT5)</f>
        <v>气象学家</v>
      </c>
      <c r="M5" s="177">
        <v>4</v>
      </c>
      <c r="N5" s="178" t="s">
        <v>368</v>
      </c>
      <c r="O5" s="178" t="s">
        <v>367</v>
      </c>
      <c r="P5" s="167" t="str">
        <f>IF(赛后数据!$M5="","",_xlfn.IFS(Q5=赛后数据!$N5,赛后数据!$M5,Q5=赛后数据!$V5,赛后数据!$U5,Q5=赛后数据!$AD5,赛后数据!$AC5,Q5=赛后数据!$AL5,赛后数据!$AK5))</f>
        <v>libao</v>
      </c>
      <c r="Q5" s="139" t="str">
        <f>IF(原始数据!AU5="","",原始数据!AU5)</f>
        <v>佣兵</v>
      </c>
      <c r="R5" s="177">
        <v>2</v>
      </c>
      <c r="S5" s="179" t="s">
        <v>366</v>
      </c>
      <c r="T5" s="179" t="s">
        <v>367</v>
      </c>
      <c r="U5" s="167" t="str">
        <f>IF(赛后数据!$M5="","",_xlfn.IFS(V5=赛后数据!$N5,赛后数据!$M5,V5=赛后数据!$V5,赛后数据!$U5,V5=赛后数据!$AD5,赛后数据!$AC5,V5=赛后数据!$AL5,赛后数据!$AK5))</f>
        <v>lconfid</v>
      </c>
      <c r="V5" s="139" t="str">
        <f>IF(原始数据!AW5="","",原始数据!AW5)</f>
        <v>病患</v>
      </c>
      <c r="W5" s="177">
        <v>9</v>
      </c>
      <c r="X5" s="179" t="s">
        <v>366</v>
      </c>
      <c r="Y5" s="179" t="s">
        <v>369</v>
      </c>
      <c r="Z5" s="167" t="str">
        <f>IF(赛后数据!$M5="","",_xlfn.IFS(AA5=赛后数据!$N5,赛后数据!$M5,AA5=赛后数据!$V5,赛后数据!$U5,AA5=赛后数据!$AD5,赛后数据!$AC5,AA5=赛后数据!$AL5,赛后数据!$AK5))</f>
        <v>maom</v>
      </c>
      <c r="AA5" s="139" t="str">
        <f>IF(原始数据!AY5="","",原始数据!AY5)</f>
        <v>园丁</v>
      </c>
      <c r="AB5" s="177">
        <v>11</v>
      </c>
      <c r="AC5" s="179" t="s">
        <v>366</v>
      </c>
      <c r="AD5" s="179" t="s">
        <v>369</v>
      </c>
      <c r="AE5" s="139" t="str">
        <f>IF(原始数据!K5="","",原始数据!K5)</f>
        <v>ZETA</v>
      </c>
      <c r="AF5" s="139" t="str">
        <f>IF(原始数据!L5="","",原始数据!L5)</f>
        <v>peter</v>
      </c>
      <c r="AG5" s="139" t="str">
        <f>IF(原始数据!AZ5="","",原始数据!AZ5)</f>
        <v>喧嚣</v>
      </c>
      <c r="AH5" s="177">
        <v>10</v>
      </c>
      <c r="AI5" s="179" t="s">
        <v>374</v>
      </c>
      <c r="AJ5" s="179" t="s">
        <v>371</v>
      </c>
      <c r="AK5" s="179" t="s">
        <v>155</v>
      </c>
      <c r="AL5" s="179" t="s">
        <v>375</v>
      </c>
      <c r="AM5" s="167" t="s">
        <v>83</v>
      </c>
      <c r="AN5" s="168"/>
      <c r="AO5" s="168"/>
      <c r="AP5" s="167" t="s">
        <v>376</v>
      </c>
      <c r="AQ5" s="170">
        <v>1</v>
      </c>
      <c r="AR5" s="170">
        <v>3</v>
      </c>
      <c r="AS5" s="170">
        <v>157</v>
      </c>
      <c r="AT5" s="170"/>
      <c r="AU5" s="171">
        <v>3</v>
      </c>
      <c r="AV5" s="171">
        <v>26</v>
      </c>
      <c r="AW5" s="171">
        <v>372</v>
      </c>
      <c r="AX5" s="171"/>
      <c r="AY5" s="172">
        <v>5</v>
      </c>
      <c r="AZ5" s="172">
        <v>24</v>
      </c>
      <c r="BA5" s="173"/>
      <c r="BB5" s="174"/>
      <c r="BC5" s="175">
        <f t="shared" si="1"/>
        <v>63</v>
      </c>
      <c r="BD5" s="175">
        <f t="shared" si="2"/>
        <v>6</v>
      </c>
      <c r="BE5" s="142" t="str">
        <f t="shared" si="0"/>
        <v>2,4,9,11</v>
      </c>
      <c r="BF5" s="176" t="str">
        <f t="shared" si="3"/>
        <v>气象学家,佣兵,病患,园丁</v>
      </c>
    </row>
    <row r="6" spans="1:58">
      <c r="A6" s="166">
        <f>输入错误检查!B5</f>
        <v>0</v>
      </c>
      <c r="B6" s="108">
        <f>原始数据!B6</f>
        <v>5</v>
      </c>
      <c r="C6" s="108">
        <f>原始数据!C6</f>
        <v>1</v>
      </c>
      <c r="D6" s="108">
        <f>原始数据!D6</f>
        <v>1200</v>
      </c>
      <c r="E6" s="108" t="str">
        <f>原始数据!E6</f>
        <v>ZETA</v>
      </c>
      <c r="F6" s="108" t="str">
        <f>原始数据!F6</f>
        <v>TE</v>
      </c>
      <c r="G6" s="108">
        <f>原始数据!G6</f>
        <v>2</v>
      </c>
      <c r="H6" s="108" t="str">
        <f>原始数据!H6</f>
        <v>下</v>
      </c>
      <c r="I6" s="108" t="str">
        <f>IF(原始数据!Y6="","",原始数据!Y6)</f>
        <v>月亮河公园</v>
      </c>
      <c r="J6" s="108" t="str">
        <f>原始数据!J6</f>
        <v>ZETA</v>
      </c>
      <c r="K6" s="167" t="str">
        <f>IF(赛后数据!$M6="","",_xlfn.IFS(L6=赛后数据!$N6,赛后数据!$M6,L6=赛后数据!$V6,赛后数据!$U6,L6=赛后数据!$AD6,赛后数据!$AC6,L6=赛后数据!$AL6,赛后数据!$AK6))</f>
        <v>kznk</v>
      </c>
      <c r="L6" s="139" t="str">
        <f>IF(原始数据!AT6="","",原始数据!AT6)</f>
        <v>前锋</v>
      </c>
      <c r="M6" s="177">
        <v>2</v>
      </c>
      <c r="N6" s="178" t="s">
        <v>366</v>
      </c>
      <c r="O6" s="178" t="s">
        <v>367</v>
      </c>
      <c r="P6" s="167" t="str">
        <f>IF(赛后数据!$M6="","",_xlfn.IFS(Q6=赛后数据!$N6,赛后数据!$M6,Q6=赛后数据!$V6,赛后数据!$U6,Q6=赛后数据!$AD6,赛后数据!$AC6,Q6=赛后数据!$AL6,赛后数据!$AK6))</f>
        <v>shinami</v>
      </c>
      <c r="Q6" s="139" t="str">
        <f>IF(原始数据!AU6="","",原始数据!AU6)</f>
        <v>飞行家</v>
      </c>
      <c r="R6" s="177">
        <v>9</v>
      </c>
      <c r="S6" s="179" t="s">
        <v>366</v>
      </c>
      <c r="T6" s="179" t="s">
        <v>369</v>
      </c>
      <c r="U6" s="167" t="str">
        <f>IF(赛后数据!$M6="","",_xlfn.IFS(V6=赛后数据!$N6,赛后数据!$M6,V6=赛后数据!$V6,赛后数据!$U6,V6=赛后数据!$AD6,赛后数据!$AC6,V6=赛后数据!$AL6,赛后数据!$AK6))</f>
        <v>dolisu</v>
      </c>
      <c r="V6" s="139" t="str">
        <f>IF(原始数据!AW6="","",原始数据!AW6)</f>
        <v>法罗女士</v>
      </c>
      <c r="W6" s="177">
        <v>4</v>
      </c>
      <c r="X6" s="179" t="s">
        <v>369</v>
      </c>
      <c r="Y6" s="179" t="s">
        <v>367</v>
      </c>
      <c r="Z6" s="167" t="str">
        <f>IF(赛后数据!$M6="","",_xlfn.IFS(AA6=赛后数据!$N6,赛后数据!$M6,AA6=赛后数据!$V6,赛后数据!$U6,AA6=赛后数据!$AD6,赛后数据!$AC6,AA6=赛后数据!$AL6,赛后数据!$AK6))</f>
        <v>hametu</v>
      </c>
      <c r="AA6" s="139" t="str">
        <f>IF(原始数据!AY6="","",原始数据!AY6)</f>
        <v>咒术师</v>
      </c>
      <c r="AB6" s="177">
        <v>11</v>
      </c>
      <c r="AC6" s="179" t="s">
        <v>368</v>
      </c>
      <c r="AD6" s="179" t="s">
        <v>369</v>
      </c>
      <c r="AE6" s="139" t="str">
        <f>IF(原始数据!K6="","",原始数据!K6)</f>
        <v>TE</v>
      </c>
      <c r="AF6" s="139" t="str">
        <f>IF(原始数据!L6="","",原始数据!L6)</f>
        <v>ppei</v>
      </c>
      <c r="AG6" s="139" t="str">
        <f>IF(原始数据!AZ6="","",原始数据!AZ6)</f>
        <v>喧嚣</v>
      </c>
      <c r="AH6" s="177">
        <v>5</v>
      </c>
      <c r="AI6" s="179" t="s">
        <v>374</v>
      </c>
      <c r="AJ6" s="179" t="s">
        <v>371</v>
      </c>
      <c r="AK6" s="179" t="s">
        <v>155</v>
      </c>
      <c r="AL6" s="179" t="s">
        <v>375</v>
      </c>
      <c r="AM6" s="167" t="s">
        <v>189</v>
      </c>
      <c r="AN6" s="168"/>
      <c r="AO6" s="168"/>
      <c r="AP6" s="167" t="s">
        <v>373</v>
      </c>
      <c r="AQ6" s="170">
        <v>1</v>
      </c>
      <c r="AR6" s="170">
        <v>4</v>
      </c>
      <c r="AS6" s="170">
        <v>159</v>
      </c>
      <c r="AT6" s="170"/>
      <c r="AU6" s="171">
        <v>3</v>
      </c>
      <c r="AV6" s="171">
        <v>26</v>
      </c>
      <c r="AW6" s="171">
        <v>394</v>
      </c>
      <c r="AX6" s="171"/>
      <c r="AY6" s="172">
        <v>5</v>
      </c>
      <c r="AZ6" s="172">
        <v>20</v>
      </c>
      <c r="BA6" s="173"/>
      <c r="BB6" s="174"/>
      <c r="BC6" s="175">
        <f t="shared" si="1"/>
        <v>64</v>
      </c>
      <c r="BD6" s="175">
        <f t="shared" si="2"/>
        <v>6</v>
      </c>
      <c r="BE6" s="142" t="str">
        <f t="shared" si="0"/>
        <v>2,4,9,11</v>
      </c>
      <c r="BF6" s="176" t="str">
        <f t="shared" si="3"/>
        <v>前锋,飞行家,法罗女士,咒术师</v>
      </c>
    </row>
    <row r="7" spans="1:58">
      <c r="A7" s="166">
        <f>输入错误检查!B6</f>
        <v>0</v>
      </c>
      <c r="B7" s="108">
        <f>原始数据!B7</f>
        <v>5</v>
      </c>
      <c r="C7" s="108">
        <f>原始数据!C7</f>
        <v>1</v>
      </c>
      <c r="D7" s="108">
        <f>原始数据!D7</f>
        <v>1200</v>
      </c>
      <c r="E7" s="108" t="str">
        <f>原始数据!E7</f>
        <v>ZETA</v>
      </c>
      <c r="F7" s="108" t="str">
        <f>原始数据!F7</f>
        <v>TE</v>
      </c>
      <c r="G7" s="108">
        <f>原始数据!G7</f>
        <v>3</v>
      </c>
      <c r="H7" s="108" t="str">
        <f>原始数据!H7</f>
        <v>上</v>
      </c>
      <c r="I7" s="108" t="str">
        <f>IF(原始数据!Y7="","",原始数据!Y7)</f>
        <v>湖景村</v>
      </c>
      <c r="J7" s="108" t="str">
        <f>原始数据!J7</f>
        <v>TE</v>
      </c>
      <c r="K7" s="167" t="str">
        <f>IF(赛后数据!$M7="","",_xlfn.IFS(L7=赛后数据!$N7,赛后数据!$M7,L7=赛后数据!$V7,赛后数据!$U7,L7=赛后数据!$AD7,赛后数据!$AC7,L7=赛后数据!$AL7,赛后数据!$AK7))</f>
        <v>libao</v>
      </c>
      <c r="L7" s="139" t="str">
        <f>IF(原始数据!AT7="","",原始数据!AT7)</f>
        <v>守墓人</v>
      </c>
      <c r="M7" s="177">
        <v>6</v>
      </c>
      <c r="N7" s="178" t="s">
        <v>366</v>
      </c>
      <c r="O7" s="178" t="s">
        <v>367</v>
      </c>
      <c r="P7" s="167" t="str">
        <f>IF(赛后数据!$M7="","",_xlfn.IFS(Q7=赛后数据!$N7,赛后数据!$M7,Q7=赛后数据!$V7,赛后数据!$U7,Q7=赛后数据!$AD7,赛后数据!$AC7,Q7=赛后数据!$AL7,赛后数据!$AK7))</f>
        <v>maom</v>
      </c>
      <c r="Q7" s="139" t="str">
        <f>IF(原始数据!AU7="","",原始数据!AU7)</f>
        <v>古董商</v>
      </c>
      <c r="R7" s="177">
        <v>2</v>
      </c>
      <c r="S7" s="179" t="s">
        <v>368</v>
      </c>
      <c r="T7" s="179" t="s">
        <v>369</v>
      </c>
      <c r="U7" s="167" t="str">
        <f>IF(赛后数据!$M7="","",_xlfn.IFS(V7=赛后数据!$N7,赛后数据!$M7,V7=赛后数据!$V7,赛后数据!$U7,V7=赛后数据!$AD7,赛后数据!$AC7,V7=赛后数据!$AL7,赛后数据!$AK7))</f>
        <v>lconfid</v>
      </c>
      <c r="V7" s="139" t="str">
        <f>IF(原始数据!AW7="","",原始数据!AW7)</f>
        <v>飞行家</v>
      </c>
      <c r="W7" s="177">
        <v>8</v>
      </c>
      <c r="X7" s="179" t="s">
        <v>366</v>
      </c>
      <c r="Y7" s="179" t="s">
        <v>367</v>
      </c>
      <c r="Z7" s="167" t="str">
        <f>IF(赛后数据!$M7="","",_xlfn.IFS(AA7=赛后数据!$N7,赛后数据!$M7,AA7=赛后数据!$V7,赛后数据!$U7,AA7=赛后数据!$AD7,赛后数据!$AC7,AA7=赛后数据!$AL7,赛后数据!$AK7))</f>
        <v>drop</v>
      </c>
      <c r="AA7" s="139" t="str">
        <f>IF(原始数据!AY7="","",原始数据!AY7)</f>
        <v>幸运儿</v>
      </c>
      <c r="AB7" s="177">
        <v>5</v>
      </c>
      <c r="AC7" s="179" t="s">
        <v>368</v>
      </c>
      <c r="AD7" s="179" t="s">
        <v>369</v>
      </c>
      <c r="AE7" s="139" t="str">
        <f>IF(原始数据!K7="","",原始数据!K7)</f>
        <v>ZETA</v>
      </c>
      <c r="AF7" s="139" t="str">
        <f>IF(原始数据!L7="","",原始数据!L7)</f>
        <v>mkmldy</v>
      </c>
      <c r="AG7" s="139" t="str">
        <f>IF(原始数据!AZ7="","",原始数据!AZ7)</f>
        <v>蜡像师</v>
      </c>
      <c r="AH7" s="177">
        <v>3</v>
      </c>
      <c r="AI7" s="179" t="s">
        <v>370</v>
      </c>
      <c r="AJ7" s="179" t="s">
        <v>371</v>
      </c>
      <c r="AK7" s="179" t="s">
        <v>155</v>
      </c>
      <c r="AL7" s="179" t="s">
        <v>377</v>
      </c>
      <c r="AM7" s="167" t="s">
        <v>83</v>
      </c>
      <c r="AN7" s="168"/>
      <c r="AO7" s="168"/>
      <c r="AP7" s="167" t="s">
        <v>373</v>
      </c>
      <c r="AQ7" s="170">
        <v>1</v>
      </c>
      <c r="AR7" s="170">
        <v>31</v>
      </c>
      <c r="AS7" s="170">
        <v>239</v>
      </c>
      <c r="AT7" s="170"/>
      <c r="AU7" s="171" t="s">
        <v>378</v>
      </c>
      <c r="AV7" s="171"/>
      <c r="AW7" s="171"/>
      <c r="AX7" s="171"/>
      <c r="AY7" s="172">
        <v>3</v>
      </c>
      <c r="AZ7" s="172">
        <v>24</v>
      </c>
      <c r="BA7" s="173"/>
      <c r="BB7" s="174"/>
      <c r="BC7" s="175">
        <f t="shared" si="1"/>
        <v>91</v>
      </c>
      <c r="BD7" s="175" t="e">
        <f t="shared" si="2"/>
        <v>#VALUE!</v>
      </c>
      <c r="BE7" s="142" t="str">
        <f t="shared" si="0"/>
        <v>2,5,6,8</v>
      </c>
      <c r="BF7" s="176" t="str">
        <f t="shared" si="3"/>
        <v>守墓人,古董商,飞行家,幸运儿</v>
      </c>
    </row>
    <row r="8" spans="1:58">
      <c r="A8" s="166">
        <f>输入错误检查!B7</f>
        <v>0</v>
      </c>
      <c r="B8" s="108">
        <f>原始数据!B8</f>
        <v>5</v>
      </c>
      <c r="C8" s="108">
        <f>原始数据!C8</f>
        <v>1</v>
      </c>
      <c r="D8" s="108">
        <f>原始数据!D8</f>
        <v>1200</v>
      </c>
      <c r="E8" s="108" t="str">
        <f>原始数据!E8</f>
        <v>ZETA</v>
      </c>
      <c r="F8" s="108" t="str">
        <f>原始数据!F8</f>
        <v>TE</v>
      </c>
      <c r="G8" s="108">
        <f>原始数据!G8</f>
        <v>3</v>
      </c>
      <c r="H8" s="108" t="str">
        <f>原始数据!H8</f>
        <v>下</v>
      </c>
      <c r="I8" s="108" t="str">
        <f>IF(原始数据!Y8="","",原始数据!Y8)</f>
        <v>湖景村</v>
      </c>
      <c r="J8" s="108" t="str">
        <f>原始数据!J8</f>
        <v>ZETA</v>
      </c>
      <c r="K8" s="167" t="str">
        <f>IF(赛后数据!$M8="","",_xlfn.IFS(L8=赛后数据!$N8,赛后数据!$M8,L8=赛后数据!$V8,赛后数据!$U8,L8=赛后数据!$AD8,赛后数据!$AC8,L8=赛后数据!$AL8,赛后数据!$AK8))</f>
        <v>hametu</v>
      </c>
      <c r="L8" s="139" t="str">
        <f>IF(原始数据!AT8="","",原始数据!AT8)</f>
        <v>哭泣小丑</v>
      </c>
      <c r="M8" s="177">
        <v>11</v>
      </c>
      <c r="N8" s="178" t="s">
        <v>366</v>
      </c>
      <c r="O8" s="180" t="s">
        <v>368</v>
      </c>
      <c r="P8" s="167" t="str">
        <f>IF(赛后数据!$M8="","",_xlfn.IFS(Q8=赛后数据!$N8,赛后数据!$M8,Q8=赛后数据!$V8,赛后数据!$U8,Q8=赛后数据!$AD8,赛后数据!$AC8,Q8=赛后数据!$AL8,赛后数据!$AK8))</f>
        <v>dolisu</v>
      </c>
      <c r="Q8" s="139" t="str">
        <f>IF(原始数据!AU8="","",原始数据!AU8)</f>
        <v>邮差</v>
      </c>
      <c r="R8" s="177">
        <v>2</v>
      </c>
      <c r="S8" s="179" t="s">
        <v>368</v>
      </c>
      <c r="T8" s="179" t="s">
        <v>366</v>
      </c>
      <c r="U8" s="167" t="str">
        <f>IF(赛后数据!$M8="","",_xlfn.IFS(V8=赛后数据!$N8,赛后数据!$M8,V8=赛后数据!$V8,赛后数据!$U8,V8=赛后数据!$AD8,赛后数据!$AC8,V8=赛后数据!$AL8,赛后数据!$AK8))</f>
        <v>kznk</v>
      </c>
      <c r="V8" s="139" t="str">
        <f>IF(原始数据!AW8="","",原始数据!AW8)</f>
        <v>古董商</v>
      </c>
      <c r="W8" s="177">
        <v>5</v>
      </c>
      <c r="X8" s="179" t="s">
        <v>368</v>
      </c>
      <c r="Y8" s="179" t="s">
        <v>367</v>
      </c>
      <c r="Z8" s="167" t="str">
        <f>IF(赛后数据!$M8="","",_xlfn.IFS(AA8=赛后数据!$N8,赛后数据!$M8,AA8=赛后数据!$V8,赛后数据!$U8,AA8=赛后数据!$AD8,赛后数据!$AC8,AA8=赛后数据!$AL8,赛后数据!$AK8))</f>
        <v>shinami</v>
      </c>
      <c r="AA8" s="139" t="str">
        <f>IF(原始数据!AY8="","",原始数据!AY8)</f>
        <v>玩具商</v>
      </c>
      <c r="AB8" s="177">
        <v>8</v>
      </c>
      <c r="AC8" s="179" t="s">
        <v>366</v>
      </c>
      <c r="AD8" s="179" t="s">
        <v>367</v>
      </c>
      <c r="AE8" s="139" t="str">
        <f>IF(原始数据!K8="","",原始数据!K8)</f>
        <v>TE</v>
      </c>
      <c r="AF8" s="139" t="str">
        <f>IF(原始数据!L8="","",原始数据!L8)</f>
        <v>ppei</v>
      </c>
      <c r="AG8" s="139" t="str">
        <f>IF(原始数据!AZ8="","",原始数据!AZ8)</f>
        <v>蜡像师</v>
      </c>
      <c r="AH8" s="177">
        <v>6</v>
      </c>
      <c r="AI8" s="179" t="s">
        <v>370</v>
      </c>
      <c r="AJ8" s="179" t="s">
        <v>371</v>
      </c>
      <c r="AK8" s="179" t="s">
        <v>155</v>
      </c>
      <c r="AL8" s="179" t="s">
        <v>377</v>
      </c>
      <c r="AM8" s="167" t="s">
        <v>186</v>
      </c>
      <c r="AN8" s="168"/>
      <c r="AO8" s="168"/>
      <c r="AP8" s="167" t="s">
        <v>373</v>
      </c>
      <c r="AQ8" s="170">
        <v>1</v>
      </c>
      <c r="AR8" s="170">
        <v>46</v>
      </c>
      <c r="AS8" s="170">
        <v>250</v>
      </c>
      <c r="AT8" s="170"/>
      <c r="AU8" s="171">
        <v>3</v>
      </c>
      <c r="AV8" s="171">
        <v>26</v>
      </c>
      <c r="AW8" s="171">
        <v>415</v>
      </c>
      <c r="AX8" s="171"/>
      <c r="AY8" s="172">
        <v>4</v>
      </c>
      <c r="AZ8" s="172">
        <v>9</v>
      </c>
      <c r="BA8" s="173"/>
      <c r="BB8" s="174"/>
      <c r="BC8" s="175">
        <f t="shared" si="1"/>
        <v>106</v>
      </c>
      <c r="BD8" s="175">
        <f t="shared" si="2"/>
        <v>6</v>
      </c>
      <c r="BE8" s="142" t="str">
        <f t="shared" si="0"/>
        <v>2,5,8,11</v>
      </c>
      <c r="BF8" s="176" t="str">
        <f t="shared" si="3"/>
        <v>哭泣小丑,邮差,古董商,玩具商</v>
      </c>
    </row>
    <row r="9" spans="1:58">
      <c r="A9" s="166">
        <f>输入错误检查!B8</f>
        <v>0</v>
      </c>
      <c r="B9" s="108">
        <f>原始数据!B9</f>
        <v>5</v>
      </c>
      <c r="C9" s="108">
        <f>原始数据!C9</f>
        <v>1</v>
      </c>
      <c r="D9" s="108">
        <f>原始数据!D9</f>
        <v>1200</v>
      </c>
      <c r="E9" s="108" t="str">
        <f>原始数据!E9</f>
        <v>ZETA</v>
      </c>
      <c r="F9" s="108" t="str">
        <f>原始数据!F9</f>
        <v>TE</v>
      </c>
      <c r="G9" s="108">
        <f>原始数据!G9</f>
        <v>4</v>
      </c>
      <c r="H9" s="108" t="str">
        <f>原始数据!H9</f>
        <v>上</v>
      </c>
      <c r="I9" s="108" t="str">
        <f>IF(原始数据!Y9="","",原始数据!Y9)</f>
        <v/>
      </c>
      <c r="J9" s="108" t="str">
        <f>原始数据!J9</f>
        <v/>
      </c>
      <c r="K9" s="167" t="str">
        <f>IF(赛后数据!$M9="","",_xlfn.IFS(L9=赛后数据!$N9,赛后数据!$M9,L9=赛后数据!$V9,赛后数据!$U9,L9=赛后数据!$AD9,赛后数据!$AC9,L9=赛后数据!$AL9,赛后数据!$AK9))</f>
        <v/>
      </c>
      <c r="L9" s="139" t="str">
        <f>IF(原始数据!AT9="","",原始数据!AT9)</f>
        <v/>
      </c>
      <c r="M9" s="177"/>
      <c r="N9" s="181"/>
      <c r="O9" s="181"/>
      <c r="P9" s="167" t="str">
        <f>IF(赛后数据!$M9="","",_xlfn.IFS(Q9=赛后数据!$N9,赛后数据!$M9,Q9=赛后数据!$V9,赛后数据!$U9,Q9=赛后数据!$AD9,赛后数据!$AC9,Q9=赛后数据!$AL9,赛后数据!$AK9))</f>
        <v/>
      </c>
      <c r="Q9" s="139" t="str">
        <f>IF(原始数据!AU9="","",原始数据!AU9)</f>
        <v/>
      </c>
      <c r="R9" s="177"/>
      <c r="S9" s="177"/>
      <c r="T9" s="177"/>
      <c r="U9" s="167" t="str">
        <f>IF(赛后数据!$M9="","",_xlfn.IFS(V9=赛后数据!$N9,赛后数据!$M9,V9=赛后数据!$V9,赛后数据!$U9,V9=赛后数据!$AD9,赛后数据!$AC9,V9=赛后数据!$AL9,赛后数据!$AK9))</f>
        <v/>
      </c>
      <c r="V9" s="139" t="str">
        <f>IF(原始数据!AW9="","",原始数据!AW9)</f>
        <v/>
      </c>
      <c r="W9" s="177"/>
      <c r="X9" s="177"/>
      <c r="Y9" s="177"/>
      <c r="Z9" s="167" t="str">
        <f>IF(赛后数据!$M9="","",_xlfn.IFS(AA9=赛后数据!$N9,赛后数据!$M9,AA9=赛后数据!$V9,赛后数据!$U9,AA9=赛后数据!$AD9,赛后数据!$AC9,AA9=赛后数据!$AL9,赛后数据!$AK9))</f>
        <v/>
      </c>
      <c r="AA9" s="139" t="str">
        <f>IF(原始数据!AY9="","",原始数据!AY9)</f>
        <v/>
      </c>
      <c r="AB9" s="177"/>
      <c r="AC9" s="177"/>
      <c r="AD9" s="177"/>
      <c r="AE9" s="139" t="str">
        <f>IF(原始数据!K9="","",原始数据!K9)</f>
        <v/>
      </c>
      <c r="AF9" s="139" t="str">
        <f>IF(原始数据!L9="","",原始数据!L9)</f>
        <v/>
      </c>
      <c r="AG9" s="139" t="str">
        <f>IF(原始数据!AZ9="","",原始数据!AZ9)</f>
        <v/>
      </c>
      <c r="AH9" s="177"/>
      <c r="AI9" s="177"/>
      <c r="AJ9" s="177"/>
      <c r="AK9" s="179"/>
      <c r="AL9" s="179"/>
      <c r="AM9" s="168"/>
      <c r="AN9" s="168"/>
      <c r="AO9" s="168"/>
      <c r="AP9" s="168"/>
      <c r="AQ9" s="182"/>
      <c r="AR9" s="182"/>
      <c r="AS9" s="182"/>
      <c r="AT9" s="182"/>
      <c r="AU9" s="183"/>
      <c r="AV9" s="183"/>
      <c r="AW9" s="183"/>
      <c r="AX9" s="183"/>
      <c r="AY9" s="184"/>
      <c r="AZ9" s="184"/>
      <c r="BA9" s="173"/>
      <c r="BB9" s="174"/>
      <c r="BC9" s="175">
        <f t="shared" si="1"/>
        <v>0</v>
      </c>
      <c r="BD9" s="175" t="str">
        <f t="shared" si="2"/>
        <v/>
      </c>
      <c r="BE9" s="142" t="str">
        <f t="shared" si="0"/>
        <v/>
      </c>
      <c r="BF9" s="176" t="str">
        <f t="shared" si="3"/>
        <v/>
      </c>
    </row>
    <row r="10" spans="1:58">
      <c r="A10" s="166">
        <f>输入错误检查!B9</f>
        <v>0</v>
      </c>
      <c r="B10" s="108">
        <f>原始数据!B10</f>
        <v>5</v>
      </c>
      <c r="C10" s="108">
        <f>原始数据!C10</f>
        <v>1</v>
      </c>
      <c r="D10" s="108">
        <f>原始数据!D10</f>
        <v>1200</v>
      </c>
      <c r="E10" s="108" t="str">
        <f>原始数据!E10</f>
        <v>ZETA</v>
      </c>
      <c r="F10" s="108" t="str">
        <f>原始数据!F10</f>
        <v>TE</v>
      </c>
      <c r="G10" s="108">
        <f>原始数据!G10</f>
        <v>4</v>
      </c>
      <c r="H10" s="108" t="str">
        <f>原始数据!H10</f>
        <v>下</v>
      </c>
      <c r="I10" s="108" t="str">
        <f>IF(原始数据!Y10="","",原始数据!Y10)</f>
        <v/>
      </c>
      <c r="J10" s="108" t="str">
        <f>原始数据!J10</f>
        <v/>
      </c>
      <c r="K10" s="167" t="str">
        <f>IF(赛后数据!$M10="","",_xlfn.IFS(L10=赛后数据!$N10,赛后数据!$M10,L10=赛后数据!$V10,赛后数据!$U10,L10=赛后数据!$AD10,赛后数据!$AC10,L10=赛后数据!$AL10,赛后数据!$AK10))</f>
        <v/>
      </c>
      <c r="L10" s="139" t="str">
        <f>IF(原始数据!AT10="","",原始数据!AT10)</f>
        <v/>
      </c>
      <c r="M10" s="177"/>
      <c r="N10" s="181"/>
      <c r="O10" s="181"/>
      <c r="P10" s="167" t="str">
        <f>IF(赛后数据!$M10="","",_xlfn.IFS(Q10=赛后数据!$N10,赛后数据!$M10,Q10=赛后数据!$V10,赛后数据!$U10,Q10=赛后数据!$AD10,赛后数据!$AC10,Q10=赛后数据!$AL10,赛后数据!$AK10))</f>
        <v/>
      </c>
      <c r="Q10" s="139" t="str">
        <f>IF(原始数据!AU10="","",原始数据!AU10)</f>
        <v/>
      </c>
      <c r="R10" s="177"/>
      <c r="S10" s="177"/>
      <c r="T10" s="177"/>
      <c r="U10" s="167" t="str">
        <f>IF(赛后数据!$M10="","",_xlfn.IFS(V10=赛后数据!$N10,赛后数据!$M10,V10=赛后数据!$V10,赛后数据!$U10,V10=赛后数据!$AD10,赛后数据!$AC10,V10=赛后数据!$AL10,赛后数据!$AK10))</f>
        <v/>
      </c>
      <c r="V10" s="139" t="str">
        <f>IF(原始数据!AW10="","",原始数据!AW10)</f>
        <v/>
      </c>
      <c r="W10" s="177"/>
      <c r="X10" s="177"/>
      <c r="Y10" s="177"/>
      <c r="Z10" s="167" t="str">
        <f>IF(赛后数据!$M10="","",_xlfn.IFS(AA10=赛后数据!$N10,赛后数据!$M10,AA10=赛后数据!$V10,赛后数据!$U10,AA10=赛后数据!$AD10,赛后数据!$AC10,AA10=赛后数据!$AL10,赛后数据!$AK10))</f>
        <v/>
      </c>
      <c r="AA10" s="139" t="str">
        <f>IF(原始数据!AY10="","",原始数据!AY10)</f>
        <v/>
      </c>
      <c r="AB10" s="177"/>
      <c r="AC10" s="177"/>
      <c r="AD10" s="177"/>
      <c r="AE10" s="139" t="str">
        <f>IF(原始数据!K10="","",原始数据!K10)</f>
        <v/>
      </c>
      <c r="AF10" s="139" t="str">
        <f>IF(原始数据!L10="","",原始数据!L10)</f>
        <v/>
      </c>
      <c r="AG10" s="139" t="str">
        <f>IF(原始数据!AZ10="","",原始数据!AZ10)</f>
        <v/>
      </c>
      <c r="AH10" s="177"/>
      <c r="AI10" s="177"/>
      <c r="AJ10" s="177"/>
      <c r="AK10" s="179"/>
      <c r="AL10" s="179"/>
      <c r="AM10" s="168"/>
      <c r="AN10" s="168"/>
      <c r="AO10" s="168"/>
      <c r="AP10" s="168"/>
      <c r="AQ10" s="182"/>
      <c r="AR10" s="182"/>
      <c r="AS10" s="182"/>
      <c r="AT10" s="182"/>
      <c r="AU10" s="183"/>
      <c r="AV10" s="183"/>
      <c r="AW10" s="183"/>
      <c r="AX10" s="183"/>
      <c r="AY10" s="184"/>
      <c r="AZ10" s="184"/>
      <c r="BA10" s="173"/>
      <c r="BB10" s="174"/>
      <c r="BC10" s="175">
        <f t="shared" si="1"/>
        <v>0</v>
      </c>
      <c r="BD10" s="175" t="str">
        <f t="shared" si="2"/>
        <v/>
      </c>
      <c r="BE10" s="142" t="str">
        <f t="shared" si="0"/>
        <v/>
      </c>
      <c r="BF10" s="176" t="str">
        <f t="shared" si="3"/>
        <v/>
      </c>
    </row>
    <row r="11" spans="1:58">
      <c r="A11" s="166">
        <f>输入错误检查!B10</f>
        <v>0</v>
      </c>
      <c r="B11" s="108">
        <f>原始数据!B11</f>
        <v>5</v>
      </c>
      <c r="C11" s="108">
        <f>原始数据!C11</f>
        <v>1</v>
      </c>
      <c r="D11" s="108">
        <f>原始数据!D11</f>
        <v>1200</v>
      </c>
      <c r="E11" s="108" t="str">
        <f>原始数据!E11</f>
        <v>ZETA</v>
      </c>
      <c r="F11" s="108" t="str">
        <f>原始数据!F11</f>
        <v>TE</v>
      </c>
      <c r="G11" s="108">
        <f>原始数据!G11</f>
        <v>5</v>
      </c>
      <c r="H11" s="108" t="str">
        <f>原始数据!H11</f>
        <v>上</v>
      </c>
      <c r="I11" s="108" t="str">
        <f>IF(原始数据!Y11="","",原始数据!Y11)</f>
        <v/>
      </c>
      <c r="J11" s="108" t="str">
        <f>原始数据!J11</f>
        <v/>
      </c>
      <c r="K11" s="167" t="str">
        <f>IF(赛后数据!$M11="","",_xlfn.IFS(L11=赛后数据!$N11,赛后数据!$M11,L11=赛后数据!$V11,赛后数据!$U11,L11=赛后数据!$AD11,赛后数据!$AC11,L11=赛后数据!$AL11,赛后数据!$AK11))</f>
        <v/>
      </c>
      <c r="L11" s="139" t="str">
        <f>IF(原始数据!AT11="","",原始数据!AT11)</f>
        <v/>
      </c>
      <c r="M11" s="177"/>
      <c r="N11" s="181"/>
      <c r="O11" s="181"/>
      <c r="P11" s="167" t="str">
        <f>IF(赛后数据!$M11="","",_xlfn.IFS(Q11=赛后数据!$N11,赛后数据!$M11,Q11=赛后数据!$V11,赛后数据!$U11,Q11=赛后数据!$AD11,赛后数据!$AC11,Q11=赛后数据!$AL11,赛后数据!$AK11))</f>
        <v/>
      </c>
      <c r="Q11" s="139" t="str">
        <f>IF(原始数据!AU11="","",原始数据!AU11)</f>
        <v/>
      </c>
      <c r="R11" s="177"/>
      <c r="S11" s="177"/>
      <c r="T11" s="177"/>
      <c r="U11" s="167" t="str">
        <f>IF(赛后数据!$M11="","",_xlfn.IFS(V11=赛后数据!$N11,赛后数据!$M11,V11=赛后数据!$V11,赛后数据!$U11,V11=赛后数据!$AD11,赛后数据!$AC11,V11=赛后数据!$AL11,赛后数据!$AK11))</f>
        <v/>
      </c>
      <c r="V11" s="139" t="str">
        <f>IF(原始数据!AW11="","",原始数据!AW11)</f>
        <v/>
      </c>
      <c r="W11" s="177"/>
      <c r="X11" s="177"/>
      <c r="Y11" s="177"/>
      <c r="Z11" s="167" t="str">
        <f>IF(赛后数据!$M11="","",_xlfn.IFS(AA11=赛后数据!$N11,赛后数据!$M11,AA11=赛后数据!$V11,赛后数据!$U11,AA11=赛后数据!$AD11,赛后数据!$AC11,AA11=赛后数据!$AL11,赛后数据!$AK11))</f>
        <v/>
      </c>
      <c r="AA11" s="139" t="str">
        <f>IF(原始数据!AY11="","",原始数据!AY11)</f>
        <v/>
      </c>
      <c r="AB11" s="177"/>
      <c r="AC11" s="177"/>
      <c r="AD11" s="177"/>
      <c r="AE11" s="139" t="str">
        <f>IF(原始数据!K11="","",原始数据!K11)</f>
        <v/>
      </c>
      <c r="AF11" s="139" t="str">
        <f>IF(原始数据!L11="","",原始数据!L11)</f>
        <v/>
      </c>
      <c r="AG11" s="139" t="str">
        <f>IF(原始数据!AZ11="","",原始数据!AZ11)</f>
        <v/>
      </c>
      <c r="AH11" s="177"/>
      <c r="AI11" s="177"/>
      <c r="AJ11" s="177"/>
      <c r="AK11" s="179"/>
      <c r="AL11" s="179"/>
      <c r="AM11" s="168"/>
      <c r="AN11" s="168"/>
      <c r="AO11" s="168"/>
      <c r="AP11" s="168"/>
      <c r="AQ11" s="182"/>
      <c r="AR11" s="182"/>
      <c r="AS11" s="185"/>
      <c r="AT11" s="185"/>
      <c r="AU11" s="186"/>
      <c r="AV11" s="186"/>
      <c r="AW11" s="186"/>
      <c r="AX11" s="186"/>
      <c r="AY11" s="184"/>
      <c r="AZ11" s="184"/>
      <c r="BA11" s="173"/>
      <c r="BB11" s="174"/>
      <c r="BC11" s="175">
        <f t="shared" si="1"/>
        <v>0</v>
      </c>
      <c r="BD11" s="175" t="str">
        <f t="shared" si="2"/>
        <v/>
      </c>
      <c r="BE11" s="142" t="str">
        <f t="shared" si="0"/>
        <v/>
      </c>
      <c r="BF11" s="176" t="str">
        <f t="shared" si="3"/>
        <v/>
      </c>
    </row>
    <row r="12" spans="1:58">
      <c r="A12" s="166">
        <f>输入错误检查!B11</f>
        <v>0</v>
      </c>
      <c r="B12" s="108">
        <f>原始数据!B12</f>
        <v>5</v>
      </c>
      <c r="C12" s="108">
        <f>原始数据!C12</f>
        <v>1</v>
      </c>
      <c r="D12" s="108">
        <f>原始数据!D12</f>
        <v>1200</v>
      </c>
      <c r="E12" s="108" t="str">
        <f>原始数据!E12</f>
        <v>ZETA</v>
      </c>
      <c r="F12" s="108" t="str">
        <f>原始数据!F12</f>
        <v>TE</v>
      </c>
      <c r="G12" s="108">
        <f>原始数据!G12</f>
        <v>5</v>
      </c>
      <c r="H12" s="108" t="str">
        <f>原始数据!H12</f>
        <v>下</v>
      </c>
      <c r="I12" s="108" t="str">
        <f>IF(原始数据!Y12="","",原始数据!Y12)</f>
        <v/>
      </c>
      <c r="J12" s="108" t="str">
        <f>原始数据!J12</f>
        <v/>
      </c>
      <c r="K12" s="167" t="str">
        <f>IF(赛后数据!$M12="","",_xlfn.IFS(L12=赛后数据!$N12,赛后数据!$M12,L12=赛后数据!$V12,赛后数据!$U12,L12=赛后数据!$AD12,赛后数据!$AC12,L12=赛后数据!$AL12,赛后数据!$AK12))</f>
        <v/>
      </c>
      <c r="L12" s="139" t="str">
        <f>IF(原始数据!AT12="","",原始数据!AT12)</f>
        <v/>
      </c>
      <c r="M12" s="177"/>
      <c r="N12" s="181"/>
      <c r="O12" s="181"/>
      <c r="P12" s="167" t="str">
        <f>IF(赛后数据!$M12="","",_xlfn.IFS(Q12=赛后数据!$N12,赛后数据!$M12,Q12=赛后数据!$V12,赛后数据!$U12,Q12=赛后数据!$AD12,赛后数据!$AC12,Q12=赛后数据!$AL12,赛后数据!$AK12))</f>
        <v/>
      </c>
      <c r="Q12" s="139" t="str">
        <f>IF(原始数据!AU12="","",原始数据!AU12)</f>
        <v/>
      </c>
      <c r="R12" s="177"/>
      <c r="S12" s="177"/>
      <c r="T12" s="177"/>
      <c r="U12" s="167" t="str">
        <f>IF(赛后数据!$M12="","",_xlfn.IFS(V12=赛后数据!$N12,赛后数据!$M12,V12=赛后数据!$V12,赛后数据!$U12,V12=赛后数据!$AD12,赛后数据!$AC12,V12=赛后数据!$AL12,赛后数据!$AK12))</f>
        <v/>
      </c>
      <c r="V12" s="139" t="str">
        <f>IF(原始数据!AW12="","",原始数据!AW12)</f>
        <v/>
      </c>
      <c r="W12" s="177"/>
      <c r="X12" s="177"/>
      <c r="Y12" s="177"/>
      <c r="Z12" s="167" t="str">
        <f>IF(赛后数据!$M12="","",_xlfn.IFS(AA12=赛后数据!$N12,赛后数据!$M12,AA12=赛后数据!$V12,赛后数据!$U12,AA12=赛后数据!$AD12,赛后数据!$AC12,AA12=赛后数据!$AL12,赛后数据!$AK12))</f>
        <v/>
      </c>
      <c r="AA12" s="139" t="str">
        <f>IF(原始数据!AY12="","",原始数据!AY12)</f>
        <v/>
      </c>
      <c r="AB12" s="177"/>
      <c r="AC12" s="177"/>
      <c r="AD12" s="177"/>
      <c r="AE12" s="139" t="str">
        <f>IF(原始数据!K12="","",原始数据!K12)</f>
        <v/>
      </c>
      <c r="AF12" s="139" t="str">
        <f>IF(原始数据!L12="","",原始数据!L12)</f>
        <v/>
      </c>
      <c r="AG12" s="139" t="str">
        <f>IF(原始数据!AZ12="","",原始数据!AZ12)</f>
        <v/>
      </c>
      <c r="AH12" s="177"/>
      <c r="AI12" s="177"/>
      <c r="AJ12" s="177"/>
      <c r="AK12" s="179"/>
      <c r="AL12" s="179"/>
      <c r="AM12" s="168"/>
      <c r="AN12" s="168"/>
      <c r="AO12" s="168"/>
      <c r="AP12" s="168"/>
      <c r="AQ12" s="182"/>
      <c r="AR12" s="182"/>
      <c r="AS12" s="182"/>
      <c r="AT12" s="182"/>
      <c r="AU12" s="183"/>
      <c r="AV12" s="183"/>
      <c r="AW12" s="183"/>
      <c r="AX12" s="183"/>
      <c r="AY12" s="184"/>
      <c r="AZ12" s="184"/>
      <c r="BA12" s="173"/>
      <c r="BB12" s="174"/>
      <c r="BC12" s="175">
        <f t="shared" si="1"/>
        <v>0</v>
      </c>
      <c r="BD12" s="175" t="str">
        <f t="shared" si="2"/>
        <v/>
      </c>
      <c r="BE12" s="142" t="str">
        <f t="shared" si="0"/>
        <v/>
      </c>
      <c r="BF12" s="176" t="str">
        <f t="shared" si="3"/>
        <v/>
      </c>
    </row>
    <row r="13" spans="1:58">
      <c r="A13" s="166">
        <f>输入错误检查!B12</f>
        <v>0</v>
      </c>
      <c r="B13" s="108">
        <f>原始数据!B13</f>
        <v>5</v>
      </c>
      <c r="C13" s="108">
        <f>原始数据!C13</f>
        <v>1</v>
      </c>
      <c r="D13" s="108">
        <f>原始数据!D13</f>
        <v>1200</v>
      </c>
      <c r="E13" s="108" t="str">
        <f>原始数据!E13</f>
        <v>ZETA</v>
      </c>
      <c r="F13" s="108" t="str">
        <f>原始数据!F13</f>
        <v>TE</v>
      </c>
      <c r="G13" s="108" t="str">
        <f>原始数据!G13</f>
        <v>加</v>
      </c>
      <c r="H13" s="108" t="str">
        <f>原始数据!H13</f>
        <v>上</v>
      </c>
      <c r="I13" s="108" t="str">
        <f>IF(原始数据!Y13="","",原始数据!Y13)</f>
        <v/>
      </c>
      <c r="J13" s="108" t="str">
        <f>原始数据!J13</f>
        <v/>
      </c>
      <c r="K13" s="167" t="str">
        <f>IF(赛后数据!$M13="","",_xlfn.IFS(L13=赛后数据!$N13,赛后数据!$M13,L13=赛后数据!$V13,赛后数据!$U13,L13=赛后数据!$AD13,赛后数据!$AC13,L13=赛后数据!$AL13,赛后数据!$AK13))</f>
        <v/>
      </c>
      <c r="L13" s="139" t="str">
        <f>IF(原始数据!AT13="","",原始数据!AT13)</f>
        <v/>
      </c>
      <c r="M13" s="177"/>
      <c r="N13" s="181"/>
      <c r="O13" s="181"/>
      <c r="P13" s="167" t="str">
        <f>IF(赛后数据!$M13="","",_xlfn.IFS(Q13=赛后数据!$N13,赛后数据!$M13,Q13=赛后数据!$V13,赛后数据!$U13,Q13=赛后数据!$AD13,赛后数据!$AC13,Q13=赛后数据!$AL13,赛后数据!$AK13))</f>
        <v/>
      </c>
      <c r="Q13" s="139" t="str">
        <f>IF(原始数据!AU13="","",原始数据!AU13)</f>
        <v/>
      </c>
      <c r="R13" s="177"/>
      <c r="S13" s="177"/>
      <c r="T13" s="177"/>
      <c r="U13" s="167" t="str">
        <f>IF(赛后数据!$M13="","",_xlfn.IFS(V13=赛后数据!$N13,赛后数据!$M13,V13=赛后数据!$V13,赛后数据!$U13,V13=赛后数据!$AD13,赛后数据!$AC13,V13=赛后数据!$AL13,赛后数据!$AK13))</f>
        <v/>
      </c>
      <c r="V13" s="139" t="str">
        <f>IF(原始数据!AW13="","",原始数据!AW13)</f>
        <v/>
      </c>
      <c r="W13" s="177"/>
      <c r="X13" s="177"/>
      <c r="Y13" s="177"/>
      <c r="Z13" s="167" t="str">
        <f>IF(赛后数据!$M13="","",_xlfn.IFS(AA13=赛后数据!$N13,赛后数据!$M13,AA13=赛后数据!$V13,赛后数据!$U13,AA13=赛后数据!$AD13,赛后数据!$AC13,AA13=赛后数据!$AL13,赛后数据!$AK13))</f>
        <v/>
      </c>
      <c r="AA13" s="139" t="str">
        <f>IF(原始数据!AY13="","",原始数据!AY13)</f>
        <v/>
      </c>
      <c r="AB13" s="177"/>
      <c r="AC13" s="177"/>
      <c r="AD13" s="177"/>
      <c r="AE13" s="139" t="str">
        <f>IF(原始数据!K13="","",原始数据!K13)</f>
        <v/>
      </c>
      <c r="AF13" s="139" t="str">
        <f>IF(原始数据!L13="","",原始数据!L13)</f>
        <v/>
      </c>
      <c r="AG13" s="139" t="str">
        <f>IF(原始数据!AZ13="","",原始数据!AZ13)</f>
        <v/>
      </c>
      <c r="AH13" s="177"/>
      <c r="AI13" s="177"/>
      <c r="AJ13" s="177"/>
      <c r="AK13" s="179"/>
      <c r="AL13" s="179"/>
      <c r="AM13" s="168"/>
      <c r="AN13" s="168"/>
      <c r="AO13" s="168"/>
      <c r="AP13" s="168"/>
      <c r="AQ13" s="182"/>
      <c r="AR13" s="182"/>
      <c r="AS13" s="182"/>
      <c r="AT13" s="182"/>
      <c r="AU13" s="183"/>
      <c r="AV13" s="183"/>
      <c r="AW13" s="183"/>
      <c r="AX13" s="183"/>
      <c r="AY13" s="184"/>
      <c r="AZ13" s="184"/>
      <c r="BA13" s="173"/>
      <c r="BB13" s="174"/>
      <c r="BC13" s="175">
        <f t="shared" si="1"/>
        <v>0</v>
      </c>
      <c r="BD13" s="175" t="str">
        <f t="shared" si="2"/>
        <v/>
      </c>
      <c r="BE13" s="142" t="str">
        <f t="shared" si="0"/>
        <v/>
      </c>
      <c r="BF13" s="176" t="str">
        <f t="shared" si="3"/>
        <v/>
      </c>
    </row>
    <row r="14" spans="1:58">
      <c r="A14" s="166">
        <f>输入错误检查!B13</f>
        <v>0</v>
      </c>
      <c r="B14" s="108">
        <f>原始数据!B14</f>
        <v>5</v>
      </c>
      <c r="C14" s="108">
        <f>原始数据!C14</f>
        <v>1</v>
      </c>
      <c r="D14" s="108">
        <f>原始数据!D14</f>
        <v>1200</v>
      </c>
      <c r="E14" s="108" t="str">
        <f>原始数据!E14</f>
        <v>ZETA</v>
      </c>
      <c r="F14" s="108" t="str">
        <f>原始数据!F14</f>
        <v>TE</v>
      </c>
      <c r="G14" s="108" t="str">
        <f>原始数据!G14</f>
        <v>加</v>
      </c>
      <c r="H14" s="108" t="str">
        <f>原始数据!H14</f>
        <v>下</v>
      </c>
      <c r="I14" s="108" t="str">
        <f>IF(原始数据!Y14="","",原始数据!Y14)</f>
        <v/>
      </c>
      <c r="J14" s="108" t="str">
        <f>原始数据!J14</f>
        <v/>
      </c>
      <c r="K14" s="167" t="str">
        <f>IF(赛后数据!$M14="","",_xlfn.IFS(L14=赛后数据!$N14,赛后数据!$M14,L14=赛后数据!$V14,赛后数据!$U14,L14=赛后数据!$AD14,赛后数据!$AC14,L14=赛后数据!$AL14,赛后数据!$AK14))</f>
        <v/>
      </c>
      <c r="L14" s="139" t="str">
        <f>IF(原始数据!AT14="","",原始数据!AT14)</f>
        <v/>
      </c>
      <c r="M14" s="177"/>
      <c r="N14" s="181"/>
      <c r="O14" s="181"/>
      <c r="P14" s="167" t="str">
        <f>IF(赛后数据!$M14="","",_xlfn.IFS(Q14=赛后数据!$N14,赛后数据!$M14,Q14=赛后数据!$V14,赛后数据!$U14,Q14=赛后数据!$AD14,赛后数据!$AC14,Q14=赛后数据!$AL14,赛后数据!$AK14))</f>
        <v/>
      </c>
      <c r="Q14" s="139" t="str">
        <f>IF(原始数据!AU14="","",原始数据!AU14)</f>
        <v/>
      </c>
      <c r="R14" s="177"/>
      <c r="S14" s="177"/>
      <c r="T14" s="177"/>
      <c r="U14" s="167" t="str">
        <f>IF(赛后数据!$M14="","",_xlfn.IFS(V14=赛后数据!$N14,赛后数据!$M14,V14=赛后数据!$V14,赛后数据!$U14,V14=赛后数据!$AD14,赛后数据!$AC14,V14=赛后数据!$AL14,赛后数据!$AK14))</f>
        <v/>
      </c>
      <c r="V14" s="139" t="str">
        <f>IF(原始数据!AW14="","",原始数据!AW14)</f>
        <v/>
      </c>
      <c r="W14" s="177"/>
      <c r="X14" s="177"/>
      <c r="Y14" s="177"/>
      <c r="Z14" s="167" t="str">
        <f>IF(赛后数据!$M14="","",_xlfn.IFS(AA14=赛后数据!$N14,赛后数据!$M14,AA14=赛后数据!$V14,赛后数据!$U14,AA14=赛后数据!$AD14,赛后数据!$AC14,AA14=赛后数据!$AL14,赛后数据!$AK14))</f>
        <v/>
      </c>
      <c r="AA14" s="139" t="str">
        <f>IF(原始数据!AY14="","",原始数据!AY14)</f>
        <v/>
      </c>
      <c r="AB14" s="177"/>
      <c r="AC14" s="177"/>
      <c r="AD14" s="177"/>
      <c r="AE14" s="139" t="str">
        <f>IF(原始数据!K14="","",原始数据!K14)</f>
        <v/>
      </c>
      <c r="AF14" s="139" t="str">
        <f>IF(原始数据!L14="","",原始数据!L14)</f>
        <v/>
      </c>
      <c r="AG14" s="139" t="str">
        <f>IF(原始数据!AZ14="","",原始数据!AZ14)</f>
        <v/>
      </c>
      <c r="AH14" s="177"/>
      <c r="AI14" s="177"/>
      <c r="AJ14" s="177"/>
      <c r="AK14" s="179"/>
      <c r="AL14" s="179"/>
      <c r="AM14" s="168"/>
      <c r="AN14" s="168"/>
      <c r="AO14" s="168"/>
      <c r="AP14" s="168"/>
      <c r="AQ14" s="182"/>
      <c r="AR14" s="182"/>
      <c r="AS14" s="182"/>
      <c r="AT14" s="182"/>
      <c r="AU14" s="183"/>
      <c r="AV14" s="183"/>
      <c r="AW14" s="183"/>
      <c r="AX14" s="183"/>
      <c r="AY14" s="184"/>
      <c r="AZ14" s="184"/>
      <c r="BA14" s="173"/>
      <c r="BB14" s="174"/>
      <c r="BC14" s="175">
        <f t="shared" si="1"/>
        <v>0</v>
      </c>
      <c r="BD14" s="175" t="str">
        <f t="shared" si="2"/>
        <v/>
      </c>
      <c r="BE14" s="142" t="str">
        <f t="shared" si="0"/>
        <v/>
      </c>
      <c r="BF14" s="176" t="str">
        <f t="shared" si="3"/>
        <v/>
      </c>
    </row>
    <row r="15" spans="1:58">
      <c r="A15" s="166">
        <f>输入错误检查!B14</f>
        <v>0</v>
      </c>
      <c r="B15" s="108">
        <f>原始数据!B15</f>
        <v>5</v>
      </c>
      <c r="C15" s="108">
        <f>原始数据!C15</f>
        <v>1</v>
      </c>
      <c r="D15" s="108">
        <f>原始数据!D15</f>
        <v>1400</v>
      </c>
      <c r="E15" s="108" t="str">
        <f>原始数据!E15</f>
        <v>FPX.ZQ</v>
      </c>
      <c r="F15" s="108" t="str">
        <f>原始数据!F15</f>
        <v>WOLVES</v>
      </c>
      <c r="G15" s="108">
        <f>原始数据!G15</f>
        <v>1</v>
      </c>
      <c r="H15" s="108" t="str">
        <f>原始数据!H15</f>
        <v>上</v>
      </c>
      <c r="I15" s="108" t="str">
        <f>IF(原始数据!Y15="","",原始数据!Y15)</f>
        <v>永眠镇</v>
      </c>
      <c r="J15" s="108" t="str">
        <f>原始数据!J15</f>
        <v>FPX.ZQ</v>
      </c>
      <c r="K15" s="167" t="str">
        <f>IF(赛后数据!$M15="","",_xlfn.IFS(L15=赛后数据!$N15,赛后数据!$M15,L15=赛后数据!$V15,赛后数据!$U15,L15=赛后数据!$AD15,赛后数据!$AC15,L15=赛后数据!$AL15,赛后数据!$AK15))</f>
        <v>sans</v>
      </c>
      <c r="L15" s="139" t="str">
        <f>IF(原始数据!AT15="","",原始数据!AT15)</f>
        <v>弓箭手</v>
      </c>
      <c r="M15" s="177">
        <v>8</v>
      </c>
      <c r="N15" s="178" t="s">
        <v>368</v>
      </c>
      <c r="O15" s="178" t="s">
        <v>367</v>
      </c>
      <c r="P15" s="167" t="str">
        <f>IF(赛后数据!$M15="","",_xlfn.IFS(Q15=赛后数据!$N15,赛后数据!$M15,Q15=赛后数据!$V15,赛后数据!$U15,Q15=赛后数据!$AD15,赛后数据!$AC15,Q15=赛后数据!$AL15,赛后数据!$AK15))</f>
        <v>yuan</v>
      </c>
      <c r="Q15" s="139" t="str">
        <f>IF(原始数据!AU15="","",原始数据!AU15)</f>
        <v>木偶师</v>
      </c>
      <c r="R15" s="177">
        <v>2</v>
      </c>
      <c r="S15" s="179" t="s">
        <v>367</v>
      </c>
      <c r="T15" s="179" t="s">
        <v>366</v>
      </c>
      <c r="U15" s="167" t="str">
        <f>IF(赛后数据!$M15="","",_xlfn.IFS(V15=赛后数据!$N15,赛后数据!$M15,V15=赛后数据!$V15,赛后数据!$U15,V15=赛后数据!$AD15,赛后数据!$AC15,V15=赛后数据!$AL15,赛后数据!$AK15))</f>
        <v>lin</v>
      </c>
      <c r="V15" s="139" t="str">
        <f>IF(原始数据!AW15="","",原始数据!AW15)</f>
        <v>大副</v>
      </c>
      <c r="W15" s="177">
        <v>6</v>
      </c>
      <c r="X15" s="179" t="s">
        <v>367</v>
      </c>
      <c r="Y15" s="179" t="s">
        <v>366</v>
      </c>
      <c r="Z15" s="167" t="str">
        <f>IF(赛后数据!$M15="","",_xlfn.IFS(AA15=赛后数据!$N15,赛后数据!$M15,AA15=赛后数据!$V15,赛后数据!$U15,AA15=赛后数据!$AD15,赛后数据!$AC15,AA15=赛后数据!$AL15,赛后数据!$AK15))</f>
        <v>stian</v>
      </c>
      <c r="AA15" s="139" t="str">
        <f>IF(原始数据!AY15="","",原始数据!AY15)</f>
        <v>机械师</v>
      </c>
      <c r="AB15" s="177">
        <v>4</v>
      </c>
      <c r="AC15" s="179" t="s">
        <v>368</v>
      </c>
      <c r="AD15" s="179" t="s">
        <v>369</v>
      </c>
      <c r="AE15" s="139" t="str">
        <f>IF(原始数据!K15="","",原始数据!K15)</f>
        <v>WOLVES</v>
      </c>
      <c r="AF15" s="139" t="str">
        <f>IF(原始数据!L15="","",原始数据!L15)</f>
        <v>choai</v>
      </c>
      <c r="AG15" s="139" t="str">
        <f>IF(原始数据!AZ15="","",原始数据!AZ15)</f>
        <v>台球手</v>
      </c>
      <c r="AH15" s="177">
        <v>3</v>
      </c>
      <c r="AI15" s="179" t="s">
        <v>371</v>
      </c>
      <c r="AJ15" s="179" t="s">
        <v>374</v>
      </c>
      <c r="AK15" s="179" t="s">
        <v>144</v>
      </c>
      <c r="AL15" s="179" t="s">
        <v>375</v>
      </c>
      <c r="AM15" s="167" t="s">
        <v>136</v>
      </c>
      <c r="AN15" s="168"/>
      <c r="AO15" s="168"/>
      <c r="AP15" s="167" t="s">
        <v>379</v>
      </c>
      <c r="AQ15" s="182">
        <v>1</v>
      </c>
      <c r="AR15" s="182">
        <v>33</v>
      </c>
      <c r="AS15" s="182">
        <v>229</v>
      </c>
      <c r="AT15" s="182"/>
      <c r="AU15" s="183">
        <v>3</v>
      </c>
      <c r="AV15" s="183">
        <v>27</v>
      </c>
      <c r="AW15" s="183">
        <v>439</v>
      </c>
      <c r="AX15" s="183"/>
      <c r="AY15" s="184">
        <v>7</v>
      </c>
      <c r="AZ15" s="184">
        <v>34</v>
      </c>
      <c r="BA15" s="173"/>
      <c r="BB15" s="174"/>
      <c r="BC15" s="175">
        <f t="shared" si="1"/>
        <v>93</v>
      </c>
      <c r="BD15" s="175">
        <f t="shared" si="2"/>
        <v>7</v>
      </c>
      <c r="BE15" s="142" t="str">
        <f t="shared" si="0"/>
        <v>2,4,6,8</v>
      </c>
      <c r="BF15" s="176" t="str">
        <f t="shared" si="3"/>
        <v>弓箭手,木偶师,大副,机械师</v>
      </c>
    </row>
    <row r="16" spans="1:58">
      <c r="A16" s="166">
        <f>输入错误检查!B15</f>
        <v>0</v>
      </c>
      <c r="B16" s="108">
        <f>原始数据!B16</f>
        <v>5</v>
      </c>
      <c r="C16" s="108">
        <f>原始数据!C16</f>
        <v>1</v>
      </c>
      <c r="D16" s="108">
        <f>原始数据!D16</f>
        <v>1400</v>
      </c>
      <c r="E16" s="108" t="str">
        <f>原始数据!E16</f>
        <v>FPX.ZQ</v>
      </c>
      <c r="F16" s="108" t="str">
        <f>原始数据!F16</f>
        <v>WOLVES</v>
      </c>
      <c r="G16" s="108">
        <f>原始数据!G16</f>
        <v>1</v>
      </c>
      <c r="H16" s="108" t="str">
        <f>原始数据!H16</f>
        <v>下</v>
      </c>
      <c r="I16" s="108" t="str">
        <f>IF(原始数据!Y16="","",原始数据!Y16)</f>
        <v>永眠镇</v>
      </c>
      <c r="J16" s="108" t="str">
        <f>原始数据!J16</f>
        <v>WOLVES</v>
      </c>
      <c r="K16" s="167" t="str">
        <f>IF(赛后数据!$M16="","",_xlfn.IFS(L16=赛后数据!$N16,赛后数据!$M16,L16=赛后数据!$V16,赛后数据!$U16,L16=赛后数据!$AD16,赛后数据!$AC16,L16=赛后数据!$AL16,赛后数据!$AK16))</f>
        <v>lemon</v>
      </c>
      <c r="L16" s="139" t="str">
        <f>IF(原始数据!AT16="","",原始数据!AT16)</f>
        <v>医生</v>
      </c>
      <c r="M16" s="177">
        <v>6</v>
      </c>
      <c r="N16" s="178" t="s">
        <v>367</v>
      </c>
      <c r="O16" s="178" t="s">
        <v>369</v>
      </c>
      <c r="P16" s="167" t="str">
        <f>IF(赛后数据!$M16="","",_xlfn.IFS(Q16=赛后数据!$N16,赛后数据!$M16,Q16=赛后数据!$V16,赛后数据!$U16,Q16=赛后数据!$AD16,赛后数据!$AC16,Q16=赛后数据!$AL16,赛后数据!$AK16))</f>
        <v>tian</v>
      </c>
      <c r="Q16" s="139" t="str">
        <f>IF(原始数据!AU16="","",原始数据!AU16)</f>
        <v>咒术师</v>
      </c>
      <c r="R16" s="177">
        <v>8</v>
      </c>
      <c r="S16" s="179" t="s">
        <v>368</v>
      </c>
      <c r="T16" s="179" t="s">
        <v>367</v>
      </c>
      <c r="U16" s="167" t="str">
        <f>IF(赛后数据!$M16="","",_xlfn.IFS(V16=赛后数据!$N16,赛后数据!$M16,V16=赛后数据!$V16,赛后数据!$U16,V16=赛后数据!$AD16,赛后数据!$AC16,V16=赛后数据!$AL16,赛后数据!$AK16))</f>
        <v>xmx</v>
      </c>
      <c r="V16" s="139" t="str">
        <f>IF(原始数据!AW16="","",原始数据!AW16)</f>
        <v>大副</v>
      </c>
      <c r="W16" s="177">
        <v>3</v>
      </c>
      <c r="X16" s="179" t="s">
        <v>367</v>
      </c>
      <c r="Y16" s="179" t="s">
        <v>366</v>
      </c>
      <c r="Z16" s="167" t="str">
        <f>IF(赛后数据!$M16="","",_xlfn.IFS(AA16=赛后数据!$N16,赛后数据!$M16,AA16=赛后数据!$V16,赛后数据!$U16,AA16=赛后数据!$AD16,赛后数据!$AC16,AA16=赛后数据!$AL16,赛后数据!$AK16))</f>
        <v>jelly</v>
      </c>
      <c r="AA16" s="139" t="str">
        <f>IF(原始数据!AY16="","",原始数据!AY16)</f>
        <v>教授</v>
      </c>
      <c r="AB16" s="177">
        <v>4</v>
      </c>
      <c r="AC16" s="179" t="s">
        <v>367</v>
      </c>
      <c r="AD16" s="179" t="s">
        <v>366</v>
      </c>
      <c r="AE16" s="139" t="str">
        <f>IF(原始数据!K16="","",原始数据!K16)</f>
        <v>FPX.ZQ</v>
      </c>
      <c r="AF16" s="139" t="str">
        <f>IF(原始数据!L16="","",原始数据!L16)</f>
        <v>dongx</v>
      </c>
      <c r="AG16" s="139" t="str">
        <f>IF(原始数据!AZ16="","",原始数据!AZ16)</f>
        <v>梦之女巫</v>
      </c>
      <c r="AH16" s="177">
        <v>10</v>
      </c>
      <c r="AI16" s="179" t="s">
        <v>370</v>
      </c>
      <c r="AJ16" s="179" t="s">
        <v>371</v>
      </c>
      <c r="AK16" s="179" t="s">
        <v>110</v>
      </c>
      <c r="AL16" s="179" t="s">
        <v>144</v>
      </c>
      <c r="AM16" s="167" t="s">
        <v>116</v>
      </c>
      <c r="AN16" s="168"/>
      <c r="AO16" s="168"/>
      <c r="AP16" s="167" t="s">
        <v>380</v>
      </c>
      <c r="AQ16" s="182">
        <v>1</v>
      </c>
      <c r="AR16" s="182">
        <v>17</v>
      </c>
      <c r="AS16" s="182">
        <v>198</v>
      </c>
      <c r="AT16" s="182"/>
      <c r="AU16" s="183">
        <v>3</v>
      </c>
      <c r="AV16" s="183">
        <v>26</v>
      </c>
      <c r="AW16" s="183">
        <v>412</v>
      </c>
      <c r="AX16" s="183"/>
      <c r="AY16" s="184">
        <v>6</v>
      </c>
      <c r="AZ16" s="184">
        <v>44</v>
      </c>
      <c r="BA16" s="173"/>
      <c r="BB16" s="174"/>
      <c r="BC16" s="175">
        <f t="shared" si="1"/>
        <v>77</v>
      </c>
      <c r="BD16" s="175">
        <f t="shared" si="2"/>
        <v>6</v>
      </c>
      <c r="BE16" s="142" t="str">
        <f t="shared" si="0"/>
        <v>3,4,6,8</v>
      </c>
      <c r="BF16" s="176" t="str">
        <f t="shared" si="3"/>
        <v>医生,咒术师,大副,教授</v>
      </c>
    </row>
    <row r="17" spans="1:58">
      <c r="A17" s="166">
        <f>输入错误检查!B16</f>
        <v>0</v>
      </c>
      <c r="B17" s="108">
        <f>原始数据!B17</f>
        <v>5</v>
      </c>
      <c r="C17" s="108">
        <f>原始数据!C17</f>
        <v>1</v>
      </c>
      <c r="D17" s="108">
        <f>原始数据!D17</f>
        <v>1400</v>
      </c>
      <c r="E17" s="108" t="str">
        <f>原始数据!E17</f>
        <v>FPX.ZQ</v>
      </c>
      <c r="F17" s="108" t="str">
        <f>原始数据!F17</f>
        <v>WOLVES</v>
      </c>
      <c r="G17" s="108">
        <f>原始数据!G17</f>
        <v>2</v>
      </c>
      <c r="H17" s="108" t="str">
        <f>原始数据!H17</f>
        <v>上</v>
      </c>
      <c r="I17" s="108" t="str">
        <f>IF(原始数据!Y17="","",原始数据!Y17)</f>
        <v>月亮河公园</v>
      </c>
      <c r="J17" s="108" t="str">
        <f>原始数据!J17</f>
        <v>WOLVES</v>
      </c>
      <c r="K17" s="167" t="str">
        <f>IF(赛后数据!$M17="","",_xlfn.IFS(L17=赛后数据!$N17,赛后数据!$M17,L17=赛后数据!$V17,赛后数据!$U17,L17=赛后数据!$AD17,赛后数据!$AC17,L17=赛后数据!$AL17,赛后数据!$AK17))</f>
        <v>lemon</v>
      </c>
      <c r="L17" s="139" t="str">
        <f>IF(原始数据!AT17="","",原始数据!AT17)</f>
        <v>幻灯师</v>
      </c>
      <c r="M17" s="177">
        <v>4</v>
      </c>
      <c r="N17" s="178" t="s">
        <v>367</v>
      </c>
      <c r="O17" s="178" t="s">
        <v>369</v>
      </c>
      <c r="P17" s="167" t="str">
        <f>IF(赛后数据!$M17="","",_xlfn.IFS(Q17=赛后数据!$N17,赛后数据!$M17,Q17=赛后数据!$V17,赛后数据!$U17,Q17=赛后数据!$AD17,赛后数据!$AC17,Q17=赛后数据!$AL17,赛后数据!$AK17))</f>
        <v>tian</v>
      </c>
      <c r="Q17" s="139" t="str">
        <f>IF(原始数据!AU17="","",原始数据!AU17)</f>
        <v>古董商</v>
      </c>
      <c r="R17" s="177">
        <v>9</v>
      </c>
      <c r="S17" s="179" t="s">
        <v>368</v>
      </c>
      <c r="T17" s="179" t="s">
        <v>367</v>
      </c>
      <c r="U17" s="167" t="str">
        <f>IF(赛后数据!$M17="","",_xlfn.IFS(V17=赛后数据!$N17,赛后数据!$M17,V17=赛后数据!$V17,赛后数据!$U17,V17=赛后数据!$AD17,赛后数据!$AC17,V17=赛后数据!$AL17,赛后数据!$AK17))</f>
        <v>xmx</v>
      </c>
      <c r="V17" s="139" t="str">
        <f>IF(原始数据!AW17="","",原始数据!AW17)</f>
        <v>佣兵</v>
      </c>
      <c r="W17" s="177">
        <v>2</v>
      </c>
      <c r="X17" s="179" t="s">
        <v>367</v>
      </c>
      <c r="Y17" s="179" t="s">
        <v>366</v>
      </c>
      <c r="Z17" s="167" t="str">
        <f>IF(赛后数据!$M17="","",_xlfn.IFS(AA17=赛后数据!$N17,赛后数据!$M17,AA17=赛后数据!$V17,赛后数据!$U17,AA17=赛后数据!$AD17,赛后数据!$AC17,AA17=赛后数据!$AL17,赛后数据!$AK17))</f>
        <v>jelly</v>
      </c>
      <c r="AA17" s="139" t="str">
        <f>IF(原始数据!AY17="","",原始数据!AY17)</f>
        <v>飞行家</v>
      </c>
      <c r="AB17" s="177">
        <v>11</v>
      </c>
      <c r="AC17" s="179" t="s">
        <v>366</v>
      </c>
      <c r="AD17" s="179" t="s">
        <v>369</v>
      </c>
      <c r="AE17" s="139" t="str">
        <f>IF(原始数据!K17="","",原始数据!K17)</f>
        <v>FPX.ZQ</v>
      </c>
      <c r="AF17" s="139" t="str">
        <f>IF(原始数据!L17="","",原始数据!L17)</f>
        <v>dongx</v>
      </c>
      <c r="AG17" s="139" t="str">
        <f>IF(原始数据!AZ17="","",原始数据!AZ17)</f>
        <v>歌剧演员</v>
      </c>
      <c r="AH17" s="177">
        <v>10</v>
      </c>
      <c r="AI17" s="179" t="s">
        <v>370</v>
      </c>
      <c r="AJ17" s="179" t="s">
        <v>371</v>
      </c>
      <c r="AK17" s="179" t="s">
        <v>144</v>
      </c>
      <c r="AL17" s="179" t="s">
        <v>121</v>
      </c>
      <c r="AM17" s="167" t="s">
        <v>113</v>
      </c>
      <c r="AN17" s="168"/>
      <c r="AO17" s="168"/>
      <c r="AP17" s="167" t="s">
        <v>381</v>
      </c>
      <c r="AQ17" s="182">
        <v>1</v>
      </c>
      <c r="AR17" s="182">
        <v>15</v>
      </c>
      <c r="AS17" s="182">
        <v>160</v>
      </c>
      <c r="AT17" s="182"/>
      <c r="AU17" s="183">
        <v>3</v>
      </c>
      <c r="AV17" s="183">
        <v>26</v>
      </c>
      <c r="AW17" s="183">
        <v>427</v>
      </c>
      <c r="AX17" s="183"/>
      <c r="AY17" s="184">
        <v>5</v>
      </c>
      <c r="AZ17" s="184">
        <v>21</v>
      </c>
      <c r="BA17" s="173"/>
      <c r="BB17" s="174"/>
      <c r="BC17" s="175">
        <f t="shared" si="1"/>
        <v>75</v>
      </c>
      <c r="BD17" s="175">
        <f t="shared" si="2"/>
        <v>6</v>
      </c>
      <c r="BE17" s="142" t="str">
        <f t="shared" si="0"/>
        <v>2,4,9,11</v>
      </c>
      <c r="BF17" s="176" t="str">
        <f t="shared" si="3"/>
        <v>幻灯师,古董商,佣兵,飞行家</v>
      </c>
    </row>
    <row r="18" spans="1:58">
      <c r="A18" s="166">
        <f>输入错误检查!B17</f>
        <v>0</v>
      </c>
      <c r="B18" s="108">
        <f>原始数据!B18</f>
        <v>5</v>
      </c>
      <c r="C18" s="108">
        <f>原始数据!C18</f>
        <v>1</v>
      </c>
      <c r="D18" s="108">
        <f>原始数据!D18</f>
        <v>1400</v>
      </c>
      <c r="E18" s="108" t="str">
        <f>原始数据!E18</f>
        <v>FPX.ZQ</v>
      </c>
      <c r="F18" s="108" t="str">
        <f>原始数据!F18</f>
        <v>WOLVES</v>
      </c>
      <c r="G18" s="108">
        <f>原始数据!G18</f>
        <v>2</v>
      </c>
      <c r="H18" s="108" t="str">
        <f>原始数据!H18</f>
        <v>下</v>
      </c>
      <c r="I18" s="108" t="str">
        <f>IF(原始数据!Y18="","",原始数据!Y18)</f>
        <v>月亮河公园</v>
      </c>
      <c r="J18" s="108" t="str">
        <f>原始数据!J18</f>
        <v>FPX.ZQ</v>
      </c>
      <c r="K18" s="167" t="str">
        <f>IF(赛后数据!$M18="","",_xlfn.IFS(L18=赛后数据!$N18,赛后数据!$M18,L18=赛后数据!$V18,赛后数据!$U18,L18=赛后数据!$AD18,赛后数据!$AC18,L18=赛后数据!$AL18,赛后数据!$AK18))</f>
        <v>sans</v>
      </c>
      <c r="L18" s="139" t="str">
        <f>IF(原始数据!AT18="","",原始数据!AT18)</f>
        <v>医生</v>
      </c>
      <c r="M18" s="177">
        <v>4</v>
      </c>
      <c r="N18" s="178" t="s">
        <v>366</v>
      </c>
      <c r="O18" s="178" t="s">
        <v>369</v>
      </c>
      <c r="P18" s="167" t="str">
        <f>IF(赛后数据!$M18="","",_xlfn.IFS(Q18=赛后数据!$N18,赛后数据!$M18,Q18=赛后数据!$V18,赛后数据!$U18,Q18=赛后数据!$AD18,赛后数据!$AC18,Q18=赛后数据!$AL18,赛后数据!$AK18))</f>
        <v>lin</v>
      </c>
      <c r="Q18" s="139" t="str">
        <f>IF(原始数据!AU18="","",原始数据!AU18)</f>
        <v>佣兵</v>
      </c>
      <c r="R18" s="177">
        <v>2</v>
      </c>
      <c r="S18" s="179" t="s">
        <v>367</v>
      </c>
      <c r="T18" s="179" t="s">
        <v>366</v>
      </c>
      <c r="U18" s="167" t="str">
        <f>IF(赛后数据!$M18="","",_xlfn.IFS(V18=赛后数据!$N18,赛后数据!$M18,V18=赛后数据!$V18,赛后数据!$U18,V18=赛后数据!$AD18,赛后数据!$AC18,V18=赛后数据!$AL18,赛后数据!$AK18))</f>
        <v>yuan</v>
      </c>
      <c r="V18" s="139" t="str">
        <f>IF(原始数据!AW18="","",原始数据!AW18)</f>
        <v>气象学家</v>
      </c>
      <c r="W18" s="177">
        <v>9</v>
      </c>
      <c r="X18" s="179" t="s">
        <v>367</v>
      </c>
      <c r="Y18" s="179" t="s">
        <v>369</v>
      </c>
      <c r="Z18" s="167" t="str">
        <f>IF(赛后数据!$M18="","",_xlfn.IFS(AA18=赛后数据!$N18,赛后数据!$M18,AA18=赛后数据!$V18,赛后数据!$U18,AA18=赛后数据!$AD18,赛后数据!$AC18,AA18=赛后数据!$AL18,赛后数据!$AK18))</f>
        <v>stian</v>
      </c>
      <c r="AA18" s="139" t="str">
        <f>IF(原始数据!AY18="","",原始数据!AY18)</f>
        <v>哭泣小丑</v>
      </c>
      <c r="AB18" s="177">
        <v>11</v>
      </c>
      <c r="AC18" s="179" t="s">
        <v>367</v>
      </c>
      <c r="AD18" s="179" t="s">
        <v>369</v>
      </c>
      <c r="AE18" s="139" t="str">
        <f>IF(原始数据!K18="","",原始数据!K18)</f>
        <v>WOLVES</v>
      </c>
      <c r="AF18" s="139" t="str">
        <f>IF(原始数据!L18="","",原始数据!L18)</f>
        <v>choai</v>
      </c>
      <c r="AG18" s="139" t="str">
        <f>IF(原始数据!AZ18="","",原始数据!AZ18)</f>
        <v>歌剧演员</v>
      </c>
      <c r="AH18" s="177">
        <v>3</v>
      </c>
      <c r="AI18" s="179" t="s">
        <v>370</v>
      </c>
      <c r="AJ18" s="179" t="s">
        <v>371</v>
      </c>
      <c r="AK18" s="179" t="s">
        <v>144</v>
      </c>
      <c r="AL18" s="179" t="s">
        <v>121</v>
      </c>
      <c r="AM18" s="167" t="s">
        <v>136</v>
      </c>
      <c r="AN18" s="168"/>
      <c r="AO18" s="168"/>
      <c r="AP18" s="167" t="s">
        <v>381</v>
      </c>
      <c r="AQ18" s="182">
        <v>1</v>
      </c>
      <c r="AR18" s="182">
        <v>7</v>
      </c>
      <c r="AS18" s="182">
        <v>172</v>
      </c>
      <c r="AT18" s="182"/>
      <c r="AU18" s="183">
        <v>3</v>
      </c>
      <c r="AV18" s="183">
        <v>26</v>
      </c>
      <c r="AW18" s="183">
        <v>434</v>
      </c>
      <c r="AX18" s="183"/>
      <c r="AY18" s="184">
        <v>4</v>
      </c>
      <c r="AZ18" s="184">
        <v>47</v>
      </c>
      <c r="BA18" s="173"/>
      <c r="BB18" s="174"/>
      <c r="BC18" s="175">
        <f t="shared" si="1"/>
        <v>67</v>
      </c>
      <c r="BD18" s="175">
        <f t="shared" si="2"/>
        <v>6</v>
      </c>
      <c r="BE18" s="142" t="str">
        <f t="shared" si="0"/>
        <v>2,4,9,11</v>
      </c>
      <c r="BF18" s="176" t="str">
        <f t="shared" si="3"/>
        <v>医生,佣兵,气象学家,哭泣小丑</v>
      </c>
    </row>
    <row r="19" spans="1:58">
      <c r="A19" s="166">
        <f>输入错误检查!B18</f>
        <v>0</v>
      </c>
      <c r="B19" s="108">
        <f>原始数据!B19</f>
        <v>5</v>
      </c>
      <c r="C19" s="108">
        <f>原始数据!C19</f>
        <v>1</v>
      </c>
      <c r="D19" s="108">
        <f>原始数据!D19</f>
        <v>1400</v>
      </c>
      <c r="E19" s="108" t="str">
        <f>原始数据!E19</f>
        <v>FPX.ZQ</v>
      </c>
      <c r="F19" s="108" t="str">
        <f>原始数据!F19</f>
        <v>WOLVES</v>
      </c>
      <c r="G19" s="108">
        <f>原始数据!G19</f>
        <v>3</v>
      </c>
      <c r="H19" s="108" t="str">
        <f>原始数据!H19</f>
        <v>上</v>
      </c>
      <c r="I19" s="108" t="str">
        <f>IF(原始数据!Y19="","",原始数据!Y19)</f>
        <v>不归林</v>
      </c>
      <c r="J19" s="108" t="str">
        <f>原始数据!J19</f>
        <v>WOLVES</v>
      </c>
      <c r="K19" s="167" t="str">
        <f>IF(赛后数据!$M19="","",_xlfn.IFS(L19=赛后数据!$N19,赛后数据!$M19,L19=赛后数据!$V19,赛后数据!$U19,L19=赛后数据!$AD19,赛后数据!$AC19,L19=赛后数据!$AL19,赛后数据!$AK19))</f>
        <v>jelly</v>
      </c>
      <c r="L19" s="139" t="str">
        <f>IF(原始数据!AT19="","",原始数据!AT19)</f>
        <v>幸运儿</v>
      </c>
      <c r="M19" s="177">
        <v>3</v>
      </c>
      <c r="N19" s="178" t="s">
        <v>368</v>
      </c>
      <c r="O19" s="178" t="s">
        <v>367</v>
      </c>
      <c r="P19" s="167" t="str">
        <f>IF(赛后数据!$M19="","",_xlfn.IFS(Q19=赛后数据!$N19,赛后数据!$M19,Q19=赛后数据!$V19,赛后数据!$U19,Q19=赛后数据!$AD19,赛后数据!$AC19,Q19=赛后数据!$AL19,赛后数据!$AK19))</f>
        <v>lemon</v>
      </c>
      <c r="Q19" s="139" t="str">
        <f>IF(原始数据!AU19="","",原始数据!AU19)</f>
        <v>勘探员</v>
      </c>
      <c r="R19" s="177">
        <v>7</v>
      </c>
      <c r="S19" s="179" t="s">
        <v>368</v>
      </c>
      <c r="T19" s="179" t="s">
        <v>369</v>
      </c>
      <c r="U19" s="167" t="str">
        <f>IF(赛后数据!$M19="","",_xlfn.IFS(V19=赛后数据!$N19,赛后数据!$M19,V19=赛后数据!$V19,赛后数据!$U19,V19=赛后数据!$AD19,赛后数据!$AC19,V19=赛后数据!$AL19,赛后数据!$AK19))</f>
        <v>tian</v>
      </c>
      <c r="V19" s="139" t="str">
        <f>IF(原始数据!AW19="","",原始数据!AW19)</f>
        <v>气象学家</v>
      </c>
      <c r="W19" s="177">
        <v>2</v>
      </c>
      <c r="X19" s="179" t="s">
        <v>367</v>
      </c>
      <c r="Y19" s="179" t="s">
        <v>366</v>
      </c>
      <c r="Z19" s="167" t="str">
        <f>IF(赛后数据!$M19="","",_xlfn.IFS(AA19=赛后数据!$N19,赛后数据!$M19,AA19=赛后数据!$V19,赛后数据!$U19,AA19=赛后数据!$AD19,赛后数据!$AC19,AA19=赛后数据!$AL19,赛后数据!$AK19))</f>
        <v>xmx</v>
      </c>
      <c r="AA19" s="139" t="str">
        <f>IF(原始数据!AY19="","",原始数据!AY19)</f>
        <v>守墓人</v>
      </c>
      <c r="AB19" s="177">
        <v>5</v>
      </c>
      <c r="AC19" s="179" t="s">
        <v>367</v>
      </c>
      <c r="AD19" s="179" t="s">
        <v>366</v>
      </c>
      <c r="AE19" s="139" t="str">
        <f>IF(原始数据!K19="","",原始数据!K19)</f>
        <v>FPX.ZQ</v>
      </c>
      <c r="AF19" s="139" t="str">
        <f>IF(原始数据!L19="","",原始数据!L19)</f>
        <v>dongx</v>
      </c>
      <c r="AG19" s="139" t="str">
        <f>IF(原始数据!AZ19="","",原始数据!AZ19)</f>
        <v>时空之影</v>
      </c>
      <c r="AH19" s="177">
        <v>4</v>
      </c>
      <c r="AI19" s="179" t="s">
        <v>371</v>
      </c>
      <c r="AJ19" s="179" t="s">
        <v>374</v>
      </c>
      <c r="AK19" s="179" t="s">
        <v>144</v>
      </c>
      <c r="AL19" s="179" t="s">
        <v>375</v>
      </c>
      <c r="AM19" s="167" t="s">
        <v>115</v>
      </c>
      <c r="AN19" s="168"/>
      <c r="AO19" s="168"/>
      <c r="AP19" s="167" t="s">
        <v>382</v>
      </c>
      <c r="AQ19" s="182">
        <v>2</v>
      </c>
      <c r="AR19" s="182">
        <v>29</v>
      </c>
      <c r="AS19" s="185">
        <v>299</v>
      </c>
      <c r="AT19" s="185"/>
      <c r="AU19" s="186">
        <v>3</v>
      </c>
      <c r="AV19" s="186">
        <v>27</v>
      </c>
      <c r="AW19" s="186">
        <v>413</v>
      </c>
      <c r="AX19" s="186"/>
      <c r="AY19" s="184">
        <v>7</v>
      </c>
      <c r="AZ19" s="184">
        <v>39</v>
      </c>
      <c r="BA19" s="173"/>
      <c r="BB19" s="174"/>
      <c r="BC19" s="175">
        <f t="shared" si="1"/>
        <v>149</v>
      </c>
      <c r="BD19" s="175">
        <f t="shared" si="2"/>
        <v>7</v>
      </c>
      <c r="BE19" s="142" t="str">
        <f t="shared" si="0"/>
        <v>2,3,5,7</v>
      </c>
      <c r="BF19" s="176" t="str">
        <f t="shared" si="3"/>
        <v>幸运儿,勘探员,气象学家,守墓人</v>
      </c>
    </row>
    <row r="20" spans="1:58">
      <c r="A20" s="166">
        <f>输入错误检查!B19</f>
        <v>0</v>
      </c>
      <c r="B20" s="108">
        <f>原始数据!B20</f>
        <v>5</v>
      </c>
      <c r="C20" s="108">
        <f>原始数据!C20</f>
        <v>1</v>
      </c>
      <c r="D20" s="108">
        <f>原始数据!D20</f>
        <v>1400</v>
      </c>
      <c r="E20" s="108" t="str">
        <f>原始数据!E20</f>
        <v>FPX.ZQ</v>
      </c>
      <c r="F20" s="108" t="str">
        <f>原始数据!F20</f>
        <v>WOLVES</v>
      </c>
      <c r="G20" s="108">
        <f>原始数据!G20</f>
        <v>3</v>
      </c>
      <c r="H20" s="108" t="str">
        <f>原始数据!H20</f>
        <v>下</v>
      </c>
      <c r="I20" s="108" t="str">
        <f>IF(原始数据!Y20="","",原始数据!Y20)</f>
        <v/>
      </c>
      <c r="J20" s="108" t="str">
        <f>原始数据!J20</f>
        <v/>
      </c>
      <c r="K20" s="167" t="str">
        <f>IF(赛后数据!$M20="","",_xlfn.IFS(L20=赛后数据!$N20,赛后数据!$M20,L20=赛后数据!$V20,赛后数据!$U20,L20=赛后数据!$AD20,赛后数据!$AC20,L20=赛后数据!$AL20,赛后数据!$AK20))</f>
        <v/>
      </c>
      <c r="L20" s="139" t="str">
        <f>IF(原始数据!AT20="","",原始数据!AT20)</f>
        <v/>
      </c>
      <c r="M20" s="177"/>
      <c r="N20" s="181"/>
      <c r="O20" s="181"/>
      <c r="P20" s="167" t="str">
        <f>IF(赛后数据!$M20="","",_xlfn.IFS(Q20=赛后数据!$N20,赛后数据!$M20,Q20=赛后数据!$V20,赛后数据!$U20,Q20=赛后数据!$AD20,赛后数据!$AC20,Q20=赛后数据!$AL20,赛后数据!$AK20))</f>
        <v/>
      </c>
      <c r="Q20" s="139" t="str">
        <f>IF(原始数据!AU20="","",原始数据!AU20)</f>
        <v/>
      </c>
      <c r="R20" s="177"/>
      <c r="S20" s="177"/>
      <c r="T20" s="177"/>
      <c r="U20" s="167" t="str">
        <f>IF(赛后数据!$M20="","",_xlfn.IFS(V20=赛后数据!$N20,赛后数据!$M20,V20=赛后数据!$V20,赛后数据!$U20,V20=赛后数据!$AD20,赛后数据!$AC20,V20=赛后数据!$AL20,赛后数据!$AK20))</f>
        <v/>
      </c>
      <c r="V20" s="139" t="str">
        <f>IF(原始数据!AW20="","",原始数据!AW20)</f>
        <v/>
      </c>
      <c r="W20" s="177"/>
      <c r="X20" s="177"/>
      <c r="Y20" s="177"/>
      <c r="Z20" s="167" t="str">
        <f>IF(赛后数据!$M20="","",_xlfn.IFS(AA20=赛后数据!$N20,赛后数据!$M20,AA20=赛后数据!$V20,赛后数据!$U20,AA20=赛后数据!$AD20,赛后数据!$AC20,AA20=赛后数据!$AL20,赛后数据!$AK20))</f>
        <v/>
      </c>
      <c r="AA20" s="139" t="str">
        <f>IF(原始数据!AY20="","",原始数据!AY20)</f>
        <v/>
      </c>
      <c r="AB20" s="177"/>
      <c r="AC20" s="177"/>
      <c r="AD20" s="177"/>
      <c r="AE20" s="139" t="str">
        <f>IF(原始数据!K20="","",原始数据!K20)</f>
        <v/>
      </c>
      <c r="AF20" s="139" t="str">
        <f>IF(原始数据!L20="","",原始数据!L20)</f>
        <v/>
      </c>
      <c r="AG20" s="139" t="str">
        <f>IF(原始数据!AZ20="","",原始数据!AZ20)</f>
        <v/>
      </c>
      <c r="AH20" s="177"/>
      <c r="AI20" s="177"/>
      <c r="AJ20" s="177"/>
      <c r="AK20" s="179"/>
      <c r="AL20" s="179"/>
      <c r="AM20" s="168"/>
      <c r="AN20" s="168"/>
      <c r="AO20" s="168"/>
      <c r="AP20" s="168"/>
      <c r="AQ20" s="182"/>
      <c r="AR20" s="182"/>
      <c r="AS20" s="182"/>
      <c r="AT20" s="182"/>
      <c r="AU20" s="183"/>
      <c r="AV20" s="183"/>
      <c r="AW20" s="183"/>
      <c r="AX20" s="183"/>
      <c r="AY20" s="184"/>
      <c r="AZ20" s="184"/>
      <c r="BA20" s="173"/>
      <c r="BB20" s="174"/>
      <c r="BC20" s="175">
        <f t="shared" si="1"/>
        <v>0</v>
      </c>
      <c r="BD20" s="175" t="str">
        <f t="shared" si="2"/>
        <v/>
      </c>
      <c r="BE20" s="142" t="str">
        <f t="shared" si="0"/>
        <v/>
      </c>
      <c r="BF20" s="176" t="str">
        <f t="shared" si="3"/>
        <v/>
      </c>
    </row>
    <row r="21" spans="1:58">
      <c r="A21" s="166">
        <f>输入错误检查!B20</f>
        <v>0</v>
      </c>
      <c r="B21" s="108">
        <f>原始数据!B21</f>
        <v>5</v>
      </c>
      <c r="C21" s="108">
        <f>原始数据!C21</f>
        <v>1</v>
      </c>
      <c r="D21" s="108">
        <f>原始数据!D21</f>
        <v>1400</v>
      </c>
      <c r="E21" s="108" t="str">
        <f>原始数据!E21</f>
        <v>FPX.ZQ</v>
      </c>
      <c r="F21" s="108" t="str">
        <f>原始数据!F21</f>
        <v>WOLVES</v>
      </c>
      <c r="G21" s="108">
        <f>原始数据!G21</f>
        <v>4</v>
      </c>
      <c r="H21" s="108" t="str">
        <f>原始数据!H21</f>
        <v>上</v>
      </c>
      <c r="I21" s="108" t="str">
        <f>IF(原始数据!Y21="","",原始数据!Y21)</f>
        <v/>
      </c>
      <c r="J21" s="108" t="str">
        <f>原始数据!J21</f>
        <v/>
      </c>
      <c r="K21" s="167" t="str">
        <f>IF(赛后数据!$M21="","",_xlfn.IFS(L21=赛后数据!$N21,赛后数据!$M21,L21=赛后数据!$V21,赛后数据!$U21,L21=赛后数据!$AD21,赛后数据!$AC21,L21=赛后数据!$AL21,赛后数据!$AK21))</f>
        <v/>
      </c>
      <c r="L21" s="139" t="str">
        <f>IF(原始数据!AT21="","",原始数据!AT21)</f>
        <v/>
      </c>
      <c r="M21" s="177"/>
      <c r="N21" s="181"/>
      <c r="O21" s="181"/>
      <c r="P21" s="167" t="str">
        <f>IF(赛后数据!$M21="","",_xlfn.IFS(Q21=赛后数据!$N21,赛后数据!$M21,Q21=赛后数据!$V21,赛后数据!$U21,Q21=赛后数据!$AD21,赛后数据!$AC21,Q21=赛后数据!$AL21,赛后数据!$AK21))</f>
        <v/>
      </c>
      <c r="Q21" s="139" t="str">
        <f>IF(原始数据!AU21="","",原始数据!AU21)</f>
        <v/>
      </c>
      <c r="R21" s="177"/>
      <c r="S21" s="177"/>
      <c r="T21" s="177"/>
      <c r="U21" s="167" t="str">
        <f>IF(赛后数据!$M21="","",_xlfn.IFS(V21=赛后数据!$N21,赛后数据!$M21,V21=赛后数据!$V21,赛后数据!$U21,V21=赛后数据!$AD21,赛后数据!$AC21,V21=赛后数据!$AL21,赛后数据!$AK21))</f>
        <v/>
      </c>
      <c r="V21" s="139" t="str">
        <f>IF(原始数据!AW21="","",原始数据!AW21)</f>
        <v/>
      </c>
      <c r="W21" s="177"/>
      <c r="X21" s="177"/>
      <c r="Y21" s="177"/>
      <c r="Z21" s="167" t="str">
        <f>IF(赛后数据!$M21="","",_xlfn.IFS(AA21=赛后数据!$N21,赛后数据!$M21,AA21=赛后数据!$V21,赛后数据!$U21,AA21=赛后数据!$AD21,赛后数据!$AC21,AA21=赛后数据!$AL21,赛后数据!$AK21))</f>
        <v/>
      </c>
      <c r="AA21" s="139" t="str">
        <f>IF(原始数据!AY21="","",原始数据!AY21)</f>
        <v/>
      </c>
      <c r="AB21" s="177"/>
      <c r="AC21" s="177"/>
      <c r="AD21" s="177"/>
      <c r="AE21" s="139" t="str">
        <f>IF(原始数据!K21="","",原始数据!K21)</f>
        <v/>
      </c>
      <c r="AF21" s="139" t="str">
        <f>IF(原始数据!L21="","",原始数据!L21)</f>
        <v/>
      </c>
      <c r="AG21" s="139" t="str">
        <f>IF(原始数据!AZ21="","",原始数据!AZ21)</f>
        <v/>
      </c>
      <c r="AH21" s="177"/>
      <c r="AI21" s="177"/>
      <c r="AJ21" s="177"/>
      <c r="AK21" s="179"/>
      <c r="AL21" s="179"/>
      <c r="AM21" s="168"/>
      <c r="AN21" s="168"/>
      <c r="AO21" s="168"/>
      <c r="AP21" s="168"/>
      <c r="AQ21" s="182"/>
      <c r="AR21" s="182"/>
      <c r="AS21" s="182"/>
      <c r="AT21" s="182"/>
      <c r="AU21" s="183"/>
      <c r="AV21" s="183"/>
      <c r="AW21" s="183"/>
      <c r="AX21" s="183"/>
      <c r="AY21" s="184"/>
      <c r="AZ21" s="184"/>
      <c r="BA21" s="173"/>
      <c r="BB21" s="174"/>
      <c r="BC21" s="175">
        <f t="shared" si="1"/>
        <v>0</v>
      </c>
      <c r="BD21" s="175" t="str">
        <f t="shared" si="2"/>
        <v/>
      </c>
      <c r="BE21" s="142" t="str">
        <f t="shared" si="0"/>
        <v/>
      </c>
      <c r="BF21" s="176" t="str">
        <f t="shared" si="3"/>
        <v/>
      </c>
    </row>
    <row r="22" spans="1:58">
      <c r="A22" s="166">
        <f>输入错误检查!B21</f>
        <v>0</v>
      </c>
      <c r="B22" s="108">
        <f>原始数据!B22</f>
        <v>5</v>
      </c>
      <c r="C22" s="108">
        <f>原始数据!C22</f>
        <v>1</v>
      </c>
      <c r="D22" s="108">
        <f>原始数据!D22</f>
        <v>1400</v>
      </c>
      <c r="E22" s="108" t="str">
        <f>原始数据!E22</f>
        <v>FPX.ZQ</v>
      </c>
      <c r="F22" s="108" t="str">
        <f>原始数据!F22</f>
        <v>WOLVES</v>
      </c>
      <c r="G22" s="108">
        <f>原始数据!G22</f>
        <v>4</v>
      </c>
      <c r="H22" s="108" t="str">
        <f>原始数据!H22</f>
        <v>下</v>
      </c>
      <c r="I22" s="108" t="str">
        <f>IF(原始数据!Y22="","",原始数据!Y22)</f>
        <v/>
      </c>
      <c r="J22" s="108" t="str">
        <f>原始数据!J22</f>
        <v/>
      </c>
      <c r="K22" s="167" t="str">
        <f>IF(赛后数据!$M22="","",_xlfn.IFS(L22=赛后数据!$N22,赛后数据!$M22,L22=赛后数据!$V22,赛后数据!$U22,L22=赛后数据!$AD22,赛后数据!$AC22,L22=赛后数据!$AL22,赛后数据!$AK22))</f>
        <v/>
      </c>
      <c r="L22" s="139" t="str">
        <f>IF(原始数据!AT22="","",原始数据!AT22)</f>
        <v/>
      </c>
      <c r="M22" s="177"/>
      <c r="N22" s="181"/>
      <c r="O22" s="181"/>
      <c r="P22" s="167" t="str">
        <f>IF(赛后数据!$M22="","",_xlfn.IFS(Q22=赛后数据!$N22,赛后数据!$M22,Q22=赛后数据!$V22,赛后数据!$U22,Q22=赛后数据!$AD22,赛后数据!$AC22,Q22=赛后数据!$AL22,赛后数据!$AK22))</f>
        <v/>
      </c>
      <c r="Q22" s="139" t="str">
        <f>IF(原始数据!AU22="","",原始数据!AU22)</f>
        <v/>
      </c>
      <c r="R22" s="177"/>
      <c r="S22" s="177"/>
      <c r="T22" s="177"/>
      <c r="U22" s="167" t="str">
        <f>IF(赛后数据!$M22="","",_xlfn.IFS(V22=赛后数据!$N22,赛后数据!$M22,V22=赛后数据!$V22,赛后数据!$U22,V22=赛后数据!$AD22,赛后数据!$AC22,V22=赛后数据!$AL22,赛后数据!$AK22))</f>
        <v/>
      </c>
      <c r="V22" s="139" t="str">
        <f>IF(原始数据!AW22="","",原始数据!AW22)</f>
        <v/>
      </c>
      <c r="W22" s="177"/>
      <c r="X22" s="177"/>
      <c r="Y22" s="177"/>
      <c r="Z22" s="167" t="str">
        <f>IF(赛后数据!$M22="","",_xlfn.IFS(AA22=赛后数据!$N22,赛后数据!$M22,AA22=赛后数据!$V22,赛后数据!$U22,AA22=赛后数据!$AD22,赛后数据!$AC22,AA22=赛后数据!$AL22,赛后数据!$AK22))</f>
        <v/>
      </c>
      <c r="AA22" s="139" t="str">
        <f>IF(原始数据!AY22="","",原始数据!AY22)</f>
        <v/>
      </c>
      <c r="AB22" s="177"/>
      <c r="AC22" s="177"/>
      <c r="AD22" s="177"/>
      <c r="AE22" s="139" t="str">
        <f>IF(原始数据!K22="","",原始数据!K22)</f>
        <v/>
      </c>
      <c r="AF22" s="139" t="str">
        <f>IF(原始数据!L22="","",原始数据!L22)</f>
        <v/>
      </c>
      <c r="AG22" s="139" t="str">
        <f>IF(原始数据!AZ22="","",原始数据!AZ22)</f>
        <v/>
      </c>
      <c r="AH22" s="177"/>
      <c r="AI22" s="177"/>
      <c r="AJ22" s="177"/>
      <c r="AK22" s="179"/>
      <c r="AL22" s="179"/>
      <c r="AM22" s="168"/>
      <c r="AN22" s="168"/>
      <c r="AO22" s="168"/>
      <c r="AP22" s="168"/>
      <c r="AQ22" s="182"/>
      <c r="AR22" s="182"/>
      <c r="AS22" s="182"/>
      <c r="AT22" s="182"/>
      <c r="AU22" s="183"/>
      <c r="AV22" s="183"/>
      <c r="AW22" s="183"/>
      <c r="AX22" s="183"/>
      <c r="AY22" s="184"/>
      <c r="AZ22" s="184"/>
      <c r="BA22" s="173"/>
      <c r="BB22" s="174"/>
      <c r="BC22" s="175">
        <f t="shared" si="1"/>
        <v>0</v>
      </c>
      <c r="BD22" s="175" t="str">
        <f t="shared" si="2"/>
        <v/>
      </c>
      <c r="BE22" s="142" t="str">
        <f t="shared" si="0"/>
        <v/>
      </c>
      <c r="BF22" s="176" t="str">
        <f t="shared" si="3"/>
        <v/>
      </c>
    </row>
    <row r="23" spans="1:58">
      <c r="A23" s="166">
        <f>输入错误检查!B22</f>
        <v>0</v>
      </c>
      <c r="B23" s="108">
        <f>原始数据!B23</f>
        <v>5</v>
      </c>
      <c r="C23" s="108">
        <f>原始数据!C23</f>
        <v>1</v>
      </c>
      <c r="D23" s="108">
        <f>原始数据!D23</f>
        <v>1400</v>
      </c>
      <c r="E23" s="108" t="str">
        <f>原始数据!E23</f>
        <v>FPX.ZQ</v>
      </c>
      <c r="F23" s="108" t="str">
        <f>原始数据!F23</f>
        <v>WOLVES</v>
      </c>
      <c r="G23" s="108">
        <f>原始数据!G23</f>
        <v>5</v>
      </c>
      <c r="H23" s="108" t="str">
        <f>原始数据!H23</f>
        <v>上</v>
      </c>
      <c r="I23" s="108" t="str">
        <f>IF(原始数据!Y23="","",原始数据!Y23)</f>
        <v/>
      </c>
      <c r="J23" s="108" t="str">
        <f>原始数据!J23</f>
        <v/>
      </c>
      <c r="K23" s="167" t="str">
        <f>IF(赛后数据!$M23="","",_xlfn.IFS(L23=赛后数据!$N23,赛后数据!$M23,L23=赛后数据!$V23,赛后数据!$U23,L23=赛后数据!$AD23,赛后数据!$AC23,L23=赛后数据!$AL23,赛后数据!$AK23))</f>
        <v/>
      </c>
      <c r="L23" s="139" t="str">
        <f>IF(原始数据!AT23="","",原始数据!AT23)</f>
        <v/>
      </c>
      <c r="M23" s="177"/>
      <c r="N23" s="181"/>
      <c r="O23" s="181"/>
      <c r="P23" s="167" t="str">
        <f>IF(赛后数据!$M23="","",_xlfn.IFS(Q23=赛后数据!$N23,赛后数据!$M23,Q23=赛后数据!$V23,赛后数据!$U23,Q23=赛后数据!$AD23,赛后数据!$AC23,Q23=赛后数据!$AL23,赛后数据!$AK23))</f>
        <v/>
      </c>
      <c r="Q23" s="139" t="str">
        <f>IF(原始数据!AU23="","",原始数据!AU23)</f>
        <v/>
      </c>
      <c r="R23" s="177"/>
      <c r="S23" s="177"/>
      <c r="T23" s="177"/>
      <c r="U23" s="167" t="str">
        <f>IF(赛后数据!$M23="","",_xlfn.IFS(V23=赛后数据!$N23,赛后数据!$M23,V23=赛后数据!$V23,赛后数据!$U23,V23=赛后数据!$AD23,赛后数据!$AC23,V23=赛后数据!$AL23,赛后数据!$AK23))</f>
        <v/>
      </c>
      <c r="V23" s="139" t="str">
        <f>IF(原始数据!AW23="","",原始数据!AW23)</f>
        <v/>
      </c>
      <c r="W23" s="177"/>
      <c r="X23" s="177"/>
      <c r="Y23" s="177"/>
      <c r="Z23" s="167" t="str">
        <f>IF(赛后数据!$M23="","",_xlfn.IFS(AA23=赛后数据!$N23,赛后数据!$M23,AA23=赛后数据!$V23,赛后数据!$U23,AA23=赛后数据!$AD23,赛后数据!$AC23,AA23=赛后数据!$AL23,赛后数据!$AK23))</f>
        <v/>
      </c>
      <c r="AA23" s="139" t="str">
        <f>IF(原始数据!AY23="","",原始数据!AY23)</f>
        <v/>
      </c>
      <c r="AB23" s="177"/>
      <c r="AC23" s="177"/>
      <c r="AD23" s="177"/>
      <c r="AE23" s="139" t="str">
        <f>IF(原始数据!K23="","",原始数据!K23)</f>
        <v/>
      </c>
      <c r="AF23" s="139" t="str">
        <f>IF(原始数据!L23="","",原始数据!L23)</f>
        <v/>
      </c>
      <c r="AG23" s="139" t="str">
        <f>IF(原始数据!AZ23="","",原始数据!AZ23)</f>
        <v/>
      </c>
      <c r="AH23" s="177"/>
      <c r="AI23" s="177"/>
      <c r="AJ23" s="177"/>
      <c r="AK23" s="179"/>
      <c r="AL23" s="179"/>
      <c r="AM23" s="168"/>
      <c r="AN23" s="168"/>
      <c r="AO23" s="168"/>
      <c r="AP23" s="168"/>
      <c r="AQ23" s="182"/>
      <c r="AR23" s="182"/>
      <c r="AS23" s="182"/>
      <c r="AT23" s="182"/>
      <c r="AU23" s="183"/>
      <c r="AV23" s="183"/>
      <c r="AW23" s="183"/>
      <c r="AX23" s="183"/>
      <c r="AY23" s="184"/>
      <c r="AZ23" s="184"/>
      <c r="BA23" s="173"/>
      <c r="BB23" s="174"/>
      <c r="BC23" s="175">
        <f t="shared" si="1"/>
        <v>0</v>
      </c>
      <c r="BD23" s="175" t="str">
        <f t="shared" si="2"/>
        <v/>
      </c>
      <c r="BE23" s="142" t="str">
        <f t="shared" si="0"/>
        <v/>
      </c>
      <c r="BF23" s="176" t="str">
        <f t="shared" si="3"/>
        <v/>
      </c>
    </row>
    <row r="24" spans="1:58">
      <c r="A24" s="166">
        <f>输入错误检查!B23</f>
        <v>0</v>
      </c>
      <c r="B24" s="108">
        <f>原始数据!B24</f>
        <v>5</v>
      </c>
      <c r="C24" s="108">
        <f>原始数据!C24</f>
        <v>1</v>
      </c>
      <c r="D24" s="108">
        <f>原始数据!D24</f>
        <v>1400</v>
      </c>
      <c r="E24" s="108" t="str">
        <f>原始数据!E24</f>
        <v>FPX.ZQ</v>
      </c>
      <c r="F24" s="108" t="str">
        <f>原始数据!F24</f>
        <v>WOLVES</v>
      </c>
      <c r="G24" s="108">
        <f>原始数据!G24</f>
        <v>5</v>
      </c>
      <c r="H24" s="108" t="str">
        <f>原始数据!H24</f>
        <v>下</v>
      </c>
      <c r="I24" s="108" t="str">
        <f>IF(原始数据!Y24="","",原始数据!Y24)</f>
        <v/>
      </c>
      <c r="J24" s="108" t="str">
        <f>原始数据!J24</f>
        <v/>
      </c>
      <c r="K24" s="167" t="str">
        <f>IF(赛后数据!$M24="","",_xlfn.IFS(L24=赛后数据!$N24,赛后数据!$M24,L24=赛后数据!$V24,赛后数据!$U24,L24=赛后数据!$AD24,赛后数据!$AC24,L24=赛后数据!$AL24,赛后数据!$AK24))</f>
        <v/>
      </c>
      <c r="L24" s="139" t="str">
        <f>IF(原始数据!AT24="","",原始数据!AT24)</f>
        <v/>
      </c>
      <c r="M24" s="177"/>
      <c r="N24" s="181"/>
      <c r="O24" s="181"/>
      <c r="P24" s="167" t="str">
        <f>IF(赛后数据!$M24="","",_xlfn.IFS(Q24=赛后数据!$N24,赛后数据!$M24,Q24=赛后数据!$V24,赛后数据!$U24,Q24=赛后数据!$AD24,赛后数据!$AC24,Q24=赛后数据!$AL24,赛后数据!$AK24))</f>
        <v/>
      </c>
      <c r="Q24" s="139" t="str">
        <f>IF(原始数据!AU24="","",原始数据!AU24)</f>
        <v/>
      </c>
      <c r="R24" s="177"/>
      <c r="S24" s="177"/>
      <c r="T24" s="177"/>
      <c r="U24" s="167" t="str">
        <f>IF(赛后数据!$M24="","",_xlfn.IFS(V24=赛后数据!$N24,赛后数据!$M24,V24=赛后数据!$V24,赛后数据!$U24,V24=赛后数据!$AD24,赛后数据!$AC24,V24=赛后数据!$AL24,赛后数据!$AK24))</f>
        <v/>
      </c>
      <c r="V24" s="139" t="str">
        <f>IF(原始数据!AW24="","",原始数据!AW24)</f>
        <v/>
      </c>
      <c r="W24" s="177"/>
      <c r="X24" s="177"/>
      <c r="Y24" s="177"/>
      <c r="Z24" s="167" t="str">
        <f>IF(赛后数据!$M24="","",_xlfn.IFS(AA24=赛后数据!$N24,赛后数据!$M24,AA24=赛后数据!$V24,赛后数据!$U24,AA24=赛后数据!$AD24,赛后数据!$AC24,AA24=赛后数据!$AL24,赛后数据!$AK24))</f>
        <v/>
      </c>
      <c r="AA24" s="139" t="str">
        <f>IF(原始数据!AY24="","",原始数据!AY24)</f>
        <v/>
      </c>
      <c r="AB24" s="177"/>
      <c r="AC24" s="177"/>
      <c r="AD24" s="177"/>
      <c r="AE24" s="139" t="str">
        <f>IF(原始数据!K24="","",原始数据!K24)</f>
        <v/>
      </c>
      <c r="AF24" s="139" t="str">
        <f>IF(原始数据!L24="","",原始数据!L24)</f>
        <v/>
      </c>
      <c r="AG24" s="139" t="str">
        <f>IF(原始数据!AZ24="","",原始数据!AZ24)</f>
        <v/>
      </c>
      <c r="AH24" s="177"/>
      <c r="AI24" s="177"/>
      <c r="AJ24" s="177"/>
      <c r="AK24" s="179"/>
      <c r="AL24" s="179"/>
      <c r="AM24" s="168"/>
      <c r="AN24" s="168"/>
      <c r="AO24" s="168"/>
      <c r="AP24" s="168"/>
      <c r="AQ24" s="182"/>
      <c r="AR24" s="182"/>
      <c r="AS24" s="182"/>
      <c r="AT24" s="182"/>
      <c r="AU24" s="183"/>
      <c r="AV24" s="183"/>
      <c r="AW24" s="183"/>
      <c r="AX24" s="183"/>
      <c r="AY24" s="184"/>
      <c r="AZ24" s="184"/>
      <c r="BA24" s="173"/>
      <c r="BB24" s="174"/>
      <c r="BC24" s="175">
        <f t="shared" si="1"/>
        <v>0</v>
      </c>
      <c r="BD24" s="175" t="str">
        <f t="shared" si="2"/>
        <v/>
      </c>
      <c r="BE24" s="142" t="str">
        <f t="shared" si="0"/>
        <v/>
      </c>
      <c r="BF24" s="176" t="str">
        <f t="shared" si="3"/>
        <v/>
      </c>
    </row>
    <row r="25" spans="1:58">
      <c r="A25" s="166">
        <f>输入错误检查!B24</f>
        <v>0</v>
      </c>
      <c r="B25" s="108">
        <f>原始数据!B25</f>
        <v>5</v>
      </c>
      <c r="C25" s="108">
        <f>原始数据!C25</f>
        <v>1</v>
      </c>
      <c r="D25" s="108">
        <f>原始数据!D25</f>
        <v>1400</v>
      </c>
      <c r="E25" s="108" t="str">
        <f>原始数据!E25</f>
        <v>FPX.ZQ</v>
      </c>
      <c r="F25" s="108" t="str">
        <f>原始数据!F25</f>
        <v>WOLVES</v>
      </c>
      <c r="G25" s="108" t="str">
        <f>原始数据!G25</f>
        <v>加</v>
      </c>
      <c r="H25" s="108" t="str">
        <f>原始数据!H25</f>
        <v>上</v>
      </c>
      <c r="I25" s="108" t="str">
        <f>IF(原始数据!Y25="","",原始数据!Y25)</f>
        <v/>
      </c>
      <c r="J25" s="108" t="str">
        <f>原始数据!J25</f>
        <v/>
      </c>
      <c r="K25" s="167" t="str">
        <f>IF(赛后数据!$M25="","",_xlfn.IFS(L25=赛后数据!$N25,赛后数据!$M25,L25=赛后数据!$V25,赛后数据!$U25,L25=赛后数据!$AD25,赛后数据!$AC25,L25=赛后数据!$AL25,赛后数据!$AK25))</f>
        <v/>
      </c>
      <c r="L25" s="139" t="str">
        <f>IF(原始数据!AT25="","",原始数据!AT25)</f>
        <v/>
      </c>
      <c r="M25" s="177"/>
      <c r="N25" s="181"/>
      <c r="O25" s="181"/>
      <c r="P25" s="167" t="str">
        <f>IF(赛后数据!$M25="","",_xlfn.IFS(Q25=赛后数据!$N25,赛后数据!$M25,Q25=赛后数据!$V25,赛后数据!$U25,Q25=赛后数据!$AD25,赛后数据!$AC25,Q25=赛后数据!$AL25,赛后数据!$AK25))</f>
        <v/>
      </c>
      <c r="Q25" s="139" t="str">
        <f>IF(原始数据!AU25="","",原始数据!AU25)</f>
        <v/>
      </c>
      <c r="R25" s="177"/>
      <c r="S25" s="177"/>
      <c r="T25" s="177"/>
      <c r="U25" s="167" t="str">
        <f>IF(赛后数据!$M25="","",_xlfn.IFS(V25=赛后数据!$N25,赛后数据!$M25,V25=赛后数据!$V25,赛后数据!$U25,V25=赛后数据!$AD25,赛后数据!$AC25,V25=赛后数据!$AL25,赛后数据!$AK25))</f>
        <v/>
      </c>
      <c r="V25" s="139" t="str">
        <f>IF(原始数据!AW25="","",原始数据!AW25)</f>
        <v/>
      </c>
      <c r="W25" s="177"/>
      <c r="X25" s="177"/>
      <c r="Y25" s="177"/>
      <c r="Z25" s="167" t="str">
        <f>IF(赛后数据!$M25="","",_xlfn.IFS(AA25=赛后数据!$N25,赛后数据!$M25,AA25=赛后数据!$V25,赛后数据!$U25,AA25=赛后数据!$AD25,赛后数据!$AC25,AA25=赛后数据!$AL25,赛后数据!$AK25))</f>
        <v/>
      </c>
      <c r="AA25" s="139" t="str">
        <f>IF(原始数据!AY25="","",原始数据!AY25)</f>
        <v/>
      </c>
      <c r="AB25" s="177"/>
      <c r="AC25" s="177"/>
      <c r="AD25" s="177"/>
      <c r="AE25" s="139" t="str">
        <f>IF(原始数据!K25="","",原始数据!K25)</f>
        <v/>
      </c>
      <c r="AF25" s="139" t="str">
        <f>IF(原始数据!L25="","",原始数据!L25)</f>
        <v/>
      </c>
      <c r="AG25" s="139" t="str">
        <f>IF(原始数据!AZ25="","",原始数据!AZ25)</f>
        <v/>
      </c>
      <c r="AH25" s="177"/>
      <c r="AI25" s="177"/>
      <c r="AJ25" s="177"/>
      <c r="AK25" s="179"/>
      <c r="AL25" s="179"/>
      <c r="AM25" s="168"/>
      <c r="AN25" s="168"/>
      <c r="AO25" s="168"/>
      <c r="AP25" s="168"/>
      <c r="AQ25" s="182"/>
      <c r="AR25" s="182"/>
      <c r="AS25" s="182"/>
      <c r="AT25" s="182"/>
      <c r="AU25" s="183"/>
      <c r="AV25" s="183"/>
      <c r="AW25" s="183"/>
      <c r="AX25" s="183"/>
      <c r="AY25" s="184"/>
      <c r="AZ25" s="184"/>
      <c r="BA25" s="173"/>
      <c r="BB25" s="174"/>
      <c r="BC25" s="175">
        <f t="shared" si="1"/>
        <v>0</v>
      </c>
      <c r="BD25" s="175" t="str">
        <f t="shared" si="2"/>
        <v/>
      </c>
      <c r="BE25" s="142" t="str">
        <f t="shared" si="0"/>
        <v/>
      </c>
      <c r="BF25" s="176" t="str">
        <f t="shared" si="3"/>
        <v/>
      </c>
    </row>
    <row r="26" spans="1:58">
      <c r="A26" s="166">
        <f>输入错误检查!B25</f>
        <v>0</v>
      </c>
      <c r="B26" s="108">
        <f>原始数据!B26</f>
        <v>5</v>
      </c>
      <c r="C26" s="108">
        <f>原始数据!C26</f>
        <v>1</v>
      </c>
      <c r="D26" s="108">
        <f>原始数据!D26</f>
        <v>1400</v>
      </c>
      <c r="E26" s="108" t="str">
        <f>原始数据!E26</f>
        <v>FPX.ZQ</v>
      </c>
      <c r="F26" s="108" t="str">
        <f>原始数据!F26</f>
        <v>WOLVES</v>
      </c>
      <c r="G26" s="108" t="str">
        <f>原始数据!G26</f>
        <v>加</v>
      </c>
      <c r="H26" s="108" t="str">
        <f>原始数据!H26</f>
        <v>下</v>
      </c>
      <c r="I26" s="108" t="str">
        <f>IF(原始数据!Y26="","",原始数据!Y26)</f>
        <v/>
      </c>
      <c r="J26" s="108" t="str">
        <f>原始数据!J26</f>
        <v/>
      </c>
      <c r="K26" s="167" t="str">
        <f>IF(赛后数据!$M26="","",_xlfn.IFS(L26=赛后数据!$N26,赛后数据!$M26,L26=赛后数据!$V26,赛后数据!$U26,L26=赛后数据!$AD26,赛后数据!$AC26,L26=赛后数据!$AL26,赛后数据!$AK26))</f>
        <v/>
      </c>
      <c r="L26" s="139" t="str">
        <f>IF(原始数据!AT26="","",原始数据!AT26)</f>
        <v/>
      </c>
      <c r="M26" s="177"/>
      <c r="N26" s="181"/>
      <c r="O26" s="181"/>
      <c r="P26" s="167" t="str">
        <f>IF(赛后数据!$M26="","",_xlfn.IFS(Q26=赛后数据!$N26,赛后数据!$M26,Q26=赛后数据!$V26,赛后数据!$U26,Q26=赛后数据!$AD26,赛后数据!$AC26,Q26=赛后数据!$AL26,赛后数据!$AK26))</f>
        <v/>
      </c>
      <c r="Q26" s="139" t="str">
        <f>IF(原始数据!AU26="","",原始数据!AU26)</f>
        <v/>
      </c>
      <c r="R26" s="177"/>
      <c r="S26" s="177"/>
      <c r="T26" s="177"/>
      <c r="U26" s="167" t="str">
        <f>IF(赛后数据!$M26="","",_xlfn.IFS(V26=赛后数据!$N26,赛后数据!$M26,V26=赛后数据!$V26,赛后数据!$U26,V26=赛后数据!$AD26,赛后数据!$AC26,V26=赛后数据!$AL26,赛后数据!$AK26))</f>
        <v/>
      </c>
      <c r="V26" s="139" t="str">
        <f>IF(原始数据!AW26="","",原始数据!AW26)</f>
        <v/>
      </c>
      <c r="W26" s="177"/>
      <c r="X26" s="177"/>
      <c r="Y26" s="177"/>
      <c r="Z26" s="167" t="str">
        <f>IF(赛后数据!$M26="","",_xlfn.IFS(AA26=赛后数据!$N26,赛后数据!$M26,AA26=赛后数据!$V26,赛后数据!$U26,AA26=赛后数据!$AD26,赛后数据!$AC26,AA26=赛后数据!$AL26,赛后数据!$AK26))</f>
        <v/>
      </c>
      <c r="AA26" s="139" t="str">
        <f>IF(原始数据!AY26="","",原始数据!AY26)</f>
        <v/>
      </c>
      <c r="AB26" s="177"/>
      <c r="AC26" s="177"/>
      <c r="AD26" s="177"/>
      <c r="AE26" s="139" t="str">
        <f>IF(原始数据!K26="","",原始数据!K26)</f>
        <v/>
      </c>
      <c r="AF26" s="139" t="str">
        <f>IF(原始数据!L26="","",原始数据!L26)</f>
        <v/>
      </c>
      <c r="AG26" s="139" t="str">
        <f>IF(原始数据!AZ26="","",原始数据!AZ26)</f>
        <v/>
      </c>
      <c r="AH26" s="177"/>
      <c r="AI26" s="177"/>
      <c r="AJ26" s="177"/>
      <c r="AK26" s="179"/>
      <c r="AL26" s="179"/>
      <c r="AM26" s="168"/>
      <c r="AN26" s="168"/>
      <c r="AO26" s="168"/>
      <c r="AP26" s="168"/>
      <c r="AQ26" s="182"/>
      <c r="AR26" s="182"/>
      <c r="AS26" s="182"/>
      <c r="AT26" s="182"/>
      <c r="AU26" s="183"/>
      <c r="AV26" s="183"/>
      <c r="AW26" s="183"/>
      <c r="AX26" s="183"/>
      <c r="AY26" s="184"/>
      <c r="AZ26" s="184"/>
      <c r="BA26" s="173"/>
      <c r="BB26" s="174"/>
      <c r="BC26" s="175">
        <f t="shared" si="1"/>
        <v>0</v>
      </c>
      <c r="BD26" s="175" t="str">
        <f t="shared" si="2"/>
        <v/>
      </c>
      <c r="BE26" s="142" t="str">
        <f t="shared" si="0"/>
        <v/>
      </c>
      <c r="BF26" s="176" t="str">
        <f t="shared" si="3"/>
        <v/>
      </c>
    </row>
    <row r="27" spans="1:58">
      <c r="A27" s="166">
        <f>输入错误检查!B26</f>
        <v>0</v>
      </c>
      <c r="B27" s="108">
        <f>原始数据!B27</f>
        <v>5</v>
      </c>
      <c r="C27" s="108">
        <f>原始数据!C27</f>
        <v>1</v>
      </c>
      <c r="D27" s="108">
        <f>原始数据!D27</f>
        <v>1600</v>
      </c>
      <c r="E27" s="108" t="str">
        <f>原始数据!E27</f>
        <v>RC</v>
      </c>
      <c r="F27" s="108" t="str">
        <f>原始数据!F27</f>
        <v>B4U</v>
      </c>
      <c r="G27" s="108">
        <f>原始数据!G27</f>
        <v>1</v>
      </c>
      <c r="H27" s="108" t="str">
        <f>原始数据!H27</f>
        <v>上</v>
      </c>
      <c r="I27" s="108" t="str">
        <f>IF(原始数据!Y27="","",原始数据!Y27)</f>
        <v>湖景村</v>
      </c>
      <c r="J27" s="108" t="str">
        <f>原始数据!J27</f>
        <v>RC</v>
      </c>
      <c r="K27" s="167" t="str">
        <f>IF(赛后数据!$M27="","",_xlfn.IFS(L27=赛后数据!$N27,赛后数据!$M27,L27=赛后数据!$V27,赛后数据!$U27,L27=赛后数据!$AD27,赛后数据!$AC27,L27=赛后数据!$AL27,赛后数据!$AK27))</f>
        <v>city</v>
      </c>
      <c r="L27" s="139" t="str">
        <f>IF(原始数据!AT27="","",原始数据!AT27)</f>
        <v>大副</v>
      </c>
      <c r="M27" s="177">
        <v>6</v>
      </c>
      <c r="N27" s="181" t="s">
        <v>367</v>
      </c>
      <c r="O27" s="181" t="s">
        <v>366</v>
      </c>
      <c r="P27" s="167" t="str">
        <f>IF(赛后数据!$M27="","",_xlfn.IFS(Q27=赛后数据!$N27,赛后数据!$M27,Q27=赛后数据!$V27,赛后数据!$U27,Q27=赛后数据!$AD27,赛后数据!$AC27,Q27=赛后数据!$AL27,赛后数据!$AK27))</f>
        <v>unpyi</v>
      </c>
      <c r="Q27" s="139" t="str">
        <f>IF(原始数据!AU27="","",原始数据!AU27)</f>
        <v>弓箭手</v>
      </c>
      <c r="R27" s="177">
        <v>2</v>
      </c>
      <c r="S27" s="177" t="s">
        <v>367</v>
      </c>
      <c r="T27" s="177" t="s">
        <v>368</v>
      </c>
      <c r="U27" s="167" t="str">
        <f>IF(赛后数据!$M27="","",_xlfn.IFS(V27=赛后数据!$N27,赛后数据!$M27,V27=赛后数据!$V27,赛后数据!$U27,V27=赛后数据!$AD27,赛后数据!$AC27,V27=赛后数据!$AL27,赛后数据!$AK27))</f>
        <v>soba</v>
      </c>
      <c r="V27" s="139" t="str">
        <f>IF(原始数据!AW27="","",原始数据!AW27)</f>
        <v>魔术师</v>
      </c>
      <c r="W27" s="177">
        <v>5</v>
      </c>
      <c r="X27" s="177" t="s">
        <v>367</v>
      </c>
      <c r="Y27" s="177" t="s">
        <v>369</v>
      </c>
      <c r="Z27" s="167" t="str">
        <f>IF(赛后数据!$M27="","",_xlfn.IFS(AA27=赛后数据!$N27,赛后数据!$M27,AA27=赛后数据!$V27,赛后数据!$U27,AA27=赛后数据!$AD27,赛后数据!$AC27,AA27=赛后数据!$AL27,赛后数据!$AK27))</f>
        <v>fuku</v>
      </c>
      <c r="AA27" s="139" t="str">
        <f>IF(原始数据!AY27="","",原始数据!AY27)</f>
        <v>调香师</v>
      </c>
      <c r="AB27" s="177">
        <v>8</v>
      </c>
      <c r="AC27" s="177" t="s">
        <v>366</v>
      </c>
      <c r="AD27" s="177" t="s">
        <v>369</v>
      </c>
      <c r="AE27" s="139" t="str">
        <f>IF(原始数据!K27="","",原始数据!K27)</f>
        <v>B4U</v>
      </c>
      <c r="AF27" s="139" t="str">
        <f>IF(原始数据!L27="","",原始数据!L27)</f>
        <v>sprintzer</v>
      </c>
      <c r="AG27" s="139" t="str">
        <f>IF(原始数据!AZ27="","",原始数据!AZ27)</f>
        <v>歌剧演员</v>
      </c>
      <c r="AH27" s="177">
        <v>1</v>
      </c>
      <c r="AI27" s="177" t="s">
        <v>370</v>
      </c>
      <c r="AJ27" s="177" t="s">
        <v>371</v>
      </c>
      <c r="AK27" s="179" t="s">
        <v>144</v>
      </c>
      <c r="AL27" s="179" t="s">
        <v>121</v>
      </c>
      <c r="AM27" s="168" t="s">
        <v>92</v>
      </c>
      <c r="AN27" s="168"/>
      <c r="AO27" s="168"/>
      <c r="AP27" s="168" t="s">
        <v>373</v>
      </c>
      <c r="AQ27" s="182"/>
      <c r="AR27" s="182"/>
      <c r="AS27" s="185"/>
      <c r="AT27" s="185"/>
      <c r="AU27" s="186"/>
      <c r="AV27" s="186"/>
      <c r="AW27" s="186"/>
      <c r="AX27" s="186"/>
      <c r="AY27" s="184"/>
      <c r="AZ27" s="184"/>
      <c r="BA27" s="173" t="s">
        <v>383</v>
      </c>
      <c r="BB27" s="174"/>
      <c r="BC27" s="175">
        <f t="shared" si="1"/>
        <v>0</v>
      </c>
      <c r="BD27" s="175" t="str">
        <f t="shared" si="2"/>
        <v/>
      </c>
      <c r="BE27" s="142" t="str">
        <f t="shared" si="0"/>
        <v>2,5,6,8</v>
      </c>
      <c r="BF27" s="176" t="str">
        <f t="shared" si="3"/>
        <v>大副,弓箭手,魔术师,调香师</v>
      </c>
    </row>
    <row r="28" spans="1:58">
      <c r="A28" s="166">
        <f>输入错误检查!B27</f>
        <v>0</v>
      </c>
      <c r="B28" s="108">
        <f>原始数据!B28</f>
        <v>5</v>
      </c>
      <c r="C28" s="108">
        <f>原始数据!C28</f>
        <v>1</v>
      </c>
      <c r="D28" s="108">
        <f>原始数据!D28</f>
        <v>1600</v>
      </c>
      <c r="E28" s="108" t="str">
        <f>原始数据!E28</f>
        <v>RC</v>
      </c>
      <c r="F28" s="108" t="str">
        <f>原始数据!F28</f>
        <v>B4U</v>
      </c>
      <c r="G28" s="108">
        <f>原始数据!G28</f>
        <v>1</v>
      </c>
      <c r="H28" s="108" t="str">
        <f>原始数据!H28</f>
        <v>下</v>
      </c>
      <c r="I28" s="108" t="str">
        <f>IF(原始数据!Y28="","",原始数据!Y28)</f>
        <v>湖景村</v>
      </c>
      <c r="J28" s="108" t="str">
        <f>原始数据!J28</f>
        <v>B4U</v>
      </c>
      <c r="K28" s="167" t="str">
        <f>IF(赛后数据!$M28="","",_xlfn.IFS(L28=赛后数据!$N28,赛后数据!$M28,L28=赛后数据!$V28,赛后数据!$U28,L28=赛后数据!$AD28,赛后数据!$AC28,L28=赛后数据!$AL28,赛后数据!$AK28))</f>
        <v>schmiddy</v>
      </c>
      <c r="L28" s="139" t="str">
        <f>IF(原始数据!AT28="","",原始数据!AT28)</f>
        <v>木偶师</v>
      </c>
      <c r="M28" s="177">
        <v>6</v>
      </c>
      <c r="N28" s="181" t="s">
        <v>367</v>
      </c>
      <c r="O28" s="181" t="s">
        <v>366</v>
      </c>
      <c r="P28" s="167" t="str">
        <f>IF(赛后数据!$M28="","",_xlfn.IFS(Q28=赛后数据!$N28,赛后数据!$M28,Q28=赛后数据!$V28,赛后数据!$U28,Q28=赛后数据!$AD28,赛后数据!$AC28,Q28=赛后数据!$AL28,赛后数据!$AK28))</f>
        <v>rolend</v>
      </c>
      <c r="Q28" s="139" t="str">
        <f>IF(原始数据!AU28="","",原始数据!AU28)</f>
        <v>大副</v>
      </c>
      <c r="R28" s="177">
        <v>11</v>
      </c>
      <c r="S28" s="177" t="s">
        <v>367</v>
      </c>
      <c r="T28" s="177" t="s">
        <v>366</v>
      </c>
      <c r="U28" s="167" t="str">
        <f>IF(赛后数据!$M28="","",_xlfn.IFS(V28=赛后数据!$N28,赛后数据!$M28,V28=赛后数据!$V28,赛后数据!$U28,V28=赛后数据!$AD28,赛后数据!$AC28,V28=赛后数据!$AL28,赛后数据!$AK28))</f>
        <v>green</v>
      </c>
      <c r="V28" s="139" t="str">
        <f>IF(原始数据!AW28="","",原始数据!AW28)</f>
        <v>咒术师</v>
      </c>
      <c r="W28" s="177">
        <v>8</v>
      </c>
      <c r="X28" s="177" t="s">
        <v>368</v>
      </c>
      <c r="Y28" s="177" t="s">
        <v>369</v>
      </c>
      <c r="Z28" s="167" t="str">
        <f>IF(赛后数据!$M28="","",_xlfn.IFS(AA28=赛后数据!$N28,赛后数据!$M28,AA28=赛后数据!$V28,赛后数据!$U28,AA28=赛后数据!$AD28,赛后数据!$AC28,AA28=赛后数据!$AL28,赛后数据!$AK28))</f>
        <v>lyan</v>
      </c>
      <c r="AA28" s="139" t="str">
        <f>IF(原始数据!AY28="","",原始数据!AY28)</f>
        <v>调香师</v>
      </c>
      <c r="AB28" s="177">
        <v>3</v>
      </c>
      <c r="AC28" s="177" t="s">
        <v>366</v>
      </c>
      <c r="AD28" s="177" t="s">
        <v>369</v>
      </c>
      <c r="AE28" s="139" t="str">
        <f>IF(原始数据!K28="","",原始数据!K28)</f>
        <v>RC</v>
      </c>
      <c r="AF28" s="139" t="str">
        <f>IF(原始数据!L28="","",原始数据!L28)</f>
        <v>aka</v>
      </c>
      <c r="AG28" s="139" t="str">
        <f>IF(原始数据!AZ28="","",原始数据!AZ28)</f>
        <v>跛脚羊</v>
      </c>
      <c r="AH28" s="177">
        <v>5</v>
      </c>
      <c r="AI28" s="177" t="s">
        <v>370</v>
      </c>
      <c r="AJ28" s="177" t="s">
        <v>371</v>
      </c>
      <c r="AK28" s="179" t="s">
        <v>133</v>
      </c>
      <c r="AL28" s="179" t="s">
        <v>121</v>
      </c>
      <c r="AM28" s="168" t="s">
        <v>178</v>
      </c>
      <c r="AN28" s="168"/>
      <c r="AO28" s="168"/>
      <c r="AP28" s="168" t="s">
        <v>376</v>
      </c>
      <c r="AQ28" s="182"/>
      <c r="AR28" s="182"/>
      <c r="AS28" s="182"/>
      <c r="AT28" s="182"/>
      <c r="AU28" s="183"/>
      <c r="AV28" s="183"/>
      <c r="AW28" s="183"/>
      <c r="AX28" s="183"/>
      <c r="AY28" s="184"/>
      <c r="AZ28" s="184"/>
      <c r="BA28" s="173"/>
      <c r="BB28" s="174"/>
      <c r="BC28" s="175">
        <f t="shared" si="1"/>
        <v>0</v>
      </c>
      <c r="BD28" s="175" t="str">
        <f t="shared" si="2"/>
        <v/>
      </c>
      <c r="BE28" s="142" t="str">
        <f t="shared" si="0"/>
        <v>3,6,8,11</v>
      </c>
      <c r="BF28" s="176" t="str">
        <f t="shared" si="3"/>
        <v>木偶师,大副,咒术师,调香师</v>
      </c>
    </row>
    <row r="29" spans="1:58">
      <c r="A29" s="166">
        <f>输入错误检查!B28</f>
        <v>0</v>
      </c>
      <c r="B29" s="108">
        <f>原始数据!B29</f>
        <v>5</v>
      </c>
      <c r="C29" s="108">
        <f>原始数据!C29</f>
        <v>1</v>
      </c>
      <c r="D29" s="108">
        <f>原始数据!D29</f>
        <v>1600</v>
      </c>
      <c r="E29" s="108" t="str">
        <f>原始数据!E29</f>
        <v>RC</v>
      </c>
      <c r="F29" s="108" t="str">
        <f>原始数据!F29</f>
        <v>B4U</v>
      </c>
      <c r="G29" s="108">
        <f>原始数据!G29</f>
        <v>2</v>
      </c>
      <c r="H29" s="108" t="str">
        <f>原始数据!H29</f>
        <v>上</v>
      </c>
      <c r="I29" s="108" t="str">
        <f>IF(原始数据!Y29="","",原始数据!Y29)</f>
        <v>唐人街</v>
      </c>
      <c r="J29" s="108" t="str">
        <f>原始数据!J29</f>
        <v>B4U</v>
      </c>
      <c r="K29" s="167" t="str">
        <f>IF(赛后数据!$M29="","",_xlfn.IFS(L29=赛后数据!$N29,赛后数据!$M29,L29=赛后数据!$V29,赛后数据!$U29,L29=赛后数据!$AD29,赛后数据!$AC29,L29=赛后数据!$AL29,赛后数据!$AK29))</f>
        <v>lyan</v>
      </c>
      <c r="L29" s="139" t="str">
        <f>IF(原始数据!AT29="","",原始数据!AT29)</f>
        <v>医生</v>
      </c>
      <c r="M29" s="177">
        <v>4</v>
      </c>
      <c r="N29" s="181" t="s">
        <v>368</v>
      </c>
      <c r="O29" s="181" t="s">
        <v>369</v>
      </c>
      <c r="P29" s="167" t="str">
        <f>IF(赛后数据!$M29="","",_xlfn.IFS(Q29=赛后数据!$N29,赛后数据!$M29,Q29=赛后数据!$V29,赛后数据!$U29,Q29=赛后数据!$AD29,赛后数据!$AC29,Q29=赛后数据!$AL29,赛后数据!$AK29))</f>
        <v>schmiddy</v>
      </c>
      <c r="Q29" s="139" t="str">
        <f>IF(原始数据!AU29="","",原始数据!AU29)</f>
        <v>火灾调查员</v>
      </c>
      <c r="R29" s="177">
        <v>2</v>
      </c>
      <c r="S29" s="177" t="s">
        <v>366</v>
      </c>
      <c r="T29" s="177" t="s">
        <v>369</v>
      </c>
      <c r="U29" s="167" t="str">
        <f>IF(赛后数据!$M29="","",_xlfn.IFS(V29=赛后数据!$N29,赛后数据!$M29,V29=赛后数据!$V29,赛后数据!$U29,V29=赛后数据!$AD29,赛后数据!$AC29,V29=赛后数据!$AL29,赛后数据!$AK29))</f>
        <v>green</v>
      </c>
      <c r="V29" s="139" t="str">
        <f>IF(原始数据!AW29="","",原始数据!AW29)</f>
        <v>飞行家</v>
      </c>
      <c r="W29" s="177">
        <v>8</v>
      </c>
      <c r="X29" s="177" t="s">
        <v>367</v>
      </c>
      <c r="Y29" s="177" t="s">
        <v>369</v>
      </c>
      <c r="Z29" s="167" t="str">
        <f>IF(赛后数据!$M29="","",_xlfn.IFS(AA29=赛后数据!$N29,赛后数据!$M29,AA29=赛后数据!$V29,赛后数据!$U29,AA29=赛后数据!$AD29,赛后数据!$AC29,AA29=赛后数据!$AL29,赛后数据!$AK29))</f>
        <v>rolend</v>
      </c>
      <c r="AA29" s="139" t="str">
        <f>IF(原始数据!AY29="","",原始数据!AY29)</f>
        <v>佣兵</v>
      </c>
      <c r="AB29" s="177">
        <v>6</v>
      </c>
      <c r="AC29" s="177" t="s">
        <v>367</v>
      </c>
      <c r="AD29" s="177" t="s">
        <v>366</v>
      </c>
      <c r="AE29" s="139" t="str">
        <f>IF(原始数据!K29="","",原始数据!K29)</f>
        <v>RC</v>
      </c>
      <c r="AF29" s="139" t="str">
        <f>IF(原始数据!L29="","",原始数据!L29)</f>
        <v>aka</v>
      </c>
      <c r="AG29" s="139" t="str">
        <f>IF(原始数据!AZ29="","",原始数据!AZ29)</f>
        <v>台球手</v>
      </c>
      <c r="AH29" s="177">
        <v>1</v>
      </c>
      <c r="AI29" s="177" t="s">
        <v>371</v>
      </c>
      <c r="AJ29" s="177" t="s">
        <v>374</v>
      </c>
      <c r="AK29" s="179" t="s">
        <v>144</v>
      </c>
      <c r="AL29" s="179" t="s">
        <v>375</v>
      </c>
      <c r="AM29" s="168" t="s">
        <v>180</v>
      </c>
      <c r="AN29" s="168"/>
      <c r="AO29" s="168"/>
      <c r="AP29" s="168" t="s">
        <v>376</v>
      </c>
      <c r="AQ29" s="182"/>
      <c r="AR29" s="182"/>
      <c r="AS29" s="182"/>
      <c r="AT29" s="182"/>
      <c r="AU29" s="183"/>
      <c r="AV29" s="183"/>
      <c r="AW29" s="183"/>
      <c r="AX29" s="183"/>
      <c r="AY29" s="184"/>
      <c r="AZ29" s="184"/>
      <c r="BA29" s="173"/>
      <c r="BB29" s="174"/>
      <c r="BC29" s="175">
        <f t="shared" si="1"/>
        <v>0</v>
      </c>
      <c r="BD29" s="175" t="str">
        <f t="shared" si="2"/>
        <v/>
      </c>
      <c r="BE29" s="142" t="str">
        <f t="shared" si="0"/>
        <v>2,4,6,8</v>
      </c>
      <c r="BF29" s="176" t="str">
        <f t="shared" si="3"/>
        <v>医生,火灾调查员,飞行家,佣兵</v>
      </c>
    </row>
    <row r="30" spans="1:58">
      <c r="A30" s="166">
        <f>输入错误检查!B29</f>
        <v>0</v>
      </c>
      <c r="B30" s="108">
        <f>原始数据!B30</f>
        <v>5</v>
      </c>
      <c r="C30" s="108">
        <f>原始数据!C30</f>
        <v>1</v>
      </c>
      <c r="D30" s="108">
        <f>原始数据!D30</f>
        <v>1600</v>
      </c>
      <c r="E30" s="108" t="str">
        <f>原始数据!E30</f>
        <v>RC</v>
      </c>
      <c r="F30" s="108" t="str">
        <f>原始数据!F30</f>
        <v>B4U</v>
      </c>
      <c r="G30" s="108">
        <f>原始数据!G30</f>
        <v>2</v>
      </c>
      <c r="H30" s="108" t="str">
        <f>原始数据!H30</f>
        <v>下</v>
      </c>
      <c r="I30" s="108" t="str">
        <f>IF(原始数据!Y30="","",原始数据!Y30)</f>
        <v>唐人街</v>
      </c>
      <c r="J30" s="108" t="str">
        <f>原始数据!J30</f>
        <v>RC</v>
      </c>
      <c r="K30" s="167" t="str">
        <f>IF(赛后数据!$M30="","",_xlfn.IFS(L30=赛后数据!$N30,赛后数据!$M30,L30=赛后数据!$V30,赛后数据!$U30,L30=赛后数据!$AD30,赛后数据!$AC30,L30=赛后数据!$AL30,赛后数据!$AK30))</f>
        <v>unpyi</v>
      </c>
      <c r="L30" s="139" t="str">
        <f>IF(原始数据!AT30="","",原始数据!AT30)</f>
        <v>空军</v>
      </c>
      <c r="M30" s="177">
        <v>9</v>
      </c>
      <c r="N30" s="181" t="s">
        <v>367</v>
      </c>
      <c r="O30" s="181" t="s">
        <v>369</v>
      </c>
      <c r="P30" s="167" t="str">
        <f>IF(赛后数据!$M30="","",_xlfn.IFS(Q30=赛后数据!$N30,赛后数据!$M30,Q30=赛后数据!$V30,赛后数据!$U30,Q30=赛后数据!$AD30,赛后数据!$AC30,Q30=赛后数据!$AL30,赛后数据!$AK30))</f>
        <v>soba</v>
      </c>
      <c r="Q30" s="139" t="str">
        <f>IF(原始数据!AU30="","",原始数据!AU30)</f>
        <v>飞行家</v>
      </c>
      <c r="R30" s="177">
        <v>4</v>
      </c>
      <c r="S30" s="177" t="s">
        <v>367</v>
      </c>
      <c r="T30" s="177" t="s">
        <v>369</v>
      </c>
      <c r="U30" s="167" t="str">
        <f>IF(赛后数据!$M30="","",_xlfn.IFS(V30=赛后数据!$N30,赛后数据!$M30,V30=赛后数据!$V30,赛后数据!$U30,V30=赛后数据!$AD30,赛后数据!$AC30,V30=赛后数据!$AL30,赛后数据!$AK30))</f>
        <v>fuku</v>
      </c>
      <c r="V30" s="139" t="str">
        <f>IF(原始数据!AW30="","",原始数据!AW30)</f>
        <v>气象学家</v>
      </c>
      <c r="W30" s="177">
        <v>1</v>
      </c>
      <c r="X30" s="177" t="s">
        <v>366</v>
      </c>
      <c r="Y30" s="177" t="s">
        <v>369</v>
      </c>
      <c r="Z30" s="167" t="str">
        <f>IF(赛后数据!$M30="","",_xlfn.IFS(AA30=赛后数据!$N30,赛后数据!$M30,AA30=赛后数据!$V30,赛后数据!$U30,AA30=赛后数据!$AD30,赛后数据!$AC30,AA30=赛后数据!$AL30,赛后数据!$AK30))</f>
        <v>city</v>
      </c>
      <c r="AA30" s="139" t="str">
        <f>IF(原始数据!AY30="","",原始数据!AY30)</f>
        <v>佣兵</v>
      </c>
      <c r="AB30" s="177">
        <v>6</v>
      </c>
      <c r="AC30" s="177" t="s">
        <v>367</v>
      </c>
      <c r="AD30" s="177" t="s">
        <v>366</v>
      </c>
      <c r="AE30" s="139" t="str">
        <f>IF(原始数据!K30="","",原始数据!K30)</f>
        <v>B4U</v>
      </c>
      <c r="AF30" s="139" t="str">
        <f>IF(原始数据!L30="","",原始数据!L30)</f>
        <v>sprintzer</v>
      </c>
      <c r="AG30" s="139" t="str">
        <f>IF(原始数据!AZ30="","",原始数据!AZ30)</f>
        <v>台球手</v>
      </c>
      <c r="AH30" s="177">
        <v>3</v>
      </c>
      <c r="AI30" s="177" t="s">
        <v>371</v>
      </c>
      <c r="AJ30" s="177" t="s">
        <v>374</v>
      </c>
      <c r="AK30" s="179" t="s">
        <v>144</v>
      </c>
      <c r="AL30" s="179" t="s">
        <v>375</v>
      </c>
      <c r="AM30" s="168" t="s">
        <v>94</v>
      </c>
      <c r="AN30" s="168"/>
      <c r="AO30" s="168"/>
      <c r="AP30" s="168" t="s">
        <v>384</v>
      </c>
      <c r="AQ30" s="182"/>
      <c r="AR30" s="182"/>
      <c r="AS30" s="182"/>
      <c r="AT30" s="182"/>
      <c r="AU30" s="183"/>
      <c r="AV30" s="183"/>
      <c r="AW30" s="183"/>
      <c r="AX30" s="183"/>
      <c r="AY30" s="184"/>
      <c r="AZ30" s="184"/>
      <c r="BA30" s="173"/>
      <c r="BB30" s="174"/>
      <c r="BC30" s="175">
        <f t="shared" si="1"/>
        <v>0</v>
      </c>
      <c r="BD30" s="175" t="str">
        <f t="shared" si="2"/>
        <v/>
      </c>
      <c r="BE30" s="142" t="str">
        <f t="shared" si="0"/>
        <v>1,4,6,9</v>
      </c>
      <c r="BF30" s="176" t="str">
        <f t="shared" si="3"/>
        <v>空军,飞行家,气象学家,佣兵</v>
      </c>
    </row>
    <row r="31" spans="1:58">
      <c r="A31" s="166">
        <f>输入错误检查!B30</f>
        <v>0</v>
      </c>
      <c r="B31" s="108">
        <f>原始数据!B31</f>
        <v>5</v>
      </c>
      <c r="C31" s="108">
        <f>原始数据!C31</f>
        <v>1</v>
      </c>
      <c r="D31" s="108">
        <f>原始数据!D31</f>
        <v>1600</v>
      </c>
      <c r="E31" s="108" t="str">
        <f>原始数据!E31</f>
        <v>RC</v>
      </c>
      <c r="F31" s="108" t="str">
        <f>原始数据!F31</f>
        <v>B4U</v>
      </c>
      <c r="G31" s="108">
        <f>原始数据!G31</f>
        <v>3</v>
      </c>
      <c r="H31" s="108" t="str">
        <f>原始数据!H31</f>
        <v>上</v>
      </c>
      <c r="I31" s="108" t="str">
        <f>IF(原始数据!Y31="","",原始数据!Y31)</f>
        <v>月亮河公园</v>
      </c>
      <c r="J31" s="108" t="str">
        <f>原始数据!J31</f>
        <v>B4U</v>
      </c>
      <c r="K31" s="167" t="str">
        <f>IF(赛后数据!$M31="","",_xlfn.IFS(L31=赛后数据!$N31,赛后数据!$M31,L31=赛后数据!$V31,赛后数据!$U31,L31=赛后数据!$AD31,赛后数据!$AC31,L31=赛后数据!$AL31,赛后数据!$AK31))</f>
        <v>rolend</v>
      </c>
      <c r="L31" s="139" t="str">
        <f>IF(原始数据!AT31="","",原始数据!AT31)</f>
        <v>逃脱大师</v>
      </c>
      <c r="M31" s="177">
        <v>4</v>
      </c>
      <c r="N31" s="181" t="s">
        <v>367</v>
      </c>
      <c r="O31" s="181" t="s">
        <v>366</v>
      </c>
      <c r="P31" s="167" t="str">
        <f>IF(赛后数据!$M31="","",_xlfn.IFS(Q31=赛后数据!$N31,赛后数据!$M31,Q31=赛后数据!$V31,赛后数据!$U31,Q31=赛后数据!$AD31,赛后数据!$AC31,Q31=赛后数据!$AL31,赛后数据!$AK31))</f>
        <v>lyan</v>
      </c>
      <c r="Q31" s="139" t="str">
        <f>IF(原始数据!AU31="","",原始数据!AU31)</f>
        <v>机械师</v>
      </c>
      <c r="R31" s="177">
        <v>11</v>
      </c>
      <c r="S31" s="177" t="s">
        <v>368</v>
      </c>
      <c r="T31" s="177" t="s">
        <v>369</v>
      </c>
      <c r="U31" s="167" t="str">
        <f>IF(赛后数据!$M31="","",_xlfn.IFS(V31=赛后数据!$N31,赛后数据!$M31,V31=赛后数据!$V31,赛后数据!$U31,V31=赛后数据!$AD31,赛后数据!$AC31,V31=赛后数据!$AL31,赛后数据!$AK31))</f>
        <v>schmiddy</v>
      </c>
      <c r="V31" s="139" t="str">
        <f>IF(原始数据!AW31="","",原始数据!AW31)</f>
        <v>入殓师</v>
      </c>
      <c r="W31" s="177">
        <v>2</v>
      </c>
      <c r="X31" s="177" t="s">
        <v>367</v>
      </c>
      <c r="Y31" s="177" t="s">
        <v>369</v>
      </c>
      <c r="Z31" s="167" t="str">
        <f>IF(赛后数据!$M31="","",_xlfn.IFS(AA31=赛后数据!$N31,赛后数据!$M31,AA31=赛后数据!$V31,赛后数据!$U31,AA31=赛后数据!$AD31,赛后数据!$AC31,AA31=赛后数据!$AL31,赛后数据!$AK31))</f>
        <v>green</v>
      </c>
      <c r="AA31" s="139" t="str">
        <f>IF(原始数据!AY31="","",原始数据!AY31)</f>
        <v>勘探员</v>
      </c>
      <c r="AB31" s="177">
        <v>5</v>
      </c>
      <c r="AC31" s="177" t="s">
        <v>368</v>
      </c>
      <c r="AD31" s="177" t="s">
        <v>369</v>
      </c>
      <c r="AE31" s="139" t="str">
        <f>IF(原始数据!K31="","",原始数据!K31)</f>
        <v>RC</v>
      </c>
      <c r="AF31" s="139" t="str">
        <f>IF(原始数据!L31="","",原始数据!L31)</f>
        <v>alf</v>
      </c>
      <c r="AG31" s="139" t="str">
        <f>IF(原始数据!AZ31="","",原始数据!AZ31)</f>
        <v>26号守卫</v>
      </c>
      <c r="AH31" s="177">
        <v>10</v>
      </c>
      <c r="AI31" s="177" t="s">
        <v>371</v>
      </c>
      <c r="AJ31" s="177" t="s">
        <v>370</v>
      </c>
      <c r="AK31" s="179" t="s">
        <v>155</v>
      </c>
      <c r="AL31" s="179" t="s">
        <v>121</v>
      </c>
      <c r="AM31" s="168" t="s">
        <v>178</v>
      </c>
      <c r="AN31" s="168"/>
      <c r="AO31" s="168"/>
      <c r="AP31" s="168" t="s">
        <v>373</v>
      </c>
      <c r="AQ31" s="182"/>
      <c r="AR31" s="182"/>
      <c r="AS31" s="182"/>
      <c r="AT31" s="182"/>
      <c r="AU31" s="183"/>
      <c r="AV31" s="183"/>
      <c r="AW31" s="183"/>
      <c r="AX31" s="183"/>
      <c r="AY31" s="184"/>
      <c r="AZ31" s="184"/>
      <c r="BA31" s="173"/>
      <c r="BB31" s="174"/>
      <c r="BC31" s="175">
        <f t="shared" si="1"/>
        <v>0</v>
      </c>
      <c r="BD31" s="175" t="str">
        <f t="shared" si="2"/>
        <v/>
      </c>
      <c r="BE31" s="142" t="str">
        <f t="shared" si="0"/>
        <v>2,4,5,11</v>
      </c>
      <c r="BF31" s="176" t="str">
        <f t="shared" si="3"/>
        <v>逃脱大师,机械师,入殓师,勘探员</v>
      </c>
    </row>
    <row r="32" spans="1:58">
      <c r="A32" s="166">
        <f>输入错误检查!B31</f>
        <v>0</v>
      </c>
      <c r="B32" s="108">
        <f>原始数据!B32</f>
        <v>5</v>
      </c>
      <c r="C32" s="108">
        <f>原始数据!C32</f>
        <v>1</v>
      </c>
      <c r="D32" s="108">
        <f>原始数据!D32</f>
        <v>1600</v>
      </c>
      <c r="E32" s="108" t="str">
        <f>原始数据!E32</f>
        <v>RC</v>
      </c>
      <c r="F32" s="108" t="str">
        <f>原始数据!F32</f>
        <v>B4U</v>
      </c>
      <c r="G32" s="108">
        <f>原始数据!G32</f>
        <v>3</v>
      </c>
      <c r="H32" s="108" t="str">
        <f>原始数据!H32</f>
        <v>下</v>
      </c>
      <c r="I32" s="108" t="str">
        <f>IF(原始数据!Y32="","",原始数据!Y32)</f>
        <v>月亮河公园</v>
      </c>
      <c r="J32" s="108" t="str">
        <f>原始数据!J32</f>
        <v>RC</v>
      </c>
      <c r="K32" s="167" t="str">
        <f>IF(赛后数据!$M32="","",_xlfn.IFS(L32=赛后数据!$N32,赛后数据!$M32,L32=赛后数据!$V32,赛后数据!$U32,L32=赛后数据!$AD32,赛后数据!$AC32,L32=赛后数据!$AL32,赛后数据!$AK32))</f>
        <v>fuku</v>
      </c>
      <c r="L32" s="139" t="str">
        <f>IF(原始数据!AT32="","",原始数据!AT32)</f>
        <v>先知</v>
      </c>
      <c r="M32" s="177">
        <v>11</v>
      </c>
      <c r="N32" s="181" t="s">
        <v>368</v>
      </c>
      <c r="O32" s="181" t="s">
        <v>369</v>
      </c>
      <c r="P32" s="167" t="str">
        <f>IF(赛后数据!$M32="","",_xlfn.IFS(Q32=赛后数据!$N32,赛后数据!$M32,Q32=赛后数据!$V32,赛后数据!$U32,Q32=赛后数据!$AD32,赛后数据!$AC32,Q32=赛后数据!$AL32,赛后数据!$AK32))</f>
        <v>unpyi</v>
      </c>
      <c r="Q32" s="139" t="str">
        <f>IF(原始数据!AU32="","",原始数据!AU32)</f>
        <v>古董商</v>
      </c>
      <c r="R32" s="177">
        <v>9</v>
      </c>
      <c r="S32" s="177" t="s">
        <v>368</v>
      </c>
      <c r="T32" s="177" t="s">
        <v>366</v>
      </c>
      <c r="U32" s="167" t="str">
        <f>IF(赛后数据!$M32="","",_xlfn.IFS(V32=赛后数据!$N32,赛后数据!$M32,V32=赛后数据!$V32,赛后数据!$U32,V32=赛后数据!$AD32,赛后数据!$AC32,V32=赛后数据!$AL32,赛后数据!$AK32))</f>
        <v>city</v>
      </c>
      <c r="V32" s="139" t="str">
        <f>IF(原始数据!AW32="","",原始数据!AW32)</f>
        <v>守墓人</v>
      </c>
      <c r="W32" s="177">
        <v>2</v>
      </c>
      <c r="X32" s="177" t="s">
        <v>367</v>
      </c>
      <c r="Y32" s="177" t="s">
        <v>366</v>
      </c>
      <c r="Z32" s="167" t="str">
        <f>IF(赛后数据!$M32="","",_xlfn.IFS(AA32=赛后数据!$N32,赛后数据!$M32,AA32=赛后数据!$V32,赛后数据!$U32,AA32=赛后数据!$AD32,赛后数据!$AC32,AA32=赛后数据!$AL32,赛后数据!$AK32))</f>
        <v>soba</v>
      </c>
      <c r="AA32" s="139" t="str">
        <f>IF(原始数据!AY32="","",原始数据!AY32)</f>
        <v>幸运儿</v>
      </c>
      <c r="AB32" s="177">
        <v>4</v>
      </c>
      <c r="AC32" s="177" t="s">
        <v>368</v>
      </c>
      <c r="AD32" s="177" t="s">
        <v>366</v>
      </c>
      <c r="AE32" s="139" t="str">
        <f>IF(原始数据!K32="","",原始数据!K32)</f>
        <v>B4U</v>
      </c>
      <c r="AF32" s="139" t="str">
        <f>IF(原始数据!L32="","",原始数据!L32)</f>
        <v>sprintzer</v>
      </c>
      <c r="AG32" s="139" t="str">
        <f>IF(原始数据!AZ32="","",原始数据!AZ32)</f>
        <v>梦之女巫</v>
      </c>
      <c r="AH32" s="177">
        <v>10</v>
      </c>
      <c r="AI32" s="177" t="s">
        <v>370</v>
      </c>
      <c r="AJ32" s="177" t="s">
        <v>371</v>
      </c>
      <c r="AK32" s="179" t="s">
        <v>110</v>
      </c>
      <c r="AL32" s="179" t="s">
        <v>88</v>
      </c>
      <c r="AM32" s="168" t="s">
        <v>94</v>
      </c>
      <c r="AN32" s="168"/>
      <c r="AO32" s="168"/>
      <c r="AP32" s="168" t="s">
        <v>373</v>
      </c>
      <c r="AQ32" s="182"/>
      <c r="AR32" s="182"/>
      <c r="AS32" s="182"/>
      <c r="AT32" s="182"/>
      <c r="AU32" s="183"/>
      <c r="AV32" s="183"/>
      <c r="AW32" s="183"/>
      <c r="AX32" s="183"/>
      <c r="AY32" s="184"/>
      <c r="AZ32" s="184"/>
      <c r="BA32" s="173"/>
      <c r="BB32" s="174"/>
      <c r="BC32" s="175">
        <f t="shared" si="1"/>
        <v>0</v>
      </c>
      <c r="BD32" s="175" t="str">
        <f t="shared" si="2"/>
        <v/>
      </c>
      <c r="BE32" s="142" t="str">
        <f t="shared" si="0"/>
        <v>2,4,9,11</v>
      </c>
      <c r="BF32" s="176" t="str">
        <f t="shared" si="3"/>
        <v>先知,古董商,守墓人,幸运儿</v>
      </c>
    </row>
    <row r="33" spans="1:58">
      <c r="A33" s="166">
        <f>输入错误检查!B32</f>
        <v>0</v>
      </c>
      <c r="B33" s="108">
        <f>原始数据!B33</f>
        <v>5</v>
      </c>
      <c r="C33" s="108">
        <f>原始数据!C33</f>
        <v>1</v>
      </c>
      <c r="D33" s="108">
        <f>原始数据!D33</f>
        <v>1600</v>
      </c>
      <c r="E33" s="108" t="str">
        <f>原始数据!E33</f>
        <v>RC</v>
      </c>
      <c r="F33" s="108" t="str">
        <f>原始数据!F33</f>
        <v>B4U</v>
      </c>
      <c r="G33" s="108">
        <f>原始数据!G33</f>
        <v>4</v>
      </c>
      <c r="H33" s="108" t="str">
        <f>原始数据!H33</f>
        <v>上</v>
      </c>
      <c r="I33" s="108" t="str">
        <f>IF(原始数据!Y33="","",原始数据!Y33)</f>
        <v/>
      </c>
      <c r="J33" s="108" t="str">
        <f>原始数据!J33</f>
        <v/>
      </c>
      <c r="K33" s="167" t="str">
        <f>IF(赛后数据!$M33="","",_xlfn.IFS(L33=赛后数据!$N33,赛后数据!$M33,L33=赛后数据!$V33,赛后数据!$U33,L33=赛后数据!$AD33,赛后数据!$AC33,L33=赛后数据!$AL33,赛后数据!$AK33))</f>
        <v/>
      </c>
      <c r="L33" s="139" t="str">
        <f>IF(原始数据!AT33="","",原始数据!AT33)</f>
        <v/>
      </c>
      <c r="M33" s="177"/>
      <c r="N33" s="181"/>
      <c r="O33" s="181"/>
      <c r="P33" s="167" t="str">
        <f>IF(赛后数据!$M33="","",_xlfn.IFS(Q33=赛后数据!$N33,赛后数据!$M33,Q33=赛后数据!$V33,赛后数据!$U33,Q33=赛后数据!$AD33,赛后数据!$AC33,Q33=赛后数据!$AL33,赛后数据!$AK33))</f>
        <v/>
      </c>
      <c r="Q33" s="139" t="str">
        <f>IF(原始数据!AU33="","",原始数据!AU33)</f>
        <v/>
      </c>
      <c r="R33" s="177"/>
      <c r="S33" s="177"/>
      <c r="T33" s="177"/>
      <c r="U33" s="167" t="str">
        <f>IF(赛后数据!$M33="","",_xlfn.IFS(V33=赛后数据!$N33,赛后数据!$M33,V33=赛后数据!$V33,赛后数据!$U33,V33=赛后数据!$AD33,赛后数据!$AC33,V33=赛后数据!$AL33,赛后数据!$AK33))</f>
        <v/>
      </c>
      <c r="V33" s="139" t="str">
        <f>IF(原始数据!AW33="","",原始数据!AW33)</f>
        <v/>
      </c>
      <c r="W33" s="177"/>
      <c r="X33" s="177"/>
      <c r="Y33" s="177"/>
      <c r="Z33" s="167" t="str">
        <f>IF(赛后数据!$M33="","",_xlfn.IFS(AA33=赛后数据!$N33,赛后数据!$M33,AA33=赛后数据!$V33,赛后数据!$U33,AA33=赛后数据!$AD33,赛后数据!$AC33,AA33=赛后数据!$AL33,赛后数据!$AK33))</f>
        <v/>
      </c>
      <c r="AA33" s="139" t="str">
        <f>IF(原始数据!AY33="","",原始数据!AY33)</f>
        <v/>
      </c>
      <c r="AB33" s="177"/>
      <c r="AC33" s="177"/>
      <c r="AD33" s="177"/>
      <c r="AE33" s="139" t="str">
        <f>IF(原始数据!K33="","",原始数据!K33)</f>
        <v/>
      </c>
      <c r="AF33" s="139" t="str">
        <f>IF(原始数据!L33="","",原始数据!L33)</f>
        <v/>
      </c>
      <c r="AG33" s="139" t="str">
        <f>IF(原始数据!AZ33="","",原始数据!AZ33)</f>
        <v/>
      </c>
      <c r="AH33" s="177"/>
      <c r="AI33" s="177"/>
      <c r="AJ33" s="177"/>
      <c r="AK33" s="179"/>
      <c r="AL33" s="179"/>
      <c r="AM33" s="168"/>
      <c r="AN33" s="168"/>
      <c r="AO33" s="168"/>
      <c r="AP33" s="168"/>
      <c r="AQ33" s="182"/>
      <c r="AR33" s="182"/>
      <c r="AS33" s="182"/>
      <c r="AT33" s="182"/>
      <c r="AU33" s="183"/>
      <c r="AV33" s="183"/>
      <c r="AW33" s="183"/>
      <c r="AX33" s="183"/>
      <c r="AY33" s="184"/>
      <c r="AZ33" s="184"/>
      <c r="BA33" s="173"/>
      <c r="BB33" s="174"/>
      <c r="BC33" s="175">
        <f t="shared" si="1"/>
        <v>0</v>
      </c>
      <c r="BD33" s="175" t="str">
        <f t="shared" si="2"/>
        <v/>
      </c>
      <c r="BE33" s="142" t="str">
        <f t="shared" si="0"/>
        <v/>
      </c>
      <c r="BF33" s="176" t="str">
        <f t="shared" si="3"/>
        <v/>
      </c>
    </row>
    <row r="34" spans="1:58">
      <c r="A34" s="166">
        <f>输入错误检查!B33</f>
        <v>0</v>
      </c>
      <c r="B34" s="108">
        <f>原始数据!B34</f>
        <v>5</v>
      </c>
      <c r="C34" s="108">
        <f>原始数据!C34</f>
        <v>1</v>
      </c>
      <c r="D34" s="108">
        <f>原始数据!D34</f>
        <v>1600</v>
      </c>
      <c r="E34" s="108" t="str">
        <f>原始数据!E34</f>
        <v>RC</v>
      </c>
      <c r="F34" s="108" t="str">
        <f>原始数据!F34</f>
        <v>B4U</v>
      </c>
      <c r="G34" s="108">
        <f>原始数据!G34</f>
        <v>4</v>
      </c>
      <c r="H34" s="108" t="str">
        <f>原始数据!H34</f>
        <v>下</v>
      </c>
      <c r="I34" s="108" t="str">
        <f>IF(原始数据!Y34="","",原始数据!Y34)</f>
        <v/>
      </c>
      <c r="J34" s="108" t="str">
        <f>原始数据!J34</f>
        <v/>
      </c>
      <c r="K34" s="167" t="str">
        <f>IF(赛后数据!$M34="","",_xlfn.IFS(L34=赛后数据!$N34,赛后数据!$M34,L34=赛后数据!$V34,赛后数据!$U34,L34=赛后数据!$AD34,赛后数据!$AC34,L34=赛后数据!$AL34,赛后数据!$AK34))</f>
        <v/>
      </c>
      <c r="L34" s="139" t="str">
        <f>IF(原始数据!AT34="","",原始数据!AT34)</f>
        <v/>
      </c>
      <c r="M34" s="177"/>
      <c r="N34" s="181"/>
      <c r="O34" s="181"/>
      <c r="P34" s="167" t="str">
        <f>IF(赛后数据!$M34="","",_xlfn.IFS(Q34=赛后数据!$N34,赛后数据!$M34,Q34=赛后数据!$V34,赛后数据!$U34,Q34=赛后数据!$AD34,赛后数据!$AC34,Q34=赛后数据!$AL34,赛后数据!$AK34))</f>
        <v/>
      </c>
      <c r="Q34" s="139" t="str">
        <f>IF(原始数据!AU34="","",原始数据!AU34)</f>
        <v/>
      </c>
      <c r="R34" s="177"/>
      <c r="S34" s="177"/>
      <c r="T34" s="177"/>
      <c r="U34" s="167" t="str">
        <f>IF(赛后数据!$M34="","",_xlfn.IFS(V34=赛后数据!$N34,赛后数据!$M34,V34=赛后数据!$V34,赛后数据!$U34,V34=赛后数据!$AD34,赛后数据!$AC34,V34=赛后数据!$AL34,赛后数据!$AK34))</f>
        <v/>
      </c>
      <c r="V34" s="139" t="str">
        <f>IF(原始数据!AW34="","",原始数据!AW34)</f>
        <v/>
      </c>
      <c r="W34" s="177"/>
      <c r="X34" s="177"/>
      <c r="Y34" s="177"/>
      <c r="Z34" s="167" t="str">
        <f>IF(赛后数据!$M34="","",_xlfn.IFS(AA34=赛后数据!$N34,赛后数据!$M34,AA34=赛后数据!$V34,赛后数据!$U34,AA34=赛后数据!$AD34,赛后数据!$AC34,AA34=赛后数据!$AL34,赛后数据!$AK34))</f>
        <v/>
      </c>
      <c r="AA34" s="139" t="str">
        <f>IF(原始数据!AY34="","",原始数据!AY34)</f>
        <v/>
      </c>
      <c r="AB34" s="177"/>
      <c r="AC34" s="177"/>
      <c r="AD34" s="177"/>
      <c r="AE34" s="139" t="str">
        <f>IF(原始数据!K34="","",原始数据!K34)</f>
        <v/>
      </c>
      <c r="AF34" s="139" t="str">
        <f>IF(原始数据!L34="","",原始数据!L34)</f>
        <v/>
      </c>
      <c r="AG34" s="139" t="str">
        <f>IF(原始数据!AZ34="","",原始数据!AZ34)</f>
        <v/>
      </c>
      <c r="AH34" s="177"/>
      <c r="AI34" s="177"/>
      <c r="AJ34" s="177"/>
      <c r="AK34" s="179"/>
      <c r="AL34" s="179"/>
      <c r="AM34" s="168"/>
      <c r="AN34" s="168"/>
      <c r="AO34" s="168"/>
      <c r="AP34" s="168"/>
      <c r="AQ34" s="182"/>
      <c r="AR34" s="182"/>
      <c r="AS34" s="182"/>
      <c r="AT34" s="182"/>
      <c r="AU34" s="183"/>
      <c r="AV34" s="183"/>
      <c r="AW34" s="183"/>
      <c r="AX34" s="183"/>
      <c r="AY34" s="184"/>
      <c r="AZ34" s="184"/>
      <c r="BA34" s="173"/>
      <c r="BB34" s="174"/>
      <c r="BC34" s="175">
        <f t="shared" si="1"/>
        <v>0</v>
      </c>
      <c r="BD34" s="175" t="str">
        <f t="shared" si="2"/>
        <v/>
      </c>
      <c r="BE34" s="142" t="str">
        <f t="shared" si="0"/>
        <v/>
      </c>
      <c r="BF34" s="176" t="str">
        <f t="shared" si="3"/>
        <v/>
      </c>
    </row>
    <row r="35" spans="1:58">
      <c r="A35" s="166">
        <f>输入错误检查!B34</f>
        <v>0</v>
      </c>
      <c r="B35" s="108">
        <f>原始数据!B35</f>
        <v>5</v>
      </c>
      <c r="C35" s="108">
        <f>原始数据!C35</f>
        <v>1</v>
      </c>
      <c r="D35" s="108">
        <f>原始数据!D35</f>
        <v>1600</v>
      </c>
      <c r="E35" s="108" t="str">
        <f>原始数据!E35</f>
        <v>RC</v>
      </c>
      <c r="F35" s="108" t="str">
        <f>原始数据!F35</f>
        <v>B4U</v>
      </c>
      <c r="G35" s="108">
        <f>原始数据!G35</f>
        <v>5</v>
      </c>
      <c r="H35" s="108" t="str">
        <f>原始数据!H35</f>
        <v>上</v>
      </c>
      <c r="I35" s="108" t="str">
        <f>IF(原始数据!Y35="","",原始数据!Y35)</f>
        <v/>
      </c>
      <c r="J35" s="108" t="str">
        <f>原始数据!J35</f>
        <v/>
      </c>
      <c r="K35" s="167" t="str">
        <f>IF(赛后数据!$M35="","",_xlfn.IFS(L35=赛后数据!$N35,赛后数据!$M35,L35=赛后数据!$V35,赛后数据!$U35,L35=赛后数据!$AD35,赛后数据!$AC35,L35=赛后数据!$AL35,赛后数据!$AK35))</f>
        <v/>
      </c>
      <c r="L35" s="139" t="str">
        <f>IF(原始数据!AT35="","",原始数据!AT35)</f>
        <v/>
      </c>
      <c r="M35" s="177"/>
      <c r="N35" s="181"/>
      <c r="O35" s="181"/>
      <c r="P35" s="167" t="str">
        <f>IF(赛后数据!$M35="","",_xlfn.IFS(Q35=赛后数据!$N35,赛后数据!$M35,Q35=赛后数据!$V35,赛后数据!$U35,Q35=赛后数据!$AD35,赛后数据!$AC35,Q35=赛后数据!$AL35,赛后数据!$AK35))</f>
        <v/>
      </c>
      <c r="Q35" s="139" t="str">
        <f>IF(原始数据!AU35="","",原始数据!AU35)</f>
        <v/>
      </c>
      <c r="R35" s="177"/>
      <c r="S35" s="177"/>
      <c r="T35" s="177"/>
      <c r="U35" s="167" t="str">
        <f>IF(赛后数据!$M35="","",_xlfn.IFS(V35=赛后数据!$N35,赛后数据!$M35,V35=赛后数据!$V35,赛后数据!$U35,V35=赛后数据!$AD35,赛后数据!$AC35,V35=赛后数据!$AL35,赛后数据!$AK35))</f>
        <v/>
      </c>
      <c r="V35" s="139" t="str">
        <f>IF(原始数据!AW35="","",原始数据!AW35)</f>
        <v/>
      </c>
      <c r="W35" s="177"/>
      <c r="X35" s="177"/>
      <c r="Y35" s="177"/>
      <c r="Z35" s="167" t="str">
        <f>IF(赛后数据!$M35="","",_xlfn.IFS(AA35=赛后数据!$N35,赛后数据!$M35,AA35=赛后数据!$V35,赛后数据!$U35,AA35=赛后数据!$AD35,赛后数据!$AC35,AA35=赛后数据!$AL35,赛后数据!$AK35))</f>
        <v/>
      </c>
      <c r="AA35" s="139" t="str">
        <f>IF(原始数据!AY35="","",原始数据!AY35)</f>
        <v/>
      </c>
      <c r="AB35" s="177"/>
      <c r="AC35" s="177"/>
      <c r="AD35" s="177"/>
      <c r="AE35" s="139" t="str">
        <f>IF(原始数据!K35="","",原始数据!K35)</f>
        <v/>
      </c>
      <c r="AF35" s="139" t="str">
        <f>IF(原始数据!L35="","",原始数据!L35)</f>
        <v/>
      </c>
      <c r="AG35" s="139" t="str">
        <f>IF(原始数据!AZ35="","",原始数据!AZ35)</f>
        <v/>
      </c>
      <c r="AH35" s="177"/>
      <c r="AI35" s="177"/>
      <c r="AJ35" s="177"/>
      <c r="AK35" s="179"/>
      <c r="AL35" s="179"/>
      <c r="AM35" s="168"/>
      <c r="AN35" s="168"/>
      <c r="AO35" s="168"/>
      <c r="AP35" s="168"/>
      <c r="AQ35" s="182"/>
      <c r="AR35" s="182"/>
      <c r="AS35" s="185"/>
      <c r="AT35" s="185"/>
      <c r="AU35" s="186"/>
      <c r="AV35" s="186"/>
      <c r="AW35" s="186"/>
      <c r="AX35" s="186"/>
      <c r="AY35" s="184"/>
      <c r="AZ35" s="184"/>
      <c r="BA35" s="173"/>
      <c r="BB35" s="174"/>
      <c r="BC35" s="175">
        <f t="shared" si="1"/>
        <v>0</v>
      </c>
      <c r="BD35" s="175" t="str">
        <f t="shared" si="2"/>
        <v/>
      </c>
      <c r="BE35" s="142" t="str">
        <f t="shared" si="0"/>
        <v/>
      </c>
      <c r="BF35" s="176" t="str">
        <f t="shared" si="3"/>
        <v/>
      </c>
    </row>
    <row r="36" spans="1:58">
      <c r="A36" s="166">
        <f>输入错误检查!B35</f>
        <v>0</v>
      </c>
      <c r="B36" s="108">
        <f>原始数据!B36</f>
        <v>5</v>
      </c>
      <c r="C36" s="108">
        <f>原始数据!C36</f>
        <v>1</v>
      </c>
      <c r="D36" s="108">
        <f>原始数据!D36</f>
        <v>1600</v>
      </c>
      <c r="E36" s="108" t="str">
        <f>原始数据!E36</f>
        <v>RC</v>
      </c>
      <c r="F36" s="108" t="str">
        <f>原始数据!F36</f>
        <v>B4U</v>
      </c>
      <c r="G36" s="108">
        <f>原始数据!G36</f>
        <v>5</v>
      </c>
      <c r="H36" s="108" t="str">
        <f>原始数据!H36</f>
        <v>下</v>
      </c>
      <c r="I36" s="108" t="str">
        <f>IF(原始数据!Y36="","",原始数据!Y36)</f>
        <v/>
      </c>
      <c r="J36" s="108" t="str">
        <f>原始数据!J36</f>
        <v/>
      </c>
      <c r="K36" s="167" t="str">
        <f>IF(赛后数据!$M36="","",_xlfn.IFS(L36=赛后数据!$N36,赛后数据!$M36,L36=赛后数据!$V36,赛后数据!$U36,L36=赛后数据!$AD36,赛后数据!$AC36,L36=赛后数据!$AL36,赛后数据!$AK36))</f>
        <v/>
      </c>
      <c r="L36" s="139" t="str">
        <f>IF(原始数据!AT36="","",原始数据!AT36)</f>
        <v/>
      </c>
      <c r="M36" s="177"/>
      <c r="N36" s="181"/>
      <c r="O36" s="181"/>
      <c r="P36" s="167" t="str">
        <f>IF(赛后数据!$M36="","",_xlfn.IFS(Q36=赛后数据!$N36,赛后数据!$M36,Q36=赛后数据!$V36,赛后数据!$U36,Q36=赛后数据!$AD36,赛后数据!$AC36,Q36=赛后数据!$AL36,赛后数据!$AK36))</f>
        <v/>
      </c>
      <c r="Q36" s="139" t="str">
        <f>IF(原始数据!AU36="","",原始数据!AU36)</f>
        <v/>
      </c>
      <c r="R36" s="177"/>
      <c r="S36" s="177"/>
      <c r="T36" s="177"/>
      <c r="U36" s="167" t="str">
        <f>IF(赛后数据!$M36="","",_xlfn.IFS(V36=赛后数据!$N36,赛后数据!$M36,V36=赛后数据!$V36,赛后数据!$U36,V36=赛后数据!$AD36,赛后数据!$AC36,V36=赛后数据!$AL36,赛后数据!$AK36))</f>
        <v/>
      </c>
      <c r="V36" s="139" t="str">
        <f>IF(原始数据!AW36="","",原始数据!AW36)</f>
        <v/>
      </c>
      <c r="W36" s="177"/>
      <c r="X36" s="177"/>
      <c r="Y36" s="177"/>
      <c r="Z36" s="167" t="str">
        <f>IF(赛后数据!$M36="","",_xlfn.IFS(AA36=赛后数据!$N36,赛后数据!$M36,AA36=赛后数据!$V36,赛后数据!$U36,AA36=赛后数据!$AD36,赛后数据!$AC36,AA36=赛后数据!$AL36,赛后数据!$AK36))</f>
        <v/>
      </c>
      <c r="AA36" s="139" t="str">
        <f>IF(原始数据!AY36="","",原始数据!AY36)</f>
        <v/>
      </c>
      <c r="AB36" s="177"/>
      <c r="AC36" s="177"/>
      <c r="AD36" s="177"/>
      <c r="AE36" s="139" t="str">
        <f>IF(原始数据!K36="","",原始数据!K36)</f>
        <v/>
      </c>
      <c r="AF36" s="139" t="str">
        <f>IF(原始数据!L36="","",原始数据!L36)</f>
        <v/>
      </c>
      <c r="AG36" s="139" t="str">
        <f>IF(原始数据!AZ36="","",原始数据!AZ36)</f>
        <v/>
      </c>
      <c r="AH36" s="177"/>
      <c r="AI36" s="177"/>
      <c r="AJ36" s="177"/>
      <c r="AK36" s="179"/>
      <c r="AL36" s="179"/>
      <c r="AM36" s="168"/>
      <c r="AN36" s="168"/>
      <c r="AO36" s="168"/>
      <c r="AP36" s="168"/>
      <c r="AQ36" s="182"/>
      <c r="AR36" s="182"/>
      <c r="AS36" s="182"/>
      <c r="AT36" s="182"/>
      <c r="AU36" s="183"/>
      <c r="AV36" s="183"/>
      <c r="AW36" s="183"/>
      <c r="AX36" s="183"/>
      <c r="AY36" s="184"/>
      <c r="AZ36" s="184"/>
      <c r="BA36" s="173"/>
      <c r="BB36" s="174"/>
      <c r="BC36" s="175">
        <f t="shared" si="1"/>
        <v>0</v>
      </c>
      <c r="BD36" s="175" t="str">
        <f t="shared" si="2"/>
        <v/>
      </c>
      <c r="BE36" s="142" t="str">
        <f t="shared" si="0"/>
        <v/>
      </c>
      <c r="BF36" s="176" t="str">
        <f t="shared" si="3"/>
        <v/>
      </c>
    </row>
    <row r="37" spans="1:58">
      <c r="A37" s="166">
        <f>输入错误检查!B36</f>
        <v>0</v>
      </c>
      <c r="B37" s="108">
        <f>原始数据!B37</f>
        <v>5</v>
      </c>
      <c r="C37" s="108">
        <f>原始数据!C37</f>
        <v>1</v>
      </c>
      <c r="D37" s="108">
        <f>原始数据!D37</f>
        <v>1600</v>
      </c>
      <c r="E37" s="108" t="str">
        <f>原始数据!E37</f>
        <v>RC</v>
      </c>
      <c r="F37" s="108" t="str">
        <f>原始数据!F37</f>
        <v>B4U</v>
      </c>
      <c r="G37" s="108" t="str">
        <f>原始数据!G37</f>
        <v>加</v>
      </c>
      <c r="H37" s="108" t="str">
        <f>原始数据!H37</f>
        <v>上</v>
      </c>
      <c r="I37" s="108" t="str">
        <f>IF(原始数据!Y37="","",原始数据!Y37)</f>
        <v/>
      </c>
      <c r="J37" s="108" t="str">
        <f>原始数据!J37</f>
        <v/>
      </c>
      <c r="K37" s="167" t="str">
        <f>IF(赛后数据!$M37="","",_xlfn.IFS(L37=赛后数据!$N37,赛后数据!$M37,L37=赛后数据!$V37,赛后数据!$U37,L37=赛后数据!$AD37,赛后数据!$AC37,L37=赛后数据!$AL37,赛后数据!$AK37))</f>
        <v/>
      </c>
      <c r="L37" s="139" t="str">
        <f>IF(原始数据!AT37="","",原始数据!AT37)</f>
        <v/>
      </c>
      <c r="M37" s="177"/>
      <c r="N37" s="181"/>
      <c r="O37" s="181"/>
      <c r="P37" s="167" t="str">
        <f>IF(赛后数据!$M37="","",_xlfn.IFS(Q37=赛后数据!$N37,赛后数据!$M37,Q37=赛后数据!$V37,赛后数据!$U37,Q37=赛后数据!$AD37,赛后数据!$AC37,Q37=赛后数据!$AL37,赛后数据!$AK37))</f>
        <v/>
      </c>
      <c r="Q37" s="139" t="str">
        <f>IF(原始数据!AU37="","",原始数据!AU37)</f>
        <v/>
      </c>
      <c r="R37" s="177"/>
      <c r="S37" s="177"/>
      <c r="T37" s="177"/>
      <c r="U37" s="167" t="str">
        <f>IF(赛后数据!$M37="","",_xlfn.IFS(V37=赛后数据!$N37,赛后数据!$M37,V37=赛后数据!$V37,赛后数据!$U37,V37=赛后数据!$AD37,赛后数据!$AC37,V37=赛后数据!$AL37,赛后数据!$AK37))</f>
        <v/>
      </c>
      <c r="V37" s="139" t="str">
        <f>IF(原始数据!AW37="","",原始数据!AW37)</f>
        <v/>
      </c>
      <c r="W37" s="177"/>
      <c r="X37" s="177"/>
      <c r="Y37" s="177"/>
      <c r="Z37" s="167" t="str">
        <f>IF(赛后数据!$M37="","",_xlfn.IFS(AA37=赛后数据!$N37,赛后数据!$M37,AA37=赛后数据!$V37,赛后数据!$U37,AA37=赛后数据!$AD37,赛后数据!$AC37,AA37=赛后数据!$AL37,赛后数据!$AK37))</f>
        <v/>
      </c>
      <c r="AA37" s="139" t="str">
        <f>IF(原始数据!AY37="","",原始数据!AY37)</f>
        <v/>
      </c>
      <c r="AB37" s="177"/>
      <c r="AC37" s="177"/>
      <c r="AD37" s="177"/>
      <c r="AE37" s="139" t="str">
        <f>IF(原始数据!K37="","",原始数据!K37)</f>
        <v/>
      </c>
      <c r="AF37" s="139" t="str">
        <f>IF(原始数据!L37="","",原始数据!L37)</f>
        <v/>
      </c>
      <c r="AG37" s="139" t="str">
        <f>IF(原始数据!AZ37="","",原始数据!AZ37)</f>
        <v/>
      </c>
      <c r="AH37" s="177"/>
      <c r="AI37" s="177"/>
      <c r="AJ37" s="177"/>
      <c r="AK37" s="179"/>
      <c r="AL37" s="179"/>
      <c r="AM37" s="168"/>
      <c r="AN37" s="168"/>
      <c r="AO37" s="168"/>
      <c r="AP37" s="168"/>
      <c r="AQ37" s="182"/>
      <c r="AR37" s="182"/>
      <c r="AS37" s="182"/>
      <c r="AT37" s="182"/>
      <c r="AU37" s="183"/>
      <c r="AV37" s="183"/>
      <c r="AW37" s="183"/>
      <c r="AX37" s="183"/>
      <c r="AY37" s="184"/>
      <c r="AZ37" s="184"/>
      <c r="BA37" s="173"/>
      <c r="BB37" s="174"/>
      <c r="BC37" s="175">
        <f t="shared" si="1"/>
        <v>0</v>
      </c>
      <c r="BD37" s="175" t="str">
        <f t="shared" si="2"/>
        <v/>
      </c>
      <c r="BE37" s="142" t="str">
        <f t="shared" si="0"/>
        <v/>
      </c>
      <c r="BF37" s="176" t="str">
        <f t="shared" si="3"/>
        <v/>
      </c>
    </row>
    <row r="38" spans="1:58">
      <c r="A38" s="166">
        <f>输入错误检查!B37</f>
        <v>0</v>
      </c>
      <c r="B38" s="108">
        <f>原始数据!B38</f>
        <v>5</v>
      </c>
      <c r="C38" s="108">
        <f>原始数据!C38</f>
        <v>1</v>
      </c>
      <c r="D38" s="108">
        <f>原始数据!D38</f>
        <v>1600</v>
      </c>
      <c r="E38" s="108" t="str">
        <f>原始数据!E38</f>
        <v>RC</v>
      </c>
      <c r="F38" s="108" t="str">
        <f>原始数据!F38</f>
        <v>B4U</v>
      </c>
      <c r="G38" s="108" t="str">
        <f>原始数据!G38</f>
        <v>加</v>
      </c>
      <c r="H38" s="108" t="str">
        <f>原始数据!H38</f>
        <v>下</v>
      </c>
      <c r="I38" s="108" t="str">
        <f>IF(原始数据!Y38="","",原始数据!Y38)</f>
        <v/>
      </c>
      <c r="J38" s="108" t="str">
        <f>原始数据!J38</f>
        <v/>
      </c>
      <c r="K38" s="167" t="str">
        <f>IF(赛后数据!$M38="","",_xlfn.IFS(L38=赛后数据!$N38,赛后数据!$M38,L38=赛后数据!$V38,赛后数据!$U38,L38=赛后数据!$AD38,赛后数据!$AC38,L38=赛后数据!$AL38,赛后数据!$AK38))</f>
        <v/>
      </c>
      <c r="L38" s="139" t="str">
        <f>IF(原始数据!AT38="","",原始数据!AT38)</f>
        <v/>
      </c>
      <c r="M38" s="177"/>
      <c r="N38" s="181"/>
      <c r="O38" s="181"/>
      <c r="P38" s="167" t="str">
        <f>IF(赛后数据!$M38="","",_xlfn.IFS(Q38=赛后数据!$N38,赛后数据!$M38,Q38=赛后数据!$V38,赛后数据!$U38,Q38=赛后数据!$AD38,赛后数据!$AC38,Q38=赛后数据!$AL38,赛后数据!$AK38))</f>
        <v/>
      </c>
      <c r="Q38" s="139" t="str">
        <f>IF(原始数据!AU38="","",原始数据!AU38)</f>
        <v/>
      </c>
      <c r="R38" s="177"/>
      <c r="S38" s="177"/>
      <c r="T38" s="177"/>
      <c r="U38" s="167" t="str">
        <f>IF(赛后数据!$M38="","",_xlfn.IFS(V38=赛后数据!$N38,赛后数据!$M38,V38=赛后数据!$V38,赛后数据!$U38,V38=赛后数据!$AD38,赛后数据!$AC38,V38=赛后数据!$AL38,赛后数据!$AK38))</f>
        <v/>
      </c>
      <c r="V38" s="139" t="str">
        <f>IF(原始数据!AW38="","",原始数据!AW38)</f>
        <v/>
      </c>
      <c r="W38" s="177"/>
      <c r="X38" s="177"/>
      <c r="Y38" s="177"/>
      <c r="Z38" s="167" t="str">
        <f>IF(赛后数据!$M38="","",_xlfn.IFS(AA38=赛后数据!$N38,赛后数据!$M38,AA38=赛后数据!$V38,赛后数据!$U38,AA38=赛后数据!$AD38,赛后数据!$AC38,AA38=赛后数据!$AL38,赛后数据!$AK38))</f>
        <v/>
      </c>
      <c r="AA38" s="139" t="str">
        <f>IF(原始数据!AY38="","",原始数据!AY38)</f>
        <v/>
      </c>
      <c r="AB38" s="177"/>
      <c r="AC38" s="177"/>
      <c r="AD38" s="177"/>
      <c r="AE38" s="139" t="str">
        <f>IF(原始数据!K38="","",原始数据!K38)</f>
        <v/>
      </c>
      <c r="AF38" s="139" t="str">
        <f>IF(原始数据!L38="","",原始数据!L38)</f>
        <v/>
      </c>
      <c r="AG38" s="139" t="str">
        <f>IF(原始数据!AZ38="","",原始数据!AZ38)</f>
        <v/>
      </c>
      <c r="AH38" s="177"/>
      <c r="AI38" s="177"/>
      <c r="AJ38" s="177"/>
      <c r="AK38" s="179"/>
      <c r="AL38" s="179"/>
      <c r="AM38" s="168"/>
      <c r="AN38" s="168"/>
      <c r="AO38" s="168"/>
      <c r="AP38" s="168"/>
      <c r="AQ38" s="182"/>
      <c r="AR38" s="182"/>
      <c r="AS38" s="182"/>
      <c r="AT38" s="182"/>
      <c r="AU38" s="183"/>
      <c r="AV38" s="183"/>
      <c r="AW38" s="183"/>
      <c r="AX38" s="183"/>
      <c r="AY38" s="184"/>
      <c r="AZ38" s="184"/>
      <c r="BA38" s="173"/>
      <c r="BB38" s="174"/>
      <c r="BC38" s="175">
        <f t="shared" si="1"/>
        <v>0</v>
      </c>
      <c r="BD38" s="175" t="str">
        <f t="shared" si="2"/>
        <v/>
      </c>
      <c r="BE38" s="142" t="str">
        <f t="shared" si="0"/>
        <v/>
      </c>
      <c r="BF38" s="176" t="str">
        <f t="shared" si="3"/>
        <v/>
      </c>
    </row>
    <row r="39" spans="1:58">
      <c r="A39" s="166">
        <f>输入错误检查!B38</f>
        <v>0</v>
      </c>
      <c r="B39" s="108">
        <f>原始数据!B39</f>
        <v>5</v>
      </c>
      <c r="C39" s="108">
        <f>原始数据!C39</f>
        <v>1</v>
      </c>
      <c r="D39" s="108">
        <f>原始数据!D39</f>
        <v>1800</v>
      </c>
      <c r="E39" s="108" t="str">
        <f>原始数据!E39</f>
        <v>AXIZ</v>
      </c>
      <c r="F39" s="108" t="str">
        <f>原始数据!F39</f>
        <v>ACT</v>
      </c>
      <c r="G39" s="108">
        <f>原始数据!G39</f>
        <v>1</v>
      </c>
      <c r="H39" s="108" t="str">
        <f>原始数据!H39</f>
        <v>上</v>
      </c>
      <c r="I39" s="108" t="str">
        <f>IF(原始数据!Y39="","",原始数据!Y39)</f>
        <v>湖景村</v>
      </c>
      <c r="J39" s="108" t="str">
        <f>原始数据!J39</f>
        <v>AXIZ</v>
      </c>
      <c r="K39" s="167" t="str">
        <f>IF(赛后数据!$M39="","",_xlfn.IFS(L39=赛后数据!$N39,赛后数据!$M39,L39=赛后数据!$V39,赛后数据!$U39,L39=赛后数据!$AD39,赛后数据!$AC39,L39=赛后数据!$AL39,赛后数据!$AK39))</f>
        <v>nyan</v>
      </c>
      <c r="L39" s="139" t="str">
        <f>IF(原始数据!AT39="","",原始数据!AT39)</f>
        <v>古董商</v>
      </c>
      <c r="M39" s="177">
        <v>8</v>
      </c>
      <c r="N39" s="178" t="s">
        <v>368</v>
      </c>
      <c r="O39" s="178" t="s">
        <v>367</v>
      </c>
      <c r="P39" s="167" t="str">
        <f>IF(赛后数据!$M39="","",_xlfn.IFS(Q39=赛后数据!$N39,赛后数据!$M39,Q39=赛后数据!$V39,赛后数据!$U39,Q39=赛后数据!$AD39,赛后数据!$AC39,Q39=赛后数据!$AL39,赛后数据!$AK39))</f>
        <v>monop</v>
      </c>
      <c r="Q39" s="139" t="str">
        <f>IF(原始数据!AU39="","",原始数据!AU39)</f>
        <v>木偶师</v>
      </c>
      <c r="R39" s="177">
        <v>3</v>
      </c>
      <c r="S39" s="179" t="s">
        <v>366</v>
      </c>
      <c r="T39" s="179" t="s">
        <v>367</v>
      </c>
      <c r="U39" s="167" t="str">
        <f>IF(赛后数据!$M39="","",_xlfn.IFS(V39=赛后数据!$N39,赛后数据!$M39,V39=赛后数据!$V39,赛后数据!$U39,V39=赛后数据!$AD39,赛后数据!$AC39,V39=赛后数据!$AL39,赛后数据!$AK39))</f>
        <v>takakou</v>
      </c>
      <c r="V39" s="139" t="str">
        <f>IF(原始数据!AW39="","",原始数据!AW39)</f>
        <v>大副</v>
      </c>
      <c r="W39" s="177">
        <v>11</v>
      </c>
      <c r="X39" s="179" t="s">
        <v>366</v>
      </c>
      <c r="Y39" s="179" t="s">
        <v>367</v>
      </c>
      <c r="Z39" s="167" t="str">
        <f>IF(赛后数据!$M39="","",_xlfn.IFS(AA39=赛后数据!$N39,赛后数据!$M39,AA39=赛后数据!$V39,赛后数据!$U39,AA39=赛后数据!$AD39,赛后数据!$AC39,AA39=赛后数据!$AL39,赛后数据!$AK39))</f>
        <v>atto</v>
      </c>
      <c r="AA39" s="139" t="str">
        <f>IF(原始数据!AY39="","",原始数据!AY39)</f>
        <v>魔术师</v>
      </c>
      <c r="AB39" s="177">
        <v>6</v>
      </c>
      <c r="AC39" s="179" t="s">
        <v>369</v>
      </c>
      <c r="AD39" s="179" t="s">
        <v>367</v>
      </c>
      <c r="AE39" s="139" t="str">
        <f>IF(原始数据!K39="","",原始数据!K39)</f>
        <v>ACT</v>
      </c>
      <c r="AF39" s="139" t="str">
        <f>IF(原始数据!L39="","",原始数据!L39)</f>
        <v>zz9</v>
      </c>
      <c r="AG39" s="139" t="str">
        <f>IF(原始数据!AZ39="","",原始数据!AZ39)</f>
        <v>跛脚羊</v>
      </c>
      <c r="AH39" s="177">
        <v>4</v>
      </c>
      <c r="AI39" s="179" t="s">
        <v>370</v>
      </c>
      <c r="AJ39" s="179" t="s">
        <v>371</v>
      </c>
      <c r="AK39" s="180" t="s">
        <v>99</v>
      </c>
      <c r="AL39" s="179" t="s">
        <v>121</v>
      </c>
      <c r="AM39" s="167" t="s">
        <v>103</v>
      </c>
      <c r="AN39" s="168"/>
      <c r="AO39" s="168"/>
      <c r="AP39" s="167" t="s">
        <v>373</v>
      </c>
      <c r="AQ39" s="182">
        <v>1</v>
      </c>
      <c r="AR39" s="182">
        <v>51</v>
      </c>
      <c r="AS39" s="182">
        <v>313</v>
      </c>
      <c r="AT39" s="182"/>
      <c r="AU39" s="183">
        <v>3</v>
      </c>
      <c r="AV39" s="183">
        <v>25</v>
      </c>
      <c r="AW39" s="183">
        <v>438</v>
      </c>
      <c r="AX39" s="183"/>
      <c r="AY39" s="184">
        <v>5</v>
      </c>
      <c r="AZ39" s="184">
        <v>15</v>
      </c>
      <c r="BA39" s="173"/>
      <c r="BB39" s="174"/>
      <c r="BC39" s="175">
        <f t="shared" si="1"/>
        <v>111</v>
      </c>
      <c r="BD39" s="175">
        <f t="shared" si="2"/>
        <v>5</v>
      </c>
      <c r="BE39" s="142" t="str">
        <f t="shared" si="0"/>
        <v>3,6,8,11</v>
      </c>
      <c r="BF39" s="176" t="str">
        <f t="shared" si="3"/>
        <v>古董商,木偶师,大副,魔术师</v>
      </c>
    </row>
    <row r="40" spans="1:58">
      <c r="A40" s="166">
        <f>输入错误检查!B39</f>
        <v>0</v>
      </c>
      <c r="B40" s="108">
        <f>原始数据!B40</f>
        <v>5</v>
      </c>
      <c r="C40" s="108">
        <f>原始数据!C40</f>
        <v>1</v>
      </c>
      <c r="D40" s="108">
        <f>原始数据!D40</f>
        <v>1800</v>
      </c>
      <c r="E40" s="108" t="str">
        <f>原始数据!E40</f>
        <v>AXIZ</v>
      </c>
      <c r="F40" s="108" t="str">
        <f>原始数据!F40</f>
        <v>ACT</v>
      </c>
      <c r="G40" s="108">
        <f>原始数据!G40</f>
        <v>1</v>
      </c>
      <c r="H40" s="108" t="str">
        <f>原始数据!H40</f>
        <v>下</v>
      </c>
      <c r="I40" s="108" t="str">
        <f>IF(原始数据!Y40="","",原始数据!Y40)</f>
        <v>湖景村</v>
      </c>
      <c r="J40" s="108" t="str">
        <f>原始数据!J40</f>
        <v>ACT</v>
      </c>
      <c r="K40" s="167" t="str">
        <f>IF(赛后数据!$M40="","",_xlfn.IFS(L40=赛后数据!$N40,赛后数据!$M40,L40=赛后数据!$V40,赛后数据!$U40,L40=赛后数据!$AD40,赛后数据!$AC40,L40=赛后数据!$AL40,赛后数据!$AK40))</f>
        <v>xy</v>
      </c>
      <c r="L40" s="139" t="str">
        <f>IF(原始数据!AT40="","",原始数据!AT40)</f>
        <v>木偶师</v>
      </c>
      <c r="M40" s="177">
        <v>3</v>
      </c>
      <c r="N40" s="178" t="s">
        <v>366</v>
      </c>
      <c r="O40" s="178" t="s">
        <v>367</v>
      </c>
      <c r="P40" s="167" t="str">
        <f>IF(赛后数据!$M40="","",_xlfn.IFS(Q40=赛后数据!$N40,赛后数据!$M40,Q40=赛后数据!$V40,赛后数据!$U40,Q40=赛后数据!$AD40,赛后数据!$AC40,Q40=赛后数据!$AL40,赛后数据!$AK40))</f>
        <v>eleven</v>
      </c>
      <c r="Q40" s="139" t="str">
        <f>IF(原始数据!AU40="","",原始数据!AU40)</f>
        <v>大副</v>
      </c>
      <c r="R40" s="177">
        <v>11</v>
      </c>
      <c r="S40" s="179" t="s">
        <v>366</v>
      </c>
      <c r="T40" s="179" t="s">
        <v>367</v>
      </c>
      <c r="U40" s="167" t="str">
        <f>IF(赛后数据!$M40="","",_xlfn.IFS(V40=赛后数据!$N40,赛后数据!$M40,V40=赛后数据!$V40,赛后数据!$U40,V40=赛后数据!$AD40,赛后数据!$AC40,V40=赛后数据!$AL40,赛后数据!$AK40))</f>
        <v>xen</v>
      </c>
      <c r="V40" s="139" t="str">
        <f>IF(原始数据!AW40="","",原始数据!AW40)</f>
        <v>咒术师</v>
      </c>
      <c r="W40" s="177">
        <v>8</v>
      </c>
      <c r="X40" s="179" t="s">
        <v>369</v>
      </c>
      <c r="Y40" s="179" t="s">
        <v>368</v>
      </c>
      <c r="Z40" s="167" t="str">
        <f>IF(赛后数据!$M40="","",_xlfn.IFS(AA40=赛后数据!$N40,赛后数据!$M40,AA40=赛后数据!$V40,赛后数据!$U40,AA40=赛后数据!$AD40,赛后数据!$AC40,AA40=赛后数据!$AL40,赛后数据!$AK40))</f>
        <v>xmiao5</v>
      </c>
      <c r="AA40" s="139" t="str">
        <f>IF(原始数据!AY40="","",原始数据!AY40)</f>
        <v>魔术师</v>
      </c>
      <c r="AB40" s="177">
        <v>5</v>
      </c>
      <c r="AC40" s="179" t="s">
        <v>369</v>
      </c>
      <c r="AD40" s="179" t="s">
        <v>367</v>
      </c>
      <c r="AE40" s="139" t="str">
        <f>IF(原始数据!K40="","",原始数据!K40)</f>
        <v>AXIZ</v>
      </c>
      <c r="AF40" s="139" t="str">
        <f>IF(原始数据!L40="","",原始数据!L40)</f>
        <v>kakiri</v>
      </c>
      <c r="AG40" s="139" t="str">
        <f>IF(原始数据!AZ40="","",原始数据!AZ40)</f>
        <v>跛脚羊</v>
      </c>
      <c r="AH40" s="177">
        <v>7</v>
      </c>
      <c r="AI40" s="179" t="s">
        <v>370</v>
      </c>
      <c r="AJ40" s="179" t="s">
        <v>371</v>
      </c>
      <c r="AK40" s="179" t="s">
        <v>99</v>
      </c>
      <c r="AL40" s="179" t="s">
        <v>144</v>
      </c>
      <c r="AM40" s="167" t="s">
        <v>159</v>
      </c>
      <c r="AN40" s="168"/>
      <c r="AO40" s="168"/>
      <c r="AP40" s="187" t="s">
        <v>376</v>
      </c>
      <c r="AQ40" s="182">
        <v>1</v>
      </c>
      <c r="AR40" s="182">
        <v>6</v>
      </c>
      <c r="AS40" s="182">
        <v>163</v>
      </c>
      <c r="AT40" s="182"/>
      <c r="AU40" s="183">
        <v>3</v>
      </c>
      <c r="AV40" s="183">
        <v>26</v>
      </c>
      <c r="AW40" s="183">
        <v>419</v>
      </c>
      <c r="AX40" s="183"/>
      <c r="AY40" s="184">
        <v>6</v>
      </c>
      <c r="AZ40" s="184">
        <v>51</v>
      </c>
      <c r="BA40" s="173"/>
      <c r="BB40" s="174"/>
      <c r="BC40" s="175">
        <f t="shared" si="1"/>
        <v>66</v>
      </c>
      <c r="BD40" s="175">
        <f t="shared" si="2"/>
        <v>6</v>
      </c>
      <c r="BE40" s="142" t="str">
        <f t="shared" si="0"/>
        <v>3,5,8,11</v>
      </c>
      <c r="BF40" s="176" t="str">
        <f t="shared" si="3"/>
        <v>木偶师,大副,咒术师,魔术师</v>
      </c>
    </row>
    <row r="41" spans="1:58">
      <c r="A41" s="166">
        <f>输入错误检查!B40</f>
        <v>0</v>
      </c>
      <c r="B41" s="108">
        <f>原始数据!B41</f>
        <v>5</v>
      </c>
      <c r="C41" s="108">
        <f>原始数据!C41</f>
        <v>1</v>
      </c>
      <c r="D41" s="108">
        <f>原始数据!D41</f>
        <v>1800</v>
      </c>
      <c r="E41" s="108" t="str">
        <f>原始数据!E41</f>
        <v>AXIZ</v>
      </c>
      <c r="F41" s="108" t="str">
        <f>原始数据!F41</f>
        <v>ACT</v>
      </c>
      <c r="G41" s="108">
        <f>原始数据!G41</f>
        <v>2</v>
      </c>
      <c r="H41" s="108" t="str">
        <f>原始数据!H41</f>
        <v>上</v>
      </c>
      <c r="I41" s="108" t="str">
        <f>IF(原始数据!Y41="","",原始数据!Y41)</f>
        <v>月亮河公园</v>
      </c>
      <c r="J41" s="108" t="str">
        <f>原始数据!J41</f>
        <v>ACT</v>
      </c>
      <c r="K41" s="167" t="str">
        <f>IF(赛后数据!$M41="","",_xlfn.IFS(L41=赛后数据!$N41,赛后数据!$M41,L41=赛后数据!$V41,赛后数据!$U41,L41=赛后数据!$AD41,赛后数据!$AC41,L41=赛后数据!$AL41,赛后数据!$AK41))</f>
        <v>eleven</v>
      </c>
      <c r="L41" s="139" t="str">
        <f>IF(原始数据!AT41="","",原始数据!AT41)</f>
        <v>守墓人</v>
      </c>
      <c r="M41" s="179">
        <v>2</v>
      </c>
      <c r="N41" s="178" t="s">
        <v>366</v>
      </c>
      <c r="O41" s="178" t="s">
        <v>367</v>
      </c>
      <c r="P41" s="167" t="str">
        <f>IF(赛后数据!$M41="","",_xlfn.IFS(Q41=赛后数据!$N41,赛后数据!$M41,Q41=赛后数据!$V41,赛后数据!$U41,Q41=赛后数据!$AD41,赛后数据!$AC41,Q41=赛后数据!$AL41,赛后数据!$AK41))</f>
        <v>xmiao5</v>
      </c>
      <c r="Q41" s="139" t="str">
        <f>IF(原始数据!AU41="","",原始数据!AU41)</f>
        <v>幻灯师</v>
      </c>
      <c r="R41" s="177">
        <v>9</v>
      </c>
      <c r="S41" s="179" t="s">
        <v>369</v>
      </c>
      <c r="T41" s="179" t="s">
        <v>366</v>
      </c>
      <c r="U41" s="167" t="str">
        <f>IF(赛后数据!$M41="","",_xlfn.IFS(V41=赛后数据!$N41,赛后数据!$M41,V41=赛后数据!$V41,赛后数据!$U41,V41=赛后数据!$AD41,赛后数据!$AC41,V41=赛后数据!$AL41,赛后数据!$AK41))</f>
        <v>xy</v>
      </c>
      <c r="V41" s="139" t="str">
        <f>IF(原始数据!AW41="","",原始数据!AW41)</f>
        <v>弓箭手</v>
      </c>
      <c r="W41" s="177">
        <v>4</v>
      </c>
      <c r="X41" s="179" t="s">
        <v>368</v>
      </c>
      <c r="Y41" s="179" t="s">
        <v>367</v>
      </c>
      <c r="Z41" s="167" t="str">
        <f>IF(赛后数据!$M41="","",_xlfn.IFS(AA41=赛后数据!$N41,赛后数据!$M41,AA41=赛后数据!$V41,赛后数据!$U41,AA41=赛后数据!$AD41,赛后数据!$AC41,AA41=赛后数据!$AL41,赛后数据!$AK41))</f>
        <v>xen</v>
      </c>
      <c r="AA41" s="139" t="str">
        <f>IF(原始数据!AY41="","",原始数据!AY41)</f>
        <v>病患</v>
      </c>
      <c r="AB41" s="177">
        <v>11</v>
      </c>
      <c r="AC41" s="179" t="s">
        <v>366</v>
      </c>
      <c r="AD41" s="179" t="s">
        <v>369</v>
      </c>
      <c r="AE41" s="139" t="str">
        <f>IF(原始数据!K41="","",原始数据!K41)</f>
        <v>AXIZ</v>
      </c>
      <c r="AF41" s="139" t="str">
        <f>IF(原始数据!L41="","",原始数据!L41)</f>
        <v>kakiri</v>
      </c>
      <c r="AG41" s="139" t="str">
        <f>IF(原始数据!AZ41="","",原始数据!AZ41)</f>
        <v>时空之影</v>
      </c>
      <c r="AH41" s="177">
        <v>10</v>
      </c>
      <c r="AI41" s="179" t="s">
        <v>374</v>
      </c>
      <c r="AJ41" s="179" t="s">
        <v>371</v>
      </c>
      <c r="AK41" s="179" t="s">
        <v>144</v>
      </c>
      <c r="AL41" s="179" t="s">
        <v>375</v>
      </c>
      <c r="AM41" s="167" t="s">
        <v>160</v>
      </c>
      <c r="AN41" s="168"/>
      <c r="AO41" s="168"/>
      <c r="AP41" s="167" t="s">
        <v>382</v>
      </c>
      <c r="AQ41" s="182"/>
      <c r="AR41" s="182"/>
      <c r="AS41" s="182"/>
      <c r="AT41" s="182"/>
      <c r="AU41" s="183"/>
      <c r="AV41" s="183"/>
      <c r="AW41" s="183"/>
      <c r="AX41" s="183"/>
      <c r="AY41" s="184"/>
      <c r="AZ41" s="184"/>
      <c r="BA41" s="173"/>
      <c r="BB41" s="174"/>
      <c r="BC41" s="175">
        <f t="shared" si="1"/>
        <v>0</v>
      </c>
      <c r="BD41" s="175" t="str">
        <f t="shared" si="2"/>
        <v/>
      </c>
      <c r="BE41" s="142" t="str">
        <f t="shared" si="0"/>
        <v>2,4,9,11</v>
      </c>
      <c r="BF41" s="176" t="str">
        <f t="shared" si="3"/>
        <v>守墓人,幻灯师,弓箭手,病患</v>
      </c>
    </row>
    <row r="42" spans="1:58">
      <c r="A42" s="166">
        <f>输入错误检查!B41</f>
        <v>0</v>
      </c>
      <c r="B42" s="108">
        <f>原始数据!B42</f>
        <v>5</v>
      </c>
      <c r="C42" s="108">
        <f>原始数据!C42</f>
        <v>1</v>
      </c>
      <c r="D42" s="108">
        <f>原始数据!D42</f>
        <v>1800</v>
      </c>
      <c r="E42" s="108" t="str">
        <f>原始数据!E42</f>
        <v>AXIZ</v>
      </c>
      <c r="F42" s="108" t="str">
        <f>原始数据!F42</f>
        <v>ACT</v>
      </c>
      <c r="G42" s="108">
        <f>原始数据!G42</f>
        <v>2</v>
      </c>
      <c r="H42" s="108" t="str">
        <f>原始数据!H42</f>
        <v>下</v>
      </c>
      <c r="I42" s="108" t="str">
        <f>IF(原始数据!Y42="","",原始数据!Y42)</f>
        <v>月亮河公园</v>
      </c>
      <c r="J42" s="108" t="str">
        <f>原始数据!J42</f>
        <v>AXIZ</v>
      </c>
      <c r="K42" s="167" t="str">
        <f>IF(赛后数据!$M42="","",_xlfn.IFS(L42=赛后数据!$N42,赛后数据!$M42,L42=赛后数据!$V42,赛后数据!$U42,L42=赛后数据!$AD42,赛后数据!$AC42,L42=赛后数据!$AL42,赛后数据!$AK42))</f>
        <v>takakou</v>
      </c>
      <c r="L42" s="139" t="str">
        <f>IF(原始数据!AT42="","",原始数据!AT42)</f>
        <v>佣兵</v>
      </c>
      <c r="M42" s="177">
        <v>2</v>
      </c>
      <c r="N42" s="178" t="s">
        <v>367</v>
      </c>
      <c r="O42" s="178" t="s">
        <v>366</v>
      </c>
      <c r="P42" s="167" t="str">
        <f>IF(赛后数据!$M42="","",_xlfn.IFS(Q42=赛后数据!$N42,赛后数据!$M42,Q42=赛后数据!$V42,赛后数据!$U42,Q42=赛后数据!$AD42,赛后数据!$AC42,Q42=赛后数据!$AL42,赛后数据!$AK42))</f>
        <v>nyan</v>
      </c>
      <c r="Q42" s="139" t="str">
        <f>IF(原始数据!AU42="","",原始数据!AU42)</f>
        <v>弓箭手</v>
      </c>
      <c r="R42" s="177">
        <v>8</v>
      </c>
      <c r="S42" s="179" t="s">
        <v>368</v>
      </c>
      <c r="T42" s="179" t="s">
        <v>369</v>
      </c>
      <c r="U42" s="167" t="str">
        <f>IF(赛后数据!$M42="","",_xlfn.IFS(V42=赛后数据!$N42,赛后数据!$M42,V42=赛后数据!$V42,赛后数据!$U42,V42=赛后数据!$AD42,赛后数据!$AC42,V42=赛后数据!$AL42,赛后数据!$AK42))</f>
        <v>atto</v>
      </c>
      <c r="V42" s="139" t="str">
        <f>IF(原始数据!AW42="","",原始数据!AW42)</f>
        <v>小说家</v>
      </c>
      <c r="W42" s="177">
        <v>5</v>
      </c>
      <c r="X42" s="179" t="s">
        <v>367</v>
      </c>
      <c r="Y42" s="179" t="s">
        <v>366</v>
      </c>
      <c r="Z42" s="167" t="str">
        <f>IF(赛后数据!$M42="","",_xlfn.IFS(AA42=赛后数据!$N42,赛后数据!$M42,AA42=赛后数据!$V42,赛后数据!$U42,AA42=赛后数据!$AD42,赛后数据!$AC42,AA42=赛后数据!$AL42,赛后数据!$AK42))</f>
        <v>monop</v>
      </c>
      <c r="AA42" s="139" t="str">
        <f>IF(原始数据!AY42="","",原始数据!AY42)</f>
        <v>气象学家</v>
      </c>
      <c r="AB42" s="177">
        <v>11</v>
      </c>
      <c r="AC42" s="179" t="s">
        <v>366</v>
      </c>
      <c r="AD42" s="179" t="s">
        <v>369</v>
      </c>
      <c r="AE42" s="139" t="str">
        <f>IF(原始数据!K42="","",原始数据!K42)</f>
        <v>ACT</v>
      </c>
      <c r="AF42" s="139" t="str">
        <f>IF(原始数据!L42="","",原始数据!L42)</f>
        <v>zz9</v>
      </c>
      <c r="AG42" s="139" t="str">
        <f>IF(原始数据!AZ42="","",原始数据!AZ42)</f>
        <v>台球手</v>
      </c>
      <c r="AH42" s="177">
        <v>3</v>
      </c>
      <c r="AI42" s="179" t="s">
        <v>374</v>
      </c>
      <c r="AJ42" s="179" t="s">
        <v>370</v>
      </c>
      <c r="AK42" s="179" t="s">
        <v>110</v>
      </c>
      <c r="AL42" s="179" t="s">
        <v>144</v>
      </c>
      <c r="AM42" s="167" t="s">
        <v>104</v>
      </c>
      <c r="AN42" s="168"/>
      <c r="AO42" s="168"/>
      <c r="AP42" s="167" t="s">
        <v>373</v>
      </c>
      <c r="AQ42" s="182"/>
      <c r="AR42" s="182"/>
      <c r="AS42" s="182"/>
      <c r="AT42" s="182"/>
      <c r="AU42" s="183"/>
      <c r="AV42" s="183"/>
      <c r="AW42" s="183"/>
      <c r="AX42" s="183"/>
      <c r="AY42" s="184"/>
      <c r="AZ42" s="184"/>
      <c r="BA42" s="173"/>
      <c r="BB42" s="174"/>
      <c r="BC42" s="175">
        <f t="shared" si="1"/>
        <v>0</v>
      </c>
      <c r="BD42" s="175" t="str">
        <f t="shared" si="2"/>
        <v/>
      </c>
      <c r="BE42" s="142" t="str">
        <f t="shared" si="0"/>
        <v>2,5,8,11</v>
      </c>
      <c r="BF42" s="176" t="str">
        <f t="shared" si="3"/>
        <v>佣兵,弓箭手,小说家,气象学家</v>
      </c>
    </row>
    <row r="43" spans="1:58">
      <c r="A43" s="166">
        <f>输入错误检查!B42</f>
        <v>0</v>
      </c>
      <c r="B43" s="108">
        <f>原始数据!B43</f>
        <v>5</v>
      </c>
      <c r="C43" s="108">
        <f>原始数据!C43</f>
        <v>1</v>
      </c>
      <c r="D43" s="108">
        <f>原始数据!D43</f>
        <v>1800</v>
      </c>
      <c r="E43" s="108" t="str">
        <f>原始数据!E43</f>
        <v>AXIZ</v>
      </c>
      <c r="F43" s="108" t="str">
        <f>原始数据!F43</f>
        <v>ACT</v>
      </c>
      <c r="G43" s="108">
        <f>原始数据!G43</f>
        <v>3</v>
      </c>
      <c r="H43" s="108" t="str">
        <f>原始数据!H43</f>
        <v>上</v>
      </c>
      <c r="I43" s="108" t="str">
        <f>IF(原始数据!Y43="","",原始数据!Y43)</f>
        <v>红教堂</v>
      </c>
      <c r="J43" s="108" t="str">
        <f>原始数据!J43</f>
        <v>ACT</v>
      </c>
      <c r="K43" s="167" t="str">
        <f>IF(赛后数据!$M43="","",_xlfn.IFS(L43=赛后数据!$N43,赛后数据!$M43,L43=赛后数据!$V43,赛后数据!$U43,L43=赛后数据!$AD43,赛后数据!$AC43,L43=赛后数据!$AL43,赛后数据!$AK43))</f>
        <v>eleven</v>
      </c>
      <c r="L43" s="139" t="str">
        <f>IF(原始数据!AT43="","",原始数据!AT43)</f>
        <v>逃脱大师</v>
      </c>
      <c r="M43" s="177">
        <v>4</v>
      </c>
      <c r="N43" s="178" t="s">
        <v>367</v>
      </c>
      <c r="O43" s="178" t="s">
        <v>366</v>
      </c>
      <c r="P43" s="167" t="str">
        <f>IF(赛后数据!$M43="","",_xlfn.IFS(Q43=赛后数据!$N43,赛后数据!$M43,Q43=赛后数据!$V43,赛后数据!$U43,Q43=赛后数据!$AD43,赛后数据!$AC43,Q43=赛后数据!$AL43,赛后数据!$AK43))</f>
        <v>xy</v>
      </c>
      <c r="Q43" s="139" t="str">
        <f>IF(原始数据!AU43="","",原始数据!AU43)</f>
        <v>囚徒</v>
      </c>
      <c r="R43" s="177">
        <v>6</v>
      </c>
      <c r="S43" s="179" t="s">
        <v>368</v>
      </c>
      <c r="T43" s="179" t="s">
        <v>369</v>
      </c>
      <c r="U43" s="167" t="str">
        <f>IF(赛后数据!$M43="","",_xlfn.IFS(V43=赛后数据!$N43,赛后数据!$M43,V43=赛后数据!$V43,赛后数据!$U43,V43=赛后数据!$AD43,赛后数据!$AC43,V43=赛后数据!$AL43,赛后数据!$AK43))</f>
        <v>xen</v>
      </c>
      <c r="V43" s="139" t="str">
        <f>IF(原始数据!AW43="","",原始数据!AW43)</f>
        <v>邮差</v>
      </c>
      <c r="W43" s="177">
        <v>2</v>
      </c>
      <c r="X43" s="179" t="s">
        <v>368</v>
      </c>
      <c r="Y43" s="179" t="s">
        <v>366</v>
      </c>
      <c r="Z43" s="167" t="str">
        <f>IF(赛后数据!$M43="","",_xlfn.IFS(AA43=赛后数据!$N43,赛后数据!$M43,AA43=赛后数据!$V43,赛后数据!$U43,AA43=赛后数据!$AD43,赛后数据!$AC43,AA43=赛后数据!$AL43,赛后数据!$AK43))</f>
        <v>xmiao5</v>
      </c>
      <c r="AA43" s="139" t="str">
        <f>IF(原始数据!AY43="","",原始数据!AY43)</f>
        <v>勘探员</v>
      </c>
      <c r="AB43" s="177">
        <v>5</v>
      </c>
      <c r="AC43" s="179" t="s">
        <v>368</v>
      </c>
      <c r="AD43" s="179" t="s">
        <v>367</v>
      </c>
      <c r="AE43" s="139" t="str">
        <f>IF(原始数据!K43="","",原始数据!K43)</f>
        <v>AXIZ</v>
      </c>
      <c r="AF43" s="139" t="str">
        <f>IF(原始数据!L43="","",原始数据!L43)</f>
        <v>kakiri</v>
      </c>
      <c r="AG43" s="139" t="str">
        <f>IF(原始数据!AZ43="","",原始数据!AZ43)</f>
        <v>26号守卫</v>
      </c>
      <c r="AH43" s="177">
        <v>8</v>
      </c>
      <c r="AI43" s="179" t="s">
        <v>370</v>
      </c>
      <c r="AJ43" s="179" t="s">
        <v>371</v>
      </c>
      <c r="AK43" s="179" t="s">
        <v>155</v>
      </c>
      <c r="AL43" s="179" t="s">
        <v>377</v>
      </c>
      <c r="AM43" s="167" t="s">
        <v>160</v>
      </c>
      <c r="AN43" s="168"/>
      <c r="AO43" s="168"/>
      <c r="AP43" s="167" t="s">
        <v>373</v>
      </c>
      <c r="AQ43" s="182"/>
      <c r="AR43" s="182"/>
      <c r="AS43" s="185"/>
      <c r="AT43" s="185"/>
      <c r="AU43" s="186"/>
      <c r="AV43" s="186"/>
      <c r="AW43" s="186"/>
      <c r="AX43" s="186"/>
      <c r="AY43" s="184"/>
      <c r="AZ43" s="184"/>
      <c r="BA43" s="173"/>
      <c r="BB43" s="174"/>
      <c r="BC43" s="175">
        <f t="shared" si="1"/>
        <v>0</v>
      </c>
      <c r="BD43" s="175" t="str">
        <f t="shared" si="2"/>
        <v/>
      </c>
      <c r="BE43" s="142" t="str">
        <f t="shared" si="0"/>
        <v>2,4,5,6</v>
      </c>
      <c r="BF43" s="176" t="str">
        <f t="shared" si="3"/>
        <v>逃脱大师,囚徒,邮差,勘探员</v>
      </c>
    </row>
    <row r="44" spans="1:58">
      <c r="A44" s="166">
        <f>输入错误检查!B43</f>
        <v>0</v>
      </c>
      <c r="B44" s="108">
        <f>原始数据!B44</f>
        <v>5</v>
      </c>
      <c r="C44" s="108">
        <f>原始数据!C44</f>
        <v>1</v>
      </c>
      <c r="D44" s="108">
        <f>原始数据!D44</f>
        <v>1800</v>
      </c>
      <c r="E44" s="108" t="str">
        <f>原始数据!E44</f>
        <v>AXIZ</v>
      </c>
      <c r="F44" s="108" t="str">
        <f>原始数据!F44</f>
        <v>ACT</v>
      </c>
      <c r="G44" s="108">
        <f>原始数据!G44</f>
        <v>3</v>
      </c>
      <c r="H44" s="108" t="str">
        <f>原始数据!H44</f>
        <v>下</v>
      </c>
      <c r="I44" s="108" t="str">
        <f>IF(原始数据!Y44="","",原始数据!Y44)</f>
        <v>红教堂</v>
      </c>
      <c r="J44" s="108" t="str">
        <f>原始数据!J44</f>
        <v>AXIZ</v>
      </c>
      <c r="K44" s="167" t="str">
        <f>IF(赛后数据!$M44="","",_xlfn.IFS(L44=赛后数据!$N44,赛后数据!$M44,L44=赛后数据!$V44,赛后数据!$U44,L44=赛后数据!$AD44,赛后数据!$AC44,L44=赛后数据!$AL44,赛后数据!$AK44))</f>
        <v>atto</v>
      </c>
      <c r="L44" s="139" t="str">
        <f>IF(原始数据!AT44="","",原始数据!AT44)</f>
        <v>园丁</v>
      </c>
      <c r="M44" s="177">
        <v>4</v>
      </c>
      <c r="N44" s="178" t="s">
        <v>369</v>
      </c>
      <c r="O44" s="178" t="s">
        <v>366</v>
      </c>
      <c r="P44" s="167" t="str">
        <f>IF(赛后数据!$M44="","",_xlfn.IFS(Q44=赛后数据!$N44,赛后数据!$M44,Q44=赛后数据!$V44,赛后数据!$U44,Q44=赛后数据!$AD44,赛后数据!$AC44,Q44=赛后数据!$AL44,赛后数据!$AK44))</f>
        <v>nyan</v>
      </c>
      <c r="Q44" s="139" t="str">
        <f>IF(原始数据!AU44="","",原始数据!AU44)</f>
        <v>空军</v>
      </c>
      <c r="R44" s="177">
        <v>6</v>
      </c>
      <c r="S44" s="179" t="s">
        <v>369</v>
      </c>
      <c r="T44" s="179" t="s">
        <v>368</v>
      </c>
      <c r="U44" s="167" t="str">
        <f>IF(赛后数据!$M44="","",_xlfn.IFS(V44=赛后数据!$N44,赛后数据!$M44,V44=赛后数据!$V44,赛后数据!$U44,V44=赛后数据!$AD44,赛后数据!$AC44,V44=赛后数据!$AL44,赛后数据!$AK44))</f>
        <v>takakou</v>
      </c>
      <c r="V44" s="139" t="str">
        <f>IF(原始数据!AW44="","",原始数据!AW44)</f>
        <v>野人</v>
      </c>
      <c r="W44" s="177">
        <v>8</v>
      </c>
      <c r="X44" s="179" t="s">
        <v>367</v>
      </c>
      <c r="Y44" s="179" t="s">
        <v>366</v>
      </c>
      <c r="Z44" s="167" t="str">
        <f>IF(赛后数据!$M44="","",_xlfn.IFS(AA44=赛后数据!$N44,赛后数据!$M44,AA44=赛后数据!$V44,赛后数据!$U44,AA44=赛后数据!$AD44,赛后数据!$AC44,AA44=赛后数据!$AL44,赛后数据!$AK44))</f>
        <v>monop</v>
      </c>
      <c r="AA44" s="139" t="str">
        <f>IF(原始数据!AY44="","",原始数据!AY44)</f>
        <v>飞行家</v>
      </c>
      <c r="AB44" s="177">
        <v>5</v>
      </c>
      <c r="AC44" s="179" t="s">
        <v>369</v>
      </c>
      <c r="AD44" s="179" t="s">
        <v>366</v>
      </c>
      <c r="AE44" s="139" t="str">
        <f>IF(原始数据!K44="","",原始数据!K44)</f>
        <v>ACT</v>
      </c>
      <c r="AF44" s="139" t="str">
        <f>IF(原始数据!L44="","",原始数据!L44)</f>
        <v>zz9</v>
      </c>
      <c r="AG44" s="139" t="str">
        <f>IF(原始数据!AZ44="","",原始数据!AZ44)</f>
        <v>喧嚣</v>
      </c>
      <c r="AH44" s="177">
        <v>3</v>
      </c>
      <c r="AI44" s="179" t="s">
        <v>370</v>
      </c>
      <c r="AJ44" s="179" t="s">
        <v>374</v>
      </c>
      <c r="AK44" s="179" t="s">
        <v>88</v>
      </c>
      <c r="AL44" s="179" t="s">
        <v>121</v>
      </c>
      <c r="AM44" s="167" t="s">
        <v>103</v>
      </c>
      <c r="AN44" s="168"/>
      <c r="AO44" s="168"/>
      <c r="AP44" s="167" t="s">
        <v>373</v>
      </c>
      <c r="AQ44" s="182"/>
      <c r="AR44" s="182"/>
      <c r="AS44" s="182"/>
      <c r="AT44" s="182"/>
      <c r="AU44" s="183"/>
      <c r="AV44" s="183"/>
      <c r="AW44" s="183"/>
      <c r="AX44" s="183"/>
      <c r="AY44" s="184"/>
      <c r="AZ44" s="184"/>
      <c r="BA44" s="173"/>
      <c r="BB44" s="174"/>
      <c r="BC44" s="175">
        <f t="shared" si="1"/>
        <v>0</v>
      </c>
      <c r="BD44" s="175" t="str">
        <f t="shared" si="2"/>
        <v/>
      </c>
      <c r="BE44" s="142" t="str">
        <f t="shared" si="0"/>
        <v>4,5,6,8</v>
      </c>
      <c r="BF44" s="176" t="str">
        <f t="shared" si="3"/>
        <v>园丁,空军,野人,飞行家</v>
      </c>
    </row>
    <row r="45" spans="1:58">
      <c r="A45" s="166">
        <f>输入错误检查!B44</f>
        <v>0</v>
      </c>
      <c r="B45" s="108">
        <f>原始数据!B45</f>
        <v>5</v>
      </c>
      <c r="C45" s="108">
        <f>原始数据!C45</f>
        <v>1</v>
      </c>
      <c r="D45" s="108">
        <f>原始数据!D45</f>
        <v>1800</v>
      </c>
      <c r="E45" s="108" t="str">
        <f>原始数据!E45</f>
        <v>AXIZ</v>
      </c>
      <c r="F45" s="108" t="str">
        <f>原始数据!F45</f>
        <v>ACT</v>
      </c>
      <c r="G45" s="108">
        <f>原始数据!G45</f>
        <v>4</v>
      </c>
      <c r="H45" s="108" t="str">
        <f>原始数据!H45</f>
        <v>上</v>
      </c>
      <c r="I45" s="108" t="str">
        <f>IF(原始数据!Y45="","",原始数据!Y45)</f>
        <v/>
      </c>
      <c r="J45" s="108" t="str">
        <f>原始数据!J45</f>
        <v/>
      </c>
      <c r="K45" s="167" t="str">
        <f>IF(赛后数据!$M45="","",_xlfn.IFS(L45=赛后数据!$N45,赛后数据!$M45,L45=赛后数据!$V45,赛后数据!$U45,L45=赛后数据!$AD45,赛后数据!$AC45,L45=赛后数据!$AL45,赛后数据!$AK45))</f>
        <v/>
      </c>
      <c r="L45" s="139" t="str">
        <f>IF(原始数据!AT45="","",原始数据!AT45)</f>
        <v/>
      </c>
      <c r="M45" s="177"/>
      <c r="N45" s="181"/>
      <c r="O45" s="181"/>
      <c r="P45" s="167" t="str">
        <f>IF(赛后数据!$M45="","",_xlfn.IFS(Q45=赛后数据!$N45,赛后数据!$M45,Q45=赛后数据!$V45,赛后数据!$U45,Q45=赛后数据!$AD45,赛后数据!$AC45,Q45=赛后数据!$AL45,赛后数据!$AK45))</f>
        <v/>
      </c>
      <c r="Q45" s="139" t="str">
        <f>IF(原始数据!AU45="","",原始数据!AU45)</f>
        <v/>
      </c>
      <c r="R45" s="177"/>
      <c r="S45" s="177"/>
      <c r="T45" s="177"/>
      <c r="U45" s="167" t="str">
        <f>IF(赛后数据!$M45="","",_xlfn.IFS(V45=赛后数据!$N45,赛后数据!$M45,V45=赛后数据!$V45,赛后数据!$U45,V45=赛后数据!$AD45,赛后数据!$AC45,V45=赛后数据!$AL45,赛后数据!$AK45))</f>
        <v/>
      </c>
      <c r="V45" s="139" t="str">
        <f>IF(原始数据!AW45="","",原始数据!AW45)</f>
        <v/>
      </c>
      <c r="W45" s="177"/>
      <c r="X45" s="177"/>
      <c r="Y45" s="177"/>
      <c r="Z45" s="167" t="str">
        <f>IF(赛后数据!$M45="","",_xlfn.IFS(AA45=赛后数据!$N45,赛后数据!$M45,AA45=赛后数据!$V45,赛后数据!$U45,AA45=赛后数据!$AD45,赛后数据!$AC45,AA45=赛后数据!$AL45,赛后数据!$AK45))</f>
        <v/>
      </c>
      <c r="AA45" s="139" t="str">
        <f>IF(原始数据!AY45="","",原始数据!AY45)</f>
        <v/>
      </c>
      <c r="AB45" s="177"/>
      <c r="AC45" s="177"/>
      <c r="AD45" s="177"/>
      <c r="AE45" s="139" t="str">
        <f>IF(原始数据!K45="","",原始数据!K45)</f>
        <v/>
      </c>
      <c r="AF45" s="139" t="str">
        <f>IF(原始数据!L45="","",原始数据!L45)</f>
        <v/>
      </c>
      <c r="AG45" s="139" t="str">
        <f>IF(原始数据!AZ45="","",原始数据!AZ45)</f>
        <v/>
      </c>
      <c r="AH45" s="177"/>
      <c r="AI45" s="177"/>
      <c r="AJ45" s="177"/>
      <c r="AK45" s="179"/>
      <c r="AL45" s="179"/>
      <c r="AM45" s="168"/>
      <c r="AN45" s="168"/>
      <c r="AO45" s="168"/>
      <c r="AP45" s="168"/>
      <c r="AQ45" s="182"/>
      <c r="AR45" s="182"/>
      <c r="AS45" s="182"/>
      <c r="AT45" s="182"/>
      <c r="AU45" s="183"/>
      <c r="AV45" s="183"/>
      <c r="AW45" s="183"/>
      <c r="AX45" s="183"/>
      <c r="AY45" s="184"/>
      <c r="AZ45" s="184"/>
      <c r="BA45" s="173"/>
      <c r="BB45" s="174"/>
      <c r="BC45" s="175">
        <f t="shared" si="1"/>
        <v>0</v>
      </c>
      <c r="BD45" s="175" t="str">
        <f t="shared" si="2"/>
        <v/>
      </c>
      <c r="BE45" s="142" t="str">
        <f t="shared" si="0"/>
        <v/>
      </c>
      <c r="BF45" s="176" t="str">
        <f t="shared" si="3"/>
        <v/>
      </c>
    </row>
    <row r="46" spans="1:58">
      <c r="A46" s="166">
        <f>输入错误检查!B45</f>
        <v>0</v>
      </c>
      <c r="B46" s="108">
        <f>原始数据!B46</f>
        <v>5</v>
      </c>
      <c r="C46" s="108">
        <f>原始数据!C46</f>
        <v>1</v>
      </c>
      <c r="D46" s="108">
        <f>原始数据!D46</f>
        <v>1800</v>
      </c>
      <c r="E46" s="108" t="str">
        <f>原始数据!E46</f>
        <v>AXIZ</v>
      </c>
      <c r="F46" s="108" t="str">
        <f>原始数据!F46</f>
        <v>ACT</v>
      </c>
      <c r="G46" s="108">
        <f>原始数据!G46</f>
        <v>4</v>
      </c>
      <c r="H46" s="108" t="str">
        <f>原始数据!H46</f>
        <v>下</v>
      </c>
      <c r="I46" s="108" t="str">
        <f>IF(原始数据!Y46="","",原始数据!Y46)</f>
        <v/>
      </c>
      <c r="J46" s="108" t="str">
        <f>原始数据!J46</f>
        <v/>
      </c>
      <c r="K46" s="167" t="str">
        <f>IF(赛后数据!$M46="","",_xlfn.IFS(L46=赛后数据!$N46,赛后数据!$M46,L46=赛后数据!$V46,赛后数据!$U46,L46=赛后数据!$AD46,赛后数据!$AC46,L46=赛后数据!$AL46,赛后数据!$AK46))</f>
        <v/>
      </c>
      <c r="L46" s="139" t="str">
        <f>IF(原始数据!AT46="","",原始数据!AT46)</f>
        <v/>
      </c>
      <c r="M46" s="177"/>
      <c r="N46" s="181"/>
      <c r="O46" s="181"/>
      <c r="P46" s="167" t="str">
        <f>IF(赛后数据!$M46="","",_xlfn.IFS(Q46=赛后数据!$N46,赛后数据!$M46,Q46=赛后数据!$V46,赛后数据!$U46,Q46=赛后数据!$AD46,赛后数据!$AC46,Q46=赛后数据!$AL46,赛后数据!$AK46))</f>
        <v/>
      </c>
      <c r="Q46" s="139" t="str">
        <f>IF(原始数据!AU46="","",原始数据!AU46)</f>
        <v/>
      </c>
      <c r="R46" s="177"/>
      <c r="S46" s="177"/>
      <c r="T46" s="177"/>
      <c r="U46" s="167" t="str">
        <f>IF(赛后数据!$M46="","",_xlfn.IFS(V46=赛后数据!$N46,赛后数据!$M46,V46=赛后数据!$V46,赛后数据!$U46,V46=赛后数据!$AD46,赛后数据!$AC46,V46=赛后数据!$AL46,赛后数据!$AK46))</f>
        <v/>
      </c>
      <c r="V46" s="139" t="str">
        <f>IF(原始数据!AW46="","",原始数据!AW46)</f>
        <v/>
      </c>
      <c r="W46" s="177"/>
      <c r="X46" s="177"/>
      <c r="Y46" s="177"/>
      <c r="Z46" s="167" t="str">
        <f>IF(赛后数据!$M46="","",_xlfn.IFS(AA46=赛后数据!$N46,赛后数据!$M46,AA46=赛后数据!$V46,赛后数据!$U46,AA46=赛后数据!$AD46,赛后数据!$AC46,AA46=赛后数据!$AL46,赛后数据!$AK46))</f>
        <v/>
      </c>
      <c r="AA46" s="139" t="str">
        <f>IF(原始数据!AY46="","",原始数据!AY46)</f>
        <v/>
      </c>
      <c r="AB46" s="177"/>
      <c r="AC46" s="177"/>
      <c r="AD46" s="177"/>
      <c r="AE46" s="139" t="str">
        <f>IF(原始数据!K46="","",原始数据!K46)</f>
        <v/>
      </c>
      <c r="AF46" s="139" t="str">
        <f>IF(原始数据!L46="","",原始数据!L46)</f>
        <v/>
      </c>
      <c r="AG46" s="139" t="str">
        <f>IF(原始数据!AZ46="","",原始数据!AZ46)</f>
        <v/>
      </c>
      <c r="AH46" s="177"/>
      <c r="AI46" s="177"/>
      <c r="AJ46" s="177"/>
      <c r="AK46" s="179"/>
      <c r="AL46" s="179"/>
      <c r="AM46" s="168"/>
      <c r="AN46" s="168"/>
      <c r="AO46" s="168"/>
      <c r="AP46" s="168"/>
      <c r="AQ46" s="182"/>
      <c r="AR46" s="182"/>
      <c r="AS46" s="182"/>
      <c r="AT46" s="182"/>
      <c r="AU46" s="183"/>
      <c r="AV46" s="183"/>
      <c r="AW46" s="183"/>
      <c r="AX46" s="183"/>
      <c r="AY46" s="184"/>
      <c r="AZ46" s="184"/>
      <c r="BA46" s="173"/>
      <c r="BB46" s="174"/>
      <c r="BC46" s="175">
        <f t="shared" si="1"/>
        <v>0</v>
      </c>
      <c r="BD46" s="175" t="str">
        <f t="shared" si="2"/>
        <v/>
      </c>
      <c r="BE46" s="142" t="str">
        <f t="shared" si="0"/>
        <v/>
      </c>
      <c r="BF46" s="176" t="str">
        <f t="shared" si="3"/>
        <v/>
      </c>
    </row>
    <row r="47" spans="1:58">
      <c r="A47" s="166">
        <f>输入错误检查!B46</f>
        <v>0</v>
      </c>
      <c r="B47" s="108">
        <f>原始数据!B47</f>
        <v>5</v>
      </c>
      <c r="C47" s="108">
        <f>原始数据!C47</f>
        <v>1</v>
      </c>
      <c r="D47" s="108">
        <f>原始数据!D47</f>
        <v>1800</v>
      </c>
      <c r="E47" s="108" t="str">
        <f>原始数据!E47</f>
        <v>AXIZ</v>
      </c>
      <c r="F47" s="108" t="str">
        <f>原始数据!F47</f>
        <v>ACT</v>
      </c>
      <c r="G47" s="108">
        <f>原始数据!G47</f>
        <v>5</v>
      </c>
      <c r="H47" s="108" t="str">
        <f>原始数据!H47</f>
        <v>上</v>
      </c>
      <c r="I47" s="108" t="str">
        <f>IF(原始数据!Y47="","",原始数据!Y47)</f>
        <v/>
      </c>
      <c r="J47" s="108" t="str">
        <f>原始数据!J47</f>
        <v/>
      </c>
      <c r="K47" s="167" t="str">
        <f>IF(赛后数据!$M47="","",_xlfn.IFS(L47=赛后数据!$N47,赛后数据!$M47,L47=赛后数据!$V47,赛后数据!$U47,L47=赛后数据!$AD47,赛后数据!$AC47,L47=赛后数据!$AL47,赛后数据!$AK47))</f>
        <v/>
      </c>
      <c r="L47" s="139" t="str">
        <f>IF(原始数据!AT47="","",原始数据!AT47)</f>
        <v/>
      </c>
      <c r="M47" s="177"/>
      <c r="N47" s="181"/>
      <c r="O47" s="181"/>
      <c r="P47" s="167" t="str">
        <f>IF(赛后数据!$M47="","",_xlfn.IFS(Q47=赛后数据!$N47,赛后数据!$M47,Q47=赛后数据!$V47,赛后数据!$U47,Q47=赛后数据!$AD47,赛后数据!$AC47,Q47=赛后数据!$AL47,赛后数据!$AK47))</f>
        <v/>
      </c>
      <c r="Q47" s="139" t="str">
        <f>IF(原始数据!AU47="","",原始数据!AU47)</f>
        <v/>
      </c>
      <c r="R47" s="177"/>
      <c r="S47" s="177"/>
      <c r="T47" s="177"/>
      <c r="U47" s="167" t="str">
        <f>IF(赛后数据!$M47="","",_xlfn.IFS(V47=赛后数据!$N47,赛后数据!$M47,V47=赛后数据!$V47,赛后数据!$U47,V47=赛后数据!$AD47,赛后数据!$AC47,V47=赛后数据!$AL47,赛后数据!$AK47))</f>
        <v/>
      </c>
      <c r="V47" s="139" t="str">
        <f>IF(原始数据!AW47="","",原始数据!AW47)</f>
        <v/>
      </c>
      <c r="W47" s="177"/>
      <c r="X47" s="177"/>
      <c r="Y47" s="177"/>
      <c r="Z47" s="167" t="str">
        <f>IF(赛后数据!$M47="","",_xlfn.IFS(AA47=赛后数据!$N47,赛后数据!$M47,AA47=赛后数据!$V47,赛后数据!$U47,AA47=赛后数据!$AD47,赛后数据!$AC47,AA47=赛后数据!$AL47,赛后数据!$AK47))</f>
        <v/>
      </c>
      <c r="AA47" s="139" t="str">
        <f>IF(原始数据!AY47="","",原始数据!AY47)</f>
        <v/>
      </c>
      <c r="AB47" s="177"/>
      <c r="AC47" s="177"/>
      <c r="AD47" s="177"/>
      <c r="AE47" s="139" t="str">
        <f>IF(原始数据!K47="","",原始数据!K47)</f>
        <v/>
      </c>
      <c r="AF47" s="139" t="str">
        <f>IF(原始数据!L47="","",原始数据!L47)</f>
        <v/>
      </c>
      <c r="AG47" s="139" t="str">
        <f>IF(原始数据!AZ47="","",原始数据!AZ47)</f>
        <v/>
      </c>
      <c r="AH47" s="177"/>
      <c r="AI47" s="177"/>
      <c r="AJ47" s="177"/>
      <c r="AK47" s="179"/>
      <c r="AL47" s="179"/>
      <c r="AM47" s="168"/>
      <c r="AN47" s="168"/>
      <c r="AO47" s="168"/>
      <c r="AP47" s="168"/>
      <c r="AQ47" s="182"/>
      <c r="AR47" s="182"/>
      <c r="AS47" s="182"/>
      <c r="AT47" s="182"/>
      <c r="AU47" s="183"/>
      <c r="AV47" s="183"/>
      <c r="AW47" s="183"/>
      <c r="AX47" s="183"/>
      <c r="AY47" s="184"/>
      <c r="AZ47" s="184"/>
      <c r="BA47" s="173"/>
      <c r="BB47" s="174"/>
      <c r="BC47" s="175">
        <f t="shared" si="1"/>
        <v>0</v>
      </c>
      <c r="BD47" s="175" t="str">
        <f t="shared" si="2"/>
        <v/>
      </c>
      <c r="BE47" s="142" t="str">
        <f t="shared" si="0"/>
        <v/>
      </c>
      <c r="BF47" s="176" t="str">
        <f t="shared" si="3"/>
        <v/>
      </c>
    </row>
    <row r="48" spans="1:58">
      <c r="A48" s="166">
        <f>输入错误检查!B47</f>
        <v>0</v>
      </c>
      <c r="B48" s="108">
        <f>原始数据!B48</f>
        <v>5</v>
      </c>
      <c r="C48" s="108">
        <f>原始数据!C48</f>
        <v>1</v>
      </c>
      <c r="D48" s="108">
        <f>原始数据!D48</f>
        <v>1800</v>
      </c>
      <c r="E48" s="108" t="str">
        <f>原始数据!E48</f>
        <v>AXIZ</v>
      </c>
      <c r="F48" s="108" t="str">
        <f>原始数据!F48</f>
        <v>ACT</v>
      </c>
      <c r="G48" s="108">
        <f>原始数据!G48</f>
        <v>5</v>
      </c>
      <c r="H48" s="108" t="str">
        <f>原始数据!H48</f>
        <v>下</v>
      </c>
      <c r="I48" s="108" t="str">
        <f>IF(原始数据!Y48="","",原始数据!Y48)</f>
        <v/>
      </c>
      <c r="J48" s="108" t="str">
        <f>原始数据!J48</f>
        <v/>
      </c>
      <c r="K48" s="167" t="str">
        <f>IF(赛后数据!$M48="","",_xlfn.IFS(L48=赛后数据!$N48,赛后数据!$M48,L48=赛后数据!$V48,赛后数据!$U48,L48=赛后数据!$AD48,赛后数据!$AC48,L48=赛后数据!$AL48,赛后数据!$AK48))</f>
        <v/>
      </c>
      <c r="L48" s="139" t="str">
        <f>IF(原始数据!AT48="","",原始数据!AT48)</f>
        <v/>
      </c>
      <c r="M48" s="177"/>
      <c r="N48" s="181"/>
      <c r="O48" s="181"/>
      <c r="P48" s="167" t="str">
        <f>IF(赛后数据!$M48="","",_xlfn.IFS(Q48=赛后数据!$N48,赛后数据!$M48,Q48=赛后数据!$V48,赛后数据!$U48,Q48=赛后数据!$AD48,赛后数据!$AC48,Q48=赛后数据!$AL48,赛后数据!$AK48))</f>
        <v/>
      </c>
      <c r="Q48" s="139" t="str">
        <f>IF(原始数据!AU48="","",原始数据!AU48)</f>
        <v/>
      </c>
      <c r="R48" s="177"/>
      <c r="S48" s="177"/>
      <c r="T48" s="177"/>
      <c r="U48" s="167" t="str">
        <f>IF(赛后数据!$M48="","",_xlfn.IFS(V48=赛后数据!$N48,赛后数据!$M48,V48=赛后数据!$V48,赛后数据!$U48,V48=赛后数据!$AD48,赛后数据!$AC48,V48=赛后数据!$AL48,赛后数据!$AK48))</f>
        <v/>
      </c>
      <c r="V48" s="139" t="str">
        <f>IF(原始数据!AW48="","",原始数据!AW48)</f>
        <v/>
      </c>
      <c r="W48" s="177"/>
      <c r="X48" s="177"/>
      <c r="Y48" s="177"/>
      <c r="Z48" s="167" t="str">
        <f>IF(赛后数据!$M48="","",_xlfn.IFS(AA48=赛后数据!$N48,赛后数据!$M48,AA48=赛后数据!$V48,赛后数据!$U48,AA48=赛后数据!$AD48,赛后数据!$AC48,AA48=赛后数据!$AL48,赛后数据!$AK48))</f>
        <v/>
      </c>
      <c r="AA48" s="139" t="str">
        <f>IF(原始数据!AY48="","",原始数据!AY48)</f>
        <v/>
      </c>
      <c r="AB48" s="177"/>
      <c r="AC48" s="177"/>
      <c r="AD48" s="177"/>
      <c r="AE48" s="139" t="str">
        <f>IF(原始数据!K48="","",原始数据!K48)</f>
        <v/>
      </c>
      <c r="AF48" s="139" t="str">
        <f>IF(原始数据!L48="","",原始数据!L48)</f>
        <v/>
      </c>
      <c r="AG48" s="139" t="str">
        <f>IF(原始数据!AZ48="","",原始数据!AZ48)</f>
        <v/>
      </c>
      <c r="AH48" s="177"/>
      <c r="AI48" s="177"/>
      <c r="AJ48" s="177"/>
      <c r="AK48" s="179"/>
      <c r="AL48" s="179"/>
      <c r="AM48" s="168"/>
      <c r="AN48" s="168"/>
      <c r="AO48" s="168"/>
      <c r="AP48" s="168"/>
      <c r="AQ48" s="182"/>
      <c r="AR48" s="182"/>
      <c r="AS48" s="182"/>
      <c r="AT48" s="182"/>
      <c r="AU48" s="183"/>
      <c r="AV48" s="183"/>
      <c r="AW48" s="183"/>
      <c r="AX48" s="183"/>
      <c r="AY48" s="184"/>
      <c r="AZ48" s="184"/>
      <c r="BA48" s="173"/>
      <c r="BB48" s="174"/>
      <c r="BC48" s="175">
        <f t="shared" si="1"/>
        <v>0</v>
      </c>
      <c r="BD48" s="175" t="str">
        <f t="shared" si="2"/>
        <v/>
      </c>
      <c r="BE48" s="142" t="str">
        <f t="shared" si="0"/>
        <v/>
      </c>
      <c r="BF48" s="176" t="str">
        <f t="shared" si="3"/>
        <v/>
      </c>
    </row>
    <row r="49" spans="1:58">
      <c r="A49" s="166">
        <f>输入错误检查!B48</f>
        <v>0</v>
      </c>
      <c r="B49" s="108">
        <f>原始数据!B49</f>
        <v>5</v>
      </c>
      <c r="C49" s="108">
        <f>原始数据!C49</f>
        <v>1</v>
      </c>
      <c r="D49" s="108">
        <f>原始数据!D49</f>
        <v>1800</v>
      </c>
      <c r="E49" s="108" t="str">
        <f>原始数据!E49</f>
        <v>AXIZ</v>
      </c>
      <c r="F49" s="108" t="str">
        <f>原始数据!F49</f>
        <v>ACT</v>
      </c>
      <c r="G49" s="108" t="str">
        <f>原始数据!G49</f>
        <v>加</v>
      </c>
      <c r="H49" s="108" t="str">
        <f>原始数据!H49</f>
        <v>上</v>
      </c>
      <c r="I49" s="108" t="str">
        <f>IF(原始数据!Y49="","",原始数据!Y49)</f>
        <v/>
      </c>
      <c r="J49" s="108" t="str">
        <f>原始数据!J49</f>
        <v/>
      </c>
      <c r="K49" s="167" t="str">
        <f>IF(赛后数据!$M49="","",_xlfn.IFS(L49=赛后数据!$N49,赛后数据!$M49,L49=赛后数据!$V49,赛后数据!$U49,L49=赛后数据!$AD49,赛后数据!$AC49,L49=赛后数据!$AL49,赛后数据!$AK49))</f>
        <v/>
      </c>
      <c r="L49" s="139" t="str">
        <f>IF(原始数据!AT49="","",原始数据!AT49)</f>
        <v/>
      </c>
      <c r="M49" s="177"/>
      <c r="N49" s="181"/>
      <c r="O49" s="181"/>
      <c r="P49" s="167" t="str">
        <f>IF(赛后数据!$M49="","",_xlfn.IFS(Q49=赛后数据!$N49,赛后数据!$M49,Q49=赛后数据!$V49,赛后数据!$U49,Q49=赛后数据!$AD49,赛后数据!$AC49,Q49=赛后数据!$AL49,赛后数据!$AK49))</f>
        <v/>
      </c>
      <c r="Q49" s="139" t="str">
        <f>IF(原始数据!AU49="","",原始数据!AU49)</f>
        <v/>
      </c>
      <c r="R49" s="177"/>
      <c r="S49" s="177"/>
      <c r="T49" s="177"/>
      <c r="U49" s="167" t="str">
        <f>IF(赛后数据!$M49="","",_xlfn.IFS(V49=赛后数据!$N49,赛后数据!$M49,V49=赛后数据!$V49,赛后数据!$U49,V49=赛后数据!$AD49,赛后数据!$AC49,V49=赛后数据!$AL49,赛后数据!$AK49))</f>
        <v/>
      </c>
      <c r="V49" s="139" t="str">
        <f>IF(原始数据!AW49="","",原始数据!AW49)</f>
        <v/>
      </c>
      <c r="W49" s="177"/>
      <c r="X49" s="177"/>
      <c r="Y49" s="177"/>
      <c r="Z49" s="167" t="str">
        <f>IF(赛后数据!$M49="","",_xlfn.IFS(AA49=赛后数据!$N49,赛后数据!$M49,AA49=赛后数据!$V49,赛后数据!$U49,AA49=赛后数据!$AD49,赛后数据!$AC49,AA49=赛后数据!$AL49,赛后数据!$AK49))</f>
        <v/>
      </c>
      <c r="AA49" s="139" t="str">
        <f>IF(原始数据!AY49="","",原始数据!AY49)</f>
        <v/>
      </c>
      <c r="AB49" s="177"/>
      <c r="AC49" s="177"/>
      <c r="AD49" s="177"/>
      <c r="AE49" s="139" t="str">
        <f>IF(原始数据!K49="","",原始数据!K49)</f>
        <v/>
      </c>
      <c r="AF49" s="139" t="str">
        <f>IF(原始数据!L49="","",原始数据!L49)</f>
        <v/>
      </c>
      <c r="AG49" s="139" t="str">
        <f>IF(原始数据!AZ49="","",原始数据!AZ49)</f>
        <v/>
      </c>
      <c r="AH49" s="177"/>
      <c r="AI49" s="177"/>
      <c r="AJ49" s="177"/>
      <c r="AK49" s="179"/>
      <c r="AL49" s="179"/>
      <c r="AM49" s="168"/>
      <c r="AN49" s="168"/>
      <c r="AO49" s="168"/>
      <c r="AP49" s="168"/>
      <c r="AQ49" s="182"/>
      <c r="AR49" s="182"/>
      <c r="AS49" s="182"/>
      <c r="AT49" s="182"/>
      <c r="AU49" s="183"/>
      <c r="AV49" s="183"/>
      <c r="AW49" s="183"/>
      <c r="AX49" s="183"/>
      <c r="AY49" s="184"/>
      <c r="AZ49" s="184"/>
      <c r="BA49" s="173"/>
      <c r="BB49" s="174"/>
      <c r="BC49" s="175">
        <f t="shared" si="1"/>
        <v>0</v>
      </c>
      <c r="BD49" s="175" t="str">
        <f t="shared" si="2"/>
        <v/>
      </c>
      <c r="BE49" s="142" t="str">
        <f t="shared" si="0"/>
        <v/>
      </c>
      <c r="BF49" s="176" t="str">
        <f t="shared" si="3"/>
        <v/>
      </c>
    </row>
    <row r="50" spans="1:58">
      <c r="A50" s="166">
        <f>输入错误检查!B49</f>
        <v>0</v>
      </c>
      <c r="B50" s="108">
        <f>原始数据!B50</f>
        <v>5</v>
      </c>
      <c r="C50" s="108">
        <f>原始数据!C50</f>
        <v>1</v>
      </c>
      <c r="D50" s="108">
        <f>原始数据!D50</f>
        <v>1800</v>
      </c>
      <c r="E50" s="108" t="str">
        <f>原始数据!E50</f>
        <v>AXIZ</v>
      </c>
      <c r="F50" s="108" t="str">
        <f>原始数据!F50</f>
        <v>ACT</v>
      </c>
      <c r="G50" s="108" t="str">
        <f>原始数据!G50</f>
        <v>加</v>
      </c>
      <c r="H50" s="108" t="str">
        <f>原始数据!H50</f>
        <v>下</v>
      </c>
      <c r="I50" s="108" t="str">
        <f>IF(原始数据!Y50="","",原始数据!Y50)</f>
        <v/>
      </c>
      <c r="J50" s="108" t="str">
        <f>原始数据!J50</f>
        <v/>
      </c>
      <c r="K50" s="167" t="str">
        <f>IF(赛后数据!$M50="","",_xlfn.IFS(L50=赛后数据!$N50,赛后数据!$M50,L50=赛后数据!$V50,赛后数据!$U50,L50=赛后数据!$AD50,赛后数据!$AC50,L50=赛后数据!$AL50,赛后数据!$AK50))</f>
        <v/>
      </c>
      <c r="L50" s="139" t="str">
        <f>IF(原始数据!AT50="","",原始数据!AT50)</f>
        <v/>
      </c>
      <c r="M50" s="177"/>
      <c r="N50" s="181"/>
      <c r="O50" s="181"/>
      <c r="P50" s="167" t="str">
        <f>IF(赛后数据!$M50="","",_xlfn.IFS(Q50=赛后数据!$N50,赛后数据!$M50,Q50=赛后数据!$V50,赛后数据!$U50,Q50=赛后数据!$AD50,赛后数据!$AC50,Q50=赛后数据!$AL50,赛后数据!$AK50))</f>
        <v/>
      </c>
      <c r="Q50" s="139" t="str">
        <f>IF(原始数据!AU50="","",原始数据!AU50)</f>
        <v/>
      </c>
      <c r="R50" s="177"/>
      <c r="S50" s="177"/>
      <c r="T50" s="177"/>
      <c r="U50" s="167" t="str">
        <f>IF(赛后数据!$M50="","",_xlfn.IFS(V50=赛后数据!$N50,赛后数据!$M50,V50=赛后数据!$V50,赛后数据!$U50,V50=赛后数据!$AD50,赛后数据!$AC50,V50=赛后数据!$AL50,赛后数据!$AK50))</f>
        <v/>
      </c>
      <c r="V50" s="139" t="str">
        <f>IF(原始数据!AW50="","",原始数据!AW50)</f>
        <v/>
      </c>
      <c r="W50" s="177"/>
      <c r="X50" s="177"/>
      <c r="Y50" s="177"/>
      <c r="Z50" s="167" t="str">
        <f>IF(赛后数据!$M50="","",_xlfn.IFS(AA50=赛后数据!$N50,赛后数据!$M50,AA50=赛后数据!$V50,赛后数据!$U50,AA50=赛后数据!$AD50,赛后数据!$AC50,AA50=赛后数据!$AL50,赛后数据!$AK50))</f>
        <v/>
      </c>
      <c r="AA50" s="139" t="str">
        <f>IF(原始数据!AY50="","",原始数据!AY50)</f>
        <v/>
      </c>
      <c r="AB50" s="177"/>
      <c r="AC50" s="177"/>
      <c r="AD50" s="177"/>
      <c r="AE50" s="139" t="str">
        <f>IF(原始数据!K50="","",原始数据!K50)</f>
        <v/>
      </c>
      <c r="AF50" s="139" t="str">
        <f>IF(原始数据!L50="","",原始数据!L50)</f>
        <v/>
      </c>
      <c r="AG50" s="139" t="str">
        <f>IF(原始数据!AZ50="","",原始数据!AZ50)</f>
        <v/>
      </c>
      <c r="AH50" s="177"/>
      <c r="AI50" s="177"/>
      <c r="AJ50" s="177"/>
      <c r="AK50" s="179"/>
      <c r="AL50" s="179"/>
      <c r="AM50" s="168"/>
      <c r="AN50" s="168"/>
      <c r="AO50" s="168"/>
      <c r="AP50" s="168"/>
      <c r="AQ50" s="182"/>
      <c r="AR50" s="182"/>
      <c r="AS50" s="182"/>
      <c r="AT50" s="182"/>
      <c r="AU50" s="183"/>
      <c r="AV50" s="183"/>
      <c r="AW50" s="183"/>
      <c r="AX50" s="183"/>
      <c r="AY50" s="184"/>
      <c r="AZ50" s="184"/>
      <c r="BA50" s="173"/>
      <c r="BB50" s="174"/>
      <c r="BC50" s="175">
        <f t="shared" si="1"/>
        <v>0</v>
      </c>
      <c r="BD50" s="175" t="str">
        <f t="shared" si="2"/>
        <v/>
      </c>
      <c r="BE50" s="142" t="str">
        <f t="shared" si="0"/>
        <v/>
      </c>
      <c r="BF50" s="176" t="str">
        <f t="shared" si="3"/>
        <v/>
      </c>
    </row>
    <row r="51" spans="1:58">
      <c r="A51" s="166">
        <f>输入错误检查!B50</f>
        <v>0</v>
      </c>
      <c r="B51" s="108">
        <f>原始数据!B51</f>
        <v>5</v>
      </c>
      <c r="C51" s="108">
        <f>原始数据!C51</f>
        <v>2</v>
      </c>
      <c r="D51" s="108">
        <f>原始数据!D51</f>
        <v>1400</v>
      </c>
      <c r="E51" s="108" t="str">
        <f>原始数据!E51</f>
        <v>FL</v>
      </c>
      <c r="F51" s="108" t="str">
        <f>原始数据!F51</f>
        <v>TE</v>
      </c>
      <c r="G51" s="108">
        <f>原始数据!G51</f>
        <v>1</v>
      </c>
      <c r="H51" s="108" t="str">
        <f>原始数据!H51</f>
        <v>上</v>
      </c>
      <c r="I51" s="108" t="str">
        <f>IF(原始数据!Y51="","",原始数据!Y51)</f>
        <v>不归林</v>
      </c>
      <c r="J51" s="108" t="str">
        <f>原始数据!J51</f>
        <v>FL</v>
      </c>
      <c r="K51" s="167" t="str">
        <f>IF(赛后数据!$M51="","",_xlfn.IFS(L51=赛后数据!$N51,赛后数据!$M51,L51=赛后数据!$V51,赛后数据!$U51,L51=赛后数据!$AD51,赛后数据!$AC51,L51=赛后数据!$AL51,赛后数据!$AK51))</f>
        <v>maeken</v>
      </c>
      <c r="L51" s="139" t="str">
        <f>IF(原始数据!AT51="","",原始数据!AT51)</f>
        <v>守墓人</v>
      </c>
      <c r="M51" s="177">
        <v>5</v>
      </c>
      <c r="N51" s="178" t="s">
        <v>366</v>
      </c>
      <c r="O51" s="178" t="s">
        <v>367</v>
      </c>
      <c r="P51" s="167" t="str">
        <f>IF(赛后数据!$M51="","",_xlfn.IFS(Q51=赛后数据!$N51,赛后数据!$M51,Q51=赛后数据!$V51,赛后数据!$U51,Q51=赛后数据!$AD51,赛后数据!$AC51,Q51=赛后数据!$AL51,赛后数据!$AK51))</f>
        <v>kat</v>
      </c>
      <c r="Q51" s="139" t="str">
        <f>IF(原始数据!AU51="","",原始数据!AU51)</f>
        <v>弓箭手</v>
      </c>
      <c r="R51" s="177">
        <v>8</v>
      </c>
      <c r="S51" s="179" t="s">
        <v>368</v>
      </c>
      <c r="T51" s="179" t="s">
        <v>367</v>
      </c>
      <c r="U51" s="167" t="str">
        <f>IF(赛后数据!$M51="","",_xlfn.IFS(V51=赛后数据!$N51,赛后数据!$M51,V51=赛后数据!$V51,赛后数据!$U51,V51=赛后数据!$AD51,赛后数据!$AC51,V51=赛后数据!$AL51,赛后数据!$AK51))</f>
        <v>moririn</v>
      </c>
      <c r="V51" s="139" t="str">
        <f>IF(原始数据!AW51="","",原始数据!AW51)</f>
        <v>幻灯师</v>
      </c>
      <c r="W51" s="177">
        <v>2</v>
      </c>
      <c r="X51" s="179" t="s">
        <v>366</v>
      </c>
      <c r="Y51" s="179" t="s">
        <v>369</v>
      </c>
      <c r="Z51" s="167" t="str">
        <f>IF(赛后数据!$M51="","",_xlfn.IFS(AA51=赛后数据!$N51,赛后数据!$M51,AA51=赛后数据!$V51,赛后数据!$U51,AA51=赛后数据!$AD51,赛后数据!$AC51,AA51=赛后数据!$AL51,赛后数据!$AK51))</f>
        <v>katsuki</v>
      </c>
      <c r="AA51" s="139" t="str">
        <f>IF(原始数据!AY51="","",原始数据!AY51)</f>
        <v>气象学家</v>
      </c>
      <c r="AB51" s="177">
        <v>6</v>
      </c>
      <c r="AC51" s="179" t="s">
        <v>368</v>
      </c>
      <c r="AD51" s="179" t="s">
        <v>366</v>
      </c>
      <c r="AE51" s="139" t="str">
        <f>IF(原始数据!K51="","",原始数据!K51)</f>
        <v>TE</v>
      </c>
      <c r="AF51" s="139" t="str">
        <f>IF(原始数据!L51="","",原始数据!L51)</f>
        <v>ppei</v>
      </c>
      <c r="AG51" s="139" t="str">
        <f>IF(原始数据!AZ51="","",原始数据!AZ51)</f>
        <v>跛脚羊</v>
      </c>
      <c r="AH51" s="177">
        <v>4</v>
      </c>
      <c r="AI51" s="179" t="s">
        <v>370</v>
      </c>
      <c r="AJ51" s="179" t="s">
        <v>371</v>
      </c>
      <c r="AK51" s="179" t="s">
        <v>144</v>
      </c>
      <c r="AL51" s="179" t="s">
        <v>121</v>
      </c>
      <c r="AM51" s="167" t="s">
        <v>149</v>
      </c>
      <c r="AN51" s="168"/>
      <c r="AO51" s="168"/>
      <c r="AP51" s="167" t="s">
        <v>373</v>
      </c>
      <c r="AQ51" s="182">
        <v>0</v>
      </c>
      <c r="AR51" s="182">
        <v>54</v>
      </c>
      <c r="AS51" s="185">
        <v>126</v>
      </c>
      <c r="AT51" s="185"/>
      <c r="AU51" s="186">
        <v>3</v>
      </c>
      <c r="AV51" s="186">
        <v>26</v>
      </c>
      <c r="AW51" s="186">
        <v>351</v>
      </c>
      <c r="AX51" s="186"/>
      <c r="AY51" s="184">
        <v>7</v>
      </c>
      <c r="AZ51" s="184">
        <v>33</v>
      </c>
      <c r="BA51" s="173"/>
      <c r="BB51" s="174"/>
      <c r="BC51" s="175">
        <f t="shared" si="1"/>
        <v>54</v>
      </c>
      <c r="BD51" s="175">
        <f t="shared" si="2"/>
        <v>6</v>
      </c>
      <c r="BE51" s="142" t="str">
        <f t="shared" si="0"/>
        <v>2,5,6,8</v>
      </c>
      <c r="BF51" s="176" t="str">
        <f t="shared" si="3"/>
        <v>守墓人,弓箭手,幻灯师,气象学家</v>
      </c>
    </row>
    <row r="52" spans="1:58">
      <c r="A52" s="166">
        <f>输入错误检查!B51</f>
        <v>0</v>
      </c>
      <c r="B52" s="108">
        <f>原始数据!B52</f>
        <v>5</v>
      </c>
      <c r="C52" s="108">
        <f>原始数据!C52</f>
        <v>2</v>
      </c>
      <c r="D52" s="108">
        <f>原始数据!D52</f>
        <v>1400</v>
      </c>
      <c r="E52" s="108" t="str">
        <f>原始数据!E52</f>
        <v>FL</v>
      </c>
      <c r="F52" s="108" t="str">
        <f>原始数据!F52</f>
        <v>TE</v>
      </c>
      <c r="G52" s="108">
        <f>原始数据!G52</f>
        <v>1</v>
      </c>
      <c r="H52" s="108" t="str">
        <f>原始数据!H52</f>
        <v>下</v>
      </c>
      <c r="I52" s="108" t="str">
        <f>IF(原始数据!Y52="","",原始数据!Y52)</f>
        <v>不归林</v>
      </c>
      <c r="J52" s="108" t="str">
        <f>原始数据!J52</f>
        <v>TE</v>
      </c>
      <c r="K52" s="167" t="str">
        <f>IF(赛后数据!$M52="","",_xlfn.IFS(L52=赛后数据!$N52,赛后数据!$M52,L52=赛后数据!$V52,赛后数据!$U52,L52=赛后数据!$AD52,赛后数据!$AC52,L52=赛后数据!$AL52,赛后数据!$AK52))</f>
        <v>lconfid</v>
      </c>
      <c r="L52" s="139" t="str">
        <f>IF(原始数据!AT52="","",原始数据!AT52)</f>
        <v>木偶师</v>
      </c>
      <c r="M52" s="177">
        <v>2</v>
      </c>
      <c r="N52" s="178" t="s">
        <v>366</v>
      </c>
      <c r="O52" s="178" t="s">
        <v>367</v>
      </c>
      <c r="P52" s="167" t="str">
        <f>IF(赛后数据!$M52="","",_xlfn.IFS(Q52=赛后数据!$N52,赛后数据!$M52,Q52=赛后数据!$V52,赛后数据!$U52,Q52=赛后数据!$AD52,赛后数据!$AC52,Q52=赛后数据!$AL52,赛后数据!$AK52))</f>
        <v>maom</v>
      </c>
      <c r="Q52" s="139" t="str">
        <f>IF(原始数据!AU52="","",原始数据!AU52)</f>
        <v>弓箭手</v>
      </c>
      <c r="R52" s="177">
        <v>8</v>
      </c>
      <c r="S52" s="179" t="s">
        <v>368</v>
      </c>
      <c r="T52" s="179" t="s">
        <v>367</v>
      </c>
      <c r="U52" s="167" t="str">
        <f>IF(赛后数据!$M52="","",_xlfn.IFS(V52=赛后数据!$N52,赛后数据!$M52,V52=赛后数据!$V52,赛后数据!$U52,V52=赛后数据!$AD52,赛后数据!$AC52,V52=赛后数据!$AL52,赛后数据!$AK52))</f>
        <v>libao</v>
      </c>
      <c r="V52" s="139" t="str">
        <f>IF(原始数据!AW52="","",原始数据!AW52)</f>
        <v>大副</v>
      </c>
      <c r="W52" s="177">
        <v>5</v>
      </c>
      <c r="X52" s="179" t="s">
        <v>366</v>
      </c>
      <c r="Y52" s="179" t="s">
        <v>367</v>
      </c>
      <c r="Z52" s="167" t="str">
        <f>IF(赛后数据!$M52="","",_xlfn.IFS(AA52=赛后数据!$N52,赛后数据!$M52,AA52=赛后数据!$V52,赛后数据!$U52,AA52=赛后数据!$AD52,赛后数据!$AC52,AA52=赛后数据!$AL52,赛后数据!$AK52))</f>
        <v>drop</v>
      </c>
      <c r="AA52" s="139" t="str">
        <f>IF(原始数据!AY52="","",原始数据!AY52)</f>
        <v>幸运儿</v>
      </c>
      <c r="AB52" s="177">
        <v>6</v>
      </c>
      <c r="AC52" s="179" t="s">
        <v>368</v>
      </c>
      <c r="AD52" s="179" t="s">
        <v>369</v>
      </c>
      <c r="AE52" s="139" t="str">
        <f>IF(原始数据!K52="","",原始数据!K52)</f>
        <v>FL</v>
      </c>
      <c r="AF52" s="139" t="str">
        <f>IF(原始数据!L52="","",原始数据!L52)</f>
        <v>pipicha</v>
      </c>
      <c r="AG52" s="139" t="str">
        <f>IF(原始数据!AZ52="","",原始数据!AZ52)</f>
        <v>台球手</v>
      </c>
      <c r="AH52" s="177">
        <v>3</v>
      </c>
      <c r="AI52" s="179" t="s">
        <v>374</v>
      </c>
      <c r="AJ52" s="179" t="s">
        <v>371</v>
      </c>
      <c r="AK52" s="179" t="s">
        <v>144</v>
      </c>
      <c r="AL52" s="179" t="s">
        <v>375</v>
      </c>
      <c r="AM52" s="167" t="s">
        <v>80</v>
      </c>
      <c r="AN52" s="168"/>
      <c r="AO52" s="168"/>
      <c r="AP52" s="167" t="s">
        <v>373</v>
      </c>
      <c r="AQ52" s="182">
        <v>1</v>
      </c>
      <c r="AR52" s="182">
        <v>34</v>
      </c>
      <c r="AS52" s="182">
        <v>230</v>
      </c>
      <c r="AT52" s="182"/>
      <c r="AU52" s="183">
        <v>3</v>
      </c>
      <c r="AV52" s="183">
        <v>26</v>
      </c>
      <c r="AW52" s="183">
        <v>367</v>
      </c>
      <c r="AX52" s="183"/>
      <c r="AY52" s="184">
        <v>8</v>
      </c>
      <c r="AZ52" s="184">
        <v>15</v>
      </c>
      <c r="BA52" s="173"/>
      <c r="BB52" s="174"/>
      <c r="BC52" s="175">
        <f t="shared" si="1"/>
        <v>94</v>
      </c>
      <c r="BD52" s="175">
        <f t="shared" si="2"/>
        <v>6</v>
      </c>
      <c r="BE52" s="142" t="str">
        <f t="shared" si="0"/>
        <v>2,5,6,8</v>
      </c>
      <c r="BF52" s="176" t="str">
        <f t="shared" si="3"/>
        <v>木偶师,弓箭手,大副,幸运儿</v>
      </c>
    </row>
    <row r="53" spans="1:58">
      <c r="A53" s="166">
        <f>输入错误检查!B52</f>
        <v>0</v>
      </c>
      <c r="B53" s="108">
        <f>原始数据!B53</f>
        <v>5</v>
      </c>
      <c r="C53" s="108">
        <f>原始数据!C53</f>
        <v>2</v>
      </c>
      <c r="D53" s="108">
        <f>原始数据!D53</f>
        <v>1400</v>
      </c>
      <c r="E53" s="108" t="str">
        <f>原始数据!E53</f>
        <v>FL</v>
      </c>
      <c r="F53" s="108" t="str">
        <f>原始数据!F53</f>
        <v>TE</v>
      </c>
      <c r="G53" s="108">
        <f>原始数据!G53</f>
        <v>2</v>
      </c>
      <c r="H53" s="108" t="str">
        <f>原始数据!H53</f>
        <v>上</v>
      </c>
      <c r="I53" s="108" t="str">
        <f>IF(原始数据!Y53="","",原始数据!Y53)</f>
        <v>月亮河公园</v>
      </c>
      <c r="J53" s="108" t="str">
        <f>原始数据!J53</f>
        <v>FL</v>
      </c>
      <c r="K53" s="167" t="str">
        <f>IF(赛后数据!$M53="","",_xlfn.IFS(L53=赛后数据!$N53,赛后数据!$M53,L53=赛后数据!$V53,赛后数据!$U53,L53=赛后数据!$AD53,赛后数据!$AC53,L53=赛后数据!$AL53,赛后数据!$AK53))</f>
        <v>maeken</v>
      </c>
      <c r="L53" s="139" t="str">
        <f>IF(原始数据!AT53="","",原始数据!AT53)</f>
        <v>佣兵</v>
      </c>
      <c r="M53" s="177">
        <v>4</v>
      </c>
      <c r="N53" s="178" t="s">
        <v>366</v>
      </c>
      <c r="O53" s="178" t="s">
        <v>367</v>
      </c>
      <c r="P53" s="167" t="str">
        <f>IF(赛后数据!$M53="","",_xlfn.IFS(Q53=赛后数据!$N53,赛后数据!$M53,Q53=赛后数据!$V53,赛后数据!$U53,Q53=赛后数据!$AD53,赛后数据!$AC53,Q53=赛后数据!$AL53,赛后数据!$AK53))</f>
        <v>kat</v>
      </c>
      <c r="Q53" s="139" t="str">
        <f>IF(原始数据!AU53="","",原始数据!AU53)</f>
        <v>小说家</v>
      </c>
      <c r="R53" s="177">
        <v>11</v>
      </c>
      <c r="S53" s="179" t="s">
        <v>368</v>
      </c>
      <c r="T53" s="179" t="s">
        <v>369</v>
      </c>
      <c r="U53" s="167" t="str">
        <f>IF(赛后数据!$M53="","",_xlfn.IFS(V53=赛后数据!$N53,赛后数据!$M53,V53=赛后数据!$V53,赛后数据!$U53,V53=赛后数据!$AD53,赛后数据!$AC53,V53=赛后数据!$AL53,赛后数据!$AK53))</f>
        <v>katsuki</v>
      </c>
      <c r="V53" s="139" t="str">
        <f>IF(原始数据!AW53="","",原始数据!AW53)</f>
        <v>飞行家</v>
      </c>
      <c r="W53" s="177">
        <v>9</v>
      </c>
      <c r="X53" s="179" t="s">
        <v>366</v>
      </c>
      <c r="Y53" s="179" t="s">
        <v>369</v>
      </c>
      <c r="Z53" s="167" t="str">
        <f>IF(赛后数据!$M53="","",_xlfn.IFS(AA53=赛后数据!$N53,赛后数据!$M53,AA53=赛后数据!$V53,赛后数据!$U53,AA53=赛后数据!$AD53,赛后数据!$AC53,AA53=赛后数据!$AL53,赛后数据!$AK53))</f>
        <v>moririn</v>
      </c>
      <c r="AA53" s="139" t="str">
        <f>IF(原始数据!AY53="","",原始数据!AY53)</f>
        <v>小女孩</v>
      </c>
      <c r="AB53" s="177">
        <v>2</v>
      </c>
      <c r="AC53" s="179" t="s">
        <v>366</v>
      </c>
      <c r="AD53" s="179" t="s">
        <v>367</v>
      </c>
      <c r="AE53" s="139" t="str">
        <f>IF(原始数据!K53="","",原始数据!K53)</f>
        <v>TE</v>
      </c>
      <c r="AF53" s="139" t="str">
        <f>IF(原始数据!L53="","",原始数据!L53)</f>
        <v>ppei</v>
      </c>
      <c r="AG53" s="139" t="str">
        <f>IF(原始数据!AZ53="","",原始数据!AZ53)</f>
        <v>歌剧演员</v>
      </c>
      <c r="AH53" s="177">
        <v>10</v>
      </c>
      <c r="AI53" s="179" t="s">
        <v>370</v>
      </c>
      <c r="AJ53" s="179" t="s">
        <v>371</v>
      </c>
      <c r="AK53" s="179" t="s">
        <v>144</v>
      </c>
      <c r="AL53" s="179" t="s">
        <v>121</v>
      </c>
      <c r="AM53" s="167" t="s">
        <v>148</v>
      </c>
      <c r="AN53" s="168"/>
      <c r="AO53" s="168"/>
      <c r="AP53" s="167" t="s">
        <v>373</v>
      </c>
      <c r="AQ53" s="182">
        <v>0</v>
      </c>
      <c r="AR53" s="182">
        <v>56</v>
      </c>
      <c r="AS53" s="182">
        <v>123</v>
      </c>
      <c r="AT53" s="182"/>
      <c r="AU53" s="183">
        <v>3</v>
      </c>
      <c r="AV53" s="183">
        <v>26</v>
      </c>
      <c r="AW53" s="183">
        <v>282</v>
      </c>
      <c r="AX53" s="183"/>
      <c r="AY53" s="184" t="s">
        <v>385</v>
      </c>
      <c r="AZ53" s="184"/>
      <c r="BA53" s="173"/>
      <c r="BB53" s="174"/>
      <c r="BC53" s="175">
        <f t="shared" si="1"/>
        <v>56</v>
      </c>
      <c r="BD53" s="175">
        <f t="shared" si="2"/>
        <v>6</v>
      </c>
      <c r="BE53" s="142" t="str">
        <f t="shared" si="0"/>
        <v>2,4,9,11</v>
      </c>
      <c r="BF53" s="176" t="str">
        <f t="shared" si="3"/>
        <v>佣兵,小说家,飞行家,小女孩</v>
      </c>
    </row>
    <row r="54" spans="1:58">
      <c r="A54" s="166">
        <f>输入错误检查!B53</f>
        <v>0</v>
      </c>
      <c r="B54" s="108">
        <f>原始数据!B54</f>
        <v>5</v>
      </c>
      <c r="C54" s="108">
        <f>原始数据!C54</f>
        <v>2</v>
      </c>
      <c r="D54" s="108">
        <f>原始数据!D54</f>
        <v>1400</v>
      </c>
      <c r="E54" s="108" t="str">
        <f>原始数据!E54</f>
        <v>FL</v>
      </c>
      <c r="F54" s="108" t="str">
        <f>原始数据!F54</f>
        <v>TE</v>
      </c>
      <c r="G54" s="108">
        <f>原始数据!G54</f>
        <v>2</v>
      </c>
      <c r="H54" s="108" t="str">
        <f>原始数据!H54</f>
        <v>下</v>
      </c>
      <c r="I54" s="108" t="str">
        <f>IF(原始数据!Y54="","",原始数据!Y54)</f>
        <v>月亮河公园</v>
      </c>
      <c r="J54" s="108" t="str">
        <f>原始数据!J54</f>
        <v>TE</v>
      </c>
      <c r="K54" s="167" t="str">
        <f>IF(赛后数据!$M54="","",_xlfn.IFS(L54=赛后数据!$N54,赛后数据!$M54,L54=赛后数据!$V54,赛后数据!$U54,L54=赛后数据!$AD54,赛后数据!$AC54,L54=赛后数据!$AL54,赛后数据!$AK54))</f>
        <v>libao</v>
      </c>
      <c r="L54" s="139" t="str">
        <f>IF(原始数据!AT54="","",原始数据!AT54)</f>
        <v>佣兵</v>
      </c>
      <c r="M54" s="177">
        <v>2</v>
      </c>
      <c r="N54" s="178" t="s">
        <v>366</v>
      </c>
      <c r="O54" s="178" t="s">
        <v>367</v>
      </c>
      <c r="P54" s="167" t="str">
        <f>IF(赛后数据!$M54="","",_xlfn.IFS(Q54=赛后数据!$N54,赛后数据!$M54,Q54=赛后数据!$V54,赛后数据!$U54,Q54=赛后数据!$AD54,赛后数据!$AC54,Q54=赛后数据!$AL54,赛后数据!$AK54))</f>
        <v>maom</v>
      </c>
      <c r="Q54" s="139" t="str">
        <f>IF(原始数据!AU54="","",原始数据!AU54)</f>
        <v>空军</v>
      </c>
      <c r="R54" s="177">
        <v>11</v>
      </c>
      <c r="S54" s="179" t="s">
        <v>369</v>
      </c>
      <c r="T54" s="179" t="s">
        <v>367</v>
      </c>
      <c r="U54" s="167" t="str">
        <f>IF(赛后数据!$M54="","",_xlfn.IFS(V54=赛后数据!$N54,赛后数据!$M54,V54=赛后数据!$V54,赛后数据!$U54,V54=赛后数据!$AD54,赛后数据!$AC54,V54=赛后数据!$AL54,赛后数据!$AK54))</f>
        <v>lconfid</v>
      </c>
      <c r="V54" s="139" t="str">
        <f>IF(原始数据!AW54="","",原始数据!AW54)</f>
        <v>病患</v>
      </c>
      <c r="W54" s="177">
        <v>4</v>
      </c>
      <c r="X54" s="179" t="s">
        <v>366</v>
      </c>
      <c r="Y54" s="179" t="s">
        <v>369</v>
      </c>
      <c r="Z54" s="167" t="str">
        <f>IF(赛后数据!$M54="","",_xlfn.IFS(AA54=赛后数据!$N54,赛后数据!$M54,AA54=赛后数据!$V54,赛后数据!$U54,AA54=赛后数据!$AD54,赛后数据!$AC54,AA54=赛后数据!$AL54,赛后数据!$AK54))</f>
        <v>drop</v>
      </c>
      <c r="AA54" s="139" t="str">
        <f>IF(原始数据!AY54="","",原始数据!AY54)</f>
        <v>调酒师</v>
      </c>
      <c r="AB54" s="177">
        <v>9</v>
      </c>
      <c r="AC54" s="179" t="s">
        <v>368</v>
      </c>
      <c r="AD54" s="179" t="s">
        <v>366</v>
      </c>
      <c r="AE54" s="139" t="str">
        <f>IF(原始数据!K54="","",原始数据!K54)</f>
        <v>FL</v>
      </c>
      <c r="AF54" s="139" t="str">
        <f>IF(原始数据!L54="","",原始数据!L54)</f>
        <v>hasha</v>
      </c>
      <c r="AG54" s="139" t="str">
        <f>IF(原始数据!AZ54="","",原始数据!AZ54)</f>
        <v>喧嚣</v>
      </c>
      <c r="AH54" s="177">
        <v>12</v>
      </c>
      <c r="AI54" s="179" t="s">
        <v>374</v>
      </c>
      <c r="AJ54" s="179" t="s">
        <v>370</v>
      </c>
      <c r="AK54" s="179" t="s">
        <v>155</v>
      </c>
      <c r="AL54" s="179" t="s">
        <v>121</v>
      </c>
      <c r="AM54" s="167" t="s">
        <v>82</v>
      </c>
      <c r="AN54" s="168"/>
      <c r="AO54" s="168"/>
      <c r="AP54" s="167" t="s">
        <v>373</v>
      </c>
      <c r="AQ54" s="182">
        <v>1</v>
      </c>
      <c r="AR54" s="182">
        <v>44</v>
      </c>
      <c r="AS54" s="182">
        <v>288</v>
      </c>
      <c r="AT54" s="182"/>
      <c r="AU54" s="183">
        <v>3</v>
      </c>
      <c r="AV54" s="183">
        <v>27</v>
      </c>
      <c r="AW54" s="183">
        <v>443</v>
      </c>
      <c r="AX54" s="183"/>
      <c r="AY54" s="184">
        <v>5</v>
      </c>
      <c r="AZ54" s="184">
        <v>21</v>
      </c>
      <c r="BA54" s="188" t="s">
        <v>386</v>
      </c>
      <c r="BB54" s="174"/>
      <c r="BC54" s="175">
        <f t="shared" si="1"/>
        <v>104</v>
      </c>
      <c r="BD54" s="175">
        <f t="shared" si="2"/>
        <v>7</v>
      </c>
      <c r="BE54" s="142" t="str">
        <f t="shared" si="0"/>
        <v>2,4,9,11</v>
      </c>
      <c r="BF54" s="176" t="str">
        <f t="shared" si="3"/>
        <v>佣兵,空军,病患,调酒师</v>
      </c>
    </row>
    <row r="55" spans="1:58">
      <c r="A55" s="166">
        <f>输入错误检查!B54</f>
        <v>0</v>
      </c>
      <c r="B55" s="108">
        <f>原始数据!B55</f>
        <v>5</v>
      </c>
      <c r="C55" s="108">
        <f>原始数据!C55</f>
        <v>2</v>
      </c>
      <c r="D55" s="108">
        <f>原始数据!D55</f>
        <v>1400</v>
      </c>
      <c r="E55" s="108" t="str">
        <f>原始数据!E55</f>
        <v>FL</v>
      </c>
      <c r="F55" s="108" t="str">
        <f>原始数据!F55</f>
        <v>TE</v>
      </c>
      <c r="G55" s="108">
        <f>原始数据!G55</f>
        <v>3</v>
      </c>
      <c r="H55" s="108" t="str">
        <f>原始数据!H55</f>
        <v>上</v>
      </c>
      <c r="I55" s="108" t="str">
        <f>IF(原始数据!Y55="","",原始数据!Y55)</f>
        <v>里奥的回忆</v>
      </c>
      <c r="J55" s="108" t="str">
        <f>原始数据!J55</f>
        <v>TE</v>
      </c>
      <c r="K55" s="167" t="str">
        <f>IF(赛后数据!$M55="","",_xlfn.IFS(L55=赛后数据!$N55,赛后数据!$M55,L55=赛后数据!$V55,赛后数据!$U55,L55=赛后数据!$AD55,赛后数据!$AC55,L55=赛后数据!$AL55,赛后数据!$AK55))</f>
        <v>drop</v>
      </c>
      <c r="L55" s="139" t="str">
        <f>IF(原始数据!AT55="","",原始数据!AT55)</f>
        <v>医生</v>
      </c>
      <c r="M55" s="177">
        <v>5</v>
      </c>
      <c r="N55" s="178" t="s">
        <v>369</v>
      </c>
      <c r="O55" s="178" t="s">
        <v>367</v>
      </c>
      <c r="P55" s="167" t="str">
        <f>IF(赛后数据!$M55="","",_xlfn.IFS(Q55=赛后数据!$N55,赛后数据!$M55,Q55=赛后数据!$V55,赛后数据!$U55,Q55=赛后数据!$AD55,赛后数据!$AC55,Q55=赛后数据!$AL55,赛后数据!$AK55))</f>
        <v>libao</v>
      </c>
      <c r="Q55" s="139" t="str">
        <f>IF(原始数据!AU55="","",原始数据!AU55)</f>
        <v>守墓人</v>
      </c>
      <c r="R55" s="177">
        <v>6</v>
      </c>
      <c r="S55" s="179" t="s">
        <v>366</v>
      </c>
      <c r="T55" s="179" t="s">
        <v>367</v>
      </c>
      <c r="U55" s="167" t="str">
        <f>IF(赛后数据!$M55="","",_xlfn.IFS(V55=赛后数据!$N55,赛后数据!$M55,V55=赛后数据!$V55,赛后数据!$U55,V55=赛后数据!$AD55,赛后数据!$AC55,V55=赛后数据!$AL55,赛后数据!$AK55))</f>
        <v>lconfid</v>
      </c>
      <c r="V55" s="139" t="str">
        <f>IF(原始数据!AW55="","",原始数据!AW55)</f>
        <v>飞行家</v>
      </c>
      <c r="W55" s="177">
        <v>8</v>
      </c>
      <c r="X55" s="179" t="s">
        <v>366</v>
      </c>
      <c r="Y55" s="179" t="s">
        <v>367</v>
      </c>
      <c r="Z55" s="167" t="str">
        <f>IF(赛后数据!$M55="","",_xlfn.IFS(AA55=赛后数据!$N55,赛后数据!$M55,AA55=赛后数据!$V55,赛后数据!$U55,AA55=赛后数据!$AD55,赛后数据!$AC55,AA55=赛后数据!$AL55,赛后数据!$AK55))</f>
        <v>maom</v>
      </c>
      <c r="AA55" s="139" t="str">
        <f>IF(原始数据!AY55="","",原始数据!AY55)</f>
        <v>园丁</v>
      </c>
      <c r="AB55" s="177">
        <v>2</v>
      </c>
      <c r="AC55" s="179" t="s">
        <v>366</v>
      </c>
      <c r="AD55" s="179" t="s">
        <v>369</v>
      </c>
      <c r="AE55" s="139" t="str">
        <f>IF(原始数据!K55="","",原始数据!K55)</f>
        <v>FL</v>
      </c>
      <c r="AF55" s="139" t="str">
        <f>IF(原始数据!L55="","",原始数据!L55)</f>
        <v>hasha</v>
      </c>
      <c r="AG55" s="139" t="str">
        <f>IF(原始数据!AZ55="","",原始数据!AZ55)</f>
        <v>歌剧演员</v>
      </c>
      <c r="AH55" s="177">
        <v>9</v>
      </c>
      <c r="AI55" s="179" t="s">
        <v>370</v>
      </c>
      <c r="AJ55" s="179" t="s">
        <v>371</v>
      </c>
      <c r="AK55" s="179" t="s">
        <v>88</v>
      </c>
      <c r="AL55" s="179" t="s">
        <v>121</v>
      </c>
      <c r="AM55" s="167" t="s">
        <v>81</v>
      </c>
      <c r="AN55" s="168"/>
      <c r="AO55" s="168"/>
      <c r="AP55" s="167" t="s">
        <v>373</v>
      </c>
      <c r="AQ55" s="182">
        <v>1</v>
      </c>
      <c r="AR55" s="182">
        <v>28</v>
      </c>
      <c r="AS55" s="182">
        <v>279</v>
      </c>
      <c r="AT55" s="182"/>
      <c r="AU55" s="183">
        <v>3</v>
      </c>
      <c r="AV55" s="183">
        <v>26</v>
      </c>
      <c r="AW55" s="183">
        <v>445</v>
      </c>
      <c r="AX55" s="183"/>
      <c r="AY55" s="184">
        <v>4</v>
      </c>
      <c r="AZ55" s="184">
        <v>9</v>
      </c>
      <c r="BA55" s="173"/>
      <c r="BB55" s="174"/>
      <c r="BC55" s="175">
        <f t="shared" si="1"/>
        <v>88</v>
      </c>
      <c r="BD55" s="175">
        <f t="shared" si="2"/>
        <v>6</v>
      </c>
      <c r="BE55" s="142" t="str">
        <f t="shared" si="0"/>
        <v>2,5,6,8</v>
      </c>
      <c r="BF55" s="176" t="str">
        <f t="shared" si="3"/>
        <v>医生,守墓人,飞行家,园丁</v>
      </c>
    </row>
    <row r="56" spans="1:58">
      <c r="A56" s="166">
        <f>输入错误检查!B55</f>
        <v>0</v>
      </c>
      <c r="B56" s="108">
        <f>原始数据!B56</f>
        <v>5</v>
      </c>
      <c r="C56" s="108">
        <f>原始数据!C56</f>
        <v>2</v>
      </c>
      <c r="D56" s="108">
        <f>原始数据!D56</f>
        <v>1400</v>
      </c>
      <c r="E56" s="108" t="str">
        <f>原始数据!E56</f>
        <v>FL</v>
      </c>
      <c r="F56" s="108" t="str">
        <f>原始数据!F56</f>
        <v>TE</v>
      </c>
      <c r="G56" s="108">
        <f>原始数据!G56</f>
        <v>3</v>
      </c>
      <c r="H56" s="108" t="str">
        <f>原始数据!H56</f>
        <v>下</v>
      </c>
      <c r="I56" s="108" t="str">
        <f>IF(原始数据!Y56="","",原始数据!Y56)</f>
        <v>里奥的回忆</v>
      </c>
      <c r="J56" s="108" t="str">
        <f>原始数据!J56</f>
        <v>FL</v>
      </c>
      <c r="K56" s="167" t="str">
        <f>IF(赛后数据!$M56="","",_xlfn.IFS(L56=赛后数据!$N56,赛后数据!$M56,L56=赛后数据!$V56,赛后数据!$U56,L56=赛后数据!$AD56,赛后数据!$AC56,L56=赛后数据!$AL56,赛后数据!$AK56))</f>
        <v>moririn</v>
      </c>
      <c r="L56" s="139" t="str">
        <f>IF(原始数据!AT56="","",原始数据!AT56)</f>
        <v>祭司</v>
      </c>
      <c r="M56" s="177">
        <v>8</v>
      </c>
      <c r="N56" s="178" t="s">
        <v>369</v>
      </c>
      <c r="O56" s="178" t="s">
        <v>367</v>
      </c>
      <c r="P56" s="167" t="str">
        <f>IF(赛后数据!$M56="","",_xlfn.IFS(Q56=赛后数据!$N56,赛后数据!$M56,Q56=赛后数据!$V56,赛后数据!$U56,Q56=赛后数据!$AD56,赛后数据!$AC56,Q56=赛后数据!$AL56,赛后数据!$AK56))</f>
        <v>katsuki</v>
      </c>
      <c r="Q56" s="139" t="str">
        <f>IF(原始数据!AU56="","",原始数据!AU56)</f>
        <v>入殓师</v>
      </c>
      <c r="R56" s="177">
        <v>5</v>
      </c>
      <c r="S56" s="179" t="s">
        <v>368</v>
      </c>
      <c r="T56" s="179" t="s">
        <v>369</v>
      </c>
      <c r="U56" s="167" t="str">
        <f>IF(赛后数据!$M56="","",_xlfn.IFS(V56=赛后数据!$N56,赛后数据!$M56,V56=赛后数据!$V56,赛后数据!$U56,V56=赛后数据!$AD56,赛后数据!$AC56,V56=赛后数据!$AL56,赛后数据!$AK56))</f>
        <v>kat</v>
      </c>
      <c r="V56" s="139" t="str">
        <f>IF(原始数据!AW56="","",原始数据!AW56)</f>
        <v>拉拉队员</v>
      </c>
      <c r="W56" s="177">
        <v>4</v>
      </c>
      <c r="X56" s="179" t="s">
        <v>369</v>
      </c>
      <c r="Y56" s="179" t="s">
        <v>367</v>
      </c>
      <c r="Z56" s="167" t="str">
        <f>IF(赛后数据!$M56="","",_xlfn.IFS(AA56=赛后数据!$N56,赛后数据!$M56,AA56=赛后数据!$V56,赛后数据!$U56,AA56=赛后数据!$AD56,赛后数据!$AC56,AA56=赛后数据!$AL56,赛后数据!$AK56))</f>
        <v>maeken</v>
      </c>
      <c r="AA56" s="139" t="str">
        <f>IF(原始数据!AY56="","",原始数据!AY56)</f>
        <v>野人</v>
      </c>
      <c r="AB56" s="177">
        <v>9</v>
      </c>
      <c r="AC56" s="179" t="s">
        <v>368</v>
      </c>
      <c r="AD56" s="179" t="s">
        <v>366</v>
      </c>
      <c r="AE56" s="139" t="str">
        <f>IF(原始数据!K56="","",原始数据!K56)</f>
        <v>TE</v>
      </c>
      <c r="AF56" s="139" t="str">
        <f>IF(原始数据!L56="","",原始数据!L56)</f>
        <v>ppei</v>
      </c>
      <c r="AG56" s="139" t="str">
        <f>IF(原始数据!AZ56="","",原始数据!AZ56)</f>
        <v>鹿头</v>
      </c>
      <c r="AH56" s="177">
        <v>7</v>
      </c>
      <c r="AI56" s="179" t="s">
        <v>370</v>
      </c>
      <c r="AJ56" s="179" t="s">
        <v>371</v>
      </c>
      <c r="AK56" s="179" t="s">
        <v>155</v>
      </c>
      <c r="AL56" s="179" t="s">
        <v>121</v>
      </c>
      <c r="AM56" s="167" t="s">
        <v>148</v>
      </c>
      <c r="AN56" s="168"/>
      <c r="AO56" s="168"/>
      <c r="AP56" s="167" t="s">
        <v>376</v>
      </c>
      <c r="AQ56" s="182">
        <v>1</v>
      </c>
      <c r="AR56" s="182">
        <v>41</v>
      </c>
      <c r="AS56" s="182">
        <v>188</v>
      </c>
      <c r="AT56" s="182"/>
      <c r="AU56" s="183">
        <v>3</v>
      </c>
      <c r="AV56" s="183">
        <v>26</v>
      </c>
      <c r="AW56" s="183">
        <v>382</v>
      </c>
      <c r="AX56" s="183"/>
      <c r="AY56" s="184">
        <v>5</v>
      </c>
      <c r="AZ56" s="184">
        <v>27</v>
      </c>
      <c r="BA56" s="173"/>
      <c r="BB56" s="174"/>
      <c r="BC56" s="175">
        <f t="shared" si="1"/>
        <v>101</v>
      </c>
      <c r="BD56" s="175">
        <f t="shared" si="2"/>
        <v>6</v>
      </c>
      <c r="BE56" s="142" t="str">
        <f t="shared" si="0"/>
        <v>4,5,8,9</v>
      </c>
      <c r="BF56" s="176" t="str">
        <f t="shared" si="3"/>
        <v>祭司,入殓师,拉拉队员,野人</v>
      </c>
    </row>
    <row r="57" spans="1:58">
      <c r="A57" s="166">
        <f>输入错误检查!B56</f>
        <v>0</v>
      </c>
      <c r="B57" s="108">
        <f>原始数据!B57</f>
        <v>5</v>
      </c>
      <c r="C57" s="108">
        <f>原始数据!C57</f>
        <v>2</v>
      </c>
      <c r="D57" s="108">
        <f>原始数据!D57</f>
        <v>1400</v>
      </c>
      <c r="E57" s="108" t="str">
        <f>原始数据!E57</f>
        <v>FL</v>
      </c>
      <c r="F57" s="108" t="str">
        <f>原始数据!F57</f>
        <v>TE</v>
      </c>
      <c r="G57" s="108">
        <f>原始数据!G57</f>
        <v>4</v>
      </c>
      <c r="H57" s="108" t="str">
        <f>原始数据!H57</f>
        <v>上</v>
      </c>
      <c r="I57" s="108" t="str">
        <f>IF(原始数据!Y57="","",原始数据!Y57)</f>
        <v/>
      </c>
      <c r="J57" s="108" t="str">
        <f>原始数据!J57</f>
        <v/>
      </c>
      <c r="K57" s="167" t="str">
        <f>IF(赛后数据!$M57="","",_xlfn.IFS(L57=赛后数据!$N57,赛后数据!$M57,L57=赛后数据!$V57,赛后数据!$U57,L57=赛后数据!$AD57,赛后数据!$AC57,L57=赛后数据!$AL57,赛后数据!$AK57))</f>
        <v/>
      </c>
      <c r="L57" s="139" t="str">
        <f>IF(原始数据!AT57="","",原始数据!AT57)</f>
        <v/>
      </c>
      <c r="M57" s="177"/>
      <c r="N57" s="181"/>
      <c r="O57" s="181"/>
      <c r="P57" s="167" t="str">
        <f>IF(赛后数据!$M57="","",_xlfn.IFS(Q57=赛后数据!$N57,赛后数据!$M57,Q57=赛后数据!$V57,赛后数据!$U57,Q57=赛后数据!$AD57,赛后数据!$AC57,Q57=赛后数据!$AL57,赛后数据!$AK57))</f>
        <v/>
      </c>
      <c r="Q57" s="139" t="str">
        <f>IF(原始数据!AU57="","",原始数据!AU57)</f>
        <v/>
      </c>
      <c r="R57" s="177"/>
      <c r="S57" s="177"/>
      <c r="T57" s="177"/>
      <c r="U57" s="167" t="str">
        <f>IF(赛后数据!$M57="","",_xlfn.IFS(V57=赛后数据!$N57,赛后数据!$M57,V57=赛后数据!$V57,赛后数据!$U57,V57=赛后数据!$AD57,赛后数据!$AC57,V57=赛后数据!$AL57,赛后数据!$AK57))</f>
        <v/>
      </c>
      <c r="V57" s="139" t="str">
        <f>IF(原始数据!AW57="","",原始数据!AW57)</f>
        <v/>
      </c>
      <c r="W57" s="177"/>
      <c r="X57" s="177"/>
      <c r="Y57" s="177"/>
      <c r="Z57" s="167" t="str">
        <f>IF(赛后数据!$M57="","",_xlfn.IFS(AA57=赛后数据!$N57,赛后数据!$M57,AA57=赛后数据!$V57,赛后数据!$U57,AA57=赛后数据!$AD57,赛后数据!$AC57,AA57=赛后数据!$AL57,赛后数据!$AK57))</f>
        <v/>
      </c>
      <c r="AA57" s="139" t="str">
        <f>IF(原始数据!AY57="","",原始数据!AY57)</f>
        <v/>
      </c>
      <c r="AB57" s="177"/>
      <c r="AC57" s="177"/>
      <c r="AD57" s="177"/>
      <c r="AE57" s="139" t="str">
        <f>IF(原始数据!K57="","",原始数据!K57)</f>
        <v/>
      </c>
      <c r="AF57" s="139" t="str">
        <f>IF(原始数据!L57="","",原始数据!L57)</f>
        <v/>
      </c>
      <c r="AG57" s="139" t="str">
        <f>IF(原始数据!AZ57="","",原始数据!AZ57)</f>
        <v/>
      </c>
      <c r="AH57" s="177"/>
      <c r="AI57" s="177"/>
      <c r="AJ57" s="177"/>
      <c r="AK57" s="179"/>
      <c r="AL57" s="179"/>
      <c r="AM57" s="168"/>
      <c r="AN57" s="168"/>
      <c r="AO57" s="168"/>
      <c r="AP57" s="168"/>
      <c r="AQ57" s="182"/>
      <c r="AR57" s="182"/>
      <c r="AS57" s="182"/>
      <c r="AT57" s="182"/>
      <c r="AU57" s="183"/>
      <c r="AV57" s="183"/>
      <c r="AW57" s="183"/>
      <c r="AX57" s="183"/>
      <c r="AY57" s="184"/>
      <c r="AZ57" s="184"/>
      <c r="BA57" s="173"/>
      <c r="BB57" s="174"/>
      <c r="BC57" s="175">
        <f t="shared" si="1"/>
        <v>0</v>
      </c>
      <c r="BD57" s="175" t="str">
        <f t="shared" si="2"/>
        <v/>
      </c>
      <c r="BE57" s="142" t="str">
        <f t="shared" si="0"/>
        <v/>
      </c>
      <c r="BF57" s="176" t="str">
        <f t="shared" si="3"/>
        <v/>
      </c>
    </row>
    <row r="58" spans="1:58">
      <c r="A58" s="166">
        <f>输入错误检查!B57</f>
        <v>0</v>
      </c>
      <c r="B58" s="108">
        <f>原始数据!B58</f>
        <v>5</v>
      </c>
      <c r="C58" s="108">
        <f>原始数据!C58</f>
        <v>2</v>
      </c>
      <c r="D58" s="108">
        <f>原始数据!D58</f>
        <v>1400</v>
      </c>
      <c r="E58" s="108" t="str">
        <f>原始数据!E58</f>
        <v>FL</v>
      </c>
      <c r="F58" s="108" t="str">
        <f>原始数据!F58</f>
        <v>TE</v>
      </c>
      <c r="G58" s="108">
        <f>原始数据!G58</f>
        <v>4</v>
      </c>
      <c r="H58" s="108" t="str">
        <f>原始数据!H58</f>
        <v>下</v>
      </c>
      <c r="I58" s="108" t="str">
        <f>IF(原始数据!Y58="","",原始数据!Y58)</f>
        <v/>
      </c>
      <c r="J58" s="108" t="str">
        <f>原始数据!J58</f>
        <v/>
      </c>
      <c r="K58" s="167" t="str">
        <f>IF(赛后数据!$M58="","",_xlfn.IFS(L58=赛后数据!$N58,赛后数据!$M58,L58=赛后数据!$V58,赛后数据!$U58,L58=赛后数据!$AD58,赛后数据!$AC58,L58=赛后数据!$AL58,赛后数据!$AK58))</f>
        <v/>
      </c>
      <c r="L58" s="139" t="str">
        <f>IF(原始数据!AT58="","",原始数据!AT58)</f>
        <v/>
      </c>
      <c r="M58" s="177"/>
      <c r="N58" s="181"/>
      <c r="O58" s="181"/>
      <c r="P58" s="167" t="str">
        <f>IF(赛后数据!$M58="","",_xlfn.IFS(Q58=赛后数据!$N58,赛后数据!$M58,Q58=赛后数据!$V58,赛后数据!$U58,Q58=赛后数据!$AD58,赛后数据!$AC58,Q58=赛后数据!$AL58,赛后数据!$AK58))</f>
        <v/>
      </c>
      <c r="Q58" s="139" t="str">
        <f>IF(原始数据!AU58="","",原始数据!AU58)</f>
        <v/>
      </c>
      <c r="R58" s="177"/>
      <c r="S58" s="177"/>
      <c r="T58" s="177"/>
      <c r="U58" s="167" t="str">
        <f>IF(赛后数据!$M58="","",_xlfn.IFS(V58=赛后数据!$N58,赛后数据!$M58,V58=赛后数据!$V58,赛后数据!$U58,V58=赛后数据!$AD58,赛后数据!$AC58,V58=赛后数据!$AL58,赛后数据!$AK58))</f>
        <v/>
      </c>
      <c r="V58" s="139" t="str">
        <f>IF(原始数据!AW58="","",原始数据!AW58)</f>
        <v/>
      </c>
      <c r="W58" s="177"/>
      <c r="X58" s="177"/>
      <c r="Y58" s="177"/>
      <c r="Z58" s="167" t="str">
        <f>IF(赛后数据!$M58="","",_xlfn.IFS(AA58=赛后数据!$N58,赛后数据!$M58,AA58=赛后数据!$V58,赛后数据!$U58,AA58=赛后数据!$AD58,赛后数据!$AC58,AA58=赛后数据!$AL58,赛后数据!$AK58))</f>
        <v/>
      </c>
      <c r="AA58" s="139" t="str">
        <f>IF(原始数据!AY58="","",原始数据!AY58)</f>
        <v/>
      </c>
      <c r="AB58" s="177"/>
      <c r="AC58" s="177"/>
      <c r="AD58" s="177"/>
      <c r="AE58" s="139" t="str">
        <f>IF(原始数据!K58="","",原始数据!K58)</f>
        <v/>
      </c>
      <c r="AF58" s="139" t="str">
        <f>IF(原始数据!L58="","",原始数据!L58)</f>
        <v/>
      </c>
      <c r="AG58" s="139" t="str">
        <f>IF(原始数据!AZ58="","",原始数据!AZ58)</f>
        <v/>
      </c>
      <c r="AH58" s="177"/>
      <c r="AI58" s="177"/>
      <c r="AJ58" s="177"/>
      <c r="AK58" s="179"/>
      <c r="AL58" s="179"/>
      <c r="AM58" s="168"/>
      <c r="AN58" s="168"/>
      <c r="AO58" s="168"/>
      <c r="AP58" s="168"/>
      <c r="AQ58" s="182"/>
      <c r="AR58" s="182"/>
      <c r="AS58" s="182"/>
      <c r="AT58" s="182"/>
      <c r="AU58" s="183"/>
      <c r="AV58" s="183"/>
      <c r="AW58" s="183"/>
      <c r="AX58" s="183"/>
      <c r="AY58" s="184"/>
      <c r="AZ58" s="184"/>
      <c r="BA58" s="173"/>
      <c r="BB58" s="174"/>
      <c r="BC58" s="175">
        <f t="shared" si="1"/>
        <v>0</v>
      </c>
      <c r="BD58" s="175" t="str">
        <f t="shared" si="2"/>
        <v/>
      </c>
      <c r="BE58" s="142" t="str">
        <f t="shared" si="0"/>
        <v/>
      </c>
      <c r="BF58" s="176" t="str">
        <f t="shared" si="3"/>
        <v/>
      </c>
    </row>
    <row r="59" spans="1:58">
      <c r="A59" s="166">
        <f>输入错误检查!B58</f>
        <v>0</v>
      </c>
      <c r="B59" s="108">
        <f>原始数据!B59</f>
        <v>5</v>
      </c>
      <c r="C59" s="108">
        <f>原始数据!C59</f>
        <v>2</v>
      </c>
      <c r="D59" s="108">
        <f>原始数据!D59</f>
        <v>1400</v>
      </c>
      <c r="E59" s="108" t="str">
        <f>原始数据!E59</f>
        <v>FL</v>
      </c>
      <c r="F59" s="108" t="str">
        <f>原始数据!F59</f>
        <v>TE</v>
      </c>
      <c r="G59" s="108">
        <f>原始数据!G59</f>
        <v>5</v>
      </c>
      <c r="H59" s="108" t="str">
        <f>原始数据!H59</f>
        <v>上</v>
      </c>
      <c r="I59" s="108" t="str">
        <f>IF(原始数据!Y59="","",原始数据!Y59)</f>
        <v/>
      </c>
      <c r="J59" s="108" t="str">
        <f>原始数据!J59</f>
        <v/>
      </c>
      <c r="K59" s="167" t="str">
        <f>IF(赛后数据!$M59="","",_xlfn.IFS(L59=赛后数据!$N59,赛后数据!$M59,L59=赛后数据!$V59,赛后数据!$U59,L59=赛后数据!$AD59,赛后数据!$AC59,L59=赛后数据!$AL59,赛后数据!$AK59))</f>
        <v/>
      </c>
      <c r="L59" s="139" t="str">
        <f>IF(原始数据!AT59="","",原始数据!AT59)</f>
        <v/>
      </c>
      <c r="M59" s="177"/>
      <c r="N59" s="181"/>
      <c r="O59" s="181"/>
      <c r="P59" s="167" t="str">
        <f>IF(赛后数据!$M59="","",_xlfn.IFS(Q59=赛后数据!$N59,赛后数据!$M59,Q59=赛后数据!$V59,赛后数据!$U59,Q59=赛后数据!$AD59,赛后数据!$AC59,Q59=赛后数据!$AL59,赛后数据!$AK59))</f>
        <v/>
      </c>
      <c r="Q59" s="139" t="str">
        <f>IF(原始数据!AU59="","",原始数据!AU59)</f>
        <v/>
      </c>
      <c r="R59" s="177"/>
      <c r="S59" s="177"/>
      <c r="T59" s="177"/>
      <c r="U59" s="167" t="str">
        <f>IF(赛后数据!$M59="","",_xlfn.IFS(V59=赛后数据!$N59,赛后数据!$M59,V59=赛后数据!$V59,赛后数据!$U59,V59=赛后数据!$AD59,赛后数据!$AC59,V59=赛后数据!$AL59,赛后数据!$AK59))</f>
        <v/>
      </c>
      <c r="V59" s="139" t="str">
        <f>IF(原始数据!AW59="","",原始数据!AW59)</f>
        <v/>
      </c>
      <c r="W59" s="177"/>
      <c r="X59" s="177"/>
      <c r="Y59" s="177"/>
      <c r="Z59" s="167" t="str">
        <f>IF(赛后数据!$M59="","",_xlfn.IFS(AA59=赛后数据!$N59,赛后数据!$M59,AA59=赛后数据!$V59,赛后数据!$U59,AA59=赛后数据!$AD59,赛后数据!$AC59,AA59=赛后数据!$AL59,赛后数据!$AK59))</f>
        <v/>
      </c>
      <c r="AA59" s="139" t="str">
        <f>IF(原始数据!AY59="","",原始数据!AY59)</f>
        <v/>
      </c>
      <c r="AB59" s="177"/>
      <c r="AC59" s="177"/>
      <c r="AD59" s="177"/>
      <c r="AE59" s="139" t="str">
        <f>IF(原始数据!K59="","",原始数据!K59)</f>
        <v/>
      </c>
      <c r="AF59" s="139" t="str">
        <f>IF(原始数据!L59="","",原始数据!L59)</f>
        <v/>
      </c>
      <c r="AG59" s="139" t="str">
        <f>IF(原始数据!AZ59="","",原始数据!AZ59)</f>
        <v/>
      </c>
      <c r="AH59" s="177"/>
      <c r="AI59" s="177"/>
      <c r="AJ59" s="177"/>
      <c r="AK59" s="179"/>
      <c r="AL59" s="179"/>
      <c r="AM59" s="168"/>
      <c r="AN59" s="168"/>
      <c r="AO59" s="168"/>
      <c r="AP59" s="168"/>
      <c r="AQ59" s="182"/>
      <c r="AR59" s="182"/>
      <c r="AS59" s="185"/>
      <c r="AT59" s="185"/>
      <c r="AU59" s="186"/>
      <c r="AV59" s="186"/>
      <c r="AW59" s="186"/>
      <c r="AX59" s="186"/>
      <c r="AY59" s="184"/>
      <c r="AZ59" s="184"/>
      <c r="BA59" s="173"/>
      <c r="BB59" s="174"/>
      <c r="BC59" s="175">
        <f t="shared" si="1"/>
        <v>0</v>
      </c>
      <c r="BD59" s="175" t="str">
        <f t="shared" si="2"/>
        <v/>
      </c>
      <c r="BE59" s="142" t="str">
        <f t="shared" si="0"/>
        <v/>
      </c>
      <c r="BF59" s="176" t="str">
        <f t="shared" si="3"/>
        <v/>
      </c>
    </row>
    <row r="60" spans="1:58">
      <c r="A60" s="166">
        <f>输入错误检查!B59</f>
        <v>0</v>
      </c>
      <c r="B60" s="108">
        <f>原始数据!B60</f>
        <v>5</v>
      </c>
      <c r="C60" s="108">
        <f>原始数据!C60</f>
        <v>2</v>
      </c>
      <c r="D60" s="108">
        <f>原始数据!D60</f>
        <v>1400</v>
      </c>
      <c r="E60" s="108" t="str">
        <f>原始数据!E60</f>
        <v>FL</v>
      </c>
      <c r="F60" s="108" t="str">
        <f>原始数据!F60</f>
        <v>TE</v>
      </c>
      <c r="G60" s="108">
        <f>原始数据!G60</f>
        <v>5</v>
      </c>
      <c r="H60" s="108" t="str">
        <f>原始数据!H60</f>
        <v>下</v>
      </c>
      <c r="I60" s="108" t="str">
        <f>IF(原始数据!Y60="","",原始数据!Y60)</f>
        <v/>
      </c>
      <c r="J60" s="108" t="str">
        <f>原始数据!J60</f>
        <v/>
      </c>
      <c r="K60" s="167" t="str">
        <f>IF(赛后数据!$M60="","",_xlfn.IFS(L60=赛后数据!$N60,赛后数据!$M60,L60=赛后数据!$V60,赛后数据!$U60,L60=赛后数据!$AD60,赛后数据!$AC60,L60=赛后数据!$AL60,赛后数据!$AK60))</f>
        <v/>
      </c>
      <c r="L60" s="139" t="str">
        <f>IF(原始数据!AT60="","",原始数据!AT60)</f>
        <v/>
      </c>
      <c r="M60" s="177"/>
      <c r="N60" s="181"/>
      <c r="O60" s="181"/>
      <c r="P60" s="167" t="str">
        <f>IF(赛后数据!$M60="","",_xlfn.IFS(Q60=赛后数据!$N60,赛后数据!$M60,Q60=赛后数据!$V60,赛后数据!$U60,Q60=赛后数据!$AD60,赛后数据!$AC60,Q60=赛后数据!$AL60,赛后数据!$AK60))</f>
        <v/>
      </c>
      <c r="Q60" s="139" t="str">
        <f>IF(原始数据!AU60="","",原始数据!AU60)</f>
        <v/>
      </c>
      <c r="R60" s="177"/>
      <c r="S60" s="177"/>
      <c r="T60" s="177"/>
      <c r="U60" s="167" t="str">
        <f>IF(赛后数据!$M60="","",_xlfn.IFS(V60=赛后数据!$N60,赛后数据!$M60,V60=赛后数据!$V60,赛后数据!$U60,V60=赛后数据!$AD60,赛后数据!$AC60,V60=赛后数据!$AL60,赛后数据!$AK60))</f>
        <v/>
      </c>
      <c r="V60" s="139" t="str">
        <f>IF(原始数据!AW60="","",原始数据!AW60)</f>
        <v/>
      </c>
      <c r="W60" s="177"/>
      <c r="X60" s="177"/>
      <c r="Y60" s="177"/>
      <c r="Z60" s="167" t="str">
        <f>IF(赛后数据!$M60="","",_xlfn.IFS(AA60=赛后数据!$N60,赛后数据!$M60,AA60=赛后数据!$V60,赛后数据!$U60,AA60=赛后数据!$AD60,赛后数据!$AC60,AA60=赛后数据!$AL60,赛后数据!$AK60))</f>
        <v/>
      </c>
      <c r="AA60" s="139" t="str">
        <f>IF(原始数据!AY60="","",原始数据!AY60)</f>
        <v/>
      </c>
      <c r="AB60" s="177"/>
      <c r="AC60" s="177"/>
      <c r="AD60" s="177"/>
      <c r="AE60" s="139" t="str">
        <f>IF(原始数据!K60="","",原始数据!K60)</f>
        <v/>
      </c>
      <c r="AF60" s="139" t="str">
        <f>IF(原始数据!L60="","",原始数据!L60)</f>
        <v/>
      </c>
      <c r="AG60" s="139" t="str">
        <f>IF(原始数据!AZ60="","",原始数据!AZ60)</f>
        <v/>
      </c>
      <c r="AH60" s="177"/>
      <c r="AI60" s="177"/>
      <c r="AJ60" s="177"/>
      <c r="AK60" s="179"/>
      <c r="AL60" s="179"/>
      <c r="AM60" s="168"/>
      <c r="AN60" s="168"/>
      <c r="AO60" s="168"/>
      <c r="AP60" s="168"/>
      <c r="AQ60" s="182"/>
      <c r="AR60" s="182"/>
      <c r="AS60" s="182"/>
      <c r="AT60" s="182"/>
      <c r="AU60" s="183"/>
      <c r="AV60" s="183"/>
      <c r="AW60" s="183"/>
      <c r="AX60" s="183"/>
      <c r="AY60" s="184"/>
      <c r="AZ60" s="184"/>
      <c r="BA60" s="173"/>
      <c r="BB60" s="174"/>
      <c r="BC60" s="175">
        <f t="shared" si="1"/>
        <v>0</v>
      </c>
      <c r="BD60" s="175" t="str">
        <f t="shared" si="2"/>
        <v/>
      </c>
      <c r="BE60" s="142" t="str">
        <f t="shared" si="0"/>
        <v/>
      </c>
      <c r="BF60" s="176" t="str">
        <f t="shared" si="3"/>
        <v/>
      </c>
    </row>
    <row r="61" spans="1:58">
      <c r="A61" s="166">
        <f>输入错误检查!B60</f>
        <v>0</v>
      </c>
      <c r="B61" s="108">
        <f>原始数据!B61</f>
        <v>5</v>
      </c>
      <c r="C61" s="108">
        <f>原始数据!C61</f>
        <v>2</v>
      </c>
      <c r="D61" s="108">
        <f>原始数据!D61</f>
        <v>1400</v>
      </c>
      <c r="E61" s="108" t="str">
        <f>原始数据!E61</f>
        <v>FL</v>
      </c>
      <c r="F61" s="108" t="str">
        <f>原始数据!F61</f>
        <v>TE</v>
      </c>
      <c r="G61" s="108" t="str">
        <f>原始数据!G61</f>
        <v>加</v>
      </c>
      <c r="H61" s="108" t="str">
        <f>原始数据!H61</f>
        <v>上</v>
      </c>
      <c r="I61" s="108" t="str">
        <f>IF(原始数据!Y61="","",原始数据!Y61)</f>
        <v/>
      </c>
      <c r="J61" s="108" t="str">
        <f>原始数据!J61</f>
        <v/>
      </c>
      <c r="K61" s="167" t="str">
        <f>IF(赛后数据!$M61="","",_xlfn.IFS(L61=赛后数据!$N61,赛后数据!$M61,L61=赛后数据!$V61,赛后数据!$U61,L61=赛后数据!$AD61,赛后数据!$AC61,L61=赛后数据!$AL61,赛后数据!$AK61))</f>
        <v/>
      </c>
      <c r="L61" s="139" t="str">
        <f>IF(原始数据!AT61="","",原始数据!AT61)</f>
        <v/>
      </c>
      <c r="M61" s="177"/>
      <c r="N61" s="181"/>
      <c r="O61" s="181"/>
      <c r="P61" s="167" t="str">
        <f>IF(赛后数据!$M61="","",_xlfn.IFS(Q61=赛后数据!$N61,赛后数据!$M61,Q61=赛后数据!$V61,赛后数据!$U61,Q61=赛后数据!$AD61,赛后数据!$AC61,Q61=赛后数据!$AL61,赛后数据!$AK61))</f>
        <v/>
      </c>
      <c r="Q61" s="139" t="str">
        <f>IF(原始数据!AU61="","",原始数据!AU61)</f>
        <v/>
      </c>
      <c r="R61" s="177"/>
      <c r="S61" s="177"/>
      <c r="T61" s="177"/>
      <c r="U61" s="167" t="str">
        <f>IF(赛后数据!$M61="","",_xlfn.IFS(V61=赛后数据!$N61,赛后数据!$M61,V61=赛后数据!$V61,赛后数据!$U61,V61=赛后数据!$AD61,赛后数据!$AC61,V61=赛后数据!$AL61,赛后数据!$AK61))</f>
        <v/>
      </c>
      <c r="V61" s="139" t="str">
        <f>IF(原始数据!AW61="","",原始数据!AW61)</f>
        <v/>
      </c>
      <c r="W61" s="177"/>
      <c r="X61" s="177"/>
      <c r="Y61" s="177"/>
      <c r="Z61" s="167" t="str">
        <f>IF(赛后数据!$M61="","",_xlfn.IFS(AA61=赛后数据!$N61,赛后数据!$M61,AA61=赛后数据!$V61,赛后数据!$U61,AA61=赛后数据!$AD61,赛后数据!$AC61,AA61=赛后数据!$AL61,赛后数据!$AK61))</f>
        <v/>
      </c>
      <c r="AA61" s="139" t="str">
        <f>IF(原始数据!AY61="","",原始数据!AY61)</f>
        <v/>
      </c>
      <c r="AB61" s="177"/>
      <c r="AC61" s="177"/>
      <c r="AD61" s="177"/>
      <c r="AE61" s="139" t="str">
        <f>IF(原始数据!K61="","",原始数据!K61)</f>
        <v/>
      </c>
      <c r="AF61" s="139" t="str">
        <f>IF(原始数据!L61="","",原始数据!L61)</f>
        <v/>
      </c>
      <c r="AG61" s="139" t="str">
        <f>IF(原始数据!AZ61="","",原始数据!AZ61)</f>
        <v/>
      </c>
      <c r="AH61" s="177"/>
      <c r="AI61" s="177"/>
      <c r="AJ61" s="177"/>
      <c r="AK61" s="179"/>
      <c r="AL61" s="179"/>
      <c r="AM61" s="168"/>
      <c r="AN61" s="168"/>
      <c r="AO61" s="168"/>
      <c r="AP61" s="168"/>
      <c r="AQ61" s="182"/>
      <c r="AR61" s="182"/>
      <c r="AS61" s="182"/>
      <c r="AT61" s="182"/>
      <c r="AU61" s="183"/>
      <c r="AV61" s="183"/>
      <c r="AW61" s="183"/>
      <c r="AX61" s="183"/>
      <c r="AY61" s="184"/>
      <c r="AZ61" s="184"/>
      <c r="BA61" s="173"/>
      <c r="BB61" s="174"/>
      <c r="BC61" s="175">
        <f t="shared" si="1"/>
        <v>0</v>
      </c>
      <c r="BD61" s="175" t="str">
        <f t="shared" si="2"/>
        <v/>
      </c>
      <c r="BE61" s="142" t="str">
        <f t="shared" si="0"/>
        <v/>
      </c>
      <c r="BF61" s="176" t="str">
        <f t="shared" si="3"/>
        <v/>
      </c>
    </row>
    <row r="62" spans="1:58">
      <c r="A62" s="166">
        <f>输入错误检查!B61</f>
        <v>0</v>
      </c>
      <c r="B62" s="108">
        <f>原始数据!B62</f>
        <v>5</v>
      </c>
      <c r="C62" s="108">
        <f>原始数据!C62</f>
        <v>2</v>
      </c>
      <c r="D62" s="108">
        <f>原始数据!D62</f>
        <v>1400</v>
      </c>
      <c r="E62" s="108" t="str">
        <f>原始数据!E62</f>
        <v>FL</v>
      </c>
      <c r="F62" s="108" t="str">
        <f>原始数据!F62</f>
        <v>TE</v>
      </c>
      <c r="G62" s="108" t="str">
        <f>原始数据!G62</f>
        <v>加</v>
      </c>
      <c r="H62" s="108" t="str">
        <f>原始数据!H62</f>
        <v>下</v>
      </c>
      <c r="I62" s="108" t="str">
        <f>IF(原始数据!Y62="","",原始数据!Y62)</f>
        <v/>
      </c>
      <c r="J62" s="108" t="str">
        <f>原始数据!J62</f>
        <v/>
      </c>
      <c r="K62" s="167" t="str">
        <f>IF(赛后数据!$M62="","",_xlfn.IFS(L62=赛后数据!$N62,赛后数据!$M62,L62=赛后数据!$V62,赛后数据!$U62,L62=赛后数据!$AD62,赛后数据!$AC62,L62=赛后数据!$AL62,赛后数据!$AK62))</f>
        <v/>
      </c>
      <c r="L62" s="139" t="str">
        <f>IF(原始数据!AT62="","",原始数据!AT62)</f>
        <v/>
      </c>
      <c r="M62" s="177"/>
      <c r="N62" s="181"/>
      <c r="O62" s="181"/>
      <c r="P62" s="167" t="str">
        <f>IF(赛后数据!$M62="","",_xlfn.IFS(Q62=赛后数据!$N62,赛后数据!$M62,Q62=赛后数据!$V62,赛后数据!$U62,Q62=赛后数据!$AD62,赛后数据!$AC62,Q62=赛后数据!$AL62,赛后数据!$AK62))</f>
        <v/>
      </c>
      <c r="Q62" s="139" t="str">
        <f>IF(原始数据!AU62="","",原始数据!AU62)</f>
        <v/>
      </c>
      <c r="R62" s="177"/>
      <c r="S62" s="177"/>
      <c r="T62" s="177"/>
      <c r="U62" s="167" t="str">
        <f>IF(赛后数据!$M62="","",_xlfn.IFS(V62=赛后数据!$N62,赛后数据!$M62,V62=赛后数据!$V62,赛后数据!$U62,V62=赛后数据!$AD62,赛后数据!$AC62,V62=赛后数据!$AL62,赛后数据!$AK62))</f>
        <v/>
      </c>
      <c r="V62" s="139" t="str">
        <f>IF(原始数据!AW62="","",原始数据!AW62)</f>
        <v/>
      </c>
      <c r="W62" s="177"/>
      <c r="X62" s="177"/>
      <c r="Y62" s="177"/>
      <c r="Z62" s="167" t="str">
        <f>IF(赛后数据!$M62="","",_xlfn.IFS(AA62=赛后数据!$N62,赛后数据!$M62,AA62=赛后数据!$V62,赛后数据!$U62,AA62=赛后数据!$AD62,赛后数据!$AC62,AA62=赛后数据!$AL62,赛后数据!$AK62))</f>
        <v/>
      </c>
      <c r="AA62" s="139" t="str">
        <f>IF(原始数据!AY62="","",原始数据!AY62)</f>
        <v/>
      </c>
      <c r="AB62" s="177"/>
      <c r="AC62" s="177"/>
      <c r="AD62" s="177"/>
      <c r="AE62" s="139" t="str">
        <f>IF(原始数据!K62="","",原始数据!K62)</f>
        <v/>
      </c>
      <c r="AF62" s="139" t="str">
        <f>IF(原始数据!L62="","",原始数据!L62)</f>
        <v/>
      </c>
      <c r="AG62" s="139" t="str">
        <f>IF(原始数据!AZ62="","",原始数据!AZ62)</f>
        <v/>
      </c>
      <c r="AH62" s="177"/>
      <c r="AI62" s="177"/>
      <c r="AJ62" s="177"/>
      <c r="AK62" s="179"/>
      <c r="AL62" s="179"/>
      <c r="AM62" s="168"/>
      <c r="AN62" s="168"/>
      <c r="AO62" s="168"/>
      <c r="AP62" s="168"/>
      <c r="AQ62" s="182"/>
      <c r="AR62" s="182"/>
      <c r="AS62" s="182"/>
      <c r="AT62" s="182"/>
      <c r="AU62" s="183"/>
      <c r="AV62" s="183"/>
      <c r="AW62" s="183"/>
      <c r="AX62" s="183"/>
      <c r="AY62" s="184"/>
      <c r="AZ62" s="184"/>
      <c r="BA62" s="173"/>
      <c r="BB62" s="174"/>
      <c r="BC62" s="175">
        <f t="shared" si="1"/>
        <v>0</v>
      </c>
      <c r="BD62" s="175" t="str">
        <f t="shared" si="2"/>
        <v/>
      </c>
      <c r="BE62" s="142" t="str">
        <f t="shared" si="0"/>
        <v/>
      </c>
      <c r="BF62" s="176" t="str">
        <f t="shared" si="3"/>
        <v/>
      </c>
    </row>
    <row r="63" spans="1:58">
      <c r="A63" s="166">
        <f>输入错误检查!B62</f>
        <v>0</v>
      </c>
      <c r="B63" s="108">
        <f>原始数据!B63</f>
        <v>5</v>
      </c>
      <c r="C63" s="108">
        <f>原始数据!C63</f>
        <v>2</v>
      </c>
      <c r="D63" s="108">
        <f>原始数据!D63</f>
        <v>1730</v>
      </c>
      <c r="E63" s="108" t="str">
        <f>原始数据!E63</f>
        <v>WBG</v>
      </c>
      <c r="F63" s="108" t="str">
        <f>原始数据!F63</f>
        <v>FPX.ZQ</v>
      </c>
      <c r="G63" s="108">
        <f>原始数据!G63</f>
        <v>1</v>
      </c>
      <c r="H63" s="108" t="str">
        <f>原始数据!H63</f>
        <v>上</v>
      </c>
      <c r="I63" s="108" t="str">
        <f>IF(原始数据!Y63="","",原始数据!Y63)</f>
        <v>湖景村</v>
      </c>
      <c r="J63" s="108" t="str">
        <f>原始数据!J63</f>
        <v>WBG</v>
      </c>
      <c r="K63" s="167" t="str">
        <f>IF(赛后数据!$M63="","",_xlfn.IFS(L63=赛后数据!$N63,赛后数据!$M63,L63=赛后数据!$V63,赛后数据!$U63,L63=赛后数据!$AD63,赛后数据!$AC63,L63=赛后数据!$AL63,赛后数据!$AK63))</f>
        <v>persica</v>
      </c>
      <c r="L63" s="139" t="str">
        <f>IF(原始数据!AT63="","",原始数据!AT63)</f>
        <v>机械师</v>
      </c>
      <c r="M63" s="177">
        <v>3</v>
      </c>
      <c r="N63" s="178" t="s">
        <v>368</v>
      </c>
      <c r="O63" s="178" t="s">
        <v>369</v>
      </c>
      <c r="P63" s="167" t="str">
        <f>IF(赛后数据!$M63="","",_xlfn.IFS(Q63=赛后数据!$N63,赛后数据!$M63,Q63=赛后数据!$V63,赛后数据!$U63,Q63=赛后数据!$AD63,赛后数据!$AC63,Q63=赛后数据!$AL63,赛后数据!$AK63))</f>
        <v>koting</v>
      </c>
      <c r="Q63" s="139" t="str">
        <f>IF(原始数据!AU63="","",原始数据!AU63)</f>
        <v>木偶师</v>
      </c>
      <c r="R63" s="177">
        <v>5</v>
      </c>
      <c r="S63" s="179" t="s">
        <v>367</v>
      </c>
      <c r="T63" s="179" t="s">
        <v>366</v>
      </c>
      <c r="U63" s="167" t="str">
        <f>IF(赛后数据!$M63="","",_xlfn.IFS(V63=赛后数据!$N63,赛后数据!$M63,V63=赛后数据!$V63,赛后数据!$U63,V63=赛后数据!$AD63,赛后数据!$AC63,V63=赛后数据!$AL63,赛后数据!$AK63))</f>
        <v>huiyi</v>
      </c>
      <c r="V63" s="139" t="str">
        <f>IF(原始数据!AW63="","",原始数据!AW63)</f>
        <v>守墓人</v>
      </c>
      <c r="W63" s="177">
        <v>7</v>
      </c>
      <c r="X63" s="179" t="s">
        <v>367</v>
      </c>
      <c r="Y63" s="179" t="s">
        <v>366</v>
      </c>
      <c r="Z63" s="167" t="str">
        <f>IF(赛后数据!$M63="","",_xlfn.IFS(AA63=赛后数据!$N63,赛后数据!$M63,AA63=赛后数据!$V63,赛后数据!$U63,AA63=赛后数据!$AD63,赛后数据!$AC63,AA63=赛后数据!$AL63,赛后数据!$AK63))</f>
        <v>guoker</v>
      </c>
      <c r="AA63" s="139" t="str">
        <f>IF(原始数据!AY63="","",原始数据!AY63)</f>
        <v>古董商</v>
      </c>
      <c r="AB63" s="177">
        <v>11</v>
      </c>
      <c r="AC63" s="179" t="s">
        <v>368</v>
      </c>
      <c r="AD63" s="179" t="s">
        <v>367</v>
      </c>
      <c r="AE63" s="139" t="str">
        <f>IF(原始数据!K63="","",原始数据!K63)</f>
        <v>FPX.ZQ</v>
      </c>
      <c r="AF63" s="139" t="str">
        <f>IF(原始数据!L63="","",原始数据!L63)</f>
        <v>dongx</v>
      </c>
      <c r="AG63" s="139" t="str">
        <f>IF(原始数据!AZ63="","",原始数据!AZ63)</f>
        <v>时空之影</v>
      </c>
      <c r="AH63" s="177">
        <v>4</v>
      </c>
      <c r="AI63" s="179" t="s">
        <v>370</v>
      </c>
      <c r="AJ63" s="179" t="s">
        <v>371</v>
      </c>
      <c r="AK63" s="179" t="s">
        <v>144</v>
      </c>
      <c r="AL63" s="179" t="s">
        <v>133</v>
      </c>
      <c r="AM63" s="167" t="s">
        <v>72</v>
      </c>
      <c r="AN63" s="168"/>
      <c r="AO63" s="168"/>
      <c r="AP63" s="167" t="s">
        <v>382</v>
      </c>
      <c r="AQ63" s="182"/>
      <c r="AR63" s="182"/>
      <c r="AS63" s="182"/>
      <c r="AT63" s="182"/>
      <c r="AU63" s="183"/>
      <c r="AV63" s="183"/>
      <c r="AW63" s="183"/>
      <c r="AX63" s="183"/>
      <c r="AY63" s="184"/>
      <c r="AZ63" s="184"/>
      <c r="BA63" s="173"/>
      <c r="BB63" s="174"/>
      <c r="BC63" s="175">
        <f t="shared" si="1"/>
        <v>0</v>
      </c>
      <c r="BD63" s="175" t="str">
        <f t="shared" si="2"/>
        <v/>
      </c>
      <c r="BE63" s="142" t="str">
        <f t="shared" si="0"/>
        <v>3,5,7,11</v>
      </c>
      <c r="BF63" s="176" t="str">
        <f t="shared" si="3"/>
        <v>机械师,木偶师,守墓人,古董商</v>
      </c>
    </row>
    <row r="64" spans="1:58">
      <c r="A64" s="166">
        <f>输入错误检查!B63</f>
        <v>0</v>
      </c>
      <c r="B64" s="108">
        <f>原始数据!B64</f>
        <v>5</v>
      </c>
      <c r="C64" s="108">
        <f>原始数据!C64</f>
        <v>2</v>
      </c>
      <c r="D64" s="108">
        <f>原始数据!D64</f>
        <v>1730</v>
      </c>
      <c r="E64" s="108" t="str">
        <f>原始数据!E64</f>
        <v>WBG</v>
      </c>
      <c r="F64" s="108" t="str">
        <f>原始数据!F64</f>
        <v>FPX.ZQ</v>
      </c>
      <c r="G64" s="108">
        <f>原始数据!G64</f>
        <v>1</v>
      </c>
      <c r="H64" s="108" t="str">
        <f>原始数据!H64</f>
        <v>下</v>
      </c>
      <c r="I64" s="108" t="str">
        <f>IF(原始数据!Y64="","",原始数据!Y64)</f>
        <v>湖景村</v>
      </c>
      <c r="J64" s="108" t="str">
        <f>原始数据!J64</f>
        <v>FPX.ZQ</v>
      </c>
      <c r="K64" s="167" t="str">
        <f>IF(赛后数据!$M64="","",_xlfn.IFS(L64=赛后数据!$N64,赛后数据!$M64,L64=赛后数据!$V64,赛后数据!$U64,L64=赛后数据!$AD64,赛后数据!$AC64,L64=赛后数据!$AL64,赛后数据!$AK64))</f>
        <v>yuan</v>
      </c>
      <c r="L64" s="139" t="str">
        <f>IF(原始数据!AT64="","",原始数据!AT64)</f>
        <v>木偶师</v>
      </c>
      <c r="M64" s="177">
        <v>3</v>
      </c>
      <c r="N64" s="178" t="s">
        <v>367</v>
      </c>
      <c r="O64" s="178" t="s">
        <v>366</v>
      </c>
      <c r="P64" s="167" t="str">
        <f>IF(赛后数据!$M64="","",_xlfn.IFS(Q64=赛后数据!$N64,赛后数据!$M64,Q64=赛后数据!$V64,赛后数据!$U64,Q64=赛后数据!$AD64,赛后数据!$AC64,Q64=赛后数据!$AL64,赛后数据!$AK64))</f>
        <v>stian</v>
      </c>
      <c r="Q64" s="139" t="str">
        <f>IF(原始数据!AU64="","",原始数据!AU64)</f>
        <v>机械师</v>
      </c>
      <c r="R64" s="177">
        <v>5</v>
      </c>
      <c r="S64" s="179" t="s">
        <v>368</v>
      </c>
      <c r="T64" s="179" t="s">
        <v>367</v>
      </c>
      <c r="U64" s="167" t="str">
        <f>IF(赛后数据!$M64="","",_xlfn.IFS(V64=赛后数据!$N64,赛后数据!$M64,V64=赛后数据!$V64,赛后数据!$U64,V64=赛后数据!$AD64,赛后数据!$AC64,V64=赛后数据!$AL64,赛后数据!$AK64))</f>
        <v>lin</v>
      </c>
      <c r="V64" s="139" t="str">
        <f>IF(原始数据!AW64="","",原始数据!AW64)</f>
        <v>野人</v>
      </c>
      <c r="W64" s="177">
        <v>6</v>
      </c>
      <c r="X64" s="179" t="s">
        <v>367</v>
      </c>
      <c r="Y64" s="179" t="s">
        <v>366</v>
      </c>
      <c r="Z64" s="167" t="str">
        <f>IF(赛后数据!$M64="","",_xlfn.IFS(AA64=赛后数据!$N64,赛后数据!$M64,AA64=赛后数据!$V64,赛后数据!$U64,AA64=赛后数据!$AD64,赛后数据!$AC64,AA64=赛后数据!$AL64,赛后数据!$AK64))</f>
        <v>sans</v>
      </c>
      <c r="AA64" s="139" t="str">
        <f>IF(原始数据!AY64="","",原始数据!AY64)</f>
        <v>古董商</v>
      </c>
      <c r="AB64" s="177">
        <v>8</v>
      </c>
      <c r="AC64" s="179" t="s">
        <v>368</v>
      </c>
      <c r="AD64" s="179" t="s">
        <v>367</v>
      </c>
      <c r="AE64" s="139" t="str">
        <f>IF(原始数据!K64="","",原始数据!K64)</f>
        <v>WBG</v>
      </c>
      <c r="AF64" s="139" t="str">
        <f>IF(原始数据!L64="","",原始数据!L64)</f>
        <v>n1e</v>
      </c>
      <c r="AG64" s="139" t="str">
        <f>IF(原始数据!AZ64="","",原始数据!AZ64)</f>
        <v>时空之影</v>
      </c>
      <c r="AH64" s="177">
        <v>2</v>
      </c>
      <c r="AI64" s="179" t="s">
        <v>370</v>
      </c>
      <c r="AJ64" s="179" t="s">
        <v>371</v>
      </c>
      <c r="AK64" s="179" t="s">
        <v>144</v>
      </c>
      <c r="AL64" s="179" t="s">
        <v>133</v>
      </c>
      <c r="AM64" s="167" t="s">
        <v>138</v>
      </c>
      <c r="AN64" s="168"/>
      <c r="AO64" s="168"/>
      <c r="AP64" s="167" t="s">
        <v>382</v>
      </c>
      <c r="AQ64" s="182"/>
      <c r="AR64" s="182"/>
      <c r="AS64" s="182"/>
      <c r="AT64" s="182"/>
      <c r="AU64" s="183"/>
      <c r="AV64" s="183"/>
      <c r="AW64" s="183"/>
      <c r="AX64" s="183"/>
      <c r="AY64" s="184"/>
      <c r="AZ64" s="184"/>
      <c r="BA64" s="173"/>
      <c r="BB64" s="174"/>
      <c r="BC64" s="175">
        <f t="shared" si="1"/>
        <v>0</v>
      </c>
      <c r="BD64" s="175" t="str">
        <f t="shared" si="2"/>
        <v/>
      </c>
      <c r="BE64" s="142" t="str">
        <f t="shared" si="0"/>
        <v>3,5,6,8</v>
      </c>
      <c r="BF64" s="176" t="str">
        <f t="shared" si="3"/>
        <v>木偶师,机械师,野人,古董商</v>
      </c>
    </row>
    <row r="65" spans="1:58">
      <c r="A65" s="166">
        <f>输入错误检查!B64</f>
        <v>0</v>
      </c>
      <c r="B65" s="108">
        <f>原始数据!B65</f>
        <v>5</v>
      </c>
      <c r="C65" s="108">
        <f>原始数据!C65</f>
        <v>2</v>
      </c>
      <c r="D65" s="108">
        <f>原始数据!D65</f>
        <v>1730</v>
      </c>
      <c r="E65" s="108" t="str">
        <f>原始数据!E65</f>
        <v>WBG</v>
      </c>
      <c r="F65" s="108" t="str">
        <f>原始数据!F65</f>
        <v>FPX.ZQ</v>
      </c>
      <c r="G65" s="108">
        <f>原始数据!G65</f>
        <v>2</v>
      </c>
      <c r="H65" s="108" t="str">
        <f>原始数据!H65</f>
        <v>上</v>
      </c>
      <c r="I65" s="108" t="str">
        <f>IF(原始数据!Y65="","",原始数据!Y65)</f>
        <v>永眠镇</v>
      </c>
      <c r="J65" s="108" t="str">
        <f>原始数据!J65</f>
        <v>WBG</v>
      </c>
      <c r="K65" s="167" t="str">
        <f>IF(赛后数据!$M65="","",_xlfn.IFS(L65=赛后数据!$N65,赛后数据!$M65,L65=赛后数据!$V65,赛后数据!$U65,L65=赛后数据!$AD65,赛后数据!$AC65,L65=赛后数据!$AL65,赛后数据!$AK65))</f>
        <v>persica</v>
      </c>
      <c r="L65" s="139" t="str">
        <f>IF(原始数据!AT65="","",原始数据!AT65)</f>
        <v>弓箭手</v>
      </c>
      <c r="M65" s="177">
        <v>4</v>
      </c>
      <c r="N65" s="178" t="s">
        <v>368</v>
      </c>
      <c r="O65" s="178" t="s">
        <v>367</v>
      </c>
      <c r="P65" s="167" t="str">
        <f>IF(赛后数据!$M65="","",_xlfn.IFS(Q65=赛后数据!$N65,赛后数据!$M65,Q65=赛后数据!$V65,赛后数据!$U65,Q65=赛后数据!$AD65,赛后数据!$AC65,Q65=赛后数据!$AL65,赛后数据!$AK65))</f>
        <v>koting</v>
      </c>
      <c r="Q65" s="139" t="str">
        <f>IF(原始数据!AU65="","",原始数据!AU65)</f>
        <v>祭司</v>
      </c>
      <c r="R65" s="177">
        <v>8</v>
      </c>
      <c r="S65" s="179" t="s">
        <v>366</v>
      </c>
      <c r="T65" s="179" t="s">
        <v>369</v>
      </c>
      <c r="U65" s="167" t="str">
        <f>IF(赛后数据!$M65="","",_xlfn.IFS(V65=赛后数据!$N65,赛后数据!$M65,V65=赛后数据!$V65,赛后数据!$U65,V65=赛后数据!$AD65,赛后数据!$AC65,V65=赛后数据!$AL65,赛后数据!$AK65))</f>
        <v>huiyi</v>
      </c>
      <c r="V65" s="139" t="str">
        <f>IF(原始数据!AW65="","",原始数据!AW65)</f>
        <v>大副</v>
      </c>
      <c r="W65" s="177">
        <v>6</v>
      </c>
      <c r="X65" s="179" t="s">
        <v>368</v>
      </c>
      <c r="Y65" s="179" t="s">
        <v>366</v>
      </c>
      <c r="Z65" s="167" t="str">
        <f>IF(赛后数据!$M65="","",_xlfn.IFS(AA65=赛后数据!$N65,赛后数据!$M65,AA65=赛后数据!$V65,赛后数据!$U65,AA65=赛后数据!$AD65,赛后数据!$AC65,AA65=赛后数据!$AL65,赛后数据!$AK65))</f>
        <v>guoker</v>
      </c>
      <c r="AA65" s="139" t="str">
        <f>IF(原始数据!AY65="","",原始数据!AY65)</f>
        <v>火灾调查员</v>
      </c>
      <c r="AB65" s="177">
        <v>3</v>
      </c>
      <c r="AC65" s="179" t="s">
        <v>367</v>
      </c>
      <c r="AD65" s="179" t="s">
        <v>366</v>
      </c>
      <c r="AE65" s="139" t="str">
        <f>IF(原始数据!K65="","",原始数据!K65)</f>
        <v>FPX.ZQ</v>
      </c>
      <c r="AF65" s="139" t="str">
        <f>IF(原始数据!L65="","",原始数据!L65)</f>
        <v>dongx</v>
      </c>
      <c r="AG65" s="139" t="str">
        <f>IF(原始数据!AZ65="","",原始数据!AZ65)</f>
        <v>台球手</v>
      </c>
      <c r="AH65" s="177">
        <v>7</v>
      </c>
      <c r="AI65" s="179" t="s">
        <v>371</v>
      </c>
      <c r="AJ65" s="179" t="s">
        <v>374</v>
      </c>
      <c r="AK65" s="179" t="s">
        <v>144</v>
      </c>
      <c r="AL65" s="179" t="s">
        <v>375</v>
      </c>
      <c r="AM65" s="167" t="s">
        <v>69</v>
      </c>
      <c r="AN65" s="168"/>
      <c r="AO65" s="168"/>
      <c r="AP65" s="167" t="s">
        <v>387</v>
      </c>
      <c r="AQ65" s="182"/>
      <c r="AR65" s="182"/>
      <c r="AS65" s="182"/>
      <c r="AT65" s="182"/>
      <c r="AU65" s="183"/>
      <c r="AV65" s="183"/>
      <c r="AW65" s="183"/>
      <c r="AX65" s="183"/>
      <c r="AY65" s="184"/>
      <c r="AZ65" s="184"/>
      <c r="BA65" s="173"/>
      <c r="BB65" s="174"/>
      <c r="BC65" s="175">
        <f t="shared" si="1"/>
        <v>0</v>
      </c>
      <c r="BD65" s="175" t="str">
        <f t="shared" si="2"/>
        <v/>
      </c>
      <c r="BE65" s="142" t="str">
        <f t="shared" si="0"/>
        <v>3,4,6,8</v>
      </c>
      <c r="BF65" s="176" t="str">
        <f t="shared" si="3"/>
        <v>弓箭手,祭司,大副,火灾调查员</v>
      </c>
    </row>
    <row r="66" spans="1:58">
      <c r="A66" s="166">
        <f>输入错误检查!B65</f>
        <v>0</v>
      </c>
      <c r="B66" s="108">
        <f>原始数据!B66</f>
        <v>5</v>
      </c>
      <c r="C66" s="108">
        <f>原始数据!C66</f>
        <v>2</v>
      </c>
      <c r="D66" s="108">
        <f>原始数据!D66</f>
        <v>1730</v>
      </c>
      <c r="E66" s="108" t="str">
        <f>原始数据!E66</f>
        <v>WBG</v>
      </c>
      <c r="F66" s="108" t="str">
        <f>原始数据!F66</f>
        <v>FPX.ZQ</v>
      </c>
      <c r="G66" s="108">
        <f>原始数据!G66</f>
        <v>2</v>
      </c>
      <c r="H66" s="108" t="str">
        <f>原始数据!H66</f>
        <v>下</v>
      </c>
      <c r="I66" s="108" t="str">
        <f>IF(原始数据!Y66="","",原始数据!Y66)</f>
        <v>永眠镇</v>
      </c>
      <c r="J66" s="108" t="str">
        <f>原始数据!J66</f>
        <v>FPX.ZQ</v>
      </c>
      <c r="K66" s="167" t="str">
        <f>IF(赛后数据!$M66="","",_xlfn.IFS(L66=赛后数据!$N66,赛后数据!$M66,L66=赛后数据!$V66,赛后数据!$U66,L66=赛后数据!$AD66,赛后数据!$AC66,L66=赛后数据!$AL66,赛后数据!$AK66))</f>
        <v>stian</v>
      </c>
      <c r="L66" s="139" t="str">
        <f>IF(原始数据!AT66="","",原始数据!AT66)</f>
        <v>医生</v>
      </c>
      <c r="M66" s="177">
        <v>4</v>
      </c>
      <c r="N66" s="178" t="s">
        <v>366</v>
      </c>
      <c r="O66" s="178" t="s">
        <v>369</v>
      </c>
      <c r="P66" s="167" t="str">
        <f>IF(赛后数据!$M66="","",_xlfn.IFS(Q66=赛后数据!$N66,赛后数据!$M66,Q66=赛后数据!$V66,赛后数据!$U66,Q66=赛后数据!$AD66,赛后数据!$AC66,Q66=赛后数据!$AL66,赛后数据!$AK66))</f>
        <v>lin</v>
      </c>
      <c r="Q66" s="139" t="str">
        <f>IF(原始数据!AU66="","",原始数据!AU66)</f>
        <v>大副</v>
      </c>
      <c r="R66" s="177">
        <v>5</v>
      </c>
      <c r="S66" s="179" t="s">
        <v>367</v>
      </c>
      <c r="T66" s="179" t="s">
        <v>366</v>
      </c>
      <c r="U66" s="167" t="str">
        <f>IF(赛后数据!$M66="","",_xlfn.IFS(V66=赛后数据!$N66,赛后数据!$M66,V66=赛后数据!$V66,赛后数据!$U66,V66=赛后数据!$AD66,赛后数据!$AC66,V66=赛后数据!$AL66,赛后数据!$AK66))</f>
        <v>sans</v>
      </c>
      <c r="V66" s="139" t="str">
        <f>IF(原始数据!AW66="","",原始数据!AW66)</f>
        <v>弓箭手</v>
      </c>
      <c r="W66" s="177">
        <v>3</v>
      </c>
      <c r="X66" s="179" t="s">
        <v>367</v>
      </c>
      <c r="Y66" s="179" t="s">
        <v>369</v>
      </c>
      <c r="Z66" s="167" t="str">
        <f>IF(赛后数据!$M66="","",_xlfn.IFS(AA66=赛后数据!$N66,赛后数据!$M66,AA66=赛后数据!$V66,赛后数据!$U66,AA66=赛后数据!$AD66,赛后数据!$AC66,AA66=赛后数据!$AL66,赛后数据!$AK66))</f>
        <v>yuan</v>
      </c>
      <c r="AA66" s="139" t="str">
        <f>IF(原始数据!AY66="","",原始数据!AY66)</f>
        <v>魔术师</v>
      </c>
      <c r="AB66" s="177">
        <v>6</v>
      </c>
      <c r="AC66" s="179" t="s">
        <v>368</v>
      </c>
      <c r="AD66" s="179" t="s">
        <v>366</v>
      </c>
      <c r="AE66" s="139" t="str">
        <f>IF(原始数据!K66="","",原始数据!K66)</f>
        <v>WBG</v>
      </c>
      <c r="AF66" s="139" t="str">
        <f>IF(原始数据!L66="","",原始数据!L66)</f>
        <v>n1e</v>
      </c>
      <c r="AG66" s="139" t="str">
        <f>IF(原始数据!AZ66="","",原始数据!AZ66)</f>
        <v>蜡像师</v>
      </c>
      <c r="AH66" s="177">
        <v>2</v>
      </c>
      <c r="AI66" s="179" t="s">
        <v>370</v>
      </c>
      <c r="AJ66" s="179" t="s">
        <v>374</v>
      </c>
      <c r="AK66" s="179" t="s">
        <v>155</v>
      </c>
      <c r="AL66" s="179" t="s">
        <v>121</v>
      </c>
      <c r="AM66" s="167" t="s">
        <v>139</v>
      </c>
      <c r="AN66" s="168"/>
      <c r="AO66" s="168"/>
      <c r="AP66" s="167" t="s">
        <v>379</v>
      </c>
      <c r="AQ66" s="182"/>
      <c r="AR66" s="182"/>
      <c r="AS66" s="182"/>
      <c r="AT66" s="182"/>
      <c r="AU66" s="183"/>
      <c r="AV66" s="183"/>
      <c r="AW66" s="183"/>
      <c r="AX66" s="183"/>
      <c r="AY66" s="184"/>
      <c r="AZ66" s="184"/>
      <c r="BA66" s="173"/>
      <c r="BB66" s="174"/>
      <c r="BC66" s="175">
        <f t="shared" si="1"/>
        <v>0</v>
      </c>
      <c r="BD66" s="175" t="str">
        <f t="shared" si="2"/>
        <v/>
      </c>
      <c r="BE66" s="142" t="str">
        <f t="shared" si="0"/>
        <v>3,4,5,6</v>
      </c>
      <c r="BF66" s="176" t="str">
        <f t="shared" si="3"/>
        <v>医生,大副,弓箭手,魔术师</v>
      </c>
    </row>
    <row r="67" spans="1:58">
      <c r="A67" s="166">
        <f>输入错误检查!B66</f>
        <v>0</v>
      </c>
      <c r="B67" s="108">
        <f>原始数据!B67</f>
        <v>5</v>
      </c>
      <c r="C67" s="108">
        <f>原始数据!C67</f>
        <v>2</v>
      </c>
      <c r="D67" s="108">
        <f>原始数据!D67</f>
        <v>1730</v>
      </c>
      <c r="E67" s="108" t="str">
        <f>原始数据!E67</f>
        <v>WBG</v>
      </c>
      <c r="F67" s="108" t="str">
        <f>原始数据!F67</f>
        <v>FPX.ZQ</v>
      </c>
      <c r="G67" s="108">
        <f>原始数据!G67</f>
        <v>3</v>
      </c>
      <c r="H67" s="108" t="str">
        <f>原始数据!H67</f>
        <v>上</v>
      </c>
      <c r="I67" s="108" t="str">
        <f>IF(原始数据!Y67="","",原始数据!Y67)</f>
        <v>月亮河公园</v>
      </c>
      <c r="J67" s="108" t="str">
        <f>原始数据!J67</f>
        <v>WBG</v>
      </c>
      <c r="K67" s="167" t="str">
        <f>IF(赛后数据!$M67="","",_xlfn.IFS(L67=赛后数据!$N67,赛后数据!$M67,L67=赛后数据!$V67,赛后数据!$U67,L67=赛后数据!$AD67,赛后数据!$AC67,L67=赛后数据!$AL67,赛后数据!$AK67))</f>
        <v>huiyi</v>
      </c>
      <c r="L67" s="139" t="str">
        <f>IF(原始数据!AT67="","",原始数据!AT67)</f>
        <v>佣兵</v>
      </c>
      <c r="M67" s="177">
        <v>2</v>
      </c>
      <c r="N67" s="178" t="s">
        <v>367</v>
      </c>
      <c r="O67" s="178" t="s">
        <v>366</v>
      </c>
      <c r="P67" s="167" t="str">
        <f>IF(赛后数据!$M67="","",_xlfn.IFS(Q67=赛后数据!$N67,赛后数据!$M67,Q67=赛后数据!$V67,赛后数据!$U67,Q67=赛后数据!$AD67,赛后数据!$AC67,Q67=赛后数据!$AL67,赛后数据!$AK67))</f>
        <v>koting</v>
      </c>
      <c r="Q67" s="139" t="str">
        <f>IF(原始数据!AU67="","",原始数据!AU67)</f>
        <v>园丁</v>
      </c>
      <c r="R67" s="177">
        <v>4</v>
      </c>
      <c r="S67" s="179" t="s">
        <v>367</v>
      </c>
      <c r="T67" s="179" t="s">
        <v>366</v>
      </c>
      <c r="U67" s="167" t="str">
        <f>IF(赛后数据!$M67="","",_xlfn.IFS(V67=赛后数据!$N67,赛后数据!$M67,V67=赛后数据!$V67,赛后数据!$U67,V67=赛后数据!$AD67,赛后数据!$AC67,V67=赛后数据!$AL67,赛后数据!$AK67))</f>
        <v>persica</v>
      </c>
      <c r="V67" s="139" t="str">
        <f>IF(原始数据!AW67="","",原始数据!AW67)</f>
        <v>幸运儿</v>
      </c>
      <c r="W67" s="177">
        <v>11</v>
      </c>
      <c r="X67" s="179" t="s">
        <v>368</v>
      </c>
      <c r="Y67" s="179" t="s">
        <v>369</v>
      </c>
      <c r="Z67" s="167" t="str">
        <f>IF(赛后数据!$M67="","",_xlfn.IFS(AA67=赛后数据!$N67,赛后数据!$M67,AA67=赛后数据!$V67,赛后数据!$U67,AA67=赛后数据!$AD67,赛后数据!$AC67,AA67=赛后数据!$AL67,赛后数据!$AK67))</f>
        <v>guoker</v>
      </c>
      <c r="AA67" s="139" t="str">
        <f>IF(原始数据!AY67="","",原始数据!AY67)</f>
        <v>病患</v>
      </c>
      <c r="AB67" s="177">
        <v>9</v>
      </c>
      <c r="AC67" s="179" t="s">
        <v>367</v>
      </c>
      <c r="AD67" s="179" t="s">
        <v>369</v>
      </c>
      <c r="AE67" s="139" t="str">
        <f>IF(原始数据!K67="","",原始数据!K67)</f>
        <v>FPX.ZQ</v>
      </c>
      <c r="AF67" s="139" t="str">
        <f>IF(原始数据!L67="","",原始数据!L67)</f>
        <v>dongx</v>
      </c>
      <c r="AG67" s="139" t="str">
        <f>IF(原始数据!AZ67="","",原始数据!AZ67)</f>
        <v>歌剧演员</v>
      </c>
      <c r="AH67" s="177">
        <v>12</v>
      </c>
      <c r="AI67" s="179" t="s">
        <v>370</v>
      </c>
      <c r="AJ67" s="179" t="s">
        <v>371</v>
      </c>
      <c r="AK67" s="179" t="s">
        <v>144</v>
      </c>
      <c r="AL67" s="179" t="s">
        <v>121</v>
      </c>
      <c r="AM67" s="167" t="s">
        <v>72</v>
      </c>
      <c r="AN67" s="168"/>
      <c r="AO67" s="168"/>
      <c r="AP67" s="167" t="s">
        <v>381</v>
      </c>
      <c r="AQ67" s="182"/>
      <c r="AR67" s="182"/>
      <c r="AS67" s="185"/>
      <c r="AT67" s="185"/>
      <c r="AU67" s="186"/>
      <c r="AV67" s="186"/>
      <c r="AW67" s="186"/>
      <c r="AX67" s="186"/>
      <c r="AY67" s="184"/>
      <c r="AZ67" s="184"/>
      <c r="BA67" s="173"/>
      <c r="BB67" s="174"/>
      <c r="BC67" s="175">
        <f t="shared" si="1"/>
        <v>0</v>
      </c>
      <c r="BD67" s="175" t="str">
        <f t="shared" si="2"/>
        <v/>
      </c>
      <c r="BE67" s="142" t="str">
        <f t="shared" ref="BE67:BE130" si="4">IF(M67="","",SMALL((M67,R67,W67,AB67),1)&amp;","&amp;SMALL((M67,R67,W67,AB67),2)&amp;","&amp;SMALL((M67,R67,W67,AB67),3)&amp;","&amp;SMALL((M67,R67,W67,AB67),4))</f>
        <v>2,4,9,11</v>
      </c>
      <c r="BF67" s="176" t="str">
        <f t="shared" si="3"/>
        <v>佣兵,园丁,幸运儿,病患</v>
      </c>
    </row>
    <row r="68" spans="1:58">
      <c r="A68" s="166">
        <f>输入错误检查!B67</f>
        <v>0</v>
      </c>
      <c r="B68" s="108">
        <f>原始数据!B68</f>
        <v>5</v>
      </c>
      <c r="C68" s="108">
        <f>原始数据!C68</f>
        <v>2</v>
      </c>
      <c r="D68" s="108">
        <f>原始数据!D68</f>
        <v>1730</v>
      </c>
      <c r="E68" s="108" t="str">
        <f>原始数据!E68</f>
        <v>WBG</v>
      </c>
      <c r="F68" s="108" t="str">
        <f>原始数据!F68</f>
        <v>FPX.ZQ</v>
      </c>
      <c r="G68" s="108">
        <f>原始数据!G68</f>
        <v>3</v>
      </c>
      <c r="H68" s="108" t="str">
        <f>原始数据!H68</f>
        <v>下</v>
      </c>
      <c r="I68" s="108" t="str">
        <f>IF(原始数据!Y68="","",原始数据!Y68)</f>
        <v>月亮河公园</v>
      </c>
      <c r="J68" s="108" t="str">
        <f>原始数据!J68</f>
        <v>FPX.ZQ</v>
      </c>
      <c r="K68" s="167" t="str">
        <f>IF(赛后数据!$M68="","",_xlfn.IFS(L68=赛后数据!$N68,赛后数据!$M68,L68=赛后数据!$V68,赛后数据!$U68,L68=赛后数据!$AD68,赛后数据!$AC68,L68=赛后数据!$AL68,赛后数据!$AK68))</f>
        <v>sans</v>
      </c>
      <c r="L68" s="139" t="str">
        <f>IF(原始数据!AT68="","",原始数据!AT68)</f>
        <v>前锋</v>
      </c>
      <c r="M68" s="177">
        <v>4</v>
      </c>
      <c r="N68" s="178" t="s">
        <v>367</v>
      </c>
      <c r="O68" s="178" t="s">
        <v>366</v>
      </c>
      <c r="P68" s="167" t="str">
        <f>IF(赛后数据!$M68="","",_xlfn.IFS(Q68=赛后数据!$N68,赛后数据!$M68,Q68=赛后数据!$V68,赛后数据!$U68,Q68=赛后数据!$AD68,赛后数据!$AC68,Q68=赛后数据!$AL68,赛后数据!$AK68))</f>
        <v>yuan</v>
      </c>
      <c r="Q68" s="139" t="str">
        <f>IF(原始数据!AU68="","",原始数据!AU68)</f>
        <v>气象学家</v>
      </c>
      <c r="R68" s="177">
        <v>9</v>
      </c>
      <c r="S68" s="179" t="s">
        <v>366</v>
      </c>
      <c r="T68" s="179" t="s">
        <v>369</v>
      </c>
      <c r="U68" s="167" t="str">
        <f>IF(赛后数据!$M68="","",_xlfn.IFS(V68=赛后数据!$N68,赛后数据!$M68,V68=赛后数据!$V68,赛后数据!$U68,V68=赛后数据!$AD68,赛后数据!$AC68,V68=赛后数据!$AL68,赛后数据!$AK68))</f>
        <v>stian</v>
      </c>
      <c r="V68" s="139" t="str">
        <f>IF(原始数据!AW68="","",原始数据!AW68)</f>
        <v>囚徒</v>
      </c>
      <c r="W68" s="177">
        <v>11</v>
      </c>
      <c r="X68" s="179" t="s">
        <v>369</v>
      </c>
      <c r="Y68" s="179" t="s">
        <v>368</v>
      </c>
      <c r="Z68" s="167" t="str">
        <f>IF(赛后数据!$M68="","",_xlfn.IFS(AA68=赛后数据!$N68,赛后数据!$M68,AA68=赛后数据!$V68,赛后数据!$U68,AA68=赛后数据!$AD68,赛后数据!$AC68,AA68=赛后数据!$AL68,赛后数据!$AK68))</f>
        <v>lin</v>
      </c>
      <c r="AA68" s="139" t="str">
        <f>IF(原始数据!AY68="","",原始数据!AY68)</f>
        <v>空军</v>
      </c>
      <c r="AB68" s="177">
        <v>4</v>
      </c>
      <c r="AC68" s="179" t="s">
        <v>367</v>
      </c>
      <c r="AD68" s="179" t="s">
        <v>369</v>
      </c>
      <c r="AE68" s="139" t="str">
        <f>IF(原始数据!K68="","",原始数据!K68)</f>
        <v>WBG</v>
      </c>
      <c r="AF68" s="139" t="str">
        <f>IF(原始数据!L68="","",原始数据!L68)</f>
        <v>n1e</v>
      </c>
      <c r="AG68" s="139" t="str">
        <f>IF(原始数据!AZ68="","",原始数据!AZ68)</f>
        <v>歌剧演员</v>
      </c>
      <c r="AH68" s="177">
        <v>3</v>
      </c>
      <c r="AI68" s="179" t="s">
        <v>370</v>
      </c>
      <c r="AJ68" s="179" t="s">
        <v>371</v>
      </c>
      <c r="AK68" s="179" t="s">
        <v>99</v>
      </c>
      <c r="AL68" s="179" t="s">
        <v>88</v>
      </c>
      <c r="AM68" s="167" t="s">
        <v>138</v>
      </c>
      <c r="AN68" s="168"/>
      <c r="AO68" s="168"/>
      <c r="AP68" s="167" t="s">
        <v>379</v>
      </c>
      <c r="AQ68" s="182"/>
      <c r="AR68" s="182"/>
      <c r="AS68" s="182"/>
      <c r="AT68" s="182"/>
      <c r="AU68" s="183"/>
      <c r="AV68" s="183"/>
      <c r="AW68" s="183"/>
      <c r="AX68" s="183"/>
      <c r="AY68" s="184"/>
      <c r="AZ68" s="184"/>
      <c r="BA68" s="173"/>
      <c r="BB68" s="174"/>
      <c r="BC68" s="175">
        <f t="shared" ref="BC68:BC131" si="5">AQ68*60+AR68-AN68*60-AO68</f>
        <v>0</v>
      </c>
      <c r="BD68" s="175" t="str">
        <f t="shared" ref="BD68:BD131" si="6">IF(AU68="","",AU68*60+AV68-200)</f>
        <v/>
      </c>
      <c r="BE68" s="142" t="str">
        <f t="shared" si="4"/>
        <v>4,4,9,11</v>
      </c>
      <c r="BF68" s="176" t="str">
        <f t="shared" ref="BF68:BF131" si="7">IF(L68="","",L68&amp;","&amp;Q68&amp;","&amp;V68&amp;","&amp;AA68)</f>
        <v>前锋,气象学家,囚徒,空军</v>
      </c>
    </row>
    <row r="69" spans="1:58">
      <c r="A69" s="166">
        <f>输入错误检查!B68</f>
        <v>0</v>
      </c>
      <c r="B69" s="108">
        <f>原始数据!B69</f>
        <v>5</v>
      </c>
      <c r="C69" s="108">
        <f>原始数据!C69</f>
        <v>2</v>
      </c>
      <c r="D69" s="108">
        <f>原始数据!D69</f>
        <v>1730</v>
      </c>
      <c r="E69" s="108" t="str">
        <f>原始数据!E69</f>
        <v>WBG</v>
      </c>
      <c r="F69" s="108" t="str">
        <f>原始数据!F69</f>
        <v>FPX.ZQ</v>
      </c>
      <c r="G69" s="108">
        <f>原始数据!G69</f>
        <v>4</v>
      </c>
      <c r="H69" s="108" t="str">
        <f>原始数据!H69</f>
        <v>上</v>
      </c>
      <c r="I69" s="108" t="str">
        <f>IF(原始数据!Y69="","",原始数据!Y69)</f>
        <v>里奥的回忆</v>
      </c>
      <c r="J69" s="108" t="str">
        <f>原始数据!J69</f>
        <v>FPX.ZQ</v>
      </c>
      <c r="K69" s="167" t="str">
        <f>IF(赛后数据!$M69="","",_xlfn.IFS(L69=赛后数据!$N69,赛后数据!$M69,L69=赛后数据!$V69,赛后数据!$U69,L69=赛后数据!$AD69,赛后数据!$AC69,L69=赛后数据!$AL69,赛后数据!$AK69))</f>
        <v>yuan</v>
      </c>
      <c r="L69" s="139" t="str">
        <f>IF(原始数据!AT69="","",原始数据!AT69)</f>
        <v>幻灯师</v>
      </c>
      <c r="M69" s="177">
        <v>8</v>
      </c>
      <c r="N69" s="178" t="s">
        <v>367</v>
      </c>
      <c r="O69" s="178" t="s">
        <v>369</v>
      </c>
      <c r="P69" s="167" t="str">
        <f>IF(赛后数据!$M69="","",_xlfn.IFS(Q69=赛后数据!$N69,赛后数据!$M69,Q69=赛后数据!$V69,赛后数据!$U69,Q69=赛后数据!$AD69,赛后数据!$AC69,Q69=赛后数据!$AL69,赛后数据!$AK69))</f>
        <v>lin</v>
      </c>
      <c r="Q69" s="139" t="str">
        <f>IF(原始数据!AU69="","",原始数据!AU69)</f>
        <v>佣兵</v>
      </c>
      <c r="R69" s="177">
        <v>4</v>
      </c>
      <c r="S69" s="179" t="s">
        <v>367</v>
      </c>
      <c r="T69" s="179" t="s">
        <v>366</v>
      </c>
      <c r="U69" s="167" t="str">
        <f>IF(赛后数据!$M69="","",_xlfn.IFS(V69=赛后数据!$N69,赛后数据!$M69,V69=赛后数据!$V69,赛后数据!$U69,V69=赛后数据!$AD69,赛后数据!$AC69,V69=赛后数据!$AL69,赛后数据!$AK69))</f>
        <v>stian</v>
      </c>
      <c r="V69" s="139" t="str">
        <f>IF(原始数据!AW69="","",原始数据!AW69)</f>
        <v>杂技演员</v>
      </c>
      <c r="W69" s="177">
        <v>6</v>
      </c>
      <c r="X69" s="179" t="s">
        <v>366</v>
      </c>
      <c r="Y69" s="179" t="s">
        <v>369</v>
      </c>
      <c r="Z69" s="167" t="str">
        <f>IF(赛后数据!$M69="","",_xlfn.IFS(AA69=赛后数据!$N69,赛后数据!$M69,AA69=赛后数据!$V69,赛后数据!$U69,AA69=赛后数据!$AD69,赛后数据!$AC69,AA69=赛后数据!$AL69,赛后数据!$AK69))</f>
        <v>sans</v>
      </c>
      <c r="AA69" s="139" t="str">
        <f>IF(原始数据!AY69="","",原始数据!AY69)</f>
        <v>勘探员</v>
      </c>
      <c r="AB69" s="177">
        <v>2</v>
      </c>
      <c r="AC69" s="179" t="s">
        <v>368</v>
      </c>
      <c r="AD69" s="179" t="s">
        <v>369</v>
      </c>
      <c r="AE69" s="139" t="str">
        <f>IF(原始数据!K69="","",原始数据!K69)</f>
        <v>WBG</v>
      </c>
      <c r="AF69" s="139" t="str">
        <f>IF(原始数据!L69="","",原始数据!L69)</f>
        <v>n1e</v>
      </c>
      <c r="AG69" s="139" t="str">
        <f>IF(原始数据!AZ69="","",原始数据!AZ69)</f>
        <v>台球手</v>
      </c>
      <c r="AH69" s="177">
        <v>3</v>
      </c>
      <c r="AI69" s="179" t="s">
        <v>371</v>
      </c>
      <c r="AJ69" s="179" t="s">
        <v>374</v>
      </c>
      <c r="AK69" s="179" t="s">
        <v>144</v>
      </c>
      <c r="AL69" s="179" t="s">
        <v>375</v>
      </c>
      <c r="AM69" s="167" t="s">
        <v>139</v>
      </c>
      <c r="AN69" s="168"/>
      <c r="AO69" s="168"/>
      <c r="AP69" s="167" t="s">
        <v>388</v>
      </c>
      <c r="AQ69" s="182"/>
      <c r="AR69" s="182"/>
      <c r="AS69" s="182"/>
      <c r="AT69" s="182"/>
      <c r="AU69" s="183"/>
      <c r="AV69" s="183"/>
      <c r="AW69" s="183"/>
      <c r="AX69" s="183"/>
      <c r="AY69" s="184"/>
      <c r="AZ69" s="184"/>
      <c r="BA69" s="173"/>
      <c r="BB69" s="174"/>
      <c r="BC69" s="175">
        <f t="shared" si="5"/>
        <v>0</v>
      </c>
      <c r="BD69" s="175" t="str">
        <f t="shared" si="6"/>
        <v/>
      </c>
      <c r="BE69" s="142" t="str">
        <f t="shared" si="4"/>
        <v>2,4,6,8</v>
      </c>
      <c r="BF69" s="176" t="str">
        <f t="shared" si="7"/>
        <v>幻灯师,佣兵,杂技演员,勘探员</v>
      </c>
    </row>
    <row r="70" spans="1:58">
      <c r="A70" s="166">
        <f>输入错误检查!B69</f>
        <v>0</v>
      </c>
      <c r="B70" s="108">
        <f>原始数据!B70</f>
        <v>5</v>
      </c>
      <c r="C70" s="108">
        <f>原始数据!C70</f>
        <v>2</v>
      </c>
      <c r="D70" s="108">
        <f>原始数据!D70</f>
        <v>1730</v>
      </c>
      <c r="E70" s="108" t="str">
        <f>原始数据!E70</f>
        <v>WBG</v>
      </c>
      <c r="F70" s="108" t="str">
        <f>原始数据!F70</f>
        <v>FPX.ZQ</v>
      </c>
      <c r="G70" s="108">
        <f>原始数据!G70</f>
        <v>4</v>
      </c>
      <c r="H70" s="108" t="str">
        <f>原始数据!H70</f>
        <v>下</v>
      </c>
      <c r="I70" s="108" t="str">
        <f>IF(原始数据!Y70="","",原始数据!Y70)</f>
        <v>里奥的回忆</v>
      </c>
      <c r="J70" s="108" t="str">
        <f>原始数据!J70</f>
        <v>WBG</v>
      </c>
      <c r="K70" s="167" t="str">
        <f>IF(赛后数据!$M70="","",_xlfn.IFS(L70=赛后数据!$N70,赛后数据!$M70,L70=赛后数据!$V70,赛后数据!$U70,L70=赛后数据!$AD70,赛后数据!$AC70,L70=赛后数据!$AL70,赛后数据!$AK70))</f>
        <v>huiyi</v>
      </c>
      <c r="L70" s="139" t="str">
        <f>IF(原始数据!AT70="","",原始数据!AT70)</f>
        <v>气象学家</v>
      </c>
      <c r="M70" s="177">
        <v>4</v>
      </c>
      <c r="N70" s="178" t="s">
        <v>368</v>
      </c>
      <c r="O70" s="178" t="s">
        <v>366</v>
      </c>
      <c r="P70" s="167" t="str">
        <f>IF(赛后数据!$M70="","",_xlfn.IFS(Q70=赛后数据!$N70,赛后数据!$M70,Q70=赛后数据!$V70,赛后数据!$U70,Q70=赛后数据!$AD70,赛后数据!$AC70,Q70=赛后数据!$AL70,赛后数据!$AK70))</f>
        <v>koting</v>
      </c>
      <c r="Q70" s="139" t="str">
        <f>IF(原始数据!AU70="","",原始数据!AU70)</f>
        <v>玩具商</v>
      </c>
      <c r="R70" s="177">
        <v>5</v>
      </c>
      <c r="S70" s="179" t="s">
        <v>367</v>
      </c>
      <c r="T70" s="179" t="s">
        <v>366</v>
      </c>
      <c r="U70" s="167" t="str">
        <f>IF(赛后数据!$M70="","",_xlfn.IFS(V70=赛后数据!$N70,赛后数据!$M70,V70=赛后数据!$V70,赛后数据!$U70,V70=赛后数据!$AD70,赛后数据!$AC70,V70=赛后数据!$AL70,赛后数据!$AK70))</f>
        <v>persica</v>
      </c>
      <c r="V70" s="139" t="str">
        <f>IF(原始数据!AW70="","",原始数据!AW70)</f>
        <v>法罗女士</v>
      </c>
      <c r="W70" s="177">
        <v>8</v>
      </c>
      <c r="X70" s="179" t="s">
        <v>367</v>
      </c>
      <c r="Y70" s="179" t="s">
        <v>369</v>
      </c>
      <c r="Z70" s="167" t="str">
        <f>IF(赛后数据!$M70="","",_xlfn.IFS(AA70=赛后数据!$N70,赛后数据!$M70,AA70=赛后数据!$V70,赛后数据!$U70,AA70=赛后数据!$AD70,赛后数据!$AC70,AA70=赛后数据!$AL70,赛后数据!$AK70))</f>
        <v>guoker</v>
      </c>
      <c r="AA70" s="139" t="str">
        <f>IF(原始数据!AY70="","",原始数据!AY70)</f>
        <v>前锋</v>
      </c>
      <c r="AB70" s="177">
        <v>6</v>
      </c>
      <c r="AC70" s="179" t="s">
        <v>367</v>
      </c>
      <c r="AD70" s="179" t="s">
        <v>366</v>
      </c>
      <c r="AE70" s="139" t="str">
        <f>IF(原始数据!K70="","",原始数据!K70)</f>
        <v>FPX.ZQ</v>
      </c>
      <c r="AF70" s="139" t="str">
        <f>IF(原始数据!L70="","",原始数据!L70)</f>
        <v>dongx</v>
      </c>
      <c r="AG70" s="139" t="str">
        <f>IF(原始数据!AZ70="","",原始数据!AZ70)</f>
        <v>使徒</v>
      </c>
      <c r="AH70" s="177">
        <v>3</v>
      </c>
      <c r="AI70" s="179" t="s">
        <v>370</v>
      </c>
      <c r="AJ70" s="179" t="s">
        <v>371</v>
      </c>
      <c r="AK70" s="179" t="s">
        <v>155</v>
      </c>
      <c r="AL70" s="179" t="s">
        <v>377</v>
      </c>
      <c r="AM70" s="167" t="s">
        <v>69</v>
      </c>
      <c r="AN70" s="168"/>
      <c r="AO70" s="168"/>
      <c r="AP70" s="167" t="s">
        <v>381</v>
      </c>
      <c r="AQ70" s="182"/>
      <c r="AR70" s="182"/>
      <c r="AS70" s="182"/>
      <c r="AT70" s="182"/>
      <c r="AU70" s="183"/>
      <c r="AV70" s="183"/>
      <c r="AW70" s="183"/>
      <c r="AX70" s="183"/>
      <c r="AY70" s="184"/>
      <c r="AZ70" s="184"/>
      <c r="BA70" s="173"/>
      <c r="BB70" s="174"/>
      <c r="BC70" s="175">
        <f t="shared" si="5"/>
        <v>0</v>
      </c>
      <c r="BD70" s="175" t="str">
        <f t="shared" si="6"/>
        <v/>
      </c>
      <c r="BE70" s="142" t="str">
        <f t="shared" si="4"/>
        <v>4,5,6,8</v>
      </c>
      <c r="BF70" s="176" t="str">
        <f t="shared" si="7"/>
        <v>气象学家,玩具商,法罗女士,前锋</v>
      </c>
    </row>
    <row r="71" spans="1:58">
      <c r="A71" s="166">
        <f>输入错误检查!B70</f>
        <v>0</v>
      </c>
      <c r="B71" s="108">
        <f>原始数据!B71</f>
        <v>5</v>
      </c>
      <c r="C71" s="108">
        <f>原始数据!C71</f>
        <v>2</v>
      </c>
      <c r="D71" s="108">
        <f>原始数据!D71</f>
        <v>1730</v>
      </c>
      <c r="E71" s="108" t="str">
        <f>原始数据!E71</f>
        <v>WBG</v>
      </c>
      <c r="F71" s="108" t="str">
        <f>原始数据!F71</f>
        <v>FPX.ZQ</v>
      </c>
      <c r="G71" s="108">
        <f>原始数据!G71</f>
        <v>5</v>
      </c>
      <c r="H71" s="108" t="str">
        <f>原始数据!H71</f>
        <v>上</v>
      </c>
      <c r="I71" s="108" t="str">
        <f>IF(原始数据!Y71="","",原始数据!Y71)</f>
        <v>唐人街</v>
      </c>
      <c r="J71" s="108" t="str">
        <f>原始数据!J71</f>
        <v>WBG</v>
      </c>
      <c r="K71" s="167" t="str">
        <f>IF(赛后数据!$M71="","",_xlfn.IFS(L71=赛后数据!$N71,赛后数据!$M71,L71=赛后数据!$V71,赛后数据!$U71,L71=赛后数据!$AD71,赛后数据!$AC71,L71=赛后数据!$AL71,赛后数据!$AK71))</f>
        <v>persica</v>
      </c>
      <c r="L71" s="139" t="str">
        <f>IF(原始数据!AT71="","",原始数据!AT71)</f>
        <v>气象学家</v>
      </c>
      <c r="M71" s="177">
        <v>4</v>
      </c>
      <c r="N71" s="178" t="s">
        <v>368</v>
      </c>
      <c r="O71" s="178" t="s">
        <v>366</v>
      </c>
      <c r="P71" s="167" t="str">
        <f>IF(赛后数据!$M71="","",_xlfn.IFS(Q71=赛后数据!$N71,赛后数据!$M71,Q71=赛后数据!$V71,赛后数据!$U71,Q71=赛后数据!$AD71,赛后数据!$AC71,Q71=赛后数据!$AL71,赛后数据!$AK71))</f>
        <v>guoker</v>
      </c>
      <c r="Q71" s="139" t="str">
        <f>IF(原始数据!AU71="","",原始数据!AU71)</f>
        <v>法罗女士</v>
      </c>
      <c r="R71" s="177">
        <v>6</v>
      </c>
      <c r="S71" s="179" t="s">
        <v>368</v>
      </c>
      <c r="T71" s="179" t="s">
        <v>369</v>
      </c>
      <c r="U71" s="167" t="str">
        <f>IF(赛后数据!$M71="","",_xlfn.IFS(V71=赛后数据!$N71,赛后数据!$M71,V71=赛后数据!$V71,赛后数据!$U71,V71=赛后数据!$AD71,赛后数据!$AC71,V71=赛后数据!$AL71,赛后数据!$AK71))</f>
        <v>huiyi</v>
      </c>
      <c r="V71" s="139" t="str">
        <f>IF(原始数据!AW71="","",原始数据!AW71)</f>
        <v>哭泣小丑</v>
      </c>
      <c r="W71" s="177">
        <v>5</v>
      </c>
      <c r="X71" s="179" t="s">
        <v>368</v>
      </c>
      <c r="Y71" s="179" t="s">
        <v>366</v>
      </c>
      <c r="Z71" s="167" t="str">
        <f>IF(赛后数据!$M71="","",_xlfn.IFS(AA71=赛后数据!$N71,赛后数据!$M71,AA71=赛后数据!$V71,赛后数据!$U71,AA71=赛后数据!$AD71,赛后数据!$AC71,AA71=赛后数据!$AL71,赛后数据!$AK71))</f>
        <v>koting</v>
      </c>
      <c r="AA71" s="139" t="str">
        <f>IF(原始数据!AY71="","",原始数据!AY71)</f>
        <v>飞行家</v>
      </c>
      <c r="AB71" s="177">
        <v>2</v>
      </c>
      <c r="AC71" s="179" t="s">
        <v>368</v>
      </c>
      <c r="AD71" s="179" t="s">
        <v>366</v>
      </c>
      <c r="AE71" s="139" t="str">
        <f>IF(原始数据!K71="","",原始数据!K71)</f>
        <v>FPX.ZQ</v>
      </c>
      <c r="AF71" s="139" t="str">
        <f>IF(原始数据!L71="","",原始数据!L71)</f>
        <v>dongx</v>
      </c>
      <c r="AG71" s="139" t="str">
        <f>IF(原始数据!AZ71="","",原始数据!AZ71)</f>
        <v>鹿头</v>
      </c>
      <c r="AH71" s="177">
        <v>8</v>
      </c>
      <c r="AI71" s="179" t="s">
        <v>370</v>
      </c>
      <c r="AJ71" s="179" t="s">
        <v>371</v>
      </c>
      <c r="AK71" s="179" t="s">
        <v>155</v>
      </c>
      <c r="AL71" s="179" t="s">
        <v>144</v>
      </c>
      <c r="AM71" s="167" t="s">
        <v>73</v>
      </c>
      <c r="AN71" s="168"/>
      <c r="AO71" s="168"/>
      <c r="AP71" s="167" t="s">
        <v>379</v>
      </c>
      <c r="AQ71" s="182"/>
      <c r="AR71" s="182"/>
      <c r="AS71" s="182"/>
      <c r="AT71" s="182"/>
      <c r="AU71" s="183"/>
      <c r="AV71" s="183"/>
      <c r="AW71" s="183"/>
      <c r="AX71" s="183"/>
      <c r="AY71" s="184"/>
      <c r="AZ71" s="184"/>
      <c r="BA71" s="173"/>
      <c r="BB71" s="174"/>
      <c r="BC71" s="175">
        <f t="shared" si="5"/>
        <v>0</v>
      </c>
      <c r="BD71" s="175" t="str">
        <f t="shared" si="6"/>
        <v/>
      </c>
      <c r="BE71" s="142" t="str">
        <f t="shared" si="4"/>
        <v>2,4,5,6</v>
      </c>
      <c r="BF71" s="176" t="str">
        <f t="shared" si="7"/>
        <v>气象学家,法罗女士,哭泣小丑,飞行家</v>
      </c>
    </row>
    <row r="72" spans="1:58">
      <c r="A72" s="166">
        <f>输入错误检查!B71</f>
        <v>0</v>
      </c>
      <c r="B72" s="108">
        <f>原始数据!B72</f>
        <v>5</v>
      </c>
      <c r="C72" s="108">
        <f>原始数据!C72</f>
        <v>2</v>
      </c>
      <c r="D72" s="108">
        <f>原始数据!D72</f>
        <v>1730</v>
      </c>
      <c r="E72" s="108" t="str">
        <f>原始数据!E72</f>
        <v>WBG</v>
      </c>
      <c r="F72" s="108" t="str">
        <f>原始数据!F72</f>
        <v>FPX.ZQ</v>
      </c>
      <c r="G72" s="108">
        <f>原始数据!G72</f>
        <v>5</v>
      </c>
      <c r="H72" s="108" t="str">
        <f>原始数据!H72</f>
        <v>下</v>
      </c>
      <c r="I72" s="108" t="str">
        <f>IF(原始数据!Y72="","",原始数据!Y72)</f>
        <v>唐人街</v>
      </c>
      <c r="J72" s="108" t="str">
        <f>原始数据!J72</f>
        <v>FPX.ZQ</v>
      </c>
      <c r="K72" s="167" t="str">
        <f>IF(赛后数据!$M72="","",_xlfn.IFS(L72=赛后数据!$N72,赛后数据!$M72,L72=赛后数据!$V72,赛后数据!$U72,L72=赛后数据!$AD72,赛后数据!$AC72,L72=赛后数据!$AL72,赛后数据!$AK72))</f>
        <v>lin</v>
      </c>
      <c r="L72" s="139" t="str">
        <f>IF(原始数据!AT72="","",原始数据!AT72)</f>
        <v>佣兵</v>
      </c>
      <c r="M72" s="177">
        <v>5</v>
      </c>
      <c r="N72" s="178" t="s">
        <v>367</v>
      </c>
      <c r="O72" s="178" t="s">
        <v>366</v>
      </c>
      <c r="P72" s="167" t="str">
        <f>IF(赛后数据!$M72="","",_xlfn.IFS(Q72=赛后数据!$N72,赛后数据!$M72,Q72=赛后数据!$V72,赛后数据!$U72,Q72=赛后数据!$AD72,赛后数据!$AC72,Q72=赛后数据!$AL72,赛后数据!$AK72))</f>
        <v>yuan</v>
      </c>
      <c r="Q72" s="139" t="str">
        <f>IF(原始数据!AU72="","",原始数据!AU72)</f>
        <v>入殓师</v>
      </c>
      <c r="R72" s="177">
        <v>4</v>
      </c>
      <c r="S72" s="179" t="s">
        <v>366</v>
      </c>
      <c r="T72" s="179" t="s">
        <v>369</v>
      </c>
      <c r="U72" s="167" t="str">
        <f>IF(赛后数据!$M72="","",_xlfn.IFS(V72=赛后数据!$N72,赛后数据!$M72,V72=赛后数据!$V72,赛后数据!$U72,V72=赛后数据!$AD72,赛后数据!$AC72,V72=赛后数据!$AL72,赛后数据!$AK72))</f>
        <v>stian</v>
      </c>
      <c r="V72" s="139" t="str">
        <f>IF(原始数据!AW72="","",原始数据!AW72)</f>
        <v>火灾调查员</v>
      </c>
      <c r="W72" s="177">
        <v>6</v>
      </c>
      <c r="X72" s="179" t="s">
        <v>367</v>
      </c>
      <c r="Y72" s="179" t="s">
        <v>369</v>
      </c>
      <c r="Z72" s="167" t="str">
        <f>IF(赛后数据!$M72="","",_xlfn.IFS(AA72=赛后数据!$N72,赛后数据!$M72,AA72=赛后数据!$V72,赛后数据!$U72,AA72=赛后数据!$AD72,赛后数据!$AC72,AA72=赛后数据!$AL72,赛后数据!$AK72))</f>
        <v>sans</v>
      </c>
      <c r="AA72" s="139" t="str">
        <f>IF(原始数据!AY72="","",原始数据!AY72)</f>
        <v>幸运儿</v>
      </c>
      <c r="AB72" s="177">
        <v>8</v>
      </c>
      <c r="AC72" s="179" t="s">
        <v>368</v>
      </c>
      <c r="AD72" s="177"/>
      <c r="AE72" s="139" t="str">
        <f>IF(原始数据!K72="","",原始数据!K72)</f>
        <v>WBG</v>
      </c>
      <c r="AF72" s="139" t="str">
        <f>IF(原始数据!L72="","",原始数据!L72)</f>
        <v>n1e</v>
      </c>
      <c r="AG72" s="139" t="str">
        <f>IF(原始数据!AZ72="","",原始数据!AZ72)</f>
        <v>喧嚣</v>
      </c>
      <c r="AH72" s="177">
        <v>3</v>
      </c>
      <c r="AI72" s="179" t="s">
        <v>370</v>
      </c>
      <c r="AJ72" s="179" t="s">
        <v>374</v>
      </c>
      <c r="AK72" s="179" t="s">
        <v>88</v>
      </c>
      <c r="AL72" s="179" t="s">
        <v>377</v>
      </c>
      <c r="AM72" s="167" t="s">
        <v>139</v>
      </c>
      <c r="AN72" s="168"/>
      <c r="AO72" s="168"/>
      <c r="AP72" s="167" t="s">
        <v>388</v>
      </c>
      <c r="AQ72" s="182"/>
      <c r="AR72" s="182"/>
      <c r="AS72" s="182"/>
      <c r="AT72" s="182"/>
      <c r="AU72" s="183"/>
      <c r="AV72" s="183"/>
      <c r="AW72" s="183"/>
      <c r="AX72" s="183"/>
      <c r="AY72" s="184"/>
      <c r="AZ72" s="184"/>
      <c r="BA72" s="173"/>
      <c r="BB72" s="174"/>
      <c r="BC72" s="175">
        <f t="shared" si="5"/>
        <v>0</v>
      </c>
      <c r="BD72" s="175" t="str">
        <f t="shared" si="6"/>
        <v/>
      </c>
      <c r="BE72" s="142" t="str">
        <f t="shared" si="4"/>
        <v>4,5,6,8</v>
      </c>
      <c r="BF72" s="176" t="str">
        <f t="shared" si="7"/>
        <v>佣兵,入殓师,火灾调查员,幸运儿</v>
      </c>
    </row>
    <row r="73" spans="1:58">
      <c r="A73" s="166">
        <f>输入错误检查!B72</f>
        <v>0</v>
      </c>
      <c r="B73" s="108">
        <f>原始数据!B73</f>
        <v>5</v>
      </c>
      <c r="C73" s="108">
        <f>原始数据!C73</f>
        <v>2</v>
      </c>
      <c r="D73" s="108">
        <f>原始数据!D73</f>
        <v>1730</v>
      </c>
      <c r="E73" s="108" t="str">
        <f>原始数据!E73</f>
        <v>WBG</v>
      </c>
      <c r="F73" s="108" t="str">
        <f>原始数据!F73</f>
        <v>FPX.ZQ</v>
      </c>
      <c r="G73" s="108" t="str">
        <f>原始数据!G73</f>
        <v>加</v>
      </c>
      <c r="H73" s="108" t="str">
        <f>原始数据!H73</f>
        <v>上</v>
      </c>
      <c r="I73" s="108" t="str">
        <f>IF(原始数据!Y73="","",原始数据!Y73)</f>
        <v/>
      </c>
      <c r="J73" s="108" t="str">
        <f>原始数据!J73</f>
        <v/>
      </c>
      <c r="K73" s="167" t="str">
        <f>IF(赛后数据!$M73="","",_xlfn.IFS(L73=赛后数据!$N73,赛后数据!$M73,L73=赛后数据!$V73,赛后数据!$U73,L73=赛后数据!$AD73,赛后数据!$AC73,L73=赛后数据!$AL73,赛后数据!$AK73))</f>
        <v/>
      </c>
      <c r="L73" s="139" t="str">
        <f>IF(原始数据!AT73="","",原始数据!AT73)</f>
        <v/>
      </c>
      <c r="M73" s="177"/>
      <c r="N73" s="181"/>
      <c r="O73" s="181"/>
      <c r="P73" s="167" t="str">
        <f>IF(赛后数据!$M73="","",_xlfn.IFS(Q73=赛后数据!$N73,赛后数据!$M73,Q73=赛后数据!$V73,赛后数据!$U73,Q73=赛后数据!$AD73,赛后数据!$AC73,Q73=赛后数据!$AL73,赛后数据!$AK73))</f>
        <v/>
      </c>
      <c r="Q73" s="139" t="str">
        <f>IF(原始数据!AU73="","",原始数据!AU73)</f>
        <v/>
      </c>
      <c r="R73" s="177"/>
      <c r="S73" s="177"/>
      <c r="T73" s="177"/>
      <c r="U73" s="167" t="str">
        <f>IF(赛后数据!$M73="","",_xlfn.IFS(V73=赛后数据!$N73,赛后数据!$M73,V73=赛后数据!$V73,赛后数据!$U73,V73=赛后数据!$AD73,赛后数据!$AC73,V73=赛后数据!$AL73,赛后数据!$AK73))</f>
        <v/>
      </c>
      <c r="V73" s="139" t="str">
        <f>IF(原始数据!AW73="","",原始数据!AW73)</f>
        <v/>
      </c>
      <c r="W73" s="177"/>
      <c r="X73" s="177"/>
      <c r="Y73" s="177"/>
      <c r="Z73" s="167" t="str">
        <f>IF(赛后数据!$M73="","",_xlfn.IFS(AA73=赛后数据!$N73,赛后数据!$M73,AA73=赛后数据!$V73,赛后数据!$U73,AA73=赛后数据!$AD73,赛后数据!$AC73,AA73=赛后数据!$AL73,赛后数据!$AK73))</f>
        <v/>
      </c>
      <c r="AA73" s="139" t="str">
        <f>IF(原始数据!AY73="","",原始数据!AY73)</f>
        <v/>
      </c>
      <c r="AB73" s="177"/>
      <c r="AC73" s="177"/>
      <c r="AD73" s="177"/>
      <c r="AE73" s="139" t="str">
        <f>IF(原始数据!K73="","",原始数据!K73)</f>
        <v/>
      </c>
      <c r="AF73" s="139" t="str">
        <f>IF(原始数据!L73="","",原始数据!L73)</f>
        <v/>
      </c>
      <c r="AG73" s="139" t="str">
        <f>IF(原始数据!AZ73="","",原始数据!AZ73)</f>
        <v/>
      </c>
      <c r="AH73" s="177"/>
      <c r="AI73" s="177"/>
      <c r="AJ73" s="177"/>
      <c r="AK73" s="179"/>
      <c r="AL73" s="179"/>
      <c r="AM73" s="168"/>
      <c r="AN73" s="168"/>
      <c r="AO73" s="168"/>
      <c r="AP73" s="168"/>
      <c r="AQ73" s="182"/>
      <c r="AR73" s="182"/>
      <c r="AS73" s="182"/>
      <c r="AT73" s="182"/>
      <c r="AU73" s="183"/>
      <c r="AV73" s="183"/>
      <c r="AW73" s="183"/>
      <c r="AX73" s="183"/>
      <c r="AY73" s="184"/>
      <c r="AZ73" s="184"/>
      <c r="BA73" s="173"/>
      <c r="BB73" s="174"/>
      <c r="BC73" s="175">
        <f t="shared" si="5"/>
        <v>0</v>
      </c>
      <c r="BD73" s="175" t="str">
        <f t="shared" si="6"/>
        <v/>
      </c>
      <c r="BE73" s="142" t="str">
        <f t="shared" si="4"/>
        <v/>
      </c>
      <c r="BF73" s="176" t="str">
        <f t="shared" si="7"/>
        <v/>
      </c>
    </row>
    <row r="74" spans="1:58">
      <c r="A74" s="166">
        <f>输入错误检查!B73</f>
        <v>0</v>
      </c>
      <c r="B74" s="108">
        <f>原始数据!B74</f>
        <v>5</v>
      </c>
      <c r="C74" s="108">
        <f>原始数据!C74</f>
        <v>2</v>
      </c>
      <c r="D74" s="108">
        <f>原始数据!D74</f>
        <v>1730</v>
      </c>
      <c r="E74" s="108" t="str">
        <f>原始数据!E74</f>
        <v>WBG</v>
      </c>
      <c r="F74" s="108" t="str">
        <f>原始数据!F74</f>
        <v>FPX.ZQ</v>
      </c>
      <c r="G74" s="108" t="str">
        <f>原始数据!G74</f>
        <v>加</v>
      </c>
      <c r="H74" s="108" t="str">
        <f>原始数据!H74</f>
        <v>下</v>
      </c>
      <c r="I74" s="108" t="str">
        <f>IF(原始数据!Y74="","",原始数据!Y74)</f>
        <v/>
      </c>
      <c r="J74" s="108" t="str">
        <f>原始数据!J74</f>
        <v/>
      </c>
      <c r="K74" s="167" t="str">
        <f>IF(赛后数据!$M74="","",_xlfn.IFS(L74=赛后数据!$N74,赛后数据!$M74,L74=赛后数据!$V74,赛后数据!$U74,L74=赛后数据!$AD74,赛后数据!$AC74,L74=赛后数据!$AL74,赛后数据!$AK74))</f>
        <v/>
      </c>
      <c r="L74" s="139" t="str">
        <f>IF(原始数据!AT74="","",原始数据!AT74)</f>
        <v/>
      </c>
      <c r="M74" s="177"/>
      <c r="N74" s="181"/>
      <c r="O74" s="181"/>
      <c r="P74" s="167" t="str">
        <f>IF(赛后数据!$M74="","",_xlfn.IFS(Q74=赛后数据!$N74,赛后数据!$M74,Q74=赛后数据!$V74,赛后数据!$U74,Q74=赛后数据!$AD74,赛后数据!$AC74,Q74=赛后数据!$AL74,赛后数据!$AK74))</f>
        <v/>
      </c>
      <c r="Q74" s="139" t="str">
        <f>IF(原始数据!AU74="","",原始数据!AU74)</f>
        <v/>
      </c>
      <c r="R74" s="177"/>
      <c r="S74" s="177"/>
      <c r="T74" s="177"/>
      <c r="U74" s="167" t="str">
        <f>IF(赛后数据!$M74="","",_xlfn.IFS(V74=赛后数据!$N74,赛后数据!$M74,V74=赛后数据!$V74,赛后数据!$U74,V74=赛后数据!$AD74,赛后数据!$AC74,V74=赛后数据!$AL74,赛后数据!$AK74))</f>
        <v/>
      </c>
      <c r="V74" s="139" t="str">
        <f>IF(原始数据!AW74="","",原始数据!AW74)</f>
        <v/>
      </c>
      <c r="W74" s="177"/>
      <c r="X74" s="177"/>
      <c r="Y74" s="177"/>
      <c r="Z74" s="167" t="str">
        <f>IF(赛后数据!$M74="","",_xlfn.IFS(AA74=赛后数据!$N74,赛后数据!$M74,AA74=赛后数据!$V74,赛后数据!$U74,AA74=赛后数据!$AD74,赛后数据!$AC74,AA74=赛后数据!$AL74,赛后数据!$AK74))</f>
        <v/>
      </c>
      <c r="AA74" s="139" t="str">
        <f>IF(原始数据!AY74="","",原始数据!AY74)</f>
        <v/>
      </c>
      <c r="AB74" s="177"/>
      <c r="AC74" s="177"/>
      <c r="AD74" s="177"/>
      <c r="AE74" s="139" t="str">
        <f>IF(原始数据!K74="","",原始数据!K74)</f>
        <v/>
      </c>
      <c r="AF74" s="139" t="str">
        <f>IF(原始数据!L74="","",原始数据!L74)</f>
        <v/>
      </c>
      <c r="AG74" s="139" t="str">
        <f>IF(原始数据!AZ74="","",原始数据!AZ74)</f>
        <v/>
      </c>
      <c r="AH74" s="177"/>
      <c r="AI74" s="177"/>
      <c r="AJ74" s="177"/>
      <c r="AK74" s="179"/>
      <c r="AL74" s="179"/>
      <c r="AM74" s="168"/>
      <c r="AN74" s="168"/>
      <c r="AO74" s="168"/>
      <c r="AP74" s="168"/>
      <c r="AQ74" s="182"/>
      <c r="AR74" s="182"/>
      <c r="AS74" s="182"/>
      <c r="AT74" s="182"/>
      <c r="AU74" s="183"/>
      <c r="AV74" s="183"/>
      <c r="AW74" s="183"/>
      <c r="AX74" s="183"/>
      <c r="AY74" s="184"/>
      <c r="AZ74" s="184"/>
      <c r="BA74" s="173"/>
      <c r="BB74" s="174"/>
      <c r="BC74" s="175">
        <f t="shared" si="5"/>
        <v>0</v>
      </c>
      <c r="BD74" s="175" t="str">
        <f t="shared" si="6"/>
        <v/>
      </c>
      <c r="BE74" s="142" t="str">
        <f t="shared" si="4"/>
        <v/>
      </c>
      <c r="BF74" s="176" t="str">
        <f t="shared" si="7"/>
        <v/>
      </c>
    </row>
    <row r="75" spans="1:58">
      <c r="A75" s="166">
        <f>输入错误检查!B74</f>
        <v>0</v>
      </c>
      <c r="B75" s="108">
        <f>原始数据!B75</f>
        <v>5</v>
      </c>
      <c r="C75" s="108">
        <f>原始数据!C75</f>
        <v>3</v>
      </c>
      <c r="D75" s="108">
        <f>原始数据!D75</f>
        <v>1400</v>
      </c>
      <c r="E75" s="108" t="str">
        <f>原始数据!E75</f>
        <v>GR</v>
      </c>
      <c r="F75" s="108" t="str">
        <f>原始数据!F75</f>
        <v>RC</v>
      </c>
      <c r="G75" s="108">
        <f>原始数据!G75</f>
        <v>1</v>
      </c>
      <c r="H75" s="108" t="str">
        <f>原始数据!H75</f>
        <v>上</v>
      </c>
      <c r="I75" s="108" t="str">
        <f>IF(原始数据!Y75="","",原始数据!Y75)</f>
        <v>湖景村</v>
      </c>
      <c r="J75" s="108" t="str">
        <f>原始数据!J75</f>
        <v>GR</v>
      </c>
      <c r="K75" s="167" t="str">
        <f>IF(赛后数据!$M75="","",_xlfn.IFS(L75=赛后数据!$N75,赛后数据!$M75,L75=赛后数据!$V75,赛后数据!$U75,L75=赛后数据!$AD75,赛后数据!$AC75,L75=赛后数据!$AL75,赛后数据!$AK75))</f>
        <v>ziro</v>
      </c>
      <c r="L75" s="139" t="str">
        <f>IF(原始数据!AT75="","",原始数据!AT75)</f>
        <v>大副</v>
      </c>
      <c r="M75" s="177">
        <v>11</v>
      </c>
      <c r="N75" s="178" t="s">
        <v>366</v>
      </c>
      <c r="O75" s="178" t="s">
        <v>367</v>
      </c>
      <c r="P75" s="167" t="str">
        <f>IF(赛后数据!$M75="","",_xlfn.IFS(Q75=赛后数据!$N75,赛后数据!$M75,Q75=赛后数据!$V75,赛后数据!$U75,Q75=赛后数据!$AD75,赛后数据!$AC75,Q75=赛后数据!$AL75,赛后数据!$AK75))</f>
        <v>ak</v>
      </c>
      <c r="Q75" s="139" t="str">
        <f>IF(原始数据!AU75="","",原始数据!AU75)</f>
        <v>木偶师</v>
      </c>
      <c r="R75" s="177">
        <v>2</v>
      </c>
      <c r="S75" s="179" t="s">
        <v>366</v>
      </c>
      <c r="T75" s="179" t="s">
        <v>367</v>
      </c>
      <c r="U75" s="167" t="str">
        <f>IF(赛后数据!$M75="","",_xlfn.IFS(V75=赛后数据!$N75,赛后数据!$M75,V75=赛后数据!$V75,赛后数据!$U75,V75=赛后数据!$AD75,赛后数据!$AC75,V75=赛后数据!$AL75,赛后数据!$AK75))</f>
        <v>citie</v>
      </c>
      <c r="V75" s="139" t="str">
        <f>IF(原始数据!AW75="","",原始数据!AW75)</f>
        <v>咒术师</v>
      </c>
      <c r="W75" s="177">
        <v>4</v>
      </c>
      <c r="X75" s="179" t="s">
        <v>366</v>
      </c>
      <c r="Y75" s="179" t="s">
        <v>369</v>
      </c>
      <c r="Z75" s="167" t="str">
        <f>IF(赛后数据!$M75="","",_xlfn.IFS(AA75=赛后数据!$N75,赛后数据!$M75,AA75=赛后数据!$V75,赛后数据!$U75,AA75=赛后数据!$AD75,赛后数据!$AC75,AA75=赛后数据!$AL75,赛后数据!$AK75))</f>
        <v>ac</v>
      </c>
      <c r="AA75" s="139" t="str">
        <f>IF(原始数据!AY75="","",原始数据!AY75)</f>
        <v>气象学家</v>
      </c>
      <c r="AB75" s="177">
        <v>5</v>
      </c>
      <c r="AC75" s="179" t="s">
        <v>368</v>
      </c>
      <c r="AD75" s="179" t="s">
        <v>367</v>
      </c>
      <c r="AE75" s="139" t="str">
        <f>IF(原始数据!K75="","",原始数据!K75)</f>
        <v>RC</v>
      </c>
      <c r="AF75" s="139" t="str">
        <f>IF(原始数据!L75="","",原始数据!L75)</f>
        <v>aka</v>
      </c>
      <c r="AG75" s="139" t="str">
        <f>IF(原始数据!AZ75="","",原始数据!AZ75)</f>
        <v>跛脚羊</v>
      </c>
      <c r="AH75" s="177">
        <v>12</v>
      </c>
      <c r="AI75" s="179" t="s">
        <v>370</v>
      </c>
      <c r="AJ75" s="179" t="s">
        <v>371</v>
      </c>
      <c r="AK75" s="179" t="s">
        <v>110</v>
      </c>
      <c r="AL75" s="179" t="s">
        <v>121</v>
      </c>
      <c r="AM75" s="167" t="s">
        <v>128</v>
      </c>
      <c r="AN75" s="168"/>
      <c r="AO75" s="168"/>
      <c r="AP75" s="167" t="s">
        <v>373</v>
      </c>
      <c r="AQ75" s="182">
        <v>1</v>
      </c>
      <c r="AR75" s="182">
        <v>2</v>
      </c>
      <c r="AS75" s="185">
        <v>153</v>
      </c>
      <c r="AT75" s="185"/>
      <c r="AU75" s="186">
        <v>3</v>
      </c>
      <c r="AV75" s="186">
        <v>27</v>
      </c>
      <c r="AW75" s="186">
        <v>412</v>
      </c>
      <c r="AX75" s="186"/>
      <c r="AY75" s="184">
        <v>5</v>
      </c>
      <c r="AZ75" s="184">
        <v>15</v>
      </c>
      <c r="BA75" s="173"/>
      <c r="BB75" s="174"/>
      <c r="BC75" s="175">
        <f t="shared" si="5"/>
        <v>62</v>
      </c>
      <c r="BD75" s="175">
        <f t="shared" si="6"/>
        <v>7</v>
      </c>
      <c r="BE75" s="142" t="str">
        <f t="shared" si="4"/>
        <v>2,4,5,11</v>
      </c>
      <c r="BF75" s="176" t="str">
        <f t="shared" si="7"/>
        <v>大副,木偶师,咒术师,气象学家</v>
      </c>
    </row>
    <row r="76" spans="1:58">
      <c r="A76" s="166">
        <f>输入错误检查!B75</f>
        <v>0</v>
      </c>
      <c r="B76" s="108">
        <f>原始数据!B76</f>
        <v>5</v>
      </c>
      <c r="C76" s="108">
        <f>原始数据!C76</f>
        <v>3</v>
      </c>
      <c r="D76" s="108">
        <f>原始数据!D76</f>
        <v>1400</v>
      </c>
      <c r="E76" s="108" t="str">
        <f>原始数据!E76</f>
        <v>GR</v>
      </c>
      <c r="F76" s="108" t="str">
        <f>原始数据!F76</f>
        <v>RC</v>
      </c>
      <c r="G76" s="108">
        <f>原始数据!G76</f>
        <v>1</v>
      </c>
      <c r="H76" s="108" t="str">
        <f>原始数据!H76</f>
        <v>下</v>
      </c>
      <c r="I76" s="108" t="str">
        <f>IF(原始数据!Y76="","",原始数据!Y76)</f>
        <v>湖景村</v>
      </c>
      <c r="J76" s="108" t="str">
        <f>原始数据!J76</f>
        <v>RC</v>
      </c>
      <c r="K76" s="167" t="str">
        <f>IF(赛后数据!$M76="","",_xlfn.IFS(L76=赛后数据!$N76,赛后数据!$M76,L76=赛后数据!$V76,赛后数据!$U76,L76=赛后数据!$AD76,赛后数据!$AC76,L76=赛后数据!$AL76,赛后数据!$AK76))</f>
        <v>city</v>
      </c>
      <c r="L76" s="139" t="str">
        <f>IF(原始数据!AT76="","",原始数据!AT76)</f>
        <v>大副</v>
      </c>
      <c r="M76" s="177">
        <v>3</v>
      </c>
      <c r="N76" s="178" t="s">
        <v>366</v>
      </c>
      <c r="O76" s="178" t="s">
        <v>367</v>
      </c>
      <c r="P76" s="167" t="str">
        <f>IF(赛后数据!$M76="","",_xlfn.IFS(Q76=赛后数据!$N76,赛后数据!$M76,Q76=赛后数据!$V76,赛后数据!$U76,Q76=赛后数据!$AD76,赛后数据!$AC76,Q76=赛后数据!$AL76,赛后数据!$AK76))</f>
        <v>unpyi</v>
      </c>
      <c r="Q76" s="139" t="str">
        <f>IF(原始数据!AU76="","",原始数据!AU76)</f>
        <v>弓箭手</v>
      </c>
      <c r="R76" s="177">
        <v>11</v>
      </c>
      <c r="S76" s="179" t="s">
        <v>368</v>
      </c>
      <c r="T76" s="179" t="s">
        <v>367</v>
      </c>
      <c r="U76" s="167" t="str">
        <f>IF(赛后数据!$M76="","",_xlfn.IFS(V76=赛后数据!$N76,赛后数据!$M76,V76=赛后数据!$V76,赛后数据!$U76,V76=赛后数据!$AD76,赛后数据!$AC76,V76=赛后数据!$AL76,赛后数据!$AK76))</f>
        <v>fuku</v>
      </c>
      <c r="V76" s="139" t="str">
        <f>IF(原始数据!AW76="","",原始数据!AW76)</f>
        <v>魔术师</v>
      </c>
      <c r="W76" s="177">
        <v>6</v>
      </c>
      <c r="X76" s="179" t="s">
        <v>366</v>
      </c>
      <c r="Y76" s="179" t="s">
        <v>369</v>
      </c>
      <c r="Z76" s="167" t="str">
        <f>IF(赛后数据!$M76="","",_xlfn.IFS(AA76=赛后数据!$N76,赛后数据!$M76,AA76=赛后数据!$V76,赛后数据!$U76,AA76=赛后数据!$AD76,赛后数据!$AC76,AA76=赛后数据!$AL76,赛后数据!$AK76))</f>
        <v>soba</v>
      </c>
      <c r="AA76" s="139" t="str">
        <f>IF(原始数据!AY76="","",原始数据!AY76)</f>
        <v>幸运儿</v>
      </c>
      <c r="AB76" s="177">
        <v>8</v>
      </c>
      <c r="AC76" s="179" t="s">
        <v>368</v>
      </c>
      <c r="AD76" s="179" t="s">
        <v>367</v>
      </c>
      <c r="AE76" s="139" t="str">
        <f>IF(原始数据!K76="","",原始数据!K76)</f>
        <v>GR</v>
      </c>
      <c r="AF76" s="139" t="str">
        <f>IF(原始数据!L76="","",原始数据!L76)</f>
        <v>jin</v>
      </c>
      <c r="AG76" s="139" t="str">
        <f>IF(原始数据!AZ76="","",原始数据!AZ76)</f>
        <v>跛脚羊</v>
      </c>
      <c r="AH76" s="177">
        <v>5</v>
      </c>
      <c r="AI76" s="179" t="s">
        <v>370</v>
      </c>
      <c r="AJ76" s="179" t="s">
        <v>371</v>
      </c>
      <c r="AK76" s="179" t="s">
        <v>144</v>
      </c>
      <c r="AL76" s="179" t="s">
        <v>121</v>
      </c>
      <c r="AM76" s="167" t="s">
        <v>92</v>
      </c>
      <c r="AN76" s="168"/>
      <c r="AO76" s="168"/>
      <c r="AP76" s="167" t="s">
        <v>373</v>
      </c>
      <c r="AQ76" s="182">
        <v>1</v>
      </c>
      <c r="AR76" s="182">
        <v>8</v>
      </c>
      <c r="AS76" s="182">
        <v>175</v>
      </c>
      <c r="AT76" s="182"/>
      <c r="AU76" s="183">
        <v>3</v>
      </c>
      <c r="AV76" s="183">
        <v>26</v>
      </c>
      <c r="AW76" s="183">
        <v>345</v>
      </c>
      <c r="AX76" s="183"/>
      <c r="AY76" s="184">
        <v>7</v>
      </c>
      <c r="AZ76" s="184">
        <v>9</v>
      </c>
      <c r="BA76" s="173"/>
      <c r="BB76" s="174"/>
      <c r="BC76" s="175">
        <f t="shared" si="5"/>
        <v>68</v>
      </c>
      <c r="BD76" s="175">
        <f t="shared" si="6"/>
        <v>6</v>
      </c>
      <c r="BE76" s="142" t="str">
        <f t="shared" si="4"/>
        <v>3,6,8,11</v>
      </c>
      <c r="BF76" s="176" t="str">
        <f t="shared" si="7"/>
        <v>大副,弓箭手,魔术师,幸运儿</v>
      </c>
    </row>
    <row r="77" spans="1:58">
      <c r="A77" s="166">
        <f>输入错误检查!B76</f>
        <v>0</v>
      </c>
      <c r="B77" s="108">
        <f>原始数据!B77</f>
        <v>5</v>
      </c>
      <c r="C77" s="108">
        <f>原始数据!C77</f>
        <v>3</v>
      </c>
      <c r="D77" s="108">
        <f>原始数据!D77</f>
        <v>1400</v>
      </c>
      <c r="E77" s="108" t="str">
        <f>原始数据!E77</f>
        <v>GR</v>
      </c>
      <c r="F77" s="108" t="str">
        <f>原始数据!F77</f>
        <v>RC</v>
      </c>
      <c r="G77" s="108">
        <f>原始数据!G77</f>
        <v>2</v>
      </c>
      <c r="H77" s="108" t="str">
        <f>原始数据!H77</f>
        <v>上</v>
      </c>
      <c r="I77" s="108" t="str">
        <f>IF(原始数据!Y77="","",原始数据!Y77)</f>
        <v>圣心医院</v>
      </c>
      <c r="J77" s="108" t="str">
        <f>原始数据!J77</f>
        <v>GR</v>
      </c>
      <c r="K77" s="167" t="str">
        <f>IF(赛后数据!$M77="","",_xlfn.IFS(L77=赛后数据!$N77,赛后数据!$M77,L77=赛后数据!$V77,赛后数据!$U77,L77=赛后数据!$AD77,赛后数据!$AC77,L77=赛后数据!$AL77,赛后数据!$AK77))</f>
        <v>ziro</v>
      </c>
      <c r="L77" s="139" t="str">
        <f>IF(原始数据!AT77="","",原始数据!AT77)</f>
        <v>逃脱大师</v>
      </c>
      <c r="M77" s="177">
        <v>6</v>
      </c>
      <c r="N77" s="178" t="s">
        <v>369</v>
      </c>
      <c r="O77" s="178" t="s">
        <v>366</v>
      </c>
      <c r="P77" s="167" t="str">
        <f>IF(赛后数据!$M77="","",_xlfn.IFS(Q77=赛后数据!$N77,赛后数据!$M77,Q77=赛后数据!$V77,赛后数据!$U77,Q77=赛后数据!$AD77,赛后数据!$AC77,Q77=赛后数据!$AL77,赛后数据!$AK77))</f>
        <v>citie</v>
      </c>
      <c r="Q77" s="139" t="str">
        <f>IF(原始数据!AU77="","",原始数据!AU77)</f>
        <v>囚徒</v>
      </c>
      <c r="R77" s="189">
        <v>2</v>
      </c>
      <c r="S77" s="179" t="s">
        <v>369</v>
      </c>
      <c r="T77" s="179" t="s">
        <v>367</v>
      </c>
      <c r="U77" s="167" t="str">
        <f>IF(赛后数据!$M77="","",_xlfn.IFS(V77=赛后数据!$N77,赛后数据!$M77,V77=赛后数据!$V77,赛后数据!$U77,V77=赛后数据!$AD77,赛后数据!$AC77,V77=赛后数据!$AL77,赛后数据!$AK77))</f>
        <v>ak</v>
      </c>
      <c r="V77" s="139" t="str">
        <f>IF(原始数据!AW77="","",原始数据!AW77)</f>
        <v>拉拉队员</v>
      </c>
      <c r="W77" s="177">
        <v>5</v>
      </c>
      <c r="X77" s="179" t="s">
        <v>366</v>
      </c>
      <c r="Y77" s="179" t="s">
        <v>367</v>
      </c>
      <c r="Z77" s="167" t="str">
        <f>IF(赛后数据!$M77="","",_xlfn.IFS(AA77=赛后数据!$N77,赛后数据!$M77,AA77=赛后数据!$V77,赛后数据!$U77,AA77=赛后数据!$AD77,赛后数据!$AC77,AA77=赛后数据!$AL77,赛后数据!$AK77))</f>
        <v>ac</v>
      </c>
      <c r="AA77" s="139" t="str">
        <f>IF(原始数据!AY77="","",原始数据!AY77)</f>
        <v>作曲家</v>
      </c>
      <c r="AB77" s="177">
        <v>4</v>
      </c>
      <c r="AC77" s="179" t="s">
        <v>369</v>
      </c>
      <c r="AD77" s="179" t="s">
        <v>367</v>
      </c>
      <c r="AE77" s="139" t="str">
        <f>IF(原始数据!K77="","",原始数据!K77)</f>
        <v>RC</v>
      </c>
      <c r="AF77" s="139" t="str">
        <f>IF(原始数据!L77="","",原始数据!L77)</f>
        <v>aka</v>
      </c>
      <c r="AG77" s="139" t="str">
        <f>IF(原始数据!AZ77="","",原始数据!AZ77)</f>
        <v>台球手</v>
      </c>
      <c r="AH77" s="177">
        <v>8</v>
      </c>
      <c r="AI77" s="179" t="s">
        <v>374</v>
      </c>
      <c r="AJ77" s="179" t="s">
        <v>371</v>
      </c>
      <c r="AK77" s="179" t="s">
        <v>144</v>
      </c>
      <c r="AL77" s="179" t="s">
        <v>375</v>
      </c>
      <c r="AM77" s="167" t="s">
        <v>127</v>
      </c>
      <c r="AN77" s="168"/>
      <c r="AO77" s="168"/>
      <c r="AP77" s="167" t="s">
        <v>373</v>
      </c>
      <c r="AQ77" s="182">
        <v>1</v>
      </c>
      <c r="AR77" s="182">
        <v>26</v>
      </c>
      <c r="AS77" s="182">
        <v>202</v>
      </c>
      <c r="AT77" s="182"/>
      <c r="AU77" s="183">
        <v>3</v>
      </c>
      <c r="AV77" s="183">
        <v>26</v>
      </c>
      <c r="AW77" s="183">
        <v>416</v>
      </c>
      <c r="AX77" s="183"/>
      <c r="AY77" s="184">
        <v>6</v>
      </c>
      <c r="AZ77" s="184">
        <v>9</v>
      </c>
      <c r="BA77" s="173"/>
      <c r="BB77" s="174"/>
      <c r="BC77" s="175">
        <f t="shared" si="5"/>
        <v>86</v>
      </c>
      <c r="BD77" s="175">
        <f t="shared" si="6"/>
        <v>6</v>
      </c>
      <c r="BE77" s="142" t="str">
        <f t="shared" si="4"/>
        <v>2,4,5,6</v>
      </c>
      <c r="BF77" s="176" t="str">
        <f t="shared" si="7"/>
        <v>逃脱大师,囚徒,拉拉队员,作曲家</v>
      </c>
    </row>
    <row r="78" spans="1:58">
      <c r="A78" s="166">
        <f>输入错误检查!B77</f>
        <v>0</v>
      </c>
      <c r="B78" s="108">
        <f>原始数据!B78</f>
        <v>5</v>
      </c>
      <c r="C78" s="108">
        <f>原始数据!C78</f>
        <v>3</v>
      </c>
      <c r="D78" s="108">
        <f>原始数据!D78</f>
        <v>1400</v>
      </c>
      <c r="E78" s="108" t="str">
        <f>原始数据!E78</f>
        <v>GR</v>
      </c>
      <c r="F78" s="108" t="str">
        <f>原始数据!F78</f>
        <v>RC</v>
      </c>
      <c r="G78" s="108">
        <f>原始数据!G78</f>
        <v>2</v>
      </c>
      <c r="H78" s="108" t="str">
        <f>原始数据!H78</f>
        <v>下</v>
      </c>
      <c r="I78" s="108" t="str">
        <f>IF(原始数据!Y78="","",原始数据!Y78)</f>
        <v>圣心医院</v>
      </c>
      <c r="J78" s="108" t="str">
        <f>原始数据!J78</f>
        <v>RC</v>
      </c>
      <c r="K78" s="167" t="str">
        <f>IF(赛后数据!$M78="","",_xlfn.IFS(L78=赛后数据!$N78,赛后数据!$M78,L78=赛后数据!$V78,赛后数据!$U78,L78=赛后数据!$AD78,赛后数据!$AC78,L78=赛后数据!$AL78,赛后数据!$AK78))</f>
        <v>city</v>
      </c>
      <c r="L78" s="139" t="str">
        <f>IF(原始数据!AT78="","",原始数据!AT78)</f>
        <v>佣兵</v>
      </c>
      <c r="M78" s="177">
        <v>8</v>
      </c>
      <c r="N78" s="178" t="s">
        <v>366</v>
      </c>
      <c r="O78" s="178" t="s">
        <v>367</v>
      </c>
      <c r="P78" s="167" t="str">
        <f>IF(赛后数据!$M78="","",_xlfn.IFS(Q78=赛后数据!$N78,赛后数据!$M78,Q78=赛后数据!$V78,赛后数据!$U78,Q78=赛后数据!$AD78,赛后数据!$AC78,Q78=赛后数据!$AL78,赛后数据!$AK78))</f>
        <v>fuku</v>
      </c>
      <c r="Q78" s="139" t="str">
        <f>IF(原始数据!AU78="","",原始数据!AU78)</f>
        <v>火灾调查员</v>
      </c>
      <c r="R78" s="177">
        <v>6</v>
      </c>
      <c r="S78" s="179" t="s">
        <v>369</v>
      </c>
      <c r="T78" s="179" t="s">
        <v>367</v>
      </c>
      <c r="U78" s="167" t="str">
        <f>IF(赛后数据!$M78="","",_xlfn.IFS(V78=赛后数据!$N78,赛后数据!$M78,V78=赛后数据!$V78,赛后数据!$U78,V78=赛后数据!$AD78,赛后数据!$AC78,V78=赛后数据!$AL78,赛后数据!$AK78))</f>
        <v>unpyi</v>
      </c>
      <c r="V78" s="139" t="str">
        <f>IF(原始数据!AW78="","",原始数据!AW78)</f>
        <v>空军</v>
      </c>
      <c r="W78" s="177">
        <v>2</v>
      </c>
      <c r="X78" s="179" t="s">
        <v>369</v>
      </c>
      <c r="Y78" s="179" t="s">
        <v>367</v>
      </c>
      <c r="Z78" s="167" t="str">
        <f>IF(赛后数据!$M78="","",_xlfn.IFS(AA78=赛后数据!$N78,赛后数据!$M78,AA78=赛后数据!$V78,赛后数据!$U78,AA78=赛后数据!$AD78,赛后数据!$AC78,AA78=赛后数据!$AL78,赛后数据!$AK78))</f>
        <v>soba</v>
      </c>
      <c r="AA78" s="139" t="str">
        <f>IF(原始数据!AY78="","",原始数据!AY78)</f>
        <v>律师</v>
      </c>
      <c r="AB78" s="177">
        <v>5</v>
      </c>
      <c r="AC78" s="180" t="s">
        <v>368</v>
      </c>
      <c r="AD78" s="179" t="s">
        <v>366</v>
      </c>
      <c r="AE78" s="139" t="str">
        <f>IF(原始数据!K78="","",原始数据!K78)</f>
        <v>GR</v>
      </c>
      <c r="AF78" s="139" t="str">
        <f>IF(原始数据!L78="","",原始数据!L78)</f>
        <v>jin</v>
      </c>
      <c r="AG78" s="139" t="str">
        <f>IF(原始数据!AZ78="","",原始数据!AZ78)</f>
        <v>26号守卫</v>
      </c>
      <c r="AH78" s="177">
        <v>4</v>
      </c>
      <c r="AI78" s="179" t="s">
        <v>374</v>
      </c>
      <c r="AJ78" s="179" t="s">
        <v>370</v>
      </c>
      <c r="AK78" s="179" t="s">
        <v>155</v>
      </c>
      <c r="AL78" s="179" t="s">
        <v>377</v>
      </c>
      <c r="AM78" s="167" t="s">
        <v>92</v>
      </c>
      <c r="AN78" s="168"/>
      <c r="AO78" s="168"/>
      <c r="AP78" s="167" t="s">
        <v>373</v>
      </c>
      <c r="AQ78" s="182">
        <v>1</v>
      </c>
      <c r="AR78" s="182">
        <v>5</v>
      </c>
      <c r="AS78" s="182">
        <v>131</v>
      </c>
      <c r="AT78" s="182"/>
      <c r="AU78" s="183">
        <v>3</v>
      </c>
      <c r="AV78" s="183">
        <v>27</v>
      </c>
      <c r="AW78" s="183">
        <v>393</v>
      </c>
      <c r="AX78" s="183"/>
      <c r="AY78" s="184" t="s">
        <v>385</v>
      </c>
      <c r="AZ78" s="184"/>
      <c r="BA78" s="173"/>
      <c r="BB78" s="174"/>
      <c r="BC78" s="175">
        <f t="shared" si="5"/>
        <v>65</v>
      </c>
      <c r="BD78" s="175">
        <f t="shared" si="6"/>
        <v>7</v>
      </c>
      <c r="BE78" s="142" t="str">
        <f t="shared" si="4"/>
        <v>2,5,6,8</v>
      </c>
      <c r="BF78" s="176" t="str">
        <f t="shared" si="7"/>
        <v>佣兵,火灾调查员,空军,律师</v>
      </c>
    </row>
    <row r="79" spans="1:58">
      <c r="A79" s="166">
        <f>输入错误检查!B78</f>
        <v>0</v>
      </c>
      <c r="B79" s="108">
        <f>原始数据!B79</f>
        <v>5</v>
      </c>
      <c r="C79" s="108">
        <f>原始数据!C79</f>
        <v>3</v>
      </c>
      <c r="D79" s="108">
        <f>原始数据!D79</f>
        <v>1400</v>
      </c>
      <c r="E79" s="108" t="str">
        <f>原始数据!E79</f>
        <v>GR</v>
      </c>
      <c r="F79" s="108" t="str">
        <f>原始数据!F79</f>
        <v>RC</v>
      </c>
      <c r="G79" s="108">
        <f>原始数据!G79</f>
        <v>3</v>
      </c>
      <c r="H79" s="108" t="str">
        <f>原始数据!H79</f>
        <v>上</v>
      </c>
      <c r="I79" s="108" t="str">
        <f>IF(原始数据!Y79="","",原始数据!Y79)</f>
        <v>月亮河公园</v>
      </c>
      <c r="J79" s="108" t="str">
        <f>原始数据!J79</f>
        <v>RC</v>
      </c>
      <c r="K79" s="167" t="str">
        <f>IF(赛后数据!$M79="","",_xlfn.IFS(L79=赛后数据!$N79,赛后数据!$M79,L79=赛后数据!$V79,赛后数据!$U79,L79=赛后数据!$AD79,赛后数据!$AC79,L79=赛后数据!$AL79,赛后数据!$AK79))</f>
        <v>city</v>
      </c>
      <c r="L79" s="139" t="str">
        <f>IF(原始数据!AT79="","",原始数据!AT79)</f>
        <v>逃脱大师</v>
      </c>
      <c r="M79" s="177">
        <v>2</v>
      </c>
      <c r="N79" s="178" t="s">
        <v>369</v>
      </c>
      <c r="O79" s="178" t="s">
        <v>366</v>
      </c>
      <c r="P79" s="167" t="str">
        <f>IF(赛后数据!$M79="","",_xlfn.IFS(Q79=赛后数据!$N79,赛后数据!$M79,Q79=赛后数据!$V79,赛后数据!$U79,Q79=赛后数据!$AD79,赛后数据!$AC79,Q79=赛后数据!$AL79,赛后数据!$AK79))</f>
        <v>fuku</v>
      </c>
      <c r="Q79" s="139" t="str">
        <f>IF(原始数据!AU79="","",原始数据!AU79)</f>
        <v>气象学家</v>
      </c>
      <c r="R79" s="177">
        <v>11</v>
      </c>
      <c r="S79" s="179" t="s">
        <v>366</v>
      </c>
      <c r="T79" s="179" t="s">
        <v>367</v>
      </c>
      <c r="U79" s="167" t="str">
        <f>IF(赛后数据!$M79="","",_xlfn.IFS(V79=赛后数据!$N79,赛后数据!$M79,V79=赛后数据!$V79,赛后数据!$U79,V79=赛后数据!$AD79,赛后数据!$AC79,V79=赛后数据!$AL79,赛后数据!$AK79))</f>
        <v>soba</v>
      </c>
      <c r="V79" s="139" t="str">
        <f>IF(原始数据!AW79="","",原始数据!AW79)</f>
        <v>病患</v>
      </c>
      <c r="W79" s="177">
        <v>6</v>
      </c>
      <c r="X79" s="179" t="s">
        <v>369</v>
      </c>
      <c r="Y79" s="179" t="s">
        <v>367</v>
      </c>
      <c r="Z79" s="167" t="str">
        <f>IF(赛后数据!$M79="","",_xlfn.IFS(AA79=赛后数据!$N79,赛后数据!$M79,AA79=赛后数据!$V79,赛后数据!$U79,AA79=赛后数据!$AD79,赛后数据!$AC79,AA79=赛后数据!$AL79,赛后数据!$AK79))</f>
        <v>unpyi</v>
      </c>
      <c r="AA79" s="139" t="str">
        <f>IF(原始数据!AY79="","",原始数据!AY79)</f>
        <v>咒术师</v>
      </c>
      <c r="AB79" s="177">
        <v>7</v>
      </c>
      <c r="AC79" s="179" t="s">
        <v>369</v>
      </c>
      <c r="AD79" s="179" t="s">
        <v>368</v>
      </c>
      <c r="AE79" s="139" t="str">
        <f>IF(原始数据!K79="","",原始数据!K79)</f>
        <v>GR</v>
      </c>
      <c r="AF79" s="139" t="str">
        <f>IF(原始数据!L79="","",原始数据!L79)</f>
        <v>jin</v>
      </c>
      <c r="AG79" s="139" t="str">
        <f>IF(原始数据!AZ79="","",原始数据!AZ79)</f>
        <v>时空之影</v>
      </c>
      <c r="AH79" s="177">
        <v>10</v>
      </c>
      <c r="AI79" s="179" t="s">
        <v>374</v>
      </c>
      <c r="AJ79" s="179" t="s">
        <v>371</v>
      </c>
      <c r="AK79" s="179" t="s">
        <v>144</v>
      </c>
      <c r="AL79" s="179" t="s">
        <v>375</v>
      </c>
      <c r="AM79" s="167" t="s">
        <v>94</v>
      </c>
      <c r="AN79" s="168"/>
      <c r="AO79" s="168"/>
      <c r="AP79" s="167" t="s">
        <v>381</v>
      </c>
      <c r="AQ79" s="182">
        <v>1</v>
      </c>
      <c r="AR79" s="182">
        <v>49</v>
      </c>
      <c r="AS79" s="182">
        <v>278</v>
      </c>
      <c r="AT79" s="182"/>
      <c r="AU79" s="183">
        <v>3</v>
      </c>
      <c r="AV79" s="183">
        <v>26</v>
      </c>
      <c r="AW79" s="183">
        <v>443</v>
      </c>
      <c r="AX79" s="183"/>
      <c r="AY79" s="184">
        <v>5</v>
      </c>
      <c r="AZ79" s="184">
        <v>11</v>
      </c>
      <c r="BA79" s="173"/>
      <c r="BB79" s="174"/>
      <c r="BC79" s="175">
        <f t="shared" si="5"/>
        <v>109</v>
      </c>
      <c r="BD79" s="175">
        <f t="shared" si="6"/>
        <v>6</v>
      </c>
      <c r="BE79" s="142" t="str">
        <f t="shared" si="4"/>
        <v>2,6,7,11</v>
      </c>
      <c r="BF79" s="176" t="str">
        <f t="shared" si="7"/>
        <v>逃脱大师,气象学家,病患,咒术师</v>
      </c>
    </row>
    <row r="80" spans="1:58">
      <c r="A80" s="166">
        <f>输入错误检查!B79</f>
        <v>0</v>
      </c>
      <c r="B80" s="108">
        <f>原始数据!B80</f>
        <v>5</v>
      </c>
      <c r="C80" s="108">
        <f>原始数据!C80</f>
        <v>3</v>
      </c>
      <c r="D80" s="108">
        <f>原始数据!D80</f>
        <v>1400</v>
      </c>
      <c r="E80" s="108" t="str">
        <f>原始数据!E80</f>
        <v>GR</v>
      </c>
      <c r="F80" s="108" t="str">
        <f>原始数据!F80</f>
        <v>RC</v>
      </c>
      <c r="G80" s="108">
        <f>原始数据!G80</f>
        <v>3</v>
      </c>
      <c r="H80" s="108" t="str">
        <f>原始数据!H80</f>
        <v>下</v>
      </c>
      <c r="I80" s="108" t="str">
        <f>IF(原始数据!Y80="","",原始数据!Y80)</f>
        <v>月亮河公园</v>
      </c>
      <c r="J80" s="108" t="str">
        <f>原始数据!J80</f>
        <v>GR</v>
      </c>
      <c r="K80" s="167" t="str">
        <f>IF(赛后数据!$M80="","",_xlfn.IFS(L80=赛后数据!$N80,赛后数据!$M80,L80=赛后数据!$V80,赛后数据!$U80,L80=赛后数据!$AD80,赛后数据!$AC80,L80=赛后数据!$AL80,赛后数据!$AK80))</f>
        <v>ziro</v>
      </c>
      <c r="L80" s="139" t="str">
        <f>IF(原始数据!AT80="","",原始数据!AT80)</f>
        <v>佣兵</v>
      </c>
      <c r="M80" s="177">
        <v>4</v>
      </c>
      <c r="N80" s="178" t="s">
        <v>366</v>
      </c>
      <c r="O80" s="178" t="s">
        <v>367</v>
      </c>
      <c r="P80" s="167" t="str">
        <f>IF(赛后数据!$M80="","",_xlfn.IFS(Q80=赛后数据!$N80,赛后数据!$M80,Q80=赛后数据!$V80,赛后数据!$U80,Q80=赛后数据!$AD80,赛后数据!$AC80,Q80=赛后数据!$AL80,赛后数据!$AK80))</f>
        <v>citie</v>
      </c>
      <c r="Q80" s="139" t="str">
        <f>IF(原始数据!AU80="","",原始数据!AU80)</f>
        <v>幻灯师</v>
      </c>
      <c r="R80" s="177">
        <v>11</v>
      </c>
      <c r="S80" s="179" t="s">
        <v>368</v>
      </c>
      <c r="T80" s="179" t="s">
        <v>367</v>
      </c>
      <c r="U80" s="167" t="str">
        <f>IF(赛后数据!$M80="","",_xlfn.IFS(V80=赛后数据!$N80,赛后数据!$M80,V80=赛后数据!$V80,赛后数据!$U80,V80=赛后数据!$AD80,赛后数据!$AC80,V80=赛后数据!$AL80,赛后数据!$AK80))</f>
        <v>ak</v>
      </c>
      <c r="V80" s="139" t="str">
        <f>IF(原始数据!AW80="","",原始数据!AW80)</f>
        <v>空军</v>
      </c>
      <c r="W80" s="177">
        <v>2</v>
      </c>
      <c r="X80" s="179" t="s">
        <v>369</v>
      </c>
      <c r="Y80" s="179" t="s">
        <v>368</v>
      </c>
      <c r="Z80" s="167" t="str">
        <f>IF(赛后数据!$M80="","",_xlfn.IFS(AA80=赛后数据!$N80,赛后数据!$M80,AA80=赛后数据!$V80,赛后数据!$U80,AA80=赛后数据!$AD80,赛后数据!$AC80,AA80=赛后数据!$AL80,赛后数据!$AK80))</f>
        <v>ac</v>
      </c>
      <c r="AA80" s="139" t="str">
        <f>IF(原始数据!AY80="","",原始数据!AY80)</f>
        <v>园丁</v>
      </c>
      <c r="AB80" s="177">
        <v>9</v>
      </c>
      <c r="AC80" s="179" t="s">
        <v>369</v>
      </c>
      <c r="AD80" s="179" t="s">
        <v>366</v>
      </c>
      <c r="AE80" s="139" t="str">
        <f>IF(原始数据!K80="","",原始数据!K80)</f>
        <v>RC</v>
      </c>
      <c r="AF80" s="139" t="str">
        <f>IF(原始数据!L80="","",原始数据!L80)</f>
        <v>alf</v>
      </c>
      <c r="AG80" s="139" t="str">
        <f>IF(原始数据!AZ80="","",原始数据!AZ80)</f>
        <v>26号守卫</v>
      </c>
      <c r="AH80" s="177">
        <v>10</v>
      </c>
      <c r="AI80" s="179" t="s">
        <v>374</v>
      </c>
      <c r="AJ80" s="179" t="s">
        <v>370</v>
      </c>
      <c r="AK80" s="179" t="s">
        <v>155</v>
      </c>
      <c r="AL80" s="179" t="s">
        <v>377</v>
      </c>
      <c r="AM80" s="167" t="s">
        <v>125</v>
      </c>
      <c r="AN80" s="168"/>
      <c r="AO80" s="168"/>
      <c r="AP80" s="167" t="s">
        <v>373</v>
      </c>
      <c r="AQ80" s="182">
        <v>1</v>
      </c>
      <c r="AR80" s="182">
        <v>31</v>
      </c>
      <c r="AS80" s="182">
        <v>226</v>
      </c>
      <c r="AT80" s="182"/>
      <c r="AU80" s="183">
        <v>3</v>
      </c>
      <c r="AV80" s="183">
        <v>27</v>
      </c>
      <c r="AW80" s="183">
        <v>459</v>
      </c>
      <c r="AX80" s="183"/>
      <c r="AY80" s="184">
        <v>4</v>
      </c>
      <c r="AZ80" s="184">
        <v>17</v>
      </c>
      <c r="BA80" s="173"/>
      <c r="BB80" s="174"/>
      <c r="BC80" s="175">
        <f t="shared" si="5"/>
        <v>91</v>
      </c>
      <c r="BD80" s="175">
        <f t="shared" si="6"/>
        <v>7</v>
      </c>
      <c r="BE80" s="142" t="str">
        <f t="shared" si="4"/>
        <v>2,4,9,11</v>
      </c>
      <c r="BF80" s="176" t="str">
        <f t="shared" si="7"/>
        <v>佣兵,幻灯师,空军,园丁</v>
      </c>
    </row>
    <row r="81" spans="1:58">
      <c r="A81" s="166">
        <f>输入错误检查!B80</f>
        <v>0</v>
      </c>
      <c r="B81" s="108">
        <f>原始数据!B81</f>
        <v>5</v>
      </c>
      <c r="C81" s="108">
        <f>原始数据!C81</f>
        <v>3</v>
      </c>
      <c r="D81" s="108">
        <f>原始数据!D81</f>
        <v>1400</v>
      </c>
      <c r="E81" s="108" t="str">
        <f>原始数据!E81</f>
        <v>GR</v>
      </c>
      <c r="F81" s="108" t="str">
        <f>原始数据!F81</f>
        <v>RC</v>
      </c>
      <c r="G81" s="108">
        <f>原始数据!G81</f>
        <v>4</v>
      </c>
      <c r="H81" s="108" t="str">
        <f>原始数据!H81</f>
        <v>上</v>
      </c>
      <c r="I81" s="108" t="str">
        <f>IF(原始数据!Y81="","",原始数据!Y81)</f>
        <v>唐人街</v>
      </c>
      <c r="J81" s="108" t="str">
        <f>原始数据!J81</f>
        <v>RC</v>
      </c>
      <c r="K81" s="167" t="str">
        <f>IF(赛后数据!$M81="","",_xlfn.IFS(L81=赛后数据!$N81,赛后数据!$M81,L81=赛后数据!$V81,赛后数据!$U81,L81=赛后数据!$AD81,赛后数据!$AC81,L81=赛后数据!$AL81,赛后数据!$AK81))</f>
        <v>unpyi</v>
      </c>
      <c r="L81" s="139" t="str">
        <f>IF(原始数据!AT81="","",原始数据!AT81)</f>
        <v>小说家</v>
      </c>
      <c r="M81" s="177">
        <v>5</v>
      </c>
      <c r="N81" s="178" t="s">
        <v>369</v>
      </c>
      <c r="O81" s="178" t="s">
        <v>368</v>
      </c>
      <c r="P81" s="167" t="str">
        <f>IF(赛后数据!$M81="","",_xlfn.IFS(Q81=赛后数据!$N81,赛后数据!$M81,Q81=赛后数据!$V81,赛后数据!$U81,Q81=赛后数据!$AD81,赛后数据!$AC81,Q81=赛后数据!$AL81,赛后数据!$AK81))</f>
        <v>fuku</v>
      </c>
      <c r="Q81" s="139" t="str">
        <f>IF(原始数据!AU81="","",原始数据!AU81)</f>
        <v>幻灯师</v>
      </c>
      <c r="R81" s="177">
        <v>2</v>
      </c>
      <c r="S81" s="179" t="s">
        <v>369</v>
      </c>
      <c r="T81" s="179" t="s">
        <v>367</v>
      </c>
      <c r="U81" s="167" t="str">
        <f>IF(赛后数据!$M81="","",_xlfn.IFS(V81=赛后数据!$N81,赛后数据!$M81,V81=赛后数据!$V81,赛后数据!$U81,V81=赛后数据!$AD81,赛后数据!$AC81,V81=赛后数据!$AL81,赛后数据!$AK81))</f>
        <v>city</v>
      </c>
      <c r="V81" s="139" t="str">
        <f>IF(原始数据!AW81="","",原始数据!AW81)</f>
        <v>哭泣小丑</v>
      </c>
      <c r="W81" s="177">
        <v>8</v>
      </c>
      <c r="X81" s="179" t="s">
        <v>366</v>
      </c>
      <c r="Y81" s="179" t="s">
        <v>367</v>
      </c>
      <c r="Z81" s="167" t="str">
        <f>IF(赛后数据!$M81="","",_xlfn.IFS(AA81=赛后数据!$N81,赛后数据!$M81,AA81=赛后数据!$V81,赛后数据!$U81,AA81=赛后数据!$AD81,赛后数据!$AC81,AA81=赛后数据!$AL81,赛后数据!$AK81))</f>
        <v>soba</v>
      </c>
      <c r="AA81" s="139" t="str">
        <f>IF(原始数据!AY81="","",原始数据!AY81)</f>
        <v>入殓师</v>
      </c>
      <c r="AB81" s="177">
        <v>9</v>
      </c>
      <c r="AC81" s="179" t="s">
        <v>369</v>
      </c>
      <c r="AD81" s="179" t="s">
        <v>367</v>
      </c>
      <c r="AE81" s="139" t="str">
        <f>IF(原始数据!K81="","",原始数据!K81)</f>
        <v>GR</v>
      </c>
      <c r="AF81" s="139" t="str">
        <f>IF(原始数据!L81="","",原始数据!L81)</f>
        <v>jin</v>
      </c>
      <c r="AG81" s="139" t="str">
        <f>IF(原始数据!AZ81="","",原始数据!AZ81)</f>
        <v>喧嚣</v>
      </c>
      <c r="AH81" s="177">
        <v>1</v>
      </c>
      <c r="AI81" s="179" t="s">
        <v>374</v>
      </c>
      <c r="AJ81" s="179" t="s">
        <v>371</v>
      </c>
      <c r="AK81" s="179" t="s">
        <v>155</v>
      </c>
      <c r="AL81" s="179" t="s">
        <v>375</v>
      </c>
      <c r="AM81" s="167" t="s">
        <v>94</v>
      </c>
      <c r="AN81" s="168"/>
      <c r="AO81" s="168"/>
      <c r="AP81" s="167" t="s">
        <v>381</v>
      </c>
      <c r="AQ81" s="182">
        <v>1</v>
      </c>
      <c r="AR81" s="182">
        <v>13</v>
      </c>
      <c r="AS81" s="182">
        <v>185</v>
      </c>
      <c r="AT81" s="182"/>
      <c r="AU81" s="183">
        <v>3</v>
      </c>
      <c r="AV81" s="183">
        <v>25</v>
      </c>
      <c r="AW81" s="183">
        <v>457</v>
      </c>
      <c r="AX81" s="183"/>
      <c r="AY81" s="184">
        <v>3</v>
      </c>
      <c r="AZ81" s="184">
        <v>44</v>
      </c>
      <c r="BA81" s="173"/>
      <c r="BB81" s="174"/>
      <c r="BC81" s="175">
        <f t="shared" si="5"/>
        <v>73</v>
      </c>
      <c r="BD81" s="175">
        <f t="shared" si="6"/>
        <v>5</v>
      </c>
      <c r="BE81" s="142" t="str">
        <f t="shared" si="4"/>
        <v>2,5,8,9</v>
      </c>
      <c r="BF81" s="176" t="str">
        <f t="shared" si="7"/>
        <v>小说家,幻灯师,哭泣小丑,入殓师</v>
      </c>
    </row>
    <row r="82" spans="1:58">
      <c r="A82" s="166">
        <f>输入错误检查!B81</f>
        <v>0</v>
      </c>
      <c r="B82" s="108">
        <f>原始数据!B82</f>
        <v>5</v>
      </c>
      <c r="C82" s="108">
        <f>原始数据!C82</f>
        <v>3</v>
      </c>
      <c r="D82" s="108">
        <f>原始数据!D82</f>
        <v>1400</v>
      </c>
      <c r="E82" s="108" t="str">
        <f>原始数据!E82</f>
        <v>GR</v>
      </c>
      <c r="F82" s="108" t="str">
        <f>原始数据!F82</f>
        <v>RC</v>
      </c>
      <c r="G82" s="108">
        <f>原始数据!G82</f>
        <v>4</v>
      </c>
      <c r="H82" s="108" t="str">
        <f>原始数据!H82</f>
        <v>下</v>
      </c>
      <c r="I82" s="108" t="str">
        <f>IF(原始数据!Y82="","",原始数据!Y82)</f>
        <v>唐人街</v>
      </c>
      <c r="J82" s="108" t="str">
        <f>原始数据!J82</f>
        <v>GR</v>
      </c>
      <c r="K82" s="167" t="str">
        <f>IF(赛后数据!$M82="","",_xlfn.IFS(L82=赛后数据!$N82,赛后数据!$M82,L82=赛后数据!$V82,赛后数据!$U82,L82=赛后数据!$AD82,赛后数据!$AC82,L82=赛后数据!$AL82,赛后数据!$AK82))</f>
        <v>ak</v>
      </c>
      <c r="L82" s="139" t="str">
        <f>IF(原始数据!AT82="","",原始数据!AT82)</f>
        <v>前锋</v>
      </c>
      <c r="M82" s="177">
        <v>8</v>
      </c>
      <c r="N82" s="178" t="s">
        <v>366</v>
      </c>
      <c r="O82" s="178" t="s">
        <v>368</v>
      </c>
      <c r="P82" s="167" t="str">
        <f>IF(赛后数据!$M82="","",_xlfn.IFS(Q82=赛后数据!$N82,赛后数据!$M82,Q82=赛后数据!$V82,赛后数据!$U82,Q82=赛后数据!$AD82,赛后数据!$AC82,Q82=赛后数据!$AL82,赛后数据!$AK82))</f>
        <v>citie</v>
      </c>
      <c r="Q82" s="139" t="str">
        <f>IF(原始数据!AU82="","",原始数据!AU82)</f>
        <v>机械师</v>
      </c>
      <c r="R82" s="177">
        <v>5</v>
      </c>
      <c r="S82" s="179" t="s">
        <v>369</v>
      </c>
      <c r="T82" s="179" t="s">
        <v>368</v>
      </c>
      <c r="U82" s="167" t="str">
        <f>IF(赛后数据!$M82="","",_xlfn.IFS(V82=赛后数据!$N82,赛后数据!$M82,V82=赛后数据!$V82,赛后数据!$U82,V82=赛后数据!$AD82,赛后数据!$AC82,V82=赛后数据!$AL82,赛后数据!$AK82))</f>
        <v>ac</v>
      </c>
      <c r="V82" s="139" t="str">
        <f>IF(原始数据!AW82="","",原始数据!AW82)</f>
        <v>火灾调查员</v>
      </c>
      <c r="W82" s="177">
        <v>2</v>
      </c>
      <c r="X82" s="179" t="s">
        <v>369</v>
      </c>
      <c r="Y82" s="179" t="s">
        <v>366</v>
      </c>
      <c r="Z82" s="167" t="str">
        <f>IF(赛后数据!$M82="","",_xlfn.IFS(AA82=赛后数据!$N82,赛后数据!$M82,AA82=赛后数据!$V82,赛后数据!$U82,AA82=赛后数据!$AD82,赛后数据!$AC82,AA82=赛后数据!$AL82,赛后数据!$AK82))</f>
        <v>ziro</v>
      </c>
      <c r="AA82" s="139" t="str">
        <f>IF(原始数据!AY82="","",原始数据!AY82)</f>
        <v>病患</v>
      </c>
      <c r="AB82" s="177">
        <v>9</v>
      </c>
      <c r="AC82" s="179" t="s">
        <v>366</v>
      </c>
      <c r="AD82" s="179" t="s">
        <v>368</v>
      </c>
      <c r="AE82" s="139" t="str">
        <f>IF(原始数据!K82="","",原始数据!K82)</f>
        <v>RC</v>
      </c>
      <c r="AF82" s="139" t="str">
        <f>IF(原始数据!L82="","",原始数据!L82)</f>
        <v>alf</v>
      </c>
      <c r="AG82" s="139" t="str">
        <f>IF(原始数据!AZ82="","",原始数据!AZ82)</f>
        <v>小丑</v>
      </c>
      <c r="AH82" s="177">
        <v>1</v>
      </c>
      <c r="AI82" s="179" t="s">
        <v>374</v>
      </c>
      <c r="AJ82" s="179" t="s">
        <v>370</v>
      </c>
      <c r="AK82" s="179" t="s">
        <v>144</v>
      </c>
      <c r="AL82" s="179" t="s">
        <v>133</v>
      </c>
      <c r="AM82" s="167" t="s">
        <v>128</v>
      </c>
      <c r="AN82" s="168"/>
      <c r="AO82" s="168"/>
      <c r="AP82" s="187" t="s">
        <v>379</v>
      </c>
      <c r="AQ82" s="182">
        <v>1</v>
      </c>
      <c r="AR82" s="182">
        <v>17</v>
      </c>
      <c r="AS82" s="182">
        <v>93</v>
      </c>
      <c r="AT82" s="182"/>
      <c r="AU82" s="183">
        <v>3</v>
      </c>
      <c r="AV82" s="183">
        <v>26</v>
      </c>
      <c r="AW82" s="183">
        <v>390</v>
      </c>
      <c r="AX82" s="183"/>
      <c r="AY82" s="184" t="s">
        <v>385</v>
      </c>
      <c r="AZ82" s="184"/>
      <c r="BA82" s="173"/>
      <c r="BB82" s="174"/>
      <c r="BC82" s="175">
        <f t="shared" si="5"/>
        <v>77</v>
      </c>
      <c r="BD82" s="175">
        <f t="shared" si="6"/>
        <v>6</v>
      </c>
      <c r="BE82" s="142" t="str">
        <f t="shared" si="4"/>
        <v>2,5,8,9</v>
      </c>
      <c r="BF82" s="176" t="str">
        <f t="shared" si="7"/>
        <v>前锋,机械师,火灾调查员,病患</v>
      </c>
    </row>
    <row r="83" spans="1:58">
      <c r="A83" s="166">
        <f>输入错误检查!B82</f>
        <v>0</v>
      </c>
      <c r="B83" s="108">
        <f>原始数据!B83</f>
        <v>5</v>
      </c>
      <c r="C83" s="108">
        <f>原始数据!C83</f>
        <v>3</v>
      </c>
      <c r="D83" s="108">
        <f>原始数据!D83</f>
        <v>1400</v>
      </c>
      <c r="E83" s="108" t="str">
        <f>原始数据!E83</f>
        <v>GR</v>
      </c>
      <c r="F83" s="108" t="str">
        <f>原始数据!F83</f>
        <v>RC</v>
      </c>
      <c r="G83" s="108">
        <f>原始数据!G83</f>
        <v>5</v>
      </c>
      <c r="H83" s="108" t="str">
        <f>原始数据!H83</f>
        <v>上</v>
      </c>
      <c r="I83" s="108" t="str">
        <f>IF(原始数据!Y83="","",原始数据!Y83)</f>
        <v>红教堂</v>
      </c>
      <c r="J83" s="108" t="str">
        <f>原始数据!J83</f>
        <v>RC</v>
      </c>
      <c r="K83" s="167" t="str">
        <f>IF(赛后数据!$M83="","",_xlfn.IFS(L83=赛后数据!$N83,赛后数据!$M83,L83=赛后数据!$V83,赛后数据!$U83,L83=赛后数据!$AD83,赛后数据!$AC83,L83=赛后数据!$AL83,赛后数据!$AK83))</f>
        <v>unpyi</v>
      </c>
      <c r="L83" s="139" t="str">
        <f>IF(原始数据!AT83="","",原始数据!AT83)</f>
        <v>小说家</v>
      </c>
      <c r="M83" s="177">
        <v>4</v>
      </c>
      <c r="N83" s="178" t="s">
        <v>366</v>
      </c>
      <c r="O83" s="178" t="s">
        <v>368</v>
      </c>
      <c r="P83" s="167" t="str">
        <f>IF(赛后数据!$M83="","",_xlfn.IFS(Q83=赛后数据!$N83,赛后数据!$M83,Q83=赛后数据!$V83,赛后数据!$U83,Q83=赛后数据!$AD83,赛后数据!$AC83,Q83=赛后数据!$AL83,赛后数据!$AK83))</f>
        <v>fuku</v>
      </c>
      <c r="Q83" s="139" t="str">
        <f>IF(原始数据!AU83="","",原始数据!AU83)</f>
        <v>幻灯师</v>
      </c>
      <c r="R83" s="177">
        <v>6</v>
      </c>
      <c r="S83" s="179" t="s">
        <v>369</v>
      </c>
      <c r="T83" s="179" t="s">
        <v>367</v>
      </c>
      <c r="U83" s="167" t="str">
        <f>IF(赛后数据!$M83="","",_xlfn.IFS(V83=赛后数据!$N83,赛后数据!$M83,V83=赛后数据!$V83,赛后数据!$U83,V83=赛后数据!$AD83,赛后数据!$AC83,V83=赛后数据!$AL83,赛后数据!$AK83))</f>
        <v>city</v>
      </c>
      <c r="V83" s="139" t="str">
        <f>IF(原始数据!AW83="","",原始数据!AW83)</f>
        <v>哭泣小丑</v>
      </c>
      <c r="W83" s="177">
        <v>8</v>
      </c>
      <c r="X83" s="179" t="s">
        <v>366</v>
      </c>
      <c r="Y83" s="179" t="s">
        <v>367</v>
      </c>
      <c r="Z83" s="167" t="str">
        <f>IF(赛后数据!$M83="","",_xlfn.IFS(AA83=赛后数据!$N83,赛后数据!$M83,AA83=赛后数据!$V83,赛后数据!$U83,AA83=赛后数据!$AD83,赛后数据!$AC83,AA83=赛后数据!$AL83,赛后数据!$AK83))</f>
        <v>soba</v>
      </c>
      <c r="AA83" s="139" t="str">
        <f>IF(原始数据!AY83="","",原始数据!AY83)</f>
        <v>飞行家</v>
      </c>
      <c r="AB83" s="177">
        <v>5</v>
      </c>
      <c r="AC83" s="179" t="s">
        <v>366</v>
      </c>
      <c r="AD83" s="179" t="s">
        <v>367</v>
      </c>
      <c r="AE83" s="139" t="str">
        <f>IF(原始数据!K83="","",原始数据!K83)</f>
        <v>GR</v>
      </c>
      <c r="AF83" s="139" t="str">
        <f>IF(原始数据!L83="","",原始数据!L83)</f>
        <v>jin</v>
      </c>
      <c r="AG83" s="139" t="str">
        <f>IF(原始数据!AZ83="","",原始数据!AZ83)</f>
        <v>喧嚣</v>
      </c>
      <c r="AH83" s="177">
        <v>9</v>
      </c>
      <c r="AI83" s="179" t="s">
        <v>374</v>
      </c>
      <c r="AJ83" s="179" t="s">
        <v>371</v>
      </c>
      <c r="AK83" s="179" t="s">
        <v>155</v>
      </c>
      <c r="AL83" s="179" t="s">
        <v>375</v>
      </c>
      <c r="AM83" s="167" t="s">
        <v>91</v>
      </c>
      <c r="AN83" s="168"/>
      <c r="AO83" s="168"/>
      <c r="AP83" s="167" t="s">
        <v>388</v>
      </c>
      <c r="AQ83" s="182">
        <v>1</v>
      </c>
      <c r="AR83" s="182">
        <v>32</v>
      </c>
      <c r="AS83" s="185">
        <v>263</v>
      </c>
      <c r="AT83" s="185"/>
      <c r="AU83" s="186">
        <v>3</v>
      </c>
      <c r="AV83" s="186">
        <v>27</v>
      </c>
      <c r="AW83" s="186">
        <v>498</v>
      </c>
      <c r="AX83" s="186"/>
      <c r="AY83" s="184">
        <v>3</v>
      </c>
      <c r="AZ83" s="184">
        <v>28</v>
      </c>
      <c r="BA83" s="173"/>
      <c r="BB83" s="174"/>
      <c r="BC83" s="175">
        <f t="shared" si="5"/>
        <v>92</v>
      </c>
      <c r="BD83" s="175">
        <f t="shared" si="6"/>
        <v>7</v>
      </c>
      <c r="BE83" s="142" t="str">
        <f t="shared" si="4"/>
        <v>4,5,6,8</v>
      </c>
      <c r="BF83" s="176" t="str">
        <f t="shared" si="7"/>
        <v>小说家,幻灯师,哭泣小丑,飞行家</v>
      </c>
    </row>
    <row r="84" spans="1:58">
      <c r="A84" s="166">
        <f>输入错误检查!B83</f>
        <v>0</v>
      </c>
      <c r="B84" s="108">
        <f>原始数据!B84</f>
        <v>5</v>
      </c>
      <c r="C84" s="108">
        <f>原始数据!C84</f>
        <v>3</v>
      </c>
      <c r="D84" s="108">
        <f>原始数据!D84</f>
        <v>1400</v>
      </c>
      <c r="E84" s="108" t="str">
        <f>原始数据!E84</f>
        <v>GR</v>
      </c>
      <c r="F84" s="108" t="str">
        <f>原始数据!F84</f>
        <v>RC</v>
      </c>
      <c r="G84" s="108">
        <f>原始数据!G84</f>
        <v>5</v>
      </c>
      <c r="H84" s="108" t="str">
        <f>原始数据!H84</f>
        <v>下</v>
      </c>
      <c r="I84" s="108" t="str">
        <f>IF(原始数据!Y84="","",原始数据!Y84)</f>
        <v/>
      </c>
      <c r="J84" s="108" t="str">
        <f>原始数据!J84</f>
        <v/>
      </c>
      <c r="K84" s="167" t="str">
        <f>IF(赛后数据!$M84="","",_xlfn.IFS(L84=赛后数据!$N84,赛后数据!$M84,L84=赛后数据!$V84,赛后数据!$U84,L84=赛后数据!$AD84,赛后数据!$AC84,L84=赛后数据!$AL84,赛后数据!$AK84))</f>
        <v/>
      </c>
      <c r="L84" s="139" t="str">
        <f>IF(原始数据!AT84="","",原始数据!AT84)</f>
        <v/>
      </c>
      <c r="M84" s="177"/>
      <c r="N84" s="181"/>
      <c r="O84" s="181"/>
      <c r="P84" s="167" t="str">
        <f>IF(赛后数据!$M84="","",_xlfn.IFS(Q84=赛后数据!$N84,赛后数据!$M84,Q84=赛后数据!$V84,赛后数据!$U84,Q84=赛后数据!$AD84,赛后数据!$AC84,Q84=赛后数据!$AL84,赛后数据!$AK84))</f>
        <v/>
      </c>
      <c r="Q84" s="139" t="str">
        <f>IF(原始数据!AU84="","",原始数据!AU84)</f>
        <v/>
      </c>
      <c r="R84" s="177"/>
      <c r="S84" s="177"/>
      <c r="T84" s="177"/>
      <c r="U84" s="167" t="str">
        <f>IF(赛后数据!$M84="","",_xlfn.IFS(V84=赛后数据!$N84,赛后数据!$M84,V84=赛后数据!$V84,赛后数据!$U84,V84=赛后数据!$AD84,赛后数据!$AC84,V84=赛后数据!$AL84,赛后数据!$AK84))</f>
        <v/>
      </c>
      <c r="V84" s="139" t="str">
        <f>IF(原始数据!AW84="","",原始数据!AW84)</f>
        <v/>
      </c>
      <c r="W84" s="177"/>
      <c r="X84" s="177"/>
      <c r="Y84" s="177"/>
      <c r="Z84" s="167" t="str">
        <f>IF(赛后数据!$M84="","",_xlfn.IFS(AA84=赛后数据!$N84,赛后数据!$M84,AA84=赛后数据!$V84,赛后数据!$U84,AA84=赛后数据!$AD84,赛后数据!$AC84,AA84=赛后数据!$AL84,赛后数据!$AK84))</f>
        <v/>
      </c>
      <c r="AA84" s="139" t="str">
        <f>IF(原始数据!AY84="","",原始数据!AY84)</f>
        <v/>
      </c>
      <c r="AB84" s="177"/>
      <c r="AC84" s="177"/>
      <c r="AD84" s="177"/>
      <c r="AE84" s="139" t="str">
        <f>IF(原始数据!K84="","",原始数据!K84)</f>
        <v/>
      </c>
      <c r="AF84" s="139" t="str">
        <f>IF(原始数据!L84="","",原始数据!L84)</f>
        <v/>
      </c>
      <c r="AG84" s="139" t="str">
        <f>IF(原始数据!AZ84="","",原始数据!AZ84)</f>
        <v/>
      </c>
      <c r="AH84" s="177"/>
      <c r="AI84" s="177"/>
      <c r="AJ84" s="177"/>
      <c r="AK84" s="179"/>
      <c r="AL84" s="179"/>
      <c r="AM84" s="168"/>
      <c r="AN84" s="168"/>
      <c r="AO84" s="168"/>
      <c r="AP84" s="168"/>
      <c r="AQ84" s="182"/>
      <c r="AR84" s="182"/>
      <c r="AS84" s="182"/>
      <c r="AT84" s="182"/>
      <c r="AU84" s="183"/>
      <c r="AV84" s="183"/>
      <c r="AW84" s="183"/>
      <c r="AX84" s="183"/>
      <c r="AY84" s="184"/>
      <c r="AZ84" s="184"/>
      <c r="BA84" s="173"/>
      <c r="BB84" s="174"/>
      <c r="BC84" s="175">
        <f t="shared" si="5"/>
        <v>0</v>
      </c>
      <c r="BD84" s="175" t="str">
        <f t="shared" si="6"/>
        <v/>
      </c>
      <c r="BE84" s="142" t="str">
        <f t="shared" si="4"/>
        <v/>
      </c>
      <c r="BF84" s="176" t="str">
        <f t="shared" si="7"/>
        <v/>
      </c>
    </row>
    <row r="85" spans="1:58">
      <c r="A85" s="166">
        <f>输入错误检查!B84</f>
        <v>0</v>
      </c>
      <c r="B85" s="108">
        <f>原始数据!B85</f>
        <v>5</v>
      </c>
      <c r="C85" s="108">
        <f>原始数据!C85</f>
        <v>3</v>
      </c>
      <c r="D85" s="108">
        <f>原始数据!D85</f>
        <v>1400</v>
      </c>
      <c r="E85" s="108" t="str">
        <f>原始数据!E85</f>
        <v>GR</v>
      </c>
      <c r="F85" s="108" t="str">
        <f>原始数据!F85</f>
        <v>RC</v>
      </c>
      <c r="G85" s="108" t="str">
        <f>原始数据!G85</f>
        <v>加</v>
      </c>
      <c r="H85" s="108" t="str">
        <f>原始数据!H85</f>
        <v>上</v>
      </c>
      <c r="I85" s="108" t="str">
        <f>IF(原始数据!Y85="","",原始数据!Y85)</f>
        <v/>
      </c>
      <c r="J85" s="108" t="str">
        <f>原始数据!J85</f>
        <v/>
      </c>
      <c r="K85" s="167" t="str">
        <f>IF(赛后数据!$M85="","",_xlfn.IFS(L85=赛后数据!$N85,赛后数据!$M85,L85=赛后数据!$V85,赛后数据!$U85,L85=赛后数据!$AD85,赛后数据!$AC85,L85=赛后数据!$AL85,赛后数据!$AK85))</f>
        <v/>
      </c>
      <c r="L85" s="139" t="str">
        <f>IF(原始数据!AT85="","",原始数据!AT85)</f>
        <v/>
      </c>
      <c r="M85" s="177"/>
      <c r="N85" s="181"/>
      <c r="O85" s="181"/>
      <c r="P85" s="167" t="str">
        <f>IF(赛后数据!$M85="","",_xlfn.IFS(Q85=赛后数据!$N85,赛后数据!$M85,Q85=赛后数据!$V85,赛后数据!$U85,Q85=赛后数据!$AD85,赛后数据!$AC85,Q85=赛后数据!$AL85,赛后数据!$AK85))</f>
        <v/>
      </c>
      <c r="Q85" s="139" t="str">
        <f>IF(原始数据!AU85="","",原始数据!AU85)</f>
        <v/>
      </c>
      <c r="R85" s="177"/>
      <c r="S85" s="177"/>
      <c r="T85" s="177"/>
      <c r="U85" s="167" t="str">
        <f>IF(赛后数据!$M85="","",_xlfn.IFS(V85=赛后数据!$N85,赛后数据!$M85,V85=赛后数据!$V85,赛后数据!$U85,V85=赛后数据!$AD85,赛后数据!$AC85,V85=赛后数据!$AL85,赛后数据!$AK85))</f>
        <v/>
      </c>
      <c r="V85" s="139" t="str">
        <f>IF(原始数据!AW85="","",原始数据!AW85)</f>
        <v/>
      </c>
      <c r="W85" s="177"/>
      <c r="X85" s="177"/>
      <c r="Y85" s="177"/>
      <c r="Z85" s="167" t="str">
        <f>IF(赛后数据!$M85="","",_xlfn.IFS(AA85=赛后数据!$N85,赛后数据!$M85,AA85=赛后数据!$V85,赛后数据!$U85,AA85=赛后数据!$AD85,赛后数据!$AC85,AA85=赛后数据!$AL85,赛后数据!$AK85))</f>
        <v/>
      </c>
      <c r="AA85" s="139" t="str">
        <f>IF(原始数据!AY85="","",原始数据!AY85)</f>
        <v/>
      </c>
      <c r="AB85" s="177"/>
      <c r="AC85" s="177"/>
      <c r="AD85" s="177"/>
      <c r="AE85" s="139" t="str">
        <f>IF(原始数据!K85="","",原始数据!K85)</f>
        <v/>
      </c>
      <c r="AF85" s="139" t="str">
        <f>IF(原始数据!L85="","",原始数据!L85)</f>
        <v/>
      </c>
      <c r="AG85" s="139" t="str">
        <f>IF(原始数据!AZ85="","",原始数据!AZ85)</f>
        <v/>
      </c>
      <c r="AH85" s="177"/>
      <c r="AI85" s="177"/>
      <c r="AJ85" s="177"/>
      <c r="AK85" s="179"/>
      <c r="AL85" s="179"/>
      <c r="AM85" s="168"/>
      <c r="AN85" s="168"/>
      <c r="AO85" s="168"/>
      <c r="AP85" s="168"/>
      <c r="AQ85" s="182"/>
      <c r="AR85" s="182"/>
      <c r="AS85" s="182"/>
      <c r="AT85" s="182"/>
      <c r="AU85" s="183"/>
      <c r="AV85" s="183"/>
      <c r="AW85" s="183"/>
      <c r="AX85" s="183"/>
      <c r="AY85" s="184"/>
      <c r="AZ85" s="184"/>
      <c r="BA85" s="173"/>
      <c r="BB85" s="174"/>
      <c r="BC85" s="175">
        <f t="shared" si="5"/>
        <v>0</v>
      </c>
      <c r="BD85" s="175" t="str">
        <f t="shared" si="6"/>
        <v/>
      </c>
      <c r="BE85" s="142" t="str">
        <f t="shared" si="4"/>
        <v/>
      </c>
      <c r="BF85" s="176" t="str">
        <f t="shared" si="7"/>
        <v/>
      </c>
    </row>
    <row r="86" spans="1:58">
      <c r="A86" s="166">
        <f>输入错误检查!B85</f>
        <v>0</v>
      </c>
      <c r="B86" s="108">
        <f>原始数据!B86</f>
        <v>5</v>
      </c>
      <c r="C86" s="108">
        <f>原始数据!C86</f>
        <v>3</v>
      </c>
      <c r="D86" s="108">
        <f>原始数据!D86</f>
        <v>1400</v>
      </c>
      <c r="E86" s="108" t="str">
        <f>原始数据!E86</f>
        <v>GR</v>
      </c>
      <c r="F86" s="108" t="str">
        <f>原始数据!F86</f>
        <v>RC</v>
      </c>
      <c r="G86" s="108" t="str">
        <f>原始数据!G86</f>
        <v>加</v>
      </c>
      <c r="H86" s="108" t="str">
        <f>原始数据!H86</f>
        <v>下</v>
      </c>
      <c r="I86" s="108" t="str">
        <f>IF(原始数据!Y86="","",原始数据!Y86)</f>
        <v/>
      </c>
      <c r="J86" s="108" t="str">
        <f>原始数据!J86</f>
        <v/>
      </c>
      <c r="K86" s="167" t="str">
        <f>IF(赛后数据!$M86="","",_xlfn.IFS(L86=赛后数据!$N86,赛后数据!$M86,L86=赛后数据!$V86,赛后数据!$U86,L86=赛后数据!$AD86,赛后数据!$AC86,L86=赛后数据!$AL86,赛后数据!$AK86))</f>
        <v/>
      </c>
      <c r="L86" s="139" t="str">
        <f>IF(原始数据!AT86="","",原始数据!AT86)</f>
        <v/>
      </c>
      <c r="M86" s="177"/>
      <c r="N86" s="181"/>
      <c r="O86" s="181"/>
      <c r="P86" s="167" t="str">
        <f>IF(赛后数据!$M86="","",_xlfn.IFS(Q86=赛后数据!$N86,赛后数据!$M86,Q86=赛后数据!$V86,赛后数据!$U86,Q86=赛后数据!$AD86,赛后数据!$AC86,Q86=赛后数据!$AL86,赛后数据!$AK86))</f>
        <v/>
      </c>
      <c r="Q86" s="139" t="str">
        <f>IF(原始数据!AU86="","",原始数据!AU86)</f>
        <v/>
      </c>
      <c r="R86" s="177"/>
      <c r="S86" s="177"/>
      <c r="T86" s="177"/>
      <c r="U86" s="167" t="str">
        <f>IF(赛后数据!$M86="","",_xlfn.IFS(V86=赛后数据!$N86,赛后数据!$M86,V86=赛后数据!$V86,赛后数据!$U86,V86=赛后数据!$AD86,赛后数据!$AC86,V86=赛后数据!$AL86,赛后数据!$AK86))</f>
        <v/>
      </c>
      <c r="V86" s="139" t="str">
        <f>IF(原始数据!AW86="","",原始数据!AW86)</f>
        <v/>
      </c>
      <c r="W86" s="177"/>
      <c r="X86" s="177"/>
      <c r="Y86" s="177"/>
      <c r="Z86" s="167" t="str">
        <f>IF(赛后数据!$M86="","",_xlfn.IFS(AA86=赛后数据!$N86,赛后数据!$M86,AA86=赛后数据!$V86,赛后数据!$U86,AA86=赛后数据!$AD86,赛后数据!$AC86,AA86=赛后数据!$AL86,赛后数据!$AK86))</f>
        <v/>
      </c>
      <c r="AA86" s="139" t="str">
        <f>IF(原始数据!AY86="","",原始数据!AY86)</f>
        <v/>
      </c>
      <c r="AB86" s="177"/>
      <c r="AC86" s="177"/>
      <c r="AD86" s="177"/>
      <c r="AE86" s="139" t="str">
        <f>IF(原始数据!K86="","",原始数据!K86)</f>
        <v/>
      </c>
      <c r="AF86" s="139" t="str">
        <f>IF(原始数据!L86="","",原始数据!L86)</f>
        <v/>
      </c>
      <c r="AG86" s="139" t="str">
        <f>IF(原始数据!AZ86="","",原始数据!AZ86)</f>
        <v/>
      </c>
      <c r="AH86" s="177"/>
      <c r="AI86" s="177"/>
      <c r="AJ86" s="177"/>
      <c r="AK86" s="179"/>
      <c r="AL86" s="179"/>
      <c r="AM86" s="168"/>
      <c r="AN86" s="168"/>
      <c r="AO86" s="168"/>
      <c r="AP86" s="168"/>
      <c r="AQ86" s="182"/>
      <c r="AR86" s="182"/>
      <c r="AS86" s="182"/>
      <c r="AT86" s="182"/>
      <c r="AU86" s="183"/>
      <c r="AV86" s="183"/>
      <c r="AW86" s="183"/>
      <c r="AX86" s="183"/>
      <c r="AY86" s="184"/>
      <c r="AZ86" s="184"/>
      <c r="BA86" s="173"/>
      <c r="BB86" s="174"/>
      <c r="BC86" s="175">
        <f t="shared" si="5"/>
        <v>0</v>
      </c>
      <c r="BD86" s="175" t="str">
        <f t="shared" si="6"/>
        <v/>
      </c>
      <c r="BE86" s="142" t="str">
        <f t="shared" si="4"/>
        <v/>
      </c>
      <c r="BF86" s="176" t="str">
        <f t="shared" si="7"/>
        <v/>
      </c>
    </row>
    <row r="87" spans="1:58">
      <c r="A87" s="166">
        <f>输入错误检查!B86</f>
        <v>0</v>
      </c>
      <c r="B87" s="108">
        <f>原始数据!B87</f>
        <v>5</v>
      </c>
      <c r="C87" s="108">
        <f>原始数据!C87</f>
        <v>3</v>
      </c>
      <c r="D87" s="108">
        <f>原始数据!D87</f>
        <v>1730</v>
      </c>
      <c r="E87" s="108" t="str">
        <f>原始数据!E87</f>
        <v>MRC</v>
      </c>
      <c r="F87" s="108" t="str">
        <f>原始数据!F87</f>
        <v>AXIZ</v>
      </c>
      <c r="G87" s="108">
        <f>原始数据!G87</f>
        <v>1</v>
      </c>
      <c r="H87" s="108" t="str">
        <f>原始数据!H87</f>
        <v>上</v>
      </c>
      <c r="I87" s="108" t="str">
        <f>IF(原始数据!Y87="","",原始数据!Y87)</f>
        <v>湖景村</v>
      </c>
      <c r="J87" s="108" t="str">
        <f>原始数据!J87</f>
        <v>MRC</v>
      </c>
      <c r="K87" s="167" t="str">
        <f>IF(赛后数据!$M87="","",_xlfn.IFS(L87=赛后数据!$N87,赛后数据!$M87,L87=赛后数据!$V87,赛后数据!$U87,L87=赛后数据!$AD87,赛后数据!$AC87,L87=赛后数据!$AL87,赛后数据!$AK87))</f>
        <v>huac</v>
      </c>
      <c r="L87" s="139" t="str">
        <f>IF(原始数据!AT87="","",原始数据!AT87)</f>
        <v>木偶师</v>
      </c>
      <c r="M87" s="177">
        <v>3</v>
      </c>
      <c r="N87" s="178" t="s">
        <v>367</v>
      </c>
      <c r="O87" s="178" t="s">
        <v>366</v>
      </c>
      <c r="P87" s="167" t="str">
        <f>IF(赛后数据!$M87="","",_xlfn.IFS(Q87=赛后数据!$N87,赛后数据!$M87,Q87=赛后数据!$V87,赛后数据!$U87,Q87=赛后数据!$AD87,赛后数据!$AC87,Q87=赛后数据!$AL87,赛后数据!$AK87))</f>
        <v>xiaod</v>
      </c>
      <c r="Q87" s="139" t="str">
        <f>IF(原始数据!AU87="","",原始数据!AU87)</f>
        <v>调香师</v>
      </c>
      <c r="R87" s="177">
        <v>6</v>
      </c>
      <c r="S87" s="179" t="s">
        <v>367</v>
      </c>
      <c r="T87" s="179" t="s">
        <v>369</v>
      </c>
      <c r="U87" s="167" t="str">
        <f>IF(赛后数据!$M87="","",_xlfn.IFS(V87=赛后数据!$N87,赛后数据!$M87,V87=赛后数据!$V87,赛后数据!$U87,V87=赛后数据!$AD87,赛后数据!$AC87,V87=赛后数据!$AL87,赛后数据!$AK87))</f>
        <v>xiaox</v>
      </c>
      <c r="V87" s="139" t="str">
        <f>IF(原始数据!AW87="","",原始数据!AW87)</f>
        <v>守墓人</v>
      </c>
      <c r="W87" s="177">
        <v>7</v>
      </c>
      <c r="X87" s="179" t="s">
        <v>367</v>
      </c>
      <c r="Y87" s="179" t="s">
        <v>366</v>
      </c>
      <c r="Z87" s="167" t="str">
        <f>IF(赛后数据!$M87="","",_xlfn.IFS(AA87=赛后数据!$N87,赛后数据!$M87,AA87=赛后数据!$V87,赛后数据!$U87,AA87=赛后数据!$AD87,赛后数据!$AC87,AA87=赛后数据!$AL87,赛后数据!$AK87))</f>
        <v>nanako</v>
      </c>
      <c r="AA87" s="139" t="str">
        <f>IF(原始数据!AY87="","",原始数据!AY87)</f>
        <v>弓箭手</v>
      </c>
      <c r="AB87" s="177">
        <v>8</v>
      </c>
      <c r="AC87" s="179" t="s">
        <v>368</v>
      </c>
      <c r="AD87" s="179" t="s">
        <v>367</v>
      </c>
      <c r="AE87" s="139" t="str">
        <f>IF(原始数据!K87="","",原始数据!K87)</f>
        <v>AXIZ</v>
      </c>
      <c r="AF87" s="139" t="str">
        <f>IF(原始数据!L87="","",原始数据!L87)</f>
        <v>kakiri</v>
      </c>
      <c r="AG87" s="139" t="str">
        <f>IF(原始数据!AZ87="","",原始数据!AZ87)</f>
        <v>时空之影</v>
      </c>
      <c r="AH87" s="177">
        <v>5</v>
      </c>
      <c r="AI87" s="179" t="s">
        <v>374</v>
      </c>
      <c r="AJ87" s="179" t="s">
        <v>371</v>
      </c>
      <c r="AK87" s="179" t="s">
        <v>144</v>
      </c>
      <c r="AL87" s="179" t="s">
        <v>375</v>
      </c>
      <c r="AM87" s="167" t="s">
        <v>169</v>
      </c>
      <c r="AN87" s="168"/>
      <c r="AO87" s="168"/>
      <c r="AP87" s="167" t="s">
        <v>382</v>
      </c>
      <c r="AQ87" s="182"/>
      <c r="AR87" s="182"/>
      <c r="AS87" s="182"/>
      <c r="AT87" s="182"/>
      <c r="AU87" s="183"/>
      <c r="AV87" s="183"/>
      <c r="AW87" s="183"/>
      <c r="AX87" s="183"/>
      <c r="AY87" s="184"/>
      <c r="AZ87" s="184"/>
      <c r="BA87" s="173"/>
      <c r="BB87" s="174"/>
      <c r="BC87" s="175">
        <f t="shared" si="5"/>
        <v>0</v>
      </c>
      <c r="BD87" s="175" t="str">
        <f t="shared" si="6"/>
        <v/>
      </c>
      <c r="BE87" s="142" t="str">
        <f t="shared" si="4"/>
        <v>3,6,7,8</v>
      </c>
      <c r="BF87" s="176" t="str">
        <f t="shared" si="7"/>
        <v>木偶师,调香师,守墓人,弓箭手</v>
      </c>
    </row>
    <row r="88" spans="1:58">
      <c r="A88" s="166">
        <f>输入错误检查!B87</f>
        <v>0</v>
      </c>
      <c r="B88" s="108">
        <f>原始数据!B88</f>
        <v>5</v>
      </c>
      <c r="C88" s="108">
        <f>原始数据!C88</f>
        <v>3</v>
      </c>
      <c r="D88" s="108">
        <f>原始数据!D88</f>
        <v>1730</v>
      </c>
      <c r="E88" s="108" t="str">
        <f>原始数据!E88</f>
        <v>MRC</v>
      </c>
      <c r="F88" s="108" t="str">
        <f>原始数据!F88</f>
        <v>AXIZ</v>
      </c>
      <c r="G88" s="108">
        <f>原始数据!G88</f>
        <v>1</v>
      </c>
      <c r="H88" s="108" t="str">
        <f>原始数据!H88</f>
        <v>下</v>
      </c>
      <c r="I88" s="108" t="str">
        <f>IF(原始数据!Y88="","",原始数据!Y88)</f>
        <v>湖景村</v>
      </c>
      <c r="J88" s="108" t="str">
        <f>原始数据!J88</f>
        <v>AXIZ</v>
      </c>
      <c r="K88" s="167" t="str">
        <f>IF(赛后数据!$M88="","",_xlfn.IFS(L88=赛后数据!$N88,赛后数据!$M88,L88=赛后数据!$V88,赛后数据!$U88,L88=赛后数据!$AD88,赛后数据!$AC88,L88=赛后数据!$AL88,赛后数据!$AK88))</f>
        <v>takakou</v>
      </c>
      <c r="L88" s="139" t="str">
        <f>IF(原始数据!AT88="","",原始数据!AT88)</f>
        <v>大副</v>
      </c>
      <c r="M88" s="177">
        <v>11</v>
      </c>
      <c r="N88" s="178" t="s">
        <v>367</v>
      </c>
      <c r="O88" s="178" t="s">
        <v>366</v>
      </c>
      <c r="P88" s="167" t="str">
        <f>IF(赛后数据!$M88="","",_xlfn.IFS(Q88=赛后数据!$N88,赛后数据!$M88,Q88=赛后数据!$V88,赛后数据!$U88,Q88=赛后数据!$AD88,赛后数据!$AC88,Q88=赛后数据!$AL88,赛后数据!$AK88))</f>
        <v>monop</v>
      </c>
      <c r="Q88" s="139" t="str">
        <f>IF(原始数据!AU88="","",原始数据!AU88)</f>
        <v>木偶师</v>
      </c>
      <c r="R88" s="177">
        <v>5</v>
      </c>
      <c r="S88" s="179" t="s">
        <v>367</v>
      </c>
      <c r="T88" s="179" t="s">
        <v>366</v>
      </c>
      <c r="U88" s="167" t="str">
        <f>IF(赛后数据!$M88="","",_xlfn.IFS(V88=赛后数据!$N88,赛后数据!$M88,V88=赛后数据!$V88,赛后数据!$U88,V88=赛后数据!$AD88,赛后数据!$AC88,V88=赛后数据!$AL88,赛后数据!$AK88))</f>
        <v>nyan</v>
      </c>
      <c r="V88" s="139" t="str">
        <f>IF(原始数据!AW88="","",原始数据!AW88)</f>
        <v>咒术师</v>
      </c>
      <c r="W88" s="177">
        <v>8</v>
      </c>
      <c r="X88" s="179" t="s">
        <v>368</v>
      </c>
      <c r="Y88" s="179" t="s">
        <v>369</v>
      </c>
      <c r="Z88" s="167" t="str">
        <f>IF(赛后数据!$M88="","",_xlfn.IFS(AA88=赛后数据!$N88,赛后数据!$M88,AA88=赛后数据!$V88,赛后数据!$U88,AA88=赛后数据!$AD88,赛后数据!$AC88,AA88=赛后数据!$AL88,赛后数据!$AK88))</f>
        <v>atto</v>
      </c>
      <c r="AA88" s="139" t="str">
        <f>IF(原始数据!AY88="","",原始数据!AY88)</f>
        <v>魔术师</v>
      </c>
      <c r="AB88" s="177">
        <v>2</v>
      </c>
      <c r="AC88" s="179" t="s">
        <v>367</v>
      </c>
      <c r="AD88" s="179" t="s">
        <v>369</v>
      </c>
      <c r="AE88" s="139" t="str">
        <f>IF(原始数据!K88="","",原始数据!K88)</f>
        <v>MRC</v>
      </c>
      <c r="AF88" s="139" t="str">
        <f>IF(原始数据!L88="","",原始数据!L88)</f>
        <v>bailu</v>
      </c>
      <c r="AG88" s="139" t="str">
        <f>IF(原始数据!AZ88="","",原始数据!AZ88)</f>
        <v>歌剧演员</v>
      </c>
      <c r="AH88" s="177">
        <v>4</v>
      </c>
      <c r="AI88" s="179" t="s">
        <v>370</v>
      </c>
      <c r="AJ88" s="179" t="s">
        <v>371</v>
      </c>
      <c r="AK88" s="179" t="s">
        <v>144</v>
      </c>
      <c r="AL88" s="179" t="s">
        <v>121</v>
      </c>
      <c r="AM88" s="167" t="s">
        <v>103</v>
      </c>
      <c r="AN88" s="168"/>
      <c r="AO88" s="168"/>
      <c r="AP88" s="167" t="s">
        <v>376</v>
      </c>
      <c r="AQ88" s="182"/>
      <c r="AR88" s="182"/>
      <c r="AS88" s="182"/>
      <c r="AT88" s="182"/>
      <c r="AU88" s="183"/>
      <c r="AV88" s="183"/>
      <c r="AW88" s="183"/>
      <c r="AX88" s="183"/>
      <c r="AY88" s="184"/>
      <c r="AZ88" s="184"/>
      <c r="BA88" s="173"/>
      <c r="BB88" s="174"/>
      <c r="BC88" s="175">
        <f t="shared" si="5"/>
        <v>0</v>
      </c>
      <c r="BD88" s="175" t="str">
        <f t="shared" si="6"/>
        <v/>
      </c>
      <c r="BE88" s="142" t="str">
        <f t="shared" si="4"/>
        <v>2,5,8,11</v>
      </c>
      <c r="BF88" s="176" t="str">
        <f t="shared" si="7"/>
        <v>大副,木偶师,咒术师,魔术师</v>
      </c>
    </row>
    <row r="89" spans="1:58">
      <c r="A89" s="166">
        <f>输入错误检查!B88</f>
        <v>0</v>
      </c>
      <c r="B89" s="108">
        <f>原始数据!B89</f>
        <v>5</v>
      </c>
      <c r="C89" s="108">
        <f>原始数据!C89</f>
        <v>3</v>
      </c>
      <c r="D89" s="108">
        <f>原始数据!D89</f>
        <v>1730</v>
      </c>
      <c r="E89" s="108" t="str">
        <f>原始数据!E89</f>
        <v>MRC</v>
      </c>
      <c r="F89" s="108" t="str">
        <f>原始数据!F89</f>
        <v>AXIZ</v>
      </c>
      <c r="G89" s="108">
        <f>原始数据!G89</f>
        <v>2</v>
      </c>
      <c r="H89" s="108" t="str">
        <f>原始数据!H89</f>
        <v>上</v>
      </c>
      <c r="I89" s="108" t="str">
        <f>IF(原始数据!Y89="","",原始数据!Y89)</f>
        <v>月亮河公园</v>
      </c>
      <c r="J89" s="108" t="str">
        <f>原始数据!J89</f>
        <v>MRC</v>
      </c>
      <c r="K89" s="167" t="str">
        <f>IF(赛后数据!$M89="","",_xlfn.IFS(L89=赛后数据!$N89,赛后数据!$M89,L89=赛后数据!$V89,赛后数据!$U89,L89=赛后数据!$AD89,赛后数据!$AC89,L89=赛后数据!$AL89,赛后数据!$AK89))</f>
        <v>xiaox</v>
      </c>
      <c r="L89" s="139" t="str">
        <f>IF(原始数据!AT89="","",原始数据!AT89)</f>
        <v>佣兵</v>
      </c>
      <c r="M89" s="177">
        <v>2</v>
      </c>
      <c r="N89" s="178" t="s">
        <v>367</v>
      </c>
      <c r="O89" s="178" t="s">
        <v>366</v>
      </c>
      <c r="P89" s="167" t="str">
        <f>IF(赛后数据!$M89="","",_xlfn.IFS(Q89=赛后数据!$N89,赛后数据!$M89,Q89=赛后数据!$V89,赛后数据!$U89,Q89=赛后数据!$AD89,赛后数据!$AC89,Q89=赛后数据!$AL89,赛后数据!$AK89))</f>
        <v>nanako</v>
      </c>
      <c r="Q89" s="139" t="str">
        <f>IF(原始数据!AU89="","",原始数据!AU89)</f>
        <v>气象学家</v>
      </c>
      <c r="R89" s="177">
        <v>11</v>
      </c>
      <c r="S89" s="179" t="s">
        <v>368</v>
      </c>
      <c r="T89" s="179" t="s">
        <v>367</v>
      </c>
      <c r="U89" s="167" t="str">
        <f>IF(赛后数据!$M89="","",_xlfn.IFS(V89=赛后数据!$N89,赛后数据!$M89,V89=赛后数据!$V89,赛后数据!$U89,V89=赛后数据!$AD89,赛后数据!$AC89,V89=赛后数据!$AL89,赛后数据!$AK89))</f>
        <v>huac</v>
      </c>
      <c r="V89" s="139" t="str">
        <f>IF(原始数据!AW89="","",原始数据!AW89)</f>
        <v>病患</v>
      </c>
      <c r="W89" s="177">
        <v>9</v>
      </c>
      <c r="X89" s="179" t="s">
        <v>366</v>
      </c>
      <c r="Y89" s="179" t="s">
        <v>369</v>
      </c>
      <c r="Z89" s="167" t="str">
        <f>IF(赛后数据!$M89="","",_xlfn.IFS(AA89=赛后数据!$N89,赛后数据!$M89,AA89=赛后数据!$V89,赛后数据!$U89,AA89=赛后数据!$AD89,赛后数据!$AC89,AA89=赛后数据!$AL89,赛后数据!$AK89))</f>
        <v>xiaod</v>
      </c>
      <c r="AA89" s="139" t="str">
        <f>IF(原始数据!AY89="","",原始数据!AY89)</f>
        <v>医生</v>
      </c>
      <c r="AB89" s="177">
        <v>4</v>
      </c>
      <c r="AC89" s="179" t="s">
        <v>367</v>
      </c>
      <c r="AD89" s="179" t="s">
        <v>369</v>
      </c>
      <c r="AE89" s="139" t="str">
        <f>IF(原始数据!K89="","",原始数据!K89)</f>
        <v>AXIZ</v>
      </c>
      <c r="AF89" s="139" t="str">
        <f>IF(原始数据!L89="","",原始数据!L89)</f>
        <v>kakiri</v>
      </c>
      <c r="AG89" s="139" t="str">
        <f>IF(原始数据!AZ89="","",原始数据!AZ89)</f>
        <v>歌剧演员</v>
      </c>
      <c r="AH89" s="177">
        <v>5</v>
      </c>
      <c r="AI89" s="179" t="s">
        <v>370</v>
      </c>
      <c r="AJ89" s="179" t="s">
        <v>371</v>
      </c>
      <c r="AK89" s="179" t="s">
        <v>155</v>
      </c>
      <c r="AL89" s="179" t="s">
        <v>377</v>
      </c>
      <c r="AM89" s="167" t="s">
        <v>170</v>
      </c>
      <c r="AN89" s="168"/>
      <c r="AO89" s="168"/>
      <c r="AP89" s="167" t="s">
        <v>373</v>
      </c>
      <c r="AQ89" s="182"/>
      <c r="AR89" s="182"/>
      <c r="AS89" s="182"/>
      <c r="AT89" s="182"/>
      <c r="AU89" s="183"/>
      <c r="AV89" s="183"/>
      <c r="AW89" s="183"/>
      <c r="AX89" s="183"/>
      <c r="AY89" s="184"/>
      <c r="AZ89" s="184"/>
      <c r="BA89" s="173"/>
      <c r="BB89" s="174"/>
      <c r="BC89" s="175">
        <f t="shared" si="5"/>
        <v>0</v>
      </c>
      <c r="BD89" s="175" t="str">
        <f t="shared" si="6"/>
        <v/>
      </c>
      <c r="BE89" s="142" t="str">
        <f t="shared" si="4"/>
        <v>2,4,9,11</v>
      </c>
      <c r="BF89" s="176" t="str">
        <f t="shared" si="7"/>
        <v>佣兵,气象学家,病患,医生</v>
      </c>
    </row>
    <row r="90" spans="1:58">
      <c r="A90" s="166">
        <f>输入错误检查!B89</f>
        <v>0</v>
      </c>
      <c r="B90" s="108">
        <f>原始数据!B90</f>
        <v>5</v>
      </c>
      <c r="C90" s="108">
        <f>原始数据!C90</f>
        <v>3</v>
      </c>
      <c r="D90" s="108">
        <f>原始数据!D90</f>
        <v>1730</v>
      </c>
      <c r="E90" s="108" t="str">
        <f>原始数据!E90</f>
        <v>MRC</v>
      </c>
      <c r="F90" s="108" t="str">
        <f>原始数据!F90</f>
        <v>AXIZ</v>
      </c>
      <c r="G90" s="108">
        <f>原始数据!G90</f>
        <v>2</v>
      </c>
      <c r="H90" s="108" t="str">
        <f>原始数据!H90</f>
        <v>下</v>
      </c>
      <c r="I90" s="108" t="str">
        <f>IF(原始数据!Y90="","",原始数据!Y90)</f>
        <v>月亮河公园</v>
      </c>
      <c r="J90" s="108" t="str">
        <f>原始数据!J90</f>
        <v>AXIZ</v>
      </c>
      <c r="K90" s="167" t="str">
        <f>IF(赛后数据!$M90="","",_xlfn.IFS(L90=赛后数据!$N90,赛后数据!$M90,L90=赛后数据!$V90,赛后数据!$U90,L90=赛后数据!$AD90,赛后数据!$AC90,L90=赛后数据!$AL90,赛后数据!$AK90))</f>
        <v>nyan</v>
      </c>
      <c r="L90" s="139" t="str">
        <f>IF(原始数据!AT90="","",原始数据!AT90)</f>
        <v>古董商</v>
      </c>
      <c r="M90" s="177">
        <v>2</v>
      </c>
      <c r="N90" s="178" t="s">
        <v>368</v>
      </c>
      <c r="O90" s="178" t="s">
        <v>367</v>
      </c>
      <c r="P90" s="167" t="str">
        <f>IF(赛后数据!$M90="","",_xlfn.IFS(Q90=赛后数据!$N90,赛后数据!$M90,Q90=赛后数据!$V90,赛后数据!$U90,Q90=赛后数据!$AD90,赛后数据!$AC90,Q90=赛后数据!$AL90,赛后数据!$AK90))</f>
        <v>monop</v>
      </c>
      <c r="Q90" s="139" t="str">
        <f>IF(原始数据!AU90="","",原始数据!AU90)</f>
        <v>调香师</v>
      </c>
      <c r="R90" s="177">
        <v>11</v>
      </c>
      <c r="S90" s="179" t="s">
        <v>367</v>
      </c>
      <c r="T90" s="179" t="s">
        <v>366</v>
      </c>
      <c r="U90" s="167" t="str">
        <f>IF(赛后数据!$M90="","",_xlfn.IFS(V90=赛后数据!$N90,赛后数据!$M90,V90=赛后数据!$V90,赛后数据!$U90,V90=赛后数据!$AD90,赛后数据!$AC90,V90=赛后数据!$AL90,赛后数据!$AK90))</f>
        <v>atto</v>
      </c>
      <c r="V90" s="139" t="str">
        <f>IF(原始数据!AW90="","",原始数据!AW90)</f>
        <v>拉拉队员</v>
      </c>
      <c r="W90" s="177">
        <v>6</v>
      </c>
      <c r="X90" s="179" t="s">
        <v>368</v>
      </c>
      <c r="Y90" s="179" t="s">
        <v>367</v>
      </c>
      <c r="Z90" s="167" t="str">
        <f>IF(赛后数据!$M90="","",_xlfn.IFS(AA90=赛后数据!$N90,赛后数据!$M90,AA90=赛后数据!$V90,赛后数据!$U90,AA90=赛后数据!$AD90,赛后数据!$AC90,AA90=赛后数据!$AL90,赛后数据!$AK90))</f>
        <v>takakou</v>
      </c>
      <c r="AA90" s="139" t="str">
        <f>IF(原始数据!AY90="","",原始数据!AY90)</f>
        <v>野人</v>
      </c>
      <c r="AB90" s="177">
        <v>7</v>
      </c>
      <c r="AC90" s="179" t="s">
        <v>367</v>
      </c>
      <c r="AD90" s="179" t="s">
        <v>366</v>
      </c>
      <c r="AE90" s="139" t="str">
        <f>IF(原始数据!K90="","",原始数据!K90)</f>
        <v>MRC</v>
      </c>
      <c r="AF90" s="139" t="str">
        <f>IF(原始数据!L90="","",原始数据!L90)</f>
        <v>bailu</v>
      </c>
      <c r="AG90" s="139" t="str">
        <f>IF(原始数据!AZ90="","",原始数据!AZ90)</f>
        <v>时空之影</v>
      </c>
      <c r="AH90" s="177">
        <v>10</v>
      </c>
      <c r="AI90" s="179" t="s">
        <v>374</v>
      </c>
      <c r="AJ90" s="179" t="s">
        <v>371</v>
      </c>
      <c r="AK90" s="179" t="s">
        <v>144</v>
      </c>
      <c r="AL90" s="179" t="s">
        <v>375</v>
      </c>
      <c r="AM90" s="167" t="s">
        <v>103</v>
      </c>
      <c r="AN90" s="168"/>
      <c r="AO90" s="168"/>
      <c r="AP90" s="167" t="s">
        <v>382</v>
      </c>
      <c r="AQ90" s="182"/>
      <c r="AR90" s="182"/>
      <c r="AS90" s="182"/>
      <c r="AT90" s="182"/>
      <c r="AU90" s="183"/>
      <c r="AV90" s="183"/>
      <c r="AW90" s="183"/>
      <c r="AX90" s="183"/>
      <c r="AY90" s="184"/>
      <c r="AZ90" s="184"/>
      <c r="BA90" s="173"/>
      <c r="BB90" s="174"/>
      <c r="BC90" s="175">
        <f t="shared" si="5"/>
        <v>0</v>
      </c>
      <c r="BD90" s="175" t="str">
        <f t="shared" si="6"/>
        <v/>
      </c>
      <c r="BE90" s="142" t="str">
        <f t="shared" si="4"/>
        <v>2,6,7,11</v>
      </c>
      <c r="BF90" s="176" t="str">
        <f t="shared" si="7"/>
        <v>古董商,调香师,拉拉队员,野人</v>
      </c>
    </row>
    <row r="91" spans="1:58">
      <c r="A91" s="166">
        <f>输入错误检查!B90</f>
        <v>0</v>
      </c>
      <c r="B91" s="108">
        <f>原始数据!B91</f>
        <v>5</v>
      </c>
      <c r="C91" s="108">
        <f>原始数据!C91</f>
        <v>3</v>
      </c>
      <c r="D91" s="108">
        <f>原始数据!D91</f>
        <v>1730</v>
      </c>
      <c r="E91" s="108" t="str">
        <f>原始数据!E91</f>
        <v>MRC</v>
      </c>
      <c r="F91" s="108" t="str">
        <f>原始数据!F91</f>
        <v>AXIZ</v>
      </c>
      <c r="G91" s="108">
        <f>原始数据!G91</f>
        <v>3</v>
      </c>
      <c r="H91" s="108" t="str">
        <f>原始数据!H91</f>
        <v>上</v>
      </c>
      <c r="I91" s="108" t="str">
        <f>IF(原始数据!Y91="","",原始数据!Y91)</f>
        <v>里奥的回忆</v>
      </c>
      <c r="J91" s="108" t="str">
        <f>原始数据!J91</f>
        <v>MRC</v>
      </c>
      <c r="K91" s="167" t="str">
        <f>IF(赛后数据!$M91="","",_xlfn.IFS(L91=赛后数据!$N91,赛后数据!$M91,L91=赛后数据!$V91,赛后数据!$U91,L91=赛后数据!$AD91,赛后数据!$AC91,L91=赛后数据!$AL91,赛后数据!$AK91))</f>
        <v>xiaox</v>
      </c>
      <c r="L91" s="139" t="str">
        <f>IF(原始数据!AT91="","",原始数据!AT91)</f>
        <v>大副</v>
      </c>
      <c r="M91" s="177">
        <v>6</v>
      </c>
      <c r="N91" s="178" t="s">
        <v>367</v>
      </c>
      <c r="O91" s="178" t="s">
        <v>366</v>
      </c>
      <c r="P91" s="167" t="str">
        <f>IF(赛后数据!$M91="","",_xlfn.IFS(Q91=赛后数据!$N91,赛后数据!$M91,Q91=赛后数据!$V91,赛后数据!$U91,Q91=赛后数据!$AD91,赛后数据!$AC91,Q91=赛后数据!$AL91,赛后数据!$AK91))</f>
        <v>huac</v>
      </c>
      <c r="Q91" s="139" t="str">
        <f>IF(原始数据!AU91="","",原始数据!AU91)</f>
        <v>玩具商</v>
      </c>
      <c r="R91" s="177">
        <v>5</v>
      </c>
      <c r="S91" s="179" t="s">
        <v>368</v>
      </c>
      <c r="T91" s="179" t="s">
        <v>366</v>
      </c>
      <c r="U91" s="167" t="str">
        <f>IF(赛后数据!$M91="","",_xlfn.IFS(V91=赛后数据!$N91,赛后数据!$M91,V91=赛后数据!$V91,赛后数据!$U91,V91=赛后数据!$AD91,赛后数据!$AC91,V91=赛后数据!$AL91,赛后数据!$AK91))</f>
        <v>xiaod</v>
      </c>
      <c r="V91" s="139" t="str">
        <f>IF(原始数据!AW91="","",原始数据!AW91)</f>
        <v>空军</v>
      </c>
      <c r="W91" s="177">
        <v>8</v>
      </c>
      <c r="X91" s="179" t="s">
        <v>367</v>
      </c>
      <c r="Y91" s="179" t="s">
        <v>369</v>
      </c>
      <c r="Z91" s="167" t="str">
        <f>IF(赛后数据!$M91="","",_xlfn.IFS(AA91=赛后数据!$N91,赛后数据!$M91,AA91=赛后数据!$V91,赛后数据!$U91,AA91=赛后数据!$AD91,赛后数据!$AC91,AA91=赛后数据!$AL91,赛后数据!$AK91))</f>
        <v>nanako</v>
      </c>
      <c r="AA91" s="139" t="str">
        <f>IF(原始数据!AY91="","",原始数据!AY91)</f>
        <v>拉拉队员</v>
      </c>
      <c r="AB91" s="177">
        <v>2</v>
      </c>
      <c r="AC91" s="179" t="s">
        <v>367</v>
      </c>
      <c r="AD91" s="179" t="s">
        <v>366</v>
      </c>
      <c r="AE91" s="139" t="str">
        <f>IF(原始数据!K91="","",原始数据!K91)</f>
        <v>AXIZ</v>
      </c>
      <c r="AF91" s="139" t="str">
        <f>IF(原始数据!L91="","",原始数据!L91)</f>
        <v>kakiri</v>
      </c>
      <c r="AG91" s="139" t="str">
        <f>IF(原始数据!AZ91="","",原始数据!AZ91)</f>
        <v>蜘蛛</v>
      </c>
      <c r="AH91" s="177">
        <v>9</v>
      </c>
      <c r="AI91" s="179" t="s">
        <v>370</v>
      </c>
      <c r="AJ91" s="179" t="s">
        <v>371</v>
      </c>
      <c r="AK91" s="179" t="s">
        <v>144</v>
      </c>
      <c r="AL91" s="179" t="s">
        <v>121</v>
      </c>
      <c r="AM91" s="167" t="s">
        <v>171</v>
      </c>
      <c r="AN91" s="168"/>
      <c r="AO91" s="168"/>
      <c r="AP91" s="167" t="s">
        <v>373</v>
      </c>
      <c r="AQ91" s="182"/>
      <c r="AR91" s="182"/>
      <c r="AS91" s="185"/>
      <c r="AT91" s="185"/>
      <c r="AU91" s="186"/>
      <c r="AV91" s="186"/>
      <c r="AW91" s="186"/>
      <c r="AX91" s="186"/>
      <c r="AY91" s="184"/>
      <c r="AZ91" s="184"/>
      <c r="BA91" s="173"/>
      <c r="BB91" s="174"/>
      <c r="BC91" s="175">
        <f t="shared" si="5"/>
        <v>0</v>
      </c>
      <c r="BD91" s="175" t="str">
        <f t="shared" si="6"/>
        <v/>
      </c>
      <c r="BE91" s="142" t="str">
        <f t="shared" si="4"/>
        <v>2,5,6,8</v>
      </c>
      <c r="BF91" s="176" t="str">
        <f t="shared" si="7"/>
        <v>大副,玩具商,空军,拉拉队员</v>
      </c>
    </row>
    <row r="92" spans="1:58">
      <c r="A92" s="166">
        <f>输入错误检查!B91</f>
        <v>0</v>
      </c>
      <c r="B92" s="108">
        <f>原始数据!B92</f>
        <v>5</v>
      </c>
      <c r="C92" s="108">
        <f>原始数据!C92</f>
        <v>3</v>
      </c>
      <c r="D92" s="108">
        <f>原始数据!D92</f>
        <v>1730</v>
      </c>
      <c r="E92" s="108" t="str">
        <f>原始数据!E92</f>
        <v>MRC</v>
      </c>
      <c r="F92" s="108" t="str">
        <f>原始数据!F92</f>
        <v>AXIZ</v>
      </c>
      <c r="G92" s="108">
        <f>原始数据!G92</f>
        <v>3</v>
      </c>
      <c r="H92" s="108" t="str">
        <f>原始数据!H92</f>
        <v>下</v>
      </c>
      <c r="I92" s="108" t="str">
        <f>IF(原始数据!Y92="","",原始数据!Y92)</f>
        <v>里奥的回忆</v>
      </c>
      <c r="J92" s="108" t="str">
        <f>原始数据!J92</f>
        <v>AXIZ</v>
      </c>
      <c r="K92" s="167" t="str">
        <f>IF(赛后数据!$M92="","",_xlfn.IFS(L92=赛后数据!$N92,赛后数据!$M92,L92=赛后数据!$V92,赛后数据!$U92,L92=赛后数据!$AD92,赛后数据!$AC92,L92=赛后数据!$AL92,赛后数据!$AK92))</f>
        <v>takakou</v>
      </c>
      <c r="L92" s="139" t="str">
        <f>IF(原始数据!AT92="","",原始数据!AT92)</f>
        <v>佣兵</v>
      </c>
      <c r="M92" s="177">
        <v>6</v>
      </c>
      <c r="N92" s="178" t="s">
        <v>367</v>
      </c>
      <c r="O92" s="178" t="s">
        <v>366</v>
      </c>
      <c r="P92" s="167" t="str">
        <f>IF(赛后数据!$M92="","",_xlfn.IFS(Q92=赛后数据!$N92,赛后数据!$M92,Q92=赛后数据!$V92,赛后数据!$U92,Q92=赛后数据!$AD92,赛后数据!$AC92,Q92=赛后数据!$AL92,赛后数据!$AK92))</f>
        <v>nyan</v>
      </c>
      <c r="Q92" s="139" t="str">
        <f>IF(原始数据!AU92="","",原始数据!AU92)</f>
        <v>小说家</v>
      </c>
      <c r="R92" s="177">
        <v>2</v>
      </c>
      <c r="S92" s="179" t="s">
        <v>368</v>
      </c>
      <c r="T92" s="179" t="s">
        <v>369</v>
      </c>
      <c r="U92" s="167" t="str">
        <f>IF(赛后数据!$M92="","",_xlfn.IFS(V92=赛后数据!$N92,赛后数据!$M92,V92=赛后数据!$V92,赛后数据!$U92,V92=赛后数据!$AD92,赛后数据!$AC92,V92=赛后数据!$AL92,赛后数据!$AK92))</f>
        <v>atto</v>
      </c>
      <c r="V92" s="139" t="str">
        <f>IF(原始数据!AW92="","",原始数据!AW92)</f>
        <v>飞行家</v>
      </c>
      <c r="W92" s="177">
        <v>8</v>
      </c>
      <c r="X92" s="179" t="s">
        <v>367</v>
      </c>
      <c r="Y92" s="179" t="s">
        <v>366</v>
      </c>
      <c r="Z92" s="167" t="str">
        <f>IF(赛后数据!$M92="","",_xlfn.IFS(AA92=赛后数据!$N92,赛后数据!$M92,AA92=赛后数据!$V92,赛后数据!$U92,AA92=赛后数据!$AD92,赛后数据!$AC92,AA92=赛后数据!$AL92,赛后数据!$AK92))</f>
        <v>monop</v>
      </c>
      <c r="AA92" s="139" t="str">
        <f>IF(原始数据!AY92="","",原始数据!AY92)</f>
        <v>病患</v>
      </c>
      <c r="AB92" s="177">
        <v>5</v>
      </c>
      <c r="AC92" s="179" t="s">
        <v>368</v>
      </c>
      <c r="AD92" s="179" t="s">
        <v>367</v>
      </c>
      <c r="AE92" s="139" t="str">
        <f>IF(原始数据!K92="","",原始数据!K92)</f>
        <v>MRC</v>
      </c>
      <c r="AF92" s="139" t="str">
        <f>IF(原始数据!L92="","",原始数据!L92)</f>
        <v>bailu</v>
      </c>
      <c r="AG92" s="139" t="str">
        <f>IF(原始数据!AZ92="","",原始数据!AZ92)</f>
        <v>喧嚣</v>
      </c>
      <c r="AH92" s="177">
        <v>3</v>
      </c>
      <c r="AI92" s="179" t="s">
        <v>374</v>
      </c>
      <c r="AJ92" s="179" t="s">
        <v>371</v>
      </c>
      <c r="AK92" s="179" t="s">
        <v>155</v>
      </c>
      <c r="AL92" s="179" t="s">
        <v>375</v>
      </c>
      <c r="AM92" s="167" t="s">
        <v>103</v>
      </c>
      <c r="AN92" s="168"/>
      <c r="AO92" s="168"/>
      <c r="AP92" s="167" t="s">
        <v>376</v>
      </c>
      <c r="AQ92" s="182"/>
      <c r="AR92" s="182"/>
      <c r="AS92" s="182"/>
      <c r="AT92" s="182"/>
      <c r="AU92" s="183"/>
      <c r="AV92" s="183"/>
      <c r="AW92" s="183"/>
      <c r="AX92" s="183"/>
      <c r="AY92" s="184"/>
      <c r="AZ92" s="184"/>
      <c r="BA92" s="173"/>
      <c r="BB92" s="174"/>
      <c r="BC92" s="175">
        <f t="shared" si="5"/>
        <v>0</v>
      </c>
      <c r="BD92" s="175" t="str">
        <f t="shared" si="6"/>
        <v/>
      </c>
      <c r="BE92" s="142" t="str">
        <f t="shared" si="4"/>
        <v>2,5,6,8</v>
      </c>
      <c r="BF92" s="176" t="str">
        <f t="shared" si="7"/>
        <v>佣兵,小说家,飞行家,病患</v>
      </c>
    </row>
    <row r="93" spans="1:58">
      <c r="A93" s="166">
        <f>输入错误检查!B92</f>
        <v>0</v>
      </c>
      <c r="B93" s="108">
        <f>原始数据!B93</f>
        <v>5</v>
      </c>
      <c r="C93" s="108">
        <f>原始数据!C93</f>
        <v>3</v>
      </c>
      <c r="D93" s="108">
        <f>原始数据!D93</f>
        <v>1730</v>
      </c>
      <c r="E93" s="108" t="str">
        <f>原始数据!E93</f>
        <v>MRC</v>
      </c>
      <c r="F93" s="108" t="str">
        <f>原始数据!F93</f>
        <v>AXIZ</v>
      </c>
      <c r="G93" s="108">
        <f>原始数据!G93</f>
        <v>4</v>
      </c>
      <c r="H93" s="108" t="str">
        <f>原始数据!H93</f>
        <v>上</v>
      </c>
      <c r="I93" s="108" t="str">
        <f>IF(原始数据!Y93="","",原始数据!Y93)</f>
        <v>红教堂</v>
      </c>
      <c r="J93" s="108" t="str">
        <f>原始数据!J93</f>
        <v>MRC</v>
      </c>
      <c r="K93" s="167" t="str">
        <f>IF(赛后数据!$M93="","",_xlfn.IFS(L93=赛后数据!$N93,赛后数据!$M93,L93=赛后数据!$V93,赛后数据!$U93,L93=赛后数据!$AD93,赛后数据!$AC93,L93=赛后数据!$AL93,赛后数据!$AK93))</f>
        <v>xiaox</v>
      </c>
      <c r="L93" s="139" t="str">
        <f>IF(原始数据!AT93="","",原始数据!AT93)</f>
        <v>前锋</v>
      </c>
      <c r="M93" s="177">
        <v>5</v>
      </c>
      <c r="N93" s="178" t="s">
        <v>367</v>
      </c>
      <c r="O93" s="178" t="s">
        <v>366</v>
      </c>
      <c r="P93" s="167" t="str">
        <f>IF(赛后数据!$M93="","",_xlfn.IFS(Q93=赛后数据!$N93,赛后数据!$M93,Q93=赛后数据!$V93,赛后数据!$U93,Q93=赛后数据!$AD93,赛后数据!$AC93,Q93=赛后数据!$AL93,赛后数据!$AK93))</f>
        <v>xiaod</v>
      </c>
      <c r="Q93" s="139" t="str">
        <f>IF(原始数据!AU93="","",原始数据!AU93)</f>
        <v>幸运儿</v>
      </c>
      <c r="R93" s="177">
        <v>4</v>
      </c>
      <c r="S93" s="179" t="s">
        <v>367</v>
      </c>
      <c r="T93" s="179" t="s">
        <v>369</v>
      </c>
      <c r="U93" s="167" t="str">
        <f>IF(赛后数据!$M93="","",_xlfn.IFS(V93=赛后数据!$N93,赛后数据!$M93,V93=赛后数据!$V93,赛后数据!$U93,V93=赛后数据!$AD93,赛后数据!$AC93,V93=赛后数据!$AL93,赛后数据!$AK93))</f>
        <v>huac</v>
      </c>
      <c r="V93" s="139" t="str">
        <f>IF(原始数据!AW93="","",原始数据!AW93)</f>
        <v>飞行家</v>
      </c>
      <c r="W93" s="177">
        <v>8</v>
      </c>
      <c r="X93" s="179" t="s">
        <v>368</v>
      </c>
      <c r="Y93" s="179" t="s">
        <v>367</v>
      </c>
      <c r="Z93" s="167" t="str">
        <f>IF(赛后数据!$M93="","",_xlfn.IFS(AA93=赛后数据!$N93,赛后数据!$M93,AA93=赛后数据!$V93,赛后数据!$U93,AA93=赛后数据!$AD93,赛后数据!$AC93,AA93=赛后数据!$AL93,赛后数据!$AK93))</f>
        <v>nanako</v>
      </c>
      <c r="AA93" s="139" t="str">
        <f>IF(原始数据!AY93="","",原始数据!AY93)</f>
        <v>火灾调查员</v>
      </c>
      <c r="AB93" s="177">
        <v>2</v>
      </c>
      <c r="AC93" s="179" t="s">
        <v>368</v>
      </c>
      <c r="AD93" s="179" t="s">
        <v>367</v>
      </c>
      <c r="AE93" s="139" t="str">
        <f>IF(原始数据!K93="","",原始数据!K93)</f>
        <v>AXIZ</v>
      </c>
      <c r="AF93" s="139" t="str">
        <f>IF(原始数据!L93="","",原始数据!L93)</f>
        <v>kakaka</v>
      </c>
      <c r="AG93" s="139" t="str">
        <f>IF(原始数据!AZ93="","",原始数据!AZ93)</f>
        <v>26号守卫</v>
      </c>
      <c r="AH93" s="177">
        <v>1</v>
      </c>
      <c r="AI93" s="179" t="s">
        <v>370</v>
      </c>
      <c r="AJ93" s="179" t="s">
        <v>374</v>
      </c>
      <c r="AK93" s="179" t="s">
        <v>155</v>
      </c>
      <c r="AL93" s="179" t="s">
        <v>121</v>
      </c>
      <c r="AM93" s="167" t="s">
        <v>168</v>
      </c>
      <c r="AN93" s="168"/>
      <c r="AO93" s="168"/>
      <c r="AP93" s="167" t="s">
        <v>376</v>
      </c>
      <c r="AQ93" s="182"/>
      <c r="AR93" s="182"/>
      <c r="AS93" s="182"/>
      <c r="AT93" s="182"/>
      <c r="AU93" s="183"/>
      <c r="AV93" s="183"/>
      <c r="AW93" s="183"/>
      <c r="AX93" s="183"/>
      <c r="AY93" s="184"/>
      <c r="AZ93" s="184"/>
      <c r="BA93" s="173"/>
      <c r="BB93" s="174"/>
      <c r="BC93" s="175">
        <f t="shared" si="5"/>
        <v>0</v>
      </c>
      <c r="BD93" s="175" t="str">
        <f t="shared" si="6"/>
        <v/>
      </c>
      <c r="BE93" s="142" t="str">
        <f t="shared" si="4"/>
        <v>2,4,5,8</v>
      </c>
      <c r="BF93" s="176" t="str">
        <f t="shared" si="7"/>
        <v>前锋,幸运儿,飞行家,火灾调查员</v>
      </c>
    </row>
    <row r="94" spans="1:58">
      <c r="A94" s="166">
        <f>输入错误检查!B93</f>
        <v>0</v>
      </c>
      <c r="B94" s="108">
        <f>原始数据!B94</f>
        <v>5</v>
      </c>
      <c r="C94" s="108">
        <f>原始数据!C94</f>
        <v>3</v>
      </c>
      <c r="D94" s="108">
        <f>原始数据!D94</f>
        <v>1730</v>
      </c>
      <c r="E94" s="108" t="str">
        <f>原始数据!E94</f>
        <v>MRC</v>
      </c>
      <c r="F94" s="108" t="str">
        <f>原始数据!F94</f>
        <v>AXIZ</v>
      </c>
      <c r="G94" s="108">
        <f>原始数据!G94</f>
        <v>4</v>
      </c>
      <c r="H94" s="108" t="str">
        <f>原始数据!H94</f>
        <v>下</v>
      </c>
      <c r="I94" s="108" t="str">
        <f>IF(原始数据!Y94="","",原始数据!Y94)</f>
        <v>红教堂</v>
      </c>
      <c r="J94" s="108" t="str">
        <f>原始数据!J94</f>
        <v>AXIZ</v>
      </c>
      <c r="K94" s="167" t="str">
        <f>IF(赛后数据!$M94="","",_xlfn.IFS(L94=赛后数据!$N94,赛后数据!$M94,L94=赛后数据!$V94,赛后数据!$U94,L94=赛后数据!$AD94,赛后数据!$AC94,L94=赛后数据!$AL94,赛后数据!$AK94))</f>
        <v>takakou</v>
      </c>
      <c r="L94" s="139" t="str">
        <f>IF(原始数据!AT94="","",原始数据!AT94)</f>
        <v>逃脱大师</v>
      </c>
      <c r="M94" s="177">
        <v>8</v>
      </c>
      <c r="N94" s="178" t="s">
        <v>367</v>
      </c>
      <c r="O94" s="178" t="s">
        <v>366</v>
      </c>
      <c r="P94" s="167" t="str">
        <f>IF(赛后数据!$M94="","",_xlfn.IFS(Q94=赛后数据!$N94,赛后数据!$M94,Q94=赛后数据!$V94,赛后数据!$U94,Q94=赛后数据!$AD94,赛后数据!$AC94,Q94=赛后数据!$AL94,赛后数据!$AK94))</f>
        <v>atto</v>
      </c>
      <c r="Q94" s="139" t="str">
        <f>IF(原始数据!AU94="","",原始数据!AU94)</f>
        <v>幸运儿</v>
      </c>
      <c r="R94" s="177">
        <v>4</v>
      </c>
      <c r="S94" s="179" t="s">
        <v>367</v>
      </c>
      <c r="T94" s="179" t="s">
        <v>366</v>
      </c>
      <c r="U94" s="167" t="str">
        <f>IF(赛后数据!$M94="","",_xlfn.IFS(V94=赛后数据!$N94,赛后数据!$M94,V94=赛后数据!$V94,赛后数据!$U94,V94=赛后数据!$AD94,赛后数据!$AC94,V94=赛后数据!$AL94,赛后数据!$AK94))</f>
        <v>monop</v>
      </c>
      <c r="V94" s="139" t="str">
        <f>IF(原始数据!AW94="","",原始数据!AW94)</f>
        <v>先知</v>
      </c>
      <c r="W94" s="177">
        <v>6</v>
      </c>
      <c r="X94" s="179" t="s">
        <v>367</v>
      </c>
      <c r="Y94" s="179" t="s">
        <v>369</v>
      </c>
      <c r="Z94" s="167" t="str">
        <f>IF(赛后数据!$M94="","",_xlfn.IFS(AA94=赛后数据!$N94,赛后数据!$M94,AA94=赛后数据!$V94,赛后数据!$U94,AA94=赛后数据!$AD94,赛后数据!$AC94,AA94=赛后数据!$AL94,赛后数据!$AK94))</f>
        <v>nyan</v>
      </c>
      <c r="AA94" s="139" t="str">
        <f>IF(原始数据!AY94="","",原始数据!AY94)</f>
        <v>囚徒</v>
      </c>
      <c r="AB94" s="177">
        <v>5</v>
      </c>
      <c r="AC94" s="179" t="s">
        <v>368</v>
      </c>
      <c r="AD94" s="179" t="s">
        <v>366</v>
      </c>
      <c r="AE94" s="139" t="str">
        <f>IF(原始数据!K94="","",原始数据!K94)</f>
        <v>MRC</v>
      </c>
      <c r="AF94" s="139" t="str">
        <f>IF(原始数据!L94="","",原始数据!L94)</f>
        <v>bailu</v>
      </c>
      <c r="AG94" s="139" t="str">
        <f>IF(原始数据!AZ94="","",原始数据!AZ94)</f>
        <v>杂货商</v>
      </c>
      <c r="AH94" s="177">
        <v>9</v>
      </c>
      <c r="AI94" s="179" t="s">
        <v>370</v>
      </c>
      <c r="AJ94" s="179" t="s">
        <v>371</v>
      </c>
      <c r="AK94" s="179" t="s">
        <v>144</v>
      </c>
      <c r="AL94" s="179" t="s">
        <v>121</v>
      </c>
      <c r="AM94" s="167" t="s">
        <v>105</v>
      </c>
      <c r="AN94" s="168"/>
      <c r="AO94" s="168"/>
      <c r="AP94" s="167" t="s">
        <v>376</v>
      </c>
      <c r="AQ94" s="182"/>
      <c r="AR94" s="182"/>
      <c r="AS94" s="182"/>
      <c r="AT94" s="182"/>
      <c r="AU94" s="183"/>
      <c r="AV94" s="183"/>
      <c r="AW94" s="183"/>
      <c r="AX94" s="183"/>
      <c r="AY94" s="184"/>
      <c r="AZ94" s="184"/>
      <c r="BA94" s="173"/>
      <c r="BB94" s="174"/>
      <c r="BC94" s="175">
        <f t="shared" si="5"/>
        <v>0</v>
      </c>
      <c r="BD94" s="175" t="str">
        <f t="shared" si="6"/>
        <v/>
      </c>
      <c r="BE94" s="142" t="str">
        <f t="shared" si="4"/>
        <v>4,5,6,8</v>
      </c>
      <c r="BF94" s="176" t="str">
        <f t="shared" si="7"/>
        <v>逃脱大师,幸运儿,先知,囚徒</v>
      </c>
    </row>
    <row r="95" spans="1:58">
      <c r="A95" s="166">
        <f>输入错误检查!B94</f>
        <v>0</v>
      </c>
      <c r="B95" s="108">
        <f>原始数据!B95</f>
        <v>5</v>
      </c>
      <c r="C95" s="108">
        <f>原始数据!C95</f>
        <v>3</v>
      </c>
      <c r="D95" s="108">
        <f>原始数据!D95</f>
        <v>1730</v>
      </c>
      <c r="E95" s="108" t="str">
        <f>原始数据!E95</f>
        <v>MRC</v>
      </c>
      <c r="F95" s="108" t="str">
        <f>原始数据!F95</f>
        <v>AXIZ</v>
      </c>
      <c r="G95" s="108">
        <f>原始数据!G95</f>
        <v>5</v>
      </c>
      <c r="H95" s="108" t="str">
        <f>原始数据!H95</f>
        <v>上</v>
      </c>
      <c r="I95" s="108" t="str">
        <f>IF(原始数据!Y95="","",原始数据!Y95)</f>
        <v/>
      </c>
      <c r="J95" s="108" t="str">
        <f>原始数据!J95</f>
        <v/>
      </c>
      <c r="K95" s="167" t="str">
        <f>IF(赛后数据!$M95="","",_xlfn.IFS(L95=赛后数据!$N95,赛后数据!$M95,L95=赛后数据!$V95,赛后数据!$U95,L95=赛后数据!$AD95,赛后数据!$AC95,L95=赛后数据!$AL95,赛后数据!$AK95))</f>
        <v/>
      </c>
      <c r="L95" s="139" t="str">
        <f>IF(原始数据!AT95="","",原始数据!AT95)</f>
        <v/>
      </c>
      <c r="M95" s="177"/>
      <c r="N95" s="181"/>
      <c r="O95" s="181"/>
      <c r="P95" s="167" t="str">
        <f>IF(赛后数据!$M95="","",_xlfn.IFS(Q95=赛后数据!$N95,赛后数据!$M95,Q95=赛后数据!$V95,赛后数据!$U95,Q95=赛后数据!$AD95,赛后数据!$AC95,Q95=赛后数据!$AL95,赛后数据!$AK95))</f>
        <v/>
      </c>
      <c r="Q95" s="139" t="str">
        <f>IF(原始数据!AU95="","",原始数据!AU95)</f>
        <v/>
      </c>
      <c r="R95" s="177"/>
      <c r="S95" s="177"/>
      <c r="T95" s="177"/>
      <c r="U95" s="167" t="str">
        <f>IF(赛后数据!$M95="","",_xlfn.IFS(V95=赛后数据!$N95,赛后数据!$M95,V95=赛后数据!$V95,赛后数据!$U95,V95=赛后数据!$AD95,赛后数据!$AC95,V95=赛后数据!$AL95,赛后数据!$AK95))</f>
        <v/>
      </c>
      <c r="V95" s="139" t="str">
        <f>IF(原始数据!AW95="","",原始数据!AW95)</f>
        <v/>
      </c>
      <c r="W95" s="177"/>
      <c r="X95" s="177"/>
      <c r="Y95" s="177"/>
      <c r="Z95" s="167" t="str">
        <f>IF(赛后数据!$M95="","",_xlfn.IFS(AA95=赛后数据!$N95,赛后数据!$M95,AA95=赛后数据!$V95,赛后数据!$U95,AA95=赛后数据!$AD95,赛后数据!$AC95,AA95=赛后数据!$AL95,赛后数据!$AK95))</f>
        <v/>
      </c>
      <c r="AA95" s="139" t="str">
        <f>IF(原始数据!AY95="","",原始数据!AY95)</f>
        <v/>
      </c>
      <c r="AB95" s="177"/>
      <c r="AC95" s="177"/>
      <c r="AD95" s="177"/>
      <c r="AE95" s="139" t="str">
        <f>IF(原始数据!K95="","",原始数据!K95)</f>
        <v/>
      </c>
      <c r="AF95" s="139" t="str">
        <f>IF(原始数据!L95="","",原始数据!L95)</f>
        <v/>
      </c>
      <c r="AG95" s="139" t="str">
        <f>IF(原始数据!AZ95="","",原始数据!AZ95)</f>
        <v/>
      </c>
      <c r="AH95" s="177"/>
      <c r="AI95" s="177"/>
      <c r="AJ95" s="177"/>
      <c r="AK95" s="179"/>
      <c r="AL95" s="179"/>
      <c r="AM95" s="168"/>
      <c r="AN95" s="168"/>
      <c r="AO95" s="168"/>
      <c r="AP95" s="168"/>
      <c r="AQ95" s="182"/>
      <c r="AR95" s="182"/>
      <c r="AS95" s="182"/>
      <c r="AT95" s="182"/>
      <c r="AU95" s="183"/>
      <c r="AV95" s="183"/>
      <c r="AW95" s="183"/>
      <c r="AX95" s="183"/>
      <c r="AY95" s="184"/>
      <c r="AZ95" s="184"/>
      <c r="BA95" s="173"/>
      <c r="BB95" s="174"/>
      <c r="BC95" s="175">
        <f t="shared" si="5"/>
        <v>0</v>
      </c>
      <c r="BD95" s="175" t="str">
        <f t="shared" si="6"/>
        <v/>
      </c>
      <c r="BE95" s="142" t="str">
        <f t="shared" si="4"/>
        <v/>
      </c>
      <c r="BF95" s="176" t="str">
        <f t="shared" si="7"/>
        <v/>
      </c>
    </row>
    <row r="96" spans="1:58">
      <c r="A96" s="166">
        <f>输入错误检查!B95</f>
        <v>0</v>
      </c>
      <c r="B96" s="108">
        <f>原始数据!B96</f>
        <v>5</v>
      </c>
      <c r="C96" s="108">
        <f>原始数据!C96</f>
        <v>3</v>
      </c>
      <c r="D96" s="108">
        <f>原始数据!D96</f>
        <v>1730</v>
      </c>
      <c r="E96" s="108" t="str">
        <f>原始数据!E96</f>
        <v>MRC</v>
      </c>
      <c r="F96" s="108" t="str">
        <f>原始数据!F96</f>
        <v>AXIZ</v>
      </c>
      <c r="G96" s="108">
        <f>原始数据!G96</f>
        <v>5</v>
      </c>
      <c r="H96" s="108" t="str">
        <f>原始数据!H96</f>
        <v>下</v>
      </c>
      <c r="I96" s="108" t="str">
        <f>IF(原始数据!Y96="","",原始数据!Y96)</f>
        <v/>
      </c>
      <c r="J96" s="108" t="str">
        <f>原始数据!J96</f>
        <v/>
      </c>
      <c r="K96" s="167" t="str">
        <f>IF(赛后数据!$M96="","",_xlfn.IFS(L96=赛后数据!$N96,赛后数据!$M96,L96=赛后数据!$V96,赛后数据!$U96,L96=赛后数据!$AD96,赛后数据!$AC96,L96=赛后数据!$AL96,赛后数据!$AK96))</f>
        <v/>
      </c>
      <c r="L96" s="139" t="str">
        <f>IF(原始数据!AT96="","",原始数据!AT96)</f>
        <v/>
      </c>
      <c r="M96" s="177"/>
      <c r="N96" s="181"/>
      <c r="O96" s="181"/>
      <c r="P96" s="167" t="str">
        <f>IF(赛后数据!$M96="","",_xlfn.IFS(Q96=赛后数据!$N96,赛后数据!$M96,Q96=赛后数据!$V96,赛后数据!$U96,Q96=赛后数据!$AD96,赛后数据!$AC96,Q96=赛后数据!$AL96,赛后数据!$AK96))</f>
        <v/>
      </c>
      <c r="Q96" s="139" t="str">
        <f>IF(原始数据!AU96="","",原始数据!AU96)</f>
        <v/>
      </c>
      <c r="R96" s="177"/>
      <c r="S96" s="177"/>
      <c r="T96" s="177"/>
      <c r="U96" s="167" t="str">
        <f>IF(赛后数据!$M96="","",_xlfn.IFS(V96=赛后数据!$N96,赛后数据!$M96,V96=赛后数据!$V96,赛后数据!$U96,V96=赛后数据!$AD96,赛后数据!$AC96,V96=赛后数据!$AL96,赛后数据!$AK96))</f>
        <v/>
      </c>
      <c r="V96" s="139" t="str">
        <f>IF(原始数据!AW96="","",原始数据!AW96)</f>
        <v/>
      </c>
      <c r="W96" s="177"/>
      <c r="X96" s="177"/>
      <c r="Y96" s="177"/>
      <c r="Z96" s="167" t="str">
        <f>IF(赛后数据!$M96="","",_xlfn.IFS(AA96=赛后数据!$N96,赛后数据!$M96,AA96=赛后数据!$V96,赛后数据!$U96,AA96=赛后数据!$AD96,赛后数据!$AC96,AA96=赛后数据!$AL96,赛后数据!$AK96))</f>
        <v/>
      </c>
      <c r="AA96" s="139" t="str">
        <f>IF(原始数据!AY96="","",原始数据!AY96)</f>
        <v/>
      </c>
      <c r="AB96" s="177"/>
      <c r="AC96" s="177"/>
      <c r="AD96" s="177"/>
      <c r="AE96" s="139" t="str">
        <f>IF(原始数据!K96="","",原始数据!K96)</f>
        <v/>
      </c>
      <c r="AF96" s="139" t="str">
        <f>IF(原始数据!L96="","",原始数据!L96)</f>
        <v/>
      </c>
      <c r="AG96" s="139" t="str">
        <f>IF(原始数据!AZ96="","",原始数据!AZ96)</f>
        <v/>
      </c>
      <c r="AH96" s="177"/>
      <c r="AI96" s="177"/>
      <c r="AJ96" s="177"/>
      <c r="AK96" s="179"/>
      <c r="AL96" s="179"/>
      <c r="AM96" s="168"/>
      <c r="AN96" s="168"/>
      <c r="AO96" s="168"/>
      <c r="AP96" s="168"/>
      <c r="AQ96" s="182"/>
      <c r="AR96" s="182"/>
      <c r="AS96" s="182"/>
      <c r="AT96" s="182"/>
      <c r="AU96" s="183"/>
      <c r="AV96" s="183"/>
      <c r="AW96" s="183"/>
      <c r="AX96" s="183"/>
      <c r="AY96" s="184"/>
      <c r="AZ96" s="184"/>
      <c r="BA96" s="173"/>
      <c r="BB96" s="174"/>
      <c r="BC96" s="175">
        <f t="shared" si="5"/>
        <v>0</v>
      </c>
      <c r="BD96" s="175" t="str">
        <f t="shared" si="6"/>
        <v/>
      </c>
      <c r="BE96" s="142" t="str">
        <f t="shared" si="4"/>
        <v/>
      </c>
      <c r="BF96" s="176" t="str">
        <f t="shared" si="7"/>
        <v/>
      </c>
    </row>
    <row r="97" spans="1:58">
      <c r="A97" s="166">
        <f>输入错误检查!B96</f>
        <v>0</v>
      </c>
      <c r="B97" s="108">
        <f>原始数据!B97</f>
        <v>5</v>
      </c>
      <c r="C97" s="108">
        <f>原始数据!C97</f>
        <v>3</v>
      </c>
      <c r="D97" s="108">
        <f>原始数据!D97</f>
        <v>1730</v>
      </c>
      <c r="E97" s="108" t="str">
        <f>原始数据!E97</f>
        <v>MRC</v>
      </c>
      <c r="F97" s="108" t="str">
        <f>原始数据!F97</f>
        <v>AXIZ</v>
      </c>
      <c r="G97" s="108" t="str">
        <f>原始数据!G97</f>
        <v>加</v>
      </c>
      <c r="H97" s="108" t="str">
        <f>原始数据!H97</f>
        <v>上</v>
      </c>
      <c r="I97" s="108" t="str">
        <f>IF(原始数据!Y97="","",原始数据!Y97)</f>
        <v/>
      </c>
      <c r="J97" s="108" t="str">
        <f>原始数据!J97</f>
        <v/>
      </c>
      <c r="K97" s="167" t="str">
        <f>IF(赛后数据!$M97="","",_xlfn.IFS(L97=赛后数据!$N97,赛后数据!$M97,L97=赛后数据!$V97,赛后数据!$U97,L97=赛后数据!$AD97,赛后数据!$AC97,L97=赛后数据!$AL97,赛后数据!$AK97))</f>
        <v/>
      </c>
      <c r="L97" s="139" t="str">
        <f>IF(原始数据!AT97="","",原始数据!AT97)</f>
        <v/>
      </c>
      <c r="M97" s="177"/>
      <c r="N97" s="181"/>
      <c r="O97" s="181"/>
      <c r="P97" s="167" t="str">
        <f>IF(赛后数据!$M97="","",_xlfn.IFS(Q97=赛后数据!$N97,赛后数据!$M97,Q97=赛后数据!$V97,赛后数据!$U97,Q97=赛后数据!$AD97,赛后数据!$AC97,Q97=赛后数据!$AL97,赛后数据!$AK97))</f>
        <v/>
      </c>
      <c r="Q97" s="139" t="str">
        <f>IF(原始数据!AU97="","",原始数据!AU97)</f>
        <v/>
      </c>
      <c r="R97" s="177"/>
      <c r="S97" s="177"/>
      <c r="T97" s="177"/>
      <c r="U97" s="167" t="str">
        <f>IF(赛后数据!$M97="","",_xlfn.IFS(V97=赛后数据!$N97,赛后数据!$M97,V97=赛后数据!$V97,赛后数据!$U97,V97=赛后数据!$AD97,赛后数据!$AC97,V97=赛后数据!$AL97,赛后数据!$AK97))</f>
        <v/>
      </c>
      <c r="V97" s="139" t="str">
        <f>IF(原始数据!AW97="","",原始数据!AW97)</f>
        <v/>
      </c>
      <c r="W97" s="177"/>
      <c r="X97" s="177"/>
      <c r="Y97" s="177"/>
      <c r="Z97" s="167" t="str">
        <f>IF(赛后数据!$M97="","",_xlfn.IFS(AA97=赛后数据!$N97,赛后数据!$M97,AA97=赛后数据!$V97,赛后数据!$U97,AA97=赛后数据!$AD97,赛后数据!$AC97,AA97=赛后数据!$AL97,赛后数据!$AK97))</f>
        <v/>
      </c>
      <c r="AA97" s="139" t="str">
        <f>IF(原始数据!AY97="","",原始数据!AY97)</f>
        <v/>
      </c>
      <c r="AB97" s="177"/>
      <c r="AC97" s="177"/>
      <c r="AD97" s="177"/>
      <c r="AE97" s="139" t="str">
        <f>IF(原始数据!K97="","",原始数据!K97)</f>
        <v/>
      </c>
      <c r="AF97" s="139" t="str">
        <f>IF(原始数据!L97="","",原始数据!L97)</f>
        <v/>
      </c>
      <c r="AG97" s="139" t="str">
        <f>IF(原始数据!AZ97="","",原始数据!AZ97)</f>
        <v/>
      </c>
      <c r="AH97" s="177"/>
      <c r="AI97" s="177"/>
      <c r="AJ97" s="177"/>
      <c r="AK97" s="179"/>
      <c r="AL97" s="179"/>
      <c r="AM97" s="168"/>
      <c r="AN97" s="168"/>
      <c r="AO97" s="168"/>
      <c r="AP97" s="168"/>
      <c r="AQ97" s="182"/>
      <c r="AR97" s="182"/>
      <c r="AS97" s="182"/>
      <c r="AT97" s="182"/>
      <c r="AU97" s="183"/>
      <c r="AV97" s="183"/>
      <c r="AW97" s="183"/>
      <c r="AX97" s="183"/>
      <c r="AY97" s="184"/>
      <c r="AZ97" s="184"/>
      <c r="BA97" s="173"/>
      <c r="BB97" s="174"/>
      <c r="BC97" s="175">
        <f t="shared" si="5"/>
        <v>0</v>
      </c>
      <c r="BD97" s="175" t="str">
        <f t="shared" si="6"/>
        <v/>
      </c>
      <c r="BE97" s="142" t="str">
        <f t="shared" si="4"/>
        <v/>
      </c>
      <c r="BF97" s="176" t="str">
        <f t="shared" si="7"/>
        <v/>
      </c>
    </row>
    <row r="98" spans="1:58">
      <c r="A98" s="166">
        <f>输入错误检查!B97</f>
        <v>0</v>
      </c>
      <c r="B98" s="108">
        <f>原始数据!B98</f>
        <v>5</v>
      </c>
      <c r="C98" s="108">
        <f>原始数据!C98</f>
        <v>3</v>
      </c>
      <c r="D98" s="108">
        <f>原始数据!D98</f>
        <v>1730</v>
      </c>
      <c r="E98" s="108" t="str">
        <f>原始数据!E98</f>
        <v>MRC</v>
      </c>
      <c r="F98" s="108" t="str">
        <f>原始数据!F98</f>
        <v>AXIZ</v>
      </c>
      <c r="G98" s="108" t="str">
        <f>原始数据!G98</f>
        <v>加</v>
      </c>
      <c r="H98" s="108" t="str">
        <f>原始数据!H98</f>
        <v>下</v>
      </c>
      <c r="I98" s="108" t="str">
        <f>IF(原始数据!Y98="","",原始数据!Y98)</f>
        <v/>
      </c>
      <c r="J98" s="108" t="str">
        <f>原始数据!J98</f>
        <v/>
      </c>
      <c r="K98" s="167" t="str">
        <f>IF(赛后数据!$M98="","",_xlfn.IFS(L98=赛后数据!$N98,赛后数据!$M98,L98=赛后数据!$V98,赛后数据!$U98,L98=赛后数据!$AD98,赛后数据!$AC98,L98=赛后数据!$AL98,赛后数据!$AK98))</f>
        <v/>
      </c>
      <c r="L98" s="139" t="str">
        <f>IF(原始数据!AT98="","",原始数据!AT98)</f>
        <v/>
      </c>
      <c r="M98" s="177"/>
      <c r="N98" s="181"/>
      <c r="O98" s="181"/>
      <c r="P98" s="167" t="str">
        <f>IF(赛后数据!$M98="","",_xlfn.IFS(Q98=赛后数据!$N98,赛后数据!$M98,Q98=赛后数据!$V98,赛后数据!$U98,Q98=赛后数据!$AD98,赛后数据!$AC98,Q98=赛后数据!$AL98,赛后数据!$AK98))</f>
        <v/>
      </c>
      <c r="Q98" s="139" t="str">
        <f>IF(原始数据!AU98="","",原始数据!AU98)</f>
        <v/>
      </c>
      <c r="R98" s="177"/>
      <c r="S98" s="177"/>
      <c r="T98" s="177"/>
      <c r="U98" s="167" t="str">
        <f>IF(赛后数据!$M98="","",_xlfn.IFS(V98=赛后数据!$N98,赛后数据!$M98,V98=赛后数据!$V98,赛后数据!$U98,V98=赛后数据!$AD98,赛后数据!$AC98,V98=赛后数据!$AL98,赛后数据!$AK98))</f>
        <v/>
      </c>
      <c r="V98" s="139" t="str">
        <f>IF(原始数据!AW98="","",原始数据!AW98)</f>
        <v/>
      </c>
      <c r="W98" s="177"/>
      <c r="X98" s="177"/>
      <c r="Y98" s="177"/>
      <c r="Z98" s="167" t="str">
        <f>IF(赛后数据!$M98="","",_xlfn.IFS(AA98=赛后数据!$N98,赛后数据!$M98,AA98=赛后数据!$V98,赛后数据!$U98,AA98=赛后数据!$AD98,赛后数据!$AC98,AA98=赛后数据!$AL98,赛后数据!$AK98))</f>
        <v/>
      </c>
      <c r="AA98" s="139" t="str">
        <f>IF(原始数据!AY98="","",原始数据!AY98)</f>
        <v/>
      </c>
      <c r="AB98" s="177"/>
      <c r="AC98" s="177"/>
      <c r="AD98" s="177"/>
      <c r="AE98" s="139" t="str">
        <f>IF(原始数据!K98="","",原始数据!K98)</f>
        <v/>
      </c>
      <c r="AF98" s="139" t="str">
        <f>IF(原始数据!L98="","",原始数据!L98)</f>
        <v/>
      </c>
      <c r="AG98" s="139" t="str">
        <f>IF(原始数据!AZ98="","",原始数据!AZ98)</f>
        <v/>
      </c>
      <c r="AH98" s="177"/>
      <c r="AI98" s="177"/>
      <c r="AJ98" s="177"/>
      <c r="AK98" s="179"/>
      <c r="AL98" s="179"/>
      <c r="AM98" s="168"/>
      <c r="AN98" s="168"/>
      <c r="AO98" s="168"/>
      <c r="AP98" s="168"/>
      <c r="AQ98" s="182"/>
      <c r="AR98" s="182"/>
      <c r="AS98" s="182"/>
      <c r="AT98" s="182"/>
      <c r="AU98" s="183"/>
      <c r="AV98" s="183"/>
      <c r="AW98" s="183"/>
      <c r="AX98" s="183"/>
      <c r="AY98" s="184"/>
      <c r="AZ98" s="184"/>
      <c r="BA98" s="173"/>
      <c r="BB98" s="174"/>
      <c r="BC98" s="175">
        <f t="shared" si="5"/>
        <v>0</v>
      </c>
      <c r="BD98" s="175" t="str">
        <f t="shared" si="6"/>
        <v/>
      </c>
      <c r="BE98" s="142" t="str">
        <f t="shared" si="4"/>
        <v/>
      </c>
      <c r="BF98" s="176" t="str">
        <f t="shared" si="7"/>
        <v/>
      </c>
    </row>
    <row r="99" spans="1:58">
      <c r="A99" s="166">
        <f>输入错误检查!B98</f>
        <v>0</v>
      </c>
      <c r="B99" s="108">
        <f>原始数据!B99</f>
        <v>5</v>
      </c>
      <c r="C99" s="108">
        <f>原始数据!C99</f>
        <v>4</v>
      </c>
      <c r="D99" s="108">
        <f>原始数据!D99</f>
        <v>1400</v>
      </c>
      <c r="E99" s="108" t="str">
        <f>原始数据!E99</f>
        <v>TE</v>
      </c>
      <c r="F99" s="108" t="str">
        <f>原始数据!F99</f>
        <v>FPX.ZQ</v>
      </c>
      <c r="G99" s="108">
        <f>原始数据!G99</f>
        <v>1</v>
      </c>
      <c r="H99" s="108" t="str">
        <f>原始数据!H99</f>
        <v>上</v>
      </c>
      <c r="I99" s="108" t="str">
        <f>IF(原始数据!Y99="","",原始数据!Y99)</f>
        <v>不归林</v>
      </c>
      <c r="J99" s="108" t="str">
        <f>原始数据!J99</f>
        <v>TE</v>
      </c>
      <c r="K99" s="167" t="str">
        <f>IF(赛后数据!$M99="","",_xlfn.IFS(L99=赛后数据!$N99,赛后数据!$M99,L99=赛后数据!$V99,赛后数据!$U99,L99=赛后数据!$AD99,赛后数据!$AC99,L99=赛后数据!$AL99,赛后数据!$AK99))</f>
        <v>lconfid</v>
      </c>
      <c r="L99" s="139" t="str">
        <f>IF(原始数据!AT99="","",原始数据!AT99)</f>
        <v>木偶师</v>
      </c>
      <c r="M99" s="177">
        <v>6</v>
      </c>
      <c r="N99" s="181" t="s">
        <v>367</v>
      </c>
      <c r="O99" s="181" t="s">
        <v>366</v>
      </c>
      <c r="P99" s="167" t="str">
        <f>IF(赛后数据!$M99="","",_xlfn.IFS(Q99=赛后数据!$N99,赛后数据!$M99,Q99=赛后数据!$V99,赛后数据!$U99,Q99=赛后数据!$AD99,赛后数据!$AC99,Q99=赛后数据!$AL99,赛后数据!$AK99))</f>
        <v>drop</v>
      </c>
      <c r="Q99" s="139" t="str">
        <f>IF(原始数据!AU99="","",原始数据!AU99)</f>
        <v>幸运儿</v>
      </c>
      <c r="R99" s="177">
        <v>2</v>
      </c>
      <c r="S99" s="177" t="s">
        <v>366</v>
      </c>
      <c r="T99" s="177" t="s">
        <v>369</v>
      </c>
      <c r="U99" s="167" t="str">
        <f>IF(赛后数据!$M99="","",_xlfn.IFS(V99=赛后数据!$N99,赛后数据!$M99,V99=赛后数据!$V99,赛后数据!$U99,V99=赛后数据!$AD99,赛后数据!$AC99,V99=赛后数据!$AL99,赛后数据!$AK99))</f>
        <v>libao</v>
      </c>
      <c r="V99" s="139" t="str">
        <f>IF(原始数据!AW99="","",原始数据!AW99)</f>
        <v>守墓人</v>
      </c>
      <c r="W99" s="177">
        <v>5</v>
      </c>
      <c r="X99" s="177" t="s">
        <v>367</v>
      </c>
      <c r="Y99" s="177" t="s">
        <v>366</v>
      </c>
      <c r="Z99" s="167" t="str">
        <f>IF(赛后数据!$M99="","",_xlfn.IFS(AA99=赛后数据!$N99,赛后数据!$M99,AA99=赛后数据!$V99,赛后数据!$U99,AA99=赛后数据!$AD99,赛后数据!$AC99,AA99=赛后数据!$AL99,赛后数据!$AK99))</f>
        <v>maom</v>
      </c>
      <c r="AA99" s="139" t="str">
        <f>IF(原始数据!AY99="","",原始数据!AY99)</f>
        <v>古董商</v>
      </c>
      <c r="AB99" s="177">
        <v>8</v>
      </c>
      <c r="AC99" s="179" t="s">
        <v>368</v>
      </c>
      <c r="AD99" s="179" t="s">
        <v>367</v>
      </c>
      <c r="AE99" s="139" t="str">
        <f>IF(原始数据!K99="","",原始数据!K99)</f>
        <v>FPX.ZQ</v>
      </c>
      <c r="AF99" s="139" t="str">
        <f>IF(原始数据!L99="","",原始数据!L99)</f>
        <v>dongx</v>
      </c>
      <c r="AG99" s="139" t="str">
        <f>IF(原始数据!AZ99="","",原始数据!AZ99)</f>
        <v>台球手</v>
      </c>
      <c r="AH99" s="177">
        <v>3</v>
      </c>
      <c r="AI99" s="177" t="s">
        <v>374</v>
      </c>
      <c r="AJ99" s="177" t="s">
        <v>371</v>
      </c>
      <c r="AK99" s="179" t="s">
        <v>144</v>
      </c>
      <c r="AL99" s="179" t="s">
        <v>375</v>
      </c>
      <c r="AM99" s="167" t="s">
        <v>80</v>
      </c>
      <c r="AN99" s="168"/>
      <c r="AO99" s="168"/>
      <c r="AP99" s="167" t="s">
        <v>373</v>
      </c>
      <c r="AQ99" s="182">
        <v>1</v>
      </c>
      <c r="AR99" s="182">
        <v>40</v>
      </c>
      <c r="AS99" s="182">
        <v>243</v>
      </c>
      <c r="AT99" s="182"/>
      <c r="AU99" s="183">
        <v>3</v>
      </c>
      <c r="AV99" s="183">
        <v>26</v>
      </c>
      <c r="AW99" s="183">
        <v>380</v>
      </c>
      <c r="AX99" s="183"/>
      <c r="AY99" s="184">
        <v>6</v>
      </c>
      <c r="AZ99" s="184">
        <v>27</v>
      </c>
      <c r="BA99" s="173"/>
      <c r="BB99" s="174"/>
      <c r="BC99" s="175">
        <f t="shared" si="5"/>
        <v>100</v>
      </c>
      <c r="BD99" s="175">
        <f t="shared" si="6"/>
        <v>6</v>
      </c>
      <c r="BE99" s="142" t="str">
        <f t="shared" si="4"/>
        <v>2,5,6,8</v>
      </c>
      <c r="BF99" s="176" t="str">
        <f t="shared" si="7"/>
        <v>木偶师,幸运儿,守墓人,古董商</v>
      </c>
    </row>
    <row r="100" spans="1:58">
      <c r="A100" s="166">
        <f>输入错误检查!B99</f>
        <v>0</v>
      </c>
      <c r="B100" s="108">
        <f>原始数据!B100</f>
        <v>5</v>
      </c>
      <c r="C100" s="108">
        <f>原始数据!C100</f>
        <v>4</v>
      </c>
      <c r="D100" s="108">
        <f>原始数据!D100</f>
        <v>1400</v>
      </c>
      <c r="E100" s="108" t="str">
        <f>原始数据!E100</f>
        <v>TE</v>
      </c>
      <c r="F100" s="108" t="str">
        <f>原始数据!F100</f>
        <v>FPX.ZQ</v>
      </c>
      <c r="G100" s="108">
        <f>原始数据!G100</f>
        <v>1</v>
      </c>
      <c r="H100" s="108" t="str">
        <f>原始数据!H100</f>
        <v>下</v>
      </c>
      <c r="I100" s="108" t="str">
        <f>IF(原始数据!Y100="","",原始数据!Y100)</f>
        <v>不归林</v>
      </c>
      <c r="J100" s="108" t="str">
        <f>原始数据!J100</f>
        <v>FPX.ZQ</v>
      </c>
      <c r="K100" s="167" t="str">
        <f>IF(赛后数据!$M100="","",_xlfn.IFS(L100=赛后数据!$N100,赛后数据!$M100,L100=赛后数据!$V100,赛后数据!$U100,L100=赛后数据!$AD100,赛后数据!$AC100,L100=赛后数据!$AL100,赛后数据!$AK100))</f>
        <v>yuan</v>
      </c>
      <c r="L100" s="139" t="str">
        <f>IF(原始数据!AT100="","",原始数据!AT100)</f>
        <v>医生</v>
      </c>
      <c r="M100" s="177">
        <v>2</v>
      </c>
      <c r="N100" s="178" t="s">
        <v>368</v>
      </c>
      <c r="O100" s="178" t="s">
        <v>366</v>
      </c>
      <c r="P100" s="167" t="str">
        <f>IF(赛后数据!$M100="","",_xlfn.IFS(Q100=赛后数据!$N100,赛后数据!$M100,Q100=赛后数据!$V100,赛后数据!$U100,Q100=赛后数据!$AD100,赛后数据!$AC100,Q100=赛后数据!$AL100,赛后数据!$AK100))</f>
        <v>stian</v>
      </c>
      <c r="Q100" s="139" t="str">
        <f>IF(原始数据!AU100="","",原始数据!AU100)</f>
        <v>机械师</v>
      </c>
      <c r="R100" s="177">
        <v>8</v>
      </c>
      <c r="S100" s="179" t="s">
        <v>368</v>
      </c>
      <c r="T100" s="179" t="s">
        <v>369</v>
      </c>
      <c r="U100" s="167" t="str">
        <f>IF(赛后数据!$M100="","",_xlfn.IFS(V100=赛后数据!$N100,赛后数据!$M100,V100=赛后数据!$V100,赛后数据!$U100,V100=赛后数据!$AD100,赛后数据!$AC100,V100=赛后数据!$AL100,赛后数据!$AK100))</f>
        <v>lin</v>
      </c>
      <c r="V100" s="139" t="str">
        <f>IF(原始数据!AW100="","",原始数据!AW100)</f>
        <v>野人</v>
      </c>
      <c r="W100" s="177">
        <v>5</v>
      </c>
      <c r="X100" s="179" t="s">
        <v>367</v>
      </c>
      <c r="Y100" s="179" t="s">
        <v>366</v>
      </c>
      <c r="Z100" s="167" t="str">
        <f>IF(赛后数据!$M100="","",_xlfn.IFS(AA100=赛后数据!$N100,赛后数据!$M100,AA100=赛后数据!$V100,赛后数据!$U100,AA100=赛后数据!$AD100,赛后数据!$AC100,AA100=赛后数据!$AL100,赛后数据!$AK100))</f>
        <v>sans</v>
      </c>
      <c r="AA100" s="139" t="str">
        <f>IF(原始数据!AY100="","",原始数据!AY100)</f>
        <v>咒术师</v>
      </c>
      <c r="AB100" s="177">
        <v>6</v>
      </c>
      <c r="AC100" s="179" t="s">
        <v>368</v>
      </c>
      <c r="AD100" s="179" t="s">
        <v>367</v>
      </c>
      <c r="AE100" s="139" t="str">
        <f>IF(原始数据!K100="","",原始数据!K100)</f>
        <v>TE</v>
      </c>
      <c r="AF100" s="139" t="str">
        <f>IF(原始数据!L100="","",原始数据!L100)</f>
        <v>ppei</v>
      </c>
      <c r="AG100" s="139" t="str">
        <f>IF(原始数据!AZ100="","",原始数据!AZ100)</f>
        <v>蜡像师</v>
      </c>
      <c r="AH100" s="177">
        <v>3</v>
      </c>
      <c r="AI100" s="179" t="s">
        <v>370</v>
      </c>
      <c r="AJ100" s="179" t="s">
        <v>371</v>
      </c>
      <c r="AK100" s="179" t="s">
        <v>155</v>
      </c>
      <c r="AL100" s="179" t="s">
        <v>121</v>
      </c>
      <c r="AM100" s="167" t="s">
        <v>136</v>
      </c>
      <c r="AN100" s="168"/>
      <c r="AO100" s="168"/>
      <c r="AP100" s="167" t="s">
        <v>376</v>
      </c>
      <c r="AQ100" s="182">
        <v>0</v>
      </c>
      <c r="AR100" s="182">
        <v>54</v>
      </c>
      <c r="AS100" s="182">
        <v>108</v>
      </c>
      <c r="AT100" s="182"/>
      <c r="AU100" s="183">
        <v>3</v>
      </c>
      <c r="AV100" s="183">
        <v>26</v>
      </c>
      <c r="AW100" s="183">
        <v>434</v>
      </c>
      <c r="AX100" s="183"/>
      <c r="AY100" s="184">
        <v>4</v>
      </c>
      <c r="AZ100" s="184">
        <v>20</v>
      </c>
      <c r="BA100" s="173"/>
      <c r="BB100" s="174"/>
      <c r="BC100" s="175">
        <f t="shared" si="5"/>
        <v>54</v>
      </c>
      <c r="BD100" s="175">
        <f t="shared" si="6"/>
        <v>6</v>
      </c>
      <c r="BE100" s="142" t="str">
        <f t="shared" si="4"/>
        <v>2,5,6,8</v>
      </c>
      <c r="BF100" s="176" t="str">
        <f t="shared" si="7"/>
        <v>医生,机械师,野人,咒术师</v>
      </c>
    </row>
    <row r="101" spans="1:58">
      <c r="A101" s="166">
        <f>输入错误检查!B100</f>
        <v>0</v>
      </c>
      <c r="B101" s="108">
        <f>原始数据!B101</f>
        <v>5</v>
      </c>
      <c r="C101" s="108">
        <f>原始数据!C101</f>
        <v>4</v>
      </c>
      <c r="D101" s="108">
        <f>原始数据!D101</f>
        <v>1400</v>
      </c>
      <c r="E101" s="108" t="str">
        <f>原始数据!E101</f>
        <v>TE</v>
      </c>
      <c r="F101" s="108" t="str">
        <f>原始数据!F101</f>
        <v>FPX.ZQ</v>
      </c>
      <c r="G101" s="108">
        <f>原始数据!G101</f>
        <v>2</v>
      </c>
      <c r="H101" s="108" t="str">
        <f>原始数据!H101</f>
        <v>上</v>
      </c>
      <c r="I101" s="108" t="str">
        <f>IF(原始数据!Y101="","",原始数据!Y101)</f>
        <v>湖景村</v>
      </c>
      <c r="J101" s="108" t="str">
        <f>原始数据!J101</f>
        <v>FPX.ZQ</v>
      </c>
      <c r="K101" s="167" t="str">
        <f>IF(赛后数据!$M101="","",_xlfn.IFS(L101=赛后数据!$N101,赛后数据!$M101,L101=赛后数据!$V101,赛后数据!$U101,L101=赛后数据!$AD101,赛后数据!$AC101,L101=赛后数据!$AL101,赛后数据!$AK101))</f>
        <v>sans</v>
      </c>
      <c r="L101" s="139" t="str">
        <f>IF(原始数据!AT101="","",原始数据!AT101)</f>
        <v>幸运儿</v>
      </c>
      <c r="M101" s="177">
        <v>5</v>
      </c>
      <c r="N101" s="178" t="s">
        <v>368</v>
      </c>
      <c r="O101" s="178" t="s">
        <v>369</v>
      </c>
      <c r="P101" s="167" t="str">
        <f>IF(赛后数据!$M101="","",_xlfn.IFS(Q101=赛后数据!$N101,赛后数据!$M101,Q101=赛后数据!$V101,赛后数据!$U101,Q101=赛后数据!$AD101,赛后数据!$AC101,Q101=赛后数据!$AL101,赛后数据!$AK101))</f>
        <v>stian</v>
      </c>
      <c r="Q101" s="139" t="str">
        <f>IF(原始数据!AU101="","",原始数据!AU101)</f>
        <v>气象学家</v>
      </c>
      <c r="R101" s="177">
        <v>8</v>
      </c>
      <c r="S101" s="179" t="s">
        <v>367</v>
      </c>
      <c r="T101" s="179" t="s">
        <v>366</v>
      </c>
      <c r="U101" s="167" t="str">
        <f>IF(赛后数据!$M101="","",_xlfn.IFS(V101=赛后数据!$N101,赛后数据!$M101,V101=赛后数据!$V101,赛后数据!$U101,V101=赛后数据!$AD101,赛后数据!$AC101,V101=赛后数据!$AL101,赛后数据!$AK101))</f>
        <v>lin</v>
      </c>
      <c r="V101" s="139" t="str">
        <f>IF(原始数据!AW101="","",原始数据!AW101)</f>
        <v>佣兵</v>
      </c>
      <c r="W101" s="177">
        <v>7</v>
      </c>
      <c r="X101" s="179" t="s">
        <v>367</v>
      </c>
      <c r="Y101" s="179" t="s">
        <v>366</v>
      </c>
      <c r="Z101" s="167" t="str">
        <f>IF(赛后数据!$M101="","",_xlfn.IFS(AA101=赛后数据!$N101,赛后数据!$M101,AA101=赛后数据!$V101,赛后数据!$U101,AA101=赛后数据!$AD101,赛后数据!$AC101,AA101=赛后数据!$AL101,赛后数据!$AK101))</f>
        <v>yuan</v>
      </c>
      <c r="AA101" s="139" t="str">
        <f>IF(原始数据!AY101="","",原始数据!AY101)</f>
        <v>杂技演员</v>
      </c>
      <c r="AB101" s="177">
        <v>2</v>
      </c>
      <c r="AC101" s="179" t="s">
        <v>367</v>
      </c>
      <c r="AD101" s="179" t="s">
        <v>369</v>
      </c>
      <c r="AE101" s="139" t="str">
        <f>IF(原始数据!K101="","",原始数据!K101)</f>
        <v>TE</v>
      </c>
      <c r="AF101" s="139" t="str">
        <f>IF(原始数据!L101="","",原始数据!L101)</f>
        <v>ppei</v>
      </c>
      <c r="AG101" s="139" t="str">
        <f>IF(原始数据!AZ101="","",原始数据!AZ101)</f>
        <v>歌剧演员</v>
      </c>
      <c r="AH101" s="177">
        <v>3</v>
      </c>
      <c r="AI101" s="179" t="s">
        <v>370</v>
      </c>
      <c r="AJ101" s="179" t="s">
        <v>371</v>
      </c>
      <c r="AK101" s="179" t="s">
        <v>144</v>
      </c>
      <c r="AL101" s="179" t="s">
        <v>121</v>
      </c>
      <c r="AM101" s="167" t="s">
        <v>138</v>
      </c>
      <c r="AN101" s="168"/>
      <c r="AO101" s="168"/>
      <c r="AP101" s="167" t="s">
        <v>376</v>
      </c>
      <c r="AQ101" s="182">
        <v>1</v>
      </c>
      <c r="AR101" s="182">
        <v>4</v>
      </c>
      <c r="AS101" s="182">
        <v>139</v>
      </c>
      <c r="AT101" s="182"/>
      <c r="AU101" s="183">
        <v>3</v>
      </c>
      <c r="AV101" s="183">
        <v>25</v>
      </c>
      <c r="AW101" s="183">
        <v>362</v>
      </c>
      <c r="AX101" s="183"/>
      <c r="AY101" s="184">
        <v>6</v>
      </c>
      <c r="AZ101" s="184">
        <v>54</v>
      </c>
      <c r="BA101" s="173"/>
      <c r="BB101" s="174"/>
      <c r="BC101" s="175">
        <f t="shared" si="5"/>
        <v>64</v>
      </c>
      <c r="BD101" s="175">
        <f t="shared" si="6"/>
        <v>5</v>
      </c>
      <c r="BE101" s="142" t="str">
        <f t="shared" si="4"/>
        <v>2,5,7,8</v>
      </c>
      <c r="BF101" s="176" t="str">
        <f t="shared" si="7"/>
        <v>幸运儿,气象学家,佣兵,杂技演员</v>
      </c>
    </row>
    <row r="102" spans="1:58">
      <c r="A102" s="166">
        <f>输入错误检查!B101</f>
        <v>0</v>
      </c>
      <c r="B102" s="108">
        <f>原始数据!B102</f>
        <v>5</v>
      </c>
      <c r="C102" s="108">
        <f>原始数据!C102</f>
        <v>4</v>
      </c>
      <c r="D102" s="108">
        <f>原始数据!D102</f>
        <v>1400</v>
      </c>
      <c r="E102" s="108" t="str">
        <f>原始数据!E102</f>
        <v>TE</v>
      </c>
      <c r="F102" s="108" t="str">
        <f>原始数据!F102</f>
        <v>FPX.ZQ</v>
      </c>
      <c r="G102" s="108">
        <f>原始数据!G102</f>
        <v>2</v>
      </c>
      <c r="H102" s="108" t="str">
        <f>原始数据!H102</f>
        <v>下</v>
      </c>
      <c r="I102" s="108" t="str">
        <f>IF(原始数据!Y102="","",原始数据!Y102)</f>
        <v>湖景村</v>
      </c>
      <c r="J102" s="108" t="str">
        <f>原始数据!J102</f>
        <v>TE</v>
      </c>
      <c r="K102" s="167" t="str">
        <f>IF(赛后数据!$M102="","",_xlfn.IFS(L102=赛后数据!$N102,赛后数据!$M102,L102=赛后数据!$V102,赛后数据!$U102,L102=赛后数据!$AD102,赛后数据!$AC102,L102=赛后数据!$AL102,赛后数据!$AK102))</f>
        <v>lconfid</v>
      </c>
      <c r="L102" s="139" t="str">
        <f>IF(原始数据!AT102="","",原始数据!AT102)</f>
        <v>气象学家</v>
      </c>
      <c r="M102" s="177">
        <v>8</v>
      </c>
      <c r="N102" s="178" t="s">
        <v>368</v>
      </c>
      <c r="O102" s="178" t="s">
        <v>366</v>
      </c>
      <c r="P102" s="167" t="str">
        <f>IF(赛后数据!$M102="","",_xlfn.IFS(Q102=赛后数据!$N102,赛后数据!$M102,Q102=赛后数据!$V102,赛后数据!$U102,Q102=赛后数据!$AD102,赛后数据!$AC102,Q102=赛后数据!$AL102,赛后数据!$AK102))</f>
        <v>libao</v>
      </c>
      <c r="Q102" s="139" t="str">
        <f>IF(原始数据!AU102="","",原始数据!AU102)</f>
        <v>佣兵</v>
      </c>
      <c r="R102" s="177">
        <v>6</v>
      </c>
      <c r="S102" s="179" t="s">
        <v>367</v>
      </c>
      <c r="T102" s="179" t="s">
        <v>366</v>
      </c>
      <c r="U102" s="167" t="str">
        <f>IF(赛后数据!$M102="","",_xlfn.IFS(V102=赛后数据!$N102,赛后数据!$M102,V102=赛后数据!$V102,赛后数据!$U102,V102=赛后数据!$AD102,赛后数据!$AC102,V102=赛后数据!$AL102,赛后数据!$AK102))</f>
        <v>drop</v>
      </c>
      <c r="V102" s="139" t="str">
        <f>IF(原始数据!AW102="","",原始数据!AW102)</f>
        <v>调酒师</v>
      </c>
      <c r="W102" s="177">
        <v>5</v>
      </c>
      <c r="X102" s="179" t="s">
        <v>367</v>
      </c>
      <c r="Y102" s="179" t="s">
        <v>369</v>
      </c>
      <c r="Z102" s="167" t="str">
        <f>IF(赛后数据!$M102="","",_xlfn.IFS(AA102=赛后数据!$N102,赛后数据!$M102,AA102=赛后数据!$V102,赛后数据!$U102,AA102=赛后数据!$AD102,赛后数据!$AC102,AA102=赛后数据!$AL102,赛后数据!$AK102))</f>
        <v>maom</v>
      </c>
      <c r="AA102" s="139" t="str">
        <f>IF(原始数据!AY102="","",原始数据!AY102)</f>
        <v>杂技演员</v>
      </c>
      <c r="AB102" s="177">
        <v>2</v>
      </c>
      <c r="AC102" s="179" t="s">
        <v>367</v>
      </c>
      <c r="AD102" s="179" t="s">
        <v>369</v>
      </c>
      <c r="AE102" s="139" t="str">
        <f>IF(原始数据!K102="","",原始数据!K102)</f>
        <v>FPX.ZQ</v>
      </c>
      <c r="AF102" s="139" t="str">
        <f>IF(原始数据!L102="","",原始数据!L102)</f>
        <v>dongx</v>
      </c>
      <c r="AG102" s="136" t="s">
        <v>236</v>
      </c>
      <c r="AH102" s="177">
        <v>4</v>
      </c>
      <c r="AI102" s="179" t="s">
        <v>370</v>
      </c>
      <c r="AJ102" s="179" t="s">
        <v>371</v>
      </c>
      <c r="AK102" s="179" t="s">
        <v>144</v>
      </c>
      <c r="AL102" s="179" t="s">
        <v>121</v>
      </c>
      <c r="AM102" s="167" t="s">
        <v>82</v>
      </c>
      <c r="AN102" s="168"/>
      <c r="AO102" s="168"/>
      <c r="AP102" s="167" t="s">
        <v>373</v>
      </c>
      <c r="AQ102" s="182">
        <v>1</v>
      </c>
      <c r="AR102" s="182">
        <v>28</v>
      </c>
      <c r="AS102" s="182">
        <v>227</v>
      </c>
      <c r="AT102" s="182"/>
      <c r="AU102" s="183">
        <v>3</v>
      </c>
      <c r="AV102" s="183">
        <v>26</v>
      </c>
      <c r="AW102" s="183">
        <v>414</v>
      </c>
      <c r="AX102" s="183"/>
      <c r="AY102" s="184">
        <v>4</v>
      </c>
      <c r="AZ102" s="184">
        <v>38</v>
      </c>
      <c r="BA102" s="173"/>
      <c r="BB102" s="174"/>
      <c r="BC102" s="175">
        <f t="shared" si="5"/>
        <v>88</v>
      </c>
      <c r="BD102" s="175">
        <f t="shared" si="6"/>
        <v>6</v>
      </c>
      <c r="BE102" s="142" t="str">
        <f t="shared" si="4"/>
        <v>2,5,6,8</v>
      </c>
      <c r="BF102" s="176" t="str">
        <f t="shared" si="7"/>
        <v>气象学家,佣兵,调酒师,杂技演员</v>
      </c>
    </row>
    <row r="103" spans="1:58">
      <c r="A103" s="166">
        <f>输入错误检查!B102</f>
        <v>0</v>
      </c>
      <c r="B103" s="108">
        <f>原始数据!B103</f>
        <v>5</v>
      </c>
      <c r="C103" s="108">
        <f>原始数据!C103</f>
        <v>4</v>
      </c>
      <c r="D103" s="108">
        <f>原始数据!D103</f>
        <v>1400</v>
      </c>
      <c r="E103" s="108" t="str">
        <f>原始数据!E103</f>
        <v>TE</v>
      </c>
      <c r="F103" s="108" t="str">
        <f>原始数据!F103</f>
        <v>FPX.ZQ</v>
      </c>
      <c r="G103" s="108">
        <f>原始数据!G103</f>
        <v>3</v>
      </c>
      <c r="H103" s="108" t="str">
        <f>原始数据!H103</f>
        <v>上</v>
      </c>
      <c r="I103" s="108" t="str">
        <f>IF(原始数据!Y103="","",原始数据!Y103)</f>
        <v>月亮河公园</v>
      </c>
      <c r="J103" s="108" t="str">
        <f>原始数据!J103</f>
        <v>TE</v>
      </c>
      <c r="K103" s="167" t="str">
        <f>IF(赛后数据!$M103="","",_xlfn.IFS(L103=赛后数据!$N103,赛后数据!$M103,L103=赛后数据!$V103,赛后数据!$U103,L103=赛后数据!$AD103,赛后数据!$AC103,L103=赛后数据!$AL103,赛后数据!$AK103))</f>
        <v>lconfid</v>
      </c>
      <c r="L103" s="139" t="str">
        <f>IF(原始数据!AT103="","",原始数据!AT103)</f>
        <v>飞行家</v>
      </c>
      <c r="M103" s="177">
        <v>4</v>
      </c>
      <c r="N103" s="178" t="s">
        <v>368</v>
      </c>
      <c r="O103" s="178" t="s">
        <v>367</v>
      </c>
      <c r="P103" s="167" t="str">
        <f>IF(赛后数据!$M103="","",_xlfn.IFS(Q103=赛后数据!$N103,赛后数据!$M103,Q103=赛后数据!$V103,赛后数据!$U103,Q103=赛后数据!$AD103,赛后数据!$AC103,Q103=赛后数据!$AL103,赛后数据!$AK103))</f>
        <v>maom</v>
      </c>
      <c r="Q103" s="139" t="str">
        <f>IF(原始数据!AU103="","",原始数据!AU103)</f>
        <v>空军</v>
      </c>
      <c r="R103" s="177">
        <v>11</v>
      </c>
      <c r="S103" s="179" t="s">
        <v>368</v>
      </c>
      <c r="T103" s="179" t="s">
        <v>367</v>
      </c>
      <c r="U103" s="167" t="str">
        <f>IF(赛后数据!$M103="","",_xlfn.IFS(V103=赛后数据!$N103,赛后数据!$M103,V103=赛后数据!$V103,赛后数据!$U103,V103=赛后数据!$AD103,赛后数据!$AC103,V103=赛后数据!$AL103,赛后数据!$AK103))</f>
        <v>libao</v>
      </c>
      <c r="V103" s="139" t="str">
        <f>IF(原始数据!AW103="","",原始数据!AW103)</f>
        <v>逃脱大师</v>
      </c>
      <c r="W103" s="177">
        <v>2</v>
      </c>
      <c r="X103" s="179" t="s">
        <v>367</v>
      </c>
      <c r="Y103" s="179" t="s">
        <v>366</v>
      </c>
      <c r="Z103" s="167" t="str">
        <f>IF(赛后数据!$M103="","",_xlfn.IFS(AA103=赛后数据!$N103,赛后数据!$M103,AA103=赛后数据!$V103,赛后数据!$U103,AA103=赛后数据!$AD103,赛后数据!$AC103,AA103=赛后数据!$AL103,赛后数据!$AK103))</f>
        <v>drop</v>
      </c>
      <c r="AA103" s="139" t="str">
        <f>IF(原始数据!AY103="","",原始数据!AY103)</f>
        <v>幻灯师</v>
      </c>
      <c r="AB103" s="177">
        <v>9</v>
      </c>
      <c r="AC103" s="179" t="s">
        <v>368</v>
      </c>
      <c r="AD103" s="179" t="s">
        <v>366</v>
      </c>
      <c r="AE103" s="139" t="str">
        <f>IF(原始数据!K103="","",原始数据!K103)</f>
        <v>FPX.ZQ</v>
      </c>
      <c r="AF103" s="139" t="str">
        <f>IF(原始数据!L103="","",原始数据!L103)</f>
        <v>dongx</v>
      </c>
      <c r="AG103" s="139" t="str">
        <f>IF(原始数据!AZ103="","",原始数据!AZ103)</f>
        <v>鹿头</v>
      </c>
      <c r="AH103" s="177">
        <v>10</v>
      </c>
      <c r="AI103" s="179" t="s">
        <v>370</v>
      </c>
      <c r="AJ103" s="179" t="s">
        <v>371</v>
      </c>
      <c r="AK103" s="179" t="s">
        <v>144</v>
      </c>
      <c r="AL103" s="179" t="s">
        <v>121</v>
      </c>
      <c r="AM103" s="167" t="s">
        <v>83</v>
      </c>
      <c r="AN103" s="168"/>
      <c r="AO103" s="168"/>
      <c r="AP103" s="167" t="s">
        <v>376</v>
      </c>
      <c r="AQ103" s="182">
        <v>1</v>
      </c>
      <c r="AR103" s="182">
        <v>26</v>
      </c>
      <c r="AS103" s="182">
        <v>249</v>
      </c>
      <c r="AT103" s="182"/>
      <c r="AU103" s="183">
        <v>3</v>
      </c>
      <c r="AV103" s="183">
        <v>26</v>
      </c>
      <c r="AW103" s="183">
        <v>465</v>
      </c>
      <c r="AX103" s="183"/>
      <c r="AY103" s="184">
        <v>3</v>
      </c>
      <c r="AZ103" s="184">
        <v>48</v>
      </c>
      <c r="BA103" s="173"/>
      <c r="BB103" s="174"/>
      <c r="BC103" s="175">
        <f t="shared" si="5"/>
        <v>86</v>
      </c>
      <c r="BD103" s="175">
        <f t="shared" si="6"/>
        <v>6</v>
      </c>
      <c r="BE103" s="142" t="str">
        <f t="shared" si="4"/>
        <v>2,4,9,11</v>
      </c>
      <c r="BF103" s="176" t="str">
        <f t="shared" si="7"/>
        <v>飞行家,空军,逃脱大师,幻灯师</v>
      </c>
    </row>
    <row r="104" spans="1:58">
      <c r="A104" s="166">
        <f>输入错误检查!B103</f>
        <v>0</v>
      </c>
      <c r="B104" s="108">
        <f>原始数据!B104</f>
        <v>5</v>
      </c>
      <c r="C104" s="108">
        <f>原始数据!C104</f>
        <v>4</v>
      </c>
      <c r="D104" s="108">
        <f>原始数据!D104</f>
        <v>1400</v>
      </c>
      <c r="E104" s="108" t="str">
        <f>原始数据!E104</f>
        <v>TE</v>
      </c>
      <c r="F104" s="108" t="str">
        <f>原始数据!F104</f>
        <v>FPX.ZQ</v>
      </c>
      <c r="G104" s="108">
        <f>原始数据!G104</f>
        <v>3</v>
      </c>
      <c r="H104" s="108" t="str">
        <f>原始数据!H104</f>
        <v>下</v>
      </c>
      <c r="I104" s="108" t="str">
        <f>IF(原始数据!Y104="","",原始数据!Y104)</f>
        <v>月亮河公园</v>
      </c>
      <c r="J104" s="108" t="str">
        <f>原始数据!J104</f>
        <v>FPX.ZQ</v>
      </c>
      <c r="K104" s="167" t="str">
        <f>IF(赛后数据!$M104="","",_xlfn.IFS(L104=赛后数据!$N104,赛后数据!$M104,L104=赛后数据!$V104,赛后数据!$U104,L104=赛后数据!$AD104,赛后数据!$AC104,L104=赛后数据!$AL104,赛后数据!$AK104))</f>
        <v>lin</v>
      </c>
      <c r="L104" s="139" t="str">
        <f>IF(原始数据!AT104="","",原始数据!AT104)</f>
        <v>逃脱大师</v>
      </c>
      <c r="M104" s="177">
        <v>11</v>
      </c>
      <c r="N104" s="178" t="s">
        <v>367</v>
      </c>
      <c r="O104" s="178" t="s">
        <v>366</v>
      </c>
      <c r="P104" s="167" t="str">
        <f>IF(赛后数据!$M104="","",_xlfn.IFS(Q104=赛后数据!$N104,赛后数据!$M104,Q104=赛后数据!$V104,赛后数据!$U104,Q104=赛后数据!$AD104,赛后数据!$AC104,Q104=赛后数据!$AL104,赛后数据!$AK104))</f>
        <v>sans</v>
      </c>
      <c r="Q104" s="139" t="str">
        <f>IF(原始数据!AU104="","",原始数据!AU104)</f>
        <v>空军</v>
      </c>
      <c r="R104" s="177">
        <v>9</v>
      </c>
      <c r="S104" s="179" t="s">
        <v>368</v>
      </c>
      <c r="T104" s="179" t="s">
        <v>369</v>
      </c>
      <c r="U104" s="167" t="str">
        <f>IF(赛后数据!$M104="","",_xlfn.IFS(V104=赛后数据!$N104,赛后数据!$M104,V104=赛后数据!$V104,赛后数据!$U104,V104=赛后数据!$AD104,赛后数据!$AC104,V104=赛后数据!$AL104,赛后数据!$AK104))</f>
        <v>stian</v>
      </c>
      <c r="V104" s="139" t="str">
        <f>IF(原始数据!AW104="","",原始数据!AW104)</f>
        <v>木偶师</v>
      </c>
      <c r="W104" s="177">
        <v>2</v>
      </c>
      <c r="X104" s="179" t="s">
        <v>367</v>
      </c>
      <c r="Y104" s="179" t="s">
        <v>369</v>
      </c>
      <c r="Z104" s="167" t="str">
        <f>IF(赛后数据!$M104="","",_xlfn.IFS(AA104=赛后数据!$N104,赛后数据!$M104,AA104=赛后数据!$V104,赛后数据!$U104,AA104=赛后数据!$AD104,赛后数据!$AC104,AA104=赛后数据!$AL104,赛后数据!$AK104))</f>
        <v>yuan</v>
      </c>
      <c r="AA104" s="139" t="str">
        <f>IF(原始数据!AY104="","",原始数据!AY104)</f>
        <v>入殓师</v>
      </c>
      <c r="AB104" s="177">
        <v>4</v>
      </c>
      <c r="AC104" s="179" t="s">
        <v>368</v>
      </c>
      <c r="AD104" s="179" t="s">
        <v>366</v>
      </c>
      <c r="AE104" s="139" t="str">
        <f>IF(原始数据!K104="","",原始数据!K104)</f>
        <v>TE</v>
      </c>
      <c r="AF104" s="139" t="str">
        <f>IF(原始数据!L104="","",原始数据!L104)</f>
        <v>ppei</v>
      </c>
      <c r="AG104" s="139" t="str">
        <f>IF(原始数据!AZ104="","",原始数据!AZ104)</f>
        <v>喧嚣</v>
      </c>
      <c r="AH104" s="177">
        <v>5</v>
      </c>
      <c r="AI104" s="179" t="s">
        <v>371</v>
      </c>
      <c r="AJ104" s="179" t="s">
        <v>374</v>
      </c>
      <c r="AK104" s="179" t="s">
        <v>155</v>
      </c>
      <c r="AL104" s="179" t="s">
        <v>375</v>
      </c>
      <c r="AM104" s="167" t="s">
        <v>138</v>
      </c>
      <c r="AN104" s="168"/>
      <c r="AO104" s="168"/>
      <c r="AP104" s="167" t="s">
        <v>376</v>
      </c>
      <c r="AQ104" s="182">
        <v>0</v>
      </c>
      <c r="AR104" s="182">
        <v>50</v>
      </c>
      <c r="AS104" s="182">
        <v>123</v>
      </c>
      <c r="AT104" s="182"/>
      <c r="AU104" s="183">
        <v>3</v>
      </c>
      <c r="AV104" s="183">
        <v>26</v>
      </c>
      <c r="AW104" s="183">
        <v>432</v>
      </c>
      <c r="AX104" s="183"/>
      <c r="AY104" s="184">
        <v>4</v>
      </c>
      <c r="AZ104" s="184">
        <v>44</v>
      </c>
      <c r="BA104" s="173"/>
      <c r="BB104" s="174"/>
      <c r="BC104" s="175">
        <f t="shared" si="5"/>
        <v>50</v>
      </c>
      <c r="BD104" s="175">
        <f t="shared" si="6"/>
        <v>6</v>
      </c>
      <c r="BE104" s="142" t="str">
        <f t="shared" si="4"/>
        <v>2,4,9,11</v>
      </c>
      <c r="BF104" s="176" t="str">
        <f t="shared" si="7"/>
        <v>逃脱大师,空军,木偶师,入殓师</v>
      </c>
    </row>
    <row r="105" spans="1:58">
      <c r="A105" s="166">
        <f>输入错误检查!B104</f>
        <v>0</v>
      </c>
      <c r="B105" s="108">
        <f>原始数据!B105</f>
        <v>5</v>
      </c>
      <c r="C105" s="108">
        <f>原始数据!C105</f>
        <v>4</v>
      </c>
      <c r="D105" s="108">
        <f>原始数据!D105</f>
        <v>1400</v>
      </c>
      <c r="E105" s="108" t="str">
        <f>原始数据!E105</f>
        <v>TE</v>
      </c>
      <c r="F105" s="108" t="str">
        <f>原始数据!F105</f>
        <v>FPX.ZQ</v>
      </c>
      <c r="G105" s="108">
        <f>原始数据!G105</f>
        <v>4</v>
      </c>
      <c r="H105" s="108" t="str">
        <f>原始数据!H105</f>
        <v>上</v>
      </c>
      <c r="I105" s="108" t="str">
        <f>IF(原始数据!Y105="","",原始数据!Y105)</f>
        <v>军工厂</v>
      </c>
      <c r="J105" s="108" t="str">
        <f>原始数据!J105</f>
        <v>TE</v>
      </c>
      <c r="K105" s="167" t="str">
        <f>IF(赛后数据!$M105="","",_xlfn.IFS(L105=赛后数据!$N105,赛后数据!$M105,L105=赛后数据!$V105,赛后数据!$U105,L105=赛后数据!$AD105,赛后数据!$AC105,L105=赛后数据!$AL105,赛后数据!$AK105))</f>
        <v>drop</v>
      </c>
      <c r="L105" s="139" t="str">
        <f>IF(原始数据!AT105="","",原始数据!AT105)</f>
        <v>机械师</v>
      </c>
      <c r="M105" s="177">
        <v>9</v>
      </c>
      <c r="N105" s="178" t="s">
        <v>368</v>
      </c>
      <c r="O105" s="178" t="s">
        <v>369</v>
      </c>
      <c r="P105" s="167" t="str">
        <f>IF(赛后数据!$M105="","",_xlfn.IFS(Q105=赛后数据!$N105,赛后数据!$M105,Q105=赛后数据!$V105,赛后数据!$U105,Q105=赛后数据!$AD105,赛后数据!$AC105,Q105=赛后数据!$AL105,赛后数据!$AK105))</f>
        <v>lconfid</v>
      </c>
      <c r="Q105" s="139" t="str">
        <f>IF(原始数据!AU105="","",原始数据!AU105)</f>
        <v>前锋</v>
      </c>
      <c r="R105" s="177">
        <v>5</v>
      </c>
      <c r="S105" s="179" t="s">
        <v>368</v>
      </c>
      <c r="T105" s="179" t="s">
        <v>367</v>
      </c>
      <c r="U105" s="167" t="str">
        <f>IF(赛后数据!$M105="","",_xlfn.IFS(V105=赛后数据!$N105,赛后数据!$M105,V105=赛后数据!$V105,赛后数据!$U105,V105=赛后数据!$AD105,赛后数据!$AC105,V105=赛后数据!$AL105,赛后数据!$AK105))</f>
        <v>libao</v>
      </c>
      <c r="V105" s="139" t="str">
        <f>IF(原始数据!AW105="","",原始数据!AW105)</f>
        <v>园丁</v>
      </c>
      <c r="W105" s="177">
        <v>8</v>
      </c>
      <c r="X105" s="179" t="s">
        <v>367</v>
      </c>
      <c r="Y105" s="179" t="s">
        <v>366</v>
      </c>
      <c r="Z105" s="167" t="str">
        <f>IF(赛后数据!$M105="","",_xlfn.IFS(AA105=赛后数据!$N105,赛后数据!$M105,AA105=赛后数据!$V105,赛后数据!$U105,AA105=赛后数据!$AD105,赛后数据!$AC105,AA105=赛后数据!$AL105,赛后数据!$AK105))</f>
        <v>maom</v>
      </c>
      <c r="AA105" s="139" t="str">
        <f>IF(原始数据!AY105="","",原始数据!AY105)</f>
        <v>邮差</v>
      </c>
      <c r="AB105" s="177">
        <v>2</v>
      </c>
      <c r="AC105" s="179" t="s">
        <v>368</v>
      </c>
      <c r="AD105" s="179" t="s">
        <v>367</v>
      </c>
      <c r="AE105" s="139" t="str">
        <f>IF(原始数据!K105="","",原始数据!K105)</f>
        <v>FPX.ZQ</v>
      </c>
      <c r="AF105" s="139" t="str">
        <f>IF(原始数据!L105="","",原始数据!L105)</f>
        <v>dongx</v>
      </c>
      <c r="AG105" s="139" t="str">
        <f>IF(原始数据!AZ105="","",原始数据!AZ105)</f>
        <v>梦之女巫</v>
      </c>
      <c r="AH105" s="177">
        <v>6</v>
      </c>
      <c r="AI105" s="179" t="s">
        <v>370</v>
      </c>
      <c r="AJ105" s="179" t="s">
        <v>371</v>
      </c>
      <c r="AK105" s="179" t="s">
        <v>110</v>
      </c>
      <c r="AL105" s="179" t="s">
        <v>144</v>
      </c>
      <c r="AM105" s="167" t="s">
        <v>80</v>
      </c>
      <c r="AN105" s="168"/>
      <c r="AO105" s="168"/>
      <c r="AP105" s="167" t="s">
        <v>380</v>
      </c>
      <c r="AQ105" s="182">
        <v>1</v>
      </c>
      <c r="AR105" s="182">
        <v>29</v>
      </c>
      <c r="AS105" s="182">
        <v>226</v>
      </c>
      <c r="AT105" s="182"/>
      <c r="AU105" s="183">
        <v>3</v>
      </c>
      <c r="AV105" s="183">
        <v>27</v>
      </c>
      <c r="AW105" s="183">
        <v>469</v>
      </c>
      <c r="AX105" s="183"/>
      <c r="AY105" s="184">
        <v>4</v>
      </c>
      <c r="AZ105" s="184">
        <v>36</v>
      </c>
      <c r="BA105" s="173"/>
      <c r="BB105" s="174"/>
      <c r="BC105" s="175">
        <f t="shared" si="5"/>
        <v>89</v>
      </c>
      <c r="BD105" s="175">
        <f t="shared" si="6"/>
        <v>7</v>
      </c>
      <c r="BE105" s="142" t="str">
        <f t="shared" si="4"/>
        <v>2,5,8,9</v>
      </c>
      <c r="BF105" s="176" t="str">
        <f t="shared" si="7"/>
        <v>机械师,前锋,园丁,邮差</v>
      </c>
    </row>
    <row r="106" spans="1:58">
      <c r="A106" s="166">
        <f>输入错误检查!B105</f>
        <v>0</v>
      </c>
      <c r="B106" s="108">
        <f>原始数据!B106</f>
        <v>5</v>
      </c>
      <c r="C106" s="108">
        <f>原始数据!C106</f>
        <v>4</v>
      </c>
      <c r="D106" s="108">
        <f>原始数据!D106</f>
        <v>1400</v>
      </c>
      <c r="E106" s="108" t="str">
        <f>原始数据!E106</f>
        <v>TE</v>
      </c>
      <c r="F106" s="108" t="str">
        <f>原始数据!F106</f>
        <v>FPX.ZQ</v>
      </c>
      <c r="G106" s="108">
        <f>原始数据!G106</f>
        <v>4</v>
      </c>
      <c r="H106" s="108" t="str">
        <f>原始数据!H106</f>
        <v>下</v>
      </c>
      <c r="I106" s="108" t="str">
        <f>IF(原始数据!Y106="","",原始数据!Y106)</f>
        <v>军工厂</v>
      </c>
      <c r="J106" s="108" t="str">
        <f>原始数据!J106</f>
        <v>FPX.ZQ</v>
      </c>
      <c r="K106" s="167" t="str">
        <f>IF(赛后数据!$M106="","",_xlfn.IFS(L106=赛后数据!$N106,赛后数据!$M106,L106=赛后数据!$V106,赛后数据!$U106,L106=赛后数据!$AD106,赛后数据!$AC106,L106=赛后数据!$AL106,赛后数据!$AK106))</f>
        <v>stian</v>
      </c>
      <c r="L106" s="139" t="str">
        <f>IF(原始数据!AT106="","",原始数据!AT106)</f>
        <v>玩具商</v>
      </c>
      <c r="M106" s="177">
        <v>2</v>
      </c>
      <c r="N106" s="178" t="s">
        <v>367</v>
      </c>
      <c r="O106" s="178" t="s">
        <v>369</v>
      </c>
      <c r="P106" s="167" t="str">
        <f>IF(赛后数据!$M106="","",_xlfn.IFS(Q106=赛后数据!$N106,赛后数据!$M106,Q106=赛后数据!$V106,赛后数据!$U106,Q106=赛后数据!$AD106,赛后数据!$AC106,Q106=赛后数据!$AL106,赛后数据!$AK106))</f>
        <v>sans</v>
      </c>
      <c r="Q106" s="139" t="str">
        <f>IF(原始数据!AU106="","",原始数据!AU106)</f>
        <v>勘探员</v>
      </c>
      <c r="R106" s="177">
        <v>6</v>
      </c>
      <c r="S106" s="179" t="s">
        <v>368</v>
      </c>
      <c r="T106" s="179" t="s">
        <v>366</v>
      </c>
      <c r="U106" s="167" t="str">
        <f>IF(赛后数据!$M106="","",_xlfn.IFS(V106=赛后数据!$N106,赛后数据!$M106,V106=赛后数据!$V106,赛后数据!$U106,V106=赛后数据!$AD106,赛后数据!$AC106,V106=赛后数据!$AL106,赛后数据!$AK106))</f>
        <v>lin</v>
      </c>
      <c r="V106" s="139" t="str">
        <f>IF(原始数据!AW106="","",原始数据!AW106)</f>
        <v>守墓人</v>
      </c>
      <c r="W106" s="177">
        <v>5</v>
      </c>
      <c r="X106" s="179" t="s">
        <v>367</v>
      </c>
      <c r="Y106" s="179" t="s">
        <v>366</v>
      </c>
      <c r="Z106" s="167" t="str">
        <f>IF(赛后数据!$M106="","",_xlfn.IFS(AA106=赛后数据!$N106,赛后数据!$M106,AA106=赛后数据!$V106,赛后数据!$U106,AA106=赛后数据!$AD106,赛后数据!$AC106,AA106=赛后数据!$AL106,赛后数据!$AK106))</f>
        <v>yuan</v>
      </c>
      <c r="AA106" s="139" t="str">
        <f>IF(原始数据!AY106="","",原始数据!AY106)</f>
        <v>园丁</v>
      </c>
      <c r="AB106" s="177">
        <v>8</v>
      </c>
      <c r="AC106" s="179" t="s">
        <v>368</v>
      </c>
      <c r="AD106" s="179" t="s">
        <v>367</v>
      </c>
      <c r="AE106" s="139" t="str">
        <f>IF(原始数据!K106="","",原始数据!K106)</f>
        <v>TE</v>
      </c>
      <c r="AF106" s="139" t="str">
        <f>IF(原始数据!L106="","",原始数据!L106)</f>
        <v>ppei</v>
      </c>
      <c r="AG106" s="139" t="str">
        <f>IF(原始数据!AZ106="","",原始数据!AZ106)</f>
        <v>渔女</v>
      </c>
      <c r="AH106" s="177">
        <v>4</v>
      </c>
      <c r="AI106" s="179" t="s">
        <v>371</v>
      </c>
      <c r="AJ106" s="179" t="s">
        <v>374</v>
      </c>
      <c r="AK106" s="179" t="s">
        <v>144</v>
      </c>
      <c r="AL106" s="179" t="s">
        <v>375</v>
      </c>
      <c r="AM106" s="167" t="s">
        <v>139</v>
      </c>
      <c r="AN106" s="168"/>
      <c r="AO106" s="168"/>
      <c r="AP106" s="167" t="s">
        <v>376</v>
      </c>
      <c r="AQ106" s="182">
        <v>1</v>
      </c>
      <c r="AR106" s="182">
        <v>24</v>
      </c>
      <c r="AS106" s="182">
        <v>192</v>
      </c>
      <c r="AT106" s="182"/>
      <c r="AU106" s="183">
        <v>3</v>
      </c>
      <c r="AV106" s="183">
        <v>26</v>
      </c>
      <c r="AW106" s="183">
        <v>386</v>
      </c>
      <c r="AX106" s="183"/>
      <c r="AY106" s="184">
        <v>4</v>
      </c>
      <c r="AZ106" s="184">
        <v>23</v>
      </c>
      <c r="BA106" s="173"/>
      <c r="BB106" s="174"/>
      <c r="BC106" s="175">
        <f t="shared" si="5"/>
        <v>84</v>
      </c>
      <c r="BD106" s="175">
        <f t="shared" si="6"/>
        <v>6</v>
      </c>
      <c r="BE106" s="142" t="str">
        <f t="shared" si="4"/>
        <v>2,5,6,8</v>
      </c>
      <c r="BF106" s="176" t="str">
        <f t="shared" si="7"/>
        <v>玩具商,勘探员,守墓人,园丁</v>
      </c>
    </row>
    <row r="107" spans="1:58">
      <c r="A107" s="166">
        <f>输入错误检查!B106</f>
        <v>0</v>
      </c>
      <c r="B107" s="108">
        <f>原始数据!B107</f>
        <v>5</v>
      </c>
      <c r="C107" s="108">
        <f>原始数据!C107</f>
        <v>4</v>
      </c>
      <c r="D107" s="108">
        <f>原始数据!D107</f>
        <v>1400</v>
      </c>
      <c r="E107" s="108" t="str">
        <f>原始数据!E107</f>
        <v>TE</v>
      </c>
      <c r="F107" s="108" t="str">
        <f>原始数据!F107</f>
        <v>FPX.ZQ</v>
      </c>
      <c r="G107" s="108">
        <f>原始数据!G107</f>
        <v>5</v>
      </c>
      <c r="H107" s="108" t="str">
        <f>原始数据!H107</f>
        <v>上</v>
      </c>
      <c r="I107" s="108" t="str">
        <f>IF(原始数据!Y107="","",原始数据!Y107)</f>
        <v>永眠镇</v>
      </c>
      <c r="J107" s="108" t="str">
        <f>原始数据!J107</f>
        <v>TE</v>
      </c>
      <c r="K107" s="167" t="str">
        <f>IF(赛后数据!$M107="","",_xlfn.IFS(L107=赛后数据!$N107,赛后数据!$M107,L107=赛后数据!$V107,赛后数据!$U107,L107=赛后数据!$AD107,赛后数据!$AC107,L107=赛后数据!$AL107,赛后数据!$AK107))</f>
        <v>lconfid</v>
      </c>
      <c r="L107" s="139" t="str">
        <f>IF(原始数据!AT107="","",原始数据!AT107)</f>
        <v>前锋</v>
      </c>
      <c r="M107" s="177">
        <v>5</v>
      </c>
      <c r="N107" s="178" t="s">
        <v>368</v>
      </c>
      <c r="O107" s="178" t="s">
        <v>367</v>
      </c>
      <c r="P107" s="167" t="str">
        <f>IF(赛后数据!$M107="","",_xlfn.IFS(Q107=赛后数据!$N107,赛后数据!$M107,Q107=赛后数据!$V107,赛后数据!$U107,Q107=赛后数据!$AD107,赛后数据!$AC107,Q107=赛后数据!$AL107,赛后数据!$AK107))</f>
        <v>drop</v>
      </c>
      <c r="Q107" s="139" t="str">
        <f>IF(原始数据!AU107="","",原始数据!AU107)</f>
        <v>祭司</v>
      </c>
      <c r="R107" s="177">
        <v>6</v>
      </c>
      <c r="S107" s="179" t="s">
        <v>366</v>
      </c>
      <c r="T107" s="179" t="s">
        <v>369</v>
      </c>
      <c r="U107" s="167" t="str">
        <f>IF(赛后数据!$M107="","",_xlfn.IFS(V107=赛后数据!$N107,赛后数据!$M107,V107=赛后数据!$V107,赛后数据!$U107,V107=赛后数据!$AD107,赛后数据!$AC107,V107=赛后数据!$AL107,赛后数据!$AK107))</f>
        <v>maom</v>
      </c>
      <c r="V107" s="139" t="str">
        <f>IF(原始数据!AW107="","",原始数据!AW107)</f>
        <v>邮差</v>
      </c>
      <c r="W107" s="177">
        <v>8</v>
      </c>
      <c r="X107" s="179" t="s">
        <v>367</v>
      </c>
      <c r="Y107" s="179" t="s">
        <v>369</v>
      </c>
      <c r="Z107" s="167" t="str">
        <f>IF(赛后数据!$M107="","",_xlfn.IFS(AA107=赛后数据!$N107,赛后数据!$M107,AA107=赛后数据!$V107,赛后数据!$U107,AA107=赛后数据!$AD107,赛后数据!$AC107,AA107=赛后数据!$AL107,赛后数据!$AK107))</f>
        <v>libao</v>
      </c>
      <c r="AA107" s="139" t="str">
        <f>IF(原始数据!AY107="","",原始数据!AY107)</f>
        <v>入殓师</v>
      </c>
      <c r="AB107" s="177">
        <v>2</v>
      </c>
      <c r="AC107" s="179" t="s">
        <v>366</v>
      </c>
      <c r="AD107" s="179" t="s">
        <v>369</v>
      </c>
      <c r="AE107" s="139" t="str">
        <f>IF(原始数据!K107="","",原始数据!K107)</f>
        <v>FPX.ZQ</v>
      </c>
      <c r="AF107" s="139" t="str">
        <f>IF(原始数据!L107="","",原始数据!L107)</f>
        <v>dongx</v>
      </c>
      <c r="AG107" s="139" t="str">
        <f>IF(原始数据!AZ107="","",原始数据!AZ107)</f>
        <v>梦之女巫</v>
      </c>
      <c r="AH107" s="177">
        <v>9</v>
      </c>
      <c r="AI107" s="179" t="s">
        <v>370</v>
      </c>
      <c r="AJ107" s="179" t="s">
        <v>371</v>
      </c>
      <c r="AK107" s="179" t="s">
        <v>144</v>
      </c>
      <c r="AL107" s="179" t="s">
        <v>377</v>
      </c>
      <c r="AM107" s="167" t="s">
        <v>82</v>
      </c>
      <c r="AN107" s="168"/>
      <c r="AO107" s="168"/>
      <c r="AP107" s="167" t="s">
        <v>389</v>
      </c>
      <c r="AQ107" s="182">
        <v>2</v>
      </c>
      <c r="AR107" s="182">
        <v>8</v>
      </c>
      <c r="AS107" s="182">
        <v>281</v>
      </c>
      <c r="AT107" s="182"/>
      <c r="AU107" s="183">
        <v>3</v>
      </c>
      <c r="AV107" s="183">
        <v>26</v>
      </c>
      <c r="AW107" s="183">
        <v>466</v>
      </c>
      <c r="AX107" s="183"/>
      <c r="AY107" s="184">
        <v>5</v>
      </c>
      <c r="AZ107" s="184">
        <v>47</v>
      </c>
      <c r="BA107" s="173"/>
      <c r="BB107" s="174"/>
      <c r="BC107" s="175">
        <f t="shared" si="5"/>
        <v>128</v>
      </c>
      <c r="BD107" s="175">
        <f t="shared" si="6"/>
        <v>6</v>
      </c>
      <c r="BE107" s="142" t="str">
        <f t="shared" si="4"/>
        <v>2,5,6,8</v>
      </c>
      <c r="BF107" s="176" t="str">
        <f t="shared" si="7"/>
        <v>前锋,祭司,邮差,入殓师</v>
      </c>
    </row>
    <row r="108" spans="1:58">
      <c r="A108" s="166">
        <f>输入错误检查!B107</f>
        <v>0</v>
      </c>
      <c r="B108" s="108">
        <f>原始数据!B108</f>
        <v>5</v>
      </c>
      <c r="C108" s="108">
        <f>原始数据!C108</f>
        <v>4</v>
      </c>
      <c r="D108" s="108">
        <f>原始数据!D108</f>
        <v>1400</v>
      </c>
      <c r="E108" s="108" t="str">
        <f>原始数据!E108</f>
        <v>TE</v>
      </c>
      <c r="F108" s="108" t="str">
        <f>原始数据!F108</f>
        <v>FPX.ZQ</v>
      </c>
      <c r="G108" s="108">
        <f>原始数据!G108</f>
        <v>5</v>
      </c>
      <c r="H108" s="108" t="str">
        <f>原始数据!H108</f>
        <v>下</v>
      </c>
      <c r="I108" s="108" t="str">
        <f>IF(原始数据!Y108="","",原始数据!Y108)</f>
        <v>永眠镇</v>
      </c>
      <c r="J108" s="108" t="str">
        <f>原始数据!J108</f>
        <v/>
      </c>
      <c r="K108" s="167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39" t="str">
        <f>IF(原始数据!AT108="","",原始数据!AT108)</f>
        <v/>
      </c>
      <c r="M108" s="177"/>
      <c r="N108" s="181"/>
      <c r="O108" s="181"/>
      <c r="P108" s="167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39" t="str">
        <f>IF(原始数据!AU108="","",原始数据!AU108)</f>
        <v/>
      </c>
      <c r="R108" s="177"/>
      <c r="S108" s="177"/>
      <c r="T108" s="177"/>
      <c r="U108" s="167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39" t="str">
        <f>IF(原始数据!AW108="","",原始数据!AW108)</f>
        <v/>
      </c>
      <c r="W108" s="177"/>
      <c r="X108" s="177"/>
      <c r="Y108" s="177"/>
      <c r="Z108" s="167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39" t="str">
        <f>IF(原始数据!AY108="","",原始数据!AY108)</f>
        <v/>
      </c>
      <c r="AB108" s="177"/>
      <c r="AC108" s="177"/>
      <c r="AD108" s="177"/>
      <c r="AE108" s="139" t="str">
        <f>IF(原始数据!K108="","",原始数据!K108)</f>
        <v/>
      </c>
      <c r="AF108" s="139" t="str">
        <f>IF(原始数据!L108="","",原始数据!L108)</f>
        <v/>
      </c>
      <c r="AG108" s="139" t="str">
        <f>IF(原始数据!AZ108="","",原始数据!AZ108)</f>
        <v/>
      </c>
      <c r="AH108" s="177"/>
      <c r="AI108" s="177"/>
      <c r="AJ108" s="177"/>
      <c r="AK108" s="179"/>
      <c r="AL108" s="179"/>
      <c r="AM108" s="168"/>
      <c r="AN108" s="168"/>
      <c r="AO108" s="168"/>
      <c r="AP108" s="168"/>
      <c r="AQ108" s="182"/>
      <c r="AR108" s="182"/>
      <c r="AS108" s="182"/>
      <c r="AT108" s="182"/>
      <c r="AU108" s="183"/>
      <c r="AV108" s="183"/>
      <c r="AW108" s="183"/>
      <c r="AX108" s="183"/>
      <c r="AY108" s="184"/>
      <c r="AZ108" s="184"/>
      <c r="BA108" s="173"/>
      <c r="BB108" s="174"/>
      <c r="BC108" s="175">
        <f t="shared" si="5"/>
        <v>0</v>
      </c>
      <c r="BD108" s="175" t="str">
        <f t="shared" si="6"/>
        <v/>
      </c>
      <c r="BE108" s="142" t="str">
        <f t="shared" si="4"/>
        <v/>
      </c>
      <c r="BF108" s="176" t="str">
        <f t="shared" si="7"/>
        <v/>
      </c>
    </row>
    <row r="109" spans="1:58">
      <c r="A109" s="166">
        <f>输入错误检查!B108</f>
        <v>0</v>
      </c>
      <c r="B109" s="108">
        <f>原始数据!B109</f>
        <v>5</v>
      </c>
      <c r="C109" s="108">
        <f>原始数据!C109</f>
        <v>4</v>
      </c>
      <c r="D109" s="108">
        <f>原始数据!D109</f>
        <v>1400</v>
      </c>
      <c r="E109" s="108" t="str">
        <f>原始数据!E109</f>
        <v>TE</v>
      </c>
      <c r="F109" s="108" t="str">
        <f>原始数据!F109</f>
        <v>FPX.ZQ</v>
      </c>
      <c r="G109" s="108" t="str">
        <f>原始数据!G109</f>
        <v>加</v>
      </c>
      <c r="H109" s="108" t="str">
        <f>原始数据!H109</f>
        <v>上</v>
      </c>
      <c r="I109" s="108" t="str">
        <f>IF(原始数据!Y109="","",原始数据!Y109)</f>
        <v/>
      </c>
      <c r="J109" s="108" t="str">
        <f>原始数据!J109</f>
        <v/>
      </c>
      <c r="K109" s="167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39" t="str">
        <f>IF(原始数据!AT109="","",原始数据!AT109)</f>
        <v/>
      </c>
      <c r="M109" s="177"/>
      <c r="N109" s="181"/>
      <c r="O109" s="181"/>
      <c r="P109" s="167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39" t="str">
        <f>IF(原始数据!AU109="","",原始数据!AU109)</f>
        <v/>
      </c>
      <c r="R109" s="177"/>
      <c r="S109" s="177"/>
      <c r="T109" s="177"/>
      <c r="U109" s="167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39" t="str">
        <f>IF(原始数据!AW109="","",原始数据!AW109)</f>
        <v/>
      </c>
      <c r="W109" s="177"/>
      <c r="X109" s="177"/>
      <c r="Y109" s="177"/>
      <c r="Z109" s="167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39" t="str">
        <f>IF(原始数据!AY109="","",原始数据!AY109)</f>
        <v/>
      </c>
      <c r="AB109" s="177"/>
      <c r="AC109" s="177"/>
      <c r="AD109" s="177"/>
      <c r="AE109" s="139" t="str">
        <f>IF(原始数据!K109="","",原始数据!K109)</f>
        <v/>
      </c>
      <c r="AF109" s="139" t="str">
        <f>IF(原始数据!L109="","",原始数据!L109)</f>
        <v/>
      </c>
      <c r="AG109" s="139" t="str">
        <f>IF(原始数据!AZ109="","",原始数据!AZ109)</f>
        <v/>
      </c>
      <c r="AH109" s="177"/>
      <c r="AI109" s="177"/>
      <c r="AJ109" s="177"/>
      <c r="AK109" s="179"/>
      <c r="AL109" s="179"/>
      <c r="AM109" s="168"/>
      <c r="AN109" s="168"/>
      <c r="AO109" s="168"/>
      <c r="AP109" s="168"/>
      <c r="AQ109" s="182"/>
      <c r="AR109" s="182"/>
      <c r="AS109" s="182"/>
      <c r="AT109" s="182"/>
      <c r="AU109" s="183"/>
      <c r="AV109" s="183"/>
      <c r="AW109" s="183"/>
      <c r="AX109" s="183"/>
      <c r="AY109" s="184"/>
      <c r="AZ109" s="184"/>
      <c r="BA109" s="173"/>
      <c r="BB109" s="174"/>
      <c r="BC109" s="175">
        <f t="shared" si="5"/>
        <v>0</v>
      </c>
      <c r="BD109" s="175" t="str">
        <f t="shared" si="6"/>
        <v/>
      </c>
      <c r="BE109" s="142" t="str">
        <f t="shared" si="4"/>
        <v/>
      </c>
      <c r="BF109" s="176" t="str">
        <f t="shared" si="7"/>
        <v/>
      </c>
    </row>
    <row r="110" spans="1:58">
      <c r="A110" s="166">
        <f>输入错误检查!B109</f>
        <v>0</v>
      </c>
      <c r="B110" s="108">
        <f>原始数据!B110</f>
        <v>5</v>
      </c>
      <c r="C110" s="108">
        <f>原始数据!C110</f>
        <v>4</v>
      </c>
      <c r="D110" s="108">
        <f>原始数据!D110</f>
        <v>1400</v>
      </c>
      <c r="E110" s="108" t="str">
        <f>原始数据!E110</f>
        <v>TE</v>
      </c>
      <c r="F110" s="108" t="str">
        <f>原始数据!F110</f>
        <v>FPX.ZQ</v>
      </c>
      <c r="G110" s="108" t="str">
        <f>原始数据!G110</f>
        <v>加</v>
      </c>
      <c r="H110" s="108" t="str">
        <f>原始数据!H110</f>
        <v>下</v>
      </c>
      <c r="I110" s="108" t="str">
        <f>IF(原始数据!Y110="","",原始数据!Y110)</f>
        <v/>
      </c>
      <c r="J110" s="108" t="str">
        <f>原始数据!J110</f>
        <v/>
      </c>
      <c r="K110" s="167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39" t="str">
        <f>IF(原始数据!AT110="","",原始数据!AT110)</f>
        <v/>
      </c>
      <c r="M110" s="177"/>
      <c r="N110" s="181"/>
      <c r="O110" s="181"/>
      <c r="P110" s="167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39" t="str">
        <f>IF(原始数据!AU110="","",原始数据!AU110)</f>
        <v/>
      </c>
      <c r="R110" s="177"/>
      <c r="S110" s="177"/>
      <c r="T110" s="177"/>
      <c r="U110" s="167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39" t="str">
        <f>IF(原始数据!AW110="","",原始数据!AW110)</f>
        <v/>
      </c>
      <c r="W110" s="177"/>
      <c r="X110" s="177"/>
      <c r="Y110" s="177"/>
      <c r="Z110" s="167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39" t="str">
        <f>IF(原始数据!AY110="","",原始数据!AY110)</f>
        <v/>
      </c>
      <c r="AB110" s="177"/>
      <c r="AC110" s="177"/>
      <c r="AD110" s="177"/>
      <c r="AE110" s="139" t="str">
        <f>IF(原始数据!K110="","",原始数据!K110)</f>
        <v/>
      </c>
      <c r="AF110" s="139" t="str">
        <f>IF(原始数据!L110="","",原始数据!L110)</f>
        <v/>
      </c>
      <c r="AG110" s="139" t="str">
        <f>IF(原始数据!AZ110="","",原始数据!AZ110)</f>
        <v/>
      </c>
      <c r="AH110" s="177"/>
      <c r="AI110" s="177"/>
      <c r="AJ110" s="177"/>
      <c r="AK110" s="179"/>
      <c r="AL110" s="179"/>
      <c r="AM110" s="168"/>
      <c r="AN110" s="168"/>
      <c r="AO110" s="168"/>
      <c r="AP110" s="168"/>
      <c r="AQ110" s="182"/>
      <c r="AR110" s="182"/>
      <c r="AS110" s="182"/>
      <c r="AT110" s="182"/>
      <c r="AU110" s="183"/>
      <c r="AV110" s="183"/>
      <c r="AW110" s="183"/>
      <c r="AX110" s="183"/>
      <c r="AY110" s="184"/>
      <c r="AZ110" s="184"/>
      <c r="BA110" s="173"/>
      <c r="BB110" s="174"/>
      <c r="BC110" s="175">
        <f t="shared" si="5"/>
        <v>0</v>
      </c>
      <c r="BD110" s="175" t="str">
        <f t="shared" si="6"/>
        <v/>
      </c>
      <c r="BE110" s="142" t="str">
        <f t="shared" si="4"/>
        <v/>
      </c>
      <c r="BF110" s="176" t="str">
        <f t="shared" si="7"/>
        <v/>
      </c>
    </row>
    <row r="111" spans="1:58">
      <c r="A111" s="166">
        <f>输入错误检查!B110</f>
        <v>0</v>
      </c>
      <c r="B111" s="108">
        <f>原始数据!B111</f>
        <v>5</v>
      </c>
      <c r="C111" s="108">
        <f>原始数据!C111</f>
        <v>4</v>
      </c>
      <c r="D111" s="108">
        <f>原始数据!D111</f>
        <v>1730</v>
      </c>
      <c r="E111" s="108" t="str">
        <f>原始数据!E111</f>
        <v>GR</v>
      </c>
      <c r="F111" s="108" t="str">
        <f>原始数据!F111</f>
        <v>MRC</v>
      </c>
      <c r="G111" s="108">
        <f>原始数据!G111</f>
        <v>1</v>
      </c>
      <c r="H111" s="108" t="str">
        <f>原始数据!H111</f>
        <v>上</v>
      </c>
      <c r="I111" s="108" t="str">
        <f>IF(原始数据!Y111="","",原始数据!Y111)</f>
        <v>湖景村</v>
      </c>
      <c r="J111" s="108" t="str">
        <f>原始数据!J111</f>
        <v>MRC</v>
      </c>
      <c r="K111" s="167" t="s">
        <v>169</v>
      </c>
      <c r="L111" s="139" t="str">
        <f>IF(原始数据!AT111="","",原始数据!AT111)</f>
        <v>野人</v>
      </c>
      <c r="M111" s="177">
        <v>6</v>
      </c>
      <c r="N111" s="178" t="s">
        <v>366</v>
      </c>
      <c r="O111" s="178" t="s">
        <v>367</v>
      </c>
      <c r="P111" s="167" t="s">
        <v>170</v>
      </c>
      <c r="Q111" s="139" t="str">
        <f>IF(原始数据!AU111="","",原始数据!AU111)</f>
        <v>木偶师</v>
      </c>
      <c r="R111" s="177">
        <v>2</v>
      </c>
      <c r="S111" s="179" t="s">
        <v>366</v>
      </c>
      <c r="T111" s="179" t="s">
        <v>367</v>
      </c>
      <c r="U111" s="167" t="s">
        <v>171</v>
      </c>
      <c r="V111" s="139" t="str">
        <f>IF(原始数据!AW111="","",原始数据!AW111)</f>
        <v>古董商</v>
      </c>
      <c r="W111" s="177">
        <v>5</v>
      </c>
      <c r="X111" s="179" t="s">
        <v>368</v>
      </c>
      <c r="Y111" s="179" t="s">
        <v>367</v>
      </c>
      <c r="Z111" s="167" t="s">
        <v>168</v>
      </c>
      <c r="AA111" s="139" t="str">
        <f>IF(原始数据!AY111="","",原始数据!AY111)</f>
        <v>冒险家</v>
      </c>
      <c r="AB111" s="177">
        <v>8</v>
      </c>
      <c r="AC111" s="179" t="s">
        <v>369</v>
      </c>
      <c r="AD111" s="179" t="s">
        <v>368</v>
      </c>
      <c r="AE111" s="139" t="str">
        <f>IF(原始数据!K111="","",原始数据!K111)</f>
        <v>GR</v>
      </c>
      <c r="AF111" s="139" t="str">
        <f>IF(原始数据!L111="","",原始数据!L111)</f>
        <v>jin</v>
      </c>
      <c r="AG111" s="139" t="str">
        <f>IF(原始数据!AZ111="","",原始数据!AZ111)</f>
        <v>时空之影</v>
      </c>
      <c r="AH111" s="177">
        <v>1</v>
      </c>
      <c r="AI111" s="179" t="s">
        <v>371</v>
      </c>
      <c r="AJ111" s="179" t="s">
        <v>374</v>
      </c>
      <c r="AK111" s="179" t="s">
        <v>144</v>
      </c>
      <c r="AL111" s="179" t="s">
        <v>375</v>
      </c>
      <c r="AM111" s="167" t="s">
        <v>171</v>
      </c>
      <c r="AN111" s="168"/>
      <c r="AO111" s="168"/>
      <c r="AP111" s="167" t="s">
        <v>390</v>
      </c>
      <c r="AQ111" s="182">
        <v>1</v>
      </c>
      <c r="AR111" s="182">
        <v>37</v>
      </c>
      <c r="AS111" s="182">
        <v>172</v>
      </c>
      <c r="AT111" s="185" t="s">
        <v>391</v>
      </c>
      <c r="AU111" s="183">
        <v>3</v>
      </c>
      <c r="AV111" s="183">
        <v>26</v>
      </c>
      <c r="AW111" s="183">
        <v>391</v>
      </c>
      <c r="AX111" s="186" t="s">
        <v>392</v>
      </c>
      <c r="AY111" s="184">
        <v>5</v>
      </c>
      <c r="AZ111" s="184">
        <v>39</v>
      </c>
      <c r="BA111" s="173"/>
      <c r="BB111" s="174"/>
      <c r="BC111" s="175">
        <f t="shared" si="5"/>
        <v>97</v>
      </c>
      <c r="BD111" s="175">
        <f t="shared" si="6"/>
        <v>6</v>
      </c>
      <c r="BE111" s="142" t="str">
        <f t="shared" si="4"/>
        <v>2,5,6,8</v>
      </c>
      <c r="BF111" s="176" t="str">
        <f t="shared" si="7"/>
        <v>野人,木偶师,古董商,冒险家</v>
      </c>
    </row>
    <row r="112" spans="1:58">
      <c r="A112" s="166">
        <f>输入错误检查!B111</f>
        <v>0</v>
      </c>
      <c r="B112" s="108">
        <f>原始数据!B112</f>
        <v>5</v>
      </c>
      <c r="C112" s="108">
        <f>原始数据!C112</f>
        <v>4</v>
      </c>
      <c r="D112" s="108">
        <f>原始数据!D112</f>
        <v>1730</v>
      </c>
      <c r="E112" s="108" t="str">
        <f>原始数据!E112</f>
        <v>GR</v>
      </c>
      <c r="F112" s="108" t="str">
        <f>原始数据!F112</f>
        <v>MRC</v>
      </c>
      <c r="G112" s="108">
        <f>原始数据!G112</f>
        <v>1</v>
      </c>
      <c r="H112" s="108" t="str">
        <f>原始数据!H112</f>
        <v>下</v>
      </c>
      <c r="I112" s="108" t="str">
        <f>IF(原始数据!Y112="","",原始数据!Y112)</f>
        <v>湖景村</v>
      </c>
      <c r="J112" s="108" t="str">
        <f>原始数据!J112</f>
        <v>GR</v>
      </c>
      <c r="K112" s="167" t="s">
        <v>128</v>
      </c>
      <c r="L112" s="139" t="str">
        <f>IF(原始数据!AT112="","",原始数据!AT112)</f>
        <v>守墓人</v>
      </c>
      <c r="M112" s="177">
        <v>11</v>
      </c>
      <c r="N112" s="178" t="s">
        <v>366</v>
      </c>
      <c r="O112" s="178" t="s">
        <v>367</v>
      </c>
      <c r="P112" s="167" t="s">
        <v>125</v>
      </c>
      <c r="Q112" s="139" t="str">
        <f>IF(原始数据!AU112="","",原始数据!AU112)</f>
        <v>木偶师</v>
      </c>
      <c r="R112" s="177">
        <v>7</v>
      </c>
      <c r="S112" s="179" t="s">
        <v>366</v>
      </c>
      <c r="T112" s="179" t="s">
        <v>367</v>
      </c>
      <c r="U112" s="167" t="s">
        <v>126</v>
      </c>
      <c r="V112" s="139" t="str">
        <f>IF(原始数据!AW112="","",原始数据!AW112)</f>
        <v>气象学家</v>
      </c>
      <c r="W112" s="177">
        <v>5</v>
      </c>
      <c r="X112" s="179" t="s">
        <v>366</v>
      </c>
      <c r="Y112" s="179" t="s">
        <v>367</v>
      </c>
      <c r="Z112" s="167" t="s">
        <v>127</v>
      </c>
      <c r="AA112" s="139" t="str">
        <f>IF(原始数据!AY112="","",原始数据!AY112)</f>
        <v>古董商</v>
      </c>
      <c r="AB112" s="177">
        <v>3</v>
      </c>
      <c r="AC112" s="179" t="s">
        <v>368</v>
      </c>
      <c r="AD112" s="179" t="s">
        <v>367</v>
      </c>
      <c r="AE112" s="139" t="str">
        <f>IF(原始数据!K112="","",原始数据!K112)</f>
        <v>MRC</v>
      </c>
      <c r="AF112" s="139" t="str">
        <f>IF(原始数据!L112="","",原始数据!L112)</f>
        <v>bailu</v>
      </c>
      <c r="AG112" s="139" t="str">
        <f>IF(原始数据!AZ112="","",原始数据!AZ112)</f>
        <v>时空之影</v>
      </c>
      <c r="AH112" s="177">
        <v>4</v>
      </c>
      <c r="AI112" s="179" t="s">
        <v>371</v>
      </c>
      <c r="AJ112" s="179" t="s">
        <v>374</v>
      </c>
      <c r="AK112" s="179" t="s">
        <v>144</v>
      </c>
      <c r="AL112" s="179" t="s">
        <v>375</v>
      </c>
      <c r="AM112" s="167" t="s">
        <v>128</v>
      </c>
      <c r="AN112" s="168"/>
      <c r="AO112" s="168"/>
      <c r="AP112" s="167" t="s">
        <v>382</v>
      </c>
      <c r="AQ112" s="182">
        <v>2</v>
      </c>
      <c r="AR112" s="182">
        <v>13</v>
      </c>
      <c r="AS112" s="182">
        <v>256</v>
      </c>
      <c r="AT112" s="182"/>
      <c r="AU112" s="183">
        <v>3</v>
      </c>
      <c r="AV112" s="183">
        <v>26</v>
      </c>
      <c r="AW112" s="183">
        <v>367</v>
      </c>
      <c r="AX112" s="183"/>
      <c r="AY112" s="184">
        <v>8</v>
      </c>
      <c r="AZ112" s="184">
        <v>35</v>
      </c>
      <c r="BA112" s="173"/>
      <c r="BB112" s="174"/>
      <c r="BC112" s="175">
        <f t="shared" si="5"/>
        <v>133</v>
      </c>
      <c r="BD112" s="175">
        <f t="shared" si="6"/>
        <v>6</v>
      </c>
      <c r="BE112" s="142" t="str">
        <f t="shared" si="4"/>
        <v>3,5,7,11</v>
      </c>
      <c r="BF112" s="176" t="str">
        <f t="shared" si="7"/>
        <v>守墓人,木偶师,气象学家,古董商</v>
      </c>
    </row>
    <row r="113" spans="1:58">
      <c r="A113" s="166">
        <f>输入错误检查!B112</f>
        <v>0</v>
      </c>
      <c r="B113" s="108">
        <f>原始数据!B113</f>
        <v>5</v>
      </c>
      <c r="C113" s="108">
        <f>原始数据!C113</f>
        <v>4</v>
      </c>
      <c r="D113" s="108">
        <f>原始数据!D113</f>
        <v>1730</v>
      </c>
      <c r="E113" s="108" t="str">
        <f>原始数据!E113</f>
        <v>GR</v>
      </c>
      <c r="F113" s="108" t="str">
        <f>原始数据!F113</f>
        <v>MRC</v>
      </c>
      <c r="G113" s="108">
        <f>原始数据!G113</f>
        <v>2</v>
      </c>
      <c r="H113" s="108" t="str">
        <f>原始数据!H113</f>
        <v>上</v>
      </c>
      <c r="I113" s="108" t="str">
        <f>IF(原始数据!Y113="","",原始数据!Y113)</f>
        <v>月亮河公园</v>
      </c>
      <c r="J113" s="108" t="str">
        <f>原始数据!J113</f>
        <v>MRC</v>
      </c>
      <c r="K113" s="167" t="s">
        <v>169</v>
      </c>
      <c r="L113" s="139" t="str">
        <f>IF(原始数据!AT113="","",原始数据!AT113)</f>
        <v>大副</v>
      </c>
      <c r="M113" s="177">
        <v>2</v>
      </c>
      <c r="N113" s="178" t="s">
        <v>366</v>
      </c>
      <c r="O113" s="178" t="s">
        <v>367</v>
      </c>
      <c r="P113" s="167" t="s">
        <v>168</v>
      </c>
      <c r="Q113" s="139" t="str">
        <f>IF(原始数据!AU113="","",原始数据!AU113)</f>
        <v>空军</v>
      </c>
      <c r="R113" s="177">
        <v>4</v>
      </c>
      <c r="S113" s="179" t="s">
        <v>369</v>
      </c>
      <c r="T113" s="179" t="s">
        <v>367</v>
      </c>
      <c r="U113" s="167" t="s">
        <v>170</v>
      </c>
      <c r="V113" s="139" t="str">
        <f>IF(原始数据!AW113="","",原始数据!AW113)</f>
        <v>病患</v>
      </c>
      <c r="W113" s="177">
        <v>9</v>
      </c>
      <c r="X113" s="179" t="s">
        <v>366</v>
      </c>
      <c r="Y113" s="179" t="s">
        <v>369</v>
      </c>
      <c r="Z113" s="167" t="s">
        <v>171</v>
      </c>
      <c r="AA113" s="139" t="str">
        <f>IF(原始数据!AY113="","",原始数据!AY113)</f>
        <v>小女孩</v>
      </c>
      <c r="AB113" s="177">
        <v>11</v>
      </c>
      <c r="AC113" s="179" t="s">
        <v>368</v>
      </c>
      <c r="AD113" s="179" t="s">
        <v>367</v>
      </c>
      <c r="AE113" s="139" t="str">
        <f>IF(原始数据!K113="","",原始数据!K113)</f>
        <v>GR</v>
      </c>
      <c r="AF113" s="139" t="str">
        <f>IF(原始数据!L113="","",原始数据!L113)</f>
        <v>jin</v>
      </c>
      <c r="AG113" s="139" t="str">
        <f>IF(原始数据!AZ113="","",原始数据!AZ113)</f>
        <v>歌剧演员</v>
      </c>
      <c r="AH113" s="177">
        <v>5</v>
      </c>
      <c r="AI113" s="179" t="s">
        <v>371</v>
      </c>
      <c r="AJ113" s="179" t="s">
        <v>370</v>
      </c>
      <c r="AK113" s="179" t="s">
        <v>155</v>
      </c>
      <c r="AL113" s="179" t="s">
        <v>121</v>
      </c>
      <c r="AM113" s="167" t="s">
        <v>170</v>
      </c>
      <c r="AN113" s="168"/>
      <c r="AO113" s="168"/>
      <c r="AP113" s="167" t="s">
        <v>373</v>
      </c>
      <c r="AQ113" s="182">
        <v>1</v>
      </c>
      <c r="AR113" s="182">
        <v>28</v>
      </c>
      <c r="AS113" s="182">
        <v>250</v>
      </c>
      <c r="AT113" s="182"/>
      <c r="AU113" s="183">
        <v>3</v>
      </c>
      <c r="AV113" s="183">
        <v>26</v>
      </c>
      <c r="AW113" s="183">
        <v>422</v>
      </c>
      <c r="AX113" s="183"/>
      <c r="AY113" s="184">
        <v>5</v>
      </c>
      <c r="AZ113" s="184">
        <v>2</v>
      </c>
      <c r="BA113" s="173"/>
      <c r="BB113" s="174"/>
      <c r="BC113" s="175">
        <f t="shared" si="5"/>
        <v>88</v>
      </c>
      <c r="BD113" s="175">
        <f t="shared" si="6"/>
        <v>6</v>
      </c>
      <c r="BE113" s="142" t="str">
        <f t="shared" si="4"/>
        <v>2,4,9,11</v>
      </c>
      <c r="BF113" s="176" t="str">
        <f t="shared" si="7"/>
        <v>大副,空军,病患,小女孩</v>
      </c>
    </row>
    <row r="114" spans="1:58">
      <c r="A114" s="166">
        <f>输入错误检查!B113</f>
        <v>0</v>
      </c>
      <c r="B114" s="108">
        <f>原始数据!B114</f>
        <v>5</v>
      </c>
      <c r="C114" s="108">
        <f>原始数据!C114</f>
        <v>4</v>
      </c>
      <c r="D114" s="108">
        <f>原始数据!D114</f>
        <v>1730</v>
      </c>
      <c r="E114" s="108" t="str">
        <f>原始数据!E114</f>
        <v>GR</v>
      </c>
      <c r="F114" s="108" t="str">
        <f>原始数据!F114</f>
        <v>MRC</v>
      </c>
      <c r="G114" s="108">
        <f>原始数据!G114</f>
        <v>2</v>
      </c>
      <c r="H114" s="108" t="str">
        <f>原始数据!H114</f>
        <v>下</v>
      </c>
      <c r="I114" s="108" t="str">
        <f>IF(原始数据!Y114="","",原始数据!Y114)</f>
        <v>月亮河公园</v>
      </c>
      <c r="J114" s="108" t="str">
        <f>原始数据!J114</f>
        <v>GR</v>
      </c>
      <c r="K114" s="167" t="s">
        <v>128</v>
      </c>
      <c r="L114" s="139" t="str">
        <f>IF(原始数据!AT114="","",原始数据!AT114)</f>
        <v>佣兵</v>
      </c>
      <c r="M114" s="177">
        <v>2</v>
      </c>
      <c r="N114" s="178" t="s">
        <v>366</v>
      </c>
      <c r="O114" s="178" t="s">
        <v>367</v>
      </c>
      <c r="P114" s="167" t="s">
        <v>125</v>
      </c>
      <c r="Q114" s="139" t="str">
        <f>IF(原始数据!AU114="","",原始数据!AU114)</f>
        <v>病患</v>
      </c>
      <c r="R114" s="177">
        <v>9</v>
      </c>
      <c r="S114" s="179" t="s">
        <v>366</v>
      </c>
      <c r="T114" s="179" t="s">
        <v>369</v>
      </c>
      <c r="U114" s="167" t="s">
        <v>127</v>
      </c>
      <c r="V114" s="139" t="str">
        <f>IF(原始数据!AW114="","",原始数据!AW114)</f>
        <v>幻灯师</v>
      </c>
      <c r="W114" s="177">
        <v>4</v>
      </c>
      <c r="X114" s="179" t="s">
        <v>368</v>
      </c>
      <c r="Y114" s="179" t="s">
        <v>367</v>
      </c>
      <c r="Z114" s="167" t="s">
        <v>126</v>
      </c>
      <c r="AA114" s="139" t="str">
        <f>IF(原始数据!AY114="","",原始数据!AY114)</f>
        <v>火灾调查员</v>
      </c>
      <c r="AB114" s="177">
        <v>11</v>
      </c>
      <c r="AC114" s="179" t="s">
        <v>366</v>
      </c>
      <c r="AD114" s="179" t="s">
        <v>367</v>
      </c>
      <c r="AE114" s="139" t="str">
        <f>IF(原始数据!K114="","",原始数据!K114)</f>
        <v>MRC</v>
      </c>
      <c r="AF114" s="139" t="str">
        <f>IF(原始数据!L114="","",原始数据!L114)</f>
        <v>bailu</v>
      </c>
      <c r="AG114" s="139" t="str">
        <f>IF(原始数据!AZ114="","",原始数据!AZ114)</f>
        <v>歌剧演员</v>
      </c>
      <c r="AH114" s="177">
        <v>5</v>
      </c>
      <c r="AI114" s="179" t="s">
        <v>371</v>
      </c>
      <c r="AJ114" s="179" t="s">
        <v>370</v>
      </c>
      <c r="AK114" s="179" t="s">
        <v>155</v>
      </c>
      <c r="AL114" s="179" t="s">
        <v>121</v>
      </c>
      <c r="AM114" s="167" t="s">
        <v>125</v>
      </c>
      <c r="AN114" s="168"/>
      <c r="AO114" s="168"/>
      <c r="AP114" s="167" t="s">
        <v>373</v>
      </c>
      <c r="AQ114" s="182">
        <v>1</v>
      </c>
      <c r="AR114" s="182">
        <v>20</v>
      </c>
      <c r="AS114" s="182">
        <v>151</v>
      </c>
      <c r="AT114" s="182"/>
      <c r="AU114" s="183">
        <v>3</v>
      </c>
      <c r="AV114" s="183">
        <v>26</v>
      </c>
      <c r="AW114" s="183">
        <v>378</v>
      </c>
      <c r="AX114" s="183"/>
      <c r="AY114" s="184">
        <v>8</v>
      </c>
      <c r="AZ114" s="184">
        <v>27</v>
      </c>
      <c r="BA114" s="173"/>
      <c r="BB114" s="174"/>
      <c r="BC114" s="175">
        <f t="shared" si="5"/>
        <v>80</v>
      </c>
      <c r="BD114" s="175">
        <f t="shared" si="6"/>
        <v>6</v>
      </c>
      <c r="BE114" s="142" t="str">
        <f t="shared" si="4"/>
        <v>2,4,9,11</v>
      </c>
      <c r="BF114" s="176" t="str">
        <f t="shared" si="7"/>
        <v>佣兵,病患,幻灯师,火灾调查员</v>
      </c>
    </row>
    <row r="115" spans="1:58">
      <c r="A115" s="166">
        <f>输入错误检查!B114</f>
        <v>0</v>
      </c>
      <c r="B115" s="108">
        <f>原始数据!B115</f>
        <v>5</v>
      </c>
      <c r="C115" s="108">
        <f>原始数据!C115</f>
        <v>4</v>
      </c>
      <c r="D115" s="108">
        <f>原始数据!D115</f>
        <v>1730</v>
      </c>
      <c r="E115" s="108" t="str">
        <f>原始数据!E115</f>
        <v>GR</v>
      </c>
      <c r="F115" s="108" t="str">
        <f>原始数据!F115</f>
        <v>MRC</v>
      </c>
      <c r="G115" s="108">
        <f>原始数据!G115</f>
        <v>3</v>
      </c>
      <c r="H115" s="108" t="str">
        <f>原始数据!H115</f>
        <v>上</v>
      </c>
      <c r="I115" s="108" t="str">
        <f>IF(原始数据!Y115="","",原始数据!Y115)</f>
        <v>红教堂</v>
      </c>
      <c r="J115" s="108" t="str">
        <f>原始数据!J115</f>
        <v>MRC</v>
      </c>
      <c r="K115" s="167" t="s">
        <v>169</v>
      </c>
      <c r="L115" s="139" t="str">
        <f>IF(原始数据!AT115="","",原始数据!AT115)</f>
        <v>前锋</v>
      </c>
      <c r="M115" s="177">
        <v>5</v>
      </c>
      <c r="N115" s="178" t="s">
        <v>366</v>
      </c>
      <c r="O115" s="178" t="s">
        <v>367</v>
      </c>
      <c r="P115" s="167" t="s">
        <v>171</v>
      </c>
      <c r="Q115" s="139" t="str">
        <f>IF(原始数据!AU115="","",原始数据!AU115)</f>
        <v>幻灯师</v>
      </c>
      <c r="R115" s="177">
        <v>2</v>
      </c>
      <c r="S115" s="179" t="s">
        <v>369</v>
      </c>
      <c r="T115" s="179" t="s">
        <v>367</v>
      </c>
      <c r="U115" s="167" t="s">
        <v>170</v>
      </c>
      <c r="V115" s="139" t="str">
        <f>IF(原始数据!AW115="","",原始数据!AW115)</f>
        <v>幸运儿</v>
      </c>
      <c r="W115" s="177">
        <v>6</v>
      </c>
      <c r="X115" s="179" t="s">
        <v>369</v>
      </c>
      <c r="Y115" s="179" t="s">
        <v>368</v>
      </c>
      <c r="Z115" s="167" t="s">
        <v>168</v>
      </c>
      <c r="AA115" s="139" t="str">
        <f>IF(原始数据!AY115="","",原始数据!AY115)</f>
        <v>气象学家</v>
      </c>
      <c r="AB115" s="177">
        <v>8</v>
      </c>
      <c r="AC115" s="179" t="s">
        <v>368</v>
      </c>
      <c r="AD115" s="179" t="s">
        <v>367</v>
      </c>
      <c r="AE115" s="139" t="str">
        <f>IF(原始数据!K115="","",原始数据!K115)</f>
        <v>GR</v>
      </c>
      <c r="AF115" s="139" t="str">
        <f>IF(原始数据!L115="","",原始数据!L115)</f>
        <v>jin</v>
      </c>
      <c r="AG115" s="139" t="str">
        <f>IF(原始数据!AZ115="","",原始数据!AZ115)</f>
        <v>喧嚣</v>
      </c>
      <c r="AH115" s="179">
        <v>3</v>
      </c>
      <c r="AI115" s="179" t="s">
        <v>374</v>
      </c>
      <c r="AJ115" s="179" t="s">
        <v>370</v>
      </c>
      <c r="AK115" s="179" t="s">
        <v>133</v>
      </c>
      <c r="AL115" s="179" t="s">
        <v>121</v>
      </c>
      <c r="AM115" s="167" t="s">
        <v>169</v>
      </c>
      <c r="AN115" s="168"/>
      <c r="AO115" s="168"/>
      <c r="AP115" s="167" t="s">
        <v>376</v>
      </c>
      <c r="AQ115" s="182">
        <v>1</v>
      </c>
      <c r="AR115" s="182">
        <v>21</v>
      </c>
      <c r="AS115" s="182">
        <v>198</v>
      </c>
      <c r="AT115" s="182"/>
      <c r="AU115" s="183">
        <v>3</v>
      </c>
      <c r="AV115" s="183">
        <v>26</v>
      </c>
      <c r="AW115" s="183">
        <v>436</v>
      </c>
      <c r="AX115" s="183"/>
      <c r="AY115" s="184" t="s">
        <v>385</v>
      </c>
      <c r="AZ115" s="184"/>
      <c r="BA115" s="173"/>
      <c r="BB115" s="174"/>
      <c r="BC115" s="175">
        <f t="shared" si="5"/>
        <v>81</v>
      </c>
      <c r="BD115" s="175">
        <f t="shared" si="6"/>
        <v>6</v>
      </c>
      <c r="BE115" s="142" t="str">
        <f t="shared" si="4"/>
        <v>2,5,6,8</v>
      </c>
      <c r="BF115" s="176" t="str">
        <f t="shared" si="7"/>
        <v>前锋,幻灯师,幸运儿,气象学家</v>
      </c>
    </row>
    <row r="116" spans="1:58">
      <c r="A116" s="166">
        <f>输入错误检查!B115</f>
        <v>0</v>
      </c>
      <c r="B116" s="108">
        <f>原始数据!B116</f>
        <v>5</v>
      </c>
      <c r="C116" s="108">
        <f>原始数据!C116</f>
        <v>4</v>
      </c>
      <c r="D116" s="108">
        <f>原始数据!D116</f>
        <v>1730</v>
      </c>
      <c r="E116" s="108" t="str">
        <f>原始数据!E116</f>
        <v>GR</v>
      </c>
      <c r="F116" s="108" t="str">
        <f>原始数据!F116</f>
        <v>MRC</v>
      </c>
      <c r="G116" s="108">
        <f>原始数据!G116</f>
        <v>3</v>
      </c>
      <c r="H116" s="108" t="str">
        <f>原始数据!H116</f>
        <v>下</v>
      </c>
      <c r="I116" s="108" t="str">
        <f>IF(原始数据!Y116="","",原始数据!Y116)</f>
        <v>红教堂</v>
      </c>
      <c r="J116" s="108" t="str">
        <f>原始数据!J116</f>
        <v>GR</v>
      </c>
      <c r="K116" s="167" t="s">
        <v>125</v>
      </c>
      <c r="L116" s="139" t="str">
        <f>IF(原始数据!AT116="","",原始数据!AT116)</f>
        <v>飞行家</v>
      </c>
      <c r="M116" s="177">
        <v>6</v>
      </c>
      <c r="N116" s="178" t="s">
        <v>368</v>
      </c>
      <c r="O116" s="178" t="s">
        <v>367</v>
      </c>
      <c r="P116" s="167" t="s">
        <v>127</v>
      </c>
      <c r="Q116" s="139" t="str">
        <f>IF(原始数据!AU116="","",原始数据!AU116)</f>
        <v>小说家</v>
      </c>
      <c r="R116" s="177">
        <v>8</v>
      </c>
      <c r="S116" s="179" t="s">
        <v>368</v>
      </c>
      <c r="T116" s="179" t="s">
        <v>367</v>
      </c>
      <c r="U116" s="167" t="s">
        <v>128</v>
      </c>
      <c r="V116" s="139" t="str">
        <f>IF(原始数据!AW116="","",原始数据!AW116)</f>
        <v>逃脱大师</v>
      </c>
      <c r="W116" s="177">
        <v>5</v>
      </c>
      <c r="X116" s="179" t="s">
        <v>366</v>
      </c>
      <c r="Y116" s="179" t="s">
        <v>367</v>
      </c>
      <c r="Z116" s="167" t="s">
        <v>126</v>
      </c>
      <c r="AA116" s="139" t="str">
        <f>IF(原始数据!AY116="","",原始数据!AY116)</f>
        <v>园丁</v>
      </c>
      <c r="AB116" s="177">
        <v>4</v>
      </c>
      <c r="AC116" s="179" t="s">
        <v>366</v>
      </c>
      <c r="AD116" s="179" t="s">
        <v>369</v>
      </c>
      <c r="AE116" s="139" t="str">
        <f>IF(原始数据!K116="","",原始数据!K116)</f>
        <v>MRC</v>
      </c>
      <c r="AF116" s="139" t="str">
        <f>IF(原始数据!L116="","",原始数据!L116)</f>
        <v>bailu</v>
      </c>
      <c r="AG116" s="139" t="str">
        <f>IF(原始数据!AZ116="","",原始数据!AZ116)</f>
        <v>使徒</v>
      </c>
      <c r="AH116" s="177">
        <v>1</v>
      </c>
      <c r="AI116" s="179" t="s">
        <v>370</v>
      </c>
      <c r="AJ116" s="179" t="s">
        <v>371</v>
      </c>
      <c r="AK116" s="179" t="s">
        <v>155</v>
      </c>
      <c r="AL116" s="179" t="s">
        <v>121</v>
      </c>
      <c r="AM116" s="167" t="s">
        <v>126</v>
      </c>
      <c r="AN116" s="168"/>
      <c r="AO116" s="168"/>
      <c r="AP116" s="167" t="s">
        <v>373</v>
      </c>
      <c r="AQ116" s="182">
        <v>1</v>
      </c>
      <c r="AR116" s="182">
        <v>52</v>
      </c>
      <c r="AS116" s="182">
        <v>256</v>
      </c>
      <c r="AT116" s="182"/>
      <c r="AU116" s="183">
        <v>3</v>
      </c>
      <c r="AV116" s="183">
        <v>26</v>
      </c>
      <c r="AW116" s="183">
        <v>436</v>
      </c>
      <c r="AX116" s="183"/>
      <c r="AY116" s="184">
        <v>4</v>
      </c>
      <c r="AZ116" s="184">
        <v>41</v>
      </c>
      <c r="BA116" s="173"/>
      <c r="BB116" s="174"/>
      <c r="BC116" s="175">
        <f t="shared" si="5"/>
        <v>112</v>
      </c>
      <c r="BD116" s="175">
        <f t="shared" si="6"/>
        <v>6</v>
      </c>
      <c r="BE116" s="142" t="str">
        <f t="shared" si="4"/>
        <v>4,5,6,8</v>
      </c>
      <c r="BF116" s="176" t="str">
        <f t="shared" si="7"/>
        <v>飞行家,小说家,逃脱大师,园丁</v>
      </c>
    </row>
    <row r="117" spans="1:58">
      <c r="A117" s="166">
        <f>输入错误检查!B116</f>
        <v>0</v>
      </c>
      <c r="B117" s="108">
        <f>原始数据!B117</f>
        <v>5</v>
      </c>
      <c r="C117" s="108">
        <f>原始数据!C117</f>
        <v>4</v>
      </c>
      <c r="D117" s="108">
        <f>原始数据!D117</f>
        <v>1730</v>
      </c>
      <c r="E117" s="108" t="str">
        <f>原始数据!E117</f>
        <v>GR</v>
      </c>
      <c r="F117" s="108" t="str">
        <f>原始数据!F117</f>
        <v>MRC</v>
      </c>
      <c r="G117" s="108">
        <f>原始数据!G117</f>
        <v>4</v>
      </c>
      <c r="H117" s="108" t="str">
        <f>原始数据!H117</f>
        <v>上</v>
      </c>
      <c r="I117" s="108" t="str">
        <f>IF(原始数据!Y117="","",原始数据!Y117)</f>
        <v>军工厂</v>
      </c>
      <c r="J117" s="108" t="str">
        <f>原始数据!J117</f>
        <v>MRC</v>
      </c>
      <c r="K117" s="167" t="s">
        <v>169</v>
      </c>
      <c r="L117" s="139" t="str">
        <f>IF(原始数据!AT117="","",原始数据!AT117)</f>
        <v>守墓人</v>
      </c>
      <c r="M117" s="177">
        <v>5</v>
      </c>
      <c r="N117" s="178" t="s">
        <v>366</v>
      </c>
      <c r="O117" s="178" t="s">
        <v>367</v>
      </c>
      <c r="P117" s="167" t="s">
        <v>168</v>
      </c>
      <c r="Q117" s="139" t="str">
        <f>IF(原始数据!AU117="","",原始数据!AU117)</f>
        <v>园丁</v>
      </c>
      <c r="R117" s="177">
        <v>2</v>
      </c>
      <c r="S117" s="179" t="s">
        <v>366</v>
      </c>
      <c r="T117" s="179" t="s">
        <v>369</v>
      </c>
      <c r="U117" s="167" t="s">
        <v>170</v>
      </c>
      <c r="V117" s="139" t="str">
        <f>IF(原始数据!AW117="","",原始数据!AW117)</f>
        <v>飞行家</v>
      </c>
      <c r="W117" s="177">
        <v>7</v>
      </c>
      <c r="X117" s="179" t="s">
        <v>368</v>
      </c>
      <c r="Y117" s="180" t="s">
        <v>367</v>
      </c>
      <c r="Z117" s="167" t="s">
        <v>171</v>
      </c>
      <c r="AA117" s="139" t="str">
        <f>IF(原始数据!AY117="","",原始数据!AY117)</f>
        <v>教授</v>
      </c>
      <c r="AB117" s="177">
        <v>9</v>
      </c>
      <c r="AC117" s="179" t="s">
        <v>368</v>
      </c>
      <c r="AD117" s="179" t="s">
        <v>367</v>
      </c>
      <c r="AE117" s="139" t="str">
        <f>IF(原始数据!K117="","",原始数据!K117)</f>
        <v>GR</v>
      </c>
      <c r="AF117" s="139" t="str">
        <f>IF(原始数据!L117="","",原始数据!L117)</f>
        <v>jin</v>
      </c>
      <c r="AG117" s="139" t="str">
        <f>IF(原始数据!AZ117="","",原始数据!AZ117)</f>
        <v>26号守卫</v>
      </c>
      <c r="AH117" s="177">
        <v>1</v>
      </c>
      <c r="AI117" s="179" t="s">
        <v>374</v>
      </c>
      <c r="AJ117" s="179" t="s">
        <v>371</v>
      </c>
      <c r="AK117" s="179" t="s">
        <v>155</v>
      </c>
      <c r="AL117" s="179" t="s">
        <v>375</v>
      </c>
      <c r="AM117" s="167" t="s">
        <v>168</v>
      </c>
      <c r="AN117" s="168"/>
      <c r="AO117" s="168"/>
      <c r="AP117" s="187" t="s">
        <v>393</v>
      </c>
      <c r="AQ117" s="182">
        <v>1</v>
      </c>
      <c r="AR117" s="182">
        <v>27</v>
      </c>
      <c r="AS117" s="182">
        <v>225</v>
      </c>
      <c r="AT117" s="182"/>
      <c r="AU117" s="183">
        <v>3</v>
      </c>
      <c r="AV117" s="183">
        <v>26</v>
      </c>
      <c r="AW117" s="183">
        <v>451</v>
      </c>
      <c r="AX117" s="183"/>
      <c r="AY117" s="184">
        <v>3</v>
      </c>
      <c r="AZ117" s="184">
        <v>46</v>
      </c>
      <c r="BA117" s="173"/>
      <c r="BB117" s="174"/>
      <c r="BC117" s="175">
        <f t="shared" si="5"/>
        <v>87</v>
      </c>
      <c r="BD117" s="175">
        <f t="shared" si="6"/>
        <v>6</v>
      </c>
      <c r="BE117" s="142" t="str">
        <f t="shared" si="4"/>
        <v>2,5,7,9</v>
      </c>
      <c r="BF117" s="176" t="str">
        <f t="shared" si="7"/>
        <v>守墓人,园丁,飞行家,教授</v>
      </c>
    </row>
    <row r="118" spans="1:58">
      <c r="A118" s="166">
        <f>输入错误检查!B117</f>
        <v>0</v>
      </c>
      <c r="B118" s="108">
        <f>原始数据!B118</f>
        <v>5</v>
      </c>
      <c r="C118" s="108">
        <f>原始数据!C118</f>
        <v>4</v>
      </c>
      <c r="D118" s="108">
        <f>原始数据!D118</f>
        <v>1730</v>
      </c>
      <c r="E118" s="108" t="str">
        <f>原始数据!E118</f>
        <v>GR</v>
      </c>
      <c r="F118" s="108" t="str">
        <f>原始数据!F118</f>
        <v>MRC</v>
      </c>
      <c r="G118" s="108">
        <f>原始数据!G118</f>
        <v>4</v>
      </c>
      <c r="H118" s="108" t="str">
        <f>原始数据!H118</f>
        <v>下</v>
      </c>
      <c r="I118" s="108" t="str">
        <f>IF(原始数据!Y118="","",原始数据!Y118)</f>
        <v>军工厂</v>
      </c>
      <c r="J118" s="108" t="str">
        <f>原始数据!J118</f>
        <v>GR</v>
      </c>
      <c r="K118" s="167" t="s">
        <v>125</v>
      </c>
      <c r="L118" s="139" t="str">
        <f>IF(原始数据!AT118="","",原始数据!AT118)</f>
        <v>先知</v>
      </c>
      <c r="M118" s="177">
        <v>8</v>
      </c>
      <c r="N118" s="178" t="s">
        <v>369</v>
      </c>
      <c r="O118" s="178" t="s">
        <v>367</v>
      </c>
      <c r="P118" s="167" t="s">
        <v>128</v>
      </c>
      <c r="Q118" s="139" t="str">
        <f>IF(原始数据!AU118="","",原始数据!AU118)</f>
        <v>哭泣小丑</v>
      </c>
      <c r="R118" s="177">
        <v>6</v>
      </c>
      <c r="S118" s="179" t="s">
        <v>366</v>
      </c>
      <c r="T118" s="179" t="s">
        <v>367</v>
      </c>
      <c r="U118" s="167" t="s">
        <v>127</v>
      </c>
      <c r="V118" s="139" t="str">
        <f>IF(原始数据!AW118="","",原始数据!AW118)</f>
        <v>勘探员</v>
      </c>
      <c r="W118" s="177">
        <v>2</v>
      </c>
      <c r="X118" s="179" t="s">
        <v>369</v>
      </c>
      <c r="Y118" s="179" t="s">
        <v>367</v>
      </c>
      <c r="Z118" s="167" t="s">
        <v>126</v>
      </c>
      <c r="AA118" s="139" t="str">
        <f>IF(原始数据!AY118="","",原始数据!AY118)</f>
        <v>玩具商</v>
      </c>
      <c r="AB118" s="177">
        <v>5</v>
      </c>
      <c r="AC118" s="179" t="s">
        <v>366</v>
      </c>
      <c r="AD118" s="179" t="s">
        <v>367</v>
      </c>
      <c r="AE118" s="139" t="str">
        <f>IF(原始数据!K118="","",原始数据!K118)</f>
        <v>MRC</v>
      </c>
      <c r="AF118" s="139" t="str">
        <f>IF(原始数据!L118="","",原始数据!L118)</f>
        <v>bailu</v>
      </c>
      <c r="AG118" s="139" t="str">
        <f>IF(原始数据!AZ118="","",原始数据!AZ118)</f>
        <v>杂货商</v>
      </c>
      <c r="AH118" s="177">
        <v>1</v>
      </c>
      <c r="AI118" s="179" t="s">
        <v>370</v>
      </c>
      <c r="AJ118" s="179" t="s">
        <v>371</v>
      </c>
      <c r="AK118" s="179" t="s">
        <v>144</v>
      </c>
      <c r="AL118" s="179" t="s">
        <v>121</v>
      </c>
      <c r="AM118" s="167" t="s">
        <v>127</v>
      </c>
      <c r="AN118" s="168"/>
      <c r="AO118" s="168"/>
      <c r="AP118" s="167" t="s">
        <v>373</v>
      </c>
      <c r="AQ118" s="182">
        <v>0</v>
      </c>
      <c r="AR118" s="182">
        <v>32</v>
      </c>
      <c r="AS118" s="182">
        <v>61</v>
      </c>
      <c r="AT118" s="182"/>
      <c r="AU118" s="183">
        <v>3</v>
      </c>
      <c r="AV118" s="183">
        <v>26</v>
      </c>
      <c r="AW118" s="183">
        <v>426</v>
      </c>
      <c r="AX118" s="183"/>
      <c r="AY118" s="184" t="s">
        <v>385</v>
      </c>
      <c r="AZ118" s="184"/>
      <c r="BA118" s="173"/>
      <c r="BB118" s="174"/>
      <c r="BC118" s="175">
        <f t="shared" si="5"/>
        <v>32</v>
      </c>
      <c r="BD118" s="175">
        <f t="shared" si="6"/>
        <v>6</v>
      </c>
      <c r="BE118" s="142" t="str">
        <f t="shared" si="4"/>
        <v>2,5,6,8</v>
      </c>
      <c r="BF118" s="176" t="str">
        <f t="shared" si="7"/>
        <v>先知,哭泣小丑,勘探员,玩具商</v>
      </c>
    </row>
    <row r="119" spans="1:58">
      <c r="A119" s="166">
        <f>输入错误检查!B118</f>
        <v>0</v>
      </c>
      <c r="B119" s="108">
        <f>原始数据!B119</f>
        <v>5</v>
      </c>
      <c r="C119" s="108">
        <f>原始数据!C119</f>
        <v>4</v>
      </c>
      <c r="D119" s="108">
        <f>原始数据!D119</f>
        <v>1730</v>
      </c>
      <c r="E119" s="108" t="str">
        <f>原始数据!E119</f>
        <v>GR</v>
      </c>
      <c r="F119" s="108" t="str">
        <f>原始数据!F119</f>
        <v>MRC</v>
      </c>
      <c r="G119" s="108">
        <f>原始数据!G119</f>
        <v>5</v>
      </c>
      <c r="H119" s="108" t="str">
        <f>原始数据!H119</f>
        <v>上</v>
      </c>
      <c r="I119" s="108" t="str">
        <f>IF(原始数据!Y119="","",原始数据!Y119)</f>
        <v/>
      </c>
      <c r="J119" s="108" t="str">
        <f>原始数据!J119</f>
        <v/>
      </c>
      <c r="K119" s="167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139" t="str">
        <f>IF(原始数据!AT119="","",原始数据!AT119)</f>
        <v/>
      </c>
      <c r="M119" s="177"/>
      <c r="N119" s="181"/>
      <c r="O119" s="181"/>
      <c r="P119" s="167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139" t="str">
        <f>IF(原始数据!AU119="","",原始数据!AU119)</f>
        <v/>
      </c>
      <c r="R119" s="177"/>
      <c r="S119" s="177"/>
      <c r="T119" s="177"/>
      <c r="U119" s="167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139" t="str">
        <f>IF(原始数据!AW119="","",原始数据!AW119)</f>
        <v/>
      </c>
      <c r="W119" s="177"/>
      <c r="X119" s="177"/>
      <c r="Y119" s="177"/>
      <c r="Z119" s="167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139" t="str">
        <f>IF(原始数据!AY119="","",原始数据!AY119)</f>
        <v/>
      </c>
      <c r="AB119" s="177"/>
      <c r="AC119" s="177"/>
      <c r="AD119" s="177"/>
      <c r="AE119" s="139" t="str">
        <f>IF(原始数据!K119="","",原始数据!K119)</f>
        <v/>
      </c>
      <c r="AF119" s="139" t="str">
        <f>IF(原始数据!L119="","",原始数据!L119)</f>
        <v/>
      </c>
      <c r="AG119" s="139" t="str">
        <f>IF(原始数据!AZ119="","",原始数据!AZ119)</f>
        <v/>
      </c>
      <c r="AH119" s="177"/>
      <c r="AI119" s="177"/>
      <c r="AJ119" s="177"/>
      <c r="AK119" s="177"/>
      <c r="AL119" s="177"/>
      <c r="AM119" s="168"/>
      <c r="AN119" s="168"/>
      <c r="AO119" s="168"/>
      <c r="AP119" s="168"/>
      <c r="AQ119" s="182"/>
      <c r="AR119" s="182"/>
      <c r="AS119" s="182"/>
      <c r="AT119" s="182"/>
      <c r="AU119" s="183"/>
      <c r="AV119" s="183"/>
      <c r="AW119" s="183"/>
      <c r="AX119" s="183"/>
      <c r="AY119" s="184"/>
      <c r="AZ119" s="184"/>
      <c r="BA119" s="173"/>
      <c r="BB119" s="174"/>
      <c r="BC119" s="175">
        <f t="shared" si="5"/>
        <v>0</v>
      </c>
      <c r="BD119" s="175" t="str">
        <f t="shared" si="6"/>
        <v/>
      </c>
      <c r="BE119" s="142" t="str">
        <f t="shared" si="4"/>
        <v/>
      </c>
      <c r="BF119" s="176" t="str">
        <f t="shared" si="7"/>
        <v/>
      </c>
    </row>
    <row r="120" spans="1:58">
      <c r="A120" s="166">
        <f>输入错误检查!B119</f>
        <v>0</v>
      </c>
      <c r="B120" s="108">
        <f>原始数据!B120</f>
        <v>5</v>
      </c>
      <c r="C120" s="108">
        <f>原始数据!C120</f>
        <v>4</v>
      </c>
      <c r="D120" s="108">
        <f>原始数据!D120</f>
        <v>1730</v>
      </c>
      <c r="E120" s="108" t="str">
        <f>原始数据!E120</f>
        <v>GR</v>
      </c>
      <c r="F120" s="108" t="str">
        <f>原始数据!F120</f>
        <v>MRC</v>
      </c>
      <c r="G120" s="108">
        <f>原始数据!G120</f>
        <v>5</v>
      </c>
      <c r="H120" s="108" t="str">
        <f>原始数据!H120</f>
        <v>下</v>
      </c>
      <c r="I120" s="108" t="str">
        <f>IF(原始数据!Y120="","",原始数据!Y120)</f>
        <v/>
      </c>
      <c r="J120" s="108" t="str">
        <f>原始数据!J120</f>
        <v/>
      </c>
      <c r="K120" s="167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39" t="str">
        <f>IF(原始数据!AT120="","",原始数据!AT120)</f>
        <v/>
      </c>
      <c r="M120" s="177"/>
      <c r="N120" s="181"/>
      <c r="O120" s="181"/>
      <c r="P120" s="167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39" t="str">
        <f>IF(原始数据!AU120="","",原始数据!AU120)</f>
        <v/>
      </c>
      <c r="R120" s="177"/>
      <c r="S120" s="177"/>
      <c r="T120" s="177"/>
      <c r="U120" s="167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39" t="str">
        <f>IF(原始数据!AW120="","",原始数据!AW120)</f>
        <v/>
      </c>
      <c r="W120" s="177"/>
      <c r="X120" s="177"/>
      <c r="Y120" s="177"/>
      <c r="Z120" s="167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39" t="str">
        <f>IF(原始数据!AY120="","",原始数据!AY120)</f>
        <v/>
      </c>
      <c r="AB120" s="177"/>
      <c r="AC120" s="177"/>
      <c r="AD120" s="177"/>
      <c r="AE120" s="139" t="str">
        <f>IF(原始数据!K120="","",原始数据!K120)</f>
        <v/>
      </c>
      <c r="AF120" s="139" t="str">
        <f>IF(原始数据!L120="","",原始数据!L120)</f>
        <v/>
      </c>
      <c r="AG120" s="139" t="str">
        <f>IF(原始数据!AZ120="","",原始数据!AZ120)</f>
        <v/>
      </c>
      <c r="AH120" s="177"/>
      <c r="AI120" s="177"/>
      <c r="AJ120" s="177"/>
      <c r="AK120" s="177"/>
      <c r="AL120" s="177"/>
      <c r="AM120" s="168"/>
      <c r="AN120" s="168"/>
      <c r="AO120" s="168"/>
      <c r="AP120" s="168"/>
      <c r="AQ120" s="182"/>
      <c r="AR120" s="182"/>
      <c r="AS120" s="182"/>
      <c r="AT120" s="182"/>
      <c r="AU120" s="183"/>
      <c r="AV120" s="183"/>
      <c r="AW120" s="183"/>
      <c r="AX120" s="183"/>
      <c r="AY120" s="184"/>
      <c r="AZ120" s="184"/>
      <c r="BA120" s="173"/>
      <c r="BB120" s="174"/>
      <c r="BC120" s="175">
        <f t="shared" si="5"/>
        <v>0</v>
      </c>
      <c r="BD120" s="175" t="str">
        <f t="shared" si="6"/>
        <v/>
      </c>
      <c r="BE120" s="142" t="str">
        <f t="shared" si="4"/>
        <v/>
      </c>
      <c r="BF120" s="176" t="str">
        <f t="shared" si="7"/>
        <v/>
      </c>
    </row>
    <row r="121" spans="1:58">
      <c r="A121" s="166">
        <f>输入错误检查!B120</f>
        <v>0</v>
      </c>
      <c r="B121" s="108">
        <f>原始数据!B121</f>
        <v>5</v>
      </c>
      <c r="C121" s="108">
        <f>原始数据!C121</f>
        <v>4</v>
      </c>
      <c r="D121" s="108">
        <f>原始数据!D121</f>
        <v>1730</v>
      </c>
      <c r="E121" s="108" t="str">
        <f>原始数据!E121</f>
        <v>GR</v>
      </c>
      <c r="F121" s="108" t="str">
        <f>原始数据!F121</f>
        <v>MRC</v>
      </c>
      <c r="G121" s="108" t="str">
        <f>原始数据!G121</f>
        <v>加</v>
      </c>
      <c r="H121" s="108" t="str">
        <f>原始数据!H121</f>
        <v>上</v>
      </c>
      <c r="I121" s="108" t="str">
        <f>IF(原始数据!Y121="","",原始数据!Y121)</f>
        <v/>
      </c>
      <c r="J121" s="108" t="str">
        <f>原始数据!J121</f>
        <v/>
      </c>
      <c r="K121" s="167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39" t="str">
        <f>IF(原始数据!AT121="","",原始数据!AT121)</f>
        <v/>
      </c>
      <c r="M121" s="177"/>
      <c r="N121" s="181"/>
      <c r="O121" s="181"/>
      <c r="P121" s="167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39" t="str">
        <f>IF(原始数据!AU121="","",原始数据!AU121)</f>
        <v/>
      </c>
      <c r="R121" s="177"/>
      <c r="S121" s="177"/>
      <c r="T121" s="177"/>
      <c r="U121" s="167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39" t="str">
        <f>IF(原始数据!AW121="","",原始数据!AW121)</f>
        <v/>
      </c>
      <c r="W121" s="177"/>
      <c r="X121" s="177"/>
      <c r="Y121" s="177"/>
      <c r="Z121" s="167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39" t="str">
        <f>IF(原始数据!AY121="","",原始数据!AY121)</f>
        <v/>
      </c>
      <c r="AB121" s="177"/>
      <c r="AC121" s="177"/>
      <c r="AD121" s="177"/>
      <c r="AE121" s="139" t="str">
        <f>IF(原始数据!K121="","",原始数据!K121)</f>
        <v/>
      </c>
      <c r="AF121" s="139" t="str">
        <f>IF(原始数据!L121="","",原始数据!L121)</f>
        <v/>
      </c>
      <c r="AG121" s="139" t="str">
        <f>IF(原始数据!AZ121="","",原始数据!AZ121)</f>
        <v/>
      </c>
      <c r="AH121" s="177"/>
      <c r="AI121" s="177"/>
      <c r="AJ121" s="177"/>
      <c r="AK121" s="177"/>
      <c r="AL121" s="177"/>
      <c r="AM121" s="168"/>
      <c r="AN121" s="168"/>
      <c r="AO121" s="168"/>
      <c r="AP121" s="168"/>
      <c r="AQ121" s="182"/>
      <c r="AR121" s="182"/>
      <c r="AS121" s="182"/>
      <c r="AT121" s="182"/>
      <c r="AU121" s="183"/>
      <c r="AV121" s="183"/>
      <c r="AW121" s="183"/>
      <c r="AX121" s="183"/>
      <c r="AY121" s="184"/>
      <c r="AZ121" s="184"/>
      <c r="BA121" s="173"/>
      <c r="BB121" s="174"/>
      <c r="BC121" s="175">
        <f t="shared" si="5"/>
        <v>0</v>
      </c>
      <c r="BD121" s="175" t="str">
        <f t="shared" si="6"/>
        <v/>
      </c>
      <c r="BE121" s="142" t="str">
        <f t="shared" si="4"/>
        <v/>
      </c>
      <c r="BF121" s="176" t="str">
        <f t="shared" si="7"/>
        <v/>
      </c>
    </row>
    <row r="122" spans="1:58">
      <c r="A122" s="166">
        <f>输入错误检查!B121</f>
        <v>0</v>
      </c>
      <c r="B122" s="108">
        <f>原始数据!B122</f>
        <v>5</v>
      </c>
      <c r="C122" s="108">
        <f>原始数据!C122</f>
        <v>4</v>
      </c>
      <c r="D122" s="108">
        <f>原始数据!D122</f>
        <v>1730</v>
      </c>
      <c r="E122" s="108" t="str">
        <f>原始数据!E122</f>
        <v>GR</v>
      </c>
      <c r="F122" s="108" t="str">
        <f>原始数据!F122</f>
        <v>MRC</v>
      </c>
      <c r="G122" s="108" t="str">
        <f>原始数据!G122</f>
        <v>加</v>
      </c>
      <c r="H122" s="108" t="str">
        <f>原始数据!H122</f>
        <v>下</v>
      </c>
      <c r="I122" s="108" t="str">
        <f>IF(原始数据!Y122="","",原始数据!Y122)</f>
        <v/>
      </c>
      <c r="J122" s="108" t="str">
        <f>原始数据!J122</f>
        <v/>
      </c>
      <c r="K122" s="167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39" t="str">
        <f>IF(原始数据!AT122="","",原始数据!AT122)</f>
        <v/>
      </c>
      <c r="M122" s="177"/>
      <c r="N122" s="181"/>
      <c r="O122" s="181"/>
      <c r="P122" s="167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39" t="str">
        <f>IF(原始数据!AU122="","",原始数据!AU122)</f>
        <v/>
      </c>
      <c r="R122" s="177"/>
      <c r="S122" s="177"/>
      <c r="T122" s="177"/>
      <c r="U122" s="167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39" t="str">
        <f>IF(原始数据!AW122="","",原始数据!AW122)</f>
        <v/>
      </c>
      <c r="W122" s="177"/>
      <c r="X122" s="177"/>
      <c r="Y122" s="177"/>
      <c r="Z122" s="167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39" t="str">
        <f>IF(原始数据!AY122="","",原始数据!AY122)</f>
        <v/>
      </c>
      <c r="AB122" s="177"/>
      <c r="AC122" s="177"/>
      <c r="AD122" s="177"/>
      <c r="AE122" s="139" t="str">
        <f>IF(原始数据!K122="","",原始数据!K122)</f>
        <v/>
      </c>
      <c r="AF122" s="139" t="str">
        <f>IF(原始数据!L122="","",原始数据!L122)</f>
        <v/>
      </c>
      <c r="AG122" s="139" t="str">
        <f>IF(原始数据!AZ122="","",原始数据!AZ122)</f>
        <v/>
      </c>
      <c r="AH122" s="177"/>
      <c r="AI122" s="177"/>
      <c r="AJ122" s="177"/>
      <c r="AK122" s="177"/>
      <c r="AL122" s="177"/>
      <c r="AM122" s="168"/>
      <c r="AN122" s="168"/>
      <c r="AO122" s="168"/>
      <c r="AP122" s="168"/>
      <c r="AQ122" s="182"/>
      <c r="AR122" s="182"/>
      <c r="AS122" s="182"/>
      <c r="AT122" s="182"/>
      <c r="AU122" s="183"/>
      <c r="AV122" s="183"/>
      <c r="AW122" s="183"/>
      <c r="AX122" s="183"/>
      <c r="AY122" s="184"/>
      <c r="AZ122" s="184"/>
      <c r="BA122" s="173"/>
      <c r="BB122" s="174"/>
      <c r="BC122" s="175">
        <f t="shared" si="5"/>
        <v>0</v>
      </c>
      <c r="BD122" s="175" t="str">
        <f t="shared" si="6"/>
        <v/>
      </c>
      <c r="BE122" s="142" t="str">
        <f t="shared" si="4"/>
        <v/>
      </c>
      <c r="BF122" s="176" t="str">
        <f t="shared" si="7"/>
        <v/>
      </c>
    </row>
    <row r="123" spans="1:58">
      <c r="A123" s="166">
        <f>输入错误检查!B122</f>
        <v>0</v>
      </c>
      <c r="B123" s="108">
        <f>原始数据!B123</f>
        <v>5</v>
      </c>
      <c r="C123" s="108">
        <f>原始数据!C123</f>
        <v>5</v>
      </c>
      <c r="D123" s="108">
        <f>原始数据!D123</f>
        <v>1400</v>
      </c>
      <c r="E123" s="108" t="str">
        <f>原始数据!E123</f>
        <v>GR</v>
      </c>
      <c r="F123" s="108" t="str">
        <f>原始数据!F123</f>
        <v>FPX.ZQ</v>
      </c>
      <c r="G123" s="108">
        <f>原始数据!G123</f>
        <v>1</v>
      </c>
      <c r="H123" s="108" t="str">
        <f>原始数据!H123</f>
        <v>上</v>
      </c>
      <c r="I123" s="108" t="str">
        <f>IF(原始数据!Y123="","",原始数据!Y123)</f>
        <v>湖景村</v>
      </c>
      <c r="J123" s="108" t="str">
        <f>原始数据!J123</f>
        <v>GR</v>
      </c>
      <c r="K123" s="167" t="str">
        <f>IF(赛后数据!$M123="","",_xlfn.IFS(L123=赛后数据!$N123,赛后数据!$M123,L123=赛后数据!$V123,赛后数据!$U123,L123=赛后数据!$AD123,赛后数据!$AC123,L123=赛后数据!$AL123,赛后数据!$AK123))</f>
        <v>ak</v>
      </c>
      <c r="L123" s="139" t="str">
        <f>IF(原始数据!AT123="","",原始数据!AT123)</f>
        <v>医生</v>
      </c>
      <c r="M123" s="177">
        <v>7</v>
      </c>
      <c r="N123" s="178" t="s">
        <v>369</v>
      </c>
      <c r="O123" s="180" t="s">
        <v>366</v>
      </c>
      <c r="P123" s="167" t="str">
        <f>IF(赛后数据!$M123="","",_xlfn.IFS(Q123=赛后数据!$N123,赛后数据!$M123,Q123=赛后数据!$V123,赛后数据!$U123,Q123=赛后数据!$AD123,赛后数据!$AC123,Q123=赛后数据!$AL123,赛后数据!$AK123))</f>
        <v>ziro</v>
      </c>
      <c r="Q123" s="139" t="str">
        <f>IF(原始数据!AU123="","",原始数据!AU123)</f>
        <v>守墓人</v>
      </c>
      <c r="R123" s="177">
        <v>11</v>
      </c>
      <c r="S123" s="179" t="s">
        <v>366</v>
      </c>
      <c r="T123" s="179" t="s">
        <v>367</v>
      </c>
      <c r="U123" s="167" t="str">
        <f>IF(赛后数据!$M123="","",_xlfn.IFS(V123=赛后数据!$N123,赛后数据!$M123,V123=赛后数据!$V123,赛后数据!$U123,V123=赛后数据!$AD123,赛后数据!$AC123,V123=赛后数据!$AL123,赛后数据!$AK123))</f>
        <v>ac</v>
      </c>
      <c r="V123" s="139" t="str">
        <f>IF(原始数据!AW123="","",原始数据!AW123)</f>
        <v>气象学家</v>
      </c>
      <c r="W123" s="177">
        <v>3</v>
      </c>
      <c r="X123" s="179" t="s">
        <v>366</v>
      </c>
      <c r="Y123" s="179" t="s">
        <v>367</v>
      </c>
      <c r="Z123" s="167" t="str">
        <f>IF(赛后数据!$M123="","",_xlfn.IFS(AA123=赛后数据!$N123,赛后数据!$M123,AA123=赛后数据!$V123,赛后数据!$U123,AA123=赛后数据!$AD123,赛后数据!$AC123,AA123=赛后数据!$AL123,赛后数据!$AK123))</f>
        <v>citie</v>
      </c>
      <c r="AA123" s="139" t="str">
        <f>IF(原始数据!AY123="","",原始数据!AY123)</f>
        <v>幸运儿</v>
      </c>
      <c r="AB123" s="177">
        <v>5</v>
      </c>
      <c r="AC123" s="179" t="s">
        <v>369</v>
      </c>
      <c r="AD123" s="179" t="s">
        <v>368</v>
      </c>
      <c r="AE123" s="139" t="str">
        <f>IF(原始数据!K123="","",原始数据!K123)</f>
        <v>FPX.ZQ</v>
      </c>
      <c r="AF123" s="139" t="str">
        <f>IF(原始数据!L123="","",原始数据!L123)</f>
        <v>dongx</v>
      </c>
      <c r="AG123" s="139" t="str">
        <f>IF(原始数据!AZ123="","",原始数据!AZ123)</f>
        <v>时空之影</v>
      </c>
      <c r="AH123" s="177">
        <v>4</v>
      </c>
      <c r="AI123" s="179" t="s">
        <v>374</v>
      </c>
      <c r="AJ123" s="179" t="s">
        <v>371</v>
      </c>
      <c r="AK123" s="179" t="s">
        <v>144</v>
      </c>
      <c r="AL123" s="179" t="s">
        <v>375</v>
      </c>
      <c r="AM123" s="167" t="s">
        <v>128</v>
      </c>
      <c r="AN123" s="168"/>
      <c r="AO123" s="168"/>
      <c r="AP123" s="167" t="s">
        <v>382</v>
      </c>
      <c r="AQ123" s="182">
        <v>1</v>
      </c>
      <c r="AR123" s="182">
        <v>57</v>
      </c>
      <c r="AS123" s="182">
        <v>310</v>
      </c>
      <c r="AT123" s="182"/>
      <c r="AU123" s="183">
        <v>3</v>
      </c>
      <c r="AV123" s="183">
        <v>26</v>
      </c>
      <c r="AW123" s="183">
        <v>464</v>
      </c>
      <c r="AX123" s="183"/>
      <c r="AY123" s="184">
        <v>5</v>
      </c>
      <c r="AZ123" s="184">
        <v>10</v>
      </c>
      <c r="BA123" s="173"/>
      <c r="BB123" s="174"/>
      <c r="BC123" s="175">
        <f t="shared" si="5"/>
        <v>117</v>
      </c>
      <c r="BD123" s="175">
        <f t="shared" si="6"/>
        <v>6</v>
      </c>
      <c r="BE123" s="142" t="str">
        <f t="shared" si="4"/>
        <v>3,5,7,11</v>
      </c>
      <c r="BF123" s="176" t="str">
        <f t="shared" si="7"/>
        <v>医生,守墓人,气象学家,幸运儿</v>
      </c>
    </row>
    <row r="124" spans="1:58">
      <c r="A124" s="166">
        <f>输入错误检查!B123</f>
        <v>0</v>
      </c>
      <c r="B124" s="108">
        <f>原始数据!B124</f>
        <v>5</v>
      </c>
      <c r="C124" s="108">
        <f>原始数据!C124</f>
        <v>5</v>
      </c>
      <c r="D124" s="108">
        <f>原始数据!D124</f>
        <v>1400</v>
      </c>
      <c r="E124" s="108" t="str">
        <f>原始数据!E124</f>
        <v>GR</v>
      </c>
      <c r="F124" s="108" t="str">
        <f>原始数据!F124</f>
        <v>FPX.ZQ</v>
      </c>
      <c r="G124" s="108">
        <f>原始数据!G124</f>
        <v>1</v>
      </c>
      <c r="H124" s="108" t="str">
        <f>原始数据!H124</f>
        <v>下</v>
      </c>
      <c r="I124" s="108" t="str">
        <f>IF(原始数据!Y124="","",原始数据!Y124)</f>
        <v>湖景村</v>
      </c>
      <c r="J124" s="108" t="str">
        <f>原始数据!J124</f>
        <v>FPX.ZQ</v>
      </c>
      <c r="K124" s="167" t="str">
        <f>IF(赛后数据!$M124="","",_xlfn.IFS(L124=赛后数据!$N124,赛后数据!$M124,L124=赛后数据!$V124,赛后数据!$U124,L124=赛后数据!$AD124,赛后数据!$AC124,L124=赛后数据!$AL124,赛后数据!$AK124))</f>
        <v>stian</v>
      </c>
      <c r="L124" s="139" t="str">
        <f>IF(原始数据!AT124="","",原始数据!AT124)</f>
        <v>机械师</v>
      </c>
      <c r="M124" s="177">
        <v>8</v>
      </c>
      <c r="N124" s="178" t="s">
        <v>369</v>
      </c>
      <c r="O124" s="178" t="s">
        <v>368</v>
      </c>
      <c r="P124" s="167" t="str">
        <f>IF(赛后数据!$M124="","",_xlfn.IFS(Q124=赛后数据!$N124,赛后数据!$M124,Q124=赛后数据!$V124,赛后数据!$U124,Q124=赛后数据!$AD124,赛后数据!$AC124,Q124=赛后数据!$AL124,赛后数据!$AK124))</f>
        <v>yuan</v>
      </c>
      <c r="Q124" s="139" t="str">
        <f>IF(原始数据!AU124="","",原始数据!AU124)</f>
        <v>木偶师</v>
      </c>
      <c r="R124" s="177">
        <v>2</v>
      </c>
      <c r="S124" s="179" t="s">
        <v>366</v>
      </c>
      <c r="T124" s="179" t="s">
        <v>367</v>
      </c>
      <c r="U124" s="167" t="str">
        <f>IF(赛后数据!$M124="","",_xlfn.IFS(V124=赛后数据!$N124,赛后数据!$M124,V124=赛后数据!$V124,赛后数据!$U124,V124=赛后数据!$AD124,赛后数据!$AC124,V124=赛后数据!$AL124,赛后数据!$AK124))</f>
        <v>lin</v>
      </c>
      <c r="V124" s="139" t="str">
        <f>IF(原始数据!AW124="","",原始数据!AW124)</f>
        <v>野人</v>
      </c>
      <c r="W124" s="177">
        <v>11</v>
      </c>
      <c r="X124" s="179" t="s">
        <v>366</v>
      </c>
      <c r="Y124" s="179" t="s">
        <v>367</v>
      </c>
      <c r="Z124" s="167" t="str">
        <f>IF(赛后数据!$M124="","",_xlfn.IFS(AA124=赛后数据!$N124,赛后数据!$M124,AA124=赛后数据!$V124,赛后数据!$U124,AA124=赛后数据!$AD124,赛后数据!$AC124,AA124=赛后数据!$AL124,赛后数据!$AK124))</f>
        <v>sans</v>
      </c>
      <c r="AA124" s="139" t="str">
        <f>IF(原始数据!AY124="","",原始数据!AY124)</f>
        <v>幸运儿</v>
      </c>
      <c r="AB124" s="177">
        <v>5</v>
      </c>
      <c r="AC124" s="179" t="s">
        <v>369</v>
      </c>
      <c r="AD124" s="179" t="s">
        <v>368</v>
      </c>
      <c r="AE124" s="139" t="str">
        <f>IF(原始数据!K124="","",原始数据!K124)</f>
        <v>GR</v>
      </c>
      <c r="AF124" s="139" t="str">
        <f>IF(原始数据!L124="","",原始数据!L124)</f>
        <v>jin</v>
      </c>
      <c r="AG124" s="139" t="str">
        <f>IF(原始数据!AZ124="","",原始数据!AZ124)</f>
        <v>鹿头</v>
      </c>
      <c r="AH124" s="177">
        <v>6</v>
      </c>
      <c r="AI124" s="179" t="s">
        <v>370</v>
      </c>
      <c r="AJ124" s="179" t="s">
        <v>371</v>
      </c>
      <c r="AK124" s="179" t="s">
        <v>155</v>
      </c>
      <c r="AL124" s="179" t="s">
        <v>121</v>
      </c>
      <c r="AM124" s="167" t="s">
        <v>136</v>
      </c>
      <c r="AN124" s="168"/>
      <c r="AO124" s="168"/>
      <c r="AP124" s="167" t="s">
        <v>373</v>
      </c>
      <c r="AQ124" s="182">
        <v>1</v>
      </c>
      <c r="AR124" s="182">
        <v>11</v>
      </c>
      <c r="AS124" s="182">
        <v>210</v>
      </c>
      <c r="AT124" s="182"/>
      <c r="AU124" s="183">
        <v>3</v>
      </c>
      <c r="AV124" s="183">
        <v>26</v>
      </c>
      <c r="AW124" s="183">
        <v>476</v>
      </c>
      <c r="AX124" s="183"/>
      <c r="AY124" s="184">
        <v>4</v>
      </c>
      <c r="AZ124" s="184">
        <v>48</v>
      </c>
      <c r="BA124" s="173"/>
      <c r="BB124" s="174"/>
      <c r="BC124" s="175">
        <f t="shared" si="5"/>
        <v>71</v>
      </c>
      <c r="BD124" s="175">
        <f t="shared" si="6"/>
        <v>6</v>
      </c>
      <c r="BE124" s="142" t="str">
        <f t="shared" si="4"/>
        <v>2,5,8,11</v>
      </c>
      <c r="BF124" s="176" t="str">
        <f t="shared" si="7"/>
        <v>机械师,木偶师,野人,幸运儿</v>
      </c>
    </row>
    <row r="125" spans="1:58">
      <c r="A125" s="166">
        <f>输入错误检查!B124</f>
        <v>0</v>
      </c>
      <c r="B125" s="108">
        <f>原始数据!B125</f>
        <v>5</v>
      </c>
      <c r="C125" s="108">
        <f>原始数据!C125</f>
        <v>5</v>
      </c>
      <c r="D125" s="108">
        <f>原始数据!D125</f>
        <v>1400</v>
      </c>
      <c r="E125" s="108" t="str">
        <f>原始数据!E125</f>
        <v>GR</v>
      </c>
      <c r="F125" s="108" t="str">
        <f>原始数据!F125</f>
        <v>FPX.ZQ</v>
      </c>
      <c r="G125" s="108">
        <f>原始数据!G125</f>
        <v>2</v>
      </c>
      <c r="H125" s="108" t="str">
        <f>原始数据!H125</f>
        <v>上</v>
      </c>
      <c r="I125" s="108" t="str">
        <f>IF(原始数据!Y125="","",原始数据!Y125)</f>
        <v>永眠镇</v>
      </c>
      <c r="J125" s="108" t="str">
        <f>原始数据!J125</f>
        <v>GR</v>
      </c>
      <c r="K125" s="167" t="str">
        <f>IF(赛后数据!$M125="","",_xlfn.IFS(L125=赛后数据!$N125,赛后数据!$M125,L125=赛后数据!$V125,赛后数据!$U125,L125=赛后数据!$AD125,赛后数据!$AC125,L125=赛后数据!$AL125,赛后数据!$AK125))</f>
        <v>ziro</v>
      </c>
      <c r="L125" s="139" t="str">
        <f>IF(原始数据!AT125="","",原始数据!AT125)</f>
        <v>佣兵</v>
      </c>
      <c r="M125" s="177">
        <v>9</v>
      </c>
      <c r="N125" s="178" t="s">
        <v>366</v>
      </c>
      <c r="O125" s="178" t="s">
        <v>367</v>
      </c>
      <c r="P125" s="167" t="str">
        <f>IF(赛后数据!$M125="","",_xlfn.IFS(Q125=赛后数据!$N125,赛后数据!$M125,Q125=赛后数据!$V125,赛后数据!$U125,Q125=赛后数据!$AD125,赛后数据!$AC125,Q125=赛后数据!$AL125,赛后数据!$AK125))</f>
        <v>ac</v>
      </c>
      <c r="Q125" s="139" t="str">
        <f>IF(原始数据!AU125="","",原始数据!AU125)</f>
        <v>幻灯师</v>
      </c>
      <c r="R125" s="177">
        <v>1</v>
      </c>
      <c r="S125" s="179" t="s">
        <v>369</v>
      </c>
      <c r="T125" s="179" t="s">
        <v>367</v>
      </c>
      <c r="U125" s="167" t="str">
        <f>IF(赛后数据!$M125="","",_xlfn.IFS(V125=赛后数据!$N125,赛后数据!$M125,V125=赛后数据!$V125,赛后数据!$U125,V125=赛后数据!$AD125,赛后数据!$AC125,V125=赛后数据!$AL125,赛后数据!$AK125))</f>
        <v>ak</v>
      </c>
      <c r="V125" s="139" t="str">
        <f>IF(原始数据!AW125="","",原始数据!AW125)</f>
        <v>拉拉队员</v>
      </c>
      <c r="W125" s="177">
        <v>3</v>
      </c>
      <c r="X125" s="179" t="s">
        <v>368</v>
      </c>
      <c r="Y125" s="179" t="s">
        <v>366</v>
      </c>
      <c r="Z125" s="167" t="str">
        <f>IF(赛后数据!$M125="","",_xlfn.IFS(AA125=赛后数据!$N125,赛后数据!$M125,AA125=赛后数据!$V125,赛后数据!$U125,AA125=赛后数据!$AD125,赛后数据!$AC125,AA125=赛后数据!$AL125,赛后数据!$AK125))</f>
        <v>citie</v>
      </c>
      <c r="AA125" s="139" t="str">
        <f>IF(原始数据!AY125="","",原始数据!AY125)</f>
        <v>古董商</v>
      </c>
      <c r="AB125" s="177">
        <v>7</v>
      </c>
      <c r="AC125" s="179" t="s">
        <v>369</v>
      </c>
      <c r="AD125" s="179" t="s">
        <v>368</v>
      </c>
      <c r="AE125" s="139" t="str">
        <f>IF(原始数据!K125="","",原始数据!K125)</f>
        <v>FPX.ZQ</v>
      </c>
      <c r="AF125" s="139" t="str">
        <f>IF(原始数据!L125="","",原始数据!L125)</f>
        <v>dongx</v>
      </c>
      <c r="AG125" s="139" t="str">
        <f>IF(原始数据!AZ125="","",原始数据!AZ125)</f>
        <v>台球手</v>
      </c>
      <c r="AH125" s="177">
        <v>8</v>
      </c>
      <c r="AI125" s="179" t="s">
        <v>374</v>
      </c>
      <c r="AJ125" s="179" t="s">
        <v>371</v>
      </c>
      <c r="AK125" s="179" t="s">
        <v>144</v>
      </c>
      <c r="AL125" s="179" t="s">
        <v>375</v>
      </c>
      <c r="AM125" s="167" t="s">
        <v>128</v>
      </c>
      <c r="AN125" s="168"/>
      <c r="AO125" s="168"/>
      <c r="AP125" s="167" t="s">
        <v>373</v>
      </c>
      <c r="AQ125" s="182">
        <v>1</v>
      </c>
      <c r="AR125" s="182">
        <v>26</v>
      </c>
      <c r="AS125" s="182">
        <v>183</v>
      </c>
      <c r="AT125" s="182"/>
      <c r="AU125" s="183">
        <v>3</v>
      </c>
      <c r="AV125" s="183">
        <v>26</v>
      </c>
      <c r="AW125" s="183">
        <v>387</v>
      </c>
      <c r="AX125" s="183"/>
      <c r="AY125" s="184">
        <v>4</v>
      </c>
      <c r="AZ125" s="184">
        <v>53</v>
      </c>
      <c r="BA125" s="173"/>
      <c r="BB125" s="174"/>
      <c r="BC125" s="175">
        <f t="shared" si="5"/>
        <v>86</v>
      </c>
      <c r="BD125" s="175">
        <f t="shared" si="6"/>
        <v>6</v>
      </c>
      <c r="BE125" s="142" t="str">
        <f t="shared" si="4"/>
        <v>1,3,7,9</v>
      </c>
      <c r="BF125" s="176" t="str">
        <f t="shared" si="7"/>
        <v>佣兵,幻灯师,拉拉队员,古董商</v>
      </c>
    </row>
    <row r="126" spans="1:58">
      <c r="A126" s="166">
        <f>输入错误检查!B125</f>
        <v>0</v>
      </c>
      <c r="B126" s="108">
        <f>原始数据!B126</f>
        <v>5</v>
      </c>
      <c r="C126" s="108">
        <f>原始数据!C126</f>
        <v>5</v>
      </c>
      <c r="D126" s="108">
        <f>原始数据!D126</f>
        <v>1400</v>
      </c>
      <c r="E126" s="108" t="str">
        <f>原始数据!E126</f>
        <v>GR</v>
      </c>
      <c r="F126" s="108" t="str">
        <f>原始数据!F126</f>
        <v>FPX.ZQ</v>
      </c>
      <c r="G126" s="108">
        <f>原始数据!G126</f>
        <v>2</v>
      </c>
      <c r="H126" s="108" t="str">
        <f>原始数据!H126</f>
        <v>下</v>
      </c>
      <c r="I126" s="108" t="str">
        <f>IF(原始数据!Y126="","",原始数据!Y126)</f>
        <v>永眠镇</v>
      </c>
      <c r="J126" s="108" t="str">
        <f>原始数据!J126</f>
        <v>FPX.ZQ</v>
      </c>
      <c r="K126" s="167" t="str">
        <f>IF(赛后数据!$M126="","",_xlfn.IFS(L126=赛后数据!$N126,赛后数据!$M126,L126=赛后数据!$V126,赛后数据!$U126,L126=赛后数据!$AD126,赛后数据!$AC126,L126=赛后数据!$AL126,赛后数据!$AK126))</f>
        <v>yuan</v>
      </c>
      <c r="L126" s="139" t="str">
        <f>IF(原始数据!AT126="","",原始数据!AT126)</f>
        <v>幻灯师</v>
      </c>
      <c r="M126" s="177">
        <v>3</v>
      </c>
      <c r="N126" s="178" t="s">
        <v>368</v>
      </c>
      <c r="O126" s="178" t="s">
        <v>366</v>
      </c>
      <c r="P126" s="167" t="str">
        <f>IF(赛后数据!$M126="","",_xlfn.IFS(Q126=赛后数据!$N126,赛后数据!$M126,Q126=赛后数据!$V126,赛后数据!$U126,Q126=赛后数据!$AD126,赛后数据!$AC126,Q126=赛后数据!$AL126,赛后数据!$AK126))</f>
        <v>sans</v>
      </c>
      <c r="Q126" s="139" t="str">
        <f>IF(原始数据!AU126="","",原始数据!AU126)</f>
        <v>古董商</v>
      </c>
      <c r="R126" s="177">
        <v>8</v>
      </c>
      <c r="S126" s="179" t="s">
        <v>369</v>
      </c>
      <c r="T126" s="179" t="s">
        <v>368</v>
      </c>
      <c r="U126" s="167" t="str">
        <f>IF(赛后数据!$M126="","",_xlfn.IFS(V126=赛后数据!$N126,赛后数据!$M126,V126=赛后数据!$V126,赛后数据!$U126,V126=赛后数据!$AD126,赛后数据!$AC126,V126=赛后数据!$AL126,赛后数据!$AK126))</f>
        <v>lin</v>
      </c>
      <c r="V126" s="139" t="str">
        <f>IF(原始数据!AW126="","",原始数据!AW126)</f>
        <v>大副</v>
      </c>
      <c r="W126" s="177">
        <v>5</v>
      </c>
      <c r="X126" s="179" t="s">
        <v>366</v>
      </c>
      <c r="Y126" s="179" t="s">
        <v>367</v>
      </c>
      <c r="Z126" s="167" t="str">
        <f>IF(赛后数据!$M126="","",_xlfn.IFS(AA126=赛后数据!$N126,赛后数据!$M126,AA126=赛后数据!$V126,赛后数据!$U126,AA126=赛后数据!$AD126,赛后数据!$AC126,AA126=赛后数据!$AL126,赛后数据!$AK126))</f>
        <v>stian</v>
      </c>
      <c r="AA126" s="139" t="str">
        <f>IF(原始数据!AY126="","",原始数据!AY126)</f>
        <v>调香师</v>
      </c>
      <c r="AB126" s="177">
        <v>6</v>
      </c>
      <c r="AC126" s="179" t="s">
        <v>369</v>
      </c>
      <c r="AD126" s="179" t="s">
        <v>367</v>
      </c>
      <c r="AE126" s="139" t="str">
        <f>IF(原始数据!K126="","",原始数据!K126)</f>
        <v>GR</v>
      </c>
      <c r="AF126" s="139" t="str">
        <f>IF(原始数据!L126="","",原始数据!L126)</f>
        <v>jin</v>
      </c>
      <c r="AG126" s="139" t="str">
        <f>IF(原始数据!AZ126="","",原始数据!AZ126)</f>
        <v>26号守卫</v>
      </c>
      <c r="AH126" s="177">
        <v>4</v>
      </c>
      <c r="AI126" s="179" t="s">
        <v>374</v>
      </c>
      <c r="AJ126" s="179" t="s">
        <v>370</v>
      </c>
      <c r="AK126" s="179" t="s">
        <v>155</v>
      </c>
      <c r="AL126" s="179" t="s">
        <v>121</v>
      </c>
      <c r="AM126" s="167" t="s">
        <v>139</v>
      </c>
      <c r="AN126" s="168"/>
      <c r="AO126" s="168"/>
      <c r="AP126" s="167" t="s">
        <v>373</v>
      </c>
      <c r="AQ126" s="185" t="s">
        <v>394</v>
      </c>
      <c r="AR126" s="182"/>
      <c r="AS126" s="182">
        <v>139</v>
      </c>
      <c r="AT126" s="182"/>
      <c r="AU126" s="186" t="s">
        <v>394</v>
      </c>
      <c r="AV126" s="183"/>
      <c r="AW126" s="183">
        <v>436</v>
      </c>
      <c r="AX126" s="183"/>
      <c r="AY126" s="184" t="s">
        <v>394</v>
      </c>
      <c r="AZ126" s="184"/>
      <c r="BA126" s="173"/>
      <c r="BB126" s="174"/>
      <c r="BC126" s="175" t="e">
        <f t="shared" si="5"/>
        <v>#VALUE!</v>
      </c>
      <c r="BD126" s="175" t="e">
        <f t="shared" si="6"/>
        <v>#VALUE!</v>
      </c>
      <c r="BE126" s="142" t="str">
        <f t="shared" si="4"/>
        <v>3,5,6,8</v>
      </c>
      <c r="BF126" s="176" t="str">
        <f t="shared" si="7"/>
        <v>幻灯师,古董商,大副,调香师</v>
      </c>
    </row>
    <row r="127" spans="1:58">
      <c r="A127" s="166">
        <f>输入错误检查!B126</f>
        <v>0</v>
      </c>
      <c r="B127" s="108">
        <f>原始数据!B127</f>
        <v>5</v>
      </c>
      <c r="C127" s="108">
        <f>原始数据!C127</f>
        <v>5</v>
      </c>
      <c r="D127" s="108">
        <f>原始数据!D127</f>
        <v>1400</v>
      </c>
      <c r="E127" s="108" t="str">
        <f>原始数据!E127</f>
        <v>GR</v>
      </c>
      <c r="F127" s="108" t="str">
        <f>原始数据!F127</f>
        <v>FPX.ZQ</v>
      </c>
      <c r="G127" s="108">
        <f>原始数据!G127</f>
        <v>3</v>
      </c>
      <c r="H127" s="108" t="str">
        <f>原始数据!H127</f>
        <v>上</v>
      </c>
      <c r="I127" s="108" t="str">
        <f>IF(原始数据!Y127="","",原始数据!Y127)</f>
        <v>月亮河公园</v>
      </c>
      <c r="J127" s="108" t="str">
        <f>原始数据!J127</f>
        <v>GR</v>
      </c>
      <c r="K127" s="167" t="str">
        <f>IF(赛后数据!$M127="","",_xlfn.IFS(L127=赛后数据!$N127,赛后数据!$M127,L127=赛后数据!$V127,赛后数据!$U127,L127=赛后数据!$AD127,赛后数据!$AC127,L127=赛后数据!$AL127,赛后数据!$AK127))</f>
        <v>ziro</v>
      </c>
      <c r="L127" s="139" t="str">
        <f>IF(原始数据!AT127="","",原始数据!AT127)</f>
        <v>大副</v>
      </c>
      <c r="M127" s="177">
        <v>2</v>
      </c>
      <c r="N127" s="178" t="s">
        <v>366</v>
      </c>
      <c r="O127" s="178" t="s">
        <v>367</v>
      </c>
      <c r="P127" s="167" t="str">
        <f>IF(赛后数据!$M127="","",_xlfn.IFS(Q127=赛后数据!$N127,赛后数据!$M127,Q127=赛后数据!$V127,赛后数据!$U127,Q127=赛后数据!$AD127,赛后数据!$AC127,Q127=赛后数据!$AL127,赛后数据!$AK127))</f>
        <v>ak</v>
      </c>
      <c r="Q127" s="139" t="str">
        <f>IF(原始数据!AU127="","",原始数据!AU127)</f>
        <v>病患</v>
      </c>
      <c r="R127" s="177">
        <v>9</v>
      </c>
      <c r="S127" s="179" t="s">
        <v>369</v>
      </c>
      <c r="T127" s="179" t="s">
        <v>367</v>
      </c>
      <c r="U127" s="167" t="str">
        <f>IF(赛后数据!$M127="","",_xlfn.IFS(V127=赛后数据!$N127,赛后数据!$M127,V127=赛后数据!$V127,赛后数据!$U127,V127=赛后数据!$AD127,赛后数据!$AC127,V127=赛后数据!$AL127,赛后数据!$AK127))</f>
        <v>citie</v>
      </c>
      <c r="V127" s="139" t="str">
        <f>IF(原始数据!AW127="","",原始数据!AW127)</f>
        <v>园丁</v>
      </c>
      <c r="W127" s="177">
        <v>4</v>
      </c>
      <c r="X127" s="179" t="s">
        <v>366</v>
      </c>
      <c r="Y127" s="179" t="s">
        <v>367</v>
      </c>
      <c r="Z127" s="167" t="str">
        <f>IF(赛后数据!$M127="","",_xlfn.IFS(AA127=赛后数据!$N127,赛后数据!$M127,AA127=赛后数据!$V127,赛后数据!$U127,AA127=赛后数据!$AD127,赛后数据!$AC127,AA127=赛后数据!$AL127,赛后数据!$AK127))</f>
        <v>ac</v>
      </c>
      <c r="AA127" s="139" t="str">
        <f>IF(原始数据!AY127="","",原始数据!AY127)</f>
        <v>火灾调查员</v>
      </c>
      <c r="AB127" s="177">
        <v>11</v>
      </c>
      <c r="AC127" s="179" t="s">
        <v>366</v>
      </c>
      <c r="AD127" s="179" t="s">
        <v>367</v>
      </c>
      <c r="AE127" s="139" t="str">
        <f>IF(原始数据!K127="","",原始数据!K127)</f>
        <v>FPX.ZQ</v>
      </c>
      <c r="AF127" s="139" t="str">
        <f>IF(原始数据!L127="","",原始数据!L127)</f>
        <v>dongx</v>
      </c>
      <c r="AG127" s="139" t="str">
        <f>IF(原始数据!AZ127="","",原始数据!AZ127)</f>
        <v>歌剧演员</v>
      </c>
      <c r="AH127" s="177">
        <v>8</v>
      </c>
      <c r="AI127" s="179" t="s">
        <v>370</v>
      </c>
      <c r="AJ127" s="179" t="s">
        <v>371</v>
      </c>
      <c r="AK127" s="179" t="s">
        <v>88</v>
      </c>
      <c r="AL127" s="179" t="s">
        <v>121</v>
      </c>
      <c r="AM127" s="167" t="s">
        <v>127</v>
      </c>
      <c r="AN127" s="168"/>
      <c r="AO127" s="168"/>
      <c r="AP127" s="167" t="s">
        <v>373</v>
      </c>
      <c r="AQ127" s="182">
        <v>1</v>
      </c>
      <c r="AR127" s="182">
        <v>49</v>
      </c>
      <c r="AS127" s="182">
        <v>198</v>
      </c>
      <c r="AT127" s="182"/>
      <c r="AU127" s="183">
        <v>3</v>
      </c>
      <c r="AV127" s="183">
        <v>26</v>
      </c>
      <c r="AW127" s="183">
        <v>350</v>
      </c>
      <c r="AX127" s="183"/>
      <c r="AY127" s="184">
        <v>4</v>
      </c>
      <c r="AZ127" s="184">
        <v>50</v>
      </c>
      <c r="BA127" s="173"/>
      <c r="BB127" s="174"/>
      <c r="BC127" s="175">
        <f t="shared" si="5"/>
        <v>109</v>
      </c>
      <c r="BD127" s="175">
        <f t="shared" si="6"/>
        <v>6</v>
      </c>
      <c r="BE127" s="142" t="str">
        <f t="shared" si="4"/>
        <v>2,4,9,11</v>
      </c>
      <c r="BF127" s="176" t="str">
        <f t="shared" si="7"/>
        <v>大副,病患,园丁,火灾调查员</v>
      </c>
    </row>
    <row r="128" spans="1:58">
      <c r="A128" s="166">
        <f>输入错误检查!B127</f>
        <v>0</v>
      </c>
      <c r="B128" s="108">
        <f>原始数据!B128</f>
        <v>5</v>
      </c>
      <c r="C128" s="108">
        <f>原始数据!C128</f>
        <v>5</v>
      </c>
      <c r="D128" s="108">
        <f>原始数据!D128</f>
        <v>1400</v>
      </c>
      <c r="E128" s="108" t="str">
        <f>原始数据!E128</f>
        <v>GR</v>
      </c>
      <c r="F128" s="108" t="str">
        <f>原始数据!F128</f>
        <v>FPX.ZQ</v>
      </c>
      <c r="G128" s="108">
        <f>原始数据!G128</f>
        <v>3</v>
      </c>
      <c r="H128" s="108" t="str">
        <f>原始数据!H128</f>
        <v>下</v>
      </c>
      <c r="I128" s="108" t="str">
        <f>IF(原始数据!Y128="","",原始数据!Y128)</f>
        <v>月亮河公园</v>
      </c>
      <c r="J128" s="108" t="str">
        <f>原始数据!J128</f>
        <v>FPX.ZQ</v>
      </c>
      <c r="K128" s="167" t="str">
        <f>IF(赛后数据!$M128="","",_xlfn.IFS(L128=赛后数据!$N128,赛后数据!$M128,L128=赛后数据!$V128,赛后数据!$U128,L128=赛后数据!$AD128,赛后数据!$AC128,L128=赛后数据!$AL128,赛后数据!$AK128))</f>
        <v>lin</v>
      </c>
      <c r="L128" s="139" t="str">
        <f>IF(原始数据!AT128="","",原始数据!AT128)</f>
        <v>逃脱大师</v>
      </c>
      <c r="M128" s="177">
        <v>2</v>
      </c>
      <c r="N128" s="178" t="s">
        <v>369</v>
      </c>
      <c r="O128" s="180" t="s">
        <v>366</v>
      </c>
      <c r="P128" s="167" t="str">
        <f>IF(赛后数据!$M128="","",_xlfn.IFS(Q128=赛后数据!$N128,赛后数据!$M128,Q128=赛后数据!$V128,赛后数据!$U128,Q128=赛后数据!$AD128,赛后数据!$AC128,Q128=赛后数据!$AL128,赛后数据!$AK128))</f>
        <v>yuan</v>
      </c>
      <c r="Q128" s="139" t="str">
        <f>IF(原始数据!AU128="","",原始数据!AU128)</f>
        <v>飞行家</v>
      </c>
      <c r="R128" s="177">
        <v>9</v>
      </c>
      <c r="S128" s="179" t="s">
        <v>368</v>
      </c>
      <c r="T128" s="179" t="s">
        <v>367</v>
      </c>
      <c r="U128" s="167" t="str">
        <f>IF(赛后数据!$M128="","",_xlfn.IFS(V128=赛后数据!$N128,赛后数据!$M128,V128=赛后数据!$V128,赛后数据!$U128,V128=赛后数据!$AD128,赛后数据!$AC128,V128=赛后数据!$AL128,赛后数据!$AK128))</f>
        <v>sans</v>
      </c>
      <c r="V128" s="139" t="str">
        <f>IF(原始数据!AW128="","",原始数据!AW128)</f>
        <v>勘探员</v>
      </c>
      <c r="W128" s="177">
        <v>4</v>
      </c>
      <c r="X128" s="179" t="s">
        <v>369</v>
      </c>
      <c r="Y128" s="179" t="s">
        <v>368</v>
      </c>
      <c r="Z128" s="167" t="str">
        <f>IF(赛后数据!$M128="","",_xlfn.IFS(AA128=赛后数据!$N128,赛后数据!$M128,AA128=赛后数据!$V128,赛后数据!$U128,AA128=赛后数据!$AD128,赛后数据!$AC128,AA128=赛后数据!$AL128,赛后数据!$AK128))</f>
        <v>stian</v>
      </c>
      <c r="AA128" s="139" t="str">
        <f>IF(原始数据!AY128="","",原始数据!AY128)</f>
        <v>玩具商</v>
      </c>
      <c r="AB128" s="177">
        <v>11</v>
      </c>
      <c r="AC128" s="179" t="s">
        <v>368</v>
      </c>
      <c r="AD128" s="179" t="s">
        <v>367</v>
      </c>
      <c r="AE128" s="139" t="str">
        <f>IF(原始数据!K128="","",原始数据!K128)</f>
        <v>GR</v>
      </c>
      <c r="AF128" s="139" t="str">
        <f>IF(原始数据!L128="","",原始数据!L128)</f>
        <v>jin</v>
      </c>
      <c r="AG128" s="139" t="str">
        <f>IF(原始数据!AZ128="","",原始数据!AZ128)</f>
        <v>台球手</v>
      </c>
      <c r="AH128" s="177">
        <v>12</v>
      </c>
      <c r="AI128" s="179" t="s">
        <v>374</v>
      </c>
      <c r="AJ128" s="179" t="s">
        <v>371</v>
      </c>
      <c r="AK128" s="179" t="s">
        <v>144</v>
      </c>
      <c r="AL128" s="179" t="s">
        <v>375</v>
      </c>
      <c r="AM128" s="167" t="s">
        <v>138</v>
      </c>
      <c r="AN128" s="168"/>
      <c r="AO128" s="168"/>
      <c r="AP128" s="167" t="s">
        <v>373</v>
      </c>
      <c r="AQ128" s="182">
        <v>1</v>
      </c>
      <c r="AR128" s="182">
        <v>42</v>
      </c>
      <c r="AS128" s="182">
        <v>248</v>
      </c>
      <c r="AT128" s="182"/>
      <c r="AU128" s="183">
        <v>3</v>
      </c>
      <c r="AV128" s="183">
        <v>26</v>
      </c>
      <c r="AW128" s="183">
        <v>390</v>
      </c>
      <c r="AX128" s="183"/>
      <c r="AY128" s="184">
        <v>4</v>
      </c>
      <c r="AZ128" s="184">
        <v>48</v>
      </c>
      <c r="BA128" s="173"/>
      <c r="BB128" s="174"/>
      <c r="BC128" s="175">
        <f t="shared" si="5"/>
        <v>102</v>
      </c>
      <c r="BD128" s="175">
        <f t="shared" si="6"/>
        <v>6</v>
      </c>
      <c r="BE128" s="142" t="str">
        <f t="shared" si="4"/>
        <v>2,4,9,11</v>
      </c>
      <c r="BF128" s="176" t="str">
        <f t="shared" si="7"/>
        <v>逃脱大师,飞行家,勘探员,玩具商</v>
      </c>
    </row>
    <row r="129" spans="1:58">
      <c r="A129" s="166">
        <f>输入错误检查!B128</f>
        <v>0</v>
      </c>
      <c r="B129" s="108">
        <f>原始数据!B129</f>
        <v>5</v>
      </c>
      <c r="C129" s="108">
        <f>原始数据!C129</f>
        <v>5</v>
      </c>
      <c r="D129" s="108">
        <f>原始数据!D129</f>
        <v>1400</v>
      </c>
      <c r="E129" s="108" t="str">
        <f>原始数据!E129</f>
        <v>GR</v>
      </c>
      <c r="F129" s="108" t="str">
        <f>原始数据!F129</f>
        <v>FPX.ZQ</v>
      </c>
      <c r="G129" s="108">
        <f>原始数据!G129</f>
        <v>4</v>
      </c>
      <c r="H129" s="108" t="str">
        <f>原始数据!H129</f>
        <v>上</v>
      </c>
      <c r="I129" s="108" t="str">
        <f>IF(原始数据!Y129="","",原始数据!Y129)</f>
        <v>红教堂</v>
      </c>
      <c r="J129" s="108" t="str">
        <f>原始数据!J129</f>
        <v>GR</v>
      </c>
      <c r="K129" s="167" t="str">
        <f>IF(赛后数据!$M129="","",_xlfn.IFS(L129=赛后数据!$N129,赛后数据!$M129,L129=赛后数据!$V129,赛后数据!$U129,L129=赛后数据!$AD129,赛后数据!$AC129,L129=赛后数据!$AL129,赛后数据!$AK129))</f>
        <v>ak</v>
      </c>
      <c r="L129" s="139" t="str">
        <f>IF(原始数据!AT129="","",原始数据!AT129)</f>
        <v>前锋</v>
      </c>
      <c r="M129" s="177">
        <v>4</v>
      </c>
      <c r="N129" s="178" t="s">
        <v>368</v>
      </c>
      <c r="O129" s="178" t="s">
        <v>367</v>
      </c>
      <c r="P129" s="167" t="str">
        <f>IF(赛后数据!$M129="","",_xlfn.IFS(Q129=赛后数据!$N129,赛后数据!$M129,Q129=赛后数据!$V129,赛后数据!$U129,Q129=赛后数据!$AD129,赛后数据!$AC129,Q129=赛后数据!$AL129,赛后数据!$AK129))</f>
        <v>ziro</v>
      </c>
      <c r="Q129" s="139" t="str">
        <f>IF(原始数据!AU129="","",原始数据!AU129)</f>
        <v>木偶师</v>
      </c>
      <c r="R129" s="177">
        <v>8</v>
      </c>
      <c r="S129" s="179" t="s">
        <v>369</v>
      </c>
      <c r="T129" s="179" t="s">
        <v>366</v>
      </c>
      <c r="U129" s="167" t="str">
        <f>IF(赛后数据!$M129="","",_xlfn.IFS(V129=赛后数据!$N129,赛后数据!$M129,V129=赛后数据!$V129,赛后数据!$U129,V129=赛后数据!$AD129,赛后数据!$AC129,V129=赛后数据!$AL129,赛后数据!$AK129))</f>
        <v>citie</v>
      </c>
      <c r="V129" s="139" t="str">
        <f>IF(原始数据!AW129="","",原始数据!AW129)</f>
        <v>勘探员</v>
      </c>
      <c r="W129" s="177">
        <v>5</v>
      </c>
      <c r="X129" s="179" t="s">
        <v>369</v>
      </c>
      <c r="Y129" s="179" t="s">
        <v>368</v>
      </c>
      <c r="Z129" s="167" t="str">
        <f>IF(赛后数据!$M129="","",_xlfn.IFS(AA129=赛后数据!$N129,赛后数据!$M129,AA129=赛后数据!$V129,赛后数据!$U129,AA129=赛后数据!$AD129,赛后数据!$AC129,AA129=赛后数据!$AL129,赛后数据!$AK129))</f>
        <v>ac</v>
      </c>
      <c r="AA129" s="139" t="str">
        <f>IF(原始数据!AY129="","",原始数据!AY129)</f>
        <v>教授</v>
      </c>
      <c r="AB129" s="177">
        <v>6</v>
      </c>
      <c r="AC129" s="179" t="s">
        <v>369</v>
      </c>
      <c r="AD129" s="179" t="s">
        <v>367</v>
      </c>
      <c r="AE129" s="139" t="str">
        <f>IF(原始数据!K129="","",原始数据!K129)</f>
        <v>FPX.ZQ</v>
      </c>
      <c r="AF129" s="139" t="str">
        <f>IF(原始数据!L129="","",原始数据!L129)</f>
        <v>dongx</v>
      </c>
      <c r="AG129" s="139" t="str">
        <f>IF(原始数据!AZ129="","",原始数据!AZ129)</f>
        <v>杂货商</v>
      </c>
      <c r="AH129" s="177">
        <v>2</v>
      </c>
      <c r="AI129" s="179" t="s">
        <v>370</v>
      </c>
      <c r="AJ129" s="179" t="s">
        <v>371</v>
      </c>
      <c r="AK129" s="179" t="s">
        <v>99</v>
      </c>
      <c r="AL129" s="179" t="s">
        <v>377</v>
      </c>
      <c r="AM129" s="167" t="s">
        <v>125</v>
      </c>
      <c r="AN129" s="168"/>
      <c r="AO129" s="168"/>
      <c r="AP129" s="167" t="s">
        <v>372</v>
      </c>
      <c r="AQ129" s="182">
        <v>1</v>
      </c>
      <c r="AR129" s="182">
        <v>19</v>
      </c>
      <c r="AS129" s="182">
        <v>188</v>
      </c>
      <c r="AT129" s="182"/>
      <c r="AU129" s="183">
        <v>3</v>
      </c>
      <c r="AV129" s="183">
        <v>26</v>
      </c>
      <c r="AW129" s="183">
        <v>359</v>
      </c>
      <c r="AX129" s="183"/>
      <c r="AY129" s="184" t="s">
        <v>385</v>
      </c>
      <c r="AZ129" s="184"/>
      <c r="BA129" s="173"/>
      <c r="BB129" s="174"/>
      <c r="BC129" s="175">
        <f t="shared" si="5"/>
        <v>79</v>
      </c>
      <c r="BD129" s="175">
        <f t="shared" si="6"/>
        <v>6</v>
      </c>
      <c r="BE129" s="142" t="str">
        <f t="shared" si="4"/>
        <v>4,5,6,8</v>
      </c>
      <c r="BF129" s="176" t="str">
        <f t="shared" si="7"/>
        <v>前锋,木偶师,勘探员,教授</v>
      </c>
    </row>
    <row r="130" spans="1:58">
      <c r="A130" s="166">
        <f>输入错误检查!B129</f>
        <v>0</v>
      </c>
      <c r="B130" s="108">
        <f>原始数据!B130</f>
        <v>5</v>
      </c>
      <c r="C130" s="108">
        <f>原始数据!C130</f>
        <v>5</v>
      </c>
      <c r="D130" s="108">
        <f>原始数据!D130</f>
        <v>1400</v>
      </c>
      <c r="E130" s="108" t="str">
        <f>原始数据!E130</f>
        <v>GR</v>
      </c>
      <c r="F130" s="108" t="str">
        <f>原始数据!F130</f>
        <v>FPX.ZQ</v>
      </c>
      <c r="G130" s="108">
        <f>原始数据!G130</f>
        <v>4</v>
      </c>
      <c r="H130" s="108" t="str">
        <f>原始数据!H130</f>
        <v>下</v>
      </c>
      <c r="I130" s="108" t="str">
        <f>IF(原始数据!Y130="","",原始数据!Y130)</f>
        <v>红教堂</v>
      </c>
      <c r="J130" s="108" t="str">
        <f>原始数据!J130</f>
        <v>FPX.ZQ</v>
      </c>
      <c r="K130" s="167" t="str">
        <f>IF(赛后数据!$M130="","",_xlfn.IFS(L130=赛后数据!$N130,赛后数据!$M130,L130=赛后数据!$V130,赛后数据!$U130,L130=赛后数据!$AD130,赛后数据!$AC130,L130=赛后数据!$AL130,赛后数据!$AK130))</f>
        <v>lin</v>
      </c>
      <c r="L130" s="139" t="str">
        <f>IF(原始数据!AT130="","",原始数据!AT130)</f>
        <v>佣兵</v>
      </c>
      <c r="M130" s="177">
        <v>4</v>
      </c>
      <c r="N130" s="178" t="s">
        <v>366</v>
      </c>
      <c r="O130" s="178" t="s">
        <v>367</v>
      </c>
      <c r="P130" s="167" t="str">
        <f>IF(赛后数据!$M130="","",_xlfn.IFS(Q130=赛后数据!$N130,赛后数据!$M130,Q130=赛后数据!$V130,赛后数据!$U130,Q130=赛后数据!$AD130,赛后数据!$AC130,Q130=赛后数据!$AL130,赛后数据!$AK130))</f>
        <v>yuan</v>
      </c>
      <c r="Q130" s="139" t="str">
        <f>IF(原始数据!AU130="","",原始数据!AU130)</f>
        <v>入殓师</v>
      </c>
      <c r="R130" s="177">
        <v>5</v>
      </c>
      <c r="S130" s="179" t="s">
        <v>368</v>
      </c>
      <c r="T130" s="179" t="s">
        <v>366</v>
      </c>
      <c r="U130" s="167" t="str">
        <f>IF(赛后数据!$M130="","",_xlfn.IFS(V130=赛后数据!$N130,赛后数据!$M130,V130=赛后数据!$V130,赛后数据!$U130,V130=赛后数据!$AD130,赛后数据!$AC130,V130=赛后数据!$AL130,赛后数据!$AK130))</f>
        <v>stian</v>
      </c>
      <c r="V130" s="139" t="str">
        <f>IF(原始数据!AW130="","",原始数据!AW130)</f>
        <v>空军</v>
      </c>
      <c r="W130" s="177">
        <v>9</v>
      </c>
      <c r="X130" s="179" t="s">
        <v>369</v>
      </c>
      <c r="Y130" s="179" t="s">
        <v>368</v>
      </c>
      <c r="Z130" s="167" t="str">
        <f>IF(赛后数据!$M130="","",_xlfn.IFS(AA130=赛后数据!$N130,赛后数据!$M130,AA130=赛后数据!$V130,赛后数据!$U130,AA130=赛后数据!$AD130,赛后数据!$AC130,AA130=赛后数据!$AL130,赛后数据!$AK130))</f>
        <v>sans</v>
      </c>
      <c r="AA130" s="139" t="str">
        <f>IF(原始数据!AY130="","",原始数据!AY130)</f>
        <v>杂技演员</v>
      </c>
      <c r="AB130" s="177">
        <v>2</v>
      </c>
      <c r="AC130" s="179" t="s">
        <v>369</v>
      </c>
      <c r="AD130" s="179" t="s">
        <v>367</v>
      </c>
      <c r="AE130" s="139" t="str">
        <f>IF(原始数据!K130="","",原始数据!K130)</f>
        <v>GR</v>
      </c>
      <c r="AF130" s="139" t="str">
        <f>IF(原始数据!L130="","",原始数据!L130)</f>
        <v>jin</v>
      </c>
      <c r="AG130" s="139" t="str">
        <f>IF(原始数据!AZ130="","",原始数据!AZ130)</f>
        <v>歌剧演员</v>
      </c>
      <c r="AH130" s="177">
        <v>6</v>
      </c>
      <c r="AI130" s="179" t="s">
        <v>370</v>
      </c>
      <c r="AJ130" s="179" t="s">
        <v>371</v>
      </c>
      <c r="AK130" s="179" t="s">
        <v>88</v>
      </c>
      <c r="AL130" s="179" t="s">
        <v>121</v>
      </c>
      <c r="AM130" s="167" t="s">
        <v>139</v>
      </c>
      <c r="AN130" s="168"/>
      <c r="AO130" s="168"/>
      <c r="AP130" s="167" t="s">
        <v>373</v>
      </c>
      <c r="AQ130" s="182">
        <v>1</v>
      </c>
      <c r="AR130" s="182">
        <v>3</v>
      </c>
      <c r="AS130" s="182">
        <v>147</v>
      </c>
      <c r="AT130" s="182"/>
      <c r="AU130" s="183">
        <v>3</v>
      </c>
      <c r="AV130" s="183">
        <v>25</v>
      </c>
      <c r="AW130" s="183">
        <v>412</v>
      </c>
      <c r="AX130" s="183"/>
      <c r="AY130" s="184">
        <v>6</v>
      </c>
      <c r="AZ130" s="184">
        <v>16</v>
      </c>
      <c r="BA130" s="173"/>
      <c r="BB130" s="174"/>
      <c r="BC130" s="175">
        <f t="shared" si="5"/>
        <v>63</v>
      </c>
      <c r="BD130" s="175">
        <f t="shared" si="6"/>
        <v>5</v>
      </c>
      <c r="BE130" s="142" t="str">
        <f t="shared" si="4"/>
        <v>2,4,5,9</v>
      </c>
      <c r="BF130" s="176" t="str">
        <f t="shared" si="7"/>
        <v>佣兵,入殓师,空军,杂技演员</v>
      </c>
    </row>
    <row r="131" spans="1:58">
      <c r="A131" s="166">
        <f>输入错误检查!B130</f>
        <v>0</v>
      </c>
      <c r="B131" s="108">
        <f>原始数据!B131</f>
        <v>5</v>
      </c>
      <c r="C131" s="108">
        <f>原始数据!C131</f>
        <v>5</v>
      </c>
      <c r="D131" s="108">
        <f>原始数据!D131</f>
        <v>1400</v>
      </c>
      <c r="E131" s="108" t="str">
        <f>原始数据!E131</f>
        <v>GR</v>
      </c>
      <c r="F131" s="108" t="str">
        <f>原始数据!F131</f>
        <v>FPX.ZQ</v>
      </c>
      <c r="G131" s="108">
        <f>原始数据!G131</f>
        <v>5</v>
      </c>
      <c r="H131" s="108" t="str">
        <f>原始数据!H131</f>
        <v>上</v>
      </c>
      <c r="I131" s="108" t="str">
        <f>IF(原始数据!Y131="","",原始数据!Y131)</f>
        <v>军工厂</v>
      </c>
      <c r="J131" s="108" t="str">
        <f>原始数据!J131</f>
        <v>GR</v>
      </c>
      <c r="K131" s="167" t="str">
        <f>IF(赛后数据!$M131="","",_xlfn.IFS(L131=赛后数据!$N131,赛后数据!$M131,L131=赛后数据!$V131,赛后数据!$U131,L131=赛后数据!$AD131,赛后数据!$AC131,L131=赛后数据!$AL131,赛后数据!$AK131))</f>
        <v>ak</v>
      </c>
      <c r="L131" s="139" t="str">
        <f>IF(原始数据!AT131="","",原始数据!AT131)</f>
        <v>前锋</v>
      </c>
      <c r="M131" s="177">
        <v>6</v>
      </c>
      <c r="N131" s="178" t="s">
        <v>366</v>
      </c>
      <c r="O131" s="178" t="s">
        <v>367</v>
      </c>
      <c r="P131" s="167" t="str">
        <f>IF(赛后数据!$M131="","",_xlfn.IFS(Q131=赛后数据!$N131,赛后数据!$M131,Q131=赛后数据!$V131,赛后数据!$U131,Q131=赛后数据!$AD131,赛后数据!$AC131,Q131=赛后数据!$AL131,赛后数据!$AK131))</f>
        <v>ac</v>
      </c>
      <c r="Q131" s="139" t="str">
        <f>IF(原始数据!AU131="","",原始数据!AU131)</f>
        <v>入殓师</v>
      </c>
      <c r="R131" s="177">
        <v>5</v>
      </c>
      <c r="S131" s="179" t="s">
        <v>369</v>
      </c>
      <c r="T131" s="179" t="s">
        <v>367</v>
      </c>
      <c r="U131" s="167" t="str">
        <f>IF(赛后数据!$M131="","",_xlfn.IFS(V131=赛后数据!$N131,赛后数据!$M131,V131=赛后数据!$V131,赛后数据!$U131,V131=赛后数据!$AD131,赛后数据!$AC131,V131=赛后数据!$AL131,赛后数据!$AK131))</f>
        <v>citie</v>
      </c>
      <c r="V131" s="139" t="str">
        <f>IF(原始数据!AW131="","",原始数据!AW131)</f>
        <v>教授</v>
      </c>
      <c r="W131" s="177">
        <v>8</v>
      </c>
      <c r="X131" s="179" t="s">
        <v>369</v>
      </c>
      <c r="Y131" s="179" t="s">
        <v>367</v>
      </c>
      <c r="Z131" s="167" t="str">
        <f>IF(赛后数据!$M131="","",_xlfn.IFS(AA131=赛后数据!$N131,赛后数据!$M131,AA131=赛后数据!$V131,赛后数据!$U131,AA131=赛后数据!$AD131,赛后数据!$AC131,AA131=赛后数据!$AL131,赛后数据!$AK131))</f>
        <v>ziro</v>
      </c>
      <c r="AA131" s="139" t="str">
        <f>IF(原始数据!AY131="","",原始数据!AY131)</f>
        <v>飞行家</v>
      </c>
      <c r="AB131" s="177">
        <v>2</v>
      </c>
      <c r="AC131" s="179" t="s">
        <v>369</v>
      </c>
      <c r="AD131" s="179" t="s">
        <v>366</v>
      </c>
      <c r="AE131" s="139" t="str">
        <f>IF(原始数据!K131="","",原始数据!K131)</f>
        <v>FPX.ZQ</v>
      </c>
      <c r="AF131" s="139" t="str">
        <f>IF(原始数据!L131="","",原始数据!L131)</f>
        <v>dongx</v>
      </c>
      <c r="AG131" s="139" t="str">
        <f>IF(原始数据!AZ131="","",原始数据!AZ131)</f>
        <v>杂货商</v>
      </c>
      <c r="AH131" s="177">
        <v>4</v>
      </c>
      <c r="AI131" s="179" t="s">
        <v>370</v>
      </c>
      <c r="AJ131" s="179" t="s">
        <v>371</v>
      </c>
      <c r="AK131" s="179" t="s">
        <v>155</v>
      </c>
      <c r="AL131" s="179" t="s">
        <v>121</v>
      </c>
      <c r="AM131" s="167" t="s">
        <v>128</v>
      </c>
      <c r="AN131" s="168"/>
      <c r="AO131" s="168"/>
      <c r="AP131" s="167" t="s">
        <v>376</v>
      </c>
      <c r="AQ131" s="182">
        <v>2</v>
      </c>
      <c r="AR131" s="182">
        <v>14</v>
      </c>
      <c r="AS131" s="182">
        <v>321</v>
      </c>
      <c r="AT131" s="182"/>
      <c r="AU131" s="183">
        <v>3</v>
      </c>
      <c r="AV131" s="183">
        <v>28</v>
      </c>
      <c r="AW131" s="183">
        <v>478</v>
      </c>
      <c r="AX131" s="183"/>
      <c r="AY131" s="184">
        <v>3</v>
      </c>
      <c r="AZ131" s="184">
        <v>47</v>
      </c>
      <c r="BA131" s="188" t="s">
        <v>386</v>
      </c>
      <c r="BB131" s="174"/>
      <c r="BC131" s="175">
        <f t="shared" si="5"/>
        <v>134</v>
      </c>
      <c r="BD131" s="175">
        <f t="shared" si="6"/>
        <v>8</v>
      </c>
      <c r="BE131" s="142" t="str">
        <f t="shared" ref="BE131:BE194" si="8">IF(M131="","",SMALL((M131,R131,W131,AB131),1)&amp;","&amp;SMALL((M131,R131,W131,AB131),2)&amp;","&amp;SMALL((M131,R131,W131,AB131),3)&amp;","&amp;SMALL((M131,R131,W131,AB131),4))</f>
        <v>2,5,6,8</v>
      </c>
      <c r="BF131" s="176" t="str">
        <f t="shared" si="7"/>
        <v>前锋,入殓师,教授,飞行家</v>
      </c>
    </row>
    <row r="132" spans="1:58">
      <c r="A132" s="166">
        <f>输入错误检查!B131</f>
        <v>0</v>
      </c>
      <c r="B132" s="108">
        <f>原始数据!B132</f>
        <v>5</v>
      </c>
      <c r="C132" s="108">
        <f>原始数据!C132</f>
        <v>5</v>
      </c>
      <c r="D132" s="108">
        <f>原始数据!D132</f>
        <v>1400</v>
      </c>
      <c r="E132" s="108" t="str">
        <f>原始数据!E132</f>
        <v>GR</v>
      </c>
      <c r="F132" s="108" t="str">
        <f>原始数据!F132</f>
        <v>FPX.ZQ</v>
      </c>
      <c r="G132" s="108">
        <f>原始数据!G132</f>
        <v>5</v>
      </c>
      <c r="H132" s="108" t="str">
        <f>原始数据!H132</f>
        <v>下</v>
      </c>
      <c r="I132" s="108" t="str">
        <f>IF(原始数据!Y132="","",原始数据!Y132)</f>
        <v>军工厂</v>
      </c>
      <c r="J132" s="108" t="str">
        <f>原始数据!J132</f>
        <v>FPX.ZQ</v>
      </c>
      <c r="K132" s="167" t="str">
        <f>IF(赛后数据!$M132="","",_xlfn.IFS(L132=赛后数据!$N132,赛后数据!$M132,L132=赛后数据!$V132,赛后数据!$U132,L132=赛后数据!$AD132,赛后数据!$AC132,L132=赛后数据!$AL132,赛后数据!$AK132))</f>
        <v>stian</v>
      </c>
      <c r="L132" s="139" t="str">
        <f>IF(原始数据!AT132="","",原始数据!AT132)</f>
        <v>先知</v>
      </c>
      <c r="M132" s="177">
        <v>2</v>
      </c>
      <c r="N132" s="178" t="s">
        <v>369</v>
      </c>
      <c r="O132" s="178" t="s">
        <v>368</v>
      </c>
      <c r="P132" s="167" t="str">
        <f>IF(赛后数据!$M132="","",_xlfn.IFS(Q132=赛后数据!$N132,赛后数据!$M132,Q132=赛后数据!$V132,赛后数据!$U132,Q132=赛后数据!$AD132,赛后数据!$AC132,Q132=赛后数据!$AL132,赛后数据!$AK132))</f>
        <v>sans</v>
      </c>
      <c r="Q132" s="139" t="str">
        <f>IF(原始数据!AU132="","",原始数据!AU132)</f>
        <v>击球手</v>
      </c>
      <c r="R132" s="177">
        <v>8</v>
      </c>
      <c r="S132" s="179" t="s">
        <v>368</v>
      </c>
      <c r="T132" s="179" t="s">
        <v>366</v>
      </c>
      <c r="U132" s="167" t="str">
        <f>IF(赛后数据!$M132="","",_xlfn.IFS(V132=赛后数据!$N132,赛后数据!$M132,V132=赛后数据!$V132,赛后数据!$U132,V132=赛后数据!$AD132,赛后数据!$AC132,V132=赛后数据!$AL132,赛后数据!$AK132))</f>
        <v>lin</v>
      </c>
      <c r="V132" s="139" t="str">
        <f>IF(原始数据!AW132="","",原始数据!AW132)</f>
        <v>哭泣小丑</v>
      </c>
      <c r="W132" s="177">
        <v>6</v>
      </c>
      <c r="X132" s="179" t="s">
        <v>368</v>
      </c>
      <c r="Y132" s="179" t="s">
        <v>366</v>
      </c>
      <c r="Z132" s="167" t="str">
        <f>IF(赛后数据!$M132="","",_xlfn.IFS(AA132=赛后数据!$N132,赛后数据!$M132,AA132=赛后数据!$V132,赛后数据!$U132,AA132=赛后数据!$AD132,赛后数据!$AC132,AA132=赛后数据!$AL132,赛后数据!$AK132))</f>
        <v>yuan</v>
      </c>
      <c r="AA132" s="139" t="str">
        <f>IF(原始数据!AY132="","",原始数据!AY132)</f>
        <v>气象学家</v>
      </c>
      <c r="AB132" s="177">
        <v>5</v>
      </c>
      <c r="AC132" s="179" t="s">
        <v>368</v>
      </c>
      <c r="AD132" s="179" t="s">
        <v>366</v>
      </c>
      <c r="AE132" s="139" t="str">
        <f>IF(原始数据!K132="","",原始数据!K132)</f>
        <v>GR</v>
      </c>
      <c r="AF132" s="139" t="str">
        <f>IF(原始数据!L132="","",原始数据!L132)</f>
        <v>jin</v>
      </c>
      <c r="AG132" s="139" t="str">
        <f>IF(原始数据!AZ132="","",原始数据!AZ132)</f>
        <v>杂货商</v>
      </c>
      <c r="AH132" s="177">
        <v>9</v>
      </c>
      <c r="AI132" s="179" t="s">
        <v>370</v>
      </c>
      <c r="AJ132" s="179" t="s">
        <v>371</v>
      </c>
      <c r="AK132" s="179" t="s">
        <v>155</v>
      </c>
      <c r="AL132" s="179" t="s">
        <v>121</v>
      </c>
      <c r="AM132" s="167" t="s">
        <v>137</v>
      </c>
      <c r="AN132" s="168"/>
      <c r="AO132" s="168"/>
      <c r="AP132" s="167" t="s">
        <v>373</v>
      </c>
      <c r="AQ132" s="182">
        <v>1</v>
      </c>
      <c r="AR132" s="182">
        <v>27</v>
      </c>
      <c r="AS132" s="182">
        <v>187</v>
      </c>
      <c r="AT132" s="182"/>
      <c r="AU132" s="183">
        <v>3</v>
      </c>
      <c r="AV132" s="183">
        <v>26</v>
      </c>
      <c r="AW132" s="183">
        <v>410</v>
      </c>
      <c r="AX132" s="183"/>
      <c r="AY132" s="184">
        <v>6</v>
      </c>
      <c r="AZ132" s="184">
        <v>7</v>
      </c>
      <c r="BA132" s="173"/>
      <c r="BB132" s="174"/>
      <c r="BC132" s="175">
        <f t="shared" ref="BC132:BC195" si="9">AQ132*60+AR132-AN132*60-AO132</f>
        <v>87</v>
      </c>
      <c r="BD132" s="175">
        <f t="shared" ref="BD132:BD195" si="10">IF(AU132="","",AU132*60+AV132-200)</f>
        <v>6</v>
      </c>
      <c r="BE132" s="142" t="str">
        <f t="shared" si="8"/>
        <v>2,5,6,8</v>
      </c>
      <c r="BF132" s="176" t="str">
        <f t="shared" ref="BF132:BF195" si="11">IF(L132="","",L132&amp;","&amp;Q132&amp;","&amp;V132&amp;","&amp;AA132)</f>
        <v>先知,击球手,哭泣小丑,气象学家</v>
      </c>
    </row>
    <row r="133" spans="1:58">
      <c r="A133" s="166">
        <f>输入错误检查!B132</f>
        <v>0</v>
      </c>
      <c r="B133" s="108">
        <f>原始数据!B133</f>
        <v>5</v>
      </c>
      <c r="C133" s="108">
        <f>原始数据!C133</f>
        <v>5</v>
      </c>
      <c r="D133" s="108">
        <f>原始数据!D133</f>
        <v>1400</v>
      </c>
      <c r="E133" s="108" t="str">
        <f>原始数据!E133</f>
        <v>GR</v>
      </c>
      <c r="F133" s="108" t="str">
        <f>原始数据!F133</f>
        <v>FPX.ZQ</v>
      </c>
      <c r="G133" s="108" t="str">
        <f>原始数据!G133</f>
        <v>加</v>
      </c>
      <c r="H133" s="108" t="str">
        <f>原始数据!H133</f>
        <v>上</v>
      </c>
      <c r="I133" s="108" t="str">
        <f>IF(原始数据!Y133="","",原始数据!Y133)</f>
        <v/>
      </c>
      <c r="J133" s="108" t="str">
        <f>原始数据!J133</f>
        <v/>
      </c>
      <c r="K133" s="167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39" t="str">
        <f>IF(原始数据!AT133="","",原始数据!AT133)</f>
        <v/>
      </c>
      <c r="M133" s="177"/>
      <c r="N133" s="181"/>
      <c r="O133" s="181"/>
      <c r="P133" s="167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39" t="str">
        <f>IF(原始数据!AU133="","",原始数据!AU133)</f>
        <v/>
      </c>
      <c r="R133" s="177"/>
      <c r="S133" s="177"/>
      <c r="T133" s="177"/>
      <c r="U133" s="167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39" t="str">
        <f>IF(原始数据!AW133="","",原始数据!AW133)</f>
        <v/>
      </c>
      <c r="W133" s="177"/>
      <c r="X133" s="177"/>
      <c r="Y133" s="177"/>
      <c r="Z133" s="167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39" t="str">
        <f>IF(原始数据!AY133="","",原始数据!AY133)</f>
        <v/>
      </c>
      <c r="AB133" s="177"/>
      <c r="AC133" s="177"/>
      <c r="AD133" s="177"/>
      <c r="AE133" s="139" t="str">
        <f>IF(原始数据!K133="","",原始数据!K133)</f>
        <v/>
      </c>
      <c r="AF133" s="139" t="str">
        <f>IF(原始数据!L133="","",原始数据!L133)</f>
        <v/>
      </c>
      <c r="AG133" s="139" t="str">
        <f>IF(原始数据!AZ133="","",原始数据!AZ133)</f>
        <v/>
      </c>
      <c r="AH133" s="177"/>
      <c r="AI133" s="177"/>
      <c r="AJ133" s="177"/>
      <c r="AK133" s="179"/>
      <c r="AL133" s="179"/>
      <c r="AM133" s="168"/>
      <c r="AN133" s="168"/>
      <c r="AO133" s="168"/>
      <c r="AP133" s="168"/>
      <c r="AQ133" s="182"/>
      <c r="AR133" s="182"/>
      <c r="AS133" s="182"/>
      <c r="AT133" s="182"/>
      <c r="AU133" s="183"/>
      <c r="AV133" s="183"/>
      <c r="AW133" s="183"/>
      <c r="AX133" s="183"/>
      <c r="AY133" s="184"/>
      <c r="AZ133" s="184"/>
      <c r="BA133" s="173"/>
      <c r="BB133" s="174"/>
      <c r="BC133" s="175">
        <f t="shared" si="9"/>
        <v>0</v>
      </c>
      <c r="BD133" s="175" t="str">
        <f t="shared" si="10"/>
        <v/>
      </c>
      <c r="BE133" s="142" t="str">
        <f t="shared" si="8"/>
        <v/>
      </c>
      <c r="BF133" s="176" t="str">
        <f t="shared" si="11"/>
        <v/>
      </c>
    </row>
    <row r="134" spans="1:58">
      <c r="A134" s="166">
        <f>输入错误检查!B133</f>
        <v>0</v>
      </c>
      <c r="B134" s="108">
        <f>原始数据!B134</f>
        <v>5</v>
      </c>
      <c r="C134" s="108">
        <f>原始数据!C134</f>
        <v>5</v>
      </c>
      <c r="D134" s="108">
        <f>原始数据!D134</f>
        <v>1400</v>
      </c>
      <c r="E134" s="108" t="str">
        <f>原始数据!E134</f>
        <v>GR</v>
      </c>
      <c r="F134" s="108" t="str">
        <f>原始数据!F134</f>
        <v>FPX.ZQ</v>
      </c>
      <c r="G134" s="108" t="str">
        <f>原始数据!G134</f>
        <v>加</v>
      </c>
      <c r="H134" s="108" t="str">
        <f>原始数据!H134</f>
        <v>下</v>
      </c>
      <c r="I134" s="108" t="str">
        <f>IF(原始数据!Y134="","",原始数据!Y134)</f>
        <v/>
      </c>
      <c r="J134" s="108" t="str">
        <f>原始数据!J134</f>
        <v/>
      </c>
      <c r="K134" s="167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39" t="str">
        <f>IF(原始数据!AT134="","",原始数据!AT134)</f>
        <v/>
      </c>
      <c r="M134" s="177"/>
      <c r="N134" s="181"/>
      <c r="O134" s="181"/>
      <c r="P134" s="167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39" t="str">
        <f>IF(原始数据!AU134="","",原始数据!AU134)</f>
        <v/>
      </c>
      <c r="R134" s="177"/>
      <c r="S134" s="177"/>
      <c r="T134" s="177"/>
      <c r="U134" s="167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39" t="str">
        <f>IF(原始数据!AW134="","",原始数据!AW134)</f>
        <v/>
      </c>
      <c r="W134" s="177"/>
      <c r="X134" s="177"/>
      <c r="Y134" s="177"/>
      <c r="Z134" s="167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39" t="str">
        <f>IF(原始数据!AY134="","",原始数据!AY134)</f>
        <v/>
      </c>
      <c r="AB134" s="177"/>
      <c r="AC134" s="177"/>
      <c r="AD134" s="177"/>
      <c r="AE134" s="139" t="str">
        <f>IF(原始数据!K134="","",原始数据!K134)</f>
        <v/>
      </c>
      <c r="AF134" s="139" t="str">
        <f>IF(原始数据!L134="","",原始数据!L134)</f>
        <v/>
      </c>
      <c r="AG134" s="139" t="str">
        <f>IF(原始数据!AZ134="","",原始数据!AZ134)</f>
        <v/>
      </c>
      <c r="AH134" s="177"/>
      <c r="AI134" s="177"/>
      <c r="AJ134" s="177"/>
      <c r="AK134" s="179"/>
      <c r="AL134" s="179"/>
      <c r="AM134" s="168"/>
      <c r="AN134" s="168"/>
      <c r="AO134" s="168"/>
      <c r="AP134" s="168"/>
      <c r="AQ134" s="182"/>
      <c r="AR134" s="182"/>
      <c r="AS134" s="182"/>
      <c r="AT134" s="182"/>
      <c r="AU134" s="183"/>
      <c r="AV134" s="183"/>
      <c r="AW134" s="183"/>
      <c r="AX134" s="183"/>
      <c r="AY134" s="184"/>
      <c r="AZ134" s="184"/>
      <c r="BA134" s="173"/>
      <c r="BB134" s="174"/>
      <c r="BC134" s="175">
        <f t="shared" si="9"/>
        <v>0</v>
      </c>
      <c r="BD134" s="175" t="str">
        <f t="shared" si="10"/>
        <v/>
      </c>
      <c r="BE134" s="142" t="str">
        <f t="shared" si="8"/>
        <v/>
      </c>
      <c r="BF134" s="176" t="str">
        <f t="shared" si="11"/>
        <v/>
      </c>
    </row>
    <row r="135" spans="1:58">
      <c r="A135" s="166">
        <f>输入错误检查!B134</f>
        <v>0</v>
      </c>
      <c r="B135" s="108">
        <f>原始数据!B135</f>
        <v>5</v>
      </c>
      <c r="C135" s="108">
        <f>原始数据!C135</f>
        <v>5</v>
      </c>
      <c r="D135" s="108">
        <f>原始数据!D135</f>
        <v>1730</v>
      </c>
      <c r="E135" s="108" t="str">
        <f>原始数据!E135</f>
        <v>MRC</v>
      </c>
      <c r="F135" s="108" t="str">
        <f>原始数据!F135</f>
        <v>TE</v>
      </c>
      <c r="G135" s="108">
        <f>原始数据!G135</f>
        <v>1</v>
      </c>
      <c r="H135" s="108" t="str">
        <f>原始数据!H135</f>
        <v>上</v>
      </c>
      <c r="I135" s="108" t="str">
        <f>IF(原始数据!Y135="","",原始数据!Y135)</f>
        <v>永眠镇</v>
      </c>
      <c r="J135" s="108" t="str">
        <f>原始数据!J135</f>
        <v>MRC</v>
      </c>
      <c r="K135" s="167" t="str">
        <f>IF(赛后数据!$M135="","",_xlfn.IFS(L135=赛后数据!$N135,赛后数据!$M135,L135=赛后数据!$V135,赛后数据!$U135,L135=赛后数据!$AD135,赛后数据!$AC135,L135=赛后数据!$AL135,赛后数据!$AK135))</f>
        <v>huac</v>
      </c>
      <c r="L135" s="139" t="str">
        <f>IF(原始数据!AT135="","",原始数据!AT135)</f>
        <v>木偶师</v>
      </c>
      <c r="M135" s="177">
        <v>8</v>
      </c>
      <c r="N135" s="178" t="s">
        <v>366</v>
      </c>
      <c r="O135" s="178" t="s">
        <v>367</v>
      </c>
      <c r="P135" s="167" t="str">
        <f>IF(赛后数据!$M135="","",_xlfn.IFS(Q135=赛后数据!$N135,赛后数据!$M135,Q135=赛后数据!$V135,赛后数据!$U135,Q135=赛后数据!$AD135,赛后数据!$AC135,Q135=赛后数据!$AL135,赛后数据!$AK135))</f>
        <v>xiaod</v>
      </c>
      <c r="Q135" s="139" t="str">
        <f>IF(原始数据!AU135="","",原始数据!AU135)</f>
        <v>机械师</v>
      </c>
      <c r="R135" s="177">
        <v>10</v>
      </c>
      <c r="S135" s="179" t="s">
        <v>369</v>
      </c>
      <c r="T135" s="179" t="s">
        <v>368</v>
      </c>
      <c r="U135" s="167" t="str">
        <f>IF(赛后数据!$M135="","",_xlfn.IFS(V135=赛后数据!$N135,赛后数据!$M135,V135=赛后数据!$V135,赛后数据!$U135,V135=赛后数据!$AD135,赛后数据!$AC135,V135=赛后数据!$AL135,赛后数据!$AK135))</f>
        <v>xiaox</v>
      </c>
      <c r="V135" s="139" t="str">
        <f>IF(原始数据!AW135="","",原始数据!AW135)</f>
        <v>大副</v>
      </c>
      <c r="W135" s="177">
        <v>5</v>
      </c>
      <c r="X135" s="179" t="s">
        <v>366</v>
      </c>
      <c r="Y135" s="179" t="s">
        <v>367</v>
      </c>
      <c r="Z135" s="167" t="str">
        <f>IF(赛后数据!$M135="","",_xlfn.IFS(AA135=赛后数据!$N135,赛后数据!$M135,AA135=赛后数据!$V135,赛后数据!$U135,AA135=赛后数据!$AD135,赛后数据!$AC135,AA135=赛后数据!$AL135,赛后数据!$AK135))</f>
        <v>nanako</v>
      </c>
      <c r="AA135" s="139" t="str">
        <f>IF(原始数据!AY135="","",原始数据!AY135)</f>
        <v>咒术师</v>
      </c>
      <c r="AB135" s="177">
        <v>2</v>
      </c>
      <c r="AC135" s="179" t="s">
        <v>368</v>
      </c>
      <c r="AD135" s="179" t="s">
        <v>367</v>
      </c>
      <c r="AE135" s="139" t="str">
        <f>IF(原始数据!K135="","",原始数据!K135)</f>
        <v>TE</v>
      </c>
      <c r="AF135" s="139" t="str">
        <f>IF(原始数据!L135="","",原始数据!L135)</f>
        <v>ppei</v>
      </c>
      <c r="AG135" s="139" t="str">
        <f>IF(原始数据!AZ135="","",原始数据!AZ135)</f>
        <v>台球手</v>
      </c>
      <c r="AH135" s="177">
        <v>9</v>
      </c>
      <c r="AI135" s="179" t="s">
        <v>374</v>
      </c>
      <c r="AJ135" s="179" t="s">
        <v>371</v>
      </c>
      <c r="AK135" s="179" t="s">
        <v>144</v>
      </c>
      <c r="AL135" s="179" t="s">
        <v>375</v>
      </c>
      <c r="AM135" s="167" t="s">
        <v>171</v>
      </c>
      <c r="AN135" s="168"/>
      <c r="AO135" s="168"/>
      <c r="AP135" s="167" t="s">
        <v>381</v>
      </c>
      <c r="AQ135" s="182"/>
      <c r="AR135" s="182"/>
      <c r="AS135" s="182"/>
      <c r="AT135" s="182"/>
      <c r="AU135" s="183"/>
      <c r="AV135" s="183"/>
      <c r="AW135" s="183"/>
      <c r="AX135" s="183"/>
      <c r="AY135" s="184"/>
      <c r="AZ135" s="184"/>
      <c r="BA135" s="173"/>
      <c r="BB135" s="174"/>
      <c r="BC135" s="175">
        <f t="shared" si="9"/>
        <v>0</v>
      </c>
      <c r="BD135" s="175" t="str">
        <f t="shared" si="10"/>
        <v/>
      </c>
      <c r="BE135" s="142" t="str">
        <f t="shared" si="8"/>
        <v>2,5,8,10</v>
      </c>
      <c r="BF135" s="176" t="str">
        <f t="shared" si="11"/>
        <v>木偶师,机械师,大副,咒术师</v>
      </c>
    </row>
    <row r="136" spans="1:58">
      <c r="A136" s="166">
        <f>输入错误检查!B135</f>
        <v>0</v>
      </c>
      <c r="B136" s="108">
        <f>原始数据!B136</f>
        <v>5</v>
      </c>
      <c r="C136" s="108">
        <f>原始数据!C136</f>
        <v>5</v>
      </c>
      <c r="D136" s="108">
        <f>原始数据!D136</f>
        <v>1730</v>
      </c>
      <c r="E136" s="108" t="str">
        <f>原始数据!E136</f>
        <v>MRC</v>
      </c>
      <c r="F136" s="108" t="str">
        <f>原始数据!F136</f>
        <v>TE</v>
      </c>
      <c r="G136" s="108">
        <f>原始数据!G136</f>
        <v>1</v>
      </c>
      <c r="H136" s="108" t="str">
        <f>原始数据!H136</f>
        <v>下</v>
      </c>
      <c r="I136" s="108" t="str">
        <f>IF(原始数据!Y136="","",原始数据!Y136)</f>
        <v>永眠镇</v>
      </c>
      <c r="J136" s="108" t="str">
        <f>原始数据!J136</f>
        <v>TE</v>
      </c>
      <c r="K136" s="167" t="str">
        <f>IF(赛后数据!$M136="","",_xlfn.IFS(L136=赛后数据!$N136,赛后数据!$M136,L136=赛后数据!$V136,赛后数据!$U136,L136=赛后数据!$AD136,赛后数据!$AC136,L136=赛后数据!$AL136,赛后数据!$AK136))</f>
        <v>drop</v>
      </c>
      <c r="L136" s="139" t="str">
        <f>IF(原始数据!AT136="","",原始数据!AT136)</f>
        <v>机械师</v>
      </c>
      <c r="M136" s="177">
        <v>2</v>
      </c>
      <c r="N136" s="178" t="s">
        <v>369</v>
      </c>
      <c r="O136" s="178" t="s">
        <v>368</v>
      </c>
      <c r="P136" s="167" t="str">
        <f>IF(赛后数据!$M136="","",_xlfn.IFS(Q136=赛后数据!$N136,赛后数据!$M136,Q136=赛后数据!$V136,赛后数据!$U136,Q136=赛后数据!$AD136,赛后数据!$AC136,Q136=赛后数据!$AL136,赛后数据!$AK136))</f>
        <v>lconfid</v>
      </c>
      <c r="Q136" s="139" t="str">
        <f>IF(原始数据!AU136="","",原始数据!AU136)</f>
        <v>木偶师</v>
      </c>
      <c r="R136" s="177">
        <v>8</v>
      </c>
      <c r="S136" s="179" t="s">
        <v>366</v>
      </c>
      <c r="T136" s="179" t="s">
        <v>367</v>
      </c>
      <c r="U136" s="167" t="str">
        <f>IF(赛后数据!$M136="","",_xlfn.IFS(V136=赛后数据!$N136,赛后数据!$M136,V136=赛后数据!$V136,赛后数据!$U136,V136=赛后数据!$AD136,赛后数据!$AC136,V136=赛后数据!$AL136,赛后数据!$AK136))</f>
        <v>libao</v>
      </c>
      <c r="V136" s="139" t="str">
        <f>IF(原始数据!AW136="","",原始数据!AW136)</f>
        <v>大副</v>
      </c>
      <c r="W136" s="177">
        <v>5</v>
      </c>
      <c r="X136" s="179" t="s">
        <v>366</v>
      </c>
      <c r="Y136" s="179" t="s">
        <v>367</v>
      </c>
      <c r="Z136" s="167" t="str">
        <f>IF(赛后数据!$M136="","",_xlfn.IFS(AA136=赛后数据!$N136,赛后数据!$M136,AA136=赛后数据!$V136,赛后数据!$U136,AA136=赛后数据!$AD136,赛后数据!$AC136,AA136=赛后数据!$AL136,赛后数据!$AK136))</f>
        <v>maom</v>
      </c>
      <c r="AA136" s="139" t="str">
        <f>IF(原始数据!AY136="","",原始数据!AY136)</f>
        <v>咒术师</v>
      </c>
      <c r="AB136" s="177">
        <v>6</v>
      </c>
      <c r="AC136" s="179" t="s">
        <v>368</v>
      </c>
      <c r="AD136" s="179" t="s">
        <v>367</v>
      </c>
      <c r="AE136" s="139" t="str">
        <f>IF(原始数据!K136="","",原始数据!K136)</f>
        <v>MRC</v>
      </c>
      <c r="AF136" s="139" t="str">
        <f>IF(原始数据!L136="","",原始数据!L136)</f>
        <v>bailu</v>
      </c>
      <c r="AG136" s="139" t="str">
        <f>IF(原始数据!AZ136="","",原始数据!AZ136)</f>
        <v>台球手</v>
      </c>
      <c r="AH136" s="177">
        <v>3</v>
      </c>
      <c r="AI136" s="179" t="s">
        <v>374</v>
      </c>
      <c r="AJ136" s="179" t="s">
        <v>371</v>
      </c>
      <c r="AK136" s="179" t="s">
        <v>144</v>
      </c>
      <c r="AL136" s="179" t="s">
        <v>375</v>
      </c>
      <c r="AM136" s="167" t="s">
        <v>80</v>
      </c>
      <c r="AN136" s="168"/>
      <c r="AO136" s="168"/>
      <c r="AP136" s="167" t="s">
        <v>379</v>
      </c>
      <c r="AQ136" s="182"/>
      <c r="AR136" s="182"/>
      <c r="AS136" s="182"/>
      <c r="AT136" s="182"/>
      <c r="AU136" s="183"/>
      <c r="AV136" s="183"/>
      <c r="AW136" s="183"/>
      <c r="AX136" s="183"/>
      <c r="AY136" s="184"/>
      <c r="AZ136" s="184"/>
      <c r="BA136" s="173"/>
      <c r="BB136" s="174"/>
      <c r="BC136" s="175">
        <f t="shared" si="9"/>
        <v>0</v>
      </c>
      <c r="BD136" s="175" t="str">
        <f t="shared" si="10"/>
        <v/>
      </c>
      <c r="BE136" s="142" t="str">
        <f t="shared" si="8"/>
        <v>2,5,6,8</v>
      </c>
      <c r="BF136" s="176" t="str">
        <f t="shared" si="11"/>
        <v>机械师,木偶师,大副,咒术师</v>
      </c>
    </row>
    <row r="137" spans="1:58">
      <c r="A137" s="166">
        <f>输入错误检查!B136</f>
        <v>0</v>
      </c>
      <c r="B137" s="108">
        <f>原始数据!B137</f>
        <v>5</v>
      </c>
      <c r="C137" s="108">
        <f>原始数据!C137</f>
        <v>5</v>
      </c>
      <c r="D137" s="108">
        <f>原始数据!D137</f>
        <v>1730</v>
      </c>
      <c r="E137" s="108" t="str">
        <f>原始数据!E137</f>
        <v>MRC</v>
      </c>
      <c r="F137" s="108" t="str">
        <f>原始数据!F137</f>
        <v>TE</v>
      </c>
      <c r="G137" s="108">
        <f>原始数据!G137</f>
        <v>2</v>
      </c>
      <c r="H137" s="108" t="str">
        <f>原始数据!H137</f>
        <v>上</v>
      </c>
      <c r="I137" s="108" t="str">
        <f>IF(原始数据!Y137="","",原始数据!Y137)</f>
        <v>月亮河公园</v>
      </c>
      <c r="J137" s="108" t="str">
        <f>原始数据!J137</f>
        <v>MRC</v>
      </c>
      <c r="K137" s="167" t="str">
        <f>IF(赛后数据!$M137="","",_xlfn.IFS(L137=赛后数据!$N137,赛后数据!$M137,L137=赛后数据!$V137,赛后数据!$U137,L137=赛后数据!$AD137,赛后数据!$AC137,L137=赛后数据!$AL137,赛后数据!$AK137))</f>
        <v>xiaox</v>
      </c>
      <c r="L137" s="139" t="str">
        <f>IF(原始数据!AT137="","",原始数据!AT137)</f>
        <v>守墓人</v>
      </c>
      <c r="M137" s="177">
        <v>2</v>
      </c>
      <c r="N137" s="178" t="s">
        <v>366</v>
      </c>
      <c r="O137" s="178" t="s">
        <v>367</v>
      </c>
      <c r="P137" s="167" t="str">
        <f>IF(赛后数据!$M137="","",_xlfn.IFS(Q137=赛后数据!$N137,赛后数据!$M137,Q137=赛后数据!$V137,赛后数据!$U137,Q137=赛后数据!$AD137,赛后数据!$AC137,Q137=赛后数据!$AL137,赛后数据!$AK137))</f>
        <v>huac</v>
      </c>
      <c r="Q137" s="139" t="str">
        <f>IF(原始数据!AU137="","",原始数据!AU137)</f>
        <v>病患</v>
      </c>
      <c r="R137" s="177">
        <v>5</v>
      </c>
      <c r="S137" s="179" t="s">
        <v>366</v>
      </c>
      <c r="T137" s="179" t="s">
        <v>369</v>
      </c>
      <c r="U137" s="167" t="str">
        <f>IF(赛后数据!$M137="","",_xlfn.IFS(V137=赛后数据!$N137,赛后数据!$M137,V137=赛后数据!$V137,赛后数据!$U137,V137=赛后数据!$AD137,赛后数据!$AC137,V137=赛后数据!$AL137,赛后数据!$AK137))</f>
        <v>xiaod</v>
      </c>
      <c r="V137" s="139" t="str">
        <f>IF(原始数据!AW137="","",原始数据!AW137)</f>
        <v>医生</v>
      </c>
      <c r="W137" s="177">
        <v>4</v>
      </c>
      <c r="X137" s="179" t="s">
        <v>366</v>
      </c>
      <c r="Y137" s="179" t="s">
        <v>367</v>
      </c>
      <c r="Z137" s="167" t="str">
        <f>IF(赛后数据!$M137="","",_xlfn.IFS(AA137=赛后数据!$N137,赛后数据!$M137,AA137=赛后数据!$V137,赛后数据!$U137,AA137=赛后数据!$AD137,赛后数据!$AC137,AA137=赛后数据!$AL137,赛后数据!$AK137))</f>
        <v>nanako</v>
      </c>
      <c r="AA137" s="139" t="str">
        <f>IF(原始数据!AY137="","",原始数据!AY137)</f>
        <v>气象学家</v>
      </c>
      <c r="AB137" s="177">
        <v>11</v>
      </c>
      <c r="AC137" s="179" t="s">
        <v>369</v>
      </c>
      <c r="AD137" s="179" t="s">
        <v>367</v>
      </c>
      <c r="AE137" s="139" t="str">
        <f>IF(原始数据!K137="","",原始数据!K137)</f>
        <v>TE</v>
      </c>
      <c r="AF137" s="139" t="str">
        <f>IF(原始数据!L137="","",原始数据!L137)</f>
        <v>ppei</v>
      </c>
      <c r="AG137" s="139" t="str">
        <f>IF(原始数据!AZ137="","",原始数据!AZ137)</f>
        <v>喧嚣</v>
      </c>
      <c r="AH137" s="177">
        <v>1</v>
      </c>
      <c r="AI137" s="179" t="s">
        <v>374</v>
      </c>
      <c r="AJ137" s="179" t="s">
        <v>371</v>
      </c>
      <c r="AK137" s="179" t="s">
        <v>155</v>
      </c>
      <c r="AL137" s="179" t="s">
        <v>375</v>
      </c>
      <c r="AM137" s="167" t="s">
        <v>170</v>
      </c>
      <c r="AN137" s="168"/>
      <c r="AO137" s="168"/>
      <c r="AP137" s="167" t="s">
        <v>388</v>
      </c>
      <c r="AQ137" s="182"/>
      <c r="AR137" s="182"/>
      <c r="AS137" s="182"/>
      <c r="AT137" s="182"/>
      <c r="AU137" s="183"/>
      <c r="AV137" s="183"/>
      <c r="AW137" s="183"/>
      <c r="AX137" s="183"/>
      <c r="AY137" s="184"/>
      <c r="AZ137" s="184"/>
      <c r="BA137" s="173"/>
      <c r="BB137" s="174"/>
      <c r="BC137" s="175">
        <f t="shared" si="9"/>
        <v>0</v>
      </c>
      <c r="BD137" s="175" t="str">
        <f t="shared" si="10"/>
        <v/>
      </c>
      <c r="BE137" s="142" t="str">
        <f t="shared" si="8"/>
        <v>2,4,5,11</v>
      </c>
      <c r="BF137" s="176" t="str">
        <f t="shared" si="11"/>
        <v>守墓人,病患,医生,气象学家</v>
      </c>
    </row>
    <row r="138" spans="1:58">
      <c r="A138" s="166">
        <f>输入错误检查!B137</f>
        <v>0</v>
      </c>
      <c r="B138" s="108">
        <f>原始数据!B138</f>
        <v>5</v>
      </c>
      <c r="C138" s="108">
        <f>原始数据!C138</f>
        <v>5</v>
      </c>
      <c r="D138" s="108">
        <f>原始数据!D138</f>
        <v>1730</v>
      </c>
      <c r="E138" s="108" t="str">
        <f>原始数据!E138</f>
        <v>MRC</v>
      </c>
      <c r="F138" s="108" t="str">
        <f>原始数据!F138</f>
        <v>TE</v>
      </c>
      <c r="G138" s="108">
        <f>原始数据!G138</f>
        <v>2</v>
      </c>
      <c r="H138" s="108" t="str">
        <f>原始数据!H138</f>
        <v>下</v>
      </c>
      <c r="I138" s="108" t="str">
        <f>IF(原始数据!Y138="","",原始数据!Y138)</f>
        <v>月亮河公园</v>
      </c>
      <c r="J138" s="108" t="str">
        <f>原始数据!J138</f>
        <v>TE</v>
      </c>
      <c r="K138" s="167" t="str">
        <f>IF(赛后数据!$M138="","",_xlfn.IFS(L138=赛后数据!$N138,赛后数据!$M138,L138=赛后数据!$V138,赛后数据!$U138,L138=赛后数据!$AD138,赛后数据!$AC138,L138=赛后数据!$AL138,赛后数据!$AK138))</f>
        <v>libao</v>
      </c>
      <c r="L138" s="139" t="str">
        <f>IF(原始数据!AT138="","",原始数据!AT138)</f>
        <v>守墓人</v>
      </c>
      <c r="M138" s="177">
        <v>2</v>
      </c>
      <c r="N138" s="178" t="s">
        <v>366</v>
      </c>
      <c r="O138" s="178" t="s">
        <v>367</v>
      </c>
      <c r="P138" s="167" t="str">
        <f>IF(赛后数据!$M138="","",_xlfn.IFS(Q138=赛后数据!$N138,赛后数据!$M138,Q138=赛后数据!$V138,赛后数据!$U138,Q138=赛后数据!$AD138,赛后数据!$AC138,Q138=赛后数据!$AL138,赛后数据!$AK138))</f>
        <v>drop</v>
      </c>
      <c r="Q138" s="139" t="str">
        <f>IF(原始数据!AU138="","",原始数据!AU138)</f>
        <v>气象学家</v>
      </c>
      <c r="R138" s="177">
        <v>9</v>
      </c>
      <c r="S138" s="179" t="s">
        <v>369</v>
      </c>
      <c r="T138" s="179" t="s">
        <v>367</v>
      </c>
      <c r="U138" s="167" t="str">
        <f>IF(赛后数据!$M138="","",_xlfn.IFS(V138=赛后数据!$N138,赛后数据!$M138,V138=赛后数据!$V138,赛后数据!$U138,V138=赛后数据!$AD138,赛后数据!$AC138,V138=赛后数据!$AL138,赛后数据!$AK138))</f>
        <v>lconfid</v>
      </c>
      <c r="V138" s="139" t="str">
        <f>IF(原始数据!AW138="","",原始数据!AW138)</f>
        <v>病患</v>
      </c>
      <c r="W138" s="177">
        <v>4</v>
      </c>
      <c r="X138" s="179" t="s">
        <v>366</v>
      </c>
      <c r="Y138" s="179" t="s">
        <v>369</v>
      </c>
      <c r="Z138" s="167" t="str">
        <f>IF(赛后数据!$M138="","",_xlfn.IFS(AA138=赛后数据!$N138,赛后数据!$M138,AA138=赛后数据!$V138,赛后数据!$U138,AA138=赛后数据!$AD138,赛后数据!$AC138,AA138=赛后数据!$AL138,赛后数据!$AK138))</f>
        <v>maom</v>
      </c>
      <c r="AA138" s="139" t="str">
        <f>IF(原始数据!AY138="","",原始数据!AY138)</f>
        <v>火灾调查员</v>
      </c>
      <c r="AB138" s="177">
        <v>11</v>
      </c>
      <c r="AC138" s="179" t="s">
        <v>366</v>
      </c>
      <c r="AD138" s="179" t="s">
        <v>367</v>
      </c>
      <c r="AE138" s="139" t="str">
        <f>IF(原始数据!K138="","",原始数据!K138)</f>
        <v>MRC</v>
      </c>
      <c r="AF138" s="139" t="str">
        <f>IF(原始数据!L138="","",原始数据!L138)</f>
        <v>bailu</v>
      </c>
      <c r="AG138" s="139" t="str">
        <f>IF(原始数据!AZ138="","",原始数据!AZ138)</f>
        <v>歌剧演员</v>
      </c>
      <c r="AH138" s="177">
        <v>12</v>
      </c>
      <c r="AI138" s="179" t="s">
        <v>370</v>
      </c>
      <c r="AJ138" s="179" t="s">
        <v>371</v>
      </c>
      <c r="AK138" s="179" t="s">
        <v>144</v>
      </c>
      <c r="AL138" s="179" t="s">
        <v>121</v>
      </c>
      <c r="AM138" s="167" t="s">
        <v>83</v>
      </c>
      <c r="AN138" s="168"/>
      <c r="AO138" s="168"/>
      <c r="AP138" s="167" t="s">
        <v>388</v>
      </c>
      <c r="AQ138" s="182"/>
      <c r="AR138" s="182"/>
      <c r="AS138" s="182"/>
      <c r="AT138" s="182"/>
      <c r="AU138" s="183"/>
      <c r="AV138" s="183"/>
      <c r="AW138" s="183"/>
      <c r="AX138" s="183"/>
      <c r="AY138" s="184"/>
      <c r="AZ138" s="184"/>
      <c r="BA138" s="173"/>
      <c r="BB138" s="174"/>
      <c r="BC138" s="175">
        <f t="shared" si="9"/>
        <v>0</v>
      </c>
      <c r="BD138" s="175" t="str">
        <f t="shared" si="10"/>
        <v/>
      </c>
      <c r="BE138" s="142" t="str">
        <f t="shared" si="8"/>
        <v>2,4,9,11</v>
      </c>
      <c r="BF138" s="176" t="str">
        <f t="shared" si="11"/>
        <v>守墓人,气象学家,病患,火灾调查员</v>
      </c>
    </row>
    <row r="139" spans="1:58">
      <c r="A139" s="166">
        <f>输入错误检查!B138</f>
        <v>0</v>
      </c>
      <c r="B139" s="108">
        <f>原始数据!B139</f>
        <v>5</v>
      </c>
      <c r="C139" s="108">
        <f>原始数据!C139</f>
        <v>5</v>
      </c>
      <c r="D139" s="108">
        <f>原始数据!D139</f>
        <v>1730</v>
      </c>
      <c r="E139" s="108" t="str">
        <f>原始数据!E139</f>
        <v>MRC</v>
      </c>
      <c r="F139" s="108" t="str">
        <f>原始数据!F139</f>
        <v>TE</v>
      </c>
      <c r="G139" s="108">
        <f>原始数据!G139</f>
        <v>3</v>
      </c>
      <c r="H139" s="108" t="str">
        <f>原始数据!H139</f>
        <v>上</v>
      </c>
      <c r="I139" s="108" t="str">
        <f>IF(原始数据!Y139="","",原始数据!Y139)</f>
        <v>湖景村</v>
      </c>
      <c r="J139" s="108" t="str">
        <f>原始数据!J139</f>
        <v>MRC</v>
      </c>
      <c r="K139" s="167" t="str">
        <f>IF(赛后数据!$M139="","",_xlfn.IFS(L139=赛后数据!$N139,赛后数据!$M139,L139=赛后数据!$V139,赛后数据!$U139,L139=赛后数据!$AD139,赛后数据!$AC139,L139=赛后数据!$AL139,赛后数据!$AK139))</f>
        <v>xiaox</v>
      </c>
      <c r="L139" s="139" t="str">
        <f>IF(原始数据!AT139="","",原始数据!AT139)</f>
        <v>逃脱大师</v>
      </c>
      <c r="M139" s="177">
        <v>5</v>
      </c>
      <c r="N139" s="178" t="s">
        <v>366</v>
      </c>
      <c r="O139" s="178" t="s">
        <v>369</v>
      </c>
      <c r="P139" s="167" t="str">
        <f>IF(赛后数据!$M139="","",_xlfn.IFS(Q139=赛后数据!$N139,赛后数据!$M139,Q139=赛后数据!$V139,赛后数据!$U139,Q139=赛后数据!$AD139,赛后数据!$AC139,Q139=赛后数据!$AL139,赛后数据!$AK139))</f>
        <v>xiaod</v>
      </c>
      <c r="Q139" s="139" t="str">
        <f>IF(原始数据!AU139="","",原始数据!AU139)</f>
        <v>幸运儿</v>
      </c>
      <c r="R139" s="177">
        <v>4</v>
      </c>
      <c r="S139" s="179" t="s">
        <v>366</v>
      </c>
      <c r="T139" s="179" t="s">
        <v>369</v>
      </c>
      <c r="U139" s="167" t="str">
        <f>IF(赛后数据!$M139="","",_xlfn.IFS(V139=赛后数据!$N139,赛后数据!$M139,V139=赛后数据!$V139,赛后数据!$U139,V139=赛后数据!$AD139,赛后数据!$AC139,V139=赛后数据!$AL139,赛后数据!$AK139))</f>
        <v>nanako</v>
      </c>
      <c r="V139" s="139" t="str">
        <f>IF(原始数据!AW139="","",原始数据!AW139)</f>
        <v>古董商</v>
      </c>
      <c r="W139" s="177">
        <v>6</v>
      </c>
      <c r="X139" s="179" t="s">
        <v>368</v>
      </c>
      <c r="Y139" s="179" t="s">
        <v>367</v>
      </c>
      <c r="Z139" s="167" t="str">
        <f>IF(赛后数据!$M139="","",_xlfn.IFS(AA139=赛后数据!$N139,赛后数据!$M139,AA139=赛后数据!$V139,赛后数据!$U139,AA139=赛后数据!$AD139,赛后数据!$AC139,AA139=赛后数据!$AL139,赛后数据!$AK139))</f>
        <v>huac</v>
      </c>
      <c r="AA139" s="139" t="str">
        <f>IF(原始数据!AY139="","",原始数据!AY139)</f>
        <v>玩具商</v>
      </c>
      <c r="AB139" s="177">
        <v>2</v>
      </c>
      <c r="AC139" s="179" t="s">
        <v>369</v>
      </c>
      <c r="AD139" s="179" t="s">
        <v>367</v>
      </c>
      <c r="AE139" s="139" t="str">
        <f>IF(原始数据!K139="","",原始数据!K139)</f>
        <v>TE</v>
      </c>
      <c r="AF139" s="139" t="str">
        <f>IF(原始数据!L139="","",原始数据!L139)</f>
        <v>ppei</v>
      </c>
      <c r="AG139" s="139" t="str">
        <f>IF(原始数据!AZ139="","",原始数据!AZ139)</f>
        <v>渔女</v>
      </c>
      <c r="AH139" s="177">
        <v>8</v>
      </c>
      <c r="AI139" s="179" t="s">
        <v>374</v>
      </c>
      <c r="AJ139" s="179" t="s">
        <v>371</v>
      </c>
      <c r="AK139" s="179" t="s">
        <v>144</v>
      </c>
      <c r="AL139" s="179" t="s">
        <v>375</v>
      </c>
      <c r="AM139" s="167" t="s">
        <v>169</v>
      </c>
      <c r="AN139" s="168"/>
      <c r="AO139" s="168"/>
      <c r="AP139" s="167" t="s">
        <v>381</v>
      </c>
      <c r="AQ139" s="182"/>
      <c r="AR139" s="182"/>
      <c r="AS139" s="182"/>
      <c r="AT139" s="182"/>
      <c r="AU139" s="183"/>
      <c r="AV139" s="183"/>
      <c r="AW139" s="183"/>
      <c r="AX139" s="183"/>
      <c r="AY139" s="184"/>
      <c r="AZ139" s="184"/>
      <c r="BA139" s="173"/>
      <c r="BB139" s="174"/>
      <c r="BC139" s="175">
        <f t="shared" si="9"/>
        <v>0</v>
      </c>
      <c r="BD139" s="175" t="str">
        <f t="shared" si="10"/>
        <v/>
      </c>
      <c r="BE139" s="142" t="str">
        <f t="shared" si="8"/>
        <v>2,4,5,6</v>
      </c>
      <c r="BF139" s="176" t="str">
        <f t="shared" si="11"/>
        <v>逃脱大师,幸运儿,古董商,玩具商</v>
      </c>
    </row>
    <row r="140" spans="1:58">
      <c r="A140" s="166">
        <f>输入错误检查!B139</f>
        <v>0</v>
      </c>
      <c r="B140" s="108">
        <f>原始数据!B140</f>
        <v>5</v>
      </c>
      <c r="C140" s="108">
        <f>原始数据!C140</f>
        <v>5</v>
      </c>
      <c r="D140" s="108">
        <f>原始数据!D140</f>
        <v>1730</v>
      </c>
      <c r="E140" s="108" t="str">
        <f>原始数据!E140</f>
        <v>MRC</v>
      </c>
      <c r="F140" s="108" t="str">
        <f>原始数据!F140</f>
        <v>TE</v>
      </c>
      <c r="G140" s="108">
        <f>原始数据!G140</f>
        <v>3</v>
      </c>
      <c r="H140" s="108" t="str">
        <f>原始数据!H140</f>
        <v>下</v>
      </c>
      <c r="I140" s="108" t="str">
        <f>IF(原始数据!Y140="","",原始数据!Y140)</f>
        <v>湖景村</v>
      </c>
      <c r="J140" s="108" t="str">
        <f>原始数据!J140</f>
        <v>TE</v>
      </c>
      <c r="K140" s="167" t="str">
        <f>IF(赛后数据!$M140="","",_xlfn.IFS(L140=赛后数据!$N140,赛后数据!$M140,L140=赛后数据!$V140,赛后数据!$U140,L140=赛后数据!$AD140,赛后数据!$AC140,L140=赛后数据!$AL140,赛后数据!$AK140))</f>
        <v>lconfid</v>
      </c>
      <c r="L140" s="139" t="str">
        <f>IF(原始数据!AT140="","",原始数据!AT140)</f>
        <v>飞行家</v>
      </c>
      <c r="M140" s="177">
        <v>4</v>
      </c>
      <c r="N140" s="178" t="s">
        <v>366</v>
      </c>
      <c r="O140" s="178" t="s">
        <v>367</v>
      </c>
      <c r="P140" s="167" t="str">
        <f>IF(赛后数据!$M140="","",_xlfn.IFS(Q140=赛后数据!$N140,赛后数据!$M140,Q140=赛后数据!$V140,赛后数据!$U140,Q140=赛后数据!$AD140,赛后数据!$AC140,Q140=赛后数据!$AL140,赛后数据!$AK140))</f>
        <v>maom</v>
      </c>
      <c r="Q140" s="139" t="str">
        <f>IF(原始数据!AU140="","",原始数据!AU140)</f>
        <v>空军</v>
      </c>
      <c r="R140" s="177">
        <v>2</v>
      </c>
      <c r="S140" s="179" t="s">
        <v>367</v>
      </c>
      <c r="T140" s="179" t="s">
        <v>368</v>
      </c>
      <c r="U140" s="167" t="str">
        <f>IF(赛后数据!$M140="","",_xlfn.IFS(V140=赛后数据!$N140,赛后数据!$M140,V140=赛后数据!$V140,赛后数据!$U140,V140=赛后数据!$AD140,赛后数据!$AC140,V140=赛后数据!$AL140,赛后数据!$AK140))</f>
        <v>libao</v>
      </c>
      <c r="V140" s="139" t="str">
        <f>IF(原始数据!AW140="","",原始数据!AW140)</f>
        <v>逃脱大师</v>
      </c>
      <c r="W140" s="177">
        <v>5</v>
      </c>
      <c r="X140" s="179" t="s">
        <v>366</v>
      </c>
      <c r="Y140" s="179" t="s">
        <v>369</v>
      </c>
      <c r="Z140" s="167" t="str">
        <f>IF(赛后数据!$M140="","",_xlfn.IFS(AA140=赛后数据!$N140,赛后数据!$M140,AA140=赛后数据!$V140,赛后数据!$U140,AA140=赛后数据!$AD140,赛后数据!$AC140,AA140=赛后数据!$AL140,赛后数据!$AK140))</f>
        <v>drop</v>
      </c>
      <c r="AA140" s="139" t="str">
        <f>IF(原始数据!AY140="","",原始数据!AY140)</f>
        <v>幸运儿</v>
      </c>
      <c r="AB140" s="177">
        <v>9</v>
      </c>
      <c r="AC140" s="179" t="s">
        <v>369</v>
      </c>
      <c r="AD140" s="179" t="s">
        <v>368</v>
      </c>
      <c r="AE140" s="139" t="str">
        <f>IF(原始数据!K140="","",原始数据!K140)</f>
        <v>MRC</v>
      </c>
      <c r="AF140" s="139" t="str">
        <f>IF(原始数据!L140="","",原始数据!L140)</f>
        <v>bailu</v>
      </c>
      <c r="AG140" s="139" t="str">
        <f>IF(原始数据!AZ140="","",原始数据!AZ140)</f>
        <v>红蝶</v>
      </c>
      <c r="AH140" s="177">
        <v>1</v>
      </c>
      <c r="AI140" s="179" t="s">
        <v>370</v>
      </c>
      <c r="AJ140" s="179" t="s">
        <v>371</v>
      </c>
      <c r="AK140" s="179" t="s">
        <v>144</v>
      </c>
      <c r="AL140" s="179" t="s">
        <v>121</v>
      </c>
      <c r="AM140" s="167" t="s">
        <v>82</v>
      </c>
      <c r="AN140" s="168"/>
      <c r="AO140" s="168"/>
      <c r="AP140" s="167" t="s">
        <v>381</v>
      </c>
      <c r="AQ140" s="182"/>
      <c r="AR140" s="182"/>
      <c r="AS140" s="182"/>
      <c r="AT140" s="182"/>
      <c r="AU140" s="183"/>
      <c r="AV140" s="183"/>
      <c r="AW140" s="183"/>
      <c r="AX140" s="183"/>
      <c r="AY140" s="184"/>
      <c r="AZ140" s="184"/>
      <c r="BA140" s="173"/>
      <c r="BB140" s="174"/>
      <c r="BC140" s="175">
        <f t="shared" si="9"/>
        <v>0</v>
      </c>
      <c r="BD140" s="175" t="str">
        <f t="shared" si="10"/>
        <v/>
      </c>
      <c r="BE140" s="142" t="str">
        <f t="shared" si="8"/>
        <v>2,4,5,9</v>
      </c>
      <c r="BF140" s="176" t="str">
        <f t="shared" si="11"/>
        <v>飞行家,空军,逃脱大师,幸运儿</v>
      </c>
    </row>
    <row r="141" spans="1:58">
      <c r="A141" s="166">
        <f>输入错误检查!B140</f>
        <v>0</v>
      </c>
      <c r="B141" s="108">
        <f>原始数据!B141</f>
        <v>5</v>
      </c>
      <c r="C141" s="108">
        <f>原始数据!C141</f>
        <v>5</v>
      </c>
      <c r="D141" s="108">
        <f>原始数据!D141</f>
        <v>1730</v>
      </c>
      <c r="E141" s="108" t="str">
        <f>原始数据!E141</f>
        <v>MRC</v>
      </c>
      <c r="F141" s="108" t="str">
        <f>原始数据!F141</f>
        <v>TE</v>
      </c>
      <c r="G141" s="108">
        <f>原始数据!G141</f>
        <v>4</v>
      </c>
      <c r="H141" s="108" t="str">
        <f>原始数据!H141</f>
        <v>上</v>
      </c>
      <c r="I141" s="108" t="str">
        <f>IF(原始数据!Y141="","",原始数据!Y141)</f>
        <v>不归林</v>
      </c>
      <c r="J141" s="108" t="str">
        <f>原始数据!J141</f>
        <v>TE</v>
      </c>
      <c r="K141" s="167" t="str">
        <f>IF(赛后数据!$M141="","",_xlfn.IFS(L141=赛后数据!$N141,赛后数据!$M141,L141=赛后数据!$V141,赛后数据!$U141,L141=赛后数据!$AD141,赛后数据!$AC141,L141=赛后数据!$AL141,赛后数据!$AK141))</f>
        <v>drop</v>
      </c>
      <c r="L141" s="139" t="str">
        <f>IF(原始数据!AT141="","",原始数据!AT141)</f>
        <v>玩具商</v>
      </c>
      <c r="M141" s="177">
        <v>2</v>
      </c>
      <c r="N141" s="178" t="s">
        <v>366</v>
      </c>
      <c r="O141" s="178" t="s">
        <v>367</v>
      </c>
      <c r="P141" s="167" t="str">
        <f>IF(赛后数据!$M141="","",_xlfn.IFS(Q141=赛后数据!$N141,赛后数据!$M141,Q141=赛后数据!$V141,赛后数据!$U141,Q141=赛后数据!$AD141,赛后数据!$AC141,Q141=赛后数据!$AL141,赛后数据!$AK141))</f>
        <v>lconfid</v>
      </c>
      <c r="Q141" s="139" t="str">
        <f>IF(原始数据!AU141="","",原始数据!AU141)</f>
        <v>小说家</v>
      </c>
      <c r="R141" s="177">
        <v>5</v>
      </c>
      <c r="S141" s="179" t="s">
        <v>367</v>
      </c>
      <c r="T141" s="179" t="s">
        <v>368</v>
      </c>
      <c r="U141" s="167" t="str">
        <f>IF(赛后数据!$M141="","",_xlfn.IFS(V141=赛后数据!$N141,赛后数据!$M141,V141=赛后数据!$V141,赛后数据!$U141,V141=赛后数据!$AD141,赛后数据!$AC141,V141=赛后数据!$AL141,赛后数据!$AK141))</f>
        <v>maom</v>
      </c>
      <c r="V141" s="139" t="str">
        <f>IF(原始数据!AW141="","",原始数据!AW141)</f>
        <v>弓箭手</v>
      </c>
      <c r="W141" s="177">
        <v>8</v>
      </c>
      <c r="X141" s="179" t="s">
        <v>367</v>
      </c>
      <c r="Y141" s="179" t="s">
        <v>368</v>
      </c>
      <c r="Z141" s="167" t="str">
        <f>IF(赛后数据!$M141="","",_xlfn.IFS(AA141=赛后数据!$N141,赛后数据!$M141,AA141=赛后数据!$V141,赛后数据!$U141,AA141=赛后数据!$AD141,赛后数据!$AC141,AA141=赛后数据!$AL141,赛后数据!$AK141))</f>
        <v>libao</v>
      </c>
      <c r="AA141" s="139" t="str">
        <f>IF(原始数据!AY141="","",原始数据!AY141)</f>
        <v>园丁</v>
      </c>
      <c r="AB141" s="177">
        <v>3</v>
      </c>
      <c r="AC141" s="179" t="s">
        <v>367</v>
      </c>
      <c r="AD141" s="179" t="s">
        <v>366</v>
      </c>
      <c r="AE141" s="139" t="str">
        <f>IF(原始数据!K141="","",原始数据!K141)</f>
        <v>MRC</v>
      </c>
      <c r="AF141" s="139" t="str">
        <f>IF(原始数据!L141="","",原始数据!L141)</f>
        <v>bailu</v>
      </c>
      <c r="AG141" s="139" t="str">
        <f>IF(原始数据!AZ141="","",原始数据!AZ141)</f>
        <v>蜡像师</v>
      </c>
      <c r="AH141" s="177">
        <v>4</v>
      </c>
      <c r="AI141" s="179" t="s">
        <v>374</v>
      </c>
      <c r="AJ141" s="179" t="s">
        <v>371</v>
      </c>
      <c r="AK141" s="179" t="s">
        <v>155</v>
      </c>
      <c r="AL141" s="179" t="s">
        <v>375</v>
      </c>
      <c r="AM141" s="167" t="s">
        <v>82</v>
      </c>
      <c r="AN141" s="168"/>
      <c r="AO141" s="168"/>
      <c r="AP141" s="167" t="s">
        <v>381</v>
      </c>
      <c r="AQ141" s="182"/>
      <c r="AR141" s="182"/>
      <c r="AS141" s="182"/>
      <c r="AT141" s="182"/>
      <c r="AU141" s="183"/>
      <c r="AV141" s="183"/>
      <c r="AW141" s="183"/>
      <c r="AX141" s="183"/>
      <c r="AY141" s="184"/>
      <c r="AZ141" s="184"/>
      <c r="BA141" s="173"/>
      <c r="BB141" s="174"/>
      <c r="BC141" s="175">
        <f t="shared" si="9"/>
        <v>0</v>
      </c>
      <c r="BD141" s="175" t="str">
        <f t="shared" si="10"/>
        <v/>
      </c>
      <c r="BE141" s="142" t="str">
        <f t="shared" si="8"/>
        <v>2,3,5,8</v>
      </c>
      <c r="BF141" s="176" t="str">
        <f t="shared" si="11"/>
        <v>玩具商,小说家,弓箭手,园丁</v>
      </c>
    </row>
    <row r="142" spans="1:58">
      <c r="A142" s="166">
        <f>输入错误检查!B141</f>
        <v>0</v>
      </c>
      <c r="B142" s="108">
        <f>原始数据!B142</f>
        <v>5</v>
      </c>
      <c r="C142" s="108">
        <f>原始数据!C142</f>
        <v>5</v>
      </c>
      <c r="D142" s="108">
        <f>原始数据!D142</f>
        <v>1730</v>
      </c>
      <c r="E142" s="108" t="str">
        <f>原始数据!E142</f>
        <v>MRC</v>
      </c>
      <c r="F142" s="108" t="str">
        <f>原始数据!F142</f>
        <v>TE</v>
      </c>
      <c r="G142" s="108">
        <f>原始数据!G142</f>
        <v>4</v>
      </c>
      <c r="H142" s="108" t="str">
        <f>原始数据!H142</f>
        <v>下</v>
      </c>
      <c r="I142" s="108" t="str">
        <f>IF(原始数据!Y142="","",原始数据!Y142)</f>
        <v>不归林</v>
      </c>
      <c r="J142" s="108" t="str">
        <f>原始数据!J142</f>
        <v>MRC</v>
      </c>
      <c r="K142" s="167" t="str">
        <f>IF(赛后数据!$M142="","",_xlfn.IFS(L142=赛后数据!$N142,赛后数据!$M142,L142=赛后数据!$V142,赛后数据!$U142,L142=赛后数据!$AD142,赛后数据!$AC142,L142=赛后数据!$AL142,赛后数据!$AK142))</f>
        <v>xiaod</v>
      </c>
      <c r="L142" s="139" t="str">
        <f>IF(原始数据!AT142="","",原始数据!AT142)</f>
        <v>空军</v>
      </c>
      <c r="M142" s="177">
        <v>2</v>
      </c>
      <c r="N142" s="178" t="s">
        <v>367</v>
      </c>
      <c r="O142" s="178" t="s">
        <v>369</v>
      </c>
      <c r="P142" s="167" t="str">
        <f>IF(赛后数据!$M142="","",_xlfn.IFS(Q142=赛后数据!$N142,赛后数据!$M142,Q142=赛后数据!$V142,赛后数据!$U142,Q142=赛后数据!$AD142,赛后数据!$AC142,Q142=赛后数据!$AL142,赛后数据!$AK142))</f>
        <v>huac</v>
      </c>
      <c r="Q142" s="139" t="str">
        <f>IF(原始数据!AU142="","",原始数据!AU142)</f>
        <v>飞行家</v>
      </c>
      <c r="R142" s="177">
        <v>5</v>
      </c>
      <c r="S142" s="179" t="s">
        <v>368</v>
      </c>
      <c r="T142" s="179" t="s">
        <v>366</v>
      </c>
      <c r="U142" s="167" t="str">
        <f>IF(赛后数据!$M142="","",_xlfn.IFS(V142=赛后数据!$N142,赛后数据!$M142,V142=赛后数据!$V142,赛后数据!$U142,V142=赛后数据!$AD142,赛后数据!$AC142,V142=赛后数据!$AL142,赛后数据!$AK142))</f>
        <v>xiaox</v>
      </c>
      <c r="V142" s="139" t="str">
        <f>IF(原始数据!AW142="","",原始数据!AW142)</f>
        <v>园丁</v>
      </c>
      <c r="W142" s="177">
        <v>3</v>
      </c>
      <c r="X142" s="179" t="s">
        <v>367</v>
      </c>
      <c r="Y142" s="179" t="s">
        <v>366</v>
      </c>
      <c r="Z142" s="167" t="str">
        <f>IF(赛后数据!$M142="","",_xlfn.IFS(AA142=赛后数据!$N142,赛后数据!$M142,AA142=赛后数据!$V142,赛后数据!$U142,AA142=赛后数据!$AD142,赛后数据!$AC142,AA142=赛后数据!$AL142,赛后数据!$AK142))</f>
        <v>nanako</v>
      </c>
      <c r="AA142" s="139" t="str">
        <f>IF(原始数据!AY142="","",原始数据!AY142)</f>
        <v>弓箭手</v>
      </c>
      <c r="AB142" s="177">
        <v>7</v>
      </c>
      <c r="AC142" s="179" t="s">
        <v>368</v>
      </c>
      <c r="AD142" s="179" t="s">
        <v>367</v>
      </c>
      <c r="AE142" s="139" t="str">
        <f>IF(原始数据!K142="","",原始数据!K142)</f>
        <v>TE</v>
      </c>
      <c r="AF142" s="139" t="str">
        <f>IF(原始数据!L142="","",原始数据!L142)</f>
        <v>ppei</v>
      </c>
      <c r="AG142" s="139" t="str">
        <f>IF(原始数据!AZ142="","",原始数据!AZ142)</f>
        <v>蜡像师</v>
      </c>
      <c r="AH142" s="177">
        <v>6</v>
      </c>
      <c r="AI142" s="179" t="s">
        <v>370</v>
      </c>
      <c r="AJ142" s="179" t="s">
        <v>371</v>
      </c>
      <c r="AK142" s="179" t="s">
        <v>99</v>
      </c>
      <c r="AL142" s="179" t="s">
        <v>121</v>
      </c>
      <c r="AM142" s="167" t="s">
        <v>168</v>
      </c>
      <c r="AN142" s="168"/>
      <c r="AO142" s="168"/>
      <c r="AP142" s="167" t="s">
        <v>388</v>
      </c>
      <c r="AQ142" s="182"/>
      <c r="AR142" s="182"/>
      <c r="AS142" s="182"/>
      <c r="AT142" s="182"/>
      <c r="AU142" s="183"/>
      <c r="AV142" s="183"/>
      <c r="AW142" s="183"/>
      <c r="AX142" s="183"/>
      <c r="AY142" s="184"/>
      <c r="AZ142" s="184"/>
      <c r="BA142" s="173"/>
      <c r="BB142" s="174"/>
      <c r="BC142" s="175">
        <f t="shared" si="9"/>
        <v>0</v>
      </c>
      <c r="BD142" s="175" t="str">
        <f t="shared" si="10"/>
        <v/>
      </c>
      <c r="BE142" s="142" t="str">
        <f t="shared" si="8"/>
        <v>2,3,5,7</v>
      </c>
      <c r="BF142" s="176" t="str">
        <f t="shared" si="11"/>
        <v>空军,飞行家,园丁,弓箭手</v>
      </c>
    </row>
    <row r="143" spans="1:58">
      <c r="A143" s="166">
        <f>输入错误检查!B142</f>
        <v>0</v>
      </c>
      <c r="B143" s="108">
        <f>原始数据!B143</f>
        <v>5</v>
      </c>
      <c r="C143" s="108">
        <f>原始数据!C143</f>
        <v>5</v>
      </c>
      <c r="D143" s="108">
        <f>原始数据!D143</f>
        <v>1730</v>
      </c>
      <c r="E143" s="108" t="str">
        <f>原始数据!E143</f>
        <v>MRC</v>
      </c>
      <c r="F143" s="108" t="str">
        <f>原始数据!F143</f>
        <v>TE</v>
      </c>
      <c r="G143" s="108">
        <f>原始数据!G143</f>
        <v>5</v>
      </c>
      <c r="H143" s="108" t="str">
        <f>原始数据!H143</f>
        <v>上</v>
      </c>
      <c r="I143" s="108" t="str">
        <f>IF(原始数据!Y143="","",原始数据!Y143)</f>
        <v>军工厂</v>
      </c>
      <c r="J143" s="108" t="str">
        <f>原始数据!J143</f>
        <v>MRC</v>
      </c>
      <c r="K143" s="167" t="str">
        <f>IF(赛后数据!$M143="","",_xlfn.IFS(L143=赛后数据!$N143,赛后数据!$M143,L143=赛后数据!$V143,赛后数据!$U143,L143=赛后数据!$AD143,赛后数据!$AC143,L143=赛后数据!$AL143,赛后数据!$AK143))</f>
        <v>xiaod</v>
      </c>
      <c r="L143" s="139" t="str">
        <f>IF(原始数据!AT143="","",原始数据!AT143)</f>
        <v>园丁</v>
      </c>
      <c r="M143" s="177">
        <v>7</v>
      </c>
      <c r="N143" s="178" t="s">
        <v>366</v>
      </c>
      <c r="O143" s="178" t="s">
        <v>367</v>
      </c>
      <c r="P143" s="167" t="str">
        <f>IF(赛后数据!$M143="","",_xlfn.IFS(Q143=赛后数据!$N143,赛后数据!$M143,Q143=赛后数据!$V143,赛后数据!$U143,Q143=赛后数据!$AD143,赛后数据!$AC143,Q143=赛后数据!$AL143,赛后数据!$AK143))</f>
        <v>huac</v>
      </c>
      <c r="Q143" s="139" t="str">
        <f>IF(原始数据!AU143="","",原始数据!AU143)</f>
        <v>飞行家</v>
      </c>
      <c r="R143" s="177">
        <v>6</v>
      </c>
      <c r="S143" s="179" t="s">
        <v>368</v>
      </c>
      <c r="T143" s="179" t="s">
        <v>366</v>
      </c>
      <c r="U143" s="167" t="str">
        <f>IF(赛后数据!$M143="","",_xlfn.IFS(V143=赛后数据!$N143,赛后数据!$M143,V143=赛后数据!$V143,赛后数据!$U143,V143=赛后数据!$AD143,赛后数据!$AC143,V143=赛后数据!$AL143,赛后数据!$AK143))</f>
        <v>nanako</v>
      </c>
      <c r="V143" s="139" t="str">
        <f>IF(原始数据!AW143="","",原始数据!AW143)</f>
        <v>教授</v>
      </c>
      <c r="W143" s="177">
        <v>2</v>
      </c>
      <c r="X143" s="179" t="s">
        <v>368</v>
      </c>
      <c r="Y143" s="179" t="s">
        <v>367</v>
      </c>
      <c r="Z143" s="167" t="str">
        <f>IF(赛后数据!$M143="","",_xlfn.IFS(AA143=赛后数据!$N143,赛后数据!$M143,AA143=赛后数据!$V143,赛后数据!$U143,AA143=赛后数据!$AD143,赛后数据!$AC143,AA143=赛后数据!$AL143,赛后数据!$AK143))</f>
        <v>xiaox</v>
      </c>
      <c r="AA143" s="139" t="str">
        <f>IF(原始数据!AY143="","",原始数据!AY143)</f>
        <v>哭泣小丑</v>
      </c>
      <c r="AB143" s="177">
        <v>5</v>
      </c>
      <c r="AC143" s="179" t="s">
        <v>368</v>
      </c>
      <c r="AD143" s="179" t="s">
        <v>366</v>
      </c>
      <c r="AE143" s="139" t="str">
        <f>IF(原始数据!K143="","",原始数据!K143)</f>
        <v>TE</v>
      </c>
      <c r="AF143" s="139" t="str">
        <f>IF(原始数据!L143="","",原始数据!L143)</f>
        <v>ppei</v>
      </c>
      <c r="AG143" s="139" t="str">
        <f>IF(原始数据!AZ143="","",原始数据!AZ143)</f>
        <v>时空之影</v>
      </c>
      <c r="AH143" s="177">
        <v>4</v>
      </c>
      <c r="AI143" s="179" t="s">
        <v>374</v>
      </c>
      <c r="AJ143" s="179" t="s">
        <v>371</v>
      </c>
      <c r="AK143" s="179" t="s">
        <v>144</v>
      </c>
      <c r="AL143" s="179" t="s">
        <v>375</v>
      </c>
      <c r="AM143" s="167" t="s">
        <v>168</v>
      </c>
      <c r="AN143" s="168"/>
      <c r="AO143" s="168"/>
      <c r="AP143" s="167" t="s">
        <v>390</v>
      </c>
      <c r="AQ143" s="182"/>
      <c r="AR143" s="182"/>
      <c r="AS143" s="182"/>
      <c r="AT143" s="182"/>
      <c r="AU143" s="183"/>
      <c r="AV143" s="183"/>
      <c r="AW143" s="183"/>
      <c r="AX143" s="183"/>
      <c r="AY143" s="184"/>
      <c r="AZ143" s="184"/>
      <c r="BA143" s="173"/>
      <c r="BB143" s="174"/>
      <c r="BC143" s="175">
        <f t="shared" si="9"/>
        <v>0</v>
      </c>
      <c r="BD143" s="175" t="str">
        <f t="shared" si="10"/>
        <v/>
      </c>
      <c r="BE143" s="142" t="str">
        <f t="shared" si="8"/>
        <v>2,5,6,7</v>
      </c>
      <c r="BF143" s="176" t="str">
        <f t="shared" si="11"/>
        <v>园丁,飞行家,教授,哭泣小丑</v>
      </c>
    </row>
    <row r="144" spans="1:58">
      <c r="A144" s="166">
        <f>输入错误检查!B143</f>
        <v>0</v>
      </c>
      <c r="B144" s="108">
        <f>原始数据!B144</f>
        <v>5</v>
      </c>
      <c r="C144" s="108">
        <f>原始数据!C144</f>
        <v>5</v>
      </c>
      <c r="D144" s="108">
        <f>原始数据!D144</f>
        <v>1730</v>
      </c>
      <c r="E144" s="108" t="str">
        <f>原始数据!E144</f>
        <v>MRC</v>
      </c>
      <c r="F144" s="108" t="str">
        <f>原始数据!F144</f>
        <v>TE</v>
      </c>
      <c r="G144" s="108">
        <f>原始数据!G144</f>
        <v>5</v>
      </c>
      <c r="H144" s="108" t="str">
        <f>原始数据!H144</f>
        <v>下</v>
      </c>
      <c r="I144" s="108" t="str">
        <f>IF(原始数据!Y144="","",原始数据!Y144)</f>
        <v>军工厂</v>
      </c>
      <c r="J144" s="108" t="str">
        <f>原始数据!J144</f>
        <v/>
      </c>
      <c r="K144" s="167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39" t="str">
        <f>IF(原始数据!AT144="","",原始数据!AT144)</f>
        <v/>
      </c>
      <c r="M144" s="177"/>
      <c r="N144" s="181"/>
      <c r="O144" s="181"/>
      <c r="P144" s="167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39" t="str">
        <f>IF(原始数据!AU144="","",原始数据!AU144)</f>
        <v/>
      </c>
      <c r="R144" s="177"/>
      <c r="S144" s="177"/>
      <c r="T144" s="177"/>
      <c r="U144" s="167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39" t="str">
        <f>IF(原始数据!AW144="","",原始数据!AW144)</f>
        <v/>
      </c>
      <c r="W144" s="177"/>
      <c r="X144" s="177"/>
      <c r="Y144" s="177"/>
      <c r="Z144" s="167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39" t="str">
        <f>IF(原始数据!AY144="","",原始数据!AY144)</f>
        <v/>
      </c>
      <c r="AB144" s="177"/>
      <c r="AC144" s="177"/>
      <c r="AD144" s="177"/>
      <c r="AE144" s="139" t="str">
        <f>IF(原始数据!K144="","",原始数据!K144)</f>
        <v/>
      </c>
      <c r="AF144" s="139" t="str">
        <f>IF(原始数据!L144="","",原始数据!L144)</f>
        <v/>
      </c>
      <c r="AG144" s="139" t="str">
        <f>IF(原始数据!AZ144="","",原始数据!AZ144)</f>
        <v/>
      </c>
      <c r="AH144" s="177"/>
      <c r="AI144" s="177"/>
      <c r="AJ144" s="177"/>
      <c r="AK144" s="177"/>
      <c r="AL144" s="177"/>
      <c r="AM144" s="168"/>
      <c r="AN144" s="168"/>
      <c r="AO144" s="168"/>
      <c r="AP144" s="168"/>
      <c r="AQ144" s="182"/>
      <c r="AR144" s="182"/>
      <c r="AS144" s="182"/>
      <c r="AT144" s="182"/>
      <c r="AU144" s="183"/>
      <c r="AV144" s="183"/>
      <c r="AW144" s="183"/>
      <c r="AX144" s="183"/>
      <c r="AY144" s="184"/>
      <c r="AZ144" s="184"/>
      <c r="BA144" s="173"/>
      <c r="BB144" s="174"/>
      <c r="BC144" s="175">
        <f t="shared" si="9"/>
        <v>0</v>
      </c>
      <c r="BD144" s="175" t="str">
        <f t="shared" si="10"/>
        <v/>
      </c>
      <c r="BE144" s="142" t="str">
        <f t="shared" si="8"/>
        <v/>
      </c>
      <c r="BF144" s="176" t="str">
        <f t="shared" si="11"/>
        <v/>
      </c>
    </row>
    <row r="145" spans="1:58">
      <c r="A145" s="166">
        <f>输入错误检查!B144</f>
        <v>0</v>
      </c>
      <c r="B145" s="108">
        <f>原始数据!B145</f>
        <v>5</v>
      </c>
      <c r="C145" s="108">
        <f>原始数据!C145</f>
        <v>5</v>
      </c>
      <c r="D145" s="108">
        <f>原始数据!D145</f>
        <v>1730</v>
      </c>
      <c r="E145" s="108" t="str">
        <f>原始数据!E145</f>
        <v>MRC</v>
      </c>
      <c r="F145" s="108" t="str">
        <f>原始数据!F145</f>
        <v>TE</v>
      </c>
      <c r="G145" s="108" t="str">
        <f>原始数据!G145</f>
        <v>加</v>
      </c>
      <c r="H145" s="108" t="str">
        <f>原始数据!H145</f>
        <v>上</v>
      </c>
      <c r="I145" s="108" t="str">
        <f>IF(原始数据!Y145="","",原始数据!Y145)</f>
        <v/>
      </c>
      <c r="J145" s="108" t="str">
        <f>原始数据!J145</f>
        <v/>
      </c>
      <c r="K145" s="167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39" t="str">
        <f>IF(原始数据!AT145="","",原始数据!AT145)</f>
        <v/>
      </c>
      <c r="M145" s="177"/>
      <c r="N145" s="181"/>
      <c r="O145" s="181"/>
      <c r="P145" s="167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39" t="str">
        <f>IF(原始数据!AU145="","",原始数据!AU145)</f>
        <v/>
      </c>
      <c r="R145" s="177"/>
      <c r="S145" s="177"/>
      <c r="T145" s="177"/>
      <c r="U145" s="167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39" t="str">
        <f>IF(原始数据!AW145="","",原始数据!AW145)</f>
        <v/>
      </c>
      <c r="W145" s="177"/>
      <c r="X145" s="177"/>
      <c r="Y145" s="177"/>
      <c r="Z145" s="167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39" t="str">
        <f>IF(原始数据!AY145="","",原始数据!AY145)</f>
        <v/>
      </c>
      <c r="AB145" s="177"/>
      <c r="AC145" s="177"/>
      <c r="AD145" s="177"/>
      <c r="AE145" s="139" t="str">
        <f>IF(原始数据!K145="","",原始数据!K145)</f>
        <v/>
      </c>
      <c r="AF145" s="139" t="str">
        <f>IF(原始数据!L145="","",原始数据!L145)</f>
        <v/>
      </c>
      <c r="AG145" s="139" t="str">
        <f>IF(原始数据!AZ145="","",原始数据!AZ145)</f>
        <v/>
      </c>
      <c r="AH145" s="177"/>
      <c r="AI145" s="177"/>
      <c r="AJ145" s="177"/>
      <c r="AK145" s="177"/>
      <c r="AL145" s="177"/>
      <c r="AM145" s="168"/>
      <c r="AN145" s="168"/>
      <c r="AO145" s="168"/>
      <c r="AP145" s="168"/>
      <c r="AQ145" s="182"/>
      <c r="AR145" s="182"/>
      <c r="AS145" s="182"/>
      <c r="AT145" s="182"/>
      <c r="AU145" s="183"/>
      <c r="AV145" s="183"/>
      <c r="AW145" s="183"/>
      <c r="AX145" s="183"/>
      <c r="AY145" s="184"/>
      <c r="AZ145" s="184"/>
      <c r="BA145" s="173"/>
      <c r="BB145" s="174"/>
      <c r="BC145" s="175">
        <f t="shared" si="9"/>
        <v>0</v>
      </c>
      <c r="BD145" s="175" t="str">
        <f t="shared" si="10"/>
        <v/>
      </c>
      <c r="BE145" s="142" t="str">
        <f t="shared" si="8"/>
        <v/>
      </c>
      <c r="BF145" s="176" t="str">
        <f t="shared" si="11"/>
        <v/>
      </c>
    </row>
    <row r="146" spans="1:58">
      <c r="A146" s="166">
        <f>输入错误检查!B145</f>
        <v>0</v>
      </c>
      <c r="B146" s="108">
        <f>原始数据!B146</f>
        <v>5</v>
      </c>
      <c r="C146" s="108">
        <f>原始数据!C146</f>
        <v>5</v>
      </c>
      <c r="D146" s="108">
        <f>原始数据!D146</f>
        <v>1730</v>
      </c>
      <c r="E146" s="108" t="str">
        <f>原始数据!E146</f>
        <v>MRC</v>
      </c>
      <c r="F146" s="108" t="str">
        <f>原始数据!F146</f>
        <v>TE</v>
      </c>
      <c r="G146" s="108" t="str">
        <f>原始数据!G146</f>
        <v>加</v>
      </c>
      <c r="H146" s="108" t="str">
        <f>原始数据!H146</f>
        <v>下</v>
      </c>
      <c r="I146" s="108" t="str">
        <f>IF(原始数据!Y146="","",原始数据!Y146)</f>
        <v/>
      </c>
      <c r="J146" s="108" t="str">
        <f>原始数据!J146</f>
        <v/>
      </c>
      <c r="K146" s="167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39" t="str">
        <f>IF(原始数据!AT146="","",原始数据!AT146)</f>
        <v/>
      </c>
      <c r="M146" s="177"/>
      <c r="N146" s="181"/>
      <c r="O146" s="181"/>
      <c r="P146" s="167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39" t="str">
        <f>IF(原始数据!AU146="","",原始数据!AU146)</f>
        <v/>
      </c>
      <c r="R146" s="177"/>
      <c r="S146" s="177"/>
      <c r="T146" s="177"/>
      <c r="U146" s="167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39" t="str">
        <f>IF(原始数据!AW146="","",原始数据!AW146)</f>
        <v/>
      </c>
      <c r="W146" s="177"/>
      <c r="X146" s="177"/>
      <c r="Y146" s="177"/>
      <c r="Z146" s="167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39" t="str">
        <f>IF(原始数据!AY146="","",原始数据!AY146)</f>
        <v/>
      </c>
      <c r="AB146" s="177"/>
      <c r="AC146" s="177"/>
      <c r="AD146" s="177"/>
      <c r="AE146" s="139" t="str">
        <f>IF(原始数据!K146="","",原始数据!K146)</f>
        <v/>
      </c>
      <c r="AF146" s="139" t="str">
        <f>IF(原始数据!L146="","",原始数据!L146)</f>
        <v/>
      </c>
      <c r="AG146" s="139" t="str">
        <f>IF(原始数据!AZ146="","",原始数据!AZ146)</f>
        <v/>
      </c>
      <c r="AH146" s="177"/>
      <c r="AI146" s="177"/>
      <c r="AJ146" s="177"/>
      <c r="AK146" s="177"/>
      <c r="AL146" s="177"/>
      <c r="AM146" s="168"/>
      <c r="AN146" s="168"/>
      <c r="AO146" s="168"/>
      <c r="AP146" s="168"/>
      <c r="AQ146" s="182"/>
      <c r="AR146" s="182"/>
      <c r="AS146" s="182"/>
      <c r="AT146" s="182"/>
      <c r="AU146" s="183"/>
      <c r="AV146" s="183"/>
      <c r="AW146" s="183"/>
      <c r="AX146" s="183"/>
      <c r="AY146" s="184"/>
      <c r="AZ146" s="184"/>
      <c r="BA146" s="173"/>
      <c r="BB146" s="174"/>
      <c r="BC146" s="175">
        <f t="shared" si="9"/>
        <v>0</v>
      </c>
      <c r="BD146" s="175" t="str">
        <f t="shared" si="10"/>
        <v/>
      </c>
      <c r="BE146" s="142" t="str">
        <f t="shared" si="8"/>
        <v/>
      </c>
      <c r="BF146" s="176" t="str">
        <f t="shared" si="11"/>
        <v/>
      </c>
    </row>
    <row r="147" spans="1:58">
      <c r="A147" s="166">
        <f>输入错误检查!B146</f>
        <v>0</v>
      </c>
      <c r="B147" s="108" t="str">
        <f>原始数据!B147</f>
        <v/>
      </c>
      <c r="C147" s="108" t="str">
        <f>原始数据!C147</f>
        <v/>
      </c>
      <c r="D147" s="108" t="str">
        <f>原始数据!D147</f>
        <v/>
      </c>
      <c r="E147" s="108" t="str">
        <f>原始数据!E147</f>
        <v/>
      </c>
      <c r="F147" s="108" t="str">
        <f>原始数据!F147</f>
        <v/>
      </c>
      <c r="G147" s="108">
        <f>原始数据!G147</f>
        <v>1</v>
      </c>
      <c r="H147" s="108" t="str">
        <f>原始数据!H147</f>
        <v>上</v>
      </c>
      <c r="I147" s="108" t="str">
        <f>IF(原始数据!Y147="","",原始数据!Y147)</f>
        <v/>
      </c>
      <c r="J147" s="108" t="str">
        <f>原始数据!J147</f>
        <v/>
      </c>
      <c r="K147" s="167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39" t="str">
        <f>IF(原始数据!AT147="","",原始数据!AT147)</f>
        <v/>
      </c>
      <c r="M147" s="177"/>
      <c r="N147" s="181"/>
      <c r="O147" s="181"/>
      <c r="P147" s="167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39" t="str">
        <f>IF(原始数据!AU147="","",原始数据!AU147)</f>
        <v/>
      </c>
      <c r="R147" s="177"/>
      <c r="S147" s="177"/>
      <c r="T147" s="177"/>
      <c r="U147" s="167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39" t="str">
        <f>IF(原始数据!AW147="","",原始数据!AW147)</f>
        <v/>
      </c>
      <c r="W147" s="177"/>
      <c r="X147" s="177"/>
      <c r="Y147" s="177"/>
      <c r="Z147" s="167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39" t="str">
        <f>IF(原始数据!AY147="","",原始数据!AY147)</f>
        <v/>
      </c>
      <c r="AB147" s="177"/>
      <c r="AC147" s="177"/>
      <c r="AD147" s="177"/>
      <c r="AE147" s="139" t="str">
        <f>IF(原始数据!K147="","",原始数据!K147)</f>
        <v/>
      </c>
      <c r="AF147" s="139" t="str">
        <f>IF(原始数据!L147="","",原始数据!L147)</f>
        <v/>
      </c>
      <c r="AG147" s="139" t="str">
        <f>IF(原始数据!AZ147="","",原始数据!AZ147)</f>
        <v/>
      </c>
      <c r="AH147" s="177"/>
      <c r="AI147" s="177"/>
      <c r="AJ147" s="177"/>
      <c r="AK147" s="177"/>
      <c r="AL147" s="177"/>
      <c r="AM147" s="168"/>
      <c r="AN147" s="168"/>
      <c r="AO147" s="168"/>
      <c r="AP147" s="168"/>
      <c r="AQ147" s="182"/>
      <c r="AR147" s="182"/>
      <c r="AS147" s="182"/>
      <c r="AT147" s="182"/>
      <c r="AU147" s="183"/>
      <c r="AV147" s="183"/>
      <c r="AW147" s="183"/>
      <c r="AX147" s="183"/>
      <c r="AY147" s="184"/>
      <c r="AZ147" s="184"/>
      <c r="BA147" s="173"/>
      <c r="BB147" s="174"/>
      <c r="BC147" s="175">
        <f t="shared" si="9"/>
        <v>0</v>
      </c>
      <c r="BD147" s="175" t="str">
        <f t="shared" si="10"/>
        <v/>
      </c>
      <c r="BE147" s="142" t="str">
        <f t="shared" si="8"/>
        <v/>
      </c>
      <c r="BF147" s="176" t="str">
        <f t="shared" si="11"/>
        <v/>
      </c>
    </row>
    <row r="148" spans="1:58">
      <c r="A148" s="166">
        <f>输入错误检查!B147</f>
        <v>0</v>
      </c>
      <c r="B148" s="108" t="str">
        <f>原始数据!B148</f>
        <v/>
      </c>
      <c r="C148" s="108" t="str">
        <f>原始数据!C148</f>
        <v/>
      </c>
      <c r="D148" s="108" t="str">
        <f>原始数据!D148</f>
        <v/>
      </c>
      <c r="E148" s="108" t="str">
        <f>原始数据!E148</f>
        <v/>
      </c>
      <c r="F148" s="108" t="str">
        <f>原始数据!F148</f>
        <v/>
      </c>
      <c r="G148" s="108">
        <f>原始数据!G148</f>
        <v>1</v>
      </c>
      <c r="H148" s="108" t="str">
        <f>原始数据!H148</f>
        <v>下</v>
      </c>
      <c r="I148" s="108" t="str">
        <f>IF(原始数据!Y148="","",原始数据!Y148)</f>
        <v/>
      </c>
      <c r="J148" s="108" t="str">
        <f>原始数据!J148</f>
        <v/>
      </c>
      <c r="K148" s="167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39" t="str">
        <f>IF(原始数据!AT148="","",原始数据!AT148)</f>
        <v/>
      </c>
      <c r="M148" s="177"/>
      <c r="N148" s="181"/>
      <c r="O148" s="181"/>
      <c r="P148" s="167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39" t="str">
        <f>IF(原始数据!AU148="","",原始数据!AU148)</f>
        <v/>
      </c>
      <c r="R148" s="177"/>
      <c r="S148" s="177"/>
      <c r="T148" s="177"/>
      <c r="U148" s="167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39" t="str">
        <f>IF(原始数据!AW148="","",原始数据!AW148)</f>
        <v/>
      </c>
      <c r="W148" s="177"/>
      <c r="X148" s="177"/>
      <c r="Y148" s="177"/>
      <c r="Z148" s="167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39" t="str">
        <f>IF(原始数据!AY148="","",原始数据!AY148)</f>
        <v/>
      </c>
      <c r="AB148" s="177"/>
      <c r="AC148" s="177"/>
      <c r="AD148" s="177"/>
      <c r="AE148" s="139" t="str">
        <f>IF(原始数据!K148="","",原始数据!K148)</f>
        <v/>
      </c>
      <c r="AF148" s="139" t="str">
        <f>IF(原始数据!L148="","",原始数据!L148)</f>
        <v/>
      </c>
      <c r="AG148" s="139" t="str">
        <f>IF(原始数据!AZ148="","",原始数据!AZ148)</f>
        <v/>
      </c>
      <c r="AH148" s="177"/>
      <c r="AI148" s="177"/>
      <c r="AJ148" s="177"/>
      <c r="AK148" s="179"/>
      <c r="AL148" s="179"/>
      <c r="AM148" s="168"/>
      <c r="AN148" s="168"/>
      <c r="AO148" s="168"/>
      <c r="AP148" s="168"/>
      <c r="AQ148" s="182"/>
      <c r="AR148" s="182"/>
      <c r="AS148" s="182"/>
      <c r="AT148" s="182"/>
      <c r="AU148" s="183"/>
      <c r="AV148" s="183"/>
      <c r="AW148" s="183"/>
      <c r="AX148" s="183"/>
      <c r="AY148" s="184"/>
      <c r="AZ148" s="184"/>
      <c r="BA148" s="173"/>
      <c r="BB148" s="174"/>
      <c r="BC148" s="175">
        <f t="shared" si="9"/>
        <v>0</v>
      </c>
      <c r="BD148" s="175" t="str">
        <f t="shared" si="10"/>
        <v/>
      </c>
      <c r="BE148" s="142" t="str">
        <f t="shared" si="8"/>
        <v/>
      </c>
      <c r="BF148" s="176" t="str">
        <f t="shared" si="11"/>
        <v/>
      </c>
    </row>
    <row r="149" spans="1:58">
      <c r="A149" s="166">
        <f>输入错误检查!B148</f>
        <v>0</v>
      </c>
      <c r="B149" s="108" t="str">
        <f>原始数据!B149</f>
        <v/>
      </c>
      <c r="C149" s="108" t="str">
        <f>原始数据!C149</f>
        <v/>
      </c>
      <c r="D149" s="108" t="str">
        <f>原始数据!D149</f>
        <v/>
      </c>
      <c r="E149" s="108" t="str">
        <f>原始数据!E149</f>
        <v/>
      </c>
      <c r="F149" s="108" t="str">
        <f>原始数据!F149</f>
        <v/>
      </c>
      <c r="G149" s="108">
        <f>原始数据!G149</f>
        <v>2</v>
      </c>
      <c r="H149" s="108" t="str">
        <f>原始数据!H149</f>
        <v>上</v>
      </c>
      <c r="I149" s="108" t="str">
        <f>IF(原始数据!Y149="","",原始数据!Y149)</f>
        <v/>
      </c>
      <c r="J149" s="108" t="str">
        <f>原始数据!J149</f>
        <v/>
      </c>
      <c r="K149" s="167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39" t="str">
        <f>IF(原始数据!AT149="","",原始数据!AT149)</f>
        <v/>
      </c>
      <c r="M149" s="177"/>
      <c r="N149" s="181"/>
      <c r="O149" s="181"/>
      <c r="P149" s="167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39" t="str">
        <f>IF(原始数据!AU149="","",原始数据!AU149)</f>
        <v/>
      </c>
      <c r="R149" s="177"/>
      <c r="S149" s="177"/>
      <c r="T149" s="177"/>
      <c r="U149" s="167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39" t="str">
        <f>IF(原始数据!AW149="","",原始数据!AW149)</f>
        <v/>
      </c>
      <c r="W149" s="177"/>
      <c r="X149" s="177"/>
      <c r="Y149" s="177"/>
      <c r="Z149" s="167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39" t="str">
        <f>IF(原始数据!AY149="","",原始数据!AY149)</f>
        <v/>
      </c>
      <c r="AB149" s="177"/>
      <c r="AC149" s="177"/>
      <c r="AD149" s="177"/>
      <c r="AE149" s="139" t="str">
        <f>IF(原始数据!K149="","",原始数据!K149)</f>
        <v/>
      </c>
      <c r="AF149" s="139" t="str">
        <f>IF(原始数据!L149="","",原始数据!L149)</f>
        <v/>
      </c>
      <c r="AG149" s="139" t="str">
        <f>IF(原始数据!AZ149="","",原始数据!AZ149)</f>
        <v/>
      </c>
      <c r="AH149" s="177"/>
      <c r="AI149" s="177"/>
      <c r="AJ149" s="177"/>
      <c r="AK149" s="179"/>
      <c r="AL149" s="179"/>
      <c r="AM149" s="168"/>
      <c r="AN149" s="168"/>
      <c r="AO149" s="168"/>
      <c r="AP149" s="168"/>
      <c r="AQ149" s="182"/>
      <c r="AR149" s="182"/>
      <c r="AS149" s="182"/>
      <c r="AT149" s="182"/>
      <c r="AU149" s="183"/>
      <c r="AV149" s="183"/>
      <c r="AW149" s="183"/>
      <c r="AX149" s="183"/>
      <c r="AY149" s="184"/>
      <c r="AZ149" s="184"/>
      <c r="BA149" s="173"/>
      <c r="BB149" s="174"/>
      <c r="BC149" s="175">
        <f t="shared" si="9"/>
        <v>0</v>
      </c>
      <c r="BD149" s="175" t="str">
        <f t="shared" si="10"/>
        <v/>
      </c>
      <c r="BE149" s="142" t="str">
        <f t="shared" si="8"/>
        <v/>
      </c>
      <c r="BF149" s="176" t="str">
        <f t="shared" si="11"/>
        <v/>
      </c>
    </row>
    <row r="150" spans="1:58">
      <c r="A150" s="166">
        <f>输入错误检查!B149</f>
        <v>0</v>
      </c>
      <c r="B150" s="108" t="str">
        <f>原始数据!B150</f>
        <v/>
      </c>
      <c r="C150" s="108" t="str">
        <f>原始数据!C150</f>
        <v/>
      </c>
      <c r="D150" s="108" t="str">
        <f>原始数据!D150</f>
        <v/>
      </c>
      <c r="E150" s="108" t="str">
        <f>原始数据!E150</f>
        <v/>
      </c>
      <c r="F150" s="108" t="str">
        <f>原始数据!F150</f>
        <v/>
      </c>
      <c r="G150" s="108">
        <f>原始数据!G150</f>
        <v>2</v>
      </c>
      <c r="H150" s="108" t="str">
        <f>原始数据!H150</f>
        <v>下</v>
      </c>
      <c r="I150" s="108" t="str">
        <f>IF(原始数据!Y150="","",原始数据!Y150)</f>
        <v/>
      </c>
      <c r="J150" s="108" t="str">
        <f>原始数据!J150</f>
        <v/>
      </c>
      <c r="K150" s="167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39" t="str">
        <f>IF(原始数据!AT150="","",原始数据!AT150)</f>
        <v/>
      </c>
      <c r="M150" s="177"/>
      <c r="N150" s="181"/>
      <c r="O150" s="181"/>
      <c r="P150" s="167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39" t="str">
        <f>IF(原始数据!AU150="","",原始数据!AU150)</f>
        <v/>
      </c>
      <c r="R150" s="177"/>
      <c r="S150" s="177"/>
      <c r="T150" s="177"/>
      <c r="U150" s="167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39" t="str">
        <f>IF(原始数据!AW150="","",原始数据!AW150)</f>
        <v/>
      </c>
      <c r="W150" s="177"/>
      <c r="X150" s="177"/>
      <c r="Y150" s="177"/>
      <c r="Z150" s="167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39" t="str">
        <f>IF(原始数据!AY150="","",原始数据!AY150)</f>
        <v/>
      </c>
      <c r="AB150" s="177"/>
      <c r="AC150" s="177"/>
      <c r="AD150" s="177"/>
      <c r="AE150" s="139" t="str">
        <f>IF(原始数据!K150="","",原始数据!K150)</f>
        <v/>
      </c>
      <c r="AF150" s="139" t="str">
        <f>IF(原始数据!L150="","",原始数据!L150)</f>
        <v/>
      </c>
      <c r="AG150" s="139" t="str">
        <f>IF(原始数据!AZ150="","",原始数据!AZ150)</f>
        <v/>
      </c>
      <c r="AH150" s="177"/>
      <c r="AI150" s="177"/>
      <c r="AJ150" s="177"/>
      <c r="AK150" s="179"/>
      <c r="AL150" s="179"/>
      <c r="AM150" s="168"/>
      <c r="AN150" s="168"/>
      <c r="AO150" s="168"/>
      <c r="AP150" s="168"/>
      <c r="AQ150" s="182"/>
      <c r="AR150" s="182"/>
      <c r="AS150" s="182"/>
      <c r="AT150" s="182"/>
      <c r="AU150" s="183"/>
      <c r="AV150" s="183"/>
      <c r="AW150" s="183"/>
      <c r="AX150" s="183"/>
      <c r="AY150" s="184"/>
      <c r="AZ150" s="184"/>
      <c r="BA150" s="173"/>
      <c r="BB150" s="174"/>
      <c r="BC150" s="175">
        <f t="shared" si="9"/>
        <v>0</v>
      </c>
      <c r="BD150" s="175" t="str">
        <f t="shared" si="10"/>
        <v/>
      </c>
      <c r="BE150" s="142" t="str">
        <f t="shared" si="8"/>
        <v/>
      </c>
      <c r="BF150" s="176" t="str">
        <f t="shared" si="11"/>
        <v/>
      </c>
    </row>
    <row r="151" spans="1:58">
      <c r="A151" s="166">
        <f>输入错误检查!B150</f>
        <v>0</v>
      </c>
      <c r="B151" s="108" t="str">
        <f>原始数据!B151</f>
        <v/>
      </c>
      <c r="C151" s="108" t="str">
        <f>原始数据!C151</f>
        <v/>
      </c>
      <c r="D151" s="108" t="str">
        <f>原始数据!D151</f>
        <v/>
      </c>
      <c r="E151" s="108" t="str">
        <f>原始数据!E151</f>
        <v/>
      </c>
      <c r="F151" s="108" t="str">
        <f>原始数据!F151</f>
        <v/>
      </c>
      <c r="G151" s="108">
        <f>原始数据!G151</f>
        <v>3</v>
      </c>
      <c r="H151" s="108" t="str">
        <f>原始数据!H151</f>
        <v>上</v>
      </c>
      <c r="I151" s="108" t="str">
        <f>IF(原始数据!Y151="","",原始数据!Y151)</f>
        <v/>
      </c>
      <c r="J151" s="108" t="str">
        <f>原始数据!J151</f>
        <v/>
      </c>
      <c r="K151" s="167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39" t="str">
        <f>IF(原始数据!AT151="","",原始数据!AT151)</f>
        <v/>
      </c>
      <c r="M151" s="177"/>
      <c r="N151" s="181"/>
      <c r="O151" s="181"/>
      <c r="P151" s="167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39" t="str">
        <f>IF(原始数据!AU151="","",原始数据!AU151)</f>
        <v/>
      </c>
      <c r="R151" s="177"/>
      <c r="S151" s="177"/>
      <c r="T151" s="177"/>
      <c r="U151" s="167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39" t="str">
        <f>IF(原始数据!AW151="","",原始数据!AW151)</f>
        <v/>
      </c>
      <c r="W151" s="177"/>
      <c r="X151" s="177"/>
      <c r="Y151" s="177"/>
      <c r="Z151" s="167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39" t="str">
        <f>IF(原始数据!AY151="","",原始数据!AY151)</f>
        <v/>
      </c>
      <c r="AB151" s="177"/>
      <c r="AC151" s="177"/>
      <c r="AD151" s="177"/>
      <c r="AE151" s="139" t="str">
        <f>IF(原始数据!K151="","",原始数据!K151)</f>
        <v/>
      </c>
      <c r="AF151" s="139" t="str">
        <f>IF(原始数据!L151="","",原始数据!L151)</f>
        <v/>
      </c>
      <c r="AG151" s="139" t="str">
        <f>IF(原始数据!AZ151="","",原始数据!AZ151)</f>
        <v/>
      </c>
      <c r="AH151" s="177"/>
      <c r="AI151" s="177"/>
      <c r="AJ151" s="177"/>
      <c r="AK151" s="177"/>
      <c r="AL151" s="177"/>
      <c r="AM151" s="168"/>
      <c r="AN151" s="168"/>
      <c r="AO151" s="168"/>
      <c r="AP151" s="168"/>
      <c r="AQ151" s="182"/>
      <c r="AR151" s="182"/>
      <c r="AS151" s="182"/>
      <c r="AT151" s="182"/>
      <c r="AU151" s="183"/>
      <c r="AV151" s="183"/>
      <c r="AW151" s="183"/>
      <c r="AX151" s="183"/>
      <c r="AY151" s="184"/>
      <c r="AZ151" s="184"/>
      <c r="BA151" s="173"/>
      <c r="BB151" s="174"/>
      <c r="BC151" s="175">
        <f t="shared" si="9"/>
        <v>0</v>
      </c>
      <c r="BD151" s="175" t="str">
        <f t="shared" si="10"/>
        <v/>
      </c>
      <c r="BE151" s="142" t="str">
        <f t="shared" si="8"/>
        <v/>
      </c>
      <c r="BF151" s="176" t="str">
        <f t="shared" si="11"/>
        <v/>
      </c>
    </row>
    <row r="152" spans="1:58">
      <c r="A152" s="166">
        <f>输入错误检查!B151</f>
        <v>0</v>
      </c>
      <c r="B152" s="108" t="str">
        <f>原始数据!B152</f>
        <v/>
      </c>
      <c r="C152" s="108" t="str">
        <f>原始数据!C152</f>
        <v/>
      </c>
      <c r="D152" s="108" t="str">
        <f>原始数据!D152</f>
        <v/>
      </c>
      <c r="E152" s="108" t="str">
        <f>原始数据!E152</f>
        <v/>
      </c>
      <c r="F152" s="108" t="str">
        <f>原始数据!F152</f>
        <v/>
      </c>
      <c r="G152" s="108">
        <f>原始数据!G152</f>
        <v>3</v>
      </c>
      <c r="H152" s="108" t="str">
        <f>原始数据!H152</f>
        <v>下</v>
      </c>
      <c r="I152" s="108" t="str">
        <f>IF(原始数据!Y152="","",原始数据!Y152)</f>
        <v/>
      </c>
      <c r="J152" s="108" t="str">
        <f>原始数据!J152</f>
        <v/>
      </c>
      <c r="K152" s="167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39" t="str">
        <f>IF(原始数据!AT152="","",原始数据!AT152)</f>
        <v/>
      </c>
      <c r="M152" s="177"/>
      <c r="N152" s="181"/>
      <c r="O152" s="181"/>
      <c r="P152" s="167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39" t="str">
        <f>IF(原始数据!AU152="","",原始数据!AU152)</f>
        <v/>
      </c>
      <c r="R152" s="177"/>
      <c r="S152" s="177"/>
      <c r="T152" s="177"/>
      <c r="U152" s="167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39" t="str">
        <f>IF(原始数据!AW152="","",原始数据!AW152)</f>
        <v/>
      </c>
      <c r="W152" s="177"/>
      <c r="X152" s="177"/>
      <c r="Y152" s="177"/>
      <c r="Z152" s="167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39" t="str">
        <f>IF(原始数据!AY152="","",原始数据!AY152)</f>
        <v/>
      </c>
      <c r="AB152" s="177"/>
      <c r="AC152" s="177"/>
      <c r="AD152" s="177"/>
      <c r="AE152" s="139" t="str">
        <f>IF(原始数据!K152="","",原始数据!K152)</f>
        <v/>
      </c>
      <c r="AF152" s="139" t="str">
        <f>IF(原始数据!L152="","",原始数据!L152)</f>
        <v/>
      </c>
      <c r="AG152" s="139" t="str">
        <f>IF(原始数据!AZ152="","",原始数据!AZ152)</f>
        <v/>
      </c>
      <c r="AH152" s="177"/>
      <c r="AI152" s="177"/>
      <c r="AJ152" s="177"/>
      <c r="AK152" s="177"/>
      <c r="AL152" s="177"/>
      <c r="AM152" s="168"/>
      <c r="AN152" s="168"/>
      <c r="AO152" s="168"/>
      <c r="AP152" s="168"/>
      <c r="AQ152" s="182"/>
      <c r="AR152" s="182"/>
      <c r="AS152" s="182"/>
      <c r="AT152" s="182"/>
      <c r="AU152" s="183"/>
      <c r="AV152" s="183"/>
      <c r="AW152" s="183"/>
      <c r="AX152" s="183"/>
      <c r="AY152" s="184"/>
      <c r="AZ152" s="184"/>
      <c r="BA152" s="173"/>
      <c r="BB152" s="174"/>
      <c r="BC152" s="175">
        <f t="shared" si="9"/>
        <v>0</v>
      </c>
      <c r="BD152" s="175" t="str">
        <f t="shared" si="10"/>
        <v/>
      </c>
      <c r="BE152" s="142" t="str">
        <f t="shared" si="8"/>
        <v/>
      </c>
      <c r="BF152" s="176" t="str">
        <f t="shared" si="11"/>
        <v/>
      </c>
    </row>
    <row r="153" spans="1:58">
      <c r="A153" s="166">
        <f>输入错误检查!B152</f>
        <v>0</v>
      </c>
      <c r="B153" s="108" t="str">
        <f>原始数据!B153</f>
        <v/>
      </c>
      <c r="C153" s="108" t="str">
        <f>原始数据!C153</f>
        <v/>
      </c>
      <c r="D153" s="108" t="str">
        <f>原始数据!D153</f>
        <v/>
      </c>
      <c r="E153" s="108" t="str">
        <f>原始数据!E153</f>
        <v/>
      </c>
      <c r="F153" s="108" t="str">
        <f>原始数据!F153</f>
        <v/>
      </c>
      <c r="G153" s="108">
        <f>原始数据!G153</f>
        <v>4</v>
      </c>
      <c r="H153" s="108" t="str">
        <f>原始数据!H153</f>
        <v>上</v>
      </c>
      <c r="I153" s="108" t="str">
        <f>IF(原始数据!Y153="","",原始数据!Y153)</f>
        <v/>
      </c>
      <c r="J153" s="108" t="str">
        <f>原始数据!J153</f>
        <v/>
      </c>
      <c r="K153" s="167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39" t="str">
        <f>IF(原始数据!AT153="","",原始数据!AT153)</f>
        <v/>
      </c>
      <c r="M153" s="177"/>
      <c r="N153" s="181"/>
      <c r="O153" s="181"/>
      <c r="P153" s="167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39" t="str">
        <f>IF(原始数据!AU153="","",原始数据!AU153)</f>
        <v/>
      </c>
      <c r="R153" s="177"/>
      <c r="S153" s="177"/>
      <c r="T153" s="177"/>
      <c r="U153" s="167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39" t="str">
        <f>IF(原始数据!AW153="","",原始数据!AW153)</f>
        <v/>
      </c>
      <c r="W153" s="177"/>
      <c r="X153" s="177"/>
      <c r="Y153" s="177"/>
      <c r="Z153" s="167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39" t="str">
        <f>IF(原始数据!AY153="","",原始数据!AY153)</f>
        <v/>
      </c>
      <c r="AB153" s="177"/>
      <c r="AC153" s="177"/>
      <c r="AD153" s="177"/>
      <c r="AE153" s="139" t="str">
        <f>IF(原始数据!K153="","",原始数据!K153)</f>
        <v/>
      </c>
      <c r="AF153" s="139" t="str">
        <f>IF(原始数据!L153="","",原始数据!L153)</f>
        <v/>
      </c>
      <c r="AG153" s="139" t="str">
        <f>IF(原始数据!AZ153="","",原始数据!AZ153)</f>
        <v/>
      </c>
      <c r="AH153" s="177"/>
      <c r="AI153" s="177"/>
      <c r="AJ153" s="177"/>
      <c r="AK153" s="177"/>
      <c r="AL153" s="177"/>
      <c r="AM153" s="168"/>
      <c r="AN153" s="168"/>
      <c r="AO153" s="168"/>
      <c r="AP153" s="168"/>
      <c r="AQ153" s="182"/>
      <c r="AR153" s="182"/>
      <c r="AS153" s="182"/>
      <c r="AT153" s="182"/>
      <c r="AU153" s="183"/>
      <c r="AV153" s="183"/>
      <c r="AW153" s="183"/>
      <c r="AX153" s="183"/>
      <c r="AY153" s="184"/>
      <c r="AZ153" s="184"/>
      <c r="BA153" s="173"/>
      <c r="BB153" s="174"/>
      <c r="BC153" s="175">
        <f t="shared" si="9"/>
        <v>0</v>
      </c>
      <c r="BD153" s="175" t="str">
        <f t="shared" si="10"/>
        <v/>
      </c>
      <c r="BE153" s="142" t="str">
        <f t="shared" si="8"/>
        <v/>
      </c>
      <c r="BF153" s="176" t="str">
        <f t="shared" si="11"/>
        <v/>
      </c>
    </row>
    <row r="154" spans="1:58">
      <c r="A154" s="166">
        <f>输入错误检查!B153</f>
        <v>0</v>
      </c>
      <c r="B154" s="108" t="str">
        <f>原始数据!B154</f>
        <v/>
      </c>
      <c r="C154" s="108" t="str">
        <f>原始数据!C154</f>
        <v/>
      </c>
      <c r="D154" s="108" t="str">
        <f>原始数据!D154</f>
        <v/>
      </c>
      <c r="E154" s="108" t="str">
        <f>原始数据!E154</f>
        <v/>
      </c>
      <c r="F154" s="108" t="str">
        <f>原始数据!F154</f>
        <v/>
      </c>
      <c r="G154" s="108">
        <f>原始数据!G154</f>
        <v>4</v>
      </c>
      <c r="H154" s="108" t="str">
        <f>原始数据!H154</f>
        <v>下</v>
      </c>
      <c r="I154" s="108" t="str">
        <f>IF(原始数据!Y154="","",原始数据!Y154)</f>
        <v/>
      </c>
      <c r="J154" s="108" t="str">
        <f>原始数据!J154</f>
        <v/>
      </c>
      <c r="K154" s="167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39" t="str">
        <f>IF(原始数据!AT154="","",原始数据!AT154)</f>
        <v/>
      </c>
      <c r="M154" s="177"/>
      <c r="N154" s="181"/>
      <c r="O154" s="181"/>
      <c r="P154" s="167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39" t="str">
        <f>IF(原始数据!AU154="","",原始数据!AU154)</f>
        <v/>
      </c>
      <c r="R154" s="177"/>
      <c r="S154" s="177"/>
      <c r="T154" s="177"/>
      <c r="U154" s="167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39" t="str">
        <f>IF(原始数据!AW154="","",原始数据!AW154)</f>
        <v/>
      </c>
      <c r="W154" s="177"/>
      <c r="X154" s="177"/>
      <c r="Y154" s="177"/>
      <c r="Z154" s="167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39" t="str">
        <f>IF(原始数据!AY154="","",原始数据!AY154)</f>
        <v/>
      </c>
      <c r="AB154" s="177"/>
      <c r="AC154" s="177"/>
      <c r="AD154" s="177"/>
      <c r="AE154" s="139" t="str">
        <f>IF(原始数据!K154="","",原始数据!K154)</f>
        <v/>
      </c>
      <c r="AF154" s="139" t="str">
        <f>IF(原始数据!L154="","",原始数据!L154)</f>
        <v/>
      </c>
      <c r="AG154" s="139" t="str">
        <f>IF(原始数据!AZ154="","",原始数据!AZ154)</f>
        <v/>
      </c>
      <c r="AH154" s="177"/>
      <c r="AI154" s="177"/>
      <c r="AJ154" s="177"/>
      <c r="AK154" s="177"/>
      <c r="AL154" s="177"/>
      <c r="AM154" s="168"/>
      <c r="AN154" s="168"/>
      <c r="AO154" s="168"/>
      <c r="AP154" s="168"/>
      <c r="AQ154" s="182"/>
      <c r="AR154" s="182"/>
      <c r="AS154" s="182"/>
      <c r="AT154" s="182"/>
      <c r="AU154" s="183"/>
      <c r="AV154" s="183"/>
      <c r="AW154" s="183"/>
      <c r="AX154" s="183"/>
      <c r="AY154" s="184"/>
      <c r="AZ154" s="184"/>
      <c r="BA154" s="173"/>
      <c r="BB154" s="174"/>
      <c r="BC154" s="175">
        <f t="shared" si="9"/>
        <v>0</v>
      </c>
      <c r="BD154" s="175" t="str">
        <f t="shared" si="10"/>
        <v/>
      </c>
      <c r="BE154" s="142" t="str">
        <f t="shared" si="8"/>
        <v/>
      </c>
      <c r="BF154" s="176" t="str">
        <f t="shared" si="11"/>
        <v/>
      </c>
    </row>
    <row r="155" spans="1:58">
      <c r="A155" s="166">
        <f>输入错误检查!B154</f>
        <v>0</v>
      </c>
      <c r="B155" s="108" t="str">
        <f>原始数据!B155</f>
        <v/>
      </c>
      <c r="C155" s="108" t="str">
        <f>原始数据!C155</f>
        <v/>
      </c>
      <c r="D155" s="108" t="str">
        <f>原始数据!D155</f>
        <v/>
      </c>
      <c r="E155" s="108" t="str">
        <f>原始数据!E155</f>
        <v/>
      </c>
      <c r="F155" s="108" t="str">
        <f>原始数据!F155</f>
        <v/>
      </c>
      <c r="G155" s="108">
        <f>原始数据!G155</f>
        <v>5</v>
      </c>
      <c r="H155" s="108" t="str">
        <f>原始数据!H155</f>
        <v>上</v>
      </c>
      <c r="I155" s="108" t="str">
        <f>IF(原始数据!Y155="","",原始数据!Y155)</f>
        <v/>
      </c>
      <c r="J155" s="108" t="str">
        <f>原始数据!J155</f>
        <v/>
      </c>
      <c r="K155" s="167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39" t="str">
        <f>IF(原始数据!AT155="","",原始数据!AT155)</f>
        <v/>
      </c>
      <c r="M155" s="177"/>
      <c r="N155" s="181"/>
      <c r="O155" s="181"/>
      <c r="P155" s="167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39" t="str">
        <f>IF(原始数据!AU155="","",原始数据!AU155)</f>
        <v/>
      </c>
      <c r="R155" s="177"/>
      <c r="S155" s="177"/>
      <c r="T155" s="177"/>
      <c r="U155" s="167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39" t="str">
        <f>IF(原始数据!AW155="","",原始数据!AW155)</f>
        <v/>
      </c>
      <c r="W155" s="177"/>
      <c r="X155" s="177"/>
      <c r="Y155" s="177"/>
      <c r="Z155" s="167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39" t="str">
        <f>IF(原始数据!AY155="","",原始数据!AY155)</f>
        <v/>
      </c>
      <c r="AB155" s="177"/>
      <c r="AC155" s="177"/>
      <c r="AD155" s="177"/>
      <c r="AE155" s="139" t="str">
        <f>IF(原始数据!K155="","",原始数据!K155)</f>
        <v/>
      </c>
      <c r="AF155" s="139" t="str">
        <f>IF(原始数据!L155="","",原始数据!L155)</f>
        <v/>
      </c>
      <c r="AG155" s="139" t="str">
        <f>IF(原始数据!AZ155="","",原始数据!AZ155)</f>
        <v/>
      </c>
      <c r="AH155" s="177"/>
      <c r="AI155" s="177"/>
      <c r="AJ155" s="177"/>
      <c r="AK155" s="177"/>
      <c r="AL155" s="177"/>
      <c r="AM155" s="168"/>
      <c r="AN155" s="168"/>
      <c r="AO155" s="168"/>
      <c r="AP155" s="168"/>
      <c r="AQ155" s="182"/>
      <c r="AR155" s="182"/>
      <c r="AS155" s="182"/>
      <c r="AT155" s="182"/>
      <c r="AU155" s="183"/>
      <c r="AV155" s="183"/>
      <c r="AW155" s="183"/>
      <c r="AX155" s="183"/>
      <c r="AY155" s="184"/>
      <c r="AZ155" s="184"/>
      <c r="BA155" s="173"/>
      <c r="BB155" s="174"/>
      <c r="BC155" s="175">
        <f t="shared" si="9"/>
        <v>0</v>
      </c>
      <c r="BD155" s="175" t="str">
        <f t="shared" si="10"/>
        <v/>
      </c>
      <c r="BE155" s="142" t="str">
        <f t="shared" si="8"/>
        <v/>
      </c>
      <c r="BF155" s="176" t="str">
        <f t="shared" si="11"/>
        <v/>
      </c>
    </row>
    <row r="156" spans="1:58">
      <c r="A156" s="166">
        <f>输入错误检查!B155</f>
        <v>0</v>
      </c>
      <c r="B156" s="108" t="str">
        <f>原始数据!B156</f>
        <v/>
      </c>
      <c r="C156" s="108" t="str">
        <f>原始数据!C156</f>
        <v/>
      </c>
      <c r="D156" s="108" t="str">
        <f>原始数据!D156</f>
        <v/>
      </c>
      <c r="E156" s="108" t="str">
        <f>原始数据!E156</f>
        <v/>
      </c>
      <c r="F156" s="108" t="str">
        <f>原始数据!F156</f>
        <v/>
      </c>
      <c r="G156" s="108">
        <f>原始数据!G156</f>
        <v>5</v>
      </c>
      <c r="H156" s="108" t="str">
        <f>原始数据!H156</f>
        <v>下</v>
      </c>
      <c r="I156" s="108" t="str">
        <f>IF(原始数据!Y156="","",原始数据!Y156)</f>
        <v/>
      </c>
      <c r="J156" s="108" t="str">
        <f>原始数据!J156</f>
        <v/>
      </c>
      <c r="K156" s="167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39" t="str">
        <f>IF(原始数据!AT156="","",原始数据!AT156)</f>
        <v/>
      </c>
      <c r="M156" s="177"/>
      <c r="N156" s="181"/>
      <c r="O156" s="181"/>
      <c r="P156" s="167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39" t="str">
        <f>IF(原始数据!AU156="","",原始数据!AU156)</f>
        <v/>
      </c>
      <c r="R156" s="177"/>
      <c r="S156" s="177"/>
      <c r="T156" s="177"/>
      <c r="U156" s="167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39" t="str">
        <f>IF(原始数据!AW156="","",原始数据!AW156)</f>
        <v/>
      </c>
      <c r="W156" s="177"/>
      <c r="X156" s="177"/>
      <c r="Y156" s="177"/>
      <c r="Z156" s="167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39" t="str">
        <f>IF(原始数据!AY156="","",原始数据!AY156)</f>
        <v/>
      </c>
      <c r="AB156" s="177"/>
      <c r="AC156" s="177"/>
      <c r="AD156" s="177"/>
      <c r="AE156" s="139" t="str">
        <f>IF(原始数据!K156="","",原始数据!K156)</f>
        <v/>
      </c>
      <c r="AF156" s="139" t="str">
        <f>IF(原始数据!L156="","",原始数据!L156)</f>
        <v/>
      </c>
      <c r="AG156" s="139" t="str">
        <f>IF(原始数据!AZ156="","",原始数据!AZ156)</f>
        <v/>
      </c>
      <c r="AH156" s="177"/>
      <c r="AI156" s="177"/>
      <c r="AJ156" s="177"/>
      <c r="AK156" s="177"/>
      <c r="AL156" s="177"/>
      <c r="AM156" s="168"/>
      <c r="AN156" s="168"/>
      <c r="AO156" s="168"/>
      <c r="AP156" s="168"/>
      <c r="AQ156" s="182"/>
      <c r="AR156" s="182"/>
      <c r="AS156" s="182"/>
      <c r="AT156" s="182"/>
      <c r="AU156" s="183"/>
      <c r="AV156" s="183"/>
      <c r="AW156" s="183"/>
      <c r="AX156" s="183"/>
      <c r="AY156" s="184"/>
      <c r="AZ156" s="184"/>
      <c r="BA156" s="173"/>
      <c r="BB156" s="174"/>
      <c r="BC156" s="175">
        <f t="shared" si="9"/>
        <v>0</v>
      </c>
      <c r="BD156" s="175" t="str">
        <f t="shared" si="10"/>
        <v/>
      </c>
      <c r="BE156" s="142" t="str">
        <f t="shared" si="8"/>
        <v/>
      </c>
      <c r="BF156" s="176" t="str">
        <f t="shared" si="11"/>
        <v/>
      </c>
    </row>
    <row r="157" spans="1:58">
      <c r="A157" s="166">
        <f>输入错误检查!B156</f>
        <v>0</v>
      </c>
      <c r="B157" s="108" t="str">
        <f>原始数据!B157</f>
        <v/>
      </c>
      <c r="C157" s="108" t="str">
        <f>原始数据!C157</f>
        <v/>
      </c>
      <c r="D157" s="108" t="str">
        <f>原始数据!D157</f>
        <v/>
      </c>
      <c r="E157" s="108" t="str">
        <f>原始数据!E157</f>
        <v/>
      </c>
      <c r="F157" s="108" t="str">
        <f>原始数据!F157</f>
        <v/>
      </c>
      <c r="G157" s="108" t="str">
        <f>原始数据!G157</f>
        <v>加</v>
      </c>
      <c r="H157" s="108" t="str">
        <f>原始数据!H157</f>
        <v>上</v>
      </c>
      <c r="I157" s="108" t="str">
        <f>IF(原始数据!Y157="","",原始数据!Y157)</f>
        <v/>
      </c>
      <c r="J157" s="108" t="str">
        <f>原始数据!J157</f>
        <v/>
      </c>
      <c r="K157" s="167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39" t="str">
        <f>IF(原始数据!AT157="","",原始数据!AT157)</f>
        <v/>
      </c>
      <c r="M157" s="177"/>
      <c r="N157" s="181"/>
      <c r="O157" s="181"/>
      <c r="P157" s="167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39" t="str">
        <f>IF(原始数据!AU157="","",原始数据!AU157)</f>
        <v/>
      </c>
      <c r="R157" s="177"/>
      <c r="S157" s="177"/>
      <c r="T157" s="177"/>
      <c r="U157" s="167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39" t="str">
        <f>IF(原始数据!AW157="","",原始数据!AW157)</f>
        <v/>
      </c>
      <c r="W157" s="177"/>
      <c r="X157" s="177"/>
      <c r="Y157" s="177"/>
      <c r="Z157" s="167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39" t="str">
        <f>IF(原始数据!AY157="","",原始数据!AY157)</f>
        <v/>
      </c>
      <c r="AB157" s="177"/>
      <c r="AC157" s="177"/>
      <c r="AD157" s="177"/>
      <c r="AE157" s="139" t="str">
        <f>IF(原始数据!K157="","",原始数据!K157)</f>
        <v/>
      </c>
      <c r="AF157" s="139" t="str">
        <f>IF(原始数据!L157="","",原始数据!L157)</f>
        <v/>
      </c>
      <c r="AG157" s="139" t="str">
        <f>IF(原始数据!AZ157="","",原始数据!AZ157)</f>
        <v/>
      </c>
      <c r="AH157" s="177"/>
      <c r="AI157" s="177"/>
      <c r="AJ157" s="177"/>
      <c r="AK157" s="177"/>
      <c r="AL157" s="177"/>
      <c r="AM157" s="168"/>
      <c r="AN157" s="168"/>
      <c r="AO157" s="168"/>
      <c r="AP157" s="168"/>
      <c r="AQ157" s="182"/>
      <c r="AR157" s="182"/>
      <c r="AS157" s="182"/>
      <c r="AT157" s="182"/>
      <c r="AU157" s="183"/>
      <c r="AV157" s="183"/>
      <c r="AW157" s="183"/>
      <c r="AX157" s="183"/>
      <c r="AY157" s="184"/>
      <c r="AZ157" s="184"/>
      <c r="BA157" s="173"/>
      <c r="BB157" s="174"/>
      <c r="BC157" s="175">
        <f t="shared" si="9"/>
        <v>0</v>
      </c>
      <c r="BD157" s="175" t="str">
        <f t="shared" si="10"/>
        <v/>
      </c>
      <c r="BE157" s="142" t="str">
        <f t="shared" si="8"/>
        <v/>
      </c>
      <c r="BF157" s="176" t="str">
        <f t="shared" si="11"/>
        <v/>
      </c>
    </row>
    <row r="158" spans="1:58">
      <c r="A158" s="166">
        <f>输入错误检查!B157</f>
        <v>0</v>
      </c>
      <c r="B158" s="108" t="str">
        <f>原始数据!B158</f>
        <v/>
      </c>
      <c r="C158" s="108" t="str">
        <f>原始数据!C158</f>
        <v/>
      </c>
      <c r="D158" s="108" t="str">
        <f>原始数据!D158</f>
        <v/>
      </c>
      <c r="E158" s="108" t="str">
        <f>原始数据!E158</f>
        <v/>
      </c>
      <c r="F158" s="108" t="str">
        <f>原始数据!F158</f>
        <v/>
      </c>
      <c r="G158" s="108" t="str">
        <f>原始数据!G158</f>
        <v>加</v>
      </c>
      <c r="H158" s="108" t="str">
        <f>原始数据!H158</f>
        <v>下</v>
      </c>
      <c r="I158" s="108" t="str">
        <f>IF(原始数据!Y158="","",原始数据!Y158)</f>
        <v/>
      </c>
      <c r="J158" s="108" t="str">
        <f>原始数据!J158</f>
        <v/>
      </c>
      <c r="K158" s="167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39" t="str">
        <f>IF(原始数据!AT158="","",原始数据!AT158)</f>
        <v/>
      </c>
      <c r="M158" s="177"/>
      <c r="N158" s="181"/>
      <c r="O158" s="181"/>
      <c r="P158" s="167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39" t="str">
        <f>IF(原始数据!AU158="","",原始数据!AU158)</f>
        <v/>
      </c>
      <c r="R158" s="177"/>
      <c r="S158" s="177"/>
      <c r="T158" s="177"/>
      <c r="U158" s="167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39" t="str">
        <f>IF(原始数据!AW158="","",原始数据!AW158)</f>
        <v/>
      </c>
      <c r="W158" s="177"/>
      <c r="X158" s="177"/>
      <c r="Y158" s="177"/>
      <c r="Z158" s="167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39" t="str">
        <f>IF(原始数据!AY158="","",原始数据!AY158)</f>
        <v/>
      </c>
      <c r="AB158" s="177"/>
      <c r="AC158" s="177"/>
      <c r="AD158" s="177"/>
      <c r="AE158" s="139" t="str">
        <f>IF(原始数据!K158="","",原始数据!K158)</f>
        <v/>
      </c>
      <c r="AF158" s="139" t="str">
        <f>IF(原始数据!L158="","",原始数据!L158)</f>
        <v/>
      </c>
      <c r="AG158" s="139" t="str">
        <f>IF(原始数据!AZ158="","",原始数据!AZ158)</f>
        <v/>
      </c>
      <c r="AH158" s="177"/>
      <c r="AI158" s="177"/>
      <c r="AJ158" s="177"/>
      <c r="AK158" s="177"/>
      <c r="AL158" s="177"/>
      <c r="AM158" s="168"/>
      <c r="AN158" s="168"/>
      <c r="AO158" s="168"/>
      <c r="AP158" s="168"/>
      <c r="AQ158" s="182"/>
      <c r="AR158" s="182"/>
      <c r="AS158" s="182"/>
      <c r="AT158" s="182"/>
      <c r="AU158" s="183"/>
      <c r="AV158" s="183"/>
      <c r="AW158" s="183"/>
      <c r="AX158" s="183"/>
      <c r="AY158" s="184"/>
      <c r="AZ158" s="184"/>
      <c r="BA158" s="173"/>
      <c r="BB158" s="174"/>
      <c r="BC158" s="175">
        <f t="shared" si="9"/>
        <v>0</v>
      </c>
      <c r="BD158" s="175" t="str">
        <f t="shared" si="10"/>
        <v/>
      </c>
      <c r="BE158" s="142" t="str">
        <f t="shared" si="8"/>
        <v/>
      </c>
      <c r="BF158" s="176" t="str">
        <f t="shared" si="11"/>
        <v/>
      </c>
    </row>
    <row r="159" spans="1:58">
      <c r="A159" s="166">
        <f>输入错误检查!B158</f>
        <v>0</v>
      </c>
      <c r="B159" s="108" t="str">
        <f>原始数据!B159</f>
        <v/>
      </c>
      <c r="C159" s="108" t="str">
        <f>原始数据!C159</f>
        <v/>
      </c>
      <c r="D159" s="108" t="str">
        <f>原始数据!D159</f>
        <v/>
      </c>
      <c r="E159" s="108" t="str">
        <f>原始数据!E159</f>
        <v/>
      </c>
      <c r="F159" s="108" t="str">
        <f>原始数据!F159</f>
        <v/>
      </c>
      <c r="G159" s="108">
        <f>原始数据!G159</f>
        <v>1</v>
      </c>
      <c r="H159" s="108" t="str">
        <f>原始数据!H159</f>
        <v>上</v>
      </c>
      <c r="I159" s="108" t="str">
        <f>IF(原始数据!Y159="","",原始数据!Y159)</f>
        <v/>
      </c>
      <c r="J159" s="108" t="str">
        <f>原始数据!J159</f>
        <v/>
      </c>
      <c r="K159" s="167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39" t="str">
        <f>IF(原始数据!AT159="","",原始数据!AT159)</f>
        <v/>
      </c>
      <c r="M159" s="177"/>
      <c r="N159" s="181"/>
      <c r="O159" s="181"/>
      <c r="P159" s="167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39" t="str">
        <f>IF(原始数据!AU159="","",原始数据!AU159)</f>
        <v/>
      </c>
      <c r="R159" s="177"/>
      <c r="S159" s="177"/>
      <c r="T159" s="177"/>
      <c r="U159" s="167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39" t="str">
        <f>IF(原始数据!AW159="","",原始数据!AW159)</f>
        <v/>
      </c>
      <c r="W159" s="177"/>
      <c r="X159" s="177"/>
      <c r="Y159" s="177"/>
      <c r="Z159" s="167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39" t="str">
        <f>IF(原始数据!AY159="","",原始数据!AY159)</f>
        <v/>
      </c>
      <c r="AB159" s="177"/>
      <c r="AC159" s="177"/>
      <c r="AD159" s="177"/>
      <c r="AE159" s="139" t="str">
        <f>IF(原始数据!K159="","",原始数据!K159)</f>
        <v/>
      </c>
      <c r="AF159" s="139" t="str">
        <f>IF(原始数据!L159="","",原始数据!L159)</f>
        <v/>
      </c>
      <c r="AG159" s="139" t="str">
        <f>IF(原始数据!AZ159="","",原始数据!AZ159)</f>
        <v/>
      </c>
      <c r="AH159" s="177"/>
      <c r="AI159" s="177"/>
      <c r="AJ159" s="177"/>
      <c r="AK159" s="177"/>
      <c r="AL159" s="177"/>
      <c r="AM159" s="168"/>
      <c r="AN159" s="168"/>
      <c r="AO159" s="168"/>
      <c r="AP159" s="168"/>
      <c r="AQ159" s="182"/>
      <c r="AR159" s="182"/>
      <c r="AS159" s="182"/>
      <c r="AT159" s="182"/>
      <c r="AU159" s="183"/>
      <c r="AV159" s="183"/>
      <c r="AW159" s="183"/>
      <c r="AX159" s="183"/>
      <c r="AY159" s="184"/>
      <c r="AZ159" s="184"/>
      <c r="BA159" s="173"/>
      <c r="BB159" s="174"/>
      <c r="BC159" s="175">
        <f t="shared" si="9"/>
        <v>0</v>
      </c>
      <c r="BD159" s="175" t="str">
        <f t="shared" si="10"/>
        <v/>
      </c>
      <c r="BE159" s="142" t="str">
        <f t="shared" si="8"/>
        <v/>
      </c>
      <c r="BF159" s="176" t="str">
        <f t="shared" si="11"/>
        <v/>
      </c>
    </row>
    <row r="160" spans="1:58">
      <c r="A160" s="166">
        <f>输入错误检查!B159</f>
        <v>0</v>
      </c>
      <c r="B160" s="108" t="str">
        <f>原始数据!B160</f>
        <v/>
      </c>
      <c r="C160" s="108" t="str">
        <f>原始数据!C160</f>
        <v/>
      </c>
      <c r="D160" s="108" t="str">
        <f>原始数据!D160</f>
        <v/>
      </c>
      <c r="E160" s="108" t="str">
        <f>原始数据!E160</f>
        <v/>
      </c>
      <c r="F160" s="108" t="str">
        <f>原始数据!F160</f>
        <v/>
      </c>
      <c r="G160" s="108">
        <f>原始数据!G160</f>
        <v>1</v>
      </c>
      <c r="H160" s="108" t="str">
        <f>原始数据!H160</f>
        <v>下</v>
      </c>
      <c r="I160" s="108" t="str">
        <f>IF(原始数据!Y160="","",原始数据!Y160)</f>
        <v/>
      </c>
      <c r="J160" s="108" t="str">
        <f>原始数据!J160</f>
        <v/>
      </c>
      <c r="K160" s="167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39" t="str">
        <f>IF(原始数据!AT160="","",原始数据!AT160)</f>
        <v/>
      </c>
      <c r="M160" s="177"/>
      <c r="N160" s="181"/>
      <c r="O160" s="181"/>
      <c r="P160" s="167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39" t="str">
        <f>IF(原始数据!AU160="","",原始数据!AU160)</f>
        <v/>
      </c>
      <c r="R160" s="177"/>
      <c r="S160" s="177"/>
      <c r="T160" s="177"/>
      <c r="U160" s="167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39" t="str">
        <f>IF(原始数据!AW160="","",原始数据!AW160)</f>
        <v/>
      </c>
      <c r="W160" s="177"/>
      <c r="X160" s="177"/>
      <c r="Y160" s="177"/>
      <c r="Z160" s="167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39" t="str">
        <f>IF(原始数据!AY160="","",原始数据!AY160)</f>
        <v/>
      </c>
      <c r="AB160" s="177"/>
      <c r="AC160" s="177"/>
      <c r="AD160" s="177"/>
      <c r="AE160" s="139" t="str">
        <f>IF(原始数据!K160="","",原始数据!K160)</f>
        <v/>
      </c>
      <c r="AF160" s="139" t="str">
        <f>IF(原始数据!L160="","",原始数据!L160)</f>
        <v/>
      </c>
      <c r="AG160" s="139" t="str">
        <f>IF(原始数据!AZ160="","",原始数据!AZ160)</f>
        <v/>
      </c>
      <c r="AH160" s="177"/>
      <c r="AI160" s="177"/>
      <c r="AJ160" s="177"/>
      <c r="AK160" s="177"/>
      <c r="AL160" s="177"/>
      <c r="AM160" s="168"/>
      <c r="AN160" s="168"/>
      <c r="AO160" s="168"/>
      <c r="AP160" s="168"/>
      <c r="AQ160" s="182"/>
      <c r="AR160" s="182"/>
      <c r="AS160" s="182"/>
      <c r="AT160" s="182"/>
      <c r="AU160" s="183"/>
      <c r="AV160" s="183"/>
      <c r="AW160" s="183"/>
      <c r="AX160" s="183"/>
      <c r="AY160" s="184"/>
      <c r="AZ160" s="184"/>
      <c r="BA160" s="173"/>
      <c r="BB160" s="174"/>
      <c r="BC160" s="175">
        <f t="shared" si="9"/>
        <v>0</v>
      </c>
      <c r="BD160" s="175" t="str">
        <f t="shared" si="10"/>
        <v/>
      </c>
      <c r="BE160" s="142" t="str">
        <f t="shared" si="8"/>
        <v/>
      </c>
      <c r="BF160" s="176" t="str">
        <f t="shared" si="11"/>
        <v/>
      </c>
    </row>
    <row r="161" spans="1:58">
      <c r="A161" s="166">
        <f>输入错误检查!B160</f>
        <v>0</v>
      </c>
      <c r="B161" s="108" t="str">
        <f>原始数据!B161</f>
        <v/>
      </c>
      <c r="C161" s="108" t="str">
        <f>原始数据!C161</f>
        <v/>
      </c>
      <c r="D161" s="108" t="str">
        <f>原始数据!D161</f>
        <v/>
      </c>
      <c r="E161" s="108" t="str">
        <f>原始数据!E161</f>
        <v/>
      </c>
      <c r="F161" s="108" t="str">
        <f>原始数据!F161</f>
        <v/>
      </c>
      <c r="G161" s="108">
        <f>原始数据!G161</f>
        <v>2</v>
      </c>
      <c r="H161" s="108" t="str">
        <f>原始数据!H161</f>
        <v>上</v>
      </c>
      <c r="I161" s="108" t="str">
        <f>IF(原始数据!Y161="","",原始数据!Y161)</f>
        <v/>
      </c>
      <c r="J161" s="108" t="str">
        <f>原始数据!J161</f>
        <v/>
      </c>
      <c r="K161" s="167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39" t="str">
        <f>IF(原始数据!AT161="","",原始数据!AT161)</f>
        <v/>
      </c>
      <c r="M161" s="177"/>
      <c r="N161" s="181"/>
      <c r="O161" s="181"/>
      <c r="P161" s="167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39" t="str">
        <f>IF(原始数据!AU161="","",原始数据!AU161)</f>
        <v/>
      </c>
      <c r="R161" s="177"/>
      <c r="S161" s="177"/>
      <c r="T161" s="177"/>
      <c r="U161" s="167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39" t="str">
        <f>IF(原始数据!AW161="","",原始数据!AW161)</f>
        <v/>
      </c>
      <c r="W161" s="177"/>
      <c r="X161" s="177"/>
      <c r="Y161" s="177"/>
      <c r="Z161" s="167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39" t="str">
        <f>IF(原始数据!AY161="","",原始数据!AY161)</f>
        <v/>
      </c>
      <c r="AB161" s="177"/>
      <c r="AC161" s="177"/>
      <c r="AD161" s="177"/>
      <c r="AE161" s="139" t="str">
        <f>IF(原始数据!K161="","",原始数据!K161)</f>
        <v/>
      </c>
      <c r="AF161" s="139" t="str">
        <f>IF(原始数据!L161="","",原始数据!L161)</f>
        <v/>
      </c>
      <c r="AG161" s="139" t="str">
        <f>IF(原始数据!AZ161="","",原始数据!AZ161)</f>
        <v/>
      </c>
      <c r="AH161" s="177"/>
      <c r="AI161" s="177"/>
      <c r="AJ161" s="177"/>
      <c r="AK161" s="177"/>
      <c r="AL161" s="177"/>
      <c r="AM161" s="168"/>
      <c r="AN161" s="168"/>
      <c r="AO161" s="168"/>
      <c r="AP161" s="168"/>
      <c r="AQ161" s="182"/>
      <c r="AR161" s="182"/>
      <c r="AS161" s="182"/>
      <c r="AT161" s="182"/>
      <c r="AU161" s="183"/>
      <c r="AV161" s="183"/>
      <c r="AW161" s="183"/>
      <c r="AX161" s="183"/>
      <c r="AY161" s="184"/>
      <c r="AZ161" s="184"/>
      <c r="BA161" s="173"/>
      <c r="BB161" s="174"/>
      <c r="BC161" s="175">
        <f t="shared" si="9"/>
        <v>0</v>
      </c>
      <c r="BD161" s="175" t="str">
        <f t="shared" si="10"/>
        <v/>
      </c>
      <c r="BE161" s="142" t="str">
        <f t="shared" si="8"/>
        <v/>
      </c>
      <c r="BF161" s="176" t="str">
        <f t="shared" si="11"/>
        <v/>
      </c>
    </row>
    <row r="162" spans="1:58">
      <c r="A162" s="166">
        <f>输入错误检查!B161</f>
        <v>0</v>
      </c>
      <c r="B162" s="108" t="str">
        <f>原始数据!B162</f>
        <v/>
      </c>
      <c r="C162" s="108" t="str">
        <f>原始数据!C162</f>
        <v/>
      </c>
      <c r="D162" s="108" t="str">
        <f>原始数据!D162</f>
        <v/>
      </c>
      <c r="E162" s="108" t="str">
        <f>原始数据!E162</f>
        <v/>
      </c>
      <c r="F162" s="108" t="str">
        <f>原始数据!F162</f>
        <v/>
      </c>
      <c r="G162" s="108">
        <f>原始数据!G162</f>
        <v>2</v>
      </c>
      <c r="H162" s="108" t="str">
        <f>原始数据!H162</f>
        <v>下</v>
      </c>
      <c r="I162" s="108" t="str">
        <f>IF(原始数据!Y162="","",原始数据!Y162)</f>
        <v/>
      </c>
      <c r="J162" s="108" t="str">
        <f>原始数据!J162</f>
        <v/>
      </c>
      <c r="K162" s="167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39" t="str">
        <f>IF(原始数据!AT162="","",原始数据!AT162)</f>
        <v/>
      </c>
      <c r="M162" s="177"/>
      <c r="N162" s="181"/>
      <c r="O162" s="181"/>
      <c r="P162" s="167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39" t="str">
        <f>IF(原始数据!AU162="","",原始数据!AU162)</f>
        <v/>
      </c>
      <c r="R162" s="177"/>
      <c r="S162" s="177"/>
      <c r="T162" s="177"/>
      <c r="U162" s="167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39" t="str">
        <f>IF(原始数据!AW162="","",原始数据!AW162)</f>
        <v/>
      </c>
      <c r="W162" s="177"/>
      <c r="X162" s="177"/>
      <c r="Y162" s="177"/>
      <c r="Z162" s="167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39" t="str">
        <f>IF(原始数据!AY162="","",原始数据!AY162)</f>
        <v/>
      </c>
      <c r="AB162" s="177"/>
      <c r="AC162" s="177"/>
      <c r="AD162" s="177"/>
      <c r="AE162" s="139" t="str">
        <f>IF(原始数据!K162="","",原始数据!K162)</f>
        <v/>
      </c>
      <c r="AF162" s="139" t="str">
        <f>IF(原始数据!L162="","",原始数据!L162)</f>
        <v/>
      </c>
      <c r="AG162" s="139" t="str">
        <f>IF(原始数据!AZ162="","",原始数据!AZ162)</f>
        <v/>
      </c>
      <c r="AH162" s="177"/>
      <c r="AI162" s="177"/>
      <c r="AJ162" s="177"/>
      <c r="AK162" s="177"/>
      <c r="AL162" s="177"/>
      <c r="AM162" s="168"/>
      <c r="AN162" s="168"/>
      <c r="AO162" s="168"/>
      <c r="AP162" s="168"/>
      <c r="AQ162" s="182"/>
      <c r="AR162" s="182"/>
      <c r="AS162" s="182"/>
      <c r="AT162" s="182"/>
      <c r="AU162" s="183"/>
      <c r="AV162" s="183"/>
      <c r="AW162" s="183"/>
      <c r="AX162" s="183"/>
      <c r="AY162" s="184"/>
      <c r="AZ162" s="184"/>
      <c r="BA162" s="173"/>
      <c r="BB162" s="174"/>
      <c r="BC162" s="175">
        <f t="shared" si="9"/>
        <v>0</v>
      </c>
      <c r="BD162" s="175" t="str">
        <f t="shared" si="10"/>
        <v/>
      </c>
      <c r="BE162" s="142" t="str">
        <f t="shared" si="8"/>
        <v/>
      </c>
      <c r="BF162" s="176" t="str">
        <f t="shared" si="11"/>
        <v/>
      </c>
    </row>
    <row r="163" spans="1:58">
      <c r="A163" s="166">
        <f>输入错误检查!B162</f>
        <v>0</v>
      </c>
      <c r="B163" s="108" t="str">
        <f>原始数据!B163</f>
        <v/>
      </c>
      <c r="C163" s="108" t="str">
        <f>原始数据!C163</f>
        <v/>
      </c>
      <c r="D163" s="108" t="str">
        <f>原始数据!D163</f>
        <v/>
      </c>
      <c r="E163" s="108" t="str">
        <f>原始数据!E163</f>
        <v/>
      </c>
      <c r="F163" s="108" t="str">
        <f>原始数据!F163</f>
        <v/>
      </c>
      <c r="G163" s="108">
        <f>原始数据!G163</f>
        <v>3</v>
      </c>
      <c r="H163" s="108" t="str">
        <f>原始数据!H163</f>
        <v>上</v>
      </c>
      <c r="I163" s="108" t="str">
        <f>IF(原始数据!Y163="","",原始数据!Y163)</f>
        <v/>
      </c>
      <c r="J163" s="108" t="str">
        <f>原始数据!J163</f>
        <v/>
      </c>
      <c r="K163" s="167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39" t="str">
        <f>IF(原始数据!AT163="","",原始数据!AT163)</f>
        <v/>
      </c>
      <c r="M163" s="177"/>
      <c r="N163" s="181"/>
      <c r="O163" s="181"/>
      <c r="P163" s="167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39" t="str">
        <f>IF(原始数据!AU163="","",原始数据!AU163)</f>
        <v/>
      </c>
      <c r="R163" s="177"/>
      <c r="S163" s="177"/>
      <c r="T163" s="177"/>
      <c r="U163" s="167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39" t="str">
        <f>IF(原始数据!AW163="","",原始数据!AW163)</f>
        <v/>
      </c>
      <c r="W163" s="177"/>
      <c r="X163" s="177"/>
      <c r="Y163" s="177"/>
      <c r="Z163" s="167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39" t="str">
        <f>IF(原始数据!AY163="","",原始数据!AY163)</f>
        <v/>
      </c>
      <c r="AB163" s="177"/>
      <c r="AC163" s="177"/>
      <c r="AD163" s="177"/>
      <c r="AE163" s="139" t="str">
        <f>IF(原始数据!K163="","",原始数据!K163)</f>
        <v/>
      </c>
      <c r="AF163" s="139" t="str">
        <f>IF(原始数据!L163="","",原始数据!L163)</f>
        <v/>
      </c>
      <c r="AG163" s="139" t="str">
        <f>IF(原始数据!AZ163="","",原始数据!AZ163)</f>
        <v/>
      </c>
      <c r="AH163" s="177"/>
      <c r="AI163" s="177"/>
      <c r="AJ163" s="177"/>
      <c r="AK163" s="177"/>
      <c r="AL163" s="177"/>
      <c r="AM163" s="168"/>
      <c r="AN163" s="168"/>
      <c r="AO163" s="168"/>
      <c r="AP163" s="168"/>
      <c r="AQ163" s="182"/>
      <c r="AR163" s="182"/>
      <c r="AS163" s="182"/>
      <c r="AT163" s="182"/>
      <c r="AU163" s="183"/>
      <c r="AV163" s="183"/>
      <c r="AW163" s="183"/>
      <c r="AX163" s="183"/>
      <c r="AY163" s="184"/>
      <c r="AZ163" s="184"/>
      <c r="BA163" s="173"/>
      <c r="BB163" s="174"/>
      <c r="BC163" s="175">
        <f t="shared" si="9"/>
        <v>0</v>
      </c>
      <c r="BD163" s="175" t="str">
        <f t="shared" si="10"/>
        <v/>
      </c>
      <c r="BE163" s="142" t="str">
        <f t="shared" si="8"/>
        <v/>
      </c>
      <c r="BF163" s="176" t="str">
        <f t="shared" si="11"/>
        <v/>
      </c>
    </row>
    <row r="164" spans="1:58">
      <c r="A164" s="166">
        <f>输入错误检查!B163</f>
        <v>0</v>
      </c>
      <c r="B164" s="108" t="str">
        <f>原始数据!B164</f>
        <v/>
      </c>
      <c r="C164" s="108" t="str">
        <f>原始数据!C164</f>
        <v/>
      </c>
      <c r="D164" s="108" t="str">
        <f>原始数据!D164</f>
        <v/>
      </c>
      <c r="E164" s="108" t="str">
        <f>原始数据!E164</f>
        <v/>
      </c>
      <c r="F164" s="108" t="str">
        <f>原始数据!F164</f>
        <v/>
      </c>
      <c r="G164" s="108">
        <f>原始数据!G164</f>
        <v>3</v>
      </c>
      <c r="H164" s="108" t="str">
        <f>原始数据!H164</f>
        <v>下</v>
      </c>
      <c r="I164" s="108" t="str">
        <f>IF(原始数据!Y164="","",原始数据!Y164)</f>
        <v/>
      </c>
      <c r="J164" s="108" t="str">
        <f>原始数据!J164</f>
        <v/>
      </c>
      <c r="K164" s="167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39" t="str">
        <f>IF(原始数据!AT164="","",原始数据!AT164)</f>
        <v/>
      </c>
      <c r="M164" s="177"/>
      <c r="N164" s="181"/>
      <c r="O164" s="181"/>
      <c r="P164" s="167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39" t="str">
        <f>IF(原始数据!AU164="","",原始数据!AU164)</f>
        <v/>
      </c>
      <c r="R164" s="177"/>
      <c r="S164" s="177"/>
      <c r="T164" s="177"/>
      <c r="U164" s="167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39" t="str">
        <f>IF(原始数据!AW164="","",原始数据!AW164)</f>
        <v/>
      </c>
      <c r="W164" s="177"/>
      <c r="X164" s="177"/>
      <c r="Y164" s="177"/>
      <c r="Z164" s="167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39" t="str">
        <f>IF(原始数据!AY164="","",原始数据!AY164)</f>
        <v/>
      </c>
      <c r="AB164" s="177"/>
      <c r="AC164" s="177"/>
      <c r="AD164" s="177"/>
      <c r="AE164" s="139" t="str">
        <f>IF(原始数据!K164="","",原始数据!K164)</f>
        <v/>
      </c>
      <c r="AF164" s="139" t="str">
        <f>IF(原始数据!L164="","",原始数据!L164)</f>
        <v/>
      </c>
      <c r="AG164" s="139" t="str">
        <f>IF(原始数据!AZ164="","",原始数据!AZ164)</f>
        <v/>
      </c>
      <c r="AH164" s="177"/>
      <c r="AI164" s="177"/>
      <c r="AJ164" s="177"/>
      <c r="AK164" s="177"/>
      <c r="AL164" s="177"/>
      <c r="AM164" s="168"/>
      <c r="AN164" s="168"/>
      <c r="AO164" s="168"/>
      <c r="AP164" s="168"/>
      <c r="AQ164" s="182"/>
      <c r="AR164" s="182"/>
      <c r="AS164" s="182"/>
      <c r="AT164" s="182"/>
      <c r="AU164" s="183"/>
      <c r="AV164" s="183"/>
      <c r="AW164" s="183"/>
      <c r="AX164" s="183"/>
      <c r="AY164" s="184"/>
      <c r="AZ164" s="184"/>
      <c r="BA164" s="173"/>
      <c r="BB164" s="174"/>
      <c r="BC164" s="175">
        <f t="shared" si="9"/>
        <v>0</v>
      </c>
      <c r="BD164" s="175" t="str">
        <f t="shared" si="10"/>
        <v/>
      </c>
      <c r="BE164" s="142" t="str">
        <f t="shared" si="8"/>
        <v/>
      </c>
      <c r="BF164" s="176" t="str">
        <f t="shared" si="11"/>
        <v/>
      </c>
    </row>
    <row r="165" spans="1:58">
      <c r="A165" s="166">
        <f>输入错误检查!B164</f>
        <v>0</v>
      </c>
      <c r="B165" s="108" t="str">
        <f>原始数据!B165</f>
        <v/>
      </c>
      <c r="C165" s="108" t="str">
        <f>原始数据!C165</f>
        <v/>
      </c>
      <c r="D165" s="108" t="str">
        <f>原始数据!D165</f>
        <v/>
      </c>
      <c r="E165" s="108" t="str">
        <f>原始数据!E165</f>
        <v/>
      </c>
      <c r="F165" s="108" t="str">
        <f>原始数据!F165</f>
        <v/>
      </c>
      <c r="G165" s="108">
        <f>原始数据!G165</f>
        <v>4</v>
      </c>
      <c r="H165" s="108" t="str">
        <f>原始数据!H165</f>
        <v>上</v>
      </c>
      <c r="I165" s="108" t="str">
        <f>IF(原始数据!Y165="","",原始数据!Y165)</f>
        <v/>
      </c>
      <c r="J165" s="108" t="str">
        <f>原始数据!J165</f>
        <v/>
      </c>
      <c r="K165" s="167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39" t="str">
        <f>IF(原始数据!AT165="","",原始数据!AT165)</f>
        <v/>
      </c>
      <c r="M165" s="177"/>
      <c r="N165" s="181"/>
      <c r="O165" s="181"/>
      <c r="P165" s="167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39" t="str">
        <f>IF(原始数据!AU165="","",原始数据!AU165)</f>
        <v/>
      </c>
      <c r="R165" s="177"/>
      <c r="S165" s="177"/>
      <c r="T165" s="177"/>
      <c r="U165" s="167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39" t="str">
        <f>IF(原始数据!AW165="","",原始数据!AW165)</f>
        <v/>
      </c>
      <c r="W165" s="177"/>
      <c r="X165" s="177"/>
      <c r="Y165" s="177"/>
      <c r="Z165" s="167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39" t="str">
        <f>IF(原始数据!AY165="","",原始数据!AY165)</f>
        <v/>
      </c>
      <c r="AB165" s="177"/>
      <c r="AC165" s="177"/>
      <c r="AD165" s="177"/>
      <c r="AE165" s="139" t="str">
        <f>IF(原始数据!K165="","",原始数据!K165)</f>
        <v/>
      </c>
      <c r="AF165" s="139" t="str">
        <f>IF(原始数据!L165="","",原始数据!L165)</f>
        <v/>
      </c>
      <c r="AG165" s="139" t="str">
        <f>IF(原始数据!AZ165="","",原始数据!AZ165)</f>
        <v/>
      </c>
      <c r="AH165" s="177"/>
      <c r="AI165" s="177"/>
      <c r="AJ165" s="177"/>
      <c r="AK165" s="177"/>
      <c r="AL165" s="177"/>
      <c r="AM165" s="168"/>
      <c r="AN165" s="168"/>
      <c r="AO165" s="168"/>
      <c r="AP165" s="168"/>
      <c r="AQ165" s="182"/>
      <c r="AR165" s="182"/>
      <c r="AS165" s="182"/>
      <c r="AT165" s="182"/>
      <c r="AU165" s="183"/>
      <c r="AV165" s="183"/>
      <c r="AW165" s="183"/>
      <c r="AX165" s="183"/>
      <c r="AY165" s="184"/>
      <c r="AZ165" s="184"/>
      <c r="BA165" s="173"/>
      <c r="BB165" s="174"/>
      <c r="BC165" s="175">
        <f t="shared" si="9"/>
        <v>0</v>
      </c>
      <c r="BD165" s="175" t="str">
        <f t="shared" si="10"/>
        <v/>
      </c>
      <c r="BE165" s="142" t="str">
        <f t="shared" si="8"/>
        <v/>
      </c>
      <c r="BF165" s="176" t="str">
        <f t="shared" si="11"/>
        <v/>
      </c>
    </row>
    <row r="166" spans="1:58">
      <c r="A166" s="166">
        <f>输入错误检查!B165</f>
        <v>0</v>
      </c>
      <c r="B166" s="108" t="str">
        <f>原始数据!B166</f>
        <v/>
      </c>
      <c r="C166" s="108" t="str">
        <f>原始数据!C166</f>
        <v/>
      </c>
      <c r="D166" s="108" t="str">
        <f>原始数据!D166</f>
        <v/>
      </c>
      <c r="E166" s="108" t="str">
        <f>原始数据!E166</f>
        <v/>
      </c>
      <c r="F166" s="108" t="str">
        <f>原始数据!F166</f>
        <v/>
      </c>
      <c r="G166" s="108">
        <f>原始数据!G166</f>
        <v>4</v>
      </c>
      <c r="H166" s="108" t="str">
        <f>原始数据!H166</f>
        <v>下</v>
      </c>
      <c r="I166" s="108" t="str">
        <f>IF(原始数据!Y166="","",原始数据!Y166)</f>
        <v/>
      </c>
      <c r="J166" s="108" t="str">
        <f>原始数据!J166</f>
        <v/>
      </c>
      <c r="K166" s="167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39" t="str">
        <f>IF(原始数据!AT166="","",原始数据!AT166)</f>
        <v/>
      </c>
      <c r="M166" s="177"/>
      <c r="N166" s="181"/>
      <c r="O166" s="181"/>
      <c r="P166" s="167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39" t="str">
        <f>IF(原始数据!AU166="","",原始数据!AU166)</f>
        <v/>
      </c>
      <c r="R166" s="177"/>
      <c r="S166" s="177"/>
      <c r="T166" s="177"/>
      <c r="U166" s="167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39" t="str">
        <f>IF(原始数据!AW166="","",原始数据!AW166)</f>
        <v/>
      </c>
      <c r="W166" s="177"/>
      <c r="X166" s="177"/>
      <c r="Y166" s="177"/>
      <c r="Z166" s="167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39" t="str">
        <f>IF(原始数据!AY166="","",原始数据!AY166)</f>
        <v/>
      </c>
      <c r="AB166" s="177"/>
      <c r="AC166" s="177"/>
      <c r="AD166" s="177"/>
      <c r="AE166" s="139" t="str">
        <f>IF(原始数据!K166="","",原始数据!K166)</f>
        <v/>
      </c>
      <c r="AF166" s="139" t="str">
        <f>IF(原始数据!L166="","",原始数据!L166)</f>
        <v/>
      </c>
      <c r="AG166" s="139" t="str">
        <f>IF(原始数据!AZ166="","",原始数据!AZ166)</f>
        <v/>
      </c>
      <c r="AH166" s="177"/>
      <c r="AI166" s="177"/>
      <c r="AJ166" s="177"/>
      <c r="AK166" s="177"/>
      <c r="AL166" s="177"/>
      <c r="AM166" s="168"/>
      <c r="AN166" s="168"/>
      <c r="AO166" s="168"/>
      <c r="AP166" s="168"/>
      <c r="AQ166" s="182"/>
      <c r="AR166" s="182"/>
      <c r="AS166" s="182"/>
      <c r="AT166" s="182"/>
      <c r="AU166" s="183"/>
      <c r="AV166" s="183"/>
      <c r="AW166" s="183"/>
      <c r="AX166" s="183"/>
      <c r="AY166" s="184"/>
      <c r="AZ166" s="184"/>
      <c r="BA166" s="173"/>
      <c r="BB166" s="174"/>
      <c r="BC166" s="175">
        <f t="shared" si="9"/>
        <v>0</v>
      </c>
      <c r="BD166" s="175" t="str">
        <f t="shared" si="10"/>
        <v/>
      </c>
      <c r="BE166" s="142" t="str">
        <f t="shared" si="8"/>
        <v/>
      </c>
      <c r="BF166" s="176" t="str">
        <f t="shared" si="11"/>
        <v/>
      </c>
    </row>
    <row r="167" spans="1:58">
      <c r="A167" s="166">
        <f>输入错误检查!B166</f>
        <v>0</v>
      </c>
      <c r="B167" s="108" t="str">
        <f>原始数据!B167</f>
        <v/>
      </c>
      <c r="C167" s="108" t="str">
        <f>原始数据!C167</f>
        <v/>
      </c>
      <c r="D167" s="108" t="str">
        <f>原始数据!D167</f>
        <v/>
      </c>
      <c r="E167" s="108" t="str">
        <f>原始数据!E167</f>
        <v/>
      </c>
      <c r="F167" s="108" t="str">
        <f>原始数据!F167</f>
        <v/>
      </c>
      <c r="G167" s="108">
        <f>原始数据!G167</f>
        <v>5</v>
      </c>
      <c r="H167" s="108" t="str">
        <f>原始数据!H167</f>
        <v>上</v>
      </c>
      <c r="I167" s="108" t="str">
        <f>IF(原始数据!Y167="","",原始数据!Y167)</f>
        <v/>
      </c>
      <c r="J167" s="108" t="str">
        <f>原始数据!J167</f>
        <v/>
      </c>
      <c r="K167" s="167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39" t="str">
        <f>IF(原始数据!AT167="","",原始数据!AT167)</f>
        <v/>
      </c>
      <c r="M167" s="177"/>
      <c r="N167" s="181"/>
      <c r="O167" s="181"/>
      <c r="P167" s="167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39" t="str">
        <f>IF(原始数据!AU167="","",原始数据!AU167)</f>
        <v/>
      </c>
      <c r="R167" s="177"/>
      <c r="S167" s="177"/>
      <c r="T167" s="177"/>
      <c r="U167" s="167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39" t="str">
        <f>IF(原始数据!AW167="","",原始数据!AW167)</f>
        <v/>
      </c>
      <c r="W167" s="177"/>
      <c r="X167" s="177"/>
      <c r="Y167" s="177"/>
      <c r="Z167" s="167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39" t="str">
        <f>IF(原始数据!AY167="","",原始数据!AY167)</f>
        <v/>
      </c>
      <c r="AB167" s="177"/>
      <c r="AC167" s="177"/>
      <c r="AD167" s="177"/>
      <c r="AE167" s="139" t="str">
        <f>IF(原始数据!K167="","",原始数据!K167)</f>
        <v/>
      </c>
      <c r="AF167" s="139" t="str">
        <f>IF(原始数据!L167="","",原始数据!L167)</f>
        <v/>
      </c>
      <c r="AG167" s="139" t="str">
        <f>IF(原始数据!AZ167="","",原始数据!AZ167)</f>
        <v/>
      </c>
      <c r="AH167" s="177"/>
      <c r="AI167" s="177"/>
      <c r="AJ167" s="177"/>
      <c r="AK167" s="177"/>
      <c r="AL167" s="177"/>
      <c r="AM167" s="168"/>
      <c r="AN167" s="168"/>
      <c r="AO167" s="168"/>
      <c r="AP167" s="168"/>
      <c r="AQ167" s="182"/>
      <c r="AR167" s="182"/>
      <c r="AS167" s="182"/>
      <c r="AT167" s="182"/>
      <c r="AU167" s="183"/>
      <c r="AV167" s="183"/>
      <c r="AW167" s="183"/>
      <c r="AX167" s="183"/>
      <c r="AY167" s="184"/>
      <c r="AZ167" s="184"/>
      <c r="BA167" s="173"/>
      <c r="BB167" s="174"/>
      <c r="BC167" s="175">
        <f t="shared" si="9"/>
        <v>0</v>
      </c>
      <c r="BD167" s="175" t="str">
        <f t="shared" si="10"/>
        <v/>
      </c>
      <c r="BE167" s="142" t="str">
        <f t="shared" si="8"/>
        <v/>
      </c>
      <c r="BF167" s="176" t="str">
        <f t="shared" si="11"/>
        <v/>
      </c>
    </row>
    <row r="168" spans="1:58">
      <c r="A168" s="166">
        <f>输入错误检查!B167</f>
        <v>0</v>
      </c>
      <c r="B168" s="108" t="str">
        <f>原始数据!B168</f>
        <v/>
      </c>
      <c r="C168" s="108" t="str">
        <f>原始数据!C168</f>
        <v/>
      </c>
      <c r="D168" s="108" t="str">
        <f>原始数据!D168</f>
        <v/>
      </c>
      <c r="E168" s="108" t="str">
        <f>原始数据!E168</f>
        <v/>
      </c>
      <c r="F168" s="108" t="str">
        <f>原始数据!F168</f>
        <v/>
      </c>
      <c r="G168" s="108">
        <f>原始数据!G168</f>
        <v>5</v>
      </c>
      <c r="H168" s="108" t="str">
        <f>原始数据!H168</f>
        <v>下</v>
      </c>
      <c r="I168" s="108" t="str">
        <f>IF(原始数据!Y168="","",原始数据!Y168)</f>
        <v/>
      </c>
      <c r="J168" s="108" t="str">
        <f>原始数据!J168</f>
        <v/>
      </c>
      <c r="K168" s="167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39" t="str">
        <f>IF(原始数据!AT168="","",原始数据!AT168)</f>
        <v/>
      </c>
      <c r="M168" s="177"/>
      <c r="N168" s="181"/>
      <c r="O168" s="181"/>
      <c r="P168" s="167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39" t="str">
        <f>IF(原始数据!AU168="","",原始数据!AU168)</f>
        <v/>
      </c>
      <c r="R168" s="177"/>
      <c r="S168" s="177"/>
      <c r="T168" s="177"/>
      <c r="U168" s="167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39" t="str">
        <f>IF(原始数据!AW168="","",原始数据!AW168)</f>
        <v/>
      </c>
      <c r="W168" s="177"/>
      <c r="X168" s="177"/>
      <c r="Y168" s="177"/>
      <c r="Z168" s="167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39" t="str">
        <f>IF(原始数据!AY168="","",原始数据!AY168)</f>
        <v/>
      </c>
      <c r="AB168" s="177"/>
      <c r="AC168" s="177"/>
      <c r="AD168" s="177"/>
      <c r="AE168" s="139" t="str">
        <f>IF(原始数据!K168="","",原始数据!K168)</f>
        <v/>
      </c>
      <c r="AF168" s="139" t="str">
        <f>IF(原始数据!L168="","",原始数据!L168)</f>
        <v/>
      </c>
      <c r="AG168" s="139" t="str">
        <f>IF(原始数据!AZ168="","",原始数据!AZ168)</f>
        <v/>
      </c>
      <c r="AH168" s="177"/>
      <c r="AI168" s="177"/>
      <c r="AJ168" s="177"/>
      <c r="AK168" s="177"/>
      <c r="AL168" s="177"/>
      <c r="AM168" s="168"/>
      <c r="AN168" s="168"/>
      <c r="AO168" s="168"/>
      <c r="AP168" s="168"/>
      <c r="AQ168" s="182"/>
      <c r="AR168" s="182"/>
      <c r="AS168" s="182"/>
      <c r="AT168" s="182"/>
      <c r="AU168" s="183"/>
      <c r="AV168" s="183"/>
      <c r="AW168" s="183"/>
      <c r="AX168" s="183"/>
      <c r="AY168" s="184"/>
      <c r="AZ168" s="184"/>
      <c r="BA168" s="173"/>
      <c r="BB168" s="174"/>
      <c r="BC168" s="175">
        <f t="shared" si="9"/>
        <v>0</v>
      </c>
      <c r="BD168" s="175" t="str">
        <f t="shared" si="10"/>
        <v/>
      </c>
      <c r="BE168" s="142" t="str">
        <f t="shared" si="8"/>
        <v/>
      </c>
      <c r="BF168" s="176" t="str">
        <f t="shared" si="11"/>
        <v/>
      </c>
    </row>
    <row r="169" spans="1:58">
      <c r="A169" s="166">
        <f>输入错误检查!B168</f>
        <v>0</v>
      </c>
      <c r="B169" s="108" t="str">
        <f>原始数据!B169</f>
        <v/>
      </c>
      <c r="C169" s="108" t="str">
        <f>原始数据!C169</f>
        <v/>
      </c>
      <c r="D169" s="108" t="str">
        <f>原始数据!D169</f>
        <v/>
      </c>
      <c r="E169" s="108" t="str">
        <f>原始数据!E169</f>
        <v/>
      </c>
      <c r="F169" s="108" t="str">
        <f>原始数据!F169</f>
        <v/>
      </c>
      <c r="G169" s="108" t="str">
        <f>原始数据!G169</f>
        <v>加</v>
      </c>
      <c r="H169" s="108" t="str">
        <f>原始数据!H169</f>
        <v>上</v>
      </c>
      <c r="I169" s="108" t="str">
        <f>IF(原始数据!Y169="","",原始数据!Y169)</f>
        <v/>
      </c>
      <c r="J169" s="108" t="str">
        <f>原始数据!J169</f>
        <v/>
      </c>
      <c r="K169" s="167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39" t="str">
        <f>IF(原始数据!AT169="","",原始数据!AT169)</f>
        <v/>
      </c>
      <c r="M169" s="177"/>
      <c r="N169" s="181"/>
      <c r="O169" s="181"/>
      <c r="P169" s="167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39" t="str">
        <f>IF(原始数据!AU169="","",原始数据!AU169)</f>
        <v/>
      </c>
      <c r="R169" s="177"/>
      <c r="S169" s="177"/>
      <c r="T169" s="177"/>
      <c r="U169" s="167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39" t="str">
        <f>IF(原始数据!AW169="","",原始数据!AW169)</f>
        <v/>
      </c>
      <c r="W169" s="177"/>
      <c r="X169" s="177"/>
      <c r="Y169" s="177"/>
      <c r="Z169" s="167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39" t="str">
        <f>IF(原始数据!AY169="","",原始数据!AY169)</f>
        <v/>
      </c>
      <c r="AB169" s="177"/>
      <c r="AC169" s="177"/>
      <c r="AD169" s="177"/>
      <c r="AE169" s="139" t="str">
        <f>IF(原始数据!K169="","",原始数据!K169)</f>
        <v/>
      </c>
      <c r="AF169" s="139" t="str">
        <f>IF(原始数据!L169="","",原始数据!L169)</f>
        <v/>
      </c>
      <c r="AG169" s="139" t="str">
        <f>IF(原始数据!AZ169="","",原始数据!AZ169)</f>
        <v/>
      </c>
      <c r="AH169" s="177"/>
      <c r="AI169" s="177"/>
      <c r="AJ169" s="177"/>
      <c r="AK169" s="177"/>
      <c r="AL169" s="177"/>
      <c r="AM169" s="168"/>
      <c r="AN169" s="168"/>
      <c r="AO169" s="168"/>
      <c r="AP169" s="168"/>
      <c r="AQ169" s="182"/>
      <c r="AR169" s="182"/>
      <c r="AS169" s="182"/>
      <c r="AT169" s="182"/>
      <c r="AU169" s="183"/>
      <c r="AV169" s="183"/>
      <c r="AW169" s="183"/>
      <c r="AX169" s="183"/>
      <c r="AY169" s="184"/>
      <c r="AZ169" s="184"/>
      <c r="BA169" s="173"/>
      <c r="BB169" s="174"/>
      <c r="BC169" s="175">
        <f t="shared" si="9"/>
        <v>0</v>
      </c>
      <c r="BD169" s="175" t="str">
        <f t="shared" si="10"/>
        <v/>
      </c>
      <c r="BE169" s="142" t="str">
        <f t="shared" si="8"/>
        <v/>
      </c>
      <c r="BF169" s="176" t="str">
        <f t="shared" si="11"/>
        <v/>
      </c>
    </row>
    <row r="170" spans="1:58">
      <c r="A170" s="166">
        <f>输入错误检查!B169</f>
        <v>0</v>
      </c>
      <c r="B170" s="108" t="str">
        <f>原始数据!B170</f>
        <v/>
      </c>
      <c r="C170" s="108" t="str">
        <f>原始数据!C170</f>
        <v/>
      </c>
      <c r="D170" s="108" t="str">
        <f>原始数据!D170</f>
        <v/>
      </c>
      <c r="E170" s="108" t="str">
        <f>原始数据!E170</f>
        <v/>
      </c>
      <c r="F170" s="108" t="str">
        <f>原始数据!F170</f>
        <v/>
      </c>
      <c r="G170" s="108" t="str">
        <f>原始数据!G170</f>
        <v>加</v>
      </c>
      <c r="H170" s="108" t="str">
        <f>原始数据!H170</f>
        <v>下</v>
      </c>
      <c r="I170" s="108" t="str">
        <f>IF(原始数据!Y170="","",原始数据!Y170)</f>
        <v/>
      </c>
      <c r="J170" s="108" t="str">
        <f>原始数据!J170</f>
        <v/>
      </c>
      <c r="K170" s="167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39" t="str">
        <f>IF(原始数据!AT170="","",原始数据!AT170)</f>
        <v/>
      </c>
      <c r="M170" s="177"/>
      <c r="N170" s="181"/>
      <c r="O170" s="181"/>
      <c r="P170" s="167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39" t="str">
        <f>IF(原始数据!AU170="","",原始数据!AU170)</f>
        <v/>
      </c>
      <c r="R170" s="177"/>
      <c r="S170" s="177"/>
      <c r="T170" s="177"/>
      <c r="U170" s="167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39" t="str">
        <f>IF(原始数据!AW170="","",原始数据!AW170)</f>
        <v/>
      </c>
      <c r="W170" s="177"/>
      <c r="X170" s="177"/>
      <c r="Y170" s="177"/>
      <c r="Z170" s="167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39" t="str">
        <f>IF(原始数据!AY170="","",原始数据!AY170)</f>
        <v/>
      </c>
      <c r="AB170" s="177"/>
      <c r="AC170" s="177"/>
      <c r="AD170" s="177"/>
      <c r="AE170" s="139" t="str">
        <f>IF(原始数据!K170="","",原始数据!K170)</f>
        <v/>
      </c>
      <c r="AF170" s="139" t="str">
        <f>IF(原始数据!L170="","",原始数据!L170)</f>
        <v/>
      </c>
      <c r="AG170" s="139" t="str">
        <f>IF(原始数据!AZ170="","",原始数据!AZ170)</f>
        <v/>
      </c>
      <c r="AH170" s="177"/>
      <c r="AI170" s="177"/>
      <c r="AJ170" s="177"/>
      <c r="AK170" s="177"/>
      <c r="AL170" s="177"/>
      <c r="AM170" s="168"/>
      <c r="AN170" s="168"/>
      <c r="AO170" s="168"/>
      <c r="AP170" s="168"/>
      <c r="AQ170" s="182"/>
      <c r="AR170" s="182"/>
      <c r="AS170" s="182"/>
      <c r="AT170" s="182"/>
      <c r="AU170" s="183"/>
      <c r="AV170" s="183"/>
      <c r="AW170" s="183"/>
      <c r="AX170" s="183"/>
      <c r="AY170" s="184"/>
      <c r="AZ170" s="184"/>
      <c r="BA170" s="173"/>
      <c r="BB170" s="174"/>
      <c r="BC170" s="175">
        <f t="shared" si="9"/>
        <v>0</v>
      </c>
      <c r="BD170" s="175" t="str">
        <f t="shared" si="10"/>
        <v/>
      </c>
      <c r="BE170" s="142" t="str">
        <f t="shared" si="8"/>
        <v/>
      </c>
      <c r="BF170" s="176" t="str">
        <f t="shared" si="11"/>
        <v/>
      </c>
    </row>
    <row r="171" spans="1:58">
      <c r="A171" s="166">
        <f>输入错误检查!B170</f>
        <v>0</v>
      </c>
      <c r="B171" s="108" t="str">
        <f>原始数据!B171</f>
        <v/>
      </c>
      <c r="C171" s="108" t="str">
        <f>原始数据!C171</f>
        <v/>
      </c>
      <c r="D171" s="108" t="str">
        <f>原始数据!D171</f>
        <v/>
      </c>
      <c r="E171" s="108" t="str">
        <f>原始数据!E171</f>
        <v/>
      </c>
      <c r="F171" s="108" t="str">
        <f>原始数据!F171</f>
        <v/>
      </c>
      <c r="G171" s="108">
        <f>原始数据!G171</f>
        <v>1</v>
      </c>
      <c r="H171" s="108" t="str">
        <f>原始数据!H171</f>
        <v>上</v>
      </c>
      <c r="I171" s="108" t="str">
        <f>IF(原始数据!Y171="","",原始数据!Y171)</f>
        <v/>
      </c>
      <c r="J171" s="108" t="str">
        <f>原始数据!J171</f>
        <v/>
      </c>
      <c r="K171" s="167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39" t="str">
        <f>IF(原始数据!AT171="","",原始数据!AT171)</f>
        <v/>
      </c>
      <c r="M171" s="177"/>
      <c r="N171" s="181"/>
      <c r="O171" s="181"/>
      <c r="P171" s="167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39" t="str">
        <f>IF(原始数据!AU171="","",原始数据!AU171)</f>
        <v/>
      </c>
      <c r="R171" s="177"/>
      <c r="S171" s="177"/>
      <c r="T171" s="177"/>
      <c r="U171" s="167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39" t="str">
        <f>IF(原始数据!AW171="","",原始数据!AW171)</f>
        <v/>
      </c>
      <c r="W171" s="177"/>
      <c r="X171" s="177"/>
      <c r="Y171" s="177"/>
      <c r="Z171" s="167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39" t="str">
        <f>IF(原始数据!AY171="","",原始数据!AY171)</f>
        <v/>
      </c>
      <c r="AB171" s="177"/>
      <c r="AC171" s="177"/>
      <c r="AD171" s="177"/>
      <c r="AE171" s="139" t="str">
        <f>IF(原始数据!K171="","",原始数据!K171)</f>
        <v/>
      </c>
      <c r="AF171" s="139" t="str">
        <f>IF(原始数据!L171="","",原始数据!L171)</f>
        <v/>
      </c>
      <c r="AG171" s="139" t="str">
        <f>IF(原始数据!AZ171="","",原始数据!AZ171)</f>
        <v/>
      </c>
      <c r="AH171" s="177"/>
      <c r="AI171" s="177"/>
      <c r="AJ171" s="177"/>
      <c r="AK171" s="179"/>
      <c r="AL171" s="179"/>
      <c r="AM171" s="168"/>
      <c r="AN171" s="168"/>
      <c r="AO171" s="168"/>
      <c r="AP171" s="168"/>
      <c r="AQ171" s="182"/>
      <c r="AR171" s="182"/>
      <c r="AS171" s="182"/>
      <c r="AT171" s="182"/>
      <c r="AU171" s="183"/>
      <c r="AV171" s="183"/>
      <c r="AW171" s="183"/>
      <c r="AX171" s="183"/>
      <c r="AY171" s="184"/>
      <c r="AZ171" s="184"/>
      <c r="BA171" s="173"/>
      <c r="BB171" s="174"/>
      <c r="BC171" s="175">
        <f t="shared" si="9"/>
        <v>0</v>
      </c>
      <c r="BD171" s="175" t="str">
        <f t="shared" si="10"/>
        <v/>
      </c>
      <c r="BE171" s="142" t="str">
        <f t="shared" si="8"/>
        <v/>
      </c>
      <c r="BF171" s="176" t="str">
        <f t="shared" si="11"/>
        <v/>
      </c>
    </row>
    <row r="172" spans="1:58">
      <c r="A172" s="166">
        <f>输入错误检查!B171</f>
        <v>0</v>
      </c>
      <c r="B172" s="108" t="str">
        <f>原始数据!B172</f>
        <v/>
      </c>
      <c r="C172" s="108" t="str">
        <f>原始数据!C172</f>
        <v/>
      </c>
      <c r="D172" s="108" t="str">
        <f>原始数据!D172</f>
        <v/>
      </c>
      <c r="E172" s="108" t="str">
        <f>原始数据!E172</f>
        <v/>
      </c>
      <c r="F172" s="108" t="str">
        <f>原始数据!F172</f>
        <v/>
      </c>
      <c r="G172" s="108">
        <f>原始数据!G172</f>
        <v>1</v>
      </c>
      <c r="H172" s="108" t="str">
        <f>原始数据!H172</f>
        <v>下</v>
      </c>
      <c r="I172" s="108" t="str">
        <f>IF(原始数据!Y172="","",原始数据!Y172)</f>
        <v/>
      </c>
      <c r="J172" s="108" t="str">
        <f>原始数据!J172</f>
        <v/>
      </c>
      <c r="K172" s="167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39" t="str">
        <f>IF(原始数据!AT172="","",原始数据!AT172)</f>
        <v/>
      </c>
      <c r="M172" s="177"/>
      <c r="N172" s="181"/>
      <c r="O172" s="181"/>
      <c r="P172" s="167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39" t="str">
        <f>IF(原始数据!AU172="","",原始数据!AU172)</f>
        <v/>
      </c>
      <c r="R172" s="177"/>
      <c r="S172" s="177"/>
      <c r="T172" s="177"/>
      <c r="U172" s="167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39" t="str">
        <f>IF(原始数据!AW172="","",原始数据!AW172)</f>
        <v/>
      </c>
      <c r="W172" s="177"/>
      <c r="X172" s="177"/>
      <c r="Y172" s="177"/>
      <c r="Z172" s="167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39" t="str">
        <f>IF(原始数据!AY172="","",原始数据!AY172)</f>
        <v/>
      </c>
      <c r="AB172" s="177"/>
      <c r="AC172" s="177"/>
      <c r="AD172" s="177"/>
      <c r="AE172" s="139" t="str">
        <f>IF(原始数据!K172="","",原始数据!K172)</f>
        <v/>
      </c>
      <c r="AF172" s="139" t="str">
        <f>IF(原始数据!L172="","",原始数据!L172)</f>
        <v/>
      </c>
      <c r="AG172" s="139" t="str">
        <f>IF(原始数据!AZ172="","",原始数据!AZ172)</f>
        <v/>
      </c>
      <c r="AH172" s="177"/>
      <c r="AI172" s="177"/>
      <c r="AJ172" s="177"/>
      <c r="AK172" s="179"/>
      <c r="AL172" s="179"/>
      <c r="AM172" s="168"/>
      <c r="AN172" s="168"/>
      <c r="AO172" s="168"/>
      <c r="AP172" s="168"/>
      <c r="AQ172" s="182"/>
      <c r="AR172" s="182"/>
      <c r="AS172" s="182"/>
      <c r="AT172" s="182"/>
      <c r="AU172" s="183"/>
      <c r="AV172" s="183"/>
      <c r="AW172" s="183"/>
      <c r="AX172" s="183"/>
      <c r="AY172" s="184"/>
      <c r="AZ172" s="184"/>
      <c r="BA172" s="173"/>
      <c r="BB172" s="174"/>
      <c r="BC172" s="175">
        <f t="shared" si="9"/>
        <v>0</v>
      </c>
      <c r="BD172" s="175" t="str">
        <f t="shared" si="10"/>
        <v/>
      </c>
      <c r="BE172" s="142" t="str">
        <f t="shared" si="8"/>
        <v/>
      </c>
      <c r="BF172" s="176" t="str">
        <f t="shared" si="11"/>
        <v/>
      </c>
    </row>
    <row r="173" spans="1:58">
      <c r="A173" s="166">
        <f>输入错误检查!B172</f>
        <v>0</v>
      </c>
      <c r="B173" s="108" t="str">
        <f>原始数据!B173</f>
        <v/>
      </c>
      <c r="C173" s="108" t="str">
        <f>原始数据!C173</f>
        <v/>
      </c>
      <c r="D173" s="108" t="str">
        <f>原始数据!D173</f>
        <v/>
      </c>
      <c r="E173" s="108" t="str">
        <f>原始数据!E173</f>
        <v/>
      </c>
      <c r="F173" s="108" t="str">
        <f>原始数据!F173</f>
        <v/>
      </c>
      <c r="G173" s="108">
        <f>原始数据!G173</f>
        <v>2</v>
      </c>
      <c r="H173" s="108" t="str">
        <f>原始数据!H173</f>
        <v>上</v>
      </c>
      <c r="I173" s="108" t="str">
        <f>IF(原始数据!Y173="","",原始数据!Y173)</f>
        <v/>
      </c>
      <c r="J173" s="108" t="str">
        <f>原始数据!J173</f>
        <v/>
      </c>
      <c r="K173" s="167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39" t="str">
        <f>IF(原始数据!AT173="","",原始数据!AT173)</f>
        <v/>
      </c>
      <c r="M173" s="177"/>
      <c r="N173" s="181"/>
      <c r="O173" s="181"/>
      <c r="P173" s="167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39" t="str">
        <f>IF(原始数据!AU173="","",原始数据!AU173)</f>
        <v/>
      </c>
      <c r="R173" s="177"/>
      <c r="S173" s="177"/>
      <c r="T173" s="177"/>
      <c r="U173" s="167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39" t="str">
        <f>IF(原始数据!AW173="","",原始数据!AW173)</f>
        <v/>
      </c>
      <c r="W173" s="177"/>
      <c r="X173" s="177"/>
      <c r="Y173" s="177"/>
      <c r="Z173" s="167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39" t="str">
        <f>IF(原始数据!AY173="","",原始数据!AY173)</f>
        <v/>
      </c>
      <c r="AB173" s="177"/>
      <c r="AC173" s="177"/>
      <c r="AD173" s="177"/>
      <c r="AE173" s="139" t="str">
        <f>IF(原始数据!K173="","",原始数据!K173)</f>
        <v/>
      </c>
      <c r="AF173" s="139" t="str">
        <f>IF(原始数据!L173="","",原始数据!L173)</f>
        <v/>
      </c>
      <c r="AG173" s="139" t="str">
        <f>IF(原始数据!AZ173="","",原始数据!AZ173)</f>
        <v/>
      </c>
      <c r="AH173" s="177"/>
      <c r="AI173" s="177"/>
      <c r="AJ173" s="177"/>
      <c r="AK173" s="179"/>
      <c r="AL173" s="179"/>
      <c r="AM173" s="168"/>
      <c r="AN173" s="168"/>
      <c r="AO173" s="168"/>
      <c r="AP173" s="168"/>
      <c r="AQ173" s="182"/>
      <c r="AR173" s="182"/>
      <c r="AS173" s="182"/>
      <c r="AT173" s="182"/>
      <c r="AU173" s="183"/>
      <c r="AV173" s="183"/>
      <c r="AW173" s="183"/>
      <c r="AX173" s="183"/>
      <c r="AY173" s="184"/>
      <c r="AZ173" s="184"/>
      <c r="BA173" s="173"/>
      <c r="BB173" s="174"/>
      <c r="BC173" s="175">
        <f t="shared" si="9"/>
        <v>0</v>
      </c>
      <c r="BD173" s="175" t="str">
        <f t="shared" si="10"/>
        <v/>
      </c>
      <c r="BE173" s="142" t="str">
        <f t="shared" si="8"/>
        <v/>
      </c>
      <c r="BF173" s="176" t="str">
        <f t="shared" si="11"/>
        <v/>
      </c>
    </row>
    <row r="174" spans="1:58">
      <c r="A174" s="166">
        <f>输入错误检查!B173</f>
        <v>0</v>
      </c>
      <c r="B174" s="108" t="str">
        <f>原始数据!B174</f>
        <v/>
      </c>
      <c r="C174" s="108" t="str">
        <f>原始数据!C174</f>
        <v/>
      </c>
      <c r="D174" s="108" t="str">
        <f>原始数据!D174</f>
        <v/>
      </c>
      <c r="E174" s="108" t="str">
        <f>原始数据!E174</f>
        <v/>
      </c>
      <c r="F174" s="108" t="str">
        <f>原始数据!F174</f>
        <v/>
      </c>
      <c r="G174" s="108">
        <f>原始数据!G174</f>
        <v>2</v>
      </c>
      <c r="H174" s="108" t="str">
        <f>原始数据!H174</f>
        <v>下</v>
      </c>
      <c r="I174" s="108" t="str">
        <f>IF(原始数据!Y174="","",原始数据!Y174)</f>
        <v/>
      </c>
      <c r="J174" s="108" t="str">
        <f>原始数据!J174</f>
        <v/>
      </c>
      <c r="K174" s="167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39" t="str">
        <f>IF(原始数据!AT174="","",原始数据!AT174)</f>
        <v/>
      </c>
      <c r="M174" s="177"/>
      <c r="N174" s="181"/>
      <c r="O174" s="181"/>
      <c r="P174" s="167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39" t="str">
        <f>IF(原始数据!AU174="","",原始数据!AU174)</f>
        <v/>
      </c>
      <c r="R174" s="177"/>
      <c r="S174" s="177"/>
      <c r="T174" s="177"/>
      <c r="U174" s="167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39" t="str">
        <f>IF(原始数据!AW174="","",原始数据!AW174)</f>
        <v/>
      </c>
      <c r="W174" s="177"/>
      <c r="X174" s="177"/>
      <c r="Y174" s="177"/>
      <c r="Z174" s="167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39" t="str">
        <f>IF(原始数据!AY174="","",原始数据!AY174)</f>
        <v/>
      </c>
      <c r="AB174" s="177"/>
      <c r="AC174" s="177"/>
      <c r="AD174" s="177"/>
      <c r="AE174" s="139" t="str">
        <f>IF(原始数据!K174="","",原始数据!K174)</f>
        <v/>
      </c>
      <c r="AF174" s="139" t="str">
        <f>IF(原始数据!L174="","",原始数据!L174)</f>
        <v/>
      </c>
      <c r="AG174" s="139" t="str">
        <f>IF(原始数据!AZ174="","",原始数据!AZ174)</f>
        <v/>
      </c>
      <c r="AH174" s="177"/>
      <c r="AI174" s="177"/>
      <c r="AJ174" s="177"/>
      <c r="AK174" s="179"/>
      <c r="AL174" s="179"/>
      <c r="AM174" s="168"/>
      <c r="AN174" s="168"/>
      <c r="AO174" s="168"/>
      <c r="AP174" s="168"/>
      <c r="AQ174" s="182"/>
      <c r="AR174" s="182"/>
      <c r="AS174" s="182"/>
      <c r="AT174" s="182"/>
      <c r="AU174" s="183"/>
      <c r="AV174" s="183"/>
      <c r="AW174" s="183"/>
      <c r="AX174" s="183"/>
      <c r="AY174" s="184"/>
      <c r="AZ174" s="184"/>
      <c r="BA174" s="173"/>
      <c r="BB174" s="174"/>
      <c r="BC174" s="175">
        <f t="shared" si="9"/>
        <v>0</v>
      </c>
      <c r="BD174" s="175" t="str">
        <f t="shared" si="10"/>
        <v/>
      </c>
      <c r="BE174" s="142" t="str">
        <f t="shared" si="8"/>
        <v/>
      </c>
      <c r="BF174" s="176" t="str">
        <f t="shared" si="11"/>
        <v/>
      </c>
    </row>
    <row r="175" spans="1:58">
      <c r="A175" s="166">
        <f>输入错误检查!B174</f>
        <v>0</v>
      </c>
      <c r="B175" s="108" t="str">
        <f>原始数据!B175</f>
        <v/>
      </c>
      <c r="C175" s="108" t="str">
        <f>原始数据!C175</f>
        <v/>
      </c>
      <c r="D175" s="108" t="str">
        <f>原始数据!D175</f>
        <v/>
      </c>
      <c r="E175" s="108" t="str">
        <f>原始数据!E175</f>
        <v/>
      </c>
      <c r="F175" s="108" t="str">
        <f>原始数据!F175</f>
        <v/>
      </c>
      <c r="G175" s="108">
        <f>原始数据!G175</f>
        <v>3</v>
      </c>
      <c r="H175" s="108" t="str">
        <f>原始数据!H175</f>
        <v>上</v>
      </c>
      <c r="I175" s="108" t="str">
        <f>IF(原始数据!Y175="","",原始数据!Y175)</f>
        <v/>
      </c>
      <c r="J175" s="108" t="str">
        <f>原始数据!J175</f>
        <v/>
      </c>
      <c r="K175" s="167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39" t="str">
        <f>IF(原始数据!AT175="","",原始数据!AT175)</f>
        <v/>
      </c>
      <c r="M175" s="177"/>
      <c r="N175" s="181"/>
      <c r="O175" s="181"/>
      <c r="P175" s="167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39" t="str">
        <f>IF(原始数据!AU175="","",原始数据!AU175)</f>
        <v/>
      </c>
      <c r="R175" s="177"/>
      <c r="S175" s="177"/>
      <c r="T175" s="177"/>
      <c r="U175" s="167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39" t="str">
        <f>IF(原始数据!AW175="","",原始数据!AW175)</f>
        <v/>
      </c>
      <c r="W175" s="177"/>
      <c r="X175" s="177"/>
      <c r="Y175" s="177"/>
      <c r="Z175" s="167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39" t="str">
        <f>IF(原始数据!AY175="","",原始数据!AY175)</f>
        <v/>
      </c>
      <c r="AB175" s="177"/>
      <c r="AC175" s="177"/>
      <c r="AD175" s="177"/>
      <c r="AE175" s="139" t="str">
        <f>IF(原始数据!K175="","",原始数据!K175)</f>
        <v/>
      </c>
      <c r="AF175" s="139" t="str">
        <f>IF(原始数据!L175="","",原始数据!L175)</f>
        <v/>
      </c>
      <c r="AG175" s="139" t="str">
        <f>IF(原始数据!AZ175="","",原始数据!AZ175)</f>
        <v/>
      </c>
      <c r="AH175" s="177"/>
      <c r="AI175" s="177"/>
      <c r="AJ175" s="177"/>
      <c r="AK175" s="177"/>
      <c r="AL175" s="177"/>
      <c r="AM175" s="168"/>
      <c r="AN175" s="168"/>
      <c r="AO175" s="168"/>
      <c r="AP175" s="168"/>
      <c r="AQ175" s="182"/>
      <c r="AR175" s="182"/>
      <c r="AS175" s="182"/>
      <c r="AT175" s="182"/>
      <c r="AU175" s="183"/>
      <c r="AV175" s="183"/>
      <c r="AW175" s="183"/>
      <c r="AX175" s="183"/>
      <c r="AY175" s="184"/>
      <c r="AZ175" s="184"/>
      <c r="BA175" s="173"/>
      <c r="BB175" s="174"/>
      <c r="BC175" s="175">
        <f t="shared" si="9"/>
        <v>0</v>
      </c>
      <c r="BD175" s="175" t="str">
        <f t="shared" si="10"/>
        <v/>
      </c>
      <c r="BE175" s="142" t="str">
        <f t="shared" si="8"/>
        <v/>
      </c>
      <c r="BF175" s="176" t="str">
        <f t="shared" si="11"/>
        <v/>
      </c>
    </row>
    <row r="176" spans="1:58">
      <c r="A176" s="166">
        <f>输入错误检查!B175</f>
        <v>0</v>
      </c>
      <c r="B176" s="108" t="str">
        <f>原始数据!B176</f>
        <v/>
      </c>
      <c r="C176" s="108" t="str">
        <f>原始数据!C176</f>
        <v/>
      </c>
      <c r="D176" s="108" t="str">
        <f>原始数据!D176</f>
        <v/>
      </c>
      <c r="E176" s="108" t="str">
        <f>原始数据!E176</f>
        <v/>
      </c>
      <c r="F176" s="108" t="str">
        <f>原始数据!F176</f>
        <v/>
      </c>
      <c r="G176" s="108">
        <f>原始数据!G176</f>
        <v>3</v>
      </c>
      <c r="H176" s="108" t="str">
        <f>原始数据!H176</f>
        <v>下</v>
      </c>
      <c r="I176" s="108" t="str">
        <f>IF(原始数据!Y176="","",原始数据!Y176)</f>
        <v/>
      </c>
      <c r="J176" s="108" t="str">
        <f>原始数据!J176</f>
        <v/>
      </c>
      <c r="K176" s="167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39" t="str">
        <f>IF(原始数据!AT176="","",原始数据!AT176)</f>
        <v/>
      </c>
      <c r="M176" s="177"/>
      <c r="N176" s="181"/>
      <c r="O176" s="181"/>
      <c r="P176" s="167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39" t="str">
        <f>IF(原始数据!AU176="","",原始数据!AU176)</f>
        <v/>
      </c>
      <c r="R176" s="177"/>
      <c r="S176" s="177"/>
      <c r="T176" s="177"/>
      <c r="U176" s="167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39" t="str">
        <f>IF(原始数据!AW176="","",原始数据!AW176)</f>
        <v/>
      </c>
      <c r="W176" s="177"/>
      <c r="X176" s="177"/>
      <c r="Y176" s="177"/>
      <c r="Z176" s="167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39" t="str">
        <f>IF(原始数据!AY176="","",原始数据!AY176)</f>
        <v/>
      </c>
      <c r="AB176" s="177"/>
      <c r="AC176" s="177"/>
      <c r="AD176" s="177"/>
      <c r="AE176" s="139" t="str">
        <f>IF(原始数据!K176="","",原始数据!K176)</f>
        <v/>
      </c>
      <c r="AF176" s="139" t="str">
        <f>IF(原始数据!L176="","",原始数据!L176)</f>
        <v/>
      </c>
      <c r="AG176" s="139" t="str">
        <f>IF(原始数据!AZ176="","",原始数据!AZ176)</f>
        <v/>
      </c>
      <c r="AH176" s="177"/>
      <c r="AI176" s="177"/>
      <c r="AJ176" s="177"/>
      <c r="AK176" s="177"/>
      <c r="AL176" s="177"/>
      <c r="AM176" s="168"/>
      <c r="AN176" s="168"/>
      <c r="AO176" s="168"/>
      <c r="AP176" s="168"/>
      <c r="AQ176" s="182"/>
      <c r="AR176" s="182"/>
      <c r="AS176" s="182"/>
      <c r="AT176" s="182"/>
      <c r="AU176" s="183"/>
      <c r="AV176" s="183"/>
      <c r="AW176" s="183"/>
      <c r="AX176" s="183"/>
      <c r="AY176" s="184"/>
      <c r="AZ176" s="184"/>
      <c r="BA176" s="173"/>
      <c r="BB176" s="174"/>
      <c r="BC176" s="175">
        <f t="shared" si="9"/>
        <v>0</v>
      </c>
      <c r="BD176" s="175" t="str">
        <f t="shared" si="10"/>
        <v/>
      </c>
      <c r="BE176" s="142" t="str">
        <f t="shared" si="8"/>
        <v/>
      </c>
      <c r="BF176" s="176" t="str">
        <f t="shared" si="11"/>
        <v/>
      </c>
    </row>
    <row r="177" spans="1:58">
      <c r="A177" s="166">
        <f>输入错误检查!B176</f>
        <v>0</v>
      </c>
      <c r="B177" s="108" t="str">
        <f>原始数据!B177</f>
        <v/>
      </c>
      <c r="C177" s="108" t="str">
        <f>原始数据!C177</f>
        <v/>
      </c>
      <c r="D177" s="108" t="str">
        <f>原始数据!D177</f>
        <v/>
      </c>
      <c r="E177" s="108" t="str">
        <f>原始数据!E177</f>
        <v/>
      </c>
      <c r="F177" s="108" t="str">
        <f>原始数据!F177</f>
        <v/>
      </c>
      <c r="G177" s="108">
        <f>原始数据!G177</f>
        <v>4</v>
      </c>
      <c r="H177" s="108" t="str">
        <f>原始数据!H177</f>
        <v>上</v>
      </c>
      <c r="I177" s="108" t="str">
        <f>IF(原始数据!Y177="","",原始数据!Y177)</f>
        <v/>
      </c>
      <c r="J177" s="108" t="str">
        <f>原始数据!J177</f>
        <v/>
      </c>
      <c r="K177" s="167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39" t="str">
        <f>IF(原始数据!AT177="","",原始数据!AT177)</f>
        <v/>
      </c>
      <c r="M177" s="177"/>
      <c r="N177" s="181"/>
      <c r="O177" s="181"/>
      <c r="P177" s="167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39" t="str">
        <f>IF(原始数据!AU177="","",原始数据!AU177)</f>
        <v/>
      </c>
      <c r="R177" s="177"/>
      <c r="S177" s="177"/>
      <c r="T177" s="177"/>
      <c r="U177" s="167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39" t="str">
        <f>IF(原始数据!AW177="","",原始数据!AW177)</f>
        <v/>
      </c>
      <c r="W177" s="177"/>
      <c r="X177" s="177"/>
      <c r="Y177" s="177"/>
      <c r="Z177" s="167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39" t="str">
        <f>IF(原始数据!AY177="","",原始数据!AY177)</f>
        <v/>
      </c>
      <c r="AB177" s="177"/>
      <c r="AC177" s="177"/>
      <c r="AD177" s="177"/>
      <c r="AE177" s="139" t="str">
        <f>IF(原始数据!K177="","",原始数据!K177)</f>
        <v/>
      </c>
      <c r="AF177" s="139" t="str">
        <f>IF(原始数据!L177="","",原始数据!L177)</f>
        <v/>
      </c>
      <c r="AG177" s="139" t="str">
        <f>IF(原始数据!AZ177="","",原始数据!AZ177)</f>
        <v/>
      </c>
      <c r="AH177" s="177"/>
      <c r="AI177" s="177"/>
      <c r="AJ177" s="177"/>
      <c r="AK177" s="177"/>
      <c r="AL177" s="177"/>
      <c r="AM177" s="168"/>
      <c r="AN177" s="168"/>
      <c r="AO177" s="168"/>
      <c r="AP177" s="168"/>
      <c r="AQ177" s="182"/>
      <c r="AR177" s="182"/>
      <c r="AS177" s="182"/>
      <c r="AT177" s="182"/>
      <c r="AU177" s="183"/>
      <c r="AV177" s="183"/>
      <c r="AW177" s="183"/>
      <c r="AX177" s="183"/>
      <c r="AY177" s="184"/>
      <c r="AZ177" s="184"/>
      <c r="BA177" s="173"/>
      <c r="BB177" s="174"/>
      <c r="BC177" s="175">
        <f t="shared" si="9"/>
        <v>0</v>
      </c>
      <c r="BD177" s="175" t="str">
        <f t="shared" si="10"/>
        <v/>
      </c>
      <c r="BE177" s="142" t="str">
        <f t="shared" si="8"/>
        <v/>
      </c>
      <c r="BF177" s="176" t="str">
        <f t="shared" si="11"/>
        <v/>
      </c>
    </row>
    <row r="178" spans="1:58">
      <c r="A178" s="166">
        <f>输入错误检查!B177</f>
        <v>0</v>
      </c>
      <c r="B178" s="108" t="str">
        <f>原始数据!B178</f>
        <v/>
      </c>
      <c r="C178" s="108" t="str">
        <f>原始数据!C178</f>
        <v/>
      </c>
      <c r="D178" s="108" t="str">
        <f>原始数据!D178</f>
        <v/>
      </c>
      <c r="E178" s="108" t="str">
        <f>原始数据!E178</f>
        <v/>
      </c>
      <c r="F178" s="108" t="str">
        <f>原始数据!F178</f>
        <v/>
      </c>
      <c r="G178" s="108">
        <f>原始数据!G178</f>
        <v>4</v>
      </c>
      <c r="H178" s="108" t="str">
        <f>原始数据!H178</f>
        <v>下</v>
      </c>
      <c r="I178" s="108" t="str">
        <f>IF(原始数据!Y178="","",原始数据!Y178)</f>
        <v/>
      </c>
      <c r="J178" s="108" t="str">
        <f>原始数据!J178</f>
        <v/>
      </c>
      <c r="K178" s="167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39" t="str">
        <f>IF(原始数据!AT178="","",原始数据!AT178)</f>
        <v/>
      </c>
      <c r="M178" s="177"/>
      <c r="N178" s="181"/>
      <c r="O178" s="181"/>
      <c r="P178" s="167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39" t="str">
        <f>IF(原始数据!AU178="","",原始数据!AU178)</f>
        <v/>
      </c>
      <c r="R178" s="177"/>
      <c r="S178" s="177"/>
      <c r="T178" s="177"/>
      <c r="U178" s="167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39" t="str">
        <f>IF(原始数据!AW178="","",原始数据!AW178)</f>
        <v/>
      </c>
      <c r="W178" s="177"/>
      <c r="X178" s="177"/>
      <c r="Y178" s="177"/>
      <c r="Z178" s="167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39" t="str">
        <f>IF(原始数据!AY178="","",原始数据!AY178)</f>
        <v/>
      </c>
      <c r="AB178" s="177"/>
      <c r="AC178" s="177"/>
      <c r="AD178" s="177"/>
      <c r="AE178" s="139" t="str">
        <f>IF(原始数据!K178="","",原始数据!K178)</f>
        <v/>
      </c>
      <c r="AF178" s="139" t="str">
        <f>IF(原始数据!L178="","",原始数据!L178)</f>
        <v/>
      </c>
      <c r="AG178" s="139" t="str">
        <f>IF(原始数据!AZ178="","",原始数据!AZ178)</f>
        <v/>
      </c>
      <c r="AH178" s="177"/>
      <c r="AI178" s="177"/>
      <c r="AJ178" s="177"/>
      <c r="AK178" s="177"/>
      <c r="AL178" s="177"/>
      <c r="AM178" s="168"/>
      <c r="AN178" s="168"/>
      <c r="AO178" s="168"/>
      <c r="AP178" s="168"/>
      <c r="AQ178" s="182"/>
      <c r="AR178" s="182"/>
      <c r="AS178" s="182"/>
      <c r="AT178" s="182"/>
      <c r="AU178" s="183"/>
      <c r="AV178" s="183"/>
      <c r="AW178" s="183"/>
      <c r="AX178" s="183"/>
      <c r="AY178" s="184"/>
      <c r="AZ178" s="184"/>
      <c r="BA178" s="173"/>
      <c r="BB178" s="174"/>
      <c r="BC178" s="175">
        <f t="shared" si="9"/>
        <v>0</v>
      </c>
      <c r="BD178" s="175" t="str">
        <f t="shared" si="10"/>
        <v/>
      </c>
      <c r="BE178" s="142" t="str">
        <f t="shared" si="8"/>
        <v/>
      </c>
      <c r="BF178" s="176" t="str">
        <f t="shared" si="11"/>
        <v/>
      </c>
    </row>
    <row r="179" spans="1:58">
      <c r="A179" s="166">
        <f>输入错误检查!B178</f>
        <v>0</v>
      </c>
      <c r="B179" s="108" t="str">
        <f>原始数据!B179</f>
        <v/>
      </c>
      <c r="C179" s="108" t="str">
        <f>原始数据!C179</f>
        <v/>
      </c>
      <c r="D179" s="108" t="str">
        <f>原始数据!D179</f>
        <v/>
      </c>
      <c r="E179" s="108" t="str">
        <f>原始数据!E179</f>
        <v/>
      </c>
      <c r="F179" s="108" t="str">
        <f>原始数据!F179</f>
        <v/>
      </c>
      <c r="G179" s="108">
        <f>原始数据!G179</f>
        <v>5</v>
      </c>
      <c r="H179" s="108" t="str">
        <f>原始数据!H179</f>
        <v>上</v>
      </c>
      <c r="I179" s="108" t="str">
        <f>IF(原始数据!Y179="","",原始数据!Y179)</f>
        <v/>
      </c>
      <c r="J179" s="108" t="str">
        <f>原始数据!J179</f>
        <v/>
      </c>
      <c r="K179" s="167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39" t="str">
        <f>IF(原始数据!AT179="","",原始数据!AT179)</f>
        <v/>
      </c>
      <c r="M179" s="177"/>
      <c r="N179" s="181"/>
      <c r="O179" s="181"/>
      <c r="P179" s="167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39" t="str">
        <f>IF(原始数据!AU179="","",原始数据!AU179)</f>
        <v/>
      </c>
      <c r="R179" s="177"/>
      <c r="S179" s="177"/>
      <c r="T179" s="177"/>
      <c r="U179" s="167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39" t="str">
        <f>IF(原始数据!AW179="","",原始数据!AW179)</f>
        <v/>
      </c>
      <c r="W179" s="177"/>
      <c r="X179" s="177"/>
      <c r="Y179" s="177"/>
      <c r="Z179" s="167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39" t="str">
        <f>IF(原始数据!AY179="","",原始数据!AY179)</f>
        <v/>
      </c>
      <c r="AB179" s="177"/>
      <c r="AC179" s="177"/>
      <c r="AD179" s="177"/>
      <c r="AE179" s="139" t="str">
        <f>IF(原始数据!K179="","",原始数据!K179)</f>
        <v/>
      </c>
      <c r="AF179" s="139" t="str">
        <f>IF(原始数据!L179="","",原始数据!L179)</f>
        <v/>
      </c>
      <c r="AG179" s="139" t="str">
        <f>IF(原始数据!AZ179="","",原始数据!AZ179)</f>
        <v/>
      </c>
      <c r="AH179" s="177"/>
      <c r="AI179" s="177"/>
      <c r="AJ179" s="177"/>
      <c r="AK179" s="177"/>
      <c r="AL179" s="177"/>
      <c r="AM179" s="168"/>
      <c r="AN179" s="168"/>
      <c r="AO179" s="168"/>
      <c r="AP179" s="168"/>
      <c r="AQ179" s="182"/>
      <c r="AR179" s="182"/>
      <c r="AS179" s="182"/>
      <c r="AT179" s="182"/>
      <c r="AU179" s="183"/>
      <c r="AV179" s="183"/>
      <c r="AW179" s="183"/>
      <c r="AX179" s="183"/>
      <c r="AY179" s="184"/>
      <c r="AZ179" s="184"/>
      <c r="BA179" s="173"/>
      <c r="BB179" s="174"/>
      <c r="BC179" s="175">
        <f t="shared" si="9"/>
        <v>0</v>
      </c>
      <c r="BD179" s="175" t="str">
        <f t="shared" si="10"/>
        <v/>
      </c>
      <c r="BE179" s="142" t="str">
        <f t="shared" si="8"/>
        <v/>
      </c>
      <c r="BF179" s="176" t="str">
        <f t="shared" si="11"/>
        <v/>
      </c>
    </row>
    <row r="180" spans="1:58">
      <c r="A180" s="166">
        <f>输入错误检查!B179</f>
        <v>0</v>
      </c>
      <c r="B180" s="108" t="str">
        <f>原始数据!B180</f>
        <v/>
      </c>
      <c r="C180" s="108" t="str">
        <f>原始数据!C180</f>
        <v/>
      </c>
      <c r="D180" s="108" t="str">
        <f>原始数据!D180</f>
        <v/>
      </c>
      <c r="E180" s="108" t="str">
        <f>原始数据!E180</f>
        <v/>
      </c>
      <c r="F180" s="108" t="str">
        <f>原始数据!F180</f>
        <v/>
      </c>
      <c r="G180" s="108">
        <f>原始数据!G180</f>
        <v>5</v>
      </c>
      <c r="H180" s="108" t="str">
        <f>原始数据!H180</f>
        <v>下</v>
      </c>
      <c r="I180" s="108" t="str">
        <f>IF(原始数据!Y180="","",原始数据!Y180)</f>
        <v/>
      </c>
      <c r="J180" s="108" t="str">
        <f>原始数据!J180</f>
        <v/>
      </c>
      <c r="K180" s="167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39" t="str">
        <f>IF(原始数据!AT180="","",原始数据!AT180)</f>
        <v/>
      </c>
      <c r="M180" s="177"/>
      <c r="N180" s="181"/>
      <c r="O180" s="181"/>
      <c r="P180" s="167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39" t="str">
        <f>IF(原始数据!AU180="","",原始数据!AU180)</f>
        <v/>
      </c>
      <c r="R180" s="177"/>
      <c r="S180" s="177"/>
      <c r="T180" s="177"/>
      <c r="U180" s="167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39" t="str">
        <f>IF(原始数据!AW180="","",原始数据!AW180)</f>
        <v/>
      </c>
      <c r="W180" s="177"/>
      <c r="X180" s="177"/>
      <c r="Y180" s="177"/>
      <c r="Z180" s="167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39" t="str">
        <f>IF(原始数据!AY180="","",原始数据!AY180)</f>
        <v/>
      </c>
      <c r="AB180" s="177"/>
      <c r="AC180" s="177"/>
      <c r="AD180" s="177"/>
      <c r="AE180" s="139" t="str">
        <f>IF(原始数据!K180="","",原始数据!K180)</f>
        <v/>
      </c>
      <c r="AF180" s="139" t="str">
        <f>IF(原始数据!L180="","",原始数据!L180)</f>
        <v/>
      </c>
      <c r="AG180" s="139" t="str">
        <f>IF(原始数据!AZ180="","",原始数据!AZ180)</f>
        <v/>
      </c>
      <c r="AH180" s="177"/>
      <c r="AI180" s="177"/>
      <c r="AJ180" s="177"/>
      <c r="AK180" s="177"/>
      <c r="AL180" s="177"/>
      <c r="AM180" s="168"/>
      <c r="AN180" s="168"/>
      <c r="AO180" s="168"/>
      <c r="AP180" s="168"/>
      <c r="AQ180" s="182"/>
      <c r="AR180" s="182"/>
      <c r="AS180" s="182"/>
      <c r="AT180" s="182"/>
      <c r="AU180" s="183"/>
      <c r="AV180" s="183"/>
      <c r="AW180" s="183"/>
      <c r="AX180" s="183"/>
      <c r="AY180" s="184"/>
      <c r="AZ180" s="184"/>
      <c r="BA180" s="173"/>
      <c r="BB180" s="174"/>
      <c r="BC180" s="175">
        <f t="shared" si="9"/>
        <v>0</v>
      </c>
      <c r="BD180" s="175" t="str">
        <f t="shared" si="10"/>
        <v/>
      </c>
      <c r="BE180" s="142" t="str">
        <f t="shared" si="8"/>
        <v/>
      </c>
      <c r="BF180" s="176" t="str">
        <f t="shared" si="11"/>
        <v/>
      </c>
    </row>
    <row r="181" spans="1:58">
      <c r="A181" s="166">
        <f>输入错误检查!B180</f>
        <v>0</v>
      </c>
      <c r="B181" s="108" t="str">
        <f>原始数据!B181</f>
        <v/>
      </c>
      <c r="C181" s="108" t="str">
        <f>原始数据!C181</f>
        <v/>
      </c>
      <c r="D181" s="108" t="str">
        <f>原始数据!D181</f>
        <v/>
      </c>
      <c r="E181" s="108" t="str">
        <f>原始数据!E181</f>
        <v/>
      </c>
      <c r="F181" s="108" t="str">
        <f>原始数据!F181</f>
        <v/>
      </c>
      <c r="G181" s="108" t="str">
        <f>原始数据!G181</f>
        <v>加</v>
      </c>
      <c r="H181" s="108" t="str">
        <f>原始数据!H181</f>
        <v>上</v>
      </c>
      <c r="I181" s="108" t="str">
        <f>IF(原始数据!Y181="","",原始数据!Y181)</f>
        <v/>
      </c>
      <c r="J181" s="108" t="str">
        <f>原始数据!J181</f>
        <v/>
      </c>
      <c r="K181" s="167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39" t="str">
        <f>IF(原始数据!AT181="","",原始数据!AT181)</f>
        <v/>
      </c>
      <c r="M181" s="177"/>
      <c r="N181" s="181"/>
      <c r="O181" s="181"/>
      <c r="P181" s="167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39" t="str">
        <f>IF(原始数据!AU181="","",原始数据!AU181)</f>
        <v/>
      </c>
      <c r="R181" s="177"/>
      <c r="S181" s="177"/>
      <c r="T181" s="177"/>
      <c r="U181" s="167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39" t="str">
        <f>IF(原始数据!AW181="","",原始数据!AW181)</f>
        <v/>
      </c>
      <c r="W181" s="177"/>
      <c r="X181" s="177"/>
      <c r="Y181" s="177"/>
      <c r="Z181" s="167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39" t="str">
        <f>IF(原始数据!AY181="","",原始数据!AY181)</f>
        <v/>
      </c>
      <c r="AB181" s="177"/>
      <c r="AC181" s="177"/>
      <c r="AD181" s="177"/>
      <c r="AE181" s="139" t="str">
        <f>IF(原始数据!K181="","",原始数据!K181)</f>
        <v/>
      </c>
      <c r="AF181" s="139" t="str">
        <f>IF(原始数据!L181="","",原始数据!L181)</f>
        <v/>
      </c>
      <c r="AG181" s="139" t="str">
        <f>IF(原始数据!AZ181="","",原始数据!AZ181)</f>
        <v/>
      </c>
      <c r="AH181" s="177"/>
      <c r="AI181" s="177"/>
      <c r="AJ181" s="177"/>
      <c r="AK181" s="177"/>
      <c r="AL181" s="177"/>
      <c r="AM181" s="168"/>
      <c r="AN181" s="168"/>
      <c r="AO181" s="168"/>
      <c r="AP181" s="168"/>
      <c r="AQ181" s="182"/>
      <c r="AR181" s="182"/>
      <c r="AS181" s="182"/>
      <c r="AT181" s="182"/>
      <c r="AU181" s="183"/>
      <c r="AV181" s="183"/>
      <c r="AW181" s="183"/>
      <c r="AX181" s="183"/>
      <c r="AY181" s="184"/>
      <c r="AZ181" s="184"/>
      <c r="BA181" s="173"/>
      <c r="BB181" s="174"/>
      <c r="BC181" s="175">
        <f t="shared" si="9"/>
        <v>0</v>
      </c>
      <c r="BD181" s="175" t="str">
        <f t="shared" si="10"/>
        <v/>
      </c>
      <c r="BE181" s="142" t="str">
        <f t="shared" si="8"/>
        <v/>
      </c>
      <c r="BF181" s="176" t="str">
        <f t="shared" si="11"/>
        <v/>
      </c>
    </row>
    <row r="182" spans="1:58">
      <c r="A182" s="166">
        <f>输入错误检查!B181</f>
        <v>0</v>
      </c>
      <c r="B182" s="108" t="str">
        <f>原始数据!B182</f>
        <v/>
      </c>
      <c r="C182" s="108" t="str">
        <f>原始数据!C182</f>
        <v/>
      </c>
      <c r="D182" s="108" t="str">
        <f>原始数据!D182</f>
        <v/>
      </c>
      <c r="E182" s="108" t="str">
        <f>原始数据!E182</f>
        <v/>
      </c>
      <c r="F182" s="108" t="str">
        <f>原始数据!F182</f>
        <v/>
      </c>
      <c r="G182" s="108" t="str">
        <f>原始数据!G182</f>
        <v>加</v>
      </c>
      <c r="H182" s="108" t="str">
        <f>原始数据!H182</f>
        <v>下</v>
      </c>
      <c r="I182" s="108" t="str">
        <f>IF(原始数据!Y182="","",原始数据!Y182)</f>
        <v/>
      </c>
      <c r="J182" s="108" t="str">
        <f>原始数据!J182</f>
        <v/>
      </c>
      <c r="K182" s="167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39" t="str">
        <f>IF(原始数据!AT182="","",原始数据!AT182)</f>
        <v/>
      </c>
      <c r="M182" s="177"/>
      <c r="N182" s="181"/>
      <c r="O182" s="181"/>
      <c r="P182" s="167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39" t="str">
        <f>IF(原始数据!AU182="","",原始数据!AU182)</f>
        <v/>
      </c>
      <c r="R182" s="177"/>
      <c r="S182" s="177"/>
      <c r="T182" s="177"/>
      <c r="U182" s="167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39" t="str">
        <f>IF(原始数据!AW182="","",原始数据!AW182)</f>
        <v/>
      </c>
      <c r="W182" s="177"/>
      <c r="X182" s="177"/>
      <c r="Y182" s="177"/>
      <c r="Z182" s="167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39" t="str">
        <f>IF(原始数据!AY182="","",原始数据!AY182)</f>
        <v/>
      </c>
      <c r="AB182" s="177"/>
      <c r="AC182" s="177"/>
      <c r="AD182" s="177"/>
      <c r="AE182" s="139" t="str">
        <f>IF(原始数据!K182="","",原始数据!K182)</f>
        <v/>
      </c>
      <c r="AF182" s="139" t="str">
        <f>IF(原始数据!L182="","",原始数据!L182)</f>
        <v/>
      </c>
      <c r="AG182" s="139" t="str">
        <f>IF(原始数据!AZ182="","",原始数据!AZ182)</f>
        <v/>
      </c>
      <c r="AH182" s="177"/>
      <c r="AI182" s="177"/>
      <c r="AJ182" s="177"/>
      <c r="AK182" s="177"/>
      <c r="AL182" s="177"/>
      <c r="AM182" s="168"/>
      <c r="AN182" s="168"/>
      <c r="AO182" s="168"/>
      <c r="AP182" s="168"/>
      <c r="AQ182" s="182"/>
      <c r="AR182" s="182"/>
      <c r="AS182" s="182"/>
      <c r="AT182" s="182"/>
      <c r="AU182" s="183"/>
      <c r="AV182" s="183"/>
      <c r="AW182" s="183"/>
      <c r="AX182" s="183"/>
      <c r="AY182" s="184"/>
      <c r="AZ182" s="184"/>
      <c r="BA182" s="173"/>
      <c r="BB182" s="174"/>
      <c r="BC182" s="175">
        <f t="shared" si="9"/>
        <v>0</v>
      </c>
      <c r="BD182" s="175" t="str">
        <f t="shared" si="10"/>
        <v/>
      </c>
      <c r="BE182" s="142" t="str">
        <f t="shared" si="8"/>
        <v/>
      </c>
      <c r="BF182" s="176" t="str">
        <f t="shared" si="11"/>
        <v/>
      </c>
    </row>
    <row r="183" spans="1:58">
      <c r="A183" s="166">
        <f>输入错误检查!B182</f>
        <v>0</v>
      </c>
      <c r="B183" s="108" t="str">
        <f>原始数据!B183</f>
        <v/>
      </c>
      <c r="C183" s="108" t="str">
        <f>原始数据!C183</f>
        <v/>
      </c>
      <c r="D183" s="108" t="str">
        <f>原始数据!D183</f>
        <v/>
      </c>
      <c r="E183" s="108" t="str">
        <f>原始数据!E183</f>
        <v/>
      </c>
      <c r="F183" s="108" t="str">
        <f>原始数据!F183</f>
        <v/>
      </c>
      <c r="G183" s="108">
        <f>原始数据!G183</f>
        <v>1</v>
      </c>
      <c r="H183" s="108" t="str">
        <f>原始数据!H183</f>
        <v>上</v>
      </c>
      <c r="I183" s="108" t="str">
        <f>IF(原始数据!Y183="","",原始数据!Y183)</f>
        <v/>
      </c>
      <c r="J183" s="108" t="str">
        <f>原始数据!J183</f>
        <v/>
      </c>
      <c r="K183" s="167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39" t="str">
        <f>IF(原始数据!AT183="","",原始数据!AT183)</f>
        <v/>
      </c>
      <c r="M183" s="177"/>
      <c r="N183" s="181"/>
      <c r="O183" s="181"/>
      <c r="P183" s="167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39" t="str">
        <f>IF(原始数据!AU183="","",原始数据!AU183)</f>
        <v/>
      </c>
      <c r="R183" s="177"/>
      <c r="S183" s="177"/>
      <c r="T183" s="177"/>
      <c r="U183" s="167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39" t="str">
        <f>IF(原始数据!AW183="","",原始数据!AW183)</f>
        <v/>
      </c>
      <c r="W183" s="177"/>
      <c r="X183" s="177"/>
      <c r="Y183" s="177"/>
      <c r="Z183" s="167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39" t="str">
        <f>IF(原始数据!AY183="","",原始数据!AY183)</f>
        <v/>
      </c>
      <c r="AB183" s="177"/>
      <c r="AC183" s="177"/>
      <c r="AD183" s="177"/>
      <c r="AE183" s="139" t="str">
        <f>IF(原始数据!K183="","",原始数据!K183)</f>
        <v/>
      </c>
      <c r="AF183" s="139" t="str">
        <f>IF(原始数据!L183="","",原始数据!L183)</f>
        <v/>
      </c>
      <c r="AG183" s="139" t="str">
        <f>IF(原始数据!AZ183="","",原始数据!AZ183)</f>
        <v/>
      </c>
      <c r="AH183" s="177"/>
      <c r="AI183" s="177"/>
      <c r="AJ183" s="177"/>
      <c r="AK183" s="177"/>
      <c r="AL183" s="177"/>
      <c r="AM183" s="168"/>
      <c r="AN183" s="168"/>
      <c r="AO183" s="168"/>
      <c r="AP183" s="168"/>
      <c r="AQ183" s="182"/>
      <c r="AR183" s="182"/>
      <c r="AS183" s="182"/>
      <c r="AT183" s="182"/>
      <c r="AU183" s="183"/>
      <c r="AV183" s="183"/>
      <c r="AW183" s="183"/>
      <c r="AX183" s="183"/>
      <c r="AY183" s="184"/>
      <c r="AZ183" s="184"/>
      <c r="BA183" s="173"/>
      <c r="BB183" s="174"/>
      <c r="BC183" s="175">
        <f t="shared" si="9"/>
        <v>0</v>
      </c>
      <c r="BD183" s="175" t="str">
        <f t="shared" si="10"/>
        <v/>
      </c>
      <c r="BE183" s="142" t="str">
        <f t="shared" si="8"/>
        <v/>
      </c>
      <c r="BF183" s="176" t="str">
        <f t="shared" si="11"/>
        <v/>
      </c>
    </row>
    <row r="184" spans="1:58">
      <c r="A184" s="166">
        <f>输入错误检查!B183</f>
        <v>0</v>
      </c>
      <c r="B184" s="108" t="str">
        <f>原始数据!B184</f>
        <v/>
      </c>
      <c r="C184" s="108" t="str">
        <f>原始数据!C184</f>
        <v/>
      </c>
      <c r="D184" s="108" t="str">
        <f>原始数据!D184</f>
        <v/>
      </c>
      <c r="E184" s="108" t="str">
        <f>原始数据!E184</f>
        <v/>
      </c>
      <c r="F184" s="108" t="str">
        <f>原始数据!F184</f>
        <v/>
      </c>
      <c r="G184" s="108">
        <f>原始数据!G184</f>
        <v>1</v>
      </c>
      <c r="H184" s="108" t="str">
        <f>原始数据!H184</f>
        <v>下</v>
      </c>
      <c r="I184" s="108" t="str">
        <f>IF(原始数据!Y184="","",原始数据!Y184)</f>
        <v/>
      </c>
      <c r="J184" s="108" t="str">
        <f>原始数据!J184</f>
        <v/>
      </c>
      <c r="K184" s="167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39" t="str">
        <f>IF(原始数据!AT184="","",原始数据!AT184)</f>
        <v/>
      </c>
      <c r="M184" s="177"/>
      <c r="N184" s="181"/>
      <c r="O184" s="181"/>
      <c r="P184" s="167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39" t="str">
        <f>IF(原始数据!AU184="","",原始数据!AU184)</f>
        <v/>
      </c>
      <c r="R184" s="177"/>
      <c r="S184" s="177"/>
      <c r="T184" s="177"/>
      <c r="U184" s="167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39" t="str">
        <f>IF(原始数据!AW184="","",原始数据!AW184)</f>
        <v/>
      </c>
      <c r="W184" s="177"/>
      <c r="X184" s="177"/>
      <c r="Y184" s="177"/>
      <c r="Z184" s="167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39" t="str">
        <f>IF(原始数据!AY184="","",原始数据!AY184)</f>
        <v/>
      </c>
      <c r="AB184" s="177"/>
      <c r="AC184" s="177"/>
      <c r="AD184" s="177"/>
      <c r="AE184" s="139" t="str">
        <f>IF(原始数据!K184="","",原始数据!K184)</f>
        <v/>
      </c>
      <c r="AF184" s="139" t="str">
        <f>IF(原始数据!L184="","",原始数据!L184)</f>
        <v/>
      </c>
      <c r="AG184" s="139" t="str">
        <f>IF(原始数据!AZ184="","",原始数据!AZ184)</f>
        <v/>
      </c>
      <c r="AH184" s="177"/>
      <c r="AI184" s="177"/>
      <c r="AJ184" s="177"/>
      <c r="AK184" s="177"/>
      <c r="AL184" s="177"/>
      <c r="AM184" s="168"/>
      <c r="AN184" s="168"/>
      <c r="AO184" s="168"/>
      <c r="AP184" s="168"/>
      <c r="AQ184" s="182"/>
      <c r="AR184" s="182"/>
      <c r="AS184" s="182"/>
      <c r="AT184" s="182"/>
      <c r="AU184" s="183"/>
      <c r="AV184" s="183"/>
      <c r="AW184" s="183"/>
      <c r="AX184" s="183"/>
      <c r="AY184" s="184"/>
      <c r="AZ184" s="184"/>
      <c r="BA184" s="173"/>
      <c r="BB184" s="174"/>
      <c r="BC184" s="175">
        <f t="shared" si="9"/>
        <v>0</v>
      </c>
      <c r="BD184" s="175" t="str">
        <f t="shared" si="10"/>
        <v/>
      </c>
      <c r="BE184" s="142" t="str">
        <f t="shared" si="8"/>
        <v/>
      </c>
      <c r="BF184" s="176" t="str">
        <f t="shared" si="11"/>
        <v/>
      </c>
    </row>
    <row r="185" spans="1:58">
      <c r="A185" s="166">
        <f>输入错误检查!B184</f>
        <v>0</v>
      </c>
      <c r="B185" s="108" t="str">
        <f>原始数据!B185</f>
        <v/>
      </c>
      <c r="C185" s="108" t="str">
        <f>原始数据!C185</f>
        <v/>
      </c>
      <c r="D185" s="108" t="str">
        <f>原始数据!D185</f>
        <v/>
      </c>
      <c r="E185" s="108" t="str">
        <f>原始数据!E185</f>
        <v/>
      </c>
      <c r="F185" s="108" t="str">
        <f>原始数据!F185</f>
        <v/>
      </c>
      <c r="G185" s="108">
        <f>原始数据!G185</f>
        <v>2</v>
      </c>
      <c r="H185" s="108" t="str">
        <f>原始数据!H185</f>
        <v>上</v>
      </c>
      <c r="I185" s="108" t="str">
        <f>IF(原始数据!Y185="","",原始数据!Y185)</f>
        <v/>
      </c>
      <c r="J185" s="108" t="str">
        <f>原始数据!J185</f>
        <v/>
      </c>
      <c r="K185" s="167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39" t="str">
        <f>IF(原始数据!AT185="","",原始数据!AT185)</f>
        <v/>
      </c>
      <c r="M185" s="177"/>
      <c r="N185" s="181"/>
      <c r="O185" s="181"/>
      <c r="P185" s="167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39" t="str">
        <f>IF(原始数据!AU185="","",原始数据!AU185)</f>
        <v/>
      </c>
      <c r="R185" s="177"/>
      <c r="S185" s="177"/>
      <c r="T185" s="177"/>
      <c r="U185" s="167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39" t="str">
        <f>IF(原始数据!AW185="","",原始数据!AW185)</f>
        <v/>
      </c>
      <c r="W185" s="177"/>
      <c r="X185" s="177"/>
      <c r="Y185" s="177"/>
      <c r="Z185" s="167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39" t="str">
        <f>IF(原始数据!AY185="","",原始数据!AY185)</f>
        <v/>
      </c>
      <c r="AB185" s="177"/>
      <c r="AC185" s="177"/>
      <c r="AD185" s="177"/>
      <c r="AE185" s="139" t="str">
        <f>IF(原始数据!K185="","",原始数据!K185)</f>
        <v/>
      </c>
      <c r="AF185" s="139" t="str">
        <f>IF(原始数据!L185="","",原始数据!L185)</f>
        <v/>
      </c>
      <c r="AG185" s="139" t="str">
        <f>IF(原始数据!AZ185="","",原始数据!AZ185)</f>
        <v/>
      </c>
      <c r="AH185" s="177"/>
      <c r="AI185" s="177"/>
      <c r="AJ185" s="177"/>
      <c r="AK185" s="177"/>
      <c r="AL185" s="177"/>
      <c r="AM185" s="168"/>
      <c r="AN185" s="168"/>
      <c r="AO185" s="168"/>
      <c r="AP185" s="168"/>
      <c r="AQ185" s="182"/>
      <c r="AR185" s="182"/>
      <c r="AS185" s="182"/>
      <c r="AT185" s="182"/>
      <c r="AU185" s="183"/>
      <c r="AV185" s="183"/>
      <c r="AW185" s="183"/>
      <c r="AX185" s="183"/>
      <c r="AY185" s="184"/>
      <c r="AZ185" s="184"/>
      <c r="BA185" s="173"/>
      <c r="BB185" s="174"/>
      <c r="BC185" s="175">
        <f t="shared" si="9"/>
        <v>0</v>
      </c>
      <c r="BD185" s="175" t="str">
        <f t="shared" si="10"/>
        <v/>
      </c>
      <c r="BE185" s="142" t="str">
        <f t="shared" si="8"/>
        <v/>
      </c>
      <c r="BF185" s="176" t="str">
        <f t="shared" si="11"/>
        <v/>
      </c>
    </row>
    <row r="186" spans="1:58">
      <c r="A186" s="166">
        <f>输入错误检查!B185</f>
        <v>0</v>
      </c>
      <c r="B186" s="108" t="str">
        <f>原始数据!B186</f>
        <v/>
      </c>
      <c r="C186" s="108" t="str">
        <f>原始数据!C186</f>
        <v/>
      </c>
      <c r="D186" s="108" t="str">
        <f>原始数据!D186</f>
        <v/>
      </c>
      <c r="E186" s="108" t="str">
        <f>原始数据!E186</f>
        <v/>
      </c>
      <c r="F186" s="108" t="str">
        <f>原始数据!F186</f>
        <v/>
      </c>
      <c r="G186" s="108">
        <f>原始数据!G186</f>
        <v>2</v>
      </c>
      <c r="H186" s="108" t="str">
        <f>原始数据!H186</f>
        <v>下</v>
      </c>
      <c r="I186" s="108" t="str">
        <f>IF(原始数据!Y186="","",原始数据!Y186)</f>
        <v/>
      </c>
      <c r="J186" s="108" t="str">
        <f>原始数据!J186</f>
        <v/>
      </c>
      <c r="K186" s="167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39" t="str">
        <f>IF(原始数据!AT186="","",原始数据!AT186)</f>
        <v/>
      </c>
      <c r="M186" s="177"/>
      <c r="N186" s="181"/>
      <c r="O186" s="181"/>
      <c r="P186" s="167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39" t="str">
        <f>IF(原始数据!AU186="","",原始数据!AU186)</f>
        <v/>
      </c>
      <c r="R186" s="177"/>
      <c r="S186" s="177"/>
      <c r="T186" s="177"/>
      <c r="U186" s="167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39" t="str">
        <f>IF(原始数据!AW186="","",原始数据!AW186)</f>
        <v/>
      </c>
      <c r="W186" s="177"/>
      <c r="X186" s="177"/>
      <c r="Y186" s="177"/>
      <c r="Z186" s="167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39" t="str">
        <f>IF(原始数据!AY186="","",原始数据!AY186)</f>
        <v/>
      </c>
      <c r="AB186" s="177"/>
      <c r="AC186" s="177"/>
      <c r="AD186" s="177"/>
      <c r="AE186" s="139" t="str">
        <f>IF(原始数据!K186="","",原始数据!K186)</f>
        <v/>
      </c>
      <c r="AF186" s="139" t="str">
        <f>IF(原始数据!L186="","",原始数据!L186)</f>
        <v/>
      </c>
      <c r="AG186" s="139" t="str">
        <f>IF(原始数据!AZ186="","",原始数据!AZ186)</f>
        <v/>
      </c>
      <c r="AH186" s="177"/>
      <c r="AI186" s="177"/>
      <c r="AJ186" s="177"/>
      <c r="AK186" s="177"/>
      <c r="AL186" s="177"/>
      <c r="AM186" s="168"/>
      <c r="AN186" s="168"/>
      <c r="AO186" s="168"/>
      <c r="AP186" s="168"/>
      <c r="AQ186" s="182"/>
      <c r="AR186" s="182"/>
      <c r="AS186" s="182"/>
      <c r="AT186" s="182"/>
      <c r="AU186" s="183"/>
      <c r="AV186" s="183"/>
      <c r="AW186" s="183"/>
      <c r="AX186" s="183"/>
      <c r="AY186" s="184"/>
      <c r="AZ186" s="184"/>
      <c r="BA186" s="173"/>
      <c r="BB186" s="174"/>
      <c r="BC186" s="175">
        <f t="shared" si="9"/>
        <v>0</v>
      </c>
      <c r="BD186" s="175" t="str">
        <f t="shared" si="10"/>
        <v/>
      </c>
      <c r="BE186" s="142" t="str">
        <f t="shared" si="8"/>
        <v/>
      </c>
      <c r="BF186" s="176" t="str">
        <f t="shared" si="11"/>
        <v/>
      </c>
    </row>
    <row r="187" spans="1:58">
      <c r="A187" s="166">
        <f>输入错误检查!B186</f>
        <v>0</v>
      </c>
      <c r="B187" s="108" t="str">
        <f>原始数据!B187</f>
        <v/>
      </c>
      <c r="C187" s="108" t="str">
        <f>原始数据!C187</f>
        <v/>
      </c>
      <c r="D187" s="108" t="str">
        <f>原始数据!D187</f>
        <v/>
      </c>
      <c r="E187" s="108" t="str">
        <f>原始数据!E187</f>
        <v/>
      </c>
      <c r="F187" s="108" t="str">
        <f>原始数据!F187</f>
        <v/>
      </c>
      <c r="G187" s="108">
        <f>原始数据!G187</f>
        <v>3</v>
      </c>
      <c r="H187" s="108" t="str">
        <f>原始数据!H187</f>
        <v>上</v>
      </c>
      <c r="I187" s="108" t="str">
        <f>IF(原始数据!Y187="","",原始数据!Y187)</f>
        <v/>
      </c>
      <c r="J187" s="108" t="str">
        <f>原始数据!J187</f>
        <v/>
      </c>
      <c r="K187" s="167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39" t="str">
        <f>IF(原始数据!AT187="","",原始数据!AT187)</f>
        <v/>
      </c>
      <c r="M187" s="177"/>
      <c r="N187" s="181"/>
      <c r="O187" s="181"/>
      <c r="P187" s="167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39" t="str">
        <f>IF(原始数据!AU187="","",原始数据!AU187)</f>
        <v/>
      </c>
      <c r="R187" s="177"/>
      <c r="S187" s="177"/>
      <c r="T187" s="177"/>
      <c r="U187" s="167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39" t="str">
        <f>IF(原始数据!AW187="","",原始数据!AW187)</f>
        <v/>
      </c>
      <c r="W187" s="177"/>
      <c r="X187" s="177"/>
      <c r="Y187" s="177"/>
      <c r="Z187" s="167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39" t="str">
        <f>IF(原始数据!AY187="","",原始数据!AY187)</f>
        <v/>
      </c>
      <c r="AB187" s="177"/>
      <c r="AC187" s="177"/>
      <c r="AD187" s="177"/>
      <c r="AE187" s="139" t="str">
        <f>IF(原始数据!K187="","",原始数据!K187)</f>
        <v/>
      </c>
      <c r="AF187" s="139" t="str">
        <f>IF(原始数据!L187="","",原始数据!L187)</f>
        <v/>
      </c>
      <c r="AG187" s="139" t="str">
        <f>IF(原始数据!AZ187="","",原始数据!AZ187)</f>
        <v/>
      </c>
      <c r="AH187" s="177"/>
      <c r="AI187" s="177"/>
      <c r="AJ187" s="177"/>
      <c r="AK187" s="177"/>
      <c r="AL187" s="177"/>
      <c r="AM187" s="168"/>
      <c r="AN187" s="168"/>
      <c r="AO187" s="168"/>
      <c r="AP187" s="168"/>
      <c r="AQ187" s="182"/>
      <c r="AR187" s="182"/>
      <c r="AS187" s="182"/>
      <c r="AT187" s="182"/>
      <c r="AU187" s="183"/>
      <c r="AV187" s="183"/>
      <c r="AW187" s="183"/>
      <c r="AX187" s="183"/>
      <c r="AY187" s="184"/>
      <c r="AZ187" s="184"/>
      <c r="BA187" s="173"/>
      <c r="BB187" s="174"/>
      <c r="BC187" s="175">
        <f t="shared" si="9"/>
        <v>0</v>
      </c>
      <c r="BD187" s="175" t="str">
        <f t="shared" si="10"/>
        <v/>
      </c>
      <c r="BE187" s="142" t="str">
        <f t="shared" si="8"/>
        <v/>
      </c>
      <c r="BF187" s="176" t="str">
        <f t="shared" si="11"/>
        <v/>
      </c>
    </row>
    <row r="188" spans="1:58">
      <c r="A188" s="166">
        <f>输入错误检查!B187</f>
        <v>0</v>
      </c>
      <c r="B188" s="108" t="str">
        <f>原始数据!B188</f>
        <v/>
      </c>
      <c r="C188" s="108" t="str">
        <f>原始数据!C188</f>
        <v/>
      </c>
      <c r="D188" s="108" t="str">
        <f>原始数据!D188</f>
        <v/>
      </c>
      <c r="E188" s="108" t="str">
        <f>原始数据!E188</f>
        <v/>
      </c>
      <c r="F188" s="108" t="str">
        <f>原始数据!F188</f>
        <v/>
      </c>
      <c r="G188" s="108">
        <f>原始数据!G188</f>
        <v>3</v>
      </c>
      <c r="H188" s="108" t="str">
        <f>原始数据!H188</f>
        <v>下</v>
      </c>
      <c r="I188" s="108" t="str">
        <f>IF(原始数据!Y188="","",原始数据!Y188)</f>
        <v/>
      </c>
      <c r="J188" s="108" t="str">
        <f>原始数据!J188</f>
        <v/>
      </c>
      <c r="K188" s="167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39" t="str">
        <f>IF(原始数据!AT188="","",原始数据!AT188)</f>
        <v/>
      </c>
      <c r="M188" s="177"/>
      <c r="N188" s="181"/>
      <c r="O188" s="181"/>
      <c r="P188" s="167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39" t="str">
        <f>IF(原始数据!AU188="","",原始数据!AU188)</f>
        <v/>
      </c>
      <c r="R188" s="177"/>
      <c r="S188" s="177"/>
      <c r="T188" s="177"/>
      <c r="U188" s="167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39" t="str">
        <f>IF(原始数据!AW188="","",原始数据!AW188)</f>
        <v/>
      </c>
      <c r="W188" s="177"/>
      <c r="X188" s="177"/>
      <c r="Y188" s="177"/>
      <c r="Z188" s="167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39" t="str">
        <f>IF(原始数据!AY188="","",原始数据!AY188)</f>
        <v/>
      </c>
      <c r="AB188" s="177"/>
      <c r="AC188" s="177"/>
      <c r="AD188" s="177"/>
      <c r="AE188" s="139" t="str">
        <f>IF(原始数据!K188="","",原始数据!K188)</f>
        <v/>
      </c>
      <c r="AF188" s="139" t="str">
        <f>IF(原始数据!L188="","",原始数据!L188)</f>
        <v/>
      </c>
      <c r="AG188" s="139" t="str">
        <f>IF(原始数据!AZ188="","",原始数据!AZ188)</f>
        <v/>
      </c>
      <c r="AH188" s="177"/>
      <c r="AI188" s="177"/>
      <c r="AJ188" s="177"/>
      <c r="AK188" s="177"/>
      <c r="AL188" s="177"/>
      <c r="AM188" s="168"/>
      <c r="AN188" s="168"/>
      <c r="AO188" s="168"/>
      <c r="AP188" s="168"/>
      <c r="AQ188" s="182"/>
      <c r="AR188" s="182"/>
      <c r="AS188" s="182"/>
      <c r="AT188" s="182"/>
      <c r="AU188" s="183"/>
      <c r="AV188" s="183"/>
      <c r="AW188" s="183"/>
      <c r="AX188" s="183"/>
      <c r="AY188" s="184"/>
      <c r="AZ188" s="184"/>
      <c r="BA188" s="173"/>
      <c r="BB188" s="174"/>
      <c r="BC188" s="175">
        <f t="shared" si="9"/>
        <v>0</v>
      </c>
      <c r="BD188" s="175" t="str">
        <f t="shared" si="10"/>
        <v/>
      </c>
      <c r="BE188" s="142" t="str">
        <f t="shared" si="8"/>
        <v/>
      </c>
      <c r="BF188" s="176" t="str">
        <f t="shared" si="11"/>
        <v/>
      </c>
    </row>
    <row r="189" spans="1:58">
      <c r="A189" s="166">
        <f>输入错误检查!B188</f>
        <v>0</v>
      </c>
      <c r="B189" s="108" t="str">
        <f>原始数据!B189</f>
        <v/>
      </c>
      <c r="C189" s="108" t="str">
        <f>原始数据!C189</f>
        <v/>
      </c>
      <c r="D189" s="108" t="str">
        <f>原始数据!D189</f>
        <v/>
      </c>
      <c r="E189" s="108" t="str">
        <f>原始数据!E189</f>
        <v/>
      </c>
      <c r="F189" s="108" t="str">
        <f>原始数据!F189</f>
        <v/>
      </c>
      <c r="G189" s="108">
        <f>原始数据!G189</f>
        <v>4</v>
      </c>
      <c r="H189" s="108" t="str">
        <f>原始数据!H189</f>
        <v>上</v>
      </c>
      <c r="I189" s="108" t="str">
        <f>IF(原始数据!Y189="","",原始数据!Y189)</f>
        <v/>
      </c>
      <c r="J189" s="108" t="str">
        <f>原始数据!J189</f>
        <v/>
      </c>
      <c r="K189" s="167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39" t="str">
        <f>IF(原始数据!AT189="","",原始数据!AT189)</f>
        <v/>
      </c>
      <c r="M189" s="177"/>
      <c r="N189" s="181"/>
      <c r="O189" s="181"/>
      <c r="P189" s="167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39" t="str">
        <f>IF(原始数据!AU189="","",原始数据!AU189)</f>
        <v/>
      </c>
      <c r="R189" s="177"/>
      <c r="S189" s="177"/>
      <c r="T189" s="177"/>
      <c r="U189" s="167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39" t="str">
        <f>IF(原始数据!AW189="","",原始数据!AW189)</f>
        <v/>
      </c>
      <c r="W189" s="177"/>
      <c r="X189" s="177"/>
      <c r="Y189" s="177"/>
      <c r="Z189" s="167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39" t="str">
        <f>IF(原始数据!AY189="","",原始数据!AY189)</f>
        <v/>
      </c>
      <c r="AB189" s="177"/>
      <c r="AC189" s="177"/>
      <c r="AD189" s="177"/>
      <c r="AE189" s="139" t="str">
        <f>IF(原始数据!K189="","",原始数据!K189)</f>
        <v/>
      </c>
      <c r="AF189" s="139" t="str">
        <f>IF(原始数据!L189="","",原始数据!L189)</f>
        <v/>
      </c>
      <c r="AG189" s="139" t="str">
        <f>IF(原始数据!AZ189="","",原始数据!AZ189)</f>
        <v/>
      </c>
      <c r="AH189" s="177"/>
      <c r="AI189" s="177"/>
      <c r="AJ189" s="177"/>
      <c r="AK189" s="177"/>
      <c r="AL189" s="177"/>
      <c r="AM189" s="168"/>
      <c r="AN189" s="168"/>
      <c r="AO189" s="168"/>
      <c r="AP189" s="168"/>
      <c r="AQ189" s="182"/>
      <c r="AR189" s="182"/>
      <c r="AS189" s="182"/>
      <c r="AT189" s="182"/>
      <c r="AU189" s="183"/>
      <c r="AV189" s="183"/>
      <c r="AW189" s="183"/>
      <c r="AX189" s="183"/>
      <c r="AY189" s="184"/>
      <c r="AZ189" s="184"/>
      <c r="BA189" s="173"/>
      <c r="BB189" s="174"/>
      <c r="BC189" s="175">
        <f t="shared" si="9"/>
        <v>0</v>
      </c>
      <c r="BD189" s="175" t="str">
        <f t="shared" si="10"/>
        <v/>
      </c>
      <c r="BE189" s="142" t="str">
        <f t="shared" si="8"/>
        <v/>
      </c>
      <c r="BF189" s="176" t="str">
        <f t="shared" si="11"/>
        <v/>
      </c>
    </row>
    <row r="190" spans="1:58">
      <c r="A190" s="166">
        <f>输入错误检查!B189</f>
        <v>0</v>
      </c>
      <c r="B190" s="108" t="str">
        <f>原始数据!B190</f>
        <v/>
      </c>
      <c r="C190" s="108" t="str">
        <f>原始数据!C190</f>
        <v/>
      </c>
      <c r="D190" s="108" t="str">
        <f>原始数据!D190</f>
        <v/>
      </c>
      <c r="E190" s="108" t="str">
        <f>原始数据!E190</f>
        <v/>
      </c>
      <c r="F190" s="108" t="str">
        <f>原始数据!F190</f>
        <v/>
      </c>
      <c r="G190" s="108">
        <f>原始数据!G190</f>
        <v>4</v>
      </c>
      <c r="H190" s="108" t="str">
        <f>原始数据!H190</f>
        <v>下</v>
      </c>
      <c r="I190" s="108" t="str">
        <f>IF(原始数据!Y190="","",原始数据!Y190)</f>
        <v/>
      </c>
      <c r="J190" s="108" t="str">
        <f>原始数据!J190</f>
        <v/>
      </c>
      <c r="K190" s="167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39" t="str">
        <f>IF(原始数据!AT190="","",原始数据!AT190)</f>
        <v/>
      </c>
      <c r="M190" s="177"/>
      <c r="N190" s="181"/>
      <c r="O190" s="181"/>
      <c r="P190" s="167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39" t="str">
        <f>IF(原始数据!AU190="","",原始数据!AU190)</f>
        <v/>
      </c>
      <c r="R190" s="177"/>
      <c r="S190" s="177"/>
      <c r="T190" s="177"/>
      <c r="U190" s="167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39" t="str">
        <f>IF(原始数据!AW190="","",原始数据!AW190)</f>
        <v/>
      </c>
      <c r="W190" s="177"/>
      <c r="X190" s="177"/>
      <c r="Y190" s="177"/>
      <c r="Z190" s="167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39" t="str">
        <f>IF(原始数据!AY190="","",原始数据!AY190)</f>
        <v/>
      </c>
      <c r="AB190" s="177"/>
      <c r="AC190" s="177"/>
      <c r="AD190" s="177"/>
      <c r="AE190" s="139" t="str">
        <f>IF(原始数据!K190="","",原始数据!K190)</f>
        <v/>
      </c>
      <c r="AF190" s="139" t="str">
        <f>IF(原始数据!L190="","",原始数据!L190)</f>
        <v/>
      </c>
      <c r="AG190" s="139" t="str">
        <f>IF(原始数据!AZ190="","",原始数据!AZ190)</f>
        <v/>
      </c>
      <c r="AH190" s="177"/>
      <c r="AI190" s="177"/>
      <c r="AJ190" s="177"/>
      <c r="AK190" s="177"/>
      <c r="AL190" s="177"/>
      <c r="AM190" s="168"/>
      <c r="AN190" s="168"/>
      <c r="AO190" s="168"/>
      <c r="AP190" s="168"/>
      <c r="AQ190" s="182"/>
      <c r="AR190" s="182"/>
      <c r="AS190" s="182"/>
      <c r="AT190" s="182"/>
      <c r="AU190" s="183"/>
      <c r="AV190" s="183"/>
      <c r="AW190" s="183"/>
      <c r="AX190" s="183"/>
      <c r="AY190" s="184"/>
      <c r="AZ190" s="184"/>
      <c r="BA190" s="173"/>
      <c r="BB190" s="174"/>
      <c r="BC190" s="175">
        <f t="shared" si="9"/>
        <v>0</v>
      </c>
      <c r="BD190" s="175" t="str">
        <f t="shared" si="10"/>
        <v/>
      </c>
      <c r="BE190" s="142" t="str">
        <f t="shared" si="8"/>
        <v/>
      </c>
      <c r="BF190" s="176" t="str">
        <f t="shared" si="11"/>
        <v/>
      </c>
    </row>
    <row r="191" spans="1:58">
      <c r="A191" s="166">
        <f>输入错误检查!B190</f>
        <v>0</v>
      </c>
      <c r="B191" s="108" t="str">
        <f>原始数据!B191</f>
        <v/>
      </c>
      <c r="C191" s="108" t="str">
        <f>原始数据!C191</f>
        <v/>
      </c>
      <c r="D191" s="108" t="str">
        <f>原始数据!D191</f>
        <v/>
      </c>
      <c r="E191" s="108" t="str">
        <f>原始数据!E191</f>
        <v/>
      </c>
      <c r="F191" s="108" t="str">
        <f>原始数据!F191</f>
        <v/>
      </c>
      <c r="G191" s="108">
        <f>原始数据!G191</f>
        <v>5</v>
      </c>
      <c r="H191" s="108" t="str">
        <f>原始数据!H191</f>
        <v>上</v>
      </c>
      <c r="I191" s="108" t="str">
        <f>IF(原始数据!Y191="","",原始数据!Y191)</f>
        <v/>
      </c>
      <c r="J191" s="108" t="str">
        <f>原始数据!J191</f>
        <v/>
      </c>
      <c r="K191" s="167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39" t="str">
        <f>IF(原始数据!AT191="","",原始数据!AT191)</f>
        <v/>
      </c>
      <c r="M191" s="177"/>
      <c r="N191" s="181"/>
      <c r="O191" s="181"/>
      <c r="P191" s="167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39" t="str">
        <f>IF(原始数据!AU191="","",原始数据!AU191)</f>
        <v/>
      </c>
      <c r="R191" s="177"/>
      <c r="S191" s="177"/>
      <c r="T191" s="177"/>
      <c r="U191" s="167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39" t="str">
        <f>IF(原始数据!AW191="","",原始数据!AW191)</f>
        <v/>
      </c>
      <c r="W191" s="177"/>
      <c r="X191" s="177"/>
      <c r="Y191" s="177"/>
      <c r="Z191" s="167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39" t="str">
        <f>IF(原始数据!AY191="","",原始数据!AY191)</f>
        <v/>
      </c>
      <c r="AB191" s="177"/>
      <c r="AC191" s="177"/>
      <c r="AD191" s="177"/>
      <c r="AE191" s="139" t="str">
        <f>IF(原始数据!K191="","",原始数据!K191)</f>
        <v/>
      </c>
      <c r="AF191" s="139" t="str">
        <f>IF(原始数据!L191="","",原始数据!L191)</f>
        <v/>
      </c>
      <c r="AG191" s="139" t="str">
        <f>IF(原始数据!AZ191="","",原始数据!AZ191)</f>
        <v/>
      </c>
      <c r="AH191" s="177"/>
      <c r="AI191" s="177"/>
      <c r="AJ191" s="177"/>
      <c r="AK191" s="177"/>
      <c r="AL191" s="177"/>
      <c r="AM191" s="168"/>
      <c r="AN191" s="168"/>
      <c r="AO191" s="168"/>
      <c r="AP191" s="168"/>
      <c r="AQ191" s="182"/>
      <c r="AR191" s="182"/>
      <c r="AS191" s="182"/>
      <c r="AT191" s="182"/>
      <c r="AU191" s="183"/>
      <c r="AV191" s="183"/>
      <c r="AW191" s="183"/>
      <c r="AX191" s="183"/>
      <c r="AY191" s="184"/>
      <c r="AZ191" s="184"/>
      <c r="BA191" s="173"/>
      <c r="BB191" s="174"/>
      <c r="BC191" s="175">
        <f t="shared" si="9"/>
        <v>0</v>
      </c>
      <c r="BD191" s="175" t="str">
        <f t="shared" si="10"/>
        <v/>
      </c>
      <c r="BE191" s="142" t="str">
        <f t="shared" si="8"/>
        <v/>
      </c>
      <c r="BF191" s="176" t="str">
        <f t="shared" si="11"/>
        <v/>
      </c>
    </row>
    <row r="192" spans="1:58">
      <c r="A192" s="166">
        <f>输入错误检查!B191</f>
        <v>0</v>
      </c>
      <c r="B192" s="108" t="str">
        <f>原始数据!B192</f>
        <v/>
      </c>
      <c r="C192" s="108" t="str">
        <f>原始数据!C192</f>
        <v/>
      </c>
      <c r="D192" s="108" t="str">
        <f>原始数据!D192</f>
        <v/>
      </c>
      <c r="E192" s="108" t="str">
        <f>原始数据!E192</f>
        <v/>
      </c>
      <c r="F192" s="108" t="str">
        <f>原始数据!F192</f>
        <v/>
      </c>
      <c r="G192" s="108">
        <f>原始数据!G192</f>
        <v>5</v>
      </c>
      <c r="H192" s="108" t="str">
        <f>原始数据!H192</f>
        <v>下</v>
      </c>
      <c r="I192" s="108" t="str">
        <f>IF(原始数据!Y192="","",原始数据!Y192)</f>
        <v/>
      </c>
      <c r="J192" s="108" t="str">
        <f>原始数据!J192</f>
        <v/>
      </c>
      <c r="K192" s="167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39" t="str">
        <f>IF(原始数据!AT192="","",原始数据!AT192)</f>
        <v/>
      </c>
      <c r="M192" s="177"/>
      <c r="N192" s="181"/>
      <c r="O192" s="181"/>
      <c r="P192" s="167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39" t="str">
        <f>IF(原始数据!AU192="","",原始数据!AU192)</f>
        <v/>
      </c>
      <c r="R192" s="177"/>
      <c r="S192" s="177"/>
      <c r="T192" s="177"/>
      <c r="U192" s="167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39" t="str">
        <f>IF(原始数据!AW192="","",原始数据!AW192)</f>
        <v/>
      </c>
      <c r="W192" s="177"/>
      <c r="X192" s="177"/>
      <c r="Y192" s="177"/>
      <c r="Z192" s="167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39" t="str">
        <f>IF(原始数据!AY192="","",原始数据!AY192)</f>
        <v/>
      </c>
      <c r="AB192" s="177"/>
      <c r="AC192" s="177"/>
      <c r="AD192" s="177"/>
      <c r="AE192" s="139" t="str">
        <f>IF(原始数据!K192="","",原始数据!K192)</f>
        <v/>
      </c>
      <c r="AF192" s="139" t="str">
        <f>IF(原始数据!L192="","",原始数据!L192)</f>
        <v/>
      </c>
      <c r="AG192" s="139" t="str">
        <f>IF(原始数据!AZ192="","",原始数据!AZ192)</f>
        <v/>
      </c>
      <c r="AH192" s="177"/>
      <c r="AI192" s="177"/>
      <c r="AJ192" s="177"/>
      <c r="AK192" s="177"/>
      <c r="AL192" s="177"/>
      <c r="AM192" s="168"/>
      <c r="AN192" s="168"/>
      <c r="AO192" s="168"/>
      <c r="AP192" s="168"/>
      <c r="AQ192" s="182"/>
      <c r="AR192" s="182"/>
      <c r="AS192" s="182"/>
      <c r="AT192" s="182"/>
      <c r="AU192" s="183"/>
      <c r="AV192" s="183"/>
      <c r="AW192" s="183"/>
      <c r="AX192" s="183"/>
      <c r="AY192" s="184"/>
      <c r="AZ192" s="184"/>
      <c r="BA192" s="173"/>
      <c r="BB192" s="174"/>
      <c r="BC192" s="175">
        <f t="shared" si="9"/>
        <v>0</v>
      </c>
      <c r="BD192" s="175" t="str">
        <f t="shared" si="10"/>
        <v/>
      </c>
      <c r="BE192" s="142" t="str">
        <f t="shared" si="8"/>
        <v/>
      </c>
      <c r="BF192" s="176" t="str">
        <f t="shared" si="11"/>
        <v/>
      </c>
    </row>
    <row r="193" spans="1:58">
      <c r="A193" s="166">
        <f>输入错误检查!B192</f>
        <v>0</v>
      </c>
      <c r="B193" s="108" t="str">
        <f>原始数据!B193</f>
        <v/>
      </c>
      <c r="C193" s="108" t="str">
        <f>原始数据!C193</f>
        <v/>
      </c>
      <c r="D193" s="108" t="str">
        <f>原始数据!D193</f>
        <v/>
      </c>
      <c r="E193" s="108" t="str">
        <f>原始数据!E193</f>
        <v/>
      </c>
      <c r="F193" s="108" t="str">
        <f>原始数据!F193</f>
        <v/>
      </c>
      <c r="G193" s="108" t="str">
        <f>原始数据!G193</f>
        <v>加</v>
      </c>
      <c r="H193" s="108" t="str">
        <f>原始数据!H193</f>
        <v>上</v>
      </c>
      <c r="I193" s="108" t="str">
        <f>IF(原始数据!Y193="","",原始数据!Y193)</f>
        <v/>
      </c>
      <c r="J193" s="108" t="str">
        <f>原始数据!J193</f>
        <v/>
      </c>
      <c r="K193" s="167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39" t="str">
        <f>IF(原始数据!AT193="","",原始数据!AT193)</f>
        <v/>
      </c>
      <c r="M193" s="177"/>
      <c r="N193" s="181"/>
      <c r="O193" s="181"/>
      <c r="P193" s="167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39" t="str">
        <f>IF(原始数据!AU193="","",原始数据!AU193)</f>
        <v/>
      </c>
      <c r="R193" s="177"/>
      <c r="S193" s="177"/>
      <c r="T193" s="177"/>
      <c r="U193" s="167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39" t="str">
        <f>IF(原始数据!AW193="","",原始数据!AW193)</f>
        <v/>
      </c>
      <c r="W193" s="177"/>
      <c r="X193" s="177"/>
      <c r="Y193" s="177"/>
      <c r="Z193" s="167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39" t="str">
        <f>IF(原始数据!AY193="","",原始数据!AY193)</f>
        <v/>
      </c>
      <c r="AB193" s="177"/>
      <c r="AC193" s="177"/>
      <c r="AD193" s="177"/>
      <c r="AE193" s="139" t="str">
        <f>IF(原始数据!K193="","",原始数据!K193)</f>
        <v/>
      </c>
      <c r="AF193" s="139" t="str">
        <f>IF(原始数据!L193="","",原始数据!L193)</f>
        <v/>
      </c>
      <c r="AG193" s="139" t="str">
        <f>IF(原始数据!AZ193="","",原始数据!AZ193)</f>
        <v/>
      </c>
      <c r="AH193" s="177"/>
      <c r="AI193" s="177"/>
      <c r="AJ193" s="177"/>
      <c r="AK193" s="177"/>
      <c r="AL193" s="177"/>
      <c r="AM193" s="168"/>
      <c r="AN193" s="168"/>
      <c r="AO193" s="168"/>
      <c r="AP193" s="168"/>
      <c r="AQ193" s="182"/>
      <c r="AR193" s="182"/>
      <c r="AS193" s="182"/>
      <c r="AT193" s="182"/>
      <c r="AU193" s="183"/>
      <c r="AV193" s="183"/>
      <c r="AW193" s="183"/>
      <c r="AX193" s="183"/>
      <c r="AY193" s="184"/>
      <c r="AZ193" s="184"/>
      <c r="BA193" s="173"/>
      <c r="BB193" s="174"/>
      <c r="BC193" s="175">
        <f t="shared" si="9"/>
        <v>0</v>
      </c>
      <c r="BD193" s="175" t="str">
        <f t="shared" si="10"/>
        <v/>
      </c>
      <c r="BE193" s="142" t="str">
        <f t="shared" si="8"/>
        <v/>
      </c>
      <c r="BF193" s="176" t="str">
        <f t="shared" si="11"/>
        <v/>
      </c>
    </row>
    <row r="194" spans="1:58">
      <c r="A194" s="166">
        <f>输入错误检查!B193</f>
        <v>0</v>
      </c>
      <c r="B194" s="108" t="str">
        <f>原始数据!B194</f>
        <v/>
      </c>
      <c r="C194" s="108" t="str">
        <f>原始数据!C194</f>
        <v/>
      </c>
      <c r="D194" s="108" t="str">
        <f>原始数据!D194</f>
        <v/>
      </c>
      <c r="E194" s="108" t="str">
        <f>原始数据!E194</f>
        <v/>
      </c>
      <c r="F194" s="108" t="str">
        <f>原始数据!F194</f>
        <v/>
      </c>
      <c r="G194" s="108" t="str">
        <f>原始数据!G194</f>
        <v>加</v>
      </c>
      <c r="H194" s="108" t="str">
        <f>原始数据!H194</f>
        <v>下</v>
      </c>
      <c r="I194" s="108" t="str">
        <f>IF(原始数据!Y194="","",原始数据!Y194)</f>
        <v/>
      </c>
      <c r="J194" s="108" t="str">
        <f>原始数据!J194</f>
        <v/>
      </c>
      <c r="K194" s="167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39" t="str">
        <f>IF(原始数据!AT194="","",原始数据!AT194)</f>
        <v/>
      </c>
      <c r="M194" s="177"/>
      <c r="N194" s="181"/>
      <c r="O194" s="181"/>
      <c r="P194" s="167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39" t="str">
        <f>IF(原始数据!AU194="","",原始数据!AU194)</f>
        <v/>
      </c>
      <c r="R194" s="177"/>
      <c r="S194" s="177"/>
      <c r="T194" s="177"/>
      <c r="U194" s="167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39" t="str">
        <f>IF(原始数据!AW194="","",原始数据!AW194)</f>
        <v/>
      </c>
      <c r="W194" s="177"/>
      <c r="X194" s="177"/>
      <c r="Y194" s="177"/>
      <c r="Z194" s="167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39" t="str">
        <f>IF(原始数据!AY194="","",原始数据!AY194)</f>
        <v/>
      </c>
      <c r="AB194" s="177"/>
      <c r="AC194" s="177"/>
      <c r="AD194" s="177"/>
      <c r="AE194" s="139" t="str">
        <f>IF(原始数据!K194="","",原始数据!K194)</f>
        <v/>
      </c>
      <c r="AF194" s="139" t="str">
        <f>IF(原始数据!L194="","",原始数据!L194)</f>
        <v/>
      </c>
      <c r="AG194" s="139" t="str">
        <f>IF(原始数据!AZ194="","",原始数据!AZ194)</f>
        <v/>
      </c>
      <c r="AH194" s="177"/>
      <c r="AI194" s="177"/>
      <c r="AJ194" s="177"/>
      <c r="AK194" s="177"/>
      <c r="AL194" s="177"/>
      <c r="AM194" s="168"/>
      <c r="AN194" s="168"/>
      <c r="AO194" s="168"/>
      <c r="AP194" s="168"/>
      <c r="AQ194" s="182"/>
      <c r="AR194" s="182"/>
      <c r="AS194" s="182"/>
      <c r="AT194" s="182"/>
      <c r="AU194" s="183"/>
      <c r="AV194" s="183"/>
      <c r="AW194" s="183"/>
      <c r="AX194" s="183"/>
      <c r="AY194" s="184"/>
      <c r="AZ194" s="184"/>
      <c r="BA194" s="173"/>
      <c r="BB194" s="174"/>
      <c r="BC194" s="175">
        <f t="shared" si="9"/>
        <v>0</v>
      </c>
      <c r="BD194" s="175" t="str">
        <f t="shared" si="10"/>
        <v/>
      </c>
      <c r="BE194" s="142" t="str">
        <f t="shared" si="8"/>
        <v/>
      </c>
      <c r="BF194" s="176" t="str">
        <f t="shared" si="11"/>
        <v/>
      </c>
    </row>
    <row r="195" spans="1:58">
      <c r="A195" s="166">
        <f>输入错误检查!B194</f>
        <v>0</v>
      </c>
      <c r="B195" s="108" t="str">
        <f>原始数据!B195</f>
        <v/>
      </c>
      <c r="C195" s="108" t="str">
        <f>原始数据!C195</f>
        <v/>
      </c>
      <c r="D195" s="108" t="str">
        <f>原始数据!D195</f>
        <v/>
      </c>
      <c r="E195" s="108" t="str">
        <f>原始数据!E195</f>
        <v/>
      </c>
      <c r="F195" s="108" t="str">
        <f>原始数据!F195</f>
        <v/>
      </c>
      <c r="G195" s="108">
        <f>原始数据!G195</f>
        <v>1</v>
      </c>
      <c r="H195" s="108" t="str">
        <f>原始数据!H195</f>
        <v>上</v>
      </c>
      <c r="I195" s="108" t="str">
        <f>IF(原始数据!Y195="","",原始数据!Y195)</f>
        <v/>
      </c>
      <c r="J195" s="108" t="str">
        <f>原始数据!J195</f>
        <v/>
      </c>
      <c r="K195" s="167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39" t="str">
        <f>IF(原始数据!AT195="","",原始数据!AT195)</f>
        <v/>
      </c>
      <c r="M195" s="177"/>
      <c r="N195" s="181"/>
      <c r="O195" s="181"/>
      <c r="P195" s="167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39" t="str">
        <f>IF(原始数据!AU195="","",原始数据!AU195)</f>
        <v/>
      </c>
      <c r="R195" s="177"/>
      <c r="S195" s="177"/>
      <c r="T195" s="177"/>
      <c r="U195" s="167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39" t="str">
        <f>IF(原始数据!AW195="","",原始数据!AW195)</f>
        <v/>
      </c>
      <c r="W195" s="177"/>
      <c r="X195" s="177"/>
      <c r="Y195" s="177"/>
      <c r="Z195" s="167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39" t="str">
        <f>IF(原始数据!AY195="","",原始数据!AY195)</f>
        <v/>
      </c>
      <c r="AB195" s="177"/>
      <c r="AC195" s="177"/>
      <c r="AD195" s="177"/>
      <c r="AE195" s="139" t="str">
        <f>IF(原始数据!K195="","",原始数据!K195)</f>
        <v/>
      </c>
      <c r="AF195" s="139" t="str">
        <f>IF(原始数据!L195="","",原始数据!L195)</f>
        <v/>
      </c>
      <c r="AG195" s="139" t="str">
        <f>IF(原始数据!AZ195="","",原始数据!AZ195)</f>
        <v/>
      </c>
      <c r="AH195" s="177"/>
      <c r="AI195" s="177"/>
      <c r="AJ195" s="177"/>
      <c r="AK195" s="177"/>
      <c r="AL195" s="177"/>
      <c r="AM195" s="168"/>
      <c r="AN195" s="168"/>
      <c r="AO195" s="168"/>
      <c r="AP195" s="168"/>
      <c r="AQ195" s="182"/>
      <c r="AR195" s="182"/>
      <c r="AS195" s="182"/>
      <c r="AT195" s="182"/>
      <c r="AU195" s="183"/>
      <c r="AV195" s="183"/>
      <c r="AW195" s="183"/>
      <c r="AX195" s="183"/>
      <c r="AY195" s="184"/>
      <c r="AZ195" s="184"/>
      <c r="BA195" s="173"/>
      <c r="BB195" s="174"/>
      <c r="BC195" s="175">
        <f t="shared" si="9"/>
        <v>0</v>
      </c>
      <c r="BD195" s="175" t="str">
        <f t="shared" si="10"/>
        <v/>
      </c>
      <c r="BE195" s="142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76" t="str">
        <f t="shared" si="11"/>
        <v/>
      </c>
    </row>
    <row r="196" spans="1:58">
      <c r="A196" s="166">
        <f>输入错误检查!B195</f>
        <v>0</v>
      </c>
      <c r="B196" s="108" t="str">
        <f>原始数据!B196</f>
        <v/>
      </c>
      <c r="C196" s="108" t="str">
        <f>原始数据!C196</f>
        <v/>
      </c>
      <c r="D196" s="108" t="str">
        <f>原始数据!D196</f>
        <v/>
      </c>
      <c r="E196" s="108" t="str">
        <f>原始数据!E196</f>
        <v/>
      </c>
      <c r="F196" s="108" t="str">
        <f>原始数据!F196</f>
        <v/>
      </c>
      <c r="G196" s="108">
        <f>原始数据!G196</f>
        <v>1</v>
      </c>
      <c r="H196" s="108" t="str">
        <f>原始数据!H196</f>
        <v>下</v>
      </c>
      <c r="I196" s="108" t="str">
        <f>IF(原始数据!Y196="","",原始数据!Y196)</f>
        <v/>
      </c>
      <c r="J196" s="108" t="str">
        <f>原始数据!J196</f>
        <v/>
      </c>
      <c r="K196" s="167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39" t="str">
        <f>IF(原始数据!AT196="","",原始数据!AT196)</f>
        <v/>
      </c>
      <c r="M196" s="177"/>
      <c r="N196" s="181"/>
      <c r="O196" s="181"/>
      <c r="P196" s="167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39" t="str">
        <f>IF(原始数据!AU196="","",原始数据!AU196)</f>
        <v/>
      </c>
      <c r="R196" s="177"/>
      <c r="S196" s="177"/>
      <c r="T196" s="177"/>
      <c r="U196" s="167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39" t="str">
        <f>IF(原始数据!AW196="","",原始数据!AW196)</f>
        <v/>
      </c>
      <c r="W196" s="177"/>
      <c r="X196" s="177"/>
      <c r="Y196" s="177"/>
      <c r="Z196" s="167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39" t="str">
        <f>IF(原始数据!AY196="","",原始数据!AY196)</f>
        <v/>
      </c>
      <c r="AB196" s="177"/>
      <c r="AC196" s="177"/>
      <c r="AD196" s="177"/>
      <c r="AE196" s="139" t="str">
        <f>IF(原始数据!K196="","",原始数据!K196)</f>
        <v/>
      </c>
      <c r="AF196" s="139" t="str">
        <f>IF(原始数据!L196="","",原始数据!L196)</f>
        <v/>
      </c>
      <c r="AG196" s="139" t="str">
        <f>IF(原始数据!AZ196="","",原始数据!AZ196)</f>
        <v/>
      </c>
      <c r="AH196" s="177"/>
      <c r="AI196" s="177"/>
      <c r="AJ196" s="177"/>
      <c r="AK196" s="177"/>
      <c r="AL196" s="177"/>
      <c r="AM196" s="168"/>
      <c r="AN196" s="168"/>
      <c r="AO196" s="168"/>
      <c r="AP196" s="168"/>
      <c r="AQ196" s="182"/>
      <c r="AR196" s="182"/>
      <c r="AS196" s="182"/>
      <c r="AT196" s="182"/>
      <c r="AU196" s="183"/>
      <c r="AV196" s="183"/>
      <c r="AW196" s="183"/>
      <c r="AX196" s="183"/>
      <c r="AY196" s="184"/>
      <c r="AZ196" s="184"/>
      <c r="BA196" s="173"/>
      <c r="BB196" s="174"/>
      <c r="BC196" s="175">
        <f t="shared" ref="BC196:BC259" si="13">AQ196*60+AR196-AN196*60-AO196</f>
        <v>0</v>
      </c>
      <c r="BD196" s="175" t="str">
        <f t="shared" ref="BD196:BD259" si="14">IF(AU196="","",AU196*60+AV196-200)</f>
        <v/>
      </c>
      <c r="BE196" s="142" t="str">
        <f t="shared" si="12"/>
        <v/>
      </c>
      <c r="BF196" s="176" t="str">
        <f t="shared" ref="BF196:BF259" si="15">IF(L196="","",L196&amp;","&amp;Q196&amp;","&amp;V196&amp;","&amp;AA196)</f>
        <v/>
      </c>
    </row>
    <row r="197" spans="1:58">
      <c r="A197" s="166">
        <f>输入错误检查!B196</f>
        <v>0</v>
      </c>
      <c r="B197" s="108" t="str">
        <f>原始数据!B197</f>
        <v/>
      </c>
      <c r="C197" s="108" t="str">
        <f>原始数据!C197</f>
        <v/>
      </c>
      <c r="D197" s="108" t="str">
        <f>原始数据!D197</f>
        <v/>
      </c>
      <c r="E197" s="108" t="str">
        <f>原始数据!E197</f>
        <v/>
      </c>
      <c r="F197" s="108" t="str">
        <f>原始数据!F197</f>
        <v/>
      </c>
      <c r="G197" s="108">
        <f>原始数据!G197</f>
        <v>2</v>
      </c>
      <c r="H197" s="108" t="str">
        <f>原始数据!H197</f>
        <v>上</v>
      </c>
      <c r="I197" s="108" t="str">
        <f>IF(原始数据!Y197="","",原始数据!Y197)</f>
        <v/>
      </c>
      <c r="J197" s="108" t="str">
        <f>原始数据!J197</f>
        <v/>
      </c>
      <c r="K197" s="167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39" t="str">
        <f>IF(原始数据!AT197="","",原始数据!AT197)</f>
        <v/>
      </c>
      <c r="M197" s="177"/>
      <c r="N197" s="181"/>
      <c r="O197" s="181"/>
      <c r="P197" s="167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39" t="str">
        <f>IF(原始数据!AU197="","",原始数据!AU197)</f>
        <v/>
      </c>
      <c r="R197" s="177"/>
      <c r="S197" s="177"/>
      <c r="T197" s="177"/>
      <c r="U197" s="167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39" t="str">
        <f>IF(原始数据!AW197="","",原始数据!AW197)</f>
        <v/>
      </c>
      <c r="W197" s="177"/>
      <c r="X197" s="177"/>
      <c r="Y197" s="177"/>
      <c r="Z197" s="167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39" t="str">
        <f>IF(原始数据!AY197="","",原始数据!AY197)</f>
        <v/>
      </c>
      <c r="AB197" s="177"/>
      <c r="AC197" s="177"/>
      <c r="AD197" s="177"/>
      <c r="AE197" s="139" t="str">
        <f>IF(原始数据!K197="","",原始数据!K197)</f>
        <v/>
      </c>
      <c r="AF197" s="139" t="str">
        <f>IF(原始数据!L197="","",原始数据!L197)</f>
        <v/>
      </c>
      <c r="AG197" s="139" t="str">
        <f>IF(原始数据!AZ197="","",原始数据!AZ197)</f>
        <v/>
      </c>
      <c r="AH197" s="177"/>
      <c r="AI197" s="177"/>
      <c r="AJ197" s="177"/>
      <c r="AK197" s="177"/>
      <c r="AL197" s="177"/>
      <c r="AM197" s="168"/>
      <c r="AN197" s="168"/>
      <c r="AO197" s="168"/>
      <c r="AP197" s="168"/>
      <c r="AQ197" s="182"/>
      <c r="AR197" s="182"/>
      <c r="AS197" s="182"/>
      <c r="AT197" s="182"/>
      <c r="AU197" s="183"/>
      <c r="AV197" s="183"/>
      <c r="AW197" s="183"/>
      <c r="AX197" s="183"/>
      <c r="AY197" s="184"/>
      <c r="AZ197" s="184"/>
      <c r="BA197" s="173"/>
      <c r="BB197" s="174"/>
      <c r="BC197" s="175">
        <f t="shared" si="13"/>
        <v>0</v>
      </c>
      <c r="BD197" s="175" t="str">
        <f t="shared" si="14"/>
        <v/>
      </c>
      <c r="BE197" s="142" t="str">
        <f t="shared" si="12"/>
        <v/>
      </c>
      <c r="BF197" s="176" t="str">
        <f t="shared" si="15"/>
        <v/>
      </c>
    </row>
    <row r="198" spans="1:58">
      <c r="A198" s="166">
        <f>输入错误检查!B197</f>
        <v>0</v>
      </c>
      <c r="B198" s="108" t="str">
        <f>原始数据!B198</f>
        <v/>
      </c>
      <c r="C198" s="108" t="str">
        <f>原始数据!C198</f>
        <v/>
      </c>
      <c r="D198" s="108" t="str">
        <f>原始数据!D198</f>
        <v/>
      </c>
      <c r="E198" s="108" t="str">
        <f>原始数据!E198</f>
        <v/>
      </c>
      <c r="F198" s="108" t="str">
        <f>原始数据!F198</f>
        <v/>
      </c>
      <c r="G198" s="108">
        <f>原始数据!G198</f>
        <v>2</v>
      </c>
      <c r="H198" s="108" t="str">
        <f>原始数据!H198</f>
        <v>下</v>
      </c>
      <c r="I198" s="108" t="str">
        <f>IF(原始数据!Y198="","",原始数据!Y198)</f>
        <v/>
      </c>
      <c r="J198" s="108" t="str">
        <f>原始数据!J198</f>
        <v/>
      </c>
      <c r="K198" s="167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39" t="str">
        <f>IF(原始数据!AT198="","",原始数据!AT198)</f>
        <v/>
      </c>
      <c r="M198" s="177"/>
      <c r="N198" s="181"/>
      <c r="O198" s="181"/>
      <c r="P198" s="167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39" t="str">
        <f>IF(原始数据!AU198="","",原始数据!AU198)</f>
        <v/>
      </c>
      <c r="R198" s="177"/>
      <c r="S198" s="177"/>
      <c r="T198" s="177"/>
      <c r="U198" s="167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39" t="str">
        <f>IF(原始数据!AW198="","",原始数据!AW198)</f>
        <v/>
      </c>
      <c r="W198" s="177"/>
      <c r="X198" s="177"/>
      <c r="Y198" s="177"/>
      <c r="Z198" s="167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39" t="str">
        <f>IF(原始数据!AY198="","",原始数据!AY198)</f>
        <v/>
      </c>
      <c r="AB198" s="177"/>
      <c r="AC198" s="177"/>
      <c r="AD198" s="177"/>
      <c r="AE198" s="139" t="str">
        <f>IF(原始数据!K198="","",原始数据!K198)</f>
        <v/>
      </c>
      <c r="AF198" s="139" t="str">
        <f>IF(原始数据!L198="","",原始数据!L198)</f>
        <v/>
      </c>
      <c r="AG198" s="139" t="str">
        <f>IF(原始数据!AZ198="","",原始数据!AZ198)</f>
        <v/>
      </c>
      <c r="AH198" s="177"/>
      <c r="AI198" s="177"/>
      <c r="AJ198" s="177"/>
      <c r="AK198" s="179"/>
      <c r="AL198" s="179"/>
      <c r="AM198" s="168"/>
      <c r="AN198" s="168"/>
      <c r="AO198" s="168"/>
      <c r="AP198" s="168"/>
      <c r="AQ198" s="182"/>
      <c r="AR198" s="182"/>
      <c r="AS198" s="182"/>
      <c r="AT198" s="182"/>
      <c r="AU198" s="183"/>
      <c r="AV198" s="183"/>
      <c r="AW198" s="183"/>
      <c r="AX198" s="183"/>
      <c r="AY198" s="184"/>
      <c r="AZ198" s="184"/>
      <c r="BA198" s="173"/>
      <c r="BB198" s="174"/>
      <c r="BC198" s="175">
        <f t="shared" si="13"/>
        <v>0</v>
      </c>
      <c r="BD198" s="175" t="str">
        <f t="shared" si="14"/>
        <v/>
      </c>
      <c r="BE198" s="142" t="str">
        <f t="shared" si="12"/>
        <v/>
      </c>
      <c r="BF198" s="176" t="str">
        <f t="shared" si="15"/>
        <v/>
      </c>
    </row>
    <row r="199" spans="1:58">
      <c r="A199" s="166">
        <f>输入错误检查!B198</f>
        <v>0</v>
      </c>
      <c r="B199" s="108" t="str">
        <f>原始数据!B199</f>
        <v/>
      </c>
      <c r="C199" s="108" t="str">
        <f>原始数据!C199</f>
        <v/>
      </c>
      <c r="D199" s="108" t="str">
        <f>原始数据!D199</f>
        <v/>
      </c>
      <c r="E199" s="108" t="str">
        <f>原始数据!E199</f>
        <v/>
      </c>
      <c r="F199" s="108" t="str">
        <f>原始数据!F199</f>
        <v/>
      </c>
      <c r="G199" s="108">
        <f>原始数据!G199</f>
        <v>3</v>
      </c>
      <c r="H199" s="108" t="str">
        <f>原始数据!H199</f>
        <v>上</v>
      </c>
      <c r="I199" s="108" t="str">
        <f>IF(原始数据!Y199="","",原始数据!Y199)</f>
        <v/>
      </c>
      <c r="J199" s="108" t="str">
        <f>原始数据!J199</f>
        <v/>
      </c>
      <c r="K199" s="167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39" t="str">
        <f>IF(原始数据!AT199="","",原始数据!AT199)</f>
        <v/>
      </c>
      <c r="M199" s="177"/>
      <c r="N199" s="181"/>
      <c r="O199" s="181"/>
      <c r="P199" s="167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39" t="str">
        <f>IF(原始数据!AU199="","",原始数据!AU199)</f>
        <v/>
      </c>
      <c r="R199" s="177"/>
      <c r="S199" s="177"/>
      <c r="T199" s="177"/>
      <c r="U199" s="167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39" t="str">
        <f>IF(原始数据!AW199="","",原始数据!AW199)</f>
        <v/>
      </c>
      <c r="W199" s="177"/>
      <c r="X199" s="177"/>
      <c r="Y199" s="177"/>
      <c r="Z199" s="167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39" t="str">
        <f>IF(原始数据!AY199="","",原始数据!AY199)</f>
        <v/>
      </c>
      <c r="AB199" s="177"/>
      <c r="AC199" s="177"/>
      <c r="AD199" s="177"/>
      <c r="AE199" s="139" t="str">
        <f>IF(原始数据!K199="","",原始数据!K199)</f>
        <v/>
      </c>
      <c r="AF199" s="139" t="str">
        <f>IF(原始数据!L199="","",原始数据!L199)</f>
        <v/>
      </c>
      <c r="AG199" s="139" t="str">
        <f>IF(原始数据!AZ199="","",原始数据!AZ199)</f>
        <v/>
      </c>
      <c r="AH199" s="177"/>
      <c r="AI199" s="177"/>
      <c r="AJ199" s="177"/>
      <c r="AK199" s="179"/>
      <c r="AL199" s="179"/>
      <c r="AM199" s="168"/>
      <c r="AN199" s="168"/>
      <c r="AO199" s="168"/>
      <c r="AP199" s="168"/>
      <c r="AQ199" s="182"/>
      <c r="AR199" s="182"/>
      <c r="AS199" s="182"/>
      <c r="AT199" s="182"/>
      <c r="AU199" s="183"/>
      <c r="AV199" s="183"/>
      <c r="AW199" s="183"/>
      <c r="AX199" s="183"/>
      <c r="AY199" s="184"/>
      <c r="AZ199" s="184"/>
      <c r="BA199" s="173"/>
      <c r="BB199" s="174"/>
      <c r="BC199" s="175">
        <f t="shared" si="13"/>
        <v>0</v>
      </c>
      <c r="BD199" s="175" t="str">
        <f t="shared" si="14"/>
        <v/>
      </c>
      <c r="BE199" s="142" t="str">
        <f t="shared" si="12"/>
        <v/>
      </c>
      <c r="BF199" s="176" t="str">
        <f t="shared" si="15"/>
        <v/>
      </c>
    </row>
    <row r="200" spans="1:58">
      <c r="A200" s="166">
        <f>输入错误检查!B199</f>
        <v>0</v>
      </c>
      <c r="B200" s="108" t="str">
        <f>原始数据!B200</f>
        <v/>
      </c>
      <c r="C200" s="108" t="str">
        <f>原始数据!C200</f>
        <v/>
      </c>
      <c r="D200" s="108" t="str">
        <f>原始数据!D200</f>
        <v/>
      </c>
      <c r="E200" s="108" t="str">
        <f>原始数据!E200</f>
        <v/>
      </c>
      <c r="F200" s="108" t="str">
        <f>原始数据!F200</f>
        <v/>
      </c>
      <c r="G200" s="108">
        <f>原始数据!G200</f>
        <v>3</v>
      </c>
      <c r="H200" s="108" t="str">
        <f>原始数据!H200</f>
        <v>下</v>
      </c>
      <c r="I200" s="108" t="str">
        <f>IF(原始数据!Y200="","",原始数据!Y200)</f>
        <v/>
      </c>
      <c r="J200" s="108" t="str">
        <f>原始数据!J200</f>
        <v/>
      </c>
      <c r="K200" s="167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39" t="str">
        <f>IF(原始数据!AT200="","",原始数据!AT200)</f>
        <v/>
      </c>
      <c r="M200" s="177"/>
      <c r="N200" s="181"/>
      <c r="O200" s="181"/>
      <c r="P200" s="167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39" t="str">
        <f>IF(原始数据!AU200="","",原始数据!AU200)</f>
        <v/>
      </c>
      <c r="R200" s="177"/>
      <c r="S200" s="177"/>
      <c r="T200" s="177"/>
      <c r="U200" s="167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39" t="str">
        <f>IF(原始数据!AW200="","",原始数据!AW200)</f>
        <v/>
      </c>
      <c r="W200" s="177"/>
      <c r="X200" s="177"/>
      <c r="Y200" s="177"/>
      <c r="Z200" s="167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39" t="str">
        <f>IF(原始数据!AY200="","",原始数据!AY200)</f>
        <v/>
      </c>
      <c r="AB200" s="177"/>
      <c r="AC200" s="177"/>
      <c r="AD200" s="177"/>
      <c r="AE200" s="139" t="str">
        <f>IF(原始数据!K200="","",原始数据!K200)</f>
        <v/>
      </c>
      <c r="AF200" s="139" t="str">
        <f>IF(原始数据!L200="","",原始数据!L200)</f>
        <v/>
      </c>
      <c r="AG200" s="139" t="str">
        <f>IF(原始数据!AZ200="","",原始数据!AZ200)</f>
        <v/>
      </c>
      <c r="AH200" s="177"/>
      <c r="AI200" s="177"/>
      <c r="AJ200" s="177"/>
      <c r="AK200" s="179"/>
      <c r="AL200" s="179"/>
      <c r="AM200" s="168"/>
      <c r="AN200" s="168"/>
      <c r="AO200" s="168"/>
      <c r="AP200" s="168"/>
      <c r="AQ200" s="182"/>
      <c r="AR200" s="182"/>
      <c r="AS200" s="182"/>
      <c r="AT200" s="182"/>
      <c r="AU200" s="183"/>
      <c r="AV200" s="183"/>
      <c r="AW200" s="183"/>
      <c r="AX200" s="183"/>
      <c r="AY200" s="184"/>
      <c r="AZ200" s="184"/>
      <c r="BA200" s="173"/>
      <c r="BB200" s="174"/>
      <c r="BC200" s="175">
        <f t="shared" si="13"/>
        <v>0</v>
      </c>
      <c r="BD200" s="175" t="str">
        <f t="shared" si="14"/>
        <v/>
      </c>
      <c r="BE200" s="142" t="str">
        <f t="shared" si="12"/>
        <v/>
      </c>
      <c r="BF200" s="176" t="str">
        <f t="shared" si="15"/>
        <v/>
      </c>
    </row>
    <row r="201" spans="1:58">
      <c r="A201" s="166">
        <f>输入错误检查!B200</f>
        <v>0</v>
      </c>
      <c r="B201" s="108" t="str">
        <f>原始数据!B201</f>
        <v/>
      </c>
      <c r="C201" s="108" t="str">
        <f>原始数据!C201</f>
        <v/>
      </c>
      <c r="D201" s="108" t="str">
        <f>原始数据!D201</f>
        <v/>
      </c>
      <c r="E201" s="108" t="str">
        <f>原始数据!E201</f>
        <v/>
      </c>
      <c r="F201" s="108" t="str">
        <f>原始数据!F201</f>
        <v/>
      </c>
      <c r="G201" s="108">
        <f>原始数据!G201</f>
        <v>4</v>
      </c>
      <c r="H201" s="108" t="str">
        <f>原始数据!H201</f>
        <v>上</v>
      </c>
      <c r="I201" s="108" t="str">
        <f>IF(原始数据!Y201="","",原始数据!Y201)</f>
        <v/>
      </c>
      <c r="J201" s="108" t="str">
        <f>原始数据!J201</f>
        <v/>
      </c>
      <c r="K201" s="167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39" t="str">
        <f>IF(原始数据!AT201="","",原始数据!AT201)</f>
        <v/>
      </c>
      <c r="M201" s="177"/>
      <c r="N201" s="181"/>
      <c r="O201" s="181"/>
      <c r="P201" s="167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39" t="str">
        <f>IF(原始数据!AU201="","",原始数据!AU201)</f>
        <v/>
      </c>
      <c r="R201" s="177"/>
      <c r="S201" s="177"/>
      <c r="T201" s="177"/>
      <c r="U201" s="167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39" t="str">
        <f>IF(原始数据!AW201="","",原始数据!AW201)</f>
        <v/>
      </c>
      <c r="W201" s="177"/>
      <c r="X201" s="177"/>
      <c r="Y201" s="177"/>
      <c r="Z201" s="167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39" t="str">
        <f>IF(原始数据!AY201="","",原始数据!AY201)</f>
        <v/>
      </c>
      <c r="AB201" s="177"/>
      <c r="AC201" s="177"/>
      <c r="AD201" s="177"/>
      <c r="AE201" s="139" t="str">
        <f>IF(原始数据!K201="","",原始数据!K201)</f>
        <v/>
      </c>
      <c r="AF201" s="139" t="str">
        <f>IF(原始数据!L201="","",原始数据!L201)</f>
        <v/>
      </c>
      <c r="AG201" s="139" t="str">
        <f>IF(原始数据!AZ201="","",原始数据!AZ201)</f>
        <v/>
      </c>
      <c r="AH201" s="177"/>
      <c r="AI201" s="177"/>
      <c r="AJ201" s="177"/>
      <c r="AK201" s="177"/>
      <c r="AL201" s="177"/>
      <c r="AM201" s="168"/>
      <c r="AN201" s="168"/>
      <c r="AO201" s="168"/>
      <c r="AP201" s="168"/>
      <c r="AQ201" s="182"/>
      <c r="AR201" s="182"/>
      <c r="AS201" s="182"/>
      <c r="AT201" s="182"/>
      <c r="AU201" s="183"/>
      <c r="AV201" s="183"/>
      <c r="AW201" s="183"/>
      <c r="AX201" s="183"/>
      <c r="AY201" s="184"/>
      <c r="AZ201" s="184"/>
      <c r="BA201" s="173"/>
      <c r="BB201" s="174"/>
      <c r="BC201" s="175">
        <f t="shared" si="13"/>
        <v>0</v>
      </c>
      <c r="BD201" s="175" t="str">
        <f t="shared" si="14"/>
        <v/>
      </c>
      <c r="BE201" s="142" t="str">
        <f t="shared" si="12"/>
        <v/>
      </c>
      <c r="BF201" s="176" t="str">
        <f t="shared" si="15"/>
        <v/>
      </c>
    </row>
    <row r="202" spans="1:58">
      <c r="A202" s="166">
        <f>输入错误检查!B201</f>
        <v>0</v>
      </c>
      <c r="B202" s="108" t="str">
        <f>原始数据!B202</f>
        <v/>
      </c>
      <c r="C202" s="108" t="str">
        <f>原始数据!C202</f>
        <v/>
      </c>
      <c r="D202" s="108" t="str">
        <f>原始数据!D202</f>
        <v/>
      </c>
      <c r="E202" s="108" t="str">
        <f>原始数据!E202</f>
        <v/>
      </c>
      <c r="F202" s="108" t="str">
        <f>原始数据!F202</f>
        <v/>
      </c>
      <c r="G202" s="108">
        <f>原始数据!G202</f>
        <v>4</v>
      </c>
      <c r="H202" s="108" t="str">
        <f>原始数据!H202</f>
        <v>下</v>
      </c>
      <c r="I202" s="108" t="str">
        <f>IF(原始数据!Y202="","",原始数据!Y202)</f>
        <v/>
      </c>
      <c r="J202" s="108" t="str">
        <f>原始数据!J202</f>
        <v/>
      </c>
      <c r="K202" s="167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39" t="str">
        <f>IF(原始数据!AT202="","",原始数据!AT202)</f>
        <v/>
      </c>
      <c r="M202" s="177"/>
      <c r="N202" s="181"/>
      <c r="O202" s="181"/>
      <c r="P202" s="167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39" t="str">
        <f>IF(原始数据!AU202="","",原始数据!AU202)</f>
        <v/>
      </c>
      <c r="R202" s="177"/>
      <c r="S202" s="177"/>
      <c r="T202" s="177"/>
      <c r="U202" s="167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39" t="str">
        <f>IF(原始数据!AW202="","",原始数据!AW202)</f>
        <v/>
      </c>
      <c r="W202" s="177"/>
      <c r="X202" s="177"/>
      <c r="Y202" s="177"/>
      <c r="Z202" s="167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39" t="str">
        <f>IF(原始数据!AY202="","",原始数据!AY202)</f>
        <v/>
      </c>
      <c r="AB202" s="177"/>
      <c r="AC202" s="177"/>
      <c r="AD202" s="177"/>
      <c r="AE202" s="139" t="str">
        <f>IF(原始数据!K202="","",原始数据!K202)</f>
        <v/>
      </c>
      <c r="AF202" s="139" t="str">
        <f>IF(原始数据!L202="","",原始数据!L202)</f>
        <v/>
      </c>
      <c r="AG202" s="139" t="str">
        <f>IF(原始数据!AZ202="","",原始数据!AZ202)</f>
        <v/>
      </c>
      <c r="AH202" s="177"/>
      <c r="AI202" s="177"/>
      <c r="AJ202" s="177"/>
      <c r="AK202" s="177"/>
      <c r="AL202" s="177"/>
      <c r="AM202" s="168"/>
      <c r="AN202" s="168"/>
      <c r="AO202" s="168"/>
      <c r="AP202" s="168"/>
      <c r="AQ202" s="182"/>
      <c r="AR202" s="182"/>
      <c r="AS202" s="182"/>
      <c r="AT202" s="182"/>
      <c r="AU202" s="183"/>
      <c r="AV202" s="183"/>
      <c r="AW202" s="183"/>
      <c r="AX202" s="183"/>
      <c r="AY202" s="184"/>
      <c r="AZ202" s="184"/>
      <c r="BA202" s="173"/>
      <c r="BB202" s="174"/>
      <c r="BC202" s="175">
        <f t="shared" si="13"/>
        <v>0</v>
      </c>
      <c r="BD202" s="175" t="str">
        <f t="shared" si="14"/>
        <v/>
      </c>
      <c r="BE202" s="142" t="str">
        <f t="shared" si="12"/>
        <v/>
      </c>
      <c r="BF202" s="176" t="str">
        <f t="shared" si="15"/>
        <v/>
      </c>
    </row>
    <row r="203" spans="1:58">
      <c r="A203" s="166">
        <f>输入错误检查!B202</f>
        <v>0</v>
      </c>
      <c r="B203" s="108" t="str">
        <f>原始数据!B203</f>
        <v/>
      </c>
      <c r="C203" s="108" t="str">
        <f>原始数据!C203</f>
        <v/>
      </c>
      <c r="D203" s="108" t="str">
        <f>原始数据!D203</f>
        <v/>
      </c>
      <c r="E203" s="108" t="str">
        <f>原始数据!E203</f>
        <v/>
      </c>
      <c r="F203" s="108" t="str">
        <f>原始数据!F203</f>
        <v/>
      </c>
      <c r="G203" s="108">
        <f>原始数据!G203</f>
        <v>5</v>
      </c>
      <c r="H203" s="108" t="str">
        <f>原始数据!H203</f>
        <v>上</v>
      </c>
      <c r="I203" s="108" t="str">
        <f>IF(原始数据!Y203="","",原始数据!Y203)</f>
        <v/>
      </c>
      <c r="J203" s="108" t="str">
        <f>原始数据!J203</f>
        <v/>
      </c>
      <c r="K203" s="167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39" t="str">
        <f>IF(原始数据!AT203="","",原始数据!AT203)</f>
        <v/>
      </c>
      <c r="M203" s="177"/>
      <c r="N203" s="181"/>
      <c r="O203" s="181"/>
      <c r="P203" s="167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39" t="str">
        <f>IF(原始数据!AU203="","",原始数据!AU203)</f>
        <v/>
      </c>
      <c r="R203" s="177"/>
      <c r="S203" s="177"/>
      <c r="T203" s="177"/>
      <c r="U203" s="167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39" t="str">
        <f>IF(原始数据!AW203="","",原始数据!AW203)</f>
        <v/>
      </c>
      <c r="W203" s="177"/>
      <c r="X203" s="177"/>
      <c r="Y203" s="177"/>
      <c r="Z203" s="167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39" t="str">
        <f>IF(原始数据!AY203="","",原始数据!AY203)</f>
        <v/>
      </c>
      <c r="AB203" s="177"/>
      <c r="AC203" s="177"/>
      <c r="AD203" s="177"/>
      <c r="AE203" s="139" t="str">
        <f>IF(原始数据!K203="","",原始数据!K203)</f>
        <v/>
      </c>
      <c r="AF203" s="139" t="str">
        <f>IF(原始数据!L203="","",原始数据!L203)</f>
        <v/>
      </c>
      <c r="AG203" s="139" t="str">
        <f>IF(原始数据!AZ203="","",原始数据!AZ203)</f>
        <v/>
      </c>
      <c r="AH203" s="177"/>
      <c r="AI203" s="177"/>
      <c r="AJ203" s="177"/>
      <c r="AK203" s="177"/>
      <c r="AL203" s="177"/>
      <c r="AM203" s="168"/>
      <c r="AN203" s="168"/>
      <c r="AO203" s="168"/>
      <c r="AP203" s="168"/>
      <c r="AQ203" s="182"/>
      <c r="AR203" s="182"/>
      <c r="AS203" s="182"/>
      <c r="AT203" s="182"/>
      <c r="AU203" s="183"/>
      <c r="AV203" s="183"/>
      <c r="AW203" s="183"/>
      <c r="AX203" s="183"/>
      <c r="AY203" s="184"/>
      <c r="AZ203" s="184"/>
      <c r="BA203" s="173"/>
      <c r="BB203" s="174"/>
      <c r="BC203" s="175">
        <f t="shared" si="13"/>
        <v>0</v>
      </c>
      <c r="BD203" s="175" t="str">
        <f t="shared" si="14"/>
        <v/>
      </c>
      <c r="BE203" s="142" t="str">
        <f t="shared" si="12"/>
        <v/>
      </c>
      <c r="BF203" s="176" t="str">
        <f t="shared" si="15"/>
        <v/>
      </c>
    </row>
    <row r="204" spans="1:58">
      <c r="A204" s="166">
        <f>输入错误检查!B203</f>
        <v>0</v>
      </c>
      <c r="B204" s="108" t="str">
        <f>原始数据!B204</f>
        <v/>
      </c>
      <c r="C204" s="108" t="str">
        <f>原始数据!C204</f>
        <v/>
      </c>
      <c r="D204" s="108" t="str">
        <f>原始数据!D204</f>
        <v/>
      </c>
      <c r="E204" s="108" t="str">
        <f>原始数据!E204</f>
        <v/>
      </c>
      <c r="F204" s="108" t="str">
        <f>原始数据!F204</f>
        <v/>
      </c>
      <c r="G204" s="108">
        <f>原始数据!G204</f>
        <v>5</v>
      </c>
      <c r="H204" s="108" t="str">
        <f>原始数据!H204</f>
        <v>下</v>
      </c>
      <c r="I204" s="108" t="str">
        <f>IF(原始数据!Y204="","",原始数据!Y204)</f>
        <v/>
      </c>
      <c r="J204" s="108" t="str">
        <f>原始数据!J204</f>
        <v/>
      </c>
      <c r="K204" s="167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39" t="str">
        <f>IF(原始数据!AT204="","",原始数据!AT204)</f>
        <v/>
      </c>
      <c r="M204" s="177"/>
      <c r="N204" s="181"/>
      <c r="O204" s="181"/>
      <c r="P204" s="167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39" t="str">
        <f>IF(原始数据!AU204="","",原始数据!AU204)</f>
        <v/>
      </c>
      <c r="R204" s="177"/>
      <c r="S204" s="177"/>
      <c r="T204" s="177"/>
      <c r="U204" s="167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39" t="str">
        <f>IF(原始数据!AW204="","",原始数据!AW204)</f>
        <v/>
      </c>
      <c r="W204" s="177"/>
      <c r="X204" s="177"/>
      <c r="Y204" s="177"/>
      <c r="Z204" s="167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39" t="str">
        <f>IF(原始数据!AY204="","",原始数据!AY204)</f>
        <v/>
      </c>
      <c r="AB204" s="177"/>
      <c r="AC204" s="177"/>
      <c r="AD204" s="177"/>
      <c r="AE204" s="139" t="str">
        <f>IF(原始数据!K204="","",原始数据!K204)</f>
        <v/>
      </c>
      <c r="AF204" s="139" t="str">
        <f>IF(原始数据!L204="","",原始数据!L204)</f>
        <v/>
      </c>
      <c r="AG204" s="139" t="str">
        <f>IF(原始数据!AZ204="","",原始数据!AZ204)</f>
        <v/>
      </c>
      <c r="AH204" s="177"/>
      <c r="AI204" s="177"/>
      <c r="AJ204" s="177"/>
      <c r="AK204" s="177"/>
      <c r="AL204" s="177"/>
      <c r="AM204" s="168"/>
      <c r="AN204" s="168"/>
      <c r="AO204" s="168"/>
      <c r="AP204" s="168"/>
      <c r="AQ204" s="182"/>
      <c r="AR204" s="182"/>
      <c r="AS204" s="182"/>
      <c r="AT204" s="182"/>
      <c r="AU204" s="183"/>
      <c r="AV204" s="183"/>
      <c r="AW204" s="183"/>
      <c r="AX204" s="183"/>
      <c r="AY204" s="184"/>
      <c r="AZ204" s="184"/>
      <c r="BA204" s="173"/>
      <c r="BB204" s="174"/>
      <c r="BC204" s="175">
        <f t="shared" si="13"/>
        <v>0</v>
      </c>
      <c r="BD204" s="175" t="str">
        <f t="shared" si="14"/>
        <v/>
      </c>
      <c r="BE204" s="142" t="str">
        <f t="shared" si="12"/>
        <v/>
      </c>
      <c r="BF204" s="176" t="str">
        <f t="shared" si="15"/>
        <v/>
      </c>
    </row>
    <row r="205" spans="1:58">
      <c r="A205" s="166">
        <f>输入错误检查!B204</f>
        <v>0</v>
      </c>
      <c r="B205" s="108" t="str">
        <f>原始数据!B205</f>
        <v/>
      </c>
      <c r="C205" s="108" t="str">
        <f>原始数据!C205</f>
        <v/>
      </c>
      <c r="D205" s="108" t="str">
        <f>原始数据!D205</f>
        <v/>
      </c>
      <c r="E205" s="108" t="str">
        <f>原始数据!E205</f>
        <v/>
      </c>
      <c r="F205" s="108" t="str">
        <f>原始数据!F205</f>
        <v/>
      </c>
      <c r="G205" s="108" t="str">
        <f>原始数据!G205</f>
        <v>加</v>
      </c>
      <c r="H205" s="108" t="str">
        <f>原始数据!H205</f>
        <v>上</v>
      </c>
      <c r="I205" s="108" t="str">
        <f>IF(原始数据!Y205="","",原始数据!Y205)</f>
        <v/>
      </c>
      <c r="J205" s="108" t="str">
        <f>原始数据!J205</f>
        <v/>
      </c>
      <c r="K205" s="167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39" t="str">
        <f>IF(原始数据!AT205="","",原始数据!AT205)</f>
        <v/>
      </c>
      <c r="M205" s="177"/>
      <c r="N205" s="181"/>
      <c r="O205" s="181"/>
      <c r="P205" s="167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39" t="str">
        <f>IF(原始数据!AU205="","",原始数据!AU205)</f>
        <v/>
      </c>
      <c r="R205" s="177"/>
      <c r="S205" s="177"/>
      <c r="T205" s="177"/>
      <c r="U205" s="167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39" t="str">
        <f>IF(原始数据!AW205="","",原始数据!AW205)</f>
        <v/>
      </c>
      <c r="W205" s="177"/>
      <c r="X205" s="177"/>
      <c r="Y205" s="177"/>
      <c r="Z205" s="167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39" t="str">
        <f>IF(原始数据!AY205="","",原始数据!AY205)</f>
        <v/>
      </c>
      <c r="AB205" s="177"/>
      <c r="AC205" s="177"/>
      <c r="AD205" s="177"/>
      <c r="AE205" s="139" t="str">
        <f>IF(原始数据!K205="","",原始数据!K205)</f>
        <v/>
      </c>
      <c r="AF205" s="139" t="str">
        <f>IF(原始数据!L205="","",原始数据!L205)</f>
        <v/>
      </c>
      <c r="AG205" s="139" t="str">
        <f>IF(原始数据!AZ205="","",原始数据!AZ205)</f>
        <v/>
      </c>
      <c r="AH205" s="177"/>
      <c r="AI205" s="177"/>
      <c r="AJ205" s="177"/>
      <c r="AK205" s="177"/>
      <c r="AL205" s="177"/>
      <c r="AM205" s="168"/>
      <c r="AN205" s="168"/>
      <c r="AO205" s="168"/>
      <c r="AP205" s="168"/>
      <c r="AQ205" s="182"/>
      <c r="AR205" s="182"/>
      <c r="AS205" s="182"/>
      <c r="AT205" s="182"/>
      <c r="AU205" s="183"/>
      <c r="AV205" s="183"/>
      <c r="AW205" s="183"/>
      <c r="AX205" s="183"/>
      <c r="AY205" s="184"/>
      <c r="AZ205" s="184"/>
      <c r="BA205" s="173"/>
      <c r="BB205" s="174"/>
      <c r="BC205" s="175">
        <f t="shared" si="13"/>
        <v>0</v>
      </c>
      <c r="BD205" s="175" t="str">
        <f t="shared" si="14"/>
        <v/>
      </c>
      <c r="BE205" s="142" t="str">
        <f t="shared" si="12"/>
        <v/>
      </c>
      <c r="BF205" s="176" t="str">
        <f t="shared" si="15"/>
        <v/>
      </c>
    </row>
    <row r="206" spans="1:58">
      <c r="A206" s="166">
        <f>输入错误检查!B205</f>
        <v>0</v>
      </c>
      <c r="B206" s="108" t="str">
        <f>原始数据!B206</f>
        <v/>
      </c>
      <c r="C206" s="108" t="str">
        <f>原始数据!C206</f>
        <v/>
      </c>
      <c r="D206" s="108" t="str">
        <f>原始数据!D206</f>
        <v/>
      </c>
      <c r="E206" s="108" t="str">
        <f>原始数据!E206</f>
        <v/>
      </c>
      <c r="F206" s="108" t="str">
        <f>原始数据!F206</f>
        <v/>
      </c>
      <c r="G206" s="108" t="str">
        <f>原始数据!G206</f>
        <v>加</v>
      </c>
      <c r="H206" s="108" t="str">
        <f>原始数据!H206</f>
        <v>下</v>
      </c>
      <c r="I206" s="108" t="str">
        <f>IF(原始数据!Y206="","",原始数据!Y206)</f>
        <v/>
      </c>
      <c r="J206" s="108" t="str">
        <f>原始数据!J206</f>
        <v/>
      </c>
      <c r="K206" s="167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39" t="str">
        <f>IF(原始数据!AT206="","",原始数据!AT206)</f>
        <v/>
      </c>
      <c r="M206" s="177"/>
      <c r="N206" s="181"/>
      <c r="O206" s="181"/>
      <c r="P206" s="167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39" t="str">
        <f>IF(原始数据!AU206="","",原始数据!AU206)</f>
        <v/>
      </c>
      <c r="R206" s="177"/>
      <c r="S206" s="177"/>
      <c r="T206" s="177"/>
      <c r="U206" s="167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39" t="str">
        <f>IF(原始数据!AW206="","",原始数据!AW206)</f>
        <v/>
      </c>
      <c r="W206" s="177"/>
      <c r="X206" s="177"/>
      <c r="Y206" s="177"/>
      <c r="Z206" s="167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39" t="str">
        <f>IF(原始数据!AY206="","",原始数据!AY206)</f>
        <v/>
      </c>
      <c r="AB206" s="177"/>
      <c r="AC206" s="177"/>
      <c r="AD206" s="177"/>
      <c r="AE206" s="139" t="str">
        <f>IF(原始数据!K206="","",原始数据!K206)</f>
        <v/>
      </c>
      <c r="AF206" s="139" t="str">
        <f>IF(原始数据!L206="","",原始数据!L206)</f>
        <v/>
      </c>
      <c r="AG206" s="139" t="str">
        <f>IF(原始数据!AZ206="","",原始数据!AZ206)</f>
        <v/>
      </c>
      <c r="AH206" s="177"/>
      <c r="AI206" s="177"/>
      <c r="AJ206" s="177"/>
      <c r="AK206" s="177"/>
      <c r="AL206" s="177"/>
      <c r="AM206" s="168"/>
      <c r="AN206" s="168"/>
      <c r="AO206" s="168"/>
      <c r="AP206" s="168"/>
      <c r="AQ206" s="182"/>
      <c r="AR206" s="182"/>
      <c r="AS206" s="182"/>
      <c r="AT206" s="182"/>
      <c r="AU206" s="183"/>
      <c r="AV206" s="183"/>
      <c r="AW206" s="183"/>
      <c r="AX206" s="183"/>
      <c r="AY206" s="184"/>
      <c r="AZ206" s="184"/>
      <c r="BA206" s="173"/>
      <c r="BB206" s="174"/>
      <c r="BC206" s="175">
        <f t="shared" si="13"/>
        <v>0</v>
      </c>
      <c r="BD206" s="175" t="str">
        <f t="shared" si="14"/>
        <v/>
      </c>
      <c r="BE206" s="142" t="str">
        <f t="shared" si="12"/>
        <v/>
      </c>
      <c r="BF206" s="176" t="str">
        <f t="shared" si="15"/>
        <v/>
      </c>
    </row>
    <row r="207" spans="1:58">
      <c r="A207" s="166">
        <f>输入错误检查!B206</f>
        <v>0</v>
      </c>
      <c r="B207" s="108" t="str">
        <f>原始数据!B207</f>
        <v/>
      </c>
      <c r="C207" s="108" t="str">
        <f>原始数据!C207</f>
        <v/>
      </c>
      <c r="D207" s="108" t="str">
        <f>原始数据!D207</f>
        <v/>
      </c>
      <c r="E207" s="108" t="str">
        <f>原始数据!E207</f>
        <v/>
      </c>
      <c r="F207" s="108" t="str">
        <f>原始数据!F207</f>
        <v/>
      </c>
      <c r="G207" s="108">
        <f>原始数据!G207</f>
        <v>1</v>
      </c>
      <c r="H207" s="108" t="str">
        <f>原始数据!H207</f>
        <v>上</v>
      </c>
      <c r="I207" s="108" t="str">
        <f>IF(原始数据!Y207="","",原始数据!Y207)</f>
        <v/>
      </c>
      <c r="J207" s="108" t="str">
        <f>原始数据!J207</f>
        <v/>
      </c>
      <c r="K207" s="167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39" t="str">
        <f>IF(原始数据!AT207="","",原始数据!AT207)</f>
        <v/>
      </c>
      <c r="M207" s="177"/>
      <c r="N207" s="181"/>
      <c r="O207" s="181"/>
      <c r="P207" s="167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39" t="str">
        <f>IF(原始数据!AU207="","",原始数据!AU207)</f>
        <v/>
      </c>
      <c r="R207" s="177"/>
      <c r="S207" s="177"/>
      <c r="T207" s="177"/>
      <c r="U207" s="167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39" t="str">
        <f>IF(原始数据!AW207="","",原始数据!AW207)</f>
        <v/>
      </c>
      <c r="W207" s="177"/>
      <c r="X207" s="177"/>
      <c r="Y207" s="177"/>
      <c r="Z207" s="167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39" t="str">
        <f>IF(原始数据!AY207="","",原始数据!AY207)</f>
        <v/>
      </c>
      <c r="AB207" s="177"/>
      <c r="AC207" s="177"/>
      <c r="AD207" s="177"/>
      <c r="AE207" s="139" t="str">
        <f>IF(原始数据!K207="","",原始数据!K207)</f>
        <v/>
      </c>
      <c r="AF207" s="139" t="str">
        <f>IF(原始数据!L207="","",原始数据!L207)</f>
        <v/>
      </c>
      <c r="AG207" s="139" t="str">
        <f>IF(原始数据!AZ207="","",原始数据!AZ207)</f>
        <v/>
      </c>
      <c r="AH207" s="177"/>
      <c r="AI207" s="177"/>
      <c r="AJ207" s="177"/>
      <c r="AK207" s="177"/>
      <c r="AL207" s="177"/>
      <c r="AM207" s="168"/>
      <c r="AN207" s="168"/>
      <c r="AO207" s="168"/>
      <c r="AP207" s="168"/>
      <c r="AQ207" s="182"/>
      <c r="AR207" s="182"/>
      <c r="AS207" s="182"/>
      <c r="AT207" s="182"/>
      <c r="AU207" s="183"/>
      <c r="AV207" s="183"/>
      <c r="AW207" s="183"/>
      <c r="AX207" s="183"/>
      <c r="AY207" s="184"/>
      <c r="AZ207" s="184"/>
      <c r="BA207" s="173"/>
      <c r="BB207" s="174"/>
      <c r="BC207" s="175">
        <f t="shared" si="13"/>
        <v>0</v>
      </c>
      <c r="BD207" s="175" t="str">
        <f t="shared" si="14"/>
        <v/>
      </c>
      <c r="BE207" s="142" t="str">
        <f t="shared" si="12"/>
        <v/>
      </c>
      <c r="BF207" s="176" t="str">
        <f t="shared" si="15"/>
        <v/>
      </c>
    </row>
    <row r="208" spans="1:58">
      <c r="A208" s="166">
        <f>输入错误检查!B207</f>
        <v>0</v>
      </c>
      <c r="B208" s="108" t="str">
        <f>原始数据!B208</f>
        <v/>
      </c>
      <c r="C208" s="108" t="str">
        <f>原始数据!C208</f>
        <v/>
      </c>
      <c r="D208" s="108" t="str">
        <f>原始数据!D208</f>
        <v/>
      </c>
      <c r="E208" s="108" t="str">
        <f>原始数据!E208</f>
        <v/>
      </c>
      <c r="F208" s="108" t="str">
        <f>原始数据!F208</f>
        <v/>
      </c>
      <c r="G208" s="108">
        <f>原始数据!G208</f>
        <v>1</v>
      </c>
      <c r="H208" s="108" t="str">
        <f>原始数据!H208</f>
        <v>下</v>
      </c>
      <c r="I208" s="108" t="str">
        <f>IF(原始数据!Y208="","",原始数据!Y208)</f>
        <v/>
      </c>
      <c r="J208" s="108" t="str">
        <f>原始数据!J208</f>
        <v/>
      </c>
      <c r="K208" s="167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39" t="str">
        <f>IF(原始数据!AT208="","",原始数据!AT208)</f>
        <v/>
      </c>
      <c r="M208" s="177"/>
      <c r="N208" s="181"/>
      <c r="O208" s="181"/>
      <c r="P208" s="167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39" t="str">
        <f>IF(原始数据!AU208="","",原始数据!AU208)</f>
        <v/>
      </c>
      <c r="R208" s="177"/>
      <c r="S208" s="177"/>
      <c r="T208" s="177"/>
      <c r="U208" s="167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39" t="str">
        <f>IF(原始数据!AW208="","",原始数据!AW208)</f>
        <v/>
      </c>
      <c r="W208" s="177"/>
      <c r="X208" s="177"/>
      <c r="Y208" s="177"/>
      <c r="Z208" s="167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39" t="str">
        <f>IF(原始数据!AY208="","",原始数据!AY208)</f>
        <v/>
      </c>
      <c r="AB208" s="177"/>
      <c r="AC208" s="177"/>
      <c r="AD208" s="177"/>
      <c r="AE208" s="139" t="str">
        <f>IF(原始数据!K208="","",原始数据!K208)</f>
        <v/>
      </c>
      <c r="AF208" s="139" t="str">
        <f>IF(原始数据!L208="","",原始数据!L208)</f>
        <v/>
      </c>
      <c r="AG208" s="139" t="str">
        <f>IF(原始数据!AZ208="","",原始数据!AZ208)</f>
        <v/>
      </c>
      <c r="AH208" s="177"/>
      <c r="AI208" s="177"/>
      <c r="AJ208" s="177"/>
      <c r="AK208" s="177"/>
      <c r="AL208" s="177"/>
      <c r="AM208" s="168"/>
      <c r="AN208" s="168"/>
      <c r="AO208" s="168"/>
      <c r="AP208" s="168"/>
      <c r="AQ208" s="182"/>
      <c r="AR208" s="182"/>
      <c r="AS208" s="182"/>
      <c r="AT208" s="182"/>
      <c r="AU208" s="183"/>
      <c r="AV208" s="183"/>
      <c r="AW208" s="183"/>
      <c r="AX208" s="183"/>
      <c r="AY208" s="184"/>
      <c r="AZ208" s="184"/>
      <c r="BA208" s="173"/>
      <c r="BB208" s="174"/>
      <c r="BC208" s="175">
        <f t="shared" si="13"/>
        <v>0</v>
      </c>
      <c r="BD208" s="175" t="str">
        <f t="shared" si="14"/>
        <v/>
      </c>
      <c r="BE208" s="142" t="str">
        <f t="shared" si="12"/>
        <v/>
      </c>
      <c r="BF208" s="176" t="str">
        <f t="shared" si="15"/>
        <v/>
      </c>
    </row>
    <row r="209" spans="1:58">
      <c r="A209" s="166">
        <f>输入错误检查!B208</f>
        <v>0</v>
      </c>
      <c r="B209" s="108" t="str">
        <f>原始数据!B209</f>
        <v/>
      </c>
      <c r="C209" s="108" t="str">
        <f>原始数据!C209</f>
        <v/>
      </c>
      <c r="D209" s="108" t="str">
        <f>原始数据!D209</f>
        <v/>
      </c>
      <c r="E209" s="108" t="str">
        <f>原始数据!E209</f>
        <v/>
      </c>
      <c r="F209" s="108" t="str">
        <f>原始数据!F209</f>
        <v/>
      </c>
      <c r="G209" s="108">
        <f>原始数据!G209</f>
        <v>2</v>
      </c>
      <c r="H209" s="108" t="str">
        <f>原始数据!H209</f>
        <v>上</v>
      </c>
      <c r="I209" s="108" t="str">
        <f>IF(原始数据!Y209="","",原始数据!Y209)</f>
        <v/>
      </c>
      <c r="J209" s="108" t="str">
        <f>原始数据!J209</f>
        <v/>
      </c>
      <c r="K209" s="167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39" t="str">
        <f>IF(原始数据!AT209="","",原始数据!AT209)</f>
        <v/>
      </c>
      <c r="M209" s="177"/>
      <c r="N209" s="181"/>
      <c r="O209" s="181"/>
      <c r="P209" s="167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39" t="str">
        <f>IF(原始数据!AU209="","",原始数据!AU209)</f>
        <v/>
      </c>
      <c r="R209" s="177"/>
      <c r="S209" s="177"/>
      <c r="T209" s="177"/>
      <c r="U209" s="167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39" t="str">
        <f>IF(原始数据!AW209="","",原始数据!AW209)</f>
        <v/>
      </c>
      <c r="W209" s="177"/>
      <c r="X209" s="177"/>
      <c r="Y209" s="177"/>
      <c r="Z209" s="167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39" t="str">
        <f>IF(原始数据!AY209="","",原始数据!AY209)</f>
        <v/>
      </c>
      <c r="AB209" s="177"/>
      <c r="AC209" s="177"/>
      <c r="AD209" s="177"/>
      <c r="AE209" s="139" t="str">
        <f>IF(原始数据!K209="","",原始数据!K209)</f>
        <v/>
      </c>
      <c r="AF209" s="139" t="str">
        <f>IF(原始数据!L209="","",原始数据!L209)</f>
        <v/>
      </c>
      <c r="AG209" s="139" t="str">
        <f>IF(原始数据!AZ209="","",原始数据!AZ209)</f>
        <v/>
      </c>
      <c r="AH209" s="177"/>
      <c r="AI209" s="177"/>
      <c r="AJ209" s="177"/>
      <c r="AK209" s="177"/>
      <c r="AL209" s="177"/>
      <c r="AM209" s="168"/>
      <c r="AN209" s="168"/>
      <c r="AO209" s="168"/>
      <c r="AP209" s="168"/>
      <c r="AQ209" s="182"/>
      <c r="AR209" s="182"/>
      <c r="AS209" s="182"/>
      <c r="AT209" s="182"/>
      <c r="AU209" s="183"/>
      <c r="AV209" s="183"/>
      <c r="AW209" s="183"/>
      <c r="AX209" s="183"/>
      <c r="AY209" s="184"/>
      <c r="AZ209" s="184"/>
      <c r="BA209" s="173"/>
      <c r="BB209" s="174"/>
      <c r="BC209" s="175">
        <f t="shared" si="13"/>
        <v>0</v>
      </c>
      <c r="BD209" s="175" t="str">
        <f t="shared" si="14"/>
        <v/>
      </c>
      <c r="BE209" s="142" t="str">
        <f t="shared" si="12"/>
        <v/>
      </c>
      <c r="BF209" s="176" t="str">
        <f t="shared" si="15"/>
        <v/>
      </c>
    </row>
    <row r="210" spans="1:58">
      <c r="A210" s="166">
        <f>输入错误检查!B209</f>
        <v>0</v>
      </c>
      <c r="B210" s="108" t="str">
        <f>原始数据!B210</f>
        <v/>
      </c>
      <c r="C210" s="108" t="str">
        <f>原始数据!C210</f>
        <v/>
      </c>
      <c r="D210" s="108" t="str">
        <f>原始数据!D210</f>
        <v/>
      </c>
      <c r="E210" s="108" t="str">
        <f>原始数据!E210</f>
        <v/>
      </c>
      <c r="F210" s="108" t="str">
        <f>原始数据!F210</f>
        <v/>
      </c>
      <c r="G210" s="108">
        <f>原始数据!G210</f>
        <v>2</v>
      </c>
      <c r="H210" s="108" t="str">
        <f>原始数据!H210</f>
        <v>下</v>
      </c>
      <c r="I210" s="108" t="str">
        <f>IF(原始数据!Y210="","",原始数据!Y210)</f>
        <v/>
      </c>
      <c r="J210" s="108" t="str">
        <f>原始数据!J210</f>
        <v/>
      </c>
      <c r="K210" s="167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39" t="str">
        <f>IF(原始数据!AT210="","",原始数据!AT210)</f>
        <v/>
      </c>
      <c r="M210" s="177"/>
      <c r="N210" s="181"/>
      <c r="O210" s="181"/>
      <c r="P210" s="167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39" t="str">
        <f>IF(原始数据!AU210="","",原始数据!AU210)</f>
        <v/>
      </c>
      <c r="R210" s="177"/>
      <c r="S210" s="177"/>
      <c r="T210" s="177"/>
      <c r="U210" s="167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39" t="str">
        <f>IF(原始数据!AW210="","",原始数据!AW210)</f>
        <v/>
      </c>
      <c r="W210" s="177"/>
      <c r="X210" s="177"/>
      <c r="Y210" s="177"/>
      <c r="Z210" s="167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39" t="str">
        <f>IF(原始数据!AY210="","",原始数据!AY210)</f>
        <v/>
      </c>
      <c r="AB210" s="177"/>
      <c r="AC210" s="177"/>
      <c r="AD210" s="177"/>
      <c r="AE210" s="139" t="str">
        <f>IF(原始数据!K210="","",原始数据!K210)</f>
        <v/>
      </c>
      <c r="AF210" s="139" t="str">
        <f>IF(原始数据!L210="","",原始数据!L210)</f>
        <v/>
      </c>
      <c r="AG210" s="139" t="str">
        <f>IF(原始数据!AZ210="","",原始数据!AZ210)</f>
        <v/>
      </c>
      <c r="AH210" s="177"/>
      <c r="AI210" s="177"/>
      <c r="AJ210" s="177"/>
      <c r="AK210" s="177"/>
      <c r="AL210" s="177"/>
      <c r="AM210" s="168"/>
      <c r="AN210" s="168"/>
      <c r="AO210" s="168"/>
      <c r="AP210" s="168"/>
      <c r="AQ210" s="182"/>
      <c r="AR210" s="182"/>
      <c r="AS210" s="182"/>
      <c r="AT210" s="182"/>
      <c r="AU210" s="183"/>
      <c r="AV210" s="183"/>
      <c r="AW210" s="183"/>
      <c r="AX210" s="183"/>
      <c r="AY210" s="184"/>
      <c r="AZ210" s="184"/>
      <c r="BA210" s="173"/>
      <c r="BB210" s="174"/>
      <c r="BC210" s="175">
        <f t="shared" si="13"/>
        <v>0</v>
      </c>
      <c r="BD210" s="175" t="str">
        <f t="shared" si="14"/>
        <v/>
      </c>
      <c r="BE210" s="142" t="str">
        <f t="shared" si="12"/>
        <v/>
      </c>
      <c r="BF210" s="176" t="str">
        <f t="shared" si="15"/>
        <v/>
      </c>
    </row>
    <row r="211" spans="1:58">
      <c r="A211" s="166">
        <f>输入错误检查!B210</f>
        <v>0</v>
      </c>
      <c r="B211" s="108" t="str">
        <f>原始数据!B211</f>
        <v/>
      </c>
      <c r="C211" s="108" t="str">
        <f>原始数据!C211</f>
        <v/>
      </c>
      <c r="D211" s="108" t="str">
        <f>原始数据!D211</f>
        <v/>
      </c>
      <c r="E211" s="108" t="str">
        <f>原始数据!E211</f>
        <v/>
      </c>
      <c r="F211" s="108" t="str">
        <f>原始数据!F211</f>
        <v/>
      </c>
      <c r="G211" s="108">
        <f>原始数据!G211</f>
        <v>3</v>
      </c>
      <c r="H211" s="108" t="str">
        <f>原始数据!H211</f>
        <v>上</v>
      </c>
      <c r="I211" s="108" t="str">
        <f>IF(原始数据!Y211="","",原始数据!Y211)</f>
        <v/>
      </c>
      <c r="J211" s="108" t="str">
        <f>原始数据!J211</f>
        <v/>
      </c>
      <c r="K211" s="167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39" t="str">
        <f>IF(原始数据!AT211="","",原始数据!AT211)</f>
        <v/>
      </c>
      <c r="M211" s="177"/>
      <c r="N211" s="181"/>
      <c r="O211" s="181"/>
      <c r="P211" s="167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39" t="str">
        <f>IF(原始数据!AU211="","",原始数据!AU211)</f>
        <v/>
      </c>
      <c r="R211" s="177"/>
      <c r="S211" s="177"/>
      <c r="T211" s="177"/>
      <c r="U211" s="167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39" t="str">
        <f>IF(原始数据!AW211="","",原始数据!AW211)</f>
        <v/>
      </c>
      <c r="W211" s="177"/>
      <c r="X211" s="177"/>
      <c r="Y211" s="177"/>
      <c r="Z211" s="167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39" t="str">
        <f>IF(原始数据!AY211="","",原始数据!AY211)</f>
        <v/>
      </c>
      <c r="AB211" s="177"/>
      <c r="AC211" s="177"/>
      <c r="AD211" s="177"/>
      <c r="AE211" s="139" t="str">
        <f>IF(原始数据!K211="","",原始数据!K211)</f>
        <v/>
      </c>
      <c r="AF211" s="139" t="str">
        <f>IF(原始数据!L211="","",原始数据!L211)</f>
        <v/>
      </c>
      <c r="AG211" s="139" t="str">
        <f>IF(原始数据!AZ211="","",原始数据!AZ211)</f>
        <v/>
      </c>
      <c r="AH211" s="177"/>
      <c r="AI211" s="177"/>
      <c r="AJ211" s="177"/>
      <c r="AK211" s="177"/>
      <c r="AL211" s="177"/>
      <c r="AM211" s="168"/>
      <c r="AN211" s="168"/>
      <c r="AO211" s="168"/>
      <c r="AP211" s="168"/>
      <c r="AQ211" s="182"/>
      <c r="AR211" s="182"/>
      <c r="AS211" s="182"/>
      <c r="AT211" s="182"/>
      <c r="AU211" s="183"/>
      <c r="AV211" s="183"/>
      <c r="AW211" s="183"/>
      <c r="AX211" s="183"/>
      <c r="AY211" s="184"/>
      <c r="AZ211" s="184"/>
      <c r="BA211" s="173"/>
      <c r="BB211" s="174"/>
      <c r="BC211" s="175">
        <f t="shared" si="13"/>
        <v>0</v>
      </c>
      <c r="BD211" s="175" t="str">
        <f t="shared" si="14"/>
        <v/>
      </c>
      <c r="BE211" s="142" t="str">
        <f t="shared" si="12"/>
        <v/>
      </c>
      <c r="BF211" s="176" t="str">
        <f t="shared" si="15"/>
        <v/>
      </c>
    </row>
    <row r="212" spans="1:58">
      <c r="A212" s="166">
        <f>输入错误检查!B211</f>
        <v>0</v>
      </c>
      <c r="B212" s="108" t="str">
        <f>原始数据!B212</f>
        <v/>
      </c>
      <c r="C212" s="108" t="str">
        <f>原始数据!C212</f>
        <v/>
      </c>
      <c r="D212" s="108" t="str">
        <f>原始数据!D212</f>
        <v/>
      </c>
      <c r="E212" s="108" t="str">
        <f>原始数据!E212</f>
        <v/>
      </c>
      <c r="F212" s="108" t="str">
        <f>原始数据!F212</f>
        <v/>
      </c>
      <c r="G212" s="108">
        <f>原始数据!G212</f>
        <v>3</v>
      </c>
      <c r="H212" s="108" t="str">
        <f>原始数据!H212</f>
        <v>下</v>
      </c>
      <c r="I212" s="108" t="str">
        <f>IF(原始数据!Y212="","",原始数据!Y212)</f>
        <v/>
      </c>
      <c r="J212" s="108" t="str">
        <f>原始数据!J212</f>
        <v/>
      </c>
      <c r="K212" s="167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39" t="str">
        <f>IF(原始数据!AT212="","",原始数据!AT212)</f>
        <v/>
      </c>
      <c r="M212" s="177"/>
      <c r="N212" s="181"/>
      <c r="O212" s="181"/>
      <c r="P212" s="167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39" t="str">
        <f>IF(原始数据!AU212="","",原始数据!AU212)</f>
        <v/>
      </c>
      <c r="R212" s="177"/>
      <c r="S212" s="177"/>
      <c r="T212" s="177"/>
      <c r="U212" s="167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39" t="str">
        <f>IF(原始数据!AW212="","",原始数据!AW212)</f>
        <v/>
      </c>
      <c r="W212" s="177"/>
      <c r="X212" s="177"/>
      <c r="Y212" s="177"/>
      <c r="Z212" s="167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39" t="str">
        <f>IF(原始数据!AY212="","",原始数据!AY212)</f>
        <v/>
      </c>
      <c r="AB212" s="177"/>
      <c r="AC212" s="177"/>
      <c r="AD212" s="177"/>
      <c r="AE212" s="139" t="str">
        <f>IF(原始数据!K212="","",原始数据!K212)</f>
        <v/>
      </c>
      <c r="AF212" s="139" t="str">
        <f>IF(原始数据!L212="","",原始数据!L212)</f>
        <v/>
      </c>
      <c r="AG212" s="139" t="str">
        <f>IF(原始数据!AZ212="","",原始数据!AZ212)</f>
        <v/>
      </c>
      <c r="AH212" s="177"/>
      <c r="AI212" s="177"/>
      <c r="AJ212" s="177"/>
      <c r="AK212" s="177"/>
      <c r="AL212" s="177"/>
      <c r="AM212" s="168"/>
      <c r="AN212" s="168"/>
      <c r="AO212" s="168"/>
      <c r="AP212" s="168"/>
      <c r="AQ212" s="182"/>
      <c r="AR212" s="182"/>
      <c r="AS212" s="182"/>
      <c r="AT212" s="182"/>
      <c r="AU212" s="183"/>
      <c r="AV212" s="183"/>
      <c r="AW212" s="183"/>
      <c r="AX212" s="183"/>
      <c r="AY212" s="184"/>
      <c r="AZ212" s="184"/>
      <c r="BA212" s="173"/>
      <c r="BB212" s="174"/>
      <c r="BC212" s="175">
        <f t="shared" si="13"/>
        <v>0</v>
      </c>
      <c r="BD212" s="175" t="str">
        <f t="shared" si="14"/>
        <v/>
      </c>
      <c r="BE212" s="142" t="str">
        <f t="shared" si="12"/>
        <v/>
      </c>
      <c r="BF212" s="176" t="str">
        <f t="shared" si="15"/>
        <v/>
      </c>
    </row>
    <row r="213" spans="1:58">
      <c r="A213" s="166">
        <f>输入错误检查!B212</f>
        <v>0</v>
      </c>
      <c r="B213" s="108" t="str">
        <f>原始数据!B213</f>
        <v/>
      </c>
      <c r="C213" s="108" t="str">
        <f>原始数据!C213</f>
        <v/>
      </c>
      <c r="D213" s="108" t="str">
        <f>原始数据!D213</f>
        <v/>
      </c>
      <c r="E213" s="108" t="str">
        <f>原始数据!E213</f>
        <v/>
      </c>
      <c r="F213" s="108" t="str">
        <f>原始数据!F213</f>
        <v/>
      </c>
      <c r="G213" s="108">
        <f>原始数据!G213</f>
        <v>4</v>
      </c>
      <c r="H213" s="108" t="str">
        <f>原始数据!H213</f>
        <v>上</v>
      </c>
      <c r="I213" s="108" t="str">
        <f>IF(原始数据!Y213="","",原始数据!Y213)</f>
        <v/>
      </c>
      <c r="J213" s="108" t="str">
        <f>原始数据!J213</f>
        <v/>
      </c>
      <c r="K213" s="167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39" t="str">
        <f>IF(原始数据!AT213="","",原始数据!AT213)</f>
        <v/>
      </c>
      <c r="M213" s="177"/>
      <c r="N213" s="181"/>
      <c r="O213" s="181"/>
      <c r="P213" s="167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39" t="str">
        <f>IF(原始数据!AU213="","",原始数据!AU213)</f>
        <v/>
      </c>
      <c r="R213" s="177"/>
      <c r="S213" s="177"/>
      <c r="T213" s="177"/>
      <c r="U213" s="167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39" t="str">
        <f>IF(原始数据!AW213="","",原始数据!AW213)</f>
        <v/>
      </c>
      <c r="W213" s="177"/>
      <c r="X213" s="177"/>
      <c r="Y213" s="177"/>
      <c r="Z213" s="167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39" t="str">
        <f>IF(原始数据!AY213="","",原始数据!AY213)</f>
        <v/>
      </c>
      <c r="AB213" s="177"/>
      <c r="AC213" s="177"/>
      <c r="AD213" s="177"/>
      <c r="AE213" s="139" t="str">
        <f>IF(原始数据!K213="","",原始数据!K213)</f>
        <v/>
      </c>
      <c r="AF213" s="139" t="str">
        <f>IF(原始数据!L213="","",原始数据!L213)</f>
        <v/>
      </c>
      <c r="AG213" s="139" t="str">
        <f>IF(原始数据!AZ213="","",原始数据!AZ213)</f>
        <v/>
      </c>
      <c r="AH213" s="177"/>
      <c r="AI213" s="177"/>
      <c r="AJ213" s="177"/>
      <c r="AK213" s="177"/>
      <c r="AL213" s="177"/>
      <c r="AM213" s="168"/>
      <c r="AN213" s="168"/>
      <c r="AO213" s="168"/>
      <c r="AP213" s="168"/>
      <c r="AQ213" s="182"/>
      <c r="AR213" s="182"/>
      <c r="AS213" s="182"/>
      <c r="AT213" s="182"/>
      <c r="AU213" s="183"/>
      <c r="AV213" s="183"/>
      <c r="AW213" s="183"/>
      <c r="AX213" s="183"/>
      <c r="AY213" s="184"/>
      <c r="AZ213" s="184"/>
      <c r="BA213" s="173"/>
      <c r="BB213" s="174"/>
      <c r="BC213" s="175">
        <f t="shared" si="13"/>
        <v>0</v>
      </c>
      <c r="BD213" s="175" t="str">
        <f t="shared" si="14"/>
        <v/>
      </c>
      <c r="BE213" s="142" t="str">
        <f t="shared" si="12"/>
        <v/>
      </c>
      <c r="BF213" s="176" t="str">
        <f t="shared" si="15"/>
        <v/>
      </c>
    </row>
    <row r="214" spans="1:58">
      <c r="A214" s="166">
        <f>输入错误检查!B213</f>
        <v>0</v>
      </c>
      <c r="B214" s="108" t="str">
        <f>原始数据!B214</f>
        <v/>
      </c>
      <c r="C214" s="108" t="str">
        <f>原始数据!C214</f>
        <v/>
      </c>
      <c r="D214" s="108" t="str">
        <f>原始数据!D214</f>
        <v/>
      </c>
      <c r="E214" s="108" t="str">
        <f>原始数据!E214</f>
        <v/>
      </c>
      <c r="F214" s="108" t="str">
        <f>原始数据!F214</f>
        <v/>
      </c>
      <c r="G214" s="108">
        <f>原始数据!G214</f>
        <v>4</v>
      </c>
      <c r="H214" s="108" t="str">
        <f>原始数据!H214</f>
        <v>下</v>
      </c>
      <c r="I214" s="108" t="str">
        <f>IF(原始数据!Y214="","",原始数据!Y214)</f>
        <v/>
      </c>
      <c r="J214" s="108" t="str">
        <f>原始数据!J214</f>
        <v/>
      </c>
      <c r="K214" s="167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39" t="str">
        <f>IF(原始数据!AT214="","",原始数据!AT214)</f>
        <v/>
      </c>
      <c r="M214" s="177"/>
      <c r="N214" s="181"/>
      <c r="O214" s="181"/>
      <c r="P214" s="167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39" t="str">
        <f>IF(原始数据!AU214="","",原始数据!AU214)</f>
        <v/>
      </c>
      <c r="R214" s="177"/>
      <c r="S214" s="177"/>
      <c r="T214" s="177"/>
      <c r="U214" s="167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39" t="str">
        <f>IF(原始数据!AW214="","",原始数据!AW214)</f>
        <v/>
      </c>
      <c r="W214" s="177"/>
      <c r="X214" s="177"/>
      <c r="Y214" s="177"/>
      <c r="Z214" s="167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39" t="str">
        <f>IF(原始数据!AY214="","",原始数据!AY214)</f>
        <v/>
      </c>
      <c r="AB214" s="177"/>
      <c r="AC214" s="177"/>
      <c r="AD214" s="177"/>
      <c r="AE214" s="139" t="str">
        <f>IF(原始数据!K214="","",原始数据!K214)</f>
        <v/>
      </c>
      <c r="AF214" s="139" t="str">
        <f>IF(原始数据!L214="","",原始数据!L214)</f>
        <v/>
      </c>
      <c r="AG214" s="139" t="str">
        <f>IF(原始数据!AZ214="","",原始数据!AZ214)</f>
        <v/>
      </c>
      <c r="AH214" s="177"/>
      <c r="AI214" s="177"/>
      <c r="AJ214" s="177"/>
      <c r="AK214" s="177"/>
      <c r="AL214" s="177"/>
      <c r="AM214" s="168"/>
      <c r="AN214" s="168"/>
      <c r="AO214" s="168"/>
      <c r="AP214" s="168"/>
      <c r="AQ214" s="182"/>
      <c r="AR214" s="182"/>
      <c r="AS214" s="182"/>
      <c r="AT214" s="182"/>
      <c r="AU214" s="183"/>
      <c r="AV214" s="183"/>
      <c r="AW214" s="183"/>
      <c r="AX214" s="183"/>
      <c r="AY214" s="184"/>
      <c r="AZ214" s="184"/>
      <c r="BA214" s="173"/>
      <c r="BB214" s="174"/>
      <c r="BC214" s="175">
        <f t="shared" si="13"/>
        <v>0</v>
      </c>
      <c r="BD214" s="175" t="str">
        <f t="shared" si="14"/>
        <v/>
      </c>
      <c r="BE214" s="142" t="str">
        <f t="shared" si="12"/>
        <v/>
      </c>
      <c r="BF214" s="176" t="str">
        <f t="shared" si="15"/>
        <v/>
      </c>
    </row>
    <row r="215" spans="1:58">
      <c r="A215" s="166">
        <f>输入错误检查!B214</f>
        <v>0</v>
      </c>
      <c r="B215" s="108" t="str">
        <f>原始数据!B215</f>
        <v/>
      </c>
      <c r="C215" s="108" t="str">
        <f>原始数据!C215</f>
        <v/>
      </c>
      <c r="D215" s="108" t="str">
        <f>原始数据!D215</f>
        <v/>
      </c>
      <c r="E215" s="108" t="str">
        <f>原始数据!E215</f>
        <v/>
      </c>
      <c r="F215" s="108" t="str">
        <f>原始数据!F215</f>
        <v/>
      </c>
      <c r="G215" s="108">
        <f>原始数据!G215</f>
        <v>5</v>
      </c>
      <c r="H215" s="108" t="str">
        <f>原始数据!H215</f>
        <v>上</v>
      </c>
      <c r="I215" s="108" t="str">
        <f>IF(原始数据!Y215="","",原始数据!Y215)</f>
        <v/>
      </c>
      <c r="J215" s="108" t="str">
        <f>原始数据!J215</f>
        <v/>
      </c>
      <c r="K215" s="167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39" t="str">
        <f>IF(原始数据!AT215="","",原始数据!AT215)</f>
        <v/>
      </c>
      <c r="M215" s="177"/>
      <c r="N215" s="181"/>
      <c r="O215" s="181"/>
      <c r="P215" s="167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39" t="str">
        <f>IF(原始数据!AU215="","",原始数据!AU215)</f>
        <v/>
      </c>
      <c r="R215" s="177"/>
      <c r="S215" s="177"/>
      <c r="T215" s="177"/>
      <c r="U215" s="167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39" t="str">
        <f>IF(原始数据!AW215="","",原始数据!AW215)</f>
        <v/>
      </c>
      <c r="W215" s="177"/>
      <c r="X215" s="177"/>
      <c r="Y215" s="177"/>
      <c r="Z215" s="167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39" t="str">
        <f>IF(原始数据!AY215="","",原始数据!AY215)</f>
        <v/>
      </c>
      <c r="AB215" s="177"/>
      <c r="AC215" s="177"/>
      <c r="AD215" s="177"/>
      <c r="AE215" s="139" t="str">
        <f>IF(原始数据!K215="","",原始数据!K215)</f>
        <v/>
      </c>
      <c r="AF215" s="139" t="str">
        <f>IF(原始数据!L215="","",原始数据!L215)</f>
        <v/>
      </c>
      <c r="AG215" s="139" t="str">
        <f>IF(原始数据!AZ215="","",原始数据!AZ215)</f>
        <v/>
      </c>
      <c r="AH215" s="177"/>
      <c r="AI215" s="177"/>
      <c r="AJ215" s="177"/>
      <c r="AK215" s="177"/>
      <c r="AL215" s="177"/>
      <c r="AM215" s="168"/>
      <c r="AN215" s="168"/>
      <c r="AO215" s="168"/>
      <c r="AP215" s="168"/>
      <c r="AQ215" s="182"/>
      <c r="AR215" s="182"/>
      <c r="AS215" s="182"/>
      <c r="AT215" s="182"/>
      <c r="AU215" s="183"/>
      <c r="AV215" s="183"/>
      <c r="AW215" s="183"/>
      <c r="AX215" s="183"/>
      <c r="AY215" s="184"/>
      <c r="AZ215" s="184"/>
      <c r="BA215" s="173"/>
      <c r="BB215" s="174"/>
      <c r="BC215" s="175">
        <f t="shared" si="13"/>
        <v>0</v>
      </c>
      <c r="BD215" s="175" t="str">
        <f t="shared" si="14"/>
        <v/>
      </c>
      <c r="BE215" s="142" t="str">
        <f t="shared" si="12"/>
        <v/>
      </c>
      <c r="BF215" s="176" t="str">
        <f t="shared" si="15"/>
        <v/>
      </c>
    </row>
    <row r="216" spans="1:58">
      <c r="A216" s="166">
        <f>输入错误检查!B215</f>
        <v>0</v>
      </c>
      <c r="B216" s="108" t="str">
        <f>原始数据!B216</f>
        <v/>
      </c>
      <c r="C216" s="108" t="str">
        <f>原始数据!C216</f>
        <v/>
      </c>
      <c r="D216" s="108" t="str">
        <f>原始数据!D216</f>
        <v/>
      </c>
      <c r="E216" s="108" t="str">
        <f>原始数据!E216</f>
        <v/>
      </c>
      <c r="F216" s="108" t="str">
        <f>原始数据!F216</f>
        <v/>
      </c>
      <c r="G216" s="108">
        <f>原始数据!G216</f>
        <v>5</v>
      </c>
      <c r="H216" s="108" t="str">
        <f>原始数据!H216</f>
        <v>下</v>
      </c>
      <c r="I216" s="108" t="str">
        <f>IF(原始数据!Y216="","",原始数据!Y216)</f>
        <v/>
      </c>
      <c r="J216" s="108" t="str">
        <f>原始数据!J216</f>
        <v/>
      </c>
      <c r="K216" s="167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39" t="str">
        <f>IF(原始数据!AT216="","",原始数据!AT216)</f>
        <v/>
      </c>
      <c r="M216" s="177"/>
      <c r="N216" s="181"/>
      <c r="O216" s="181"/>
      <c r="P216" s="167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39" t="str">
        <f>IF(原始数据!AU216="","",原始数据!AU216)</f>
        <v/>
      </c>
      <c r="R216" s="177"/>
      <c r="S216" s="177"/>
      <c r="T216" s="177"/>
      <c r="U216" s="167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39" t="str">
        <f>IF(原始数据!AW216="","",原始数据!AW216)</f>
        <v/>
      </c>
      <c r="W216" s="177"/>
      <c r="X216" s="177"/>
      <c r="Y216" s="177"/>
      <c r="Z216" s="167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39" t="str">
        <f>IF(原始数据!AY216="","",原始数据!AY216)</f>
        <v/>
      </c>
      <c r="AB216" s="177"/>
      <c r="AC216" s="177"/>
      <c r="AD216" s="177"/>
      <c r="AE216" s="139" t="str">
        <f>IF(原始数据!K216="","",原始数据!K216)</f>
        <v/>
      </c>
      <c r="AF216" s="139" t="str">
        <f>IF(原始数据!L216="","",原始数据!L216)</f>
        <v/>
      </c>
      <c r="AG216" s="139" t="str">
        <f>IF(原始数据!AZ216="","",原始数据!AZ216)</f>
        <v/>
      </c>
      <c r="AH216" s="177"/>
      <c r="AI216" s="177"/>
      <c r="AJ216" s="177"/>
      <c r="AK216" s="177"/>
      <c r="AL216" s="177"/>
      <c r="AM216" s="168"/>
      <c r="AN216" s="168"/>
      <c r="AO216" s="168"/>
      <c r="AP216" s="168"/>
      <c r="AQ216" s="182"/>
      <c r="AR216" s="182"/>
      <c r="AS216" s="182"/>
      <c r="AT216" s="182"/>
      <c r="AU216" s="183"/>
      <c r="AV216" s="183"/>
      <c r="AW216" s="183"/>
      <c r="AX216" s="183"/>
      <c r="AY216" s="184"/>
      <c r="AZ216" s="184"/>
      <c r="BA216" s="173"/>
      <c r="BB216" s="174"/>
      <c r="BC216" s="175">
        <f t="shared" si="13"/>
        <v>0</v>
      </c>
      <c r="BD216" s="175" t="str">
        <f t="shared" si="14"/>
        <v/>
      </c>
      <c r="BE216" s="142" t="str">
        <f t="shared" si="12"/>
        <v/>
      </c>
      <c r="BF216" s="176" t="str">
        <f t="shared" si="15"/>
        <v/>
      </c>
    </row>
    <row r="217" spans="1:58">
      <c r="A217" s="166">
        <f>输入错误检查!B216</f>
        <v>0</v>
      </c>
      <c r="B217" s="108" t="str">
        <f>原始数据!B217</f>
        <v/>
      </c>
      <c r="C217" s="108" t="str">
        <f>原始数据!C217</f>
        <v/>
      </c>
      <c r="D217" s="108" t="str">
        <f>原始数据!D217</f>
        <v/>
      </c>
      <c r="E217" s="108" t="str">
        <f>原始数据!E217</f>
        <v/>
      </c>
      <c r="F217" s="108" t="str">
        <f>原始数据!F217</f>
        <v/>
      </c>
      <c r="G217" s="108" t="str">
        <f>原始数据!G217</f>
        <v>加</v>
      </c>
      <c r="H217" s="108" t="str">
        <f>原始数据!H217</f>
        <v>上</v>
      </c>
      <c r="I217" s="108" t="str">
        <f>IF(原始数据!Y217="","",原始数据!Y217)</f>
        <v/>
      </c>
      <c r="J217" s="108" t="str">
        <f>原始数据!J217</f>
        <v/>
      </c>
      <c r="K217" s="167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39" t="str">
        <f>IF(原始数据!AT217="","",原始数据!AT217)</f>
        <v/>
      </c>
      <c r="M217" s="177"/>
      <c r="N217" s="181"/>
      <c r="O217" s="181"/>
      <c r="P217" s="167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39" t="str">
        <f>IF(原始数据!AU217="","",原始数据!AU217)</f>
        <v/>
      </c>
      <c r="R217" s="177"/>
      <c r="S217" s="177"/>
      <c r="T217" s="177"/>
      <c r="U217" s="167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39" t="str">
        <f>IF(原始数据!AW217="","",原始数据!AW217)</f>
        <v/>
      </c>
      <c r="W217" s="177"/>
      <c r="X217" s="177"/>
      <c r="Y217" s="177"/>
      <c r="Z217" s="167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39" t="str">
        <f>IF(原始数据!AY217="","",原始数据!AY217)</f>
        <v/>
      </c>
      <c r="AB217" s="177"/>
      <c r="AC217" s="177"/>
      <c r="AD217" s="177"/>
      <c r="AE217" s="139" t="str">
        <f>IF(原始数据!K217="","",原始数据!K217)</f>
        <v/>
      </c>
      <c r="AF217" s="139" t="str">
        <f>IF(原始数据!L217="","",原始数据!L217)</f>
        <v/>
      </c>
      <c r="AG217" s="139" t="str">
        <f>IF(原始数据!AZ217="","",原始数据!AZ217)</f>
        <v/>
      </c>
      <c r="AH217" s="177"/>
      <c r="AI217" s="177"/>
      <c r="AJ217" s="177"/>
      <c r="AK217" s="177"/>
      <c r="AL217" s="177"/>
      <c r="AM217" s="168"/>
      <c r="AN217" s="168"/>
      <c r="AO217" s="168"/>
      <c r="AP217" s="168"/>
      <c r="AQ217" s="182"/>
      <c r="AR217" s="182"/>
      <c r="AS217" s="182"/>
      <c r="AT217" s="182"/>
      <c r="AU217" s="183"/>
      <c r="AV217" s="183"/>
      <c r="AW217" s="183"/>
      <c r="AX217" s="183"/>
      <c r="AY217" s="184"/>
      <c r="AZ217" s="184"/>
      <c r="BA217" s="173"/>
      <c r="BB217" s="174"/>
      <c r="BC217" s="175">
        <f t="shared" si="13"/>
        <v>0</v>
      </c>
      <c r="BD217" s="175" t="str">
        <f t="shared" si="14"/>
        <v/>
      </c>
      <c r="BE217" s="142" t="str">
        <f t="shared" si="12"/>
        <v/>
      </c>
      <c r="BF217" s="176" t="str">
        <f t="shared" si="15"/>
        <v/>
      </c>
    </row>
    <row r="218" spans="1:58">
      <c r="A218" s="166">
        <f>输入错误检查!B217</f>
        <v>0</v>
      </c>
      <c r="B218" s="108" t="str">
        <f>原始数据!B218</f>
        <v/>
      </c>
      <c r="C218" s="108" t="str">
        <f>原始数据!C218</f>
        <v/>
      </c>
      <c r="D218" s="108" t="str">
        <f>原始数据!D218</f>
        <v/>
      </c>
      <c r="E218" s="108" t="str">
        <f>原始数据!E218</f>
        <v/>
      </c>
      <c r="F218" s="108" t="str">
        <f>原始数据!F218</f>
        <v/>
      </c>
      <c r="G218" s="108" t="str">
        <f>原始数据!G218</f>
        <v>加</v>
      </c>
      <c r="H218" s="108" t="str">
        <f>原始数据!H218</f>
        <v>下</v>
      </c>
      <c r="I218" s="108" t="str">
        <f>IF(原始数据!Y218="","",原始数据!Y218)</f>
        <v/>
      </c>
      <c r="J218" s="108" t="str">
        <f>原始数据!J218</f>
        <v/>
      </c>
      <c r="K218" s="167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39" t="str">
        <f>IF(原始数据!AT218="","",原始数据!AT218)</f>
        <v/>
      </c>
      <c r="M218" s="177"/>
      <c r="N218" s="181"/>
      <c r="O218" s="181"/>
      <c r="P218" s="167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39" t="str">
        <f>IF(原始数据!AU218="","",原始数据!AU218)</f>
        <v/>
      </c>
      <c r="R218" s="177"/>
      <c r="S218" s="177"/>
      <c r="T218" s="177"/>
      <c r="U218" s="167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39" t="str">
        <f>IF(原始数据!AW218="","",原始数据!AW218)</f>
        <v/>
      </c>
      <c r="W218" s="177"/>
      <c r="X218" s="177"/>
      <c r="Y218" s="177"/>
      <c r="Z218" s="167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39" t="str">
        <f>IF(原始数据!AY218="","",原始数据!AY218)</f>
        <v/>
      </c>
      <c r="AB218" s="177"/>
      <c r="AC218" s="177"/>
      <c r="AD218" s="177"/>
      <c r="AE218" s="139" t="str">
        <f>IF(原始数据!K218="","",原始数据!K218)</f>
        <v/>
      </c>
      <c r="AF218" s="139" t="str">
        <f>IF(原始数据!L218="","",原始数据!L218)</f>
        <v/>
      </c>
      <c r="AG218" s="139" t="str">
        <f>IF(原始数据!AZ218="","",原始数据!AZ218)</f>
        <v/>
      </c>
      <c r="AH218" s="177"/>
      <c r="AI218" s="177"/>
      <c r="AJ218" s="177"/>
      <c r="AK218" s="177"/>
      <c r="AL218" s="177"/>
      <c r="AM218" s="168"/>
      <c r="AN218" s="168"/>
      <c r="AO218" s="168"/>
      <c r="AP218" s="168"/>
      <c r="AQ218" s="182"/>
      <c r="AR218" s="182"/>
      <c r="AS218" s="182"/>
      <c r="AT218" s="182"/>
      <c r="AU218" s="183"/>
      <c r="AV218" s="183"/>
      <c r="AW218" s="183"/>
      <c r="AX218" s="183"/>
      <c r="AY218" s="184"/>
      <c r="AZ218" s="184"/>
      <c r="BA218" s="173"/>
      <c r="BB218" s="174"/>
      <c r="BC218" s="175">
        <f t="shared" si="13"/>
        <v>0</v>
      </c>
      <c r="BD218" s="175" t="str">
        <f t="shared" si="14"/>
        <v/>
      </c>
      <c r="BE218" s="142" t="str">
        <f t="shared" si="12"/>
        <v/>
      </c>
      <c r="BF218" s="176" t="str">
        <f t="shared" si="15"/>
        <v/>
      </c>
    </row>
    <row r="219" spans="1:58">
      <c r="A219" s="166">
        <f>输入错误检查!B218</f>
        <v>0</v>
      </c>
      <c r="B219" s="108" t="str">
        <f>原始数据!B219</f>
        <v/>
      </c>
      <c r="C219" s="108" t="str">
        <f>原始数据!C219</f>
        <v/>
      </c>
      <c r="D219" s="108" t="str">
        <f>原始数据!D219</f>
        <v/>
      </c>
      <c r="E219" s="108" t="str">
        <f>原始数据!E219</f>
        <v/>
      </c>
      <c r="F219" s="108" t="str">
        <f>原始数据!F219</f>
        <v/>
      </c>
      <c r="G219" s="108">
        <f>原始数据!G219</f>
        <v>1</v>
      </c>
      <c r="H219" s="108" t="str">
        <f>原始数据!H219</f>
        <v>上</v>
      </c>
      <c r="I219" s="108" t="str">
        <f>IF(原始数据!Y219="","",原始数据!Y219)</f>
        <v/>
      </c>
      <c r="J219" s="108" t="str">
        <f>原始数据!J219</f>
        <v/>
      </c>
      <c r="K219" s="167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39" t="str">
        <f>IF(原始数据!AT219="","",原始数据!AT219)</f>
        <v/>
      </c>
      <c r="M219" s="177"/>
      <c r="N219" s="181"/>
      <c r="O219" s="181"/>
      <c r="P219" s="167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39" t="str">
        <f>IF(原始数据!AU219="","",原始数据!AU219)</f>
        <v/>
      </c>
      <c r="R219" s="177"/>
      <c r="S219" s="177"/>
      <c r="T219" s="177"/>
      <c r="U219" s="167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39" t="str">
        <f>IF(原始数据!AW219="","",原始数据!AW219)</f>
        <v/>
      </c>
      <c r="W219" s="177"/>
      <c r="X219" s="177"/>
      <c r="Y219" s="177"/>
      <c r="Z219" s="167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39" t="str">
        <f>IF(原始数据!AY219="","",原始数据!AY219)</f>
        <v/>
      </c>
      <c r="AB219" s="177"/>
      <c r="AC219" s="177"/>
      <c r="AD219" s="177"/>
      <c r="AE219" s="139" t="str">
        <f>IF(原始数据!K219="","",原始数据!K219)</f>
        <v/>
      </c>
      <c r="AF219" s="139" t="str">
        <f>IF(原始数据!L219="","",原始数据!L219)</f>
        <v/>
      </c>
      <c r="AG219" s="139" t="str">
        <f>IF(原始数据!AZ219="","",原始数据!AZ219)</f>
        <v/>
      </c>
      <c r="AH219" s="177"/>
      <c r="AI219" s="177"/>
      <c r="AJ219" s="177"/>
      <c r="AK219" s="179"/>
      <c r="AL219" s="179"/>
      <c r="AM219" s="168"/>
      <c r="AN219" s="168"/>
      <c r="AO219" s="168"/>
      <c r="AP219" s="168"/>
      <c r="AQ219" s="182"/>
      <c r="AR219" s="182"/>
      <c r="AS219" s="182"/>
      <c r="AT219" s="182"/>
      <c r="AU219" s="183"/>
      <c r="AV219" s="183"/>
      <c r="AW219" s="183"/>
      <c r="AX219" s="183"/>
      <c r="AY219" s="184"/>
      <c r="AZ219" s="184"/>
      <c r="BA219" s="173"/>
      <c r="BB219" s="174"/>
      <c r="BC219" s="175">
        <f t="shared" si="13"/>
        <v>0</v>
      </c>
      <c r="BD219" s="175" t="str">
        <f t="shared" si="14"/>
        <v/>
      </c>
      <c r="BE219" s="142" t="str">
        <f t="shared" si="12"/>
        <v/>
      </c>
      <c r="BF219" s="176" t="str">
        <f t="shared" si="15"/>
        <v/>
      </c>
    </row>
    <row r="220" spans="1:58">
      <c r="A220" s="166">
        <f>输入错误检查!B219</f>
        <v>0</v>
      </c>
      <c r="B220" s="108" t="str">
        <f>原始数据!B220</f>
        <v/>
      </c>
      <c r="C220" s="108" t="str">
        <f>原始数据!C220</f>
        <v/>
      </c>
      <c r="D220" s="108" t="str">
        <f>原始数据!D220</f>
        <v/>
      </c>
      <c r="E220" s="108" t="str">
        <f>原始数据!E220</f>
        <v/>
      </c>
      <c r="F220" s="108" t="str">
        <f>原始数据!F220</f>
        <v/>
      </c>
      <c r="G220" s="108">
        <f>原始数据!G220</f>
        <v>1</v>
      </c>
      <c r="H220" s="108" t="str">
        <f>原始数据!H220</f>
        <v>下</v>
      </c>
      <c r="I220" s="108" t="str">
        <f>IF(原始数据!Y220="","",原始数据!Y220)</f>
        <v/>
      </c>
      <c r="J220" s="108" t="str">
        <f>原始数据!J220</f>
        <v/>
      </c>
      <c r="K220" s="167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39" t="str">
        <f>IF(原始数据!AT220="","",原始数据!AT220)</f>
        <v/>
      </c>
      <c r="M220" s="177"/>
      <c r="N220" s="181"/>
      <c r="O220" s="181"/>
      <c r="P220" s="167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39" t="str">
        <f>IF(原始数据!AU220="","",原始数据!AU220)</f>
        <v/>
      </c>
      <c r="R220" s="177"/>
      <c r="S220" s="177"/>
      <c r="T220" s="177"/>
      <c r="U220" s="167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39" t="str">
        <f>IF(原始数据!AW220="","",原始数据!AW220)</f>
        <v/>
      </c>
      <c r="W220" s="177"/>
      <c r="X220" s="177"/>
      <c r="Y220" s="177"/>
      <c r="Z220" s="167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39" t="str">
        <f>IF(原始数据!AY220="","",原始数据!AY220)</f>
        <v/>
      </c>
      <c r="AB220" s="177"/>
      <c r="AC220" s="177"/>
      <c r="AD220" s="177"/>
      <c r="AE220" s="139" t="str">
        <f>IF(原始数据!K220="","",原始数据!K220)</f>
        <v/>
      </c>
      <c r="AF220" s="139" t="str">
        <f>IF(原始数据!L220="","",原始数据!L220)</f>
        <v/>
      </c>
      <c r="AG220" s="139" t="str">
        <f>IF(原始数据!AZ220="","",原始数据!AZ220)</f>
        <v/>
      </c>
      <c r="AH220" s="177"/>
      <c r="AI220" s="177"/>
      <c r="AJ220" s="177"/>
      <c r="AK220" s="179"/>
      <c r="AL220" s="179"/>
      <c r="AM220" s="168"/>
      <c r="AN220" s="168"/>
      <c r="AO220" s="168"/>
      <c r="AP220" s="168"/>
      <c r="AQ220" s="182"/>
      <c r="AR220" s="182"/>
      <c r="AS220" s="182"/>
      <c r="AT220" s="182"/>
      <c r="AU220" s="183"/>
      <c r="AV220" s="183"/>
      <c r="AW220" s="183"/>
      <c r="AX220" s="183"/>
      <c r="AY220" s="184"/>
      <c r="AZ220" s="184"/>
      <c r="BA220" s="173"/>
      <c r="BB220" s="174"/>
      <c r="BC220" s="175">
        <f t="shared" si="13"/>
        <v>0</v>
      </c>
      <c r="BD220" s="175" t="str">
        <f t="shared" si="14"/>
        <v/>
      </c>
      <c r="BE220" s="142" t="str">
        <f t="shared" si="12"/>
        <v/>
      </c>
      <c r="BF220" s="176" t="str">
        <f t="shared" si="15"/>
        <v/>
      </c>
    </row>
    <row r="221" spans="1:58">
      <c r="A221" s="166">
        <f>输入错误检查!B220</f>
        <v>0</v>
      </c>
      <c r="B221" s="108" t="str">
        <f>原始数据!B221</f>
        <v/>
      </c>
      <c r="C221" s="108" t="str">
        <f>原始数据!C221</f>
        <v/>
      </c>
      <c r="D221" s="108" t="str">
        <f>原始数据!D221</f>
        <v/>
      </c>
      <c r="E221" s="108" t="str">
        <f>原始数据!E221</f>
        <v/>
      </c>
      <c r="F221" s="108" t="str">
        <f>原始数据!F221</f>
        <v/>
      </c>
      <c r="G221" s="108">
        <f>原始数据!G221</f>
        <v>2</v>
      </c>
      <c r="H221" s="108" t="str">
        <f>原始数据!H221</f>
        <v>上</v>
      </c>
      <c r="I221" s="108" t="str">
        <f>IF(原始数据!Y221="","",原始数据!Y221)</f>
        <v/>
      </c>
      <c r="J221" s="108" t="str">
        <f>原始数据!J221</f>
        <v/>
      </c>
      <c r="K221" s="167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39" t="str">
        <f>IF(原始数据!AT221="","",原始数据!AT221)</f>
        <v/>
      </c>
      <c r="M221" s="177"/>
      <c r="N221" s="181"/>
      <c r="O221" s="181"/>
      <c r="P221" s="167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39" t="str">
        <f>IF(原始数据!AU221="","",原始数据!AU221)</f>
        <v/>
      </c>
      <c r="R221" s="177"/>
      <c r="S221" s="177"/>
      <c r="T221" s="177"/>
      <c r="U221" s="167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39" t="str">
        <f>IF(原始数据!AW221="","",原始数据!AW221)</f>
        <v/>
      </c>
      <c r="W221" s="177"/>
      <c r="X221" s="177"/>
      <c r="Y221" s="177"/>
      <c r="Z221" s="167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39" t="str">
        <f>IF(原始数据!AY221="","",原始数据!AY221)</f>
        <v/>
      </c>
      <c r="AB221" s="177"/>
      <c r="AC221" s="177"/>
      <c r="AD221" s="177"/>
      <c r="AE221" s="139" t="str">
        <f>IF(原始数据!K221="","",原始数据!K221)</f>
        <v/>
      </c>
      <c r="AF221" s="139" t="str">
        <f>IF(原始数据!L221="","",原始数据!L221)</f>
        <v/>
      </c>
      <c r="AG221" s="139" t="str">
        <f>IF(原始数据!AZ221="","",原始数据!AZ221)</f>
        <v/>
      </c>
      <c r="AH221" s="177"/>
      <c r="AI221" s="177"/>
      <c r="AJ221" s="177"/>
      <c r="AK221" s="179"/>
      <c r="AL221" s="179"/>
      <c r="AM221" s="168"/>
      <c r="AN221" s="168"/>
      <c r="AO221" s="168"/>
      <c r="AP221" s="168"/>
      <c r="AQ221" s="182"/>
      <c r="AR221" s="182"/>
      <c r="AS221" s="182"/>
      <c r="AT221" s="182"/>
      <c r="AU221" s="183"/>
      <c r="AV221" s="183"/>
      <c r="AW221" s="183"/>
      <c r="AX221" s="183"/>
      <c r="AY221" s="184"/>
      <c r="AZ221" s="184"/>
      <c r="BA221" s="173"/>
      <c r="BB221" s="174"/>
      <c r="BC221" s="175">
        <f t="shared" si="13"/>
        <v>0</v>
      </c>
      <c r="BD221" s="175" t="str">
        <f t="shared" si="14"/>
        <v/>
      </c>
      <c r="BE221" s="142" t="str">
        <f t="shared" si="12"/>
        <v/>
      </c>
      <c r="BF221" s="176" t="str">
        <f t="shared" si="15"/>
        <v/>
      </c>
    </row>
    <row r="222" spans="1:58">
      <c r="A222" s="166">
        <f>输入错误检查!B221</f>
        <v>0</v>
      </c>
      <c r="B222" s="108" t="str">
        <f>原始数据!B222</f>
        <v/>
      </c>
      <c r="C222" s="108" t="str">
        <f>原始数据!C222</f>
        <v/>
      </c>
      <c r="D222" s="108" t="str">
        <f>原始数据!D222</f>
        <v/>
      </c>
      <c r="E222" s="108" t="str">
        <f>原始数据!E222</f>
        <v/>
      </c>
      <c r="F222" s="108" t="str">
        <f>原始数据!F222</f>
        <v/>
      </c>
      <c r="G222" s="108">
        <f>原始数据!G222</f>
        <v>2</v>
      </c>
      <c r="H222" s="108" t="str">
        <f>原始数据!H222</f>
        <v>下</v>
      </c>
      <c r="I222" s="108" t="str">
        <f>IF(原始数据!Y222="","",原始数据!Y222)</f>
        <v/>
      </c>
      <c r="J222" s="108" t="str">
        <f>原始数据!J222</f>
        <v/>
      </c>
      <c r="K222" s="167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39" t="str">
        <f>IF(原始数据!AT222="","",原始数据!AT222)</f>
        <v/>
      </c>
      <c r="M222" s="177"/>
      <c r="N222" s="181"/>
      <c r="O222" s="181"/>
      <c r="P222" s="167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39" t="str">
        <f>IF(原始数据!AU222="","",原始数据!AU222)</f>
        <v/>
      </c>
      <c r="R222" s="177"/>
      <c r="S222" s="177"/>
      <c r="T222" s="177"/>
      <c r="U222" s="167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39" t="str">
        <f>IF(原始数据!AW222="","",原始数据!AW222)</f>
        <v/>
      </c>
      <c r="W222" s="177"/>
      <c r="X222" s="177"/>
      <c r="Y222" s="177"/>
      <c r="Z222" s="167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39" t="str">
        <f>IF(原始数据!AY222="","",原始数据!AY222)</f>
        <v/>
      </c>
      <c r="AB222" s="177"/>
      <c r="AC222" s="177"/>
      <c r="AD222" s="177"/>
      <c r="AE222" s="139" t="str">
        <f>IF(原始数据!K222="","",原始数据!K222)</f>
        <v/>
      </c>
      <c r="AF222" s="139" t="str">
        <f>IF(原始数据!L222="","",原始数据!L222)</f>
        <v/>
      </c>
      <c r="AG222" s="139" t="str">
        <f>IF(原始数据!AZ222="","",原始数据!AZ222)</f>
        <v/>
      </c>
      <c r="AH222" s="177"/>
      <c r="AI222" s="177"/>
      <c r="AJ222" s="177"/>
      <c r="AK222" s="179"/>
      <c r="AL222" s="179"/>
      <c r="AM222" s="168"/>
      <c r="AN222" s="168"/>
      <c r="AO222" s="168"/>
      <c r="AP222" s="168"/>
      <c r="AQ222" s="182"/>
      <c r="AR222" s="182"/>
      <c r="AS222" s="182"/>
      <c r="AT222" s="182"/>
      <c r="AU222" s="183"/>
      <c r="AV222" s="183"/>
      <c r="AW222" s="183"/>
      <c r="AX222" s="183"/>
      <c r="AY222" s="184"/>
      <c r="AZ222" s="184"/>
      <c r="BA222" s="173"/>
      <c r="BB222" s="174"/>
      <c r="BC222" s="175">
        <f t="shared" si="13"/>
        <v>0</v>
      </c>
      <c r="BD222" s="175" t="str">
        <f t="shared" si="14"/>
        <v/>
      </c>
      <c r="BE222" s="142" t="str">
        <f t="shared" si="12"/>
        <v/>
      </c>
      <c r="BF222" s="176" t="str">
        <f t="shared" si="15"/>
        <v/>
      </c>
    </row>
    <row r="223" spans="1:58">
      <c r="A223" s="166">
        <f>输入错误检查!B222</f>
        <v>0</v>
      </c>
      <c r="B223" s="108" t="str">
        <f>原始数据!B223</f>
        <v/>
      </c>
      <c r="C223" s="108" t="str">
        <f>原始数据!C223</f>
        <v/>
      </c>
      <c r="D223" s="108" t="str">
        <f>原始数据!D223</f>
        <v/>
      </c>
      <c r="E223" s="108" t="str">
        <f>原始数据!E223</f>
        <v/>
      </c>
      <c r="F223" s="108" t="str">
        <f>原始数据!F223</f>
        <v/>
      </c>
      <c r="G223" s="108">
        <f>原始数据!G223</f>
        <v>3</v>
      </c>
      <c r="H223" s="108" t="str">
        <f>原始数据!H223</f>
        <v>上</v>
      </c>
      <c r="I223" s="108" t="str">
        <f>IF(原始数据!Y223="","",原始数据!Y223)</f>
        <v/>
      </c>
      <c r="J223" s="108" t="str">
        <f>原始数据!J223</f>
        <v/>
      </c>
      <c r="K223" s="167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39" t="str">
        <f>IF(原始数据!AT223="","",原始数据!AT223)</f>
        <v/>
      </c>
      <c r="M223" s="177"/>
      <c r="N223" s="181"/>
      <c r="O223" s="181"/>
      <c r="P223" s="167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39" t="str">
        <f>IF(原始数据!AU223="","",原始数据!AU223)</f>
        <v/>
      </c>
      <c r="R223" s="177"/>
      <c r="S223" s="177"/>
      <c r="T223" s="177"/>
      <c r="U223" s="167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39" t="str">
        <f>IF(原始数据!AW223="","",原始数据!AW223)</f>
        <v/>
      </c>
      <c r="W223" s="177"/>
      <c r="X223" s="177"/>
      <c r="Y223" s="177"/>
      <c r="Z223" s="167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39" t="str">
        <f>IF(原始数据!AY223="","",原始数据!AY223)</f>
        <v/>
      </c>
      <c r="AB223" s="177"/>
      <c r="AC223" s="177"/>
      <c r="AD223" s="177"/>
      <c r="AE223" s="139" t="str">
        <f>IF(原始数据!K223="","",原始数据!K223)</f>
        <v/>
      </c>
      <c r="AF223" s="139" t="str">
        <f>IF(原始数据!L223="","",原始数据!L223)</f>
        <v/>
      </c>
      <c r="AG223" s="139" t="str">
        <f>IF(原始数据!AZ223="","",原始数据!AZ223)</f>
        <v/>
      </c>
      <c r="AH223" s="177"/>
      <c r="AI223" s="177"/>
      <c r="AJ223" s="177"/>
      <c r="AK223" s="179"/>
      <c r="AL223" s="179"/>
      <c r="AM223" s="168"/>
      <c r="AN223" s="168"/>
      <c r="AO223" s="168"/>
      <c r="AP223" s="168"/>
      <c r="AQ223" s="182"/>
      <c r="AR223" s="182"/>
      <c r="AS223" s="182"/>
      <c r="AT223" s="182"/>
      <c r="AU223" s="183"/>
      <c r="AV223" s="183"/>
      <c r="AW223" s="183"/>
      <c r="AX223" s="183"/>
      <c r="AY223" s="184"/>
      <c r="AZ223" s="184"/>
      <c r="BA223" s="173"/>
      <c r="BB223" s="174"/>
      <c r="BC223" s="175">
        <f t="shared" si="13"/>
        <v>0</v>
      </c>
      <c r="BD223" s="175" t="str">
        <f t="shared" si="14"/>
        <v/>
      </c>
      <c r="BE223" s="142" t="str">
        <f t="shared" si="12"/>
        <v/>
      </c>
      <c r="BF223" s="176" t="str">
        <f t="shared" si="15"/>
        <v/>
      </c>
    </row>
    <row r="224" spans="1:58">
      <c r="A224" s="166">
        <f>输入错误检查!B223</f>
        <v>0</v>
      </c>
      <c r="B224" s="108" t="str">
        <f>原始数据!B224</f>
        <v/>
      </c>
      <c r="C224" s="108" t="str">
        <f>原始数据!C224</f>
        <v/>
      </c>
      <c r="D224" s="108" t="str">
        <f>原始数据!D224</f>
        <v/>
      </c>
      <c r="E224" s="108" t="str">
        <f>原始数据!E224</f>
        <v/>
      </c>
      <c r="F224" s="108" t="str">
        <f>原始数据!F224</f>
        <v/>
      </c>
      <c r="G224" s="108">
        <f>原始数据!G224</f>
        <v>3</v>
      </c>
      <c r="H224" s="108" t="str">
        <f>原始数据!H224</f>
        <v>下</v>
      </c>
      <c r="I224" s="108" t="str">
        <f>IF(原始数据!Y224="","",原始数据!Y224)</f>
        <v/>
      </c>
      <c r="J224" s="108" t="str">
        <f>原始数据!J224</f>
        <v/>
      </c>
      <c r="K224" s="167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39" t="str">
        <f>IF(原始数据!AT224="","",原始数据!AT224)</f>
        <v/>
      </c>
      <c r="M224" s="177"/>
      <c r="N224" s="181"/>
      <c r="O224" s="181"/>
      <c r="P224" s="167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39" t="str">
        <f>IF(原始数据!AU224="","",原始数据!AU224)</f>
        <v/>
      </c>
      <c r="R224" s="177"/>
      <c r="S224" s="177"/>
      <c r="T224" s="177"/>
      <c r="U224" s="167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39" t="str">
        <f>IF(原始数据!AW224="","",原始数据!AW224)</f>
        <v/>
      </c>
      <c r="W224" s="177"/>
      <c r="X224" s="177"/>
      <c r="Y224" s="177"/>
      <c r="Z224" s="167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39" t="str">
        <f>IF(原始数据!AY224="","",原始数据!AY224)</f>
        <v/>
      </c>
      <c r="AB224" s="177"/>
      <c r="AC224" s="177"/>
      <c r="AD224" s="177"/>
      <c r="AE224" s="139" t="str">
        <f>IF(原始数据!K224="","",原始数据!K224)</f>
        <v/>
      </c>
      <c r="AF224" s="139" t="str">
        <f>IF(原始数据!L224="","",原始数据!L224)</f>
        <v/>
      </c>
      <c r="AG224" s="139" t="str">
        <f>IF(原始数据!AZ224="","",原始数据!AZ224)</f>
        <v/>
      </c>
      <c r="AH224" s="177"/>
      <c r="AI224" s="177"/>
      <c r="AJ224" s="177"/>
      <c r="AK224" s="179"/>
      <c r="AL224" s="179"/>
      <c r="AM224" s="168"/>
      <c r="AN224" s="168"/>
      <c r="AO224" s="168"/>
      <c r="AP224" s="168"/>
      <c r="AQ224" s="182"/>
      <c r="AR224" s="182"/>
      <c r="AS224" s="182"/>
      <c r="AT224" s="182"/>
      <c r="AU224" s="183"/>
      <c r="AV224" s="183"/>
      <c r="AW224" s="183"/>
      <c r="AX224" s="183"/>
      <c r="AY224" s="184"/>
      <c r="AZ224" s="184"/>
      <c r="BA224" s="173"/>
      <c r="BB224" s="174"/>
      <c r="BC224" s="175">
        <f t="shared" si="13"/>
        <v>0</v>
      </c>
      <c r="BD224" s="175" t="str">
        <f t="shared" si="14"/>
        <v/>
      </c>
      <c r="BE224" s="142" t="str">
        <f t="shared" si="12"/>
        <v/>
      </c>
      <c r="BF224" s="176" t="str">
        <f t="shared" si="15"/>
        <v/>
      </c>
    </row>
    <row r="225" spans="1:58">
      <c r="A225" s="166">
        <f>输入错误检查!B224</f>
        <v>0</v>
      </c>
      <c r="B225" s="108" t="str">
        <f>原始数据!B225</f>
        <v/>
      </c>
      <c r="C225" s="108" t="str">
        <f>原始数据!C225</f>
        <v/>
      </c>
      <c r="D225" s="108" t="str">
        <f>原始数据!D225</f>
        <v/>
      </c>
      <c r="E225" s="108" t="str">
        <f>原始数据!E225</f>
        <v/>
      </c>
      <c r="F225" s="108" t="str">
        <f>原始数据!F225</f>
        <v/>
      </c>
      <c r="G225" s="108">
        <f>原始数据!G225</f>
        <v>4</v>
      </c>
      <c r="H225" s="108" t="str">
        <f>原始数据!H225</f>
        <v>上</v>
      </c>
      <c r="I225" s="108" t="str">
        <f>IF(原始数据!Y225="","",原始数据!Y225)</f>
        <v/>
      </c>
      <c r="J225" s="108" t="str">
        <f>原始数据!J225</f>
        <v/>
      </c>
      <c r="K225" s="167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39" t="str">
        <f>IF(原始数据!AT225="","",原始数据!AT225)</f>
        <v/>
      </c>
      <c r="M225" s="177"/>
      <c r="N225" s="181"/>
      <c r="O225" s="181"/>
      <c r="P225" s="167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39" t="str">
        <f>IF(原始数据!AU225="","",原始数据!AU225)</f>
        <v/>
      </c>
      <c r="R225" s="177"/>
      <c r="S225" s="177"/>
      <c r="T225" s="177"/>
      <c r="U225" s="167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39" t="str">
        <f>IF(原始数据!AW225="","",原始数据!AW225)</f>
        <v/>
      </c>
      <c r="W225" s="177"/>
      <c r="X225" s="177"/>
      <c r="Y225" s="177"/>
      <c r="Z225" s="167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39" t="str">
        <f>IF(原始数据!AY225="","",原始数据!AY225)</f>
        <v/>
      </c>
      <c r="AB225" s="177"/>
      <c r="AC225" s="177"/>
      <c r="AD225" s="177"/>
      <c r="AE225" s="139" t="str">
        <f>IF(原始数据!K225="","",原始数据!K225)</f>
        <v/>
      </c>
      <c r="AF225" s="139" t="str">
        <f>IF(原始数据!L225="","",原始数据!L225)</f>
        <v/>
      </c>
      <c r="AG225" s="139" t="str">
        <f>IF(原始数据!AZ225="","",原始数据!AZ225)</f>
        <v/>
      </c>
      <c r="AH225" s="177"/>
      <c r="AI225" s="177"/>
      <c r="AJ225" s="177"/>
      <c r="AK225" s="177"/>
      <c r="AL225" s="177"/>
      <c r="AM225" s="168"/>
      <c r="AN225" s="168"/>
      <c r="AO225" s="168"/>
      <c r="AP225" s="168"/>
      <c r="AQ225" s="182"/>
      <c r="AR225" s="182"/>
      <c r="AS225" s="182"/>
      <c r="AT225" s="182"/>
      <c r="AU225" s="183"/>
      <c r="AV225" s="183"/>
      <c r="AW225" s="183"/>
      <c r="AX225" s="183"/>
      <c r="AY225" s="184"/>
      <c r="AZ225" s="184"/>
      <c r="BA225" s="173"/>
      <c r="BB225" s="174"/>
      <c r="BC225" s="175">
        <f t="shared" si="13"/>
        <v>0</v>
      </c>
      <c r="BD225" s="175" t="str">
        <f t="shared" si="14"/>
        <v/>
      </c>
      <c r="BE225" s="142" t="str">
        <f t="shared" si="12"/>
        <v/>
      </c>
      <c r="BF225" s="176" t="str">
        <f t="shared" si="15"/>
        <v/>
      </c>
    </row>
    <row r="226" spans="1:58">
      <c r="A226" s="166">
        <f>输入错误检查!B225</f>
        <v>0</v>
      </c>
      <c r="B226" s="108" t="str">
        <f>原始数据!B226</f>
        <v/>
      </c>
      <c r="C226" s="108" t="str">
        <f>原始数据!C226</f>
        <v/>
      </c>
      <c r="D226" s="108" t="str">
        <f>原始数据!D226</f>
        <v/>
      </c>
      <c r="E226" s="108" t="str">
        <f>原始数据!E226</f>
        <v/>
      </c>
      <c r="F226" s="108" t="str">
        <f>原始数据!F226</f>
        <v/>
      </c>
      <c r="G226" s="108">
        <f>原始数据!G226</f>
        <v>4</v>
      </c>
      <c r="H226" s="108" t="str">
        <f>原始数据!H226</f>
        <v>下</v>
      </c>
      <c r="I226" s="108" t="str">
        <f>IF(原始数据!Y226="","",原始数据!Y226)</f>
        <v/>
      </c>
      <c r="J226" s="108" t="str">
        <f>原始数据!J226</f>
        <v/>
      </c>
      <c r="K226" s="167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39" t="str">
        <f>IF(原始数据!AT226="","",原始数据!AT226)</f>
        <v/>
      </c>
      <c r="M226" s="177"/>
      <c r="N226" s="181"/>
      <c r="O226" s="181"/>
      <c r="P226" s="167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39" t="str">
        <f>IF(原始数据!AU226="","",原始数据!AU226)</f>
        <v/>
      </c>
      <c r="R226" s="177"/>
      <c r="S226" s="177"/>
      <c r="T226" s="177"/>
      <c r="U226" s="167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39" t="str">
        <f>IF(原始数据!AW226="","",原始数据!AW226)</f>
        <v/>
      </c>
      <c r="W226" s="177"/>
      <c r="X226" s="177"/>
      <c r="Y226" s="177"/>
      <c r="Z226" s="167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39" t="str">
        <f>IF(原始数据!AY226="","",原始数据!AY226)</f>
        <v/>
      </c>
      <c r="AB226" s="177"/>
      <c r="AC226" s="177"/>
      <c r="AD226" s="177"/>
      <c r="AE226" s="139" t="str">
        <f>IF(原始数据!K226="","",原始数据!K226)</f>
        <v/>
      </c>
      <c r="AF226" s="139" t="str">
        <f>IF(原始数据!L226="","",原始数据!L226)</f>
        <v/>
      </c>
      <c r="AG226" s="139" t="str">
        <f>IF(原始数据!AZ226="","",原始数据!AZ226)</f>
        <v/>
      </c>
      <c r="AH226" s="177"/>
      <c r="AI226" s="177"/>
      <c r="AJ226" s="177"/>
      <c r="AK226" s="177"/>
      <c r="AL226" s="177"/>
      <c r="AM226" s="168"/>
      <c r="AN226" s="168"/>
      <c r="AO226" s="168"/>
      <c r="AP226" s="168"/>
      <c r="AQ226" s="182"/>
      <c r="AR226" s="182"/>
      <c r="AS226" s="182"/>
      <c r="AT226" s="182"/>
      <c r="AU226" s="183"/>
      <c r="AV226" s="183"/>
      <c r="AW226" s="183"/>
      <c r="AX226" s="183"/>
      <c r="AY226" s="184"/>
      <c r="AZ226" s="184"/>
      <c r="BA226" s="173"/>
      <c r="BB226" s="174"/>
      <c r="BC226" s="175">
        <f t="shared" si="13"/>
        <v>0</v>
      </c>
      <c r="BD226" s="175" t="str">
        <f t="shared" si="14"/>
        <v/>
      </c>
      <c r="BE226" s="142" t="str">
        <f t="shared" si="12"/>
        <v/>
      </c>
      <c r="BF226" s="176" t="str">
        <f t="shared" si="15"/>
        <v/>
      </c>
    </row>
    <row r="227" spans="1:58">
      <c r="A227" s="166">
        <f>输入错误检查!B226</f>
        <v>0</v>
      </c>
      <c r="B227" s="108" t="str">
        <f>原始数据!B227</f>
        <v/>
      </c>
      <c r="C227" s="108" t="str">
        <f>原始数据!C227</f>
        <v/>
      </c>
      <c r="D227" s="108" t="str">
        <f>原始数据!D227</f>
        <v/>
      </c>
      <c r="E227" s="108" t="str">
        <f>原始数据!E227</f>
        <v/>
      </c>
      <c r="F227" s="108" t="str">
        <f>原始数据!F227</f>
        <v/>
      </c>
      <c r="G227" s="108">
        <f>原始数据!G227</f>
        <v>5</v>
      </c>
      <c r="H227" s="108" t="str">
        <f>原始数据!H227</f>
        <v>上</v>
      </c>
      <c r="I227" s="108" t="str">
        <f>IF(原始数据!Y227="","",原始数据!Y227)</f>
        <v/>
      </c>
      <c r="J227" s="108" t="str">
        <f>原始数据!J227</f>
        <v/>
      </c>
      <c r="K227" s="167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39" t="str">
        <f>IF(原始数据!AT227="","",原始数据!AT227)</f>
        <v/>
      </c>
      <c r="M227" s="177"/>
      <c r="N227" s="181"/>
      <c r="O227" s="181"/>
      <c r="P227" s="167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39" t="str">
        <f>IF(原始数据!AU227="","",原始数据!AU227)</f>
        <v/>
      </c>
      <c r="R227" s="177"/>
      <c r="S227" s="177"/>
      <c r="T227" s="177"/>
      <c r="U227" s="167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39" t="str">
        <f>IF(原始数据!AW227="","",原始数据!AW227)</f>
        <v/>
      </c>
      <c r="W227" s="177"/>
      <c r="X227" s="177"/>
      <c r="Y227" s="177"/>
      <c r="Z227" s="167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39" t="str">
        <f>IF(原始数据!AY227="","",原始数据!AY227)</f>
        <v/>
      </c>
      <c r="AB227" s="177"/>
      <c r="AC227" s="177"/>
      <c r="AD227" s="177"/>
      <c r="AE227" s="139" t="str">
        <f>IF(原始数据!K227="","",原始数据!K227)</f>
        <v/>
      </c>
      <c r="AF227" s="139" t="str">
        <f>IF(原始数据!L227="","",原始数据!L227)</f>
        <v/>
      </c>
      <c r="AG227" s="139" t="str">
        <f>IF(原始数据!AZ227="","",原始数据!AZ227)</f>
        <v/>
      </c>
      <c r="AH227" s="177"/>
      <c r="AI227" s="177"/>
      <c r="AJ227" s="177"/>
      <c r="AK227" s="177"/>
      <c r="AL227" s="177"/>
      <c r="AM227" s="168"/>
      <c r="AN227" s="168"/>
      <c r="AO227" s="168"/>
      <c r="AP227" s="168"/>
      <c r="AQ227" s="182"/>
      <c r="AR227" s="182"/>
      <c r="AS227" s="182"/>
      <c r="AT227" s="182"/>
      <c r="AU227" s="183"/>
      <c r="AV227" s="183"/>
      <c r="AW227" s="183"/>
      <c r="AX227" s="183"/>
      <c r="AY227" s="184"/>
      <c r="AZ227" s="184"/>
      <c r="BA227" s="173"/>
      <c r="BB227" s="174"/>
      <c r="BC227" s="175">
        <f t="shared" si="13"/>
        <v>0</v>
      </c>
      <c r="BD227" s="175" t="str">
        <f t="shared" si="14"/>
        <v/>
      </c>
      <c r="BE227" s="142" t="str">
        <f t="shared" si="12"/>
        <v/>
      </c>
      <c r="BF227" s="176" t="str">
        <f t="shared" si="15"/>
        <v/>
      </c>
    </row>
    <row r="228" spans="1:58">
      <c r="A228" s="166">
        <f>输入错误检查!B227</f>
        <v>0</v>
      </c>
      <c r="B228" s="108" t="str">
        <f>原始数据!B228</f>
        <v/>
      </c>
      <c r="C228" s="108" t="str">
        <f>原始数据!C228</f>
        <v/>
      </c>
      <c r="D228" s="108" t="str">
        <f>原始数据!D228</f>
        <v/>
      </c>
      <c r="E228" s="108" t="str">
        <f>原始数据!E228</f>
        <v/>
      </c>
      <c r="F228" s="108" t="str">
        <f>原始数据!F228</f>
        <v/>
      </c>
      <c r="G228" s="108">
        <f>原始数据!G228</f>
        <v>5</v>
      </c>
      <c r="H228" s="108" t="str">
        <f>原始数据!H228</f>
        <v>下</v>
      </c>
      <c r="I228" s="108" t="str">
        <f>IF(原始数据!Y228="","",原始数据!Y228)</f>
        <v/>
      </c>
      <c r="J228" s="108" t="str">
        <f>原始数据!J228</f>
        <v/>
      </c>
      <c r="K228" s="167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39" t="str">
        <f>IF(原始数据!AT228="","",原始数据!AT228)</f>
        <v/>
      </c>
      <c r="M228" s="177"/>
      <c r="N228" s="181"/>
      <c r="O228" s="181"/>
      <c r="P228" s="167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39" t="str">
        <f>IF(原始数据!AU228="","",原始数据!AU228)</f>
        <v/>
      </c>
      <c r="R228" s="177"/>
      <c r="S228" s="177"/>
      <c r="T228" s="177"/>
      <c r="U228" s="167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39" t="str">
        <f>IF(原始数据!AW228="","",原始数据!AW228)</f>
        <v/>
      </c>
      <c r="W228" s="177"/>
      <c r="X228" s="177"/>
      <c r="Y228" s="177"/>
      <c r="Z228" s="167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39" t="str">
        <f>IF(原始数据!AY228="","",原始数据!AY228)</f>
        <v/>
      </c>
      <c r="AB228" s="177"/>
      <c r="AC228" s="177"/>
      <c r="AD228" s="177"/>
      <c r="AE228" s="139" t="str">
        <f>IF(原始数据!K228="","",原始数据!K228)</f>
        <v/>
      </c>
      <c r="AF228" s="139" t="str">
        <f>IF(原始数据!L228="","",原始数据!L228)</f>
        <v/>
      </c>
      <c r="AG228" s="139" t="str">
        <f>IF(原始数据!AZ228="","",原始数据!AZ228)</f>
        <v/>
      </c>
      <c r="AH228" s="177"/>
      <c r="AI228" s="177"/>
      <c r="AJ228" s="177"/>
      <c r="AK228" s="177"/>
      <c r="AL228" s="177"/>
      <c r="AM228" s="168"/>
      <c r="AN228" s="168"/>
      <c r="AO228" s="168"/>
      <c r="AP228" s="168"/>
      <c r="AQ228" s="182"/>
      <c r="AR228" s="182"/>
      <c r="AS228" s="182"/>
      <c r="AT228" s="182"/>
      <c r="AU228" s="183"/>
      <c r="AV228" s="183"/>
      <c r="AW228" s="183"/>
      <c r="AX228" s="183"/>
      <c r="AY228" s="184"/>
      <c r="AZ228" s="184"/>
      <c r="BA228" s="173"/>
      <c r="BB228" s="174"/>
      <c r="BC228" s="175">
        <f t="shared" si="13"/>
        <v>0</v>
      </c>
      <c r="BD228" s="175" t="str">
        <f t="shared" si="14"/>
        <v/>
      </c>
      <c r="BE228" s="142" t="str">
        <f t="shared" si="12"/>
        <v/>
      </c>
      <c r="BF228" s="176" t="str">
        <f t="shared" si="15"/>
        <v/>
      </c>
    </row>
    <row r="229" spans="1:58">
      <c r="A229" s="166">
        <f>输入错误检查!B228</f>
        <v>0</v>
      </c>
      <c r="B229" s="108" t="str">
        <f>原始数据!B229</f>
        <v/>
      </c>
      <c r="C229" s="108" t="str">
        <f>原始数据!C229</f>
        <v/>
      </c>
      <c r="D229" s="108" t="str">
        <f>原始数据!D229</f>
        <v/>
      </c>
      <c r="E229" s="108" t="str">
        <f>原始数据!E229</f>
        <v/>
      </c>
      <c r="F229" s="108" t="str">
        <f>原始数据!F229</f>
        <v/>
      </c>
      <c r="G229" s="108" t="str">
        <f>原始数据!G229</f>
        <v>加</v>
      </c>
      <c r="H229" s="108" t="str">
        <f>原始数据!H229</f>
        <v>上</v>
      </c>
      <c r="I229" s="108" t="str">
        <f>IF(原始数据!Y229="","",原始数据!Y229)</f>
        <v/>
      </c>
      <c r="J229" s="108" t="str">
        <f>原始数据!J229</f>
        <v/>
      </c>
      <c r="K229" s="167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39" t="str">
        <f>IF(原始数据!AT229="","",原始数据!AT229)</f>
        <v/>
      </c>
      <c r="M229" s="177"/>
      <c r="N229" s="181"/>
      <c r="O229" s="181"/>
      <c r="P229" s="167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39" t="str">
        <f>IF(原始数据!AU229="","",原始数据!AU229)</f>
        <v/>
      </c>
      <c r="R229" s="177"/>
      <c r="S229" s="177"/>
      <c r="T229" s="177"/>
      <c r="U229" s="167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39" t="str">
        <f>IF(原始数据!AW229="","",原始数据!AW229)</f>
        <v/>
      </c>
      <c r="W229" s="177"/>
      <c r="X229" s="177"/>
      <c r="Y229" s="177"/>
      <c r="Z229" s="167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39" t="str">
        <f>IF(原始数据!AY229="","",原始数据!AY229)</f>
        <v/>
      </c>
      <c r="AB229" s="177"/>
      <c r="AC229" s="177"/>
      <c r="AD229" s="177"/>
      <c r="AE229" s="139" t="str">
        <f>IF(原始数据!K229="","",原始数据!K229)</f>
        <v/>
      </c>
      <c r="AF229" s="139" t="str">
        <f>IF(原始数据!L229="","",原始数据!L229)</f>
        <v/>
      </c>
      <c r="AG229" s="139" t="str">
        <f>IF(原始数据!AZ229="","",原始数据!AZ229)</f>
        <v/>
      </c>
      <c r="AH229" s="177"/>
      <c r="AI229" s="177"/>
      <c r="AJ229" s="177"/>
      <c r="AK229" s="177"/>
      <c r="AL229" s="177"/>
      <c r="AM229" s="168"/>
      <c r="AN229" s="168"/>
      <c r="AO229" s="168"/>
      <c r="AP229" s="168"/>
      <c r="AQ229" s="182"/>
      <c r="AR229" s="182"/>
      <c r="AS229" s="182"/>
      <c r="AT229" s="182"/>
      <c r="AU229" s="183"/>
      <c r="AV229" s="183"/>
      <c r="AW229" s="183"/>
      <c r="AX229" s="183"/>
      <c r="AY229" s="184"/>
      <c r="AZ229" s="184"/>
      <c r="BA229" s="173"/>
      <c r="BB229" s="174"/>
      <c r="BC229" s="175">
        <f t="shared" si="13"/>
        <v>0</v>
      </c>
      <c r="BD229" s="175" t="str">
        <f t="shared" si="14"/>
        <v/>
      </c>
      <c r="BE229" s="142" t="str">
        <f t="shared" si="12"/>
        <v/>
      </c>
      <c r="BF229" s="176" t="str">
        <f t="shared" si="15"/>
        <v/>
      </c>
    </row>
    <row r="230" spans="1:58">
      <c r="A230" s="166">
        <f>输入错误检查!B229</f>
        <v>0</v>
      </c>
      <c r="B230" s="108" t="str">
        <f>原始数据!B230</f>
        <v/>
      </c>
      <c r="C230" s="108" t="str">
        <f>原始数据!C230</f>
        <v/>
      </c>
      <c r="D230" s="108" t="str">
        <f>原始数据!D230</f>
        <v/>
      </c>
      <c r="E230" s="108" t="str">
        <f>原始数据!E230</f>
        <v/>
      </c>
      <c r="F230" s="108" t="str">
        <f>原始数据!F230</f>
        <v/>
      </c>
      <c r="G230" s="108" t="str">
        <f>原始数据!G230</f>
        <v>加</v>
      </c>
      <c r="H230" s="108" t="str">
        <f>原始数据!H230</f>
        <v>下</v>
      </c>
      <c r="I230" s="108" t="str">
        <f>IF(原始数据!Y230="","",原始数据!Y230)</f>
        <v/>
      </c>
      <c r="J230" s="108" t="str">
        <f>原始数据!J230</f>
        <v/>
      </c>
      <c r="K230" s="167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39" t="str">
        <f>IF(原始数据!AT230="","",原始数据!AT230)</f>
        <v/>
      </c>
      <c r="M230" s="177"/>
      <c r="N230" s="181"/>
      <c r="O230" s="181"/>
      <c r="P230" s="167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39" t="str">
        <f>IF(原始数据!AU230="","",原始数据!AU230)</f>
        <v/>
      </c>
      <c r="R230" s="177"/>
      <c r="S230" s="177"/>
      <c r="T230" s="177"/>
      <c r="U230" s="167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39" t="str">
        <f>IF(原始数据!AW230="","",原始数据!AW230)</f>
        <v/>
      </c>
      <c r="W230" s="177"/>
      <c r="X230" s="177"/>
      <c r="Y230" s="177"/>
      <c r="Z230" s="167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39" t="str">
        <f>IF(原始数据!AY230="","",原始数据!AY230)</f>
        <v/>
      </c>
      <c r="AB230" s="177"/>
      <c r="AC230" s="177"/>
      <c r="AD230" s="177"/>
      <c r="AE230" s="139" t="str">
        <f>IF(原始数据!K230="","",原始数据!K230)</f>
        <v/>
      </c>
      <c r="AF230" s="139" t="str">
        <f>IF(原始数据!L230="","",原始数据!L230)</f>
        <v/>
      </c>
      <c r="AG230" s="139" t="str">
        <f>IF(原始数据!AZ230="","",原始数据!AZ230)</f>
        <v/>
      </c>
      <c r="AH230" s="177"/>
      <c r="AI230" s="177"/>
      <c r="AJ230" s="177"/>
      <c r="AK230" s="177"/>
      <c r="AL230" s="177"/>
      <c r="AM230" s="168"/>
      <c r="AN230" s="168"/>
      <c r="AO230" s="168"/>
      <c r="AP230" s="168"/>
      <c r="AQ230" s="182"/>
      <c r="AR230" s="182"/>
      <c r="AS230" s="182"/>
      <c r="AT230" s="182"/>
      <c r="AU230" s="183"/>
      <c r="AV230" s="183"/>
      <c r="AW230" s="183"/>
      <c r="AX230" s="183"/>
      <c r="AY230" s="184"/>
      <c r="AZ230" s="184"/>
      <c r="BA230" s="173"/>
      <c r="BB230" s="174"/>
      <c r="BC230" s="175">
        <f t="shared" si="13"/>
        <v>0</v>
      </c>
      <c r="BD230" s="175" t="str">
        <f t="shared" si="14"/>
        <v/>
      </c>
      <c r="BE230" s="142" t="str">
        <f t="shared" si="12"/>
        <v/>
      </c>
      <c r="BF230" s="176" t="str">
        <f t="shared" si="15"/>
        <v/>
      </c>
    </row>
    <row r="231" spans="1:58">
      <c r="A231" s="166">
        <f>输入错误检查!B230</f>
        <v>0</v>
      </c>
      <c r="B231" s="108" t="str">
        <f>原始数据!B231</f>
        <v/>
      </c>
      <c r="C231" s="108" t="str">
        <f>原始数据!C231</f>
        <v/>
      </c>
      <c r="D231" s="108" t="str">
        <f>原始数据!D231</f>
        <v/>
      </c>
      <c r="E231" s="108" t="str">
        <f>原始数据!E231</f>
        <v/>
      </c>
      <c r="F231" s="108" t="str">
        <f>原始数据!F231</f>
        <v/>
      </c>
      <c r="G231" s="108">
        <f>原始数据!G231</f>
        <v>1</v>
      </c>
      <c r="H231" s="108" t="str">
        <f>原始数据!H231</f>
        <v>上</v>
      </c>
      <c r="I231" s="108" t="str">
        <f>IF(原始数据!Y231="","",原始数据!Y231)</f>
        <v/>
      </c>
      <c r="J231" s="108" t="str">
        <f>原始数据!J231</f>
        <v/>
      </c>
      <c r="K231" s="167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39" t="str">
        <f>IF(原始数据!AT231="","",原始数据!AT231)</f>
        <v/>
      </c>
      <c r="M231" s="177"/>
      <c r="N231" s="181"/>
      <c r="O231" s="181"/>
      <c r="P231" s="167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39" t="str">
        <f>IF(原始数据!AU231="","",原始数据!AU231)</f>
        <v/>
      </c>
      <c r="R231" s="177"/>
      <c r="S231" s="177"/>
      <c r="T231" s="177"/>
      <c r="U231" s="167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39" t="str">
        <f>IF(原始数据!AW231="","",原始数据!AW231)</f>
        <v/>
      </c>
      <c r="W231" s="177"/>
      <c r="X231" s="177"/>
      <c r="Y231" s="177"/>
      <c r="Z231" s="167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39" t="str">
        <f>IF(原始数据!AY231="","",原始数据!AY231)</f>
        <v/>
      </c>
      <c r="AB231" s="177"/>
      <c r="AC231" s="177"/>
      <c r="AD231" s="177"/>
      <c r="AE231" s="139" t="str">
        <f>IF(原始数据!K231="","",原始数据!K231)</f>
        <v/>
      </c>
      <c r="AF231" s="139" t="str">
        <f>IF(原始数据!L231="","",原始数据!L231)</f>
        <v/>
      </c>
      <c r="AG231" s="139" t="str">
        <f>IF(原始数据!AZ231="","",原始数据!AZ231)</f>
        <v/>
      </c>
      <c r="AH231" s="177"/>
      <c r="AI231" s="179"/>
      <c r="AJ231" s="177"/>
      <c r="AK231" s="179"/>
      <c r="AL231" s="179"/>
      <c r="AM231" s="168"/>
      <c r="AN231" s="168"/>
      <c r="AO231" s="168"/>
      <c r="AP231" s="168"/>
      <c r="AQ231" s="182"/>
      <c r="AR231" s="182"/>
      <c r="AS231" s="182"/>
      <c r="AT231" s="182"/>
      <c r="AU231" s="183"/>
      <c r="AV231" s="183"/>
      <c r="AW231" s="183"/>
      <c r="AX231" s="183"/>
      <c r="AY231" s="184"/>
      <c r="AZ231" s="184"/>
      <c r="BA231" s="173"/>
      <c r="BB231" s="174"/>
      <c r="BC231" s="175">
        <f t="shared" si="13"/>
        <v>0</v>
      </c>
      <c r="BD231" s="175" t="str">
        <f t="shared" si="14"/>
        <v/>
      </c>
      <c r="BE231" s="142" t="str">
        <f t="shared" si="12"/>
        <v/>
      </c>
      <c r="BF231" s="176" t="str">
        <f t="shared" si="15"/>
        <v/>
      </c>
    </row>
    <row r="232" spans="1:58">
      <c r="A232" s="166">
        <f>输入错误检查!B231</f>
        <v>0</v>
      </c>
      <c r="B232" s="108" t="str">
        <f>原始数据!B232</f>
        <v/>
      </c>
      <c r="C232" s="108" t="str">
        <f>原始数据!C232</f>
        <v/>
      </c>
      <c r="D232" s="108" t="str">
        <f>原始数据!D232</f>
        <v/>
      </c>
      <c r="E232" s="108" t="str">
        <f>原始数据!E232</f>
        <v/>
      </c>
      <c r="F232" s="108" t="str">
        <f>原始数据!F232</f>
        <v/>
      </c>
      <c r="G232" s="108">
        <f>原始数据!G232</f>
        <v>1</v>
      </c>
      <c r="H232" s="108" t="str">
        <f>原始数据!H232</f>
        <v>下</v>
      </c>
      <c r="I232" s="108" t="str">
        <f>IF(原始数据!Y232="","",原始数据!Y232)</f>
        <v/>
      </c>
      <c r="J232" s="108" t="str">
        <f>原始数据!J232</f>
        <v/>
      </c>
      <c r="K232" s="167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39" t="str">
        <f>IF(原始数据!AT232="","",原始数据!AT232)</f>
        <v/>
      </c>
      <c r="M232" s="177"/>
      <c r="N232" s="181"/>
      <c r="O232" s="181"/>
      <c r="P232" s="167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39" t="str">
        <f>IF(原始数据!AU232="","",原始数据!AU232)</f>
        <v/>
      </c>
      <c r="R232" s="177"/>
      <c r="S232" s="177"/>
      <c r="T232" s="177"/>
      <c r="U232" s="167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39" t="str">
        <f>IF(原始数据!AW232="","",原始数据!AW232)</f>
        <v/>
      </c>
      <c r="W232" s="177"/>
      <c r="X232" s="177"/>
      <c r="Y232" s="177"/>
      <c r="Z232" s="167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39" t="str">
        <f>IF(原始数据!AY232="","",原始数据!AY232)</f>
        <v/>
      </c>
      <c r="AB232" s="177"/>
      <c r="AC232" s="177"/>
      <c r="AD232" s="177"/>
      <c r="AE232" s="139" t="str">
        <f>IF(原始数据!K232="","",原始数据!K232)</f>
        <v/>
      </c>
      <c r="AF232" s="139" t="str">
        <f>IF(原始数据!L232="","",原始数据!L232)</f>
        <v/>
      </c>
      <c r="AG232" s="139" t="str">
        <f>IF(原始数据!AZ232="","",原始数据!AZ232)</f>
        <v/>
      </c>
      <c r="AH232" s="177"/>
      <c r="AI232" s="177"/>
      <c r="AJ232" s="177"/>
      <c r="AK232" s="179"/>
      <c r="AL232" s="179"/>
      <c r="AM232" s="168"/>
      <c r="AN232" s="168"/>
      <c r="AO232" s="168"/>
      <c r="AP232" s="168"/>
      <c r="AQ232" s="182"/>
      <c r="AR232" s="182"/>
      <c r="AS232" s="182"/>
      <c r="AT232" s="182"/>
      <c r="AU232" s="183"/>
      <c r="AV232" s="183"/>
      <c r="AW232" s="183"/>
      <c r="AX232" s="183"/>
      <c r="AY232" s="184"/>
      <c r="AZ232" s="184"/>
      <c r="BA232" s="173"/>
      <c r="BB232" s="174"/>
      <c r="BC232" s="175">
        <f t="shared" si="13"/>
        <v>0</v>
      </c>
      <c r="BD232" s="175" t="str">
        <f t="shared" si="14"/>
        <v/>
      </c>
      <c r="BE232" s="142" t="str">
        <f t="shared" si="12"/>
        <v/>
      </c>
      <c r="BF232" s="176" t="str">
        <f t="shared" si="15"/>
        <v/>
      </c>
    </row>
    <row r="233" spans="1:58">
      <c r="A233" s="166">
        <f>输入错误检查!B232</f>
        <v>0</v>
      </c>
      <c r="B233" s="108" t="str">
        <f>原始数据!B233</f>
        <v/>
      </c>
      <c r="C233" s="108" t="str">
        <f>原始数据!C233</f>
        <v/>
      </c>
      <c r="D233" s="108" t="str">
        <f>原始数据!D233</f>
        <v/>
      </c>
      <c r="E233" s="108" t="str">
        <f>原始数据!E233</f>
        <v/>
      </c>
      <c r="F233" s="108" t="str">
        <f>原始数据!F233</f>
        <v/>
      </c>
      <c r="G233" s="108">
        <f>原始数据!G233</f>
        <v>2</v>
      </c>
      <c r="H233" s="108" t="str">
        <f>原始数据!H233</f>
        <v>上</v>
      </c>
      <c r="I233" s="108" t="str">
        <f>IF(原始数据!Y233="","",原始数据!Y233)</f>
        <v/>
      </c>
      <c r="J233" s="108" t="str">
        <f>原始数据!J233</f>
        <v/>
      </c>
      <c r="K233" s="167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39" t="str">
        <f>IF(原始数据!AT233="","",原始数据!AT233)</f>
        <v/>
      </c>
      <c r="M233" s="177"/>
      <c r="N233" s="181"/>
      <c r="O233" s="181"/>
      <c r="P233" s="167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39" t="str">
        <f>IF(原始数据!AU233="","",原始数据!AU233)</f>
        <v/>
      </c>
      <c r="R233" s="177"/>
      <c r="S233" s="177"/>
      <c r="T233" s="177"/>
      <c r="U233" s="167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39" t="str">
        <f>IF(原始数据!AW233="","",原始数据!AW233)</f>
        <v/>
      </c>
      <c r="W233" s="177"/>
      <c r="X233" s="177"/>
      <c r="Y233" s="177"/>
      <c r="Z233" s="167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39" t="str">
        <f>IF(原始数据!AY233="","",原始数据!AY233)</f>
        <v/>
      </c>
      <c r="AB233" s="177"/>
      <c r="AC233" s="177"/>
      <c r="AD233" s="177"/>
      <c r="AE233" s="139" t="str">
        <f>IF(原始数据!K233="","",原始数据!K233)</f>
        <v/>
      </c>
      <c r="AF233" s="139" t="str">
        <f>IF(原始数据!L233="","",原始数据!L233)</f>
        <v/>
      </c>
      <c r="AG233" s="139" t="str">
        <f>IF(原始数据!AZ233="","",原始数据!AZ233)</f>
        <v/>
      </c>
      <c r="AH233" s="177"/>
      <c r="AI233" s="177"/>
      <c r="AJ233" s="177"/>
      <c r="AK233" s="179"/>
      <c r="AL233" s="179"/>
      <c r="AM233" s="168"/>
      <c r="AN233" s="168"/>
      <c r="AO233" s="168"/>
      <c r="AP233" s="168"/>
      <c r="AQ233" s="182"/>
      <c r="AR233" s="182"/>
      <c r="AS233" s="182"/>
      <c r="AT233" s="182"/>
      <c r="AU233" s="183"/>
      <c r="AV233" s="183"/>
      <c r="AW233" s="183"/>
      <c r="AX233" s="183"/>
      <c r="AY233" s="184"/>
      <c r="AZ233" s="184"/>
      <c r="BA233" s="173"/>
      <c r="BB233" s="174"/>
      <c r="BC233" s="175">
        <f t="shared" si="13"/>
        <v>0</v>
      </c>
      <c r="BD233" s="175" t="str">
        <f t="shared" si="14"/>
        <v/>
      </c>
      <c r="BE233" s="142" t="str">
        <f t="shared" si="12"/>
        <v/>
      </c>
      <c r="BF233" s="176" t="str">
        <f t="shared" si="15"/>
        <v/>
      </c>
    </row>
    <row r="234" spans="1:58">
      <c r="A234" s="166">
        <f>输入错误检查!B233</f>
        <v>0</v>
      </c>
      <c r="B234" s="108" t="str">
        <f>原始数据!B234</f>
        <v/>
      </c>
      <c r="C234" s="108" t="str">
        <f>原始数据!C234</f>
        <v/>
      </c>
      <c r="D234" s="108" t="str">
        <f>原始数据!D234</f>
        <v/>
      </c>
      <c r="E234" s="108" t="str">
        <f>原始数据!E234</f>
        <v/>
      </c>
      <c r="F234" s="108" t="str">
        <f>原始数据!F234</f>
        <v/>
      </c>
      <c r="G234" s="108">
        <f>原始数据!G234</f>
        <v>2</v>
      </c>
      <c r="H234" s="108" t="str">
        <f>原始数据!H234</f>
        <v>下</v>
      </c>
      <c r="I234" s="108" t="str">
        <f>IF(原始数据!Y234="","",原始数据!Y234)</f>
        <v/>
      </c>
      <c r="J234" s="108" t="str">
        <f>原始数据!J234</f>
        <v/>
      </c>
      <c r="K234" s="167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39" t="str">
        <f>IF(原始数据!AT234="","",原始数据!AT234)</f>
        <v/>
      </c>
      <c r="M234" s="177"/>
      <c r="N234" s="181"/>
      <c r="O234" s="181"/>
      <c r="P234" s="167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39" t="str">
        <f>IF(原始数据!AU234="","",原始数据!AU234)</f>
        <v/>
      </c>
      <c r="R234" s="177"/>
      <c r="S234" s="177"/>
      <c r="T234" s="177"/>
      <c r="U234" s="167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39" t="str">
        <f>IF(原始数据!AW234="","",原始数据!AW234)</f>
        <v/>
      </c>
      <c r="W234" s="177"/>
      <c r="X234" s="177"/>
      <c r="Y234" s="177"/>
      <c r="Z234" s="167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39" t="str">
        <f>IF(原始数据!AY234="","",原始数据!AY234)</f>
        <v/>
      </c>
      <c r="AB234" s="177"/>
      <c r="AC234" s="177"/>
      <c r="AD234" s="177"/>
      <c r="AE234" s="139" t="str">
        <f>IF(原始数据!K234="","",原始数据!K234)</f>
        <v/>
      </c>
      <c r="AF234" s="139" t="str">
        <f>IF(原始数据!L234="","",原始数据!L234)</f>
        <v/>
      </c>
      <c r="AG234" s="139" t="str">
        <f>IF(原始数据!AZ234="","",原始数据!AZ234)</f>
        <v/>
      </c>
      <c r="AH234" s="177"/>
      <c r="AI234" s="177"/>
      <c r="AJ234" s="177"/>
      <c r="AK234" s="179"/>
      <c r="AL234" s="179"/>
      <c r="AM234" s="168"/>
      <c r="AN234" s="168"/>
      <c r="AO234" s="168"/>
      <c r="AP234" s="168"/>
      <c r="AQ234" s="182"/>
      <c r="AR234" s="182"/>
      <c r="AS234" s="182"/>
      <c r="AT234" s="182"/>
      <c r="AU234" s="183"/>
      <c r="AV234" s="183"/>
      <c r="AW234" s="183"/>
      <c r="AX234" s="183"/>
      <c r="AY234" s="184"/>
      <c r="AZ234" s="184"/>
      <c r="BA234" s="173"/>
      <c r="BB234" s="174"/>
      <c r="BC234" s="175">
        <f t="shared" si="13"/>
        <v>0</v>
      </c>
      <c r="BD234" s="175" t="str">
        <f t="shared" si="14"/>
        <v/>
      </c>
      <c r="BE234" s="142" t="str">
        <f t="shared" si="12"/>
        <v/>
      </c>
      <c r="BF234" s="176" t="str">
        <f t="shared" si="15"/>
        <v/>
      </c>
    </row>
    <row r="235" spans="1:58">
      <c r="A235" s="166">
        <f>输入错误检查!B234</f>
        <v>0</v>
      </c>
      <c r="B235" s="108" t="str">
        <f>原始数据!B235</f>
        <v/>
      </c>
      <c r="C235" s="108" t="str">
        <f>原始数据!C235</f>
        <v/>
      </c>
      <c r="D235" s="108" t="str">
        <f>原始数据!D235</f>
        <v/>
      </c>
      <c r="E235" s="108" t="str">
        <f>原始数据!E235</f>
        <v/>
      </c>
      <c r="F235" s="108" t="str">
        <f>原始数据!F235</f>
        <v/>
      </c>
      <c r="G235" s="108">
        <f>原始数据!G235</f>
        <v>3</v>
      </c>
      <c r="H235" s="108" t="str">
        <f>原始数据!H235</f>
        <v>上</v>
      </c>
      <c r="I235" s="108" t="str">
        <f>IF(原始数据!Y235="","",原始数据!Y235)</f>
        <v/>
      </c>
      <c r="J235" s="108" t="str">
        <f>原始数据!J235</f>
        <v/>
      </c>
      <c r="K235" s="167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39" t="str">
        <f>IF(原始数据!AT235="","",原始数据!AT235)</f>
        <v/>
      </c>
      <c r="M235" s="177"/>
      <c r="N235" s="181"/>
      <c r="O235" s="181"/>
      <c r="P235" s="167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39" t="str">
        <f>IF(原始数据!AU235="","",原始数据!AU235)</f>
        <v/>
      </c>
      <c r="R235" s="177"/>
      <c r="S235" s="177"/>
      <c r="T235" s="177"/>
      <c r="U235" s="167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39" t="str">
        <f>IF(原始数据!AW235="","",原始数据!AW235)</f>
        <v/>
      </c>
      <c r="W235" s="177"/>
      <c r="X235" s="177"/>
      <c r="Y235" s="177"/>
      <c r="Z235" s="167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39" t="str">
        <f>IF(原始数据!AY235="","",原始数据!AY235)</f>
        <v/>
      </c>
      <c r="AB235" s="177"/>
      <c r="AC235" s="177"/>
      <c r="AD235" s="177"/>
      <c r="AE235" s="139" t="str">
        <f>IF(原始数据!K235="","",原始数据!K235)</f>
        <v/>
      </c>
      <c r="AF235" s="139" t="str">
        <f>IF(原始数据!L235="","",原始数据!L235)</f>
        <v/>
      </c>
      <c r="AG235" s="139" t="str">
        <f>IF(原始数据!AZ235="","",原始数据!AZ235)</f>
        <v/>
      </c>
      <c r="AH235" s="177"/>
      <c r="AI235" s="177"/>
      <c r="AJ235" s="177"/>
      <c r="AK235" s="177"/>
      <c r="AL235" s="177"/>
      <c r="AM235" s="168"/>
      <c r="AN235" s="168"/>
      <c r="AO235" s="168"/>
      <c r="AP235" s="168"/>
      <c r="AQ235" s="182"/>
      <c r="AR235" s="182"/>
      <c r="AS235" s="182"/>
      <c r="AT235" s="182"/>
      <c r="AU235" s="183"/>
      <c r="AV235" s="183"/>
      <c r="AW235" s="183"/>
      <c r="AX235" s="183"/>
      <c r="AY235" s="184"/>
      <c r="AZ235" s="184"/>
      <c r="BA235" s="173"/>
      <c r="BB235" s="174"/>
      <c r="BC235" s="175">
        <f t="shared" si="13"/>
        <v>0</v>
      </c>
      <c r="BD235" s="175" t="str">
        <f t="shared" si="14"/>
        <v/>
      </c>
      <c r="BE235" s="142" t="str">
        <f t="shared" si="12"/>
        <v/>
      </c>
      <c r="BF235" s="176" t="str">
        <f t="shared" si="15"/>
        <v/>
      </c>
    </row>
    <row r="236" spans="1:58">
      <c r="A236" s="166">
        <f>输入错误检查!B235</f>
        <v>0</v>
      </c>
      <c r="B236" s="108" t="str">
        <f>原始数据!B236</f>
        <v/>
      </c>
      <c r="C236" s="108" t="str">
        <f>原始数据!C236</f>
        <v/>
      </c>
      <c r="D236" s="108" t="str">
        <f>原始数据!D236</f>
        <v/>
      </c>
      <c r="E236" s="108" t="str">
        <f>原始数据!E236</f>
        <v/>
      </c>
      <c r="F236" s="108" t="str">
        <f>原始数据!F236</f>
        <v/>
      </c>
      <c r="G236" s="108">
        <f>原始数据!G236</f>
        <v>3</v>
      </c>
      <c r="H236" s="108" t="str">
        <f>原始数据!H236</f>
        <v>下</v>
      </c>
      <c r="I236" s="108" t="str">
        <f>IF(原始数据!Y236="","",原始数据!Y236)</f>
        <v/>
      </c>
      <c r="J236" s="108" t="str">
        <f>原始数据!J236</f>
        <v/>
      </c>
      <c r="K236" s="167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39" t="str">
        <f>IF(原始数据!AT236="","",原始数据!AT236)</f>
        <v/>
      </c>
      <c r="M236" s="177"/>
      <c r="N236" s="181"/>
      <c r="O236" s="181"/>
      <c r="P236" s="167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39" t="str">
        <f>IF(原始数据!AU236="","",原始数据!AU236)</f>
        <v/>
      </c>
      <c r="R236" s="177"/>
      <c r="S236" s="177"/>
      <c r="T236" s="177"/>
      <c r="U236" s="167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39" t="str">
        <f>IF(原始数据!AW236="","",原始数据!AW236)</f>
        <v/>
      </c>
      <c r="W236" s="177"/>
      <c r="X236" s="177"/>
      <c r="Y236" s="177"/>
      <c r="Z236" s="167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39" t="str">
        <f>IF(原始数据!AY236="","",原始数据!AY236)</f>
        <v/>
      </c>
      <c r="AB236" s="177"/>
      <c r="AC236" s="177"/>
      <c r="AD236" s="177"/>
      <c r="AE236" s="139" t="str">
        <f>IF(原始数据!K236="","",原始数据!K236)</f>
        <v/>
      </c>
      <c r="AF236" s="139" t="str">
        <f>IF(原始数据!L236="","",原始数据!L236)</f>
        <v/>
      </c>
      <c r="AG236" s="139" t="str">
        <f>IF(原始数据!AZ236="","",原始数据!AZ236)</f>
        <v/>
      </c>
      <c r="AH236" s="177"/>
      <c r="AI236" s="177"/>
      <c r="AJ236" s="177"/>
      <c r="AK236" s="177"/>
      <c r="AL236" s="177"/>
      <c r="AM236" s="168"/>
      <c r="AN236" s="168"/>
      <c r="AO236" s="168"/>
      <c r="AP236" s="168"/>
      <c r="AQ236" s="182"/>
      <c r="AR236" s="182"/>
      <c r="AS236" s="182"/>
      <c r="AT236" s="182"/>
      <c r="AU236" s="183"/>
      <c r="AV236" s="183"/>
      <c r="AW236" s="183"/>
      <c r="AX236" s="183"/>
      <c r="AY236" s="184"/>
      <c r="AZ236" s="184"/>
      <c r="BA236" s="173"/>
      <c r="BB236" s="174"/>
      <c r="BC236" s="175">
        <f t="shared" si="13"/>
        <v>0</v>
      </c>
      <c r="BD236" s="175" t="str">
        <f t="shared" si="14"/>
        <v/>
      </c>
      <c r="BE236" s="142" t="str">
        <f t="shared" si="12"/>
        <v/>
      </c>
      <c r="BF236" s="176" t="str">
        <f t="shared" si="15"/>
        <v/>
      </c>
    </row>
    <row r="237" spans="1:58">
      <c r="A237" s="166">
        <f>输入错误检查!B236</f>
        <v>0</v>
      </c>
      <c r="B237" s="108" t="str">
        <f>原始数据!B237</f>
        <v/>
      </c>
      <c r="C237" s="108" t="str">
        <f>原始数据!C237</f>
        <v/>
      </c>
      <c r="D237" s="108" t="str">
        <f>原始数据!D237</f>
        <v/>
      </c>
      <c r="E237" s="108" t="str">
        <f>原始数据!E237</f>
        <v/>
      </c>
      <c r="F237" s="108" t="str">
        <f>原始数据!F237</f>
        <v/>
      </c>
      <c r="G237" s="108">
        <f>原始数据!G237</f>
        <v>4</v>
      </c>
      <c r="H237" s="108" t="str">
        <f>原始数据!H237</f>
        <v>上</v>
      </c>
      <c r="I237" s="108" t="str">
        <f>IF(原始数据!Y237="","",原始数据!Y237)</f>
        <v/>
      </c>
      <c r="J237" s="108" t="str">
        <f>原始数据!J237</f>
        <v/>
      </c>
      <c r="K237" s="167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39" t="str">
        <f>IF(原始数据!AT237="","",原始数据!AT237)</f>
        <v/>
      </c>
      <c r="M237" s="177"/>
      <c r="N237" s="181"/>
      <c r="O237" s="181"/>
      <c r="P237" s="167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39" t="str">
        <f>IF(原始数据!AU237="","",原始数据!AU237)</f>
        <v/>
      </c>
      <c r="R237" s="177"/>
      <c r="S237" s="177"/>
      <c r="T237" s="177"/>
      <c r="U237" s="167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39" t="str">
        <f>IF(原始数据!AW237="","",原始数据!AW237)</f>
        <v/>
      </c>
      <c r="W237" s="177"/>
      <c r="X237" s="177"/>
      <c r="Y237" s="177"/>
      <c r="Z237" s="167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39" t="str">
        <f>IF(原始数据!AY237="","",原始数据!AY237)</f>
        <v/>
      </c>
      <c r="AB237" s="177"/>
      <c r="AC237" s="177"/>
      <c r="AD237" s="177"/>
      <c r="AE237" s="139" t="str">
        <f>IF(原始数据!K237="","",原始数据!K237)</f>
        <v/>
      </c>
      <c r="AF237" s="139" t="str">
        <f>IF(原始数据!L237="","",原始数据!L237)</f>
        <v/>
      </c>
      <c r="AG237" s="139" t="str">
        <f>IF(原始数据!AZ237="","",原始数据!AZ237)</f>
        <v/>
      </c>
      <c r="AH237" s="177"/>
      <c r="AI237" s="177"/>
      <c r="AJ237" s="177"/>
      <c r="AK237" s="177"/>
      <c r="AL237" s="177"/>
      <c r="AM237" s="168"/>
      <c r="AN237" s="168"/>
      <c r="AO237" s="168"/>
      <c r="AP237" s="168"/>
      <c r="AQ237" s="182"/>
      <c r="AR237" s="182"/>
      <c r="AS237" s="182"/>
      <c r="AT237" s="182"/>
      <c r="AU237" s="183"/>
      <c r="AV237" s="183"/>
      <c r="AW237" s="183"/>
      <c r="AX237" s="183"/>
      <c r="AY237" s="184"/>
      <c r="AZ237" s="184"/>
      <c r="BA237" s="173"/>
      <c r="BB237" s="174"/>
      <c r="BC237" s="175">
        <f t="shared" si="13"/>
        <v>0</v>
      </c>
      <c r="BD237" s="175" t="str">
        <f t="shared" si="14"/>
        <v/>
      </c>
      <c r="BE237" s="142" t="str">
        <f t="shared" si="12"/>
        <v/>
      </c>
      <c r="BF237" s="176" t="str">
        <f t="shared" si="15"/>
        <v/>
      </c>
    </row>
    <row r="238" spans="1:58">
      <c r="A238" s="166">
        <f>输入错误检查!B237</f>
        <v>0</v>
      </c>
      <c r="B238" s="108" t="str">
        <f>原始数据!B238</f>
        <v/>
      </c>
      <c r="C238" s="108" t="str">
        <f>原始数据!C238</f>
        <v/>
      </c>
      <c r="D238" s="108" t="str">
        <f>原始数据!D238</f>
        <v/>
      </c>
      <c r="E238" s="108" t="str">
        <f>原始数据!E238</f>
        <v/>
      </c>
      <c r="F238" s="108" t="str">
        <f>原始数据!F238</f>
        <v/>
      </c>
      <c r="G238" s="108">
        <f>原始数据!G238</f>
        <v>4</v>
      </c>
      <c r="H238" s="108" t="str">
        <f>原始数据!H238</f>
        <v>下</v>
      </c>
      <c r="I238" s="108" t="str">
        <f>IF(原始数据!Y238="","",原始数据!Y238)</f>
        <v/>
      </c>
      <c r="J238" s="108" t="str">
        <f>原始数据!J238</f>
        <v/>
      </c>
      <c r="K238" s="167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39" t="str">
        <f>IF(原始数据!AT238="","",原始数据!AT238)</f>
        <v/>
      </c>
      <c r="M238" s="177"/>
      <c r="N238" s="181"/>
      <c r="O238" s="181"/>
      <c r="P238" s="167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39" t="str">
        <f>IF(原始数据!AU238="","",原始数据!AU238)</f>
        <v/>
      </c>
      <c r="R238" s="177"/>
      <c r="S238" s="177"/>
      <c r="T238" s="177"/>
      <c r="U238" s="167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39" t="str">
        <f>IF(原始数据!AW238="","",原始数据!AW238)</f>
        <v/>
      </c>
      <c r="W238" s="177"/>
      <c r="X238" s="177"/>
      <c r="Y238" s="177"/>
      <c r="Z238" s="167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39" t="str">
        <f>IF(原始数据!AY238="","",原始数据!AY238)</f>
        <v/>
      </c>
      <c r="AB238" s="177"/>
      <c r="AC238" s="177"/>
      <c r="AD238" s="177"/>
      <c r="AE238" s="139" t="str">
        <f>IF(原始数据!K238="","",原始数据!K238)</f>
        <v/>
      </c>
      <c r="AF238" s="139" t="str">
        <f>IF(原始数据!L238="","",原始数据!L238)</f>
        <v/>
      </c>
      <c r="AG238" s="139" t="str">
        <f>IF(原始数据!AZ238="","",原始数据!AZ238)</f>
        <v/>
      </c>
      <c r="AH238" s="177"/>
      <c r="AI238" s="177"/>
      <c r="AJ238" s="177"/>
      <c r="AK238" s="177"/>
      <c r="AL238" s="177"/>
      <c r="AM238" s="168"/>
      <c r="AN238" s="168"/>
      <c r="AO238" s="168"/>
      <c r="AP238" s="168"/>
      <c r="AQ238" s="182"/>
      <c r="AR238" s="182"/>
      <c r="AS238" s="182"/>
      <c r="AT238" s="182"/>
      <c r="AU238" s="183"/>
      <c r="AV238" s="183"/>
      <c r="AW238" s="183"/>
      <c r="AX238" s="183"/>
      <c r="AY238" s="184"/>
      <c r="AZ238" s="184"/>
      <c r="BA238" s="173"/>
      <c r="BB238" s="174"/>
      <c r="BC238" s="175">
        <f t="shared" si="13"/>
        <v>0</v>
      </c>
      <c r="BD238" s="175" t="str">
        <f t="shared" si="14"/>
        <v/>
      </c>
      <c r="BE238" s="142" t="str">
        <f t="shared" si="12"/>
        <v/>
      </c>
      <c r="BF238" s="176" t="str">
        <f t="shared" si="15"/>
        <v/>
      </c>
    </row>
    <row r="239" spans="1:58">
      <c r="A239" s="166">
        <f>输入错误检查!B238</f>
        <v>0</v>
      </c>
      <c r="B239" s="108" t="str">
        <f>原始数据!B239</f>
        <v/>
      </c>
      <c r="C239" s="108" t="str">
        <f>原始数据!C239</f>
        <v/>
      </c>
      <c r="D239" s="108" t="str">
        <f>原始数据!D239</f>
        <v/>
      </c>
      <c r="E239" s="108" t="str">
        <f>原始数据!E239</f>
        <v/>
      </c>
      <c r="F239" s="108" t="str">
        <f>原始数据!F239</f>
        <v/>
      </c>
      <c r="G239" s="108">
        <f>原始数据!G239</f>
        <v>5</v>
      </c>
      <c r="H239" s="108" t="str">
        <f>原始数据!H239</f>
        <v>上</v>
      </c>
      <c r="I239" s="108" t="str">
        <f>IF(原始数据!Y239="","",原始数据!Y239)</f>
        <v/>
      </c>
      <c r="J239" s="108" t="str">
        <f>原始数据!J239</f>
        <v/>
      </c>
      <c r="K239" s="167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39" t="str">
        <f>IF(原始数据!AT239="","",原始数据!AT239)</f>
        <v/>
      </c>
      <c r="M239" s="177"/>
      <c r="N239" s="181"/>
      <c r="O239" s="181"/>
      <c r="P239" s="167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39" t="str">
        <f>IF(原始数据!AU239="","",原始数据!AU239)</f>
        <v/>
      </c>
      <c r="R239" s="177"/>
      <c r="S239" s="177"/>
      <c r="T239" s="177"/>
      <c r="U239" s="167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39" t="str">
        <f>IF(原始数据!AW239="","",原始数据!AW239)</f>
        <v/>
      </c>
      <c r="W239" s="177"/>
      <c r="X239" s="177"/>
      <c r="Y239" s="177"/>
      <c r="Z239" s="167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39" t="str">
        <f>IF(原始数据!AY239="","",原始数据!AY239)</f>
        <v/>
      </c>
      <c r="AB239" s="177"/>
      <c r="AC239" s="177"/>
      <c r="AD239" s="177"/>
      <c r="AE239" s="139" t="str">
        <f>IF(原始数据!K239="","",原始数据!K239)</f>
        <v/>
      </c>
      <c r="AF239" s="139" t="str">
        <f>IF(原始数据!L239="","",原始数据!L239)</f>
        <v/>
      </c>
      <c r="AG239" s="139" t="str">
        <f>IF(原始数据!AZ239="","",原始数据!AZ239)</f>
        <v/>
      </c>
      <c r="AH239" s="177"/>
      <c r="AI239" s="177"/>
      <c r="AJ239" s="177"/>
      <c r="AK239" s="177"/>
      <c r="AL239" s="177"/>
      <c r="AM239" s="168"/>
      <c r="AN239" s="168"/>
      <c r="AO239" s="168"/>
      <c r="AP239" s="168"/>
      <c r="AQ239" s="182"/>
      <c r="AR239" s="182"/>
      <c r="AS239" s="182"/>
      <c r="AT239" s="182"/>
      <c r="AU239" s="183"/>
      <c r="AV239" s="183"/>
      <c r="AW239" s="183"/>
      <c r="AX239" s="183"/>
      <c r="AY239" s="184"/>
      <c r="AZ239" s="184"/>
      <c r="BA239" s="173"/>
      <c r="BB239" s="174"/>
      <c r="BC239" s="175">
        <f t="shared" si="13"/>
        <v>0</v>
      </c>
      <c r="BD239" s="175" t="str">
        <f t="shared" si="14"/>
        <v/>
      </c>
      <c r="BE239" s="142" t="str">
        <f t="shared" si="12"/>
        <v/>
      </c>
      <c r="BF239" s="176" t="str">
        <f t="shared" si="15"/>
        <v/>
      </c>
    </row>
    <row r="240" spans="1:58">
      <c r="A240" s="166">
        <f>输入错误检查!B239</f>
        <v>0</v>
      </c>
      <c r="B240" s="108" t="str">
        <f>原始数据!B240</f>
        <v/>
      </c>
      <c r="C240" s="108" t="str">
        <f>原始数据!C240</f>
        <v/>
      </c>
      <c r="D240" s="108" t="str">
        <f>原始数据!D240</f>
        <v/>
      </c>
      <c r="E240" s="108" t="str">
        <f>原始数据!E240</f>
        <v/>
      </c>
      <c r="F240" s="108" t="str">
        <f>原始数据!F240</f>
        <v/>
      </c>
      <c r="G240" s="108">
        <f>原始数据!G240</f>
        <v>5</v>
      </c>
      <c r="H240" s="108" t="str">
        <f>原始数据!H240</f>
        <v>下</v>
      </c>
      <c r="I240" s="108" t="str">
        <f>IF(原始数据!Y240="","",原始数据!Y240)</f>
        <v/>
      </c>
      <c r="J240" s="108" t="str">
        <f>原始数据!J240</f>
        <v/>
      </c>
      <c r="K240" s="167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39" t="str">
        <f>IF(原始数据!AT240="","",原始数据!AT240)</f>
        <v/>
      </c>
      <c r="M240" s="177"/>
      <c r="N240" s="181"/>
      <c r="O240" s="181"/>
      <c r="P240" s="167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39" t="str">
        <f>IF(原始数据!AU240="","",原始数据!AU240)</f>
        <v/>
      </c>
      <c r="R240" s="177"/>
      <c r="S240" s="177"/>
      <c r="T240" s="177"/>
      <c r="U240" s="167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39" t="str">
        <f>IF(原始数据!AW240="","",原始数据!AW240)</f>
        <v/>
      </c>
      <c r="W240" s="177"/>
      <c r="X240" s="177"/>
      <c r="Y240" s="177"/>
      <c r="Z240" s="167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39" t="str">
        <f>IF(原始数据!AY240="","",原始数据!AY240)</f>
        <v/>
      </c>
      <c r="AB240" s="177"/>
      <c r="AC240" s="177"/>
      <c r="AD240" s="177"/>
      <c r="AE240" s="139" t="str">
        <f>IF(原始数据!K240="","",原始数据!K240)</f>
        <v/>
      </c>
      <c r="AF240" s="139" t="str">
        <f>IF(原始数据!L240="","",原始数据!L240)</f>
        <v/>
      </c>
      <c r="AG240" s="139" t="str">
        <f>IF(原始数据!AZ240="","",原始数据!AZ240)</f>
        <v/>
      </c>
      <c r="AH240" s="177"/>
      <c r="AI240" s="177"/>
      <c r="AJ240" s="177"/>
      <c r="AK240" s="177"/>
      <c r="AL240" s="177"/>
      <c r="AM240" s="168"/>
      <c r="AN240" s="168"/>
      <c r="AO240" s="168"/>
      <c r="AP240" s="168"/>
      <c r="AQ240" s="182"/>
      <c r="AR240" s="182"/>
      <c r="AS240" s="182"/>
      <c r="AT240" s="182"/>
      <c r="AU240" s="183"/>
      <c r="AV240" s="183"/>
      <c r="AW240" s="183"/>
      <c r="AX240" s="183"/>
      <c r="AY240" s="184"/>
      <c r="AZ240" s="184"/>
      <c r="BA240" s="173"/>
      <c r="BB240" s="174"/>
      <c r="BC240" s="175">
        <f t="shared" si="13"/>
        <v>0</v>
      </c>
      <c r="BD240" s="175" t="str">
        <f t="shared" si="14"/>
        <v/>
      </c>
      <c r="BE240" s="142" t="str">
        <f t="shared" si="12"/>
        <v/>
      </c>
      <c r="BF240" s="176" t="str">
        <f t="shared" si="15"/>
        <v/>
      </c>
    </row>
    <row r="241" spans="1:58">
      <c r="A241" s="166">
        <f>输入错误检查!B240</f>
        <v>0</v>
      </c>
      <c r="B241" s="108" t="str">
        <f>原始数据!B241</f>
        <v/>
      </c>
      <c r="C241" s="108" t="str">
        <f>原始数据!C241</f>
        <v/>
      </c>
      <c r="D241" s="108" t="str">
        <f>原始数据!D241</f>
        <v/>
      </c>
      <c r="E241" s="108" t="str">
        <f>原始数据!E241</f>
        <v/>
      </c>
      <c r="F241" s="108" t="str">
        <f>原始数据!F241</f>
        <v/>
      </c>
      <c r="G241" s="108" t="str">
        <f>原始数据!G241</f>
        <v>加</v>
      </c>
      <c r="H241" s="108" t="str">
        <f>原始数据!H241</f>
        <v>上</v>
      </c>
      <c r="I241" s="108" t="str">
        <f>IF(原始数据!Y241="","",原始数据!Y241)</f>
        <v/>
      </c>
      <c r="J241" s="108" t="str">
        <f>原始数据!J241</f>
        <v/>
      </c>
      <c r="K241" s="167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39" t="str">
        <f>IF(原始数据!AT241="","",原始数据!AT241)</f>
        <v/>
      </c>
      <c r="M241" s="177"/>
      <c r="N241" s="181"/>
      <c r="O241" s="181"/>
      <c r="P241" s="167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39" t="str">
        <f>IF(原始数据!AU241="","",原始数据!AU241)</f>
        <v/>
      </c>
      <c r="R241" s="177"/>
      <c r="S241" s="177"/>
      <c r="T241" s="177"/>
      <c r="U241" s="167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39" t="str">
        <f>IF(原始数据!AW241="","",原始数据!AW241)</f>
        <v/>
      </c>
      <c r="W241" s="177"/>
      <c r="X241" s="177"/>
      <c r="Y241" s="177"/>
      <c r="Z241" s="167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39" t="str">
        <f>IF(原始数据!AY241="","",原始数据!AY241)</f>
        <v/>
      </c>
      <c r="AB241" s="177"/>
      <c r="AC241" s="177"/>
      <c r="AD241" s="177"/>
      <c r="AE241" s="139" t="str">
        <f>IF(原始数据!K241="","",原始数据!K241)</f>
        <v/>
      </c>
      <c r="AF241" s="139" t="str">
        <f>IF(原始数据!L241="","",原始数据!L241)</f>
        <v/>
      </c>
      <c r="AG241" s="139" t="str">
        <f>IF(原始数据!AZ241="","",原始数据!AZ241)</f>
        <v/>
      </c>
      <c r="AH241" s="177"/>
      <c r="AI241" s="177"/>
      <c r="AJ241" s="177"/>
      <c r="AK241" s="177"/>
      <c r="AL241" s="177"/>
      <c r="AM241" s="168"/>
      <c r="AN241" s="168"/>
      <c r="AO241" s="168"/>
      <c r="AP241" s="168"/>
      <c r="AQ241" s="182"/>
      <c r="AR241" s="182"/>
      <c r="AS241" s="182"/>
      <c r="AT241" s="182"/>
      <c r="AU241" s="183"/>
      <c r="AV241" s="183"/>
      <c r="AW241" s="183"/>
      <c r="AX241" s="183"/>
      <c r="AY241" s="184"/>
      <c r="AZ241" s="184"/>
      <c r="BA241" s="173"/>
      <c r="BB241" s="174"/>
      <c r="BC241" s="175">
        <f t="shared" si="13"/>
        <v>0</v>
      </c>
      <c r="BD241" s="175" t="str">
        <f t="shared" si="14"/>
        <v/>
      </c>
      <c r="BE241" s="142" t="str">
        <f t="shared" si="12"/>
        <v/>
      </c>
      <c r="BF241" s="176" t="str">
        <f t="shared" si="15"/>
        <v/>
      </c>
    </row>
    <row r="242" spans="1:58">
      <c r="A242" s="166">
        <f>输入错误检查!B241</f>
        <v>0</v>
      </c>
      <c r="B242" s="108" t="str">
        <f>原始数据!B242</f>
        <v/>
      </c>
      <c r="C242" s="108" t="str">
        <f>原始数据!C242</f>
        <v/>
      </c>
      <c r="D242" s="108" t="str">
        <f>原始数据!D242</f>
        <v/>
      </c>
      <c r="E242" s="108" t="str">
        <f>原始数据!E242</f>
        <v/>
      </c>
      <c r="F242" s="108" t="str">
        <f>原始数据!F242</f>
        <v/>
      </c>
      <c r="G242" s="108" t="str">
        <f>原始数据!G242</f>
        <v>加</v>
      </c>
      <c r="H242" s="108" t="str">
        <f>原始数据!H242</f>
        <v>下</v>
      </c>
      <c r="I242" s="108" t="str">
        <f>IF(原始数据!Y242="","",原始数据!Y242)</f>
        <v/>
      </c>
      <c r="J242" s="108" t="str">
        <f>原始数据!J242</f>
        <v/>
      </c>
      <c r="K242" s="167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39" t="str">
        <f>IF(原始数据!AT242="","",原始数据!AT242)</f>
        <v/>
      </c>
      <c r="M242" s="177"/>
      <c r="N242" s="181"/>
      <c r="O242" s="181"/>
      <c r="P242" s="167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39" t="str">
        <f>IF(原始数据!AU242="","",原始数据!AU242)</f>
        <v/>
      </c>
      <c r="R242" s="177"/>
      <c r="S242" s="177"/>
      <c r="T242" s="177"/>
      <c r="U242" s="167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39" t="str">
        <f>IF(原始数据!AW242="","",原始数据!AW242)</f>
        <v/>
      </c>
      <c r="W242" s="177"/>
      <c r="X242" s="177"/>
      <c r="Y242" s="177"/>
      <c r="Z242" s="167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39" t="str">
        <f>IF(原始数据!AY242="","",原始数据!AY242)</f>
        <v/>
      </c>
      <c r="AB242" s="177"/>
      <c r="AC242" s="177"/>
      <c r="AD242" s="177"/>
      <c r="AE242" s="139" t="str">
        <f>IF(原始数据!K242="","",原始数据!K242)</f>
        <v/>
      </c>
      <c r="AF242" s="139" t="str">
        <f>IF(原始数据!L242="","",原始数据!L242)</f>
        <v/>
      </c>
      <c r="AG242" s="139" t="str">
        <f>IF(原始数据!AZ242="","",原始数据!AZ242)</f>
        <v/>
      </c>
      <c r="AH242" s="177"/>
      <c r="AI242" s="177"/>
      <c r="AJ242" s="177"/>
      <c r="AK242" s="177"/>
      <c r="AL242" s="177"/>
      <c r="AM242" s="168"/>
      <c r="AN242" s="168"/>
      <c r="AO242" s="168"/>
      <c r="AP242" s="168"/>
      <c r="AQ242" s="182"/>
      <c r="AR242" s="182"/>
      <c r="AS242" s="182"/>
      <c r="AT242" s="182"/>
      <c r="AU242" s="183"/>
      <c r="AV242" s="183"/>
      <c r="AW242" s="183"/>
      <c r="AX242" s="183"/>
      <c r="AY242" s="184"/>
      <c r="AZ242" s="184"/>
      <c r="BA242" s="173"/>
      <c r="BB242" s="174"/>
      <c r="BC242" s="175">
        <f t="shared" si="13"/>
        <v>0</v>
      </c>
      <c r="BD242" s="175" t="str">
        <f t="shared" si="14"/>
        <v/>
      </c>
      <c r="BE242" s="142" t="str">
        <f t="shared" si="12"/>
        <v/>
      </c>
      <c r="BF242" s="176" t="str">
        <f t="shared" si="15"/>
        <v/>
      </c>
    </row>
    <row r="243" spans="1:58">
      <c r="A243" s="166">
        <f>输入错误检查!B242</f>
        <v>0</v>
      </c>
      <c r="B243" s="108" t="str">
        <f>原始数据!B243</f>
        <v/>
      </c>
      <c r="C243" s="108" t="str">
        <f>原始数据!C243</f>
        <v/>
      </c>
      <c r="D243" s="108" t="str">
        <f>原始数据!D243</f>
        <v/>
      </c>
      <c r="E243" s="108" t="str">
        <f>原始数据!E243</f>
        <v/>
      </c>
      <c r="F243" s="108" t="str">
        <f>原始数据!F243</f>
        <v/>
      </c>
      <c r="G243" s="108">
        <f>原始数据!G243</f>
        <v>1</v>
      </c>
      <c r="H243" s="108" t="str">
        <f>原始数据!H243</f>
        <v>上</v>
      </c>
      <c r="I243" s="108" t="str">
        <f>IF(原始数据!Y243="","",原始数据!Y243)</f>
        <v/>
      </c>
      <c r="J243" s="108" t="str">
        <f>原始数据!J243</f>
        <v/>
      </c>
      <c r="K243" s="167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39" t="str">
        <f>IF(原始数据!AT243="","",原始数据!AT243)</f>
        <v/>
      </c>
      <c r="M243" s="177"/>
      <c r="N243" s="181"/>
      <c r="O243" s="181"/>
      <c r="P243" s="167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39" t="str">
        <f>IF(原始数据!AU243="","",原始数据!AU243)</f>
        <v/>
      </c>
      <c r="R243" s="177"/>
      <c r="S243" s="177"/>
      <c r="T243" s="177"/>
      <c r="U243" s="167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39" t="str">
        <f>IF(原始数据!AW243="","",原始数据!AW243)</f>
        <v/>
      </c>
      <c r="W243" s="177"/>
      <c r="X243" s="177"/>
      <c r="Y243" s="177"/>
      <c r="Z243" s="167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39" t="str">
        <f>IF(原始数据!AY243="","",原始数据!AY243)</f>
        <v/>
      </c>
      <c r="AB243" s="177"/>
      <c r="AC243" s="177"/>
      <c r="AD243" s="177"/>
      <c r="AE243" s="139" t="str">
        <f>IF(原始数据!K243="","",原始数据!K243)</f>
        <v/>
      </c>
      <c r="AF243" s="139" t="str">
        <f>IF(原始数据!L243="","",原始数据!L243)</f>
        <v/>
      </c>
      <c r="AG243" s="139" t="str">
        <f>IF(原始数据!AZ243="","",原始数据!AZ243)</f>
        <v/>
      </c>
      <c r="AH243" s="177"/>
      <c r="AI243" s="177"/>
      <c r="AJ243" s="177"/>
      <c r="AK243" s="177"/>
      <c r="AL243" s="177"/>
      <c r="AM243" s="168"/>
      <c r="AN243" s="168"/>
      <c r="AO243" s="168"/>
      <c r="AP243" s="168"/>
      <c r="AQ243" s="182"/>
      <c r="AR243" s="182"/>
      <c r="AS243" s="182"/>
      <c r="AT243" s="182"/>
      <c r="AU243" s="183"/>
      <c r="AV243" s="183"/>
      <c r="AW243" s="183"/>
      <c r="AX243" s="183"/>
      <c r="AY243" s="184"/>
      <c r="AZ243" s="184"/>
      <c r="BA243" s="173"/>
      <c r="BB243" s="174"/>
      <c r="BC243" s="175">
        <f t="shared" si="13"/>
        <v>0</v>
      </c>
      <c r="BD243" s="175" t="str">
        <f t="shared" si="14"/>
        <v/>
      </c>
      <c r="BE243" s="142" t="str">
        <f t="shared" si="12"/>
        <v/>
      </c>
      <c r="BF243" s="176" t="str">
        <f t="shared" si="15"/>
        <v/>
      </c>
    </row>
    <row r="244" spans="1:58">
      <c r="A244" s="166">
        <f>输入错误检查!B243</f>
        <v>0</v>
      </c>
      <c r="B244" s="108" t="str">
        <f>原始数据!B244</f>
        <v/>
      </c>
      <c r="C244" s="108" t="str">
        <f>原始数据!C244</f>
        <v/>
      </c>
      <c r="D244" s="108" t="str">
        <f>原始数据!D244</f>
        <v/>
      </c>
      <c r="E244" s="108" t="str">
        <f>原始数据!E244</f>
        <v/>
      </c>
      <c r="F244" s="108" t="str">
        <f>原始数据!F244</f>
        <v/>
      </c>
      <c r="G244" s="108">
        <f>原始数据!G244</f>
        <v>1</v>
      </c>
      <c r="H244" s="108" t="str">
        <f>原始数据!H244</f>
        <v>下</v>
      </c>
      <c r="I244" s="108" t="str">
        <f>IF(原始数据!Y244="","",原始数据!Y244)</f>
        <v/>
      </c>
      <c r="J244" s="108" t="str">
        <f>原始数据!J244</f>
        <v/>
      </c>
      <c r="K244" s="167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39" t="str">
        <f>IF(原始数据!AT244="","",原始数据!AT244)</f>
        <v/>
      </c>
      <c r="M244" s="177"/>
      <c r="N244" s="181"/>
      <c r="O244" s="181"/>
      <c r="P244" s="167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39" t="str">
        <f>IF(原始数据!AU244="","",原始数据!AU244)</f>
        <v/>
      </c>
      <c r="R244" s="177"/>
      <c r="S244" s="177"/>
      <c r="T244" s="177"/>
      <c r="U244" s="167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39" t="str">
        <f>IF(原始数据!AW244="","",原始数据!AW244)</f>
        <v/>
      </c>
      <c r="W244" s="177"/>
      <c r="X244" s="177"/>
      <c r="Y244" s="177"/>
      <c r="Z244" s="167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39" t="str">
        <f>IF(原始数据!AY244="","",原始数据!AY244)</f>
        <v/>
      </c>
      <c r="AB244" s="177"/>
      <c r="AC244" s="177"/>
      <c r="AD244" s="177"/>
      <c r="AE244" s="139" t="str">
        <f>IF(原始数据!K244="","",原始数据!K244)</f>
        <v/>
      </c>
      <c r="AF244" s="139" t="str">
        <f>IF(原始数据!L244="","",原始数据!L244)</f>
        <v/>
      </c>
      <c r="AG244" s="139" t="str">
        <f>IF(原始数据!AZ244="","",原始数据!AZ244)</f>
        <v/>
      </c>
      <c r="AH244" s="177"/>
      <c r="AI244" s="177"/>
      <c r="AJ244" s="177"/>
      <c r="AK244" s="177"/>
      <c r="AL244" s="177"/>
      <c r="AM244" s="168"/>
      <c r="AN244" s="168"/>
      <c r="AO244" s="168"/>
      <c r="AP244" s="168"/>
      <c r="AQ244" s="182"/>
      <c r="AR244" s="182"/>
      <c r="AS244" s="182"/>
      <c r="AT244" s="182"/>
      <c r="AU244" s="183"/>
      <c r="AV244" s="183"/>
      <c r="AW244" s="183"/>
      <c r="AX244" s="183"/>
      <c r="AY244" s="184"/>
      <c r="AZ244" s="184"/>
      <c r="BA244" s="173"/>
      <c r="BB244" s="174"/>
      <c r="BC244" s="175">
        <f t="shared" si="13"/>
        <v>0</v>
      </c>
      <c r="BD244" s="175" t="str">
        <f t="shared" si="14"/>
        <v/>
      </c>
      <c r="BE244" s="142" t="str">
        <f t="shared" si="12"/>
        <v/>
      </c>
      <c r="BF244" s="176" t="str">
        <f t="shared" si="15"/>
        <v/>
      </c>
    </row>
    <row r="245" spans="1:58">
      <c r="A245" s="166">
        <f>输入错误检查!B244</f>
        <v>0</v>
      </c>
      <c r="B245" s="108" t="str">
        <f>原始数据!B245</f>
        <v/>
      </c>
      <c r="C245" s="108" t="str">
        <f>原始数据!C245</f>
        <v/>
      </c>
      <c r="D245" s="108" t="str">
        <f>原始数据!D245</f>
        <v/>
      </c>
      <c r="E245" s="108" t="str">
        <f>原始数据!E245</f>
        <v/>
      </c>
      <c r="F245" s="108" t="str">
        <f>原始数据!F245</f>
        <v/>
      </c>
      <c r="G245" s="108">
        <f>原始数据!G245</f>
        <v>2</v>
      </c>
      <c r="H245" s="108" t="str">
        <f>原始数据!H245</f>
        <v>上</v>
      </c>
      <c r="I245" s="108" t="str">
        <f>IF(原始数据!Y245="","",原始数据!Y245)</f>
        <v/>
      </c>
      <c r="J245" s="108" t="str">
        <f>原始数据!J245</f>
        <v/>
      </c>
      <c r="K245" s="167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39" t="str">
        <f>IF(原始数据!AT245="","",原始数据!AT245)</f>
        <v/>
      </c>
      <c r="M245" s="177"/>
      <c r="N245" s="181"/>
      <c r="O245" s="181"/>
      <c r="P245" s="167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39" t="str">
        <f>IF(原始数据!AU245="","",原始数据!AU245)</f>
        <v/>
      </c>
      <c r="R245" s="177"/>
      <c r="S245" s="177"/>
      <c r="T245" s="177"/>
      <c r="U245" s="167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39" t="str">
        <f>IF(原始数据!AW245="","",原始数据!AW245)</f>
        <v/>
      </c>
      <c r="W245" s="177"/>
      <c r="X245" s="177"/>
      <c r="Y245" s="177"/>
      <c r="Z245" s="167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39" t="str">
        <f>IF(原始数据!AY245="","",原始数据!AY245)</f>
        <v/>
      </c>
      <c r="AB245" s="177"/>
      <c r="AC245" s="177"/>
      <c r="AD245" s="177"/>
      <c r="AE245" s="139" t="str">
        <f>IF(原始数据!K245="","",原始数据!K245)</f>
        <v/>
      </c>
      <c r="AF245" s="139" t="str">
        <f>IF(原始数据!L245="","",原始数据!L245)</f>
        <v/>
      </c>
      <c r="AG245" s="139" t="str">
        <f>IF(原始数据!AZ245="","",原始数据!AZ245)</f>
        <v/>
      </c>
      <c r="AH245" s="177"/>
      <c r="AI245" s="177"/>
      <c r="AJ245" s="177"/>
      <c r="AK245" s="177"/>
      <c r="AL245" s="177"/>
      <c r="AM245" s="168"/>
      <c r="AN245" s="168"/>
      <c r="AO245" s="168"/>
      <c r="AP245" s="168"/>
      <c r="AQ245" s="182"/>
      <c r="AR245" s="182"/>
      <c r="AS245" s="182"/>
      <c r="AT245" s="182"/>
      <c r="AU245" s="183"/>
      <c r="AV245" s="183"/>
      <c r="AW245" s="183"/>
      <c r="AX245" s="183"/>
      <c r="AY245" s="184"/>
      <c r="AZ245" s="184"/>
      <c r="BA245" s="173"/>
      <c r="BB245" s="174"/>
      <c r="BC245" s="175">
        <f t="shared" si="13"/>
        <v>0</v>
      </c>
      <c r="BD245" s="175" t="str">
        <f t="shared" si="14"/>
        <v/>
      </c>
      <c r="BE245" s="142" t="str">
        <f t="shared" si="12"/>
        <v/>
      </c>
      <c r="BF245" s="176" t="str">
        <f t="shared" si="15"/>
        <v/>
      </c>
    </row>
    <row r="246" spans="1:58">
      <c r="A246" s="166">
        <f>输入错误检查!B245</f>
        <v>0</v>
      </c>
      <c r="B246" s="108" t="str">
        <f>原始数据!B246</f>
        <v/>
      </c>
      <c r="C246" s="108" t="str">
        <f>原始数据!C246</f>
        <v/>
      </c>
      <c r="D246" s="108" t="str">
        <f>原始数据!D246</f>
        <v/>
      </c>
      <c r="E246" s="108" t="str">
        <f>原始数据!E246</f>
        <v/>
      </c>
      <c r="F246" s="108" t="str">
        <f>原始数据!F246</f>
        <v/>
      </c>
      <c r="G246" s="108">
        <f>原始数据!G246</f>
        <v>2</v>
      </c>
      <c r="H246" s="108" t="str">
        <f>原始数据!H246</f>
        <v>下</v>
      </c>
      <c r="I246" s="108" t="str">
        <f>IF(原始数据!Y246="","",原始数据!Y246)</f>
        <v/>
      </c>
      <c r="J246" s="108" t="str">
        <f>原始数据!J246</f>
        <v/>
      </c>
      <c r="K246" s="167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39" t="str">
        <f>IF(原始数据!AT246="","",原始数据!AT246)</f>
        <v/>
      </c>
      <c r="M246" s="177"/>
      <c r="N246" s="181"/>
      <c r="O246" s="181"/>
      <c r="P246" s="167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39" t="str">
        <f>IF(原始数据!AU246="","",原始数据!AU246)</f>
        <v/>
      </c>
      <c r="R246" s="177"/>
      <c r="S246" s="177"/>
      <c r="T246" s="177"/>
      <c r="U246" s="167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39" t="str">
        <f>IF(原始数据!AW246="","",原始数据!AW246)</f>
        <v/>
      </c>
      <c r="W246" s="177"/>
      <c r="X246" s="177"/>
      <c r="Y246" s="177"/>
      <c r="Z246" s="167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39" t="str">
        <f>IF(原始数据!AY246="","",原始数据!AY246)</f>
        <v/>
      </c>
      <c r="AB246" s="177"/>
      <c r="AC246" s="177"/>
      <c r="AD246" s="177"/>
      <c r="AE246" s="139" t="str">
        <f>IF(原始数据!K246="","",原始数据!K246)</f>
        <v/>
      </c>
      <c r="AF246" s="139" t="str">
        <f>IF(原始数据!L246="","",原始数据!L246)</f>
        <v/>
      </c>
      <c r="AG246" s="139" t="str">
        <f>IF(原始数据!AZ246="","",原始数据!AZ246)</f>
        <v/>
      </c>
      <c r="AH246" s="177"/>
      <c r="AI246" s="177"/>
      <c r="AJ246" s="177"/>
      <c r="AK246" s="177"/>
      <c r="AL246" s="177"/>
      <c r="AM246" s="168"/>
      <c r="AN246" s="168"/>
      <c r="AO246" s="168"/>
      <c r="AP246" s="168"/>
      <c r="AQ246" s="182"/>
      <c r="AR246" s="182"/>
      <c r="AS246" s="182"/>
      <c r="AT246" s="182"/>
      <c r="AU246" s="183"/>
      <c r="AV246" s="183"/>
      <c r="AW246" s="183"/>
      <c r="AX246" s="183"/>
      <c r="AY246" s="184"/>
      <c r="AZ246" s="184"/>
      <c r="BA246" s="173"/>
      <c r="BB246" s="174"/>
      <c r="BC246" s="175">
        <f t="shared" si="13"/>
        <v>0</v>
      </c>
      <c r="BD246" s="175" t="str">
        <f t="shared" si="14"/>
        <v/>
      </c>
      <c r="BE246" s="142" t="str">
        <f t="shared" si="12"/>
        <v/>
      </c>
      <c r="BF246" s="176" t="str">
        <f t="shared" si="15"/>
        <v/>
      </c>
    </row>
    <row r="247" spans="1:58">
      <c r="A247" s="166">
        <f>输入错误检查!B246</f>
        <v>0</v>
      </c>
      <c r="B247" s="108" t="str">
        <f>原始数据!B247</f>
        <v/>
      </c>
      <c r="C247" s="108" t="str">
        <f>原始数据!C247</f>
        <v/>
      </c>
      <c r="D247" s="108" t="str">
        <f>原始数据!D247</f>
        <v/>
      </c>
      <c r="E247" s="108" t="str">
        <f>原始数据!E247</f>
        <v/>
      </c>
      <c r="F247" s="108" t="str">
        <f>原始数据!F247</f>
        <v/>
      </c>
      <c r="G247" s="108">
        <f>原始数据!G247</f>
        <v>3</v>
      </c>
      <c r="H247" s="108" t="str">
        <f>原始数据!H247</f>
        <v>上</v>
      </c>
      <c r="I247" s="108" t="str">
        <f>IF(原始数据!Y247="","",原始数据!Y247)</f>
        <v/>
      </c>
      <c r="J247" s="108" t="str">
        <f>原始数据!J247</f>
        <v/>
      </c>
      <c r="K247" s="167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39" t="str">
        <f>IF(原始数据!AT247="","",原始数据!AT247)</f>
        <v/>
      </c>
      <c r="M247" s="177"/>
      <c r="N247" s="181"/>
      <c r="O247" s="181"/>
      <c r="P247" s="167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39" t="str">
        <f>IF(原始数据!AU247="","",原始数据!AU247)</f>
        <v/>
      </c>
      <c r="R247" s="177"/>
      <c r="S247" s="177"/>
      <c r="T247" s="177"/>
      <c r="U247" s="167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39" t="str">
        <f>IF(原始数据!AW247="","",原始数据!AW247)</f>
        <v/>
      </c>
      <c r="W247" s="177"/>
      <c r="X247" s="177"/>
      <c r="Y247" s="177"/>
      <c r="Z247" s="167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39" t="str">
        <f>IF(原始数据!AY247="","",原始数据!AY247)</f>
        <v/>
      </c>
      <c r="AB247" s="177"/>
      <c r="AC247" s="177"/>
      <c r="AD247" s="177"/>
      <c r="AE247" s="139" t="str">
        <f>IF(原始数据!K247="","",原始数据!K247)</f>
        <v/>
      </c>
      <c r="AF247" s="139" t="str">
        <f>IF(原始数据!L247="","",原始数据!L247)</f>
        <v/>
      </c>
      <c r="AG247" s="139" t="str">
        <f>IF(原始数据!AZ247="","",原始数据!AZ247)</f>
        <v/>
      </c>
      <c r="AH247" s="177"/>
      <c r="AI247" s="177"/>
      <c r="AJ247" s="177"/>
      <c r="AK247" s="177"/>
      <c r="AL247" s="177"/>
      <c r="AM247" s="168"/>
      <c r="AN247" s="168"/>
      <c r="AO247" s="168"/>
      <c r="AP247" s="168"/>
      <c r="AQ247" s="182"/>
      <c r="AR247" s="182"/>
      <c r="AS247" s="182"/>
      <c r="AT247" s="182"/>
      <c r="AU247" s="183"/>
      <c r="AV247" s="183"/>
      <c r="AW247" s="183"/>
      <c r="AX247" s="183"/>
      <c r="AY247" s="184"/>
      <c r="AZ247" s="184"/>
      <c r="BA247" s="173"/>
      <c r="BB247" s="174"/>
      <c r="BC247" s="175">
        <f t="shared" si="13"/>
        <v>0</v>
      </c>
      <c r="BD247" s="175" t="str">
        <f t="shared" si="14"/>
        <v/>
      </c>
      <c r="BE247" s="142" t="str">
        <f t="shared" si="12"/>
        <v/>
      </c>
      <c r="BF247" s="176" t="str">
        <f t="shared" si="15"/>
        <v/>
      </c>
    </row>
    <row r="248" spans="1:58">
      <c r="A248" s="166">
        <f>输入错误检查!B247</f>
        <v>0</v>
      </c>
      <c r="B248" s="108" t="str">
        <f>原始数据!B248</f>
        <v/>
      </c>
      <c r="C248" s="108" t="str">
        <f>原始数据!C248</f>
        <v/>
      </c>
      <c r="D248" s="108" t="str">
        <f>原始数据!D248</f>
        <v/>
      </c>
      <c r="E248" s="108" t="str">
        <f>原始数据!E248</f>
        <v/>
      </c>
      <c r="F248" s="108" t="str">
        <f>原始数据!F248</f>
        <v/>
      </c>
      <c r="G248" s="108">
        <f>原始数据!G248</f>
        <v>3</v>
      </c>
      <c r="H248" s="108" t="str">
        <f>原始数据!H248</f>
        <v>下</v>
      </c>
      <c r="I248" s="108" t="str">
        <f>IF(原始数据!Y248="","",原始数据!Y248)</f>
        <v/>
      </c>
      <c r="J248" s="108" t="str">
        <f>原始数据!J248</f>
        <v/>
      </c>
      <c r="K248" s="167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39" t="str">
        <f>IF(原始数据!AT248="","",原始数据!AT248)</f>
        <v/>
      </c>
      <c r="M248" s="177"/>
      <c r="N248" s="181"/>
      <c r="O248" s="181"/>
      <c r="P248" s="167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39" t="str">
        <f>IF(原始数据!AU248="","",原始数据!AU248)</f>
        <v/>
      </c>
      <c r="R248" s="177"/>
      <c r="S248" s="177"/>
      <c r="T248" s="177"/>
      <c r="U248" s="167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39" t="str">
        <f>IF(原始数据!AW248="","",原始数据!AW248)</f>
        <v/>
      </c>
      <c r="W248" s="177"/>
      <c r="X248" s="177"/>
      <c r="Y248" s="177"/>
      <c r="Z248" s="167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39" t="str">
        <f>IF(原始数据!AY248="","",原始数据!AY248)</f>
        <v/>
      </c>
      <c r="AB248" s="177"/>
      <c r="AC248" s="177"/>
      <c r="AD248" s="177"/>
      <c r="AE248" s="139" t="str">
        <f>IF(原始数据!K248="","",原始数据!K248)</f>
        <v/>
      </c>
      <c r="AF248" s="139" t="str">
        <f>IF(原始数据!L248="","",原始数据!L248)</f>
        <v/>
      </c>
      <c r="AG248" s="139" t="str">
        <f>IF(原始数据!AZ248="","",原始数据!AZ248)</f>
        <v/>
      </c>
      <c r="AH248" s="177"/>
      <c r="AI248" s="177"/>
      <c r="AJ248" s="177"/>
      <c r="AK248" s="177"/>
      <c r="AL248" s="177"/>
      <c r="AM248" s="168"/>
      <c r="AN248" s="168"/>
      <c r="AO248" s="168"/>
      <c r="AP248" s="168"/>
      <c r="AQ248" s="182"/>
      <c r="AR248" s="182"/>
      <c r="AS248" s="182"/>
      <c r="AT248" s="182"/>
      <c r="AU248" s="183"/>
      <c r="AV248" s="183"/>
      <c r="AW248" s="183"/>
      <c r="AX248" s="183"/>
      <c r="AY248" s="184"/>
      <c r="AZ248" s="184"/>
      <c r="BA248" s="173"/>
      <c r="BB248" s="174"/>
      <c r="BC248" s="175">
        <f t="shared" si="13"/>
        <v>0</v>
      </c>
      <c r="BD248" s="175" t="str">
        <f t="shared" si="14"/>
        <v/>
      </c>
      <c r="BE248" s="142" t="str">
        <f t="shared" si="12"/>
        <v/>
      </c>
      <c r="BF248" s="176" t="str">
        <f t="shared" si="15"/>
        <v/>
      </c>
    </row>
    <row r="249" spans="1:58">
      <c r="A249" s="166">
        <f>输入错误检查!B248</f>
        <v>0</v>
      </c>
      <c r="B249" s="108" t="str">
        <f>原始数据!B249</f>
        <v/>
      </c>
      <c r="C249" s="108" t="str">
        <f>原始数据!C249</f>
        <v/>
      </c>
      <c r="D249" s="108" t="str">
        <f>原始数据!D249</f>
        <v/>
      </c>
      <c r="E249" s="108" t="str">
        <f>原始数据!E249</f>
        <v/>
      </c>
      <c r="F249" s="108" t="str">
        <f>原始数据!F249</f>
        <v/>
      </c>
      <c r="G249" s="108">
        <f>原始数据!G249</f>
        <v>4</v>
      </c>
      <c r="H249" s="108" t="str">
        <f>原始数据!H249</f>
        <v>上</v>
      </c>
      <c r="I249" s="108" t="str">
        <f>IF(原始数据!Y249="","",原始数据!Y249)</f>
        <v/>
      </c>
      <c r="J249" s="108" t="str">
        <f>原始数据!J249</f>
        <v/>
      </c>
      <c r="K249" s="167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39" t="str">
        <f>IF(原始数据!AT249="","",原始数据!AT249)</f>
        <v/>
      </c>
      <c r="M249" s="177"/>
      <c r="N249" s="181"/>
      <c r="O249" s="181"/>
      <c r="P249" s="167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39" t="str">
        <f>IF(原始数据!AU249="","",原始数据!AU249)</f>
        <v/>
      </c>
      <c r="R249" s="177"/>
      <c r="S249" s="177"/>
      <c r="T249" s="177"/>
      <c r="U249" s="167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39" t="str">
        <f>IF(原始数据!AW249="","",原始数据!AW249)</f>
        <v/>
      </c>
      <c r="W249" s="177"/>
      <c r="X249" s="177"/>
      <c r="Y249" s="177"/>
      <c r="Z249" s="167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39" t="str">
        <f>IF(原始数据!AY249="","",原始数据!AY249)</f>
        <v/>
      </c>
      <c r="AB249" s="177"/>
      <c r="AC249" s="177"/>
      <c r="AD249" s="177"/>
      <c r="AE249" s="139" t="str">
        <f>IF(原始数据!K249="","",原始数据!K249)</f>
        <v/>
      </c>
      <c r="AF249" s="139" t="str">
        <f>IF(原始数据!L249="","",原始数据!L249)</f>
        <v/>
      </c>
      <c r="AG249" s="139" t="str">
        <f>IF(原始数据!AZ249="","",原始数据!AZ249)</f>
        <v/>
      </c>
      <c r="AH249" s="177"/>
      <c r="AI249" s="177"/>
      <c r="AJ249" s="177"/>
      <c r="AK249" s="177"/>
      <c r="AL249" s="177"/>
      <c r="AM249" s="168"/>
      <c r="AN249" s="168"/>
      <c r="AO249" s="168"/>
      <c r="AP249" s="168"/>
      <c r="AQ249" s="182"/>
      <c r="AR249" s="182"/>
      <c r="AS249" s="182"/>
      <c r="AT249" s="182"/>
      <c r="AU249" s="183"/>
      <c r="AV249" s="183"/>
      <c r="AW249" s="183"/>
      <c r="AX249" s="183"/>
      <c r="AY249" s="184"/>
      <c r="AZ249" s="184"/>
      <c r="BA249" s="173"/>
      <c r="BB249" s="174"/>
      <c r="BC249" s="175">
        <f t="shared" si="13"/>
        <v>0</v>
      </c>
      <c r="BD249" s="175" t="str">
        <f t="shared" si="14"/>
        <v/>
      </c>
      <c r="BE249" s="142" t="str">
        <f t="shared" si="12"/>
        <v/>
      </c>
      <c r="BF249" s="176" t="str">
        <f t="shared" si="15"/>
        <v/>
      </c>
    </row>
    <row r="250" spans="1:58">
      <c r="A250" s="166">
        <f>输入错误检查!B249</f>
        <v>0</v>
      </c>
      <c r="B250" s="108" t="str">
        <f>原始数据!B250</f>
        <v/>
      </c>
      <c r="C250" s="108" t="str">
        <f>原始数据!C250</f>
        <v/>
      </c>
      <c r="D250" s="108" t="str">
        <f>原始数据!D250</f>
        <v/>
      </c>
      <c r="E250" s="108" t="str">
        <f>原始数据!E250</f>
        <v/>
      </c>
      <c r="F250" s="108" t="str">
        <f>原始数据!F250</f>
        <v/>
      </c>
      <c r="G250" s="108">
        <f>原始数据!G250</f>
        <v>4</v>
      </c>
      <c r="H250" s="108" t="str">
        <f>原始数据!H250</f>
        <v>下</v>
      </c>
      <c r="I250" s="108" t="str">
        <f>IF(原始数据!Y250="","",原始数据!Y250)</f>
        <v/>
      </c>
      <c r="J250" s="108" t="str">
        <f>原始数据!J250</f>
        <v/>
      </c>
      <c r="K250" s="167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39" t="str">
        <f>IF(原始数据!AT250="","",原始数据!AT250)</f>
        <v/>
      </c>
      <c r="M250" s="177"/>
      <c r="N250" s="181"/>
      <c r="O250" s="181"/>
      <c r="P250" s="167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39" t="str">
        <f>IF(原始数据!AU250="","",原始数据!AU250)</f>
        <v/>
      </c>
      <c r="R250" s="177"/>
      <c r="S250" s="177"/>
      <c r="T250" s="177"/>
      <c r="U250" s="167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39" t="str">
        <f>IF(原始数据!AW250="","",原始数据!AW250)</f>
        <v/>
      </c>
      <c r="W250" s="177"/>
      <c r="X250" s="177"/>
      <c r="Y250" s="177"/>
      <c r="Z250" s="167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39" t="str">
        <f>IF(原始数据!AY250="","",原始数据!AY250)</f>
        <v/>
      </c>
      <c r="AB250" s="177"/>
      <c r="AC250" s="177"/>
      <c r="AD250" s="177"/>
      <c r="AE250" s="139" t="str">
        <f>IF(原始数据!K250="","",原始数据!K250)</f>
        <v/>
      </c>
      <c r="AF250" s="139" t="str">
        <f>IF(原始数据!L250="","",原始数据!L250)</f>
        <v/>
      </c>
      <c r="AG250" s="139" t="str">
        <f>IF(原始数据!AZ250="","",原始数据!AZ250)</f>
        <v/>
      </c>
      <c r="AH250" s="177"/>
      <c r="AI250" s="177"/>
      <c r="AJ250" s="177"/>
      <c r="AK250" s="177"/>
      <c r="AL250" s="177"/>
      <c r="AM250" s="168"/>
      <c r="AN250" s="168"/>
      <c r="AO250" s="168"/>
      <c r="AP250" s="168"/>
      <c r="AQ250" s="182"/>
      <c r="AR250" s="182"/>
      <c r="AS250" s="182"/>
      <c r="AT250" s="182"/>
      <c r="AU250" s="183"/>
      <c r="AV250" s="183"/>
      <c r="AW250" s="183"/>
      <c r="AX250" s="183"/>
      <c r="AY250" s="184"/>
      <c r="AZ250" s="184"/>
      <c r="BA250" s="173"/>
      <c r="BB250" s="174"/>
      <c r="BC250" s="175">
        <f t="shared" si="13"/>
        <v>0</v>
      </c>
      <c r="BD250" s="175" t="str">
        <f t="shared" si="14"/>
        <v/>
      </c>
      <c r="BE250" s="142" t="str">
        <f t="shared" si="12"/>
        <v/>
      </c>
      <c r="BF250" s="176" t="str">
        <f t="shared" si="15"/>
        <v/>
      </c>
    </row>
    <row r="251" spans="1:58">
      <c r="A251" s="166">
        <f>输入错误检查!B250</f>
        <v>0</v>
      </c>
      <c r="B251" s="108" t="str">
        <f>原始数据!B251</f>
        <v/>
      </c>
      <c r="C251" s="108" t="str">
        <f>原始数据!C251</f>
        <v/>
      </c>
      <c r="D251" s="108" t="str">
        <f>原始数据!D251</f>
        <v/>
      </c>
      <c r="E251" s="108" t="str">
        <f>原始数据!E251</f>
        <v/>
      </c>
      <c r="F251" s="108" t="str">
        <f>原始数据!F251</f>
        <v/>
      </c>
      <c r="G251" s="108">
        <f>原始数据!G251</f>
        <v>5</v>
      </c>
      <c r="H251" s="108" t="str">
        <f>原始数据!H251</f>
        <v>上</v>
      </c>
      <c r="I251" s="108" t="str">
        <f>IF(原始数据!Y251="","",原始数据!Y251)</f>
        <v/>
      </c>
      <c r="J251" s="108" t="str">
        <f>原始数据!J251</f>
        <v/>
      </c>
      <c r="K251" s="167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39" t="str">
        <f>IF(原始数据!AT251="","",原始数据!AT251)</f>
        <v/>
      </c>
      <c r="M251" s="177"/>
      <c r="N251" s="181"/>
      <c r="O251" s="181"/>
      <c r="P251" s="167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39" t="str">
        <f>IF(原始数据!AU251="","",原始数据!AU251)</f>
        <v/>
      </c>
      <c r="R251" s="177"/>
      <c r="S251" s="177"/>
      <c r="T251" s="177"/>
      <c r="U251" s="167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39" t="str">
        <f>IF(原始数据!AW251="","",原始数据!AW251)</f>
        <v/>
      </c>
      <c r="W251" s="177"/>
      <c r="X251" s="177"/>
      <c r="Y251" s="177"/>
      <c r="Z251" s="167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39" t="str">
        <f>IF(原始数据!AY251="","",原始数据!AY251)</f>
        <v/>
      </c>
      <c r="AB251" s="177"/>
      <c r="AC251" s="177"/>
      <c r="AD251" s="177"/>
      <c r="AE251" s="139" t="str">
        <f>IF(原始数据!K251="","",原始数据!K251)</f>
        <v/>
      </c>
      <c r="AF251" s="139" t="str">
        <f>IF(原始数据!L251="","",原始数据!L251)</f>
        <v/>
      </c>
      <c r="AG251" s="139" t="str">
        <f>IF(原始数据!AZ251="","",原始数据!AZ251)</f>
        <v/>
      </c>
      <c r="AH251" s="177"/>
      <c r="AI251" s="177"/>
      <c r="AJ251" s="177"/>
      <c r="AK251" s="177"/>
      <c r="AL251" s="177"/>
      <c r="AM251" s="168"/>
      <c r="AN251" s="168"/>
      <c r="AO251" s="168"/>
      <c r="AP251" s="168"/>
      <c r="AQ251" s="182"/>
      <c r="AR251" s="182"/>
      <c r="AS251" s="182"/>
      <c r="AT251" s="182"/>
      <c r="AU251" s="183"/>
      <c r="AV251" s="183"/>
      <c r="AW251" s="183"/>
      <c r="AX251" s="183"/>
      <c r="AY251" s="184"/>
      <c r="AZ251" s="184"/>
      <c r="BA251" s="173"/>
      <c r="BB251" s="174"/>
      <c r="BC251" s="175">
        <f t="shared" si="13"/>
        <v>0</v>
      </c>
      <c r="BD251" s="175" t="str">
        <f t="shared" si="14"/>
        <v/>
      </c>
      <c r="BE251" s="142" t="str">
        <f t="shared" si="12"/>
        <v/>
      </c>
      <c r="BF251" s="176" t="str">
        <f t="shared" si="15"/>
        <v/>
      </c>
    </row>
    <row r="252" spans="1:58">
      <c r="A252" s="166">
        <f>输入错误检查!B251</f>
        <v>0</v>
      </c>
      <c r="B252" s="108" t="str">
        <f>原始数据!B252</f>
        <v/>
      </c>
      <c r="C252" s="108" t="str">
        <f>原始数据!C252</f>
        <v/>
      </c>
      <c r="D252" s="108" t="str">
        <f>原始数据!D252</f>
        <v/>
      </c>
      <c r="E252" s="108" t="str">
        <f>原始数据!E252</f>
        <v/>
      </c>
      <c r="F252" s="108" t="str">
        <f>原始数据!F252</f>
        <v/>
      </c>
      <c r="G252" s="108">
        <f>原始数据!G252</f>
        <v>5</v>
      </c>
      <c r="H252" s="108" t="str">
        <f>原始数据!H252</f>
        <v>下</v>
      </c>
      <c r="I252" s="108" t="str">
        <f>IF(原始数据!Y252="","",原始数据!Y252)</f>
        <v/>
      </c>
      <c r="J252" s="108" t="str">
        <f>原始数据!J252</f>
        <v/>
      </c>
      <c r="K252" s="167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39" t="str">
        <f>IF(原始数据!AT252="","",原始数据!AT252)</f>
        <v/>
      </c>
      <c r="M252" s="177"/>
      <c r="N252" s="181"/>
      <c r="O252" s="181"/>
      <c r="P252" s="167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39" t="str">
        <f>IF(原始数据!AU252="","",原始数据!AU252)</f>
        <v/>
      </c>
      <c r="R252" s="177"/>
      <c r="S252" s="177"/>
      <c r="T252" s="177"/>
      <c r="U252" s="167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39" t="str">
        <f>IF(原始数据!AW252="","",原始数据!AW252)</f>
        <v/>
      </c>
      <c r="W252" s="177"/>
      <c r="X252" s="177"/>
      <c r="Y252" s="177"/>
      <c r="Z252" s="167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39" t="str">
        <f>IF(原始数据!AY252="","",原始数据!AY252)</f>
        <v/>
      </c>
      <c r="AB252" s="177"/>
      <c r="AC252" s="177"/>
      <c r="AD252" s="177"/>
      <c r="AE252" s="139" t="str">
        <f>IF(原始数据!K252="","",原始数据!K252)</f>
        <v/>
      </c>
      <c r="AF252" s="139" t="str">
        <f>IF(原始数据!L252="","",原始数据!L252)</f>
        <v/>
      </c>
      <c r="AG252" s="139" t="str">
        <f>IF(原始数据!AZ252="","",原始数据!AZ252)</f>
        <v/>
      </c>
      <c r="AH252" s="177"/>
      <c r="AI252" s="177"/>
      <c r="AJ252" s="177"/>
      <c r="AK252" s="177"/>
      <c r="AL252" s="177"/>
      <c r="AM252" s="168"/>
      <c r="AN252" s="168"/>
      <c r="AO252" s="168"/>
      <c r="AP252" s="168"/>
      <c r="AQ252" s="182"/>
      <c r="AR252" s="182"/>
      <c r="AS252" s="182"/>
      <c r="AT252" s="182"/>
      <c r="AU252" s="183"/>
      <c r="AV252" s="183"/>
      <c r="AW252" s="183"/>
      <c r="AX252" s="183"/>
      <c r="AY252" s="184"/>
      <c r="AZ252" s="184"/>
      <c r="BA252" s="173"/>
      <c r="BB252" s="174"/>
      <c r="BC252" s="175">
        <f t="shared" si="13"/>
        <v>0</v>
      </c>
      <c r="BD252" s="175" t="str">
        <f t="shared" si="14"/>
        <v/>
      </c>
      <c r="BE252" s="142" t="str">
        <f t="shared" si="12"/>
        <v/>
      </c>
      <c r="BF252" s="176" t="str">
        <f t="shared" si="15"/>
        <v/>
      </c>
    </row>
    <row r="253" spans="1:58">
      <c r="A253" s="166">
        <f>输入错误检查!B252</f>
        <v>0</v>
      </c>
      <c r="B253" s="108" t="str">
        <f>原始数据!B253</f>
        <v/>
      </c>
      <c r="C253" s="108" t="str">
        <f>原始数据!C253</f>
        <v/>
      </c>
      <c r="D253" s="108" t="str">
        <f>原始数据!D253</f>
        <v/>
      </c>
      <c r="E253" s="108" t="str">
        <f>原始数据!E253</f>
        <v/>
      </c>
      <c r="F253" s="108" t="str">
        <f>原始数据!F253</f>
        <v/>
      </c>
      <c r="G253" s="108" t="str">
        <f>原始数据!G253</f>
        <v>加</v>
      </c>
      <c r="H253" s="108" t="str">
        <f>原始数据!H253</f>
        <v>上</v>
      </c>
      <c r="I253" s="108" t="str">
        <f>IF(原始数据!Y253="","",原始数据!Y253)</f>
        <v/>
      </c>
      <c r="J253" s="108" t="str">
        <f>原始数据!J253</f>
        <v/>
      </c>
      <c r="K253" s="167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39" t="str">
        <f>IF(原始数据!AT253="","",原始数据!AT253)</f>
        <v/>
      </c>
      <c r="M253" s="177"/>
      <c r="N253" s="181"/>
      <c r="O253" s="181"/>
      <c r="P253" s="167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39" t="str">
        <f>IF(原始数据!AU253="","",原始数据!AU253)</f>
        <v/>
      </c>
      <c r="R253" s="177"/>
      <c r="S253" s="177"/>
      <c r="T253" s="177"/>
      <c r="U253" s="167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39" t="str">
        <f>IF(原始数据!AW253="","",原始数据!AW253)</f>
        <v/>
      </c>
      <c r="W253" s="177"/>
      <c r="X253" s="177"/>
      <c r="Y253" s="177"/>
      <c r="Z253" s="167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39" t="str">
        <f>IF(原始数据!AY253="","",原始数据!AY253)</f>
        <v/>
      </c>
      <c r="AB253" s="177"/>
      <c r="AC253" s="177"/>
      <c r="AD253" s="177"/>
      <c r="AE253" s="139" t="str">
        <f>IF(原始数据!K253="","",原始数据!K253)</f>
        <v/>
      </c>
      <c r="AF253" s="139" t="str">
        <f>IF(原始数据!L253="","",原始数据!L253)</f>
        <v/>
      </c>
      <c r="AG253" s="139" t="str">
        <f>IF(原始数据!AZ253="","",原始数据!AZ253)</f>
        <v/>
      </c>
      <c r="AH253" s="177"/>
      <c r="AI253" s="177"/>
      <c r="AJ253" s="177"/>
      <c r="AK253" s="177"/>
      <c r="AL253" s="177"/>
      <c r="AM253" s="168"/>
      <c r="AN253" s="168"/>
      <c r="AO253" s="168"/>
      <c r="AP253" s="168"/>
      <c r="AQ253" s="182"/>
      <c r="AR253" s="182"/>
      <c r="AS253" s="182"/>
      <c r="AT253" s="182"/>
      <c r="AU253" s="183"/>
      <c r="AV253" s="183"/>
      <c r="AW253" s="183"/>
      <c r="AX253" s="183"/>
      <c r="AY253" s="184"/>
      <c r="AZ253" s="184"/>
      <c r="BA253" s="173"/>
      <c r="BB253" s="174"/>
      <c r="BC253" s="175">
        <f t="shared" si="13"/>
        <v>0</v>
      </c>
      <c r="BD253" s="175" t="str">
        <f t="shared" si="14"/>
        <v/>
      </c>
      <c r="BE253" s="142" t="str">
        <f t="shared" si="12"/>
        <v/>
      </c>
      <c r="BF253" s="176" t="str">
        <f t="shared" si="15"/>
        <v/>
      </c>
    </row>
    <row r="254" spans="1:58">
      <c r="A254" s="166">
        <f>输入错误检查!B253</f>
        <v>0</v>
      </c>
      <c r="B254" s="108" t="str">
        <f>原始数据!B254</f>
        <v/>
      </c>
      <c r="C254" s="108" t="str">
        <f>原始数据!C254</f>
        <v/>
      </c>
      <c r="D254" s="108" t="str">
        <f>原始数据!D254</f>
        <v/>
      </c>
      <c r="E254" s="108" t="str">
        <f>原始数据!E254</f>
        <v/>
      </c>
      <c r="F254" s="108" t="str">
        <f>原始数据!F254</f>
        <v/>
      </c>
      <c r="G254" s="108" t="str">
        <f>原始数据!G254</f>
        <v>加</v>
      </c>
      <c r="H254" s="108" t="str">
        <f>原始数据!H254</f>
        <v>下</v>
      </c>
      <c r="I254" s="108" t="str">
        <f>IF(原始数据!Y254="","",原始数据!Y254)</f>
        <v/>
      </c>
      <c r="J254" s="108" t="str">
        <f>原始数据!J254</f>
        <v/>
      </c>
      <c r="K254" s="167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39" t="str">
        <f>IF(原始数据!AT254="","",原始数据!AT254)</f>
        <v/>
      </c>
      <c r="M254" s="177"/>
      <c r="N254" s="181"/>
      <c r="O254" s="181"/>
      <c r="P254" s="167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39" t="str">
        <f>IF(原始数据!AU254="","",原始数据!AU254)</f>
        <v/>
      </c>
      <c r="R254" s="177"/>
      <c r="S254" s="177"/>
      <c r="T254" s="177"/>
      <c r="U254" s="167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39" t="str">
        <f>IF(原始数据!AW254="","",原始数据!AW254)</f>
        <v/>
      </c>
      <c r="W254" s="177"/>
      <c r="X254" s="177"/>
      <c r="Y254" s="177"/>
      <c r="Z254" s="167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39" t="str">
        <f>IF(原始数据!AY254="","",原始数据!AY254)</f>
        <v/>
      </c>
      <c r="AB254" s="177"/>
      <c r="AC254" s="177"/>
      <c r="AD254" s="177"/>
      <c r="AE254" s="139" t="str">
        <f>IF(原始数据!K254="","",原始数据!K254)</f>
        <v/>
      </c>
      <c r="AF254" s="139" t="str">
        <f>IF(原始数据!L254="","",原始数据!L254)</f>
        <v/>
      </c>
      <c r="AG254" s="139" t="str">
        <f>IF(原始数据!AZ254="","",原始数据!AZ254)</f>
        <v/>
      </c>
      <c r="AH254" s="177"/>
      <c r="AI254" s="177"/>
      <c r="AJ254" s="177"/>
      <c r="AK254" s="177"/>
      <c r="AL254" s="177"/>
      <c r="AM254" s="168"/>
      <c r="AN254" s="168"/>
      <c r="AO254" s="168"/>
      <c r="AP254" s="168"/>
      <c r="AQ254" s="182"/>
      <c r="AR254" s="182"/>
      <c r="AS254" s="182"/>
      <c r="AT254" s="182"/>
      <c r="AU254" s="183"/>
      <c r="AV254" s="183"/>
      <c r="AW254" s="183"/>
      <c r="AX254" s="183"/>
      <c r="AY254" s="184"/>
      <c r="AZ254" s="184"/>
      <c r="BA254" s="173"/>
      <c r="BB254" s="174"/>
      <c r="BC254" s="175">
        <f t="shared" si="13"/>
        <v>0</v>
      </c>
      <c r="BD254" s="175" t="str">
        <f t="shared" si="14"/>
        <v/>
      </c>
      <c r="BE254" s="142" t="str">
        <f t="shared" si="12"/>
        <v/>
      </c>
      <c r="BF254" s="176" t="str">
        <f t="shared" si="15"/>
        <v/>
      </c>
    </row>
    <row r="255" spans="1:58">
      <c r="A255" s="166">
        <f>输入错误检查!B254</f>
        <v>0</v>
      </c>
      <c r="B255" s="108" t="str">
        <f>原始数据!B255</f>
        <v/>
      </c>
      <c r="C255" s="108" t="str">
        <f>原始数据!C255</f>
        <v/>
      </c>
      <c r="D255" s="108" t="str">
        <f>原始数据!D255</f>
        <v/>
      </c>
      <c r="E255" s="108" t="str">
        <f>原始数据!E255</f>
        <v/>
      </c>
      <c r="F255" s="108" t="str">
        <f>原始数据!F255</f>
        <v/>
      </c>
      <c r="G255" s="108">
        <f>原始数据!G255</f>
        <v>1</v>
      </c>
      <c r="H255" s="108" t="str">
        <f>原始数据!H255</f>
        <v>上</v>
      </c>
      <c r="I255" s="108" t="str">
        <f>IF(原始数据!Y255="","",原始数据!Y255)</f>
        <v/>
      </c>
      <c r="J255" s="108" t="str">
        <f>原始数据!J255</f>
        <v/>
      </c>
      <c r="K255" s="167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39" t="str">
        <f>IF(原始数据!AT255="","",原始数据!AT255)</f>
        <v/>
      </c>
      <c r="M255" s="177"/>
      <c r="N255" s="181"/>
      <c r="O255" s="181"/>
      <c r="P255" s="167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39" t="str">
        <f>IF(原始数据!AU255="","",原始数据!AU255)</f>
        <v/>
      </c>
      <c r="R255" s="177"/>
      <c r="S255" s="177"/>
      <c r="T255" s="177"/>
      <c r="U255" s="167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39" t="str">
        <f>IF(原始数据!AW255="","",原始数据!AW255)</f>
        <v/>
      </c>
      <c r="W255" s="177"/>
      <c r="X255" s="177"/>
      <c r="Y255" s="177"/>
      <c r="Z255" s="167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39" t="str">
        <f>IF(原始数据!AY255="","",原始数据!AY255)</f>
        <v/>
      </c>
      <c r="AB255" s="177"/>
      <c r="AC255" s="177"/>
      <c r="AD255" s="177"/>
      <c r="AE255" s="139" t="str">
        <f>IF(原始数据!K255="","",原始数据!K255)</f>
        <v/>
      </c>
      <c r="AF255" s="139" t="str">
        <f>IF(原始数据!L255="","",原始数据!L255)</f>
        <v/>
      </c>
      <c r="AG255" s="139" t="str">
        <f>IF(原始数据!AZ255="","",原始数据!AZ255)</f>
        <v/>
      </c>
      <c r="AH255" s="177"/>
      <c r="AI255" s="177"/>
      <c r="AJ255" s="177"/>
      <c r="AK255" s="179"/>
      <c r="AL255" s="179"/>
      <c r="AM255" s="168"/>
      <c r="AN255" s="168"/>
      <c r="AO255" s="168"/>
      <c r="AP255" s="168"/>
      <c r="AQ255" s="182"/>
      <c r="AR255" s="182"/>
      <c r="AS255" s="182"/>
      <c r="AT255" s="182"/>
      <c r="AU255" s="183"/>
      <c r="AV255" s="183"/>
      <c r="AW255" s="183"/>
      <c r="AX255" s="183"/>
      <c r="AY255" s="184"/>
      <c r="AZ255" s="184"/>
      <c r="BA255" s="173"/>
      <c r="BB255" s="174"/>
      <c r="BC255" s="175">
        <f t="shared" si="13"/>
        <v>0</v>
      </c>
      <c r="BD255" s="175" t="str">
        <f t="shared" si="14"/>
        <v/>
      </c>
      <c r="BE255" s="142" t="str">
        <f t="shared" si="12"/>
        <v/>
      </c>
      <c r="BF255" s="176" t="str">
        <f t="shared" si="15"/>
        <v/>
      </c>
    </row>
    <row r="256" spans="1:58">
      <c r="A256" s="166">
        <f>输入错误检查!B255</f>
        <v>0</v>
      </c>
      <c r="B256" s="108" t="str">
        <f>原始数据!B256</f>
        <v/>
      </c>
      <c r="C256" s="108" t="str">
        <f>原始数据!C256</f>
        <v/>
      </c>
      <c r="D256" s="108" t="str">
        <f>原始数据!D256</f>
        <v/>
      </c>
      <c r="E256" s="108" t="str">
        <f>原始数据!E256</f>
        <v/>
      </c>
      <c r="F256" s="108" t="str">
        <f>原始数据!F256</f>
        <v/>
      </c>
      <c r="G256" s="108">
        <f>原始数据!G256</f>
        <v>1</v>
      </c>
      <c r="H256" s="108" t="str">
        <f>原始数据!H256</f>
        <v>下</v>
      </c>
      <c r="I256" s="108" t="str">
        <f>IF(原始数据!Y256="","",原始数据!Y256)</f>
        <v/>
      </c>
      <c r="J256" s="108" t="str">
        <f>原始数据!J256</f>
        <v/>
      </c>
      <c r="K256" s="167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39" t="str">
        <f>IF(原始数据!AT256="","",原始数据!AT256)</f>
        <v/>
      </c>
      <c r="M256" s="177"/>
      <c r="N256" s="181"/>
      <c r="O256" s="181"/>
      <c r="P256" s="167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39" t="str">
        <f>IF(原始数据!AU256="","",原始数据!AU256)</f>
        <v/>
      </c>
      <c r="R256" s="177"/>
      <c r="S256" s="177"/>
      <c r="T256" s="177"/>
      <c r="U256" s="167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39" t="str">
        <f>IF(原始数据!AW256="","",原始数据!AW256)</f>
        <v/>
      </c>
      <c r="W256" s="177"/>
      <c r="X256" s="177"/>
      <c r="Y256" s="177"/>
      <c r="Z256" s="167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39" t="str">
        <f>IF(原始数据!AY256="","",原始数据!AY256)</f>
        <v/>
      </c>
      <c r="AB256" s="177"/>
      <c r="AC256" s="177"/>
      <c r="AD256" s="177"/>
      <c r="AE256" s="139" t="str">
        <f>IF(原始数据!K256="","",原始数据!K256)</f>
        <v/>
      </c>
      <c r="AF256" s="139" t="str">
        <f>IF(原始数据!L256="","",原始数据!L256)</f>
        <v/>
      </c>
      <c r="AG256" s="139" t="str">
        <f>IF(原始数据!AZ256="","",原始数据!AZ256)</f>
        <v/>
      </c>
      <c r="AH256" s="177"/>
      <c r="AI256" s="177"/>
      <c r="AJ256" s="177"/>
      <c r="AK256" s="179"/>
      <c r="AL256" s="179"/>
      <c r="AM256" s="168"/>
      <c r="AN256" s="168"/>
      <c r="AO256" s="168"/>
      <c r="AP256" s="168"/>
      <c r="AQ256" s="182"/>
      <c r="AR256" s="182"/>
      <c r="AS256" s="182"/>
      <c r="AT256" s="182"/>
      <c r="AU256" s="183"/>
      <c r="AV256" s="183"/>
      <c r="AW256" s="183"/>
      <c r="AX256" s="183"/>
      <c r="AY256" s="184"/>
      <c r="AZ256" s="184"/>
      <c r="BA256" s="173"/>
      <c r="BB256" s="174"/>
      <c r="BC256" s="175">
        <f t="shared" si="13"/>
        <v>0</v>
      </c>
      <c r="BD256" s="175" t="str">
        <f t="shared" si="14"/>
        <v/>
      </c>
      <c r="BE256" s="142" t="str">
        <f t="shared" si="12"/>
        <v/>
      </c>
      <c r="BF256" s="176" t="str">
        <f t="shared" si="15"/>
        <v/>
      </c>
    </row>
    <row r="257" spans="1:58">
      <c r="A257" s="166">
        <f>输入错误检查!B256</f>
        <v>0</v>
      </c>
      <c r="B257" s="108" t="str">
        <f>原始数据!B257</f>
        <v/>
      </c>
      <c r="C257" s="108" t="str">
        <f>原始数据!C257</f>
        <v/>
      </c>
      <c r="D257" s="108" t="str">
        <f>原始数据!D257</f>
        <v/>
      </c>
      <c r="E257" s="108" t="str">
        <f>原始数据!E257</f>
        <v/>
      </c>
      <c r="F257" s="108" t="str">
        <f>原始数据!F257</f>
        <v/>
      </c>
      <c r="G257" s="108">
        <f>原始数据!G257</f>
        <v>2</v>
      </c>
      <c r="H257" s="108" t="str">
        <f>原始数据!H257</f>
        <v>上</v>
      </c>
      <c r="I257" s="108" t="str">
        <f>IF(原始数据!Y257="","",原始数据!Y257)</f>
        <v/>
      </c>
      <c r="J257" s="108" t="str">
        <f>原始数据!J257</f>
        <v/>
      </c>
      <c r="K257" s="167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39" t="str">
        <f>IF(原始数据!AT257="","",原始数据!AT257)</f>
        <v/>
      </c>
      <c r="M257" s="177"/>
      <c r="N257" s="181"/>
      <c r="O257" s="181"/>
      <c r="P257" s="167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39" t="str">
        <f>IF(原始数据!AU257="","",原始数据!AU257)</f>
        <v/>
      </c>
      <c r="R257" s="177"/>
      <c r="S257" s="177"/>
      <c r="T257" s="177"/>
      <c r="U257" s="167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39" t="str">
        <f>IF(原始数据!AW257="","",原始数据!AW257)</f>
        <v/>
      </c>
      <c r="W257" s="177"/>
      <c r="X257" s="177"/>
      <c r="Y257" s="177"/>
      <c r="Z257" s="167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39" t="str">
        <f>IF(原始数据!AY257="","",原始数据!AY257)</f>
        <v/>
      </c>
      <c r="AB257" s="177"/>
      <c r="AC257" s="177"/>
      <c r="AD257" s="177"/>
      <c r="AE257" s="139" t="str">
        <f>IF(原始数据!K257="","",原始数据!K257)</f>
        <v/>
      </c>
      <c r="AF257" s="139" t="str">
        <f>IF(原始数据!L257="","",原始数据!L257)</f>
        <v/>
      </c>
      <c r="AG257" s="139" t="str">
        <f>IF(原始数据!AZ257="","",原始数据!AZ257)</f>
        <v/>
      </c>
      <c r="AH257" s="177"/>
      <c r="AI257" s="177"/>
      <c r="AJ257" s="177"/>
      <c r="AK257" s="179"/>
      <c r="AL257" s="179"/>
      <c r="AM257" s="168"/>
      <c r="AN257" s="168"/>
      <c r="AO257" s="168"/>
      <c r="AP257" s="168"/>
      <c r="AQ257" s="182"/>
      <c r="AR257" s="182"/>
      <c r="AS257" s="182"/>
      <c r="AT257" s="182"/>
      <c r="AU257" s="183"/>
      <c r="AV257" s="183"/>
      <c r="AW257" s="183"/>
      <c r="AX257" s="183"/>
      <c r="AY257" s="184"/>
      <c r="AZ257" s="184"/>
      <c r="BA257" s="173"/>
      <c r="BB257" s="174"/>
      <c r="BC257" s="175">
        <f t="shared" si="13"/>
        <v>0</v>
      </c>
      <c r="BD257" s="175" t="str">
        <f t="shared" si="14"/>
        <v/>
      </c>
      <c r="BE257" s="142" t="str">
        <f t="shared" si="12"/>
        <v/>
      </c>
      <c r="BF257" s="176" t="str">
        <f t="shared" si="15"/>
        <v/>
      </c>
    </row>
    <row r="258" spans="1:58">
      <c r="A258" s="166">
        <f>输入错误检查!B257</f>
        <v>0</v>
      </c>
      <c r="B258" s="108" t="str">
        <f>原始数据!B258</f>
        <v/>
      </c>
      <c r="C258" s="108" t="str">
        <f>原始数据!C258</f>
        <v/>
      </c>
      <c r="D258" s="108" t="str">
        <f>原始数据!D258</f>
        <v/>
      </c>
      <c r="E258" s="108" t="str">
        <f>原始数据!E258</f>
        <v/>
      </c>
      <c r="F258" s="108" t="str">
        <f>原始数据!F258</f>
        <v/>
      </c>
      <c r="G258" s="108">
        <f>原始数据!G258</f>
        <v>2</v>
      </c>
      <c r="H258" s="108" t="str">
        <f>原始数据!H258</f>
        <v>下</v>
      </c>
      <c r="I258" s="108" t="str">
        <f>IF(原始数据!Y258="","",原始数据!Y258)</f>
        <v/>
      </c>
      <c r="J258" s="108" t="str">
        <f>原始数据!J258</f>
        <v/>
      </c>
      <c r="K258" s="167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39" t="str">
        <f>IF(原始数据!AT258="","",原始数据!AT258)</f>
        <v/>
      </c>
      <c r="M258" s="177"/>
      <c r="N258" s="181"/>
      <c r="O258" s="181"/>
      <c r="P258" s="167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39" t="str">
        <f>IF(原始数据!AU258="","",原始数据!AU258)</f>
        <v/>
      </c>
      <c r="R258" s="177"/>
      <c r="S258" s="177"/>
      <c r="T258" s="177"/>
      <c r="U258" s="167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39" t="str">
        <f>IF(原始数据!AW258="","",原始数据!AW258)</f>
        <v/>
      </c>
      <c r="W258" s="177"/>
      <c r="X258" s="177"/>
      <c r="Y258" s="177"/>
      <c r="Z258" s="167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39" t="str">
        <f>IF(原始数据!AY258="","",原始数据!AY258)</f>
        <v/>
      </c>
      <c r="AB258" s="177"/>
      <c r="AC258" s="177"/>
      <c r="AD258" s="177"/>
      <c r="AE258" s="139" t="str">
        <f>IF(原始数据!K258="","",原始数据!K258)</f>
        <v/>
      </c>
      <c r="AF258" s="139" t="str">
        <f>IF(原始数据!L258="","",原始数据!L258)</f>
        <v/>
      </c>
      <c r="AG258" s="139" t="str">
        <f>IF(原始数据!AZ258="","",原始数据!AZ258)</f>
        <v/>
      </c>
      <c r="AH258" s="177"/>
      <c r="AI258" s="177"/>
      <c r="AJ258" s="177"/>
      <c r="AK258" s="179"/>
      <c r="AL258" s="179"/>
      <c r="AM258" s="168"/>
      <c r="AN258" s="168"/>
      <c r="AO258" s="168"/>
      <c r="AP258" s="168"/>
      <c r="AQ258" s="182"/>
      <c r="AR258" s="182"/>
      <c r="AS258" s="182"/>
      <c r="AT258" s="182"/>
      <c r="AU258" s="183"/>
      <c r="AV258" s="183"/>
      <c r="AW258" s="183"/>
      <c r="AX258" s="183"/>
      <c r="AY258" s="184"/>
      <c r="AZ258" s="184"/>
      <c r="BA258" s="173"/>
      <c r="BB258" s="174"/>
      <c r="BC258" s="175">
        <f t="shared" si="13"/>
        <v>0</v>
      </c>
      <c r="BD258" s="175" t="str">
        <f t="shared" si="14"/>
        <v/>
      </c>
      <c r="BE258" s="142" t="str">
        <f t="shared" si="12"/>
        <v/>
      </c>
      <c r="BF258" s="176" t="str">
        <f t="shared" si="15"/>
        <v/>
      </c>
    </row>
    <row r="259" spans="1:58">
      <c r="A259" s="166">
        <f>输入错误检查!B258</f>
        <v>0</v>
      </c>
      <c r="B259" s="108" t="str">
        <f>原始数据!B259</f>
        <v/>
      </c>
      <c r="C259" s="108" t="str">
        <f>原始数据!C259</f>
        <v/>
      </c>
      <c r="D259" s="108" t="str">
        <f>原始数据!D259</f>
        <v/>
      </c>
      <c r="E259" s="108" t="str">
        <f>原始数据!E259</f>
        <v/>
      </c>
      <c r="F259" s="108" t="str">
        <f>原始数据!F259</f>
        <v/>
      </c>
      <c r="G259" s="108">
        <f>原始数据!G259</f>
        <v>3</v>
      </c>
      <c r="H259" s="108" t="str">
        <f>原始数据!H259</f>
        <v>上</v>
      </c>
      <c r="I259" s="108" t="str">
        <f>IF(原始数据!Y259="","",原始数据!Y259)</f>
        <v/>
      </c>
      <c r="J259" s="108" t="str">
        <f>原始数据!J259</f>
        <v/>
      </c>
      <c r="K259" s="167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39" t="str">
        <f>IF(原始数据!AT259="","",原始数据!AT259)</f>
        <v/>
      </c>
      <c r="M259" s="177"/>
      <c r="N259" s="181"/>
      <c r="O259" s="181"/>
      <c r="P259" s="167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39" t="str">
        <f>IF(原始数据!AU259="","",原始数据!AU259)</f>
        <v/>
      </c>
      <c r="R259" s="177"/>
      <c r="S259" s="177"/>
      <c r="T259" s="177"/>
      <c r="U259" s="167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39" t="str">
        <f>IF(原始数据!AW259="","",原始数据!AW259)</f>
        <v/>
      </c>
      <c r="W259" s="177"/>
      <c r="X259" s="177"/>
      <c r="Y259" s="177"/>
      <c r="Z259" s="167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39" t="str">
        <f>IF(原始数据!AY259="","",原始数据!AY259)</f>
        <v/>
      </c>
      <c r="AB259" s="177"/>
      <c r="AC259" s="177"/>
      <c r="AD259" s="177"/>
      <c r="AE259" s="139" t="str">
        <f>IF(原始数据!K259="","",原始数据!K259)</f>
        <v/>
      </c>
      <c r="AF259" s="139" t="str">
        <f>IF(原始数据!L259="","",原始数据!L259)</f>
        <v/>
      </c>
      <c r="AG259" s="139" t="str">
        <f>IF(原始数据!AZ259="","",原始数据!AZ259)</f>
        <v/>
      </c>
      <c r="AH259" s="177"/>
      <c r="AI259" s="177"/>
      <c r="AJ259" s="177"/>
      <c r="AK259" s="177"/>
      <c r="AL259" s="177"/>
      <c r="AM259" s="168"/>
      <c r="AN259" s="168"/>
      <c r="AO259" s="168"/>
      <c r="AP259" s="168"/>
      <c r="AQ259" s="182"/>
      <c r="AR259" s="182"/>
      <c r="AS259" s="182"/>
      <c r="AT259" s="182"/>
      <c r="AU259" s="183"/>
      <c r="AV259" s="183"/>
      <c r="AW259" s="183"/>
      <c r="AX259" s="183"/>
      <c r="AY259" s="184"/>
      <c r="AZ259" s="184"/>
      <c r="BA259" s="173"/>
      <c r="BB259" s="174"/>
      <c r="BC259" s="175">
        <f t="shared" si="13"/>
        <v>0</v>
      </c>
      <c r="BD259" s="175" t="str">
        <f t="shared" si="14"/>
        <v/>
      </c>
      <c r="BE259" s="142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76" t="str">
        <f t="shared" si="15"/>
        <v/>
      </c>
    </row>
    <row r="260" spans="1:58">
      <c r="A260" s="166">
        <f>输入错误检查!B259</f>
        <v>0</v>
      </c>
      <c r="B260" s="108" t="str">
        <f>原始数据!B260</f>
        <v/>
      </c>
      <c r="C260" s="108" t="str">
        <f>原始数据!C260</f>
        <v/>
      </c>
      <c r="D260" s="108" t="str">
        <f>原始数据!D260</f>
        <v/>
      </c>
      <c r="E260" s="108" t="str">
        <f>原始数据!E260</f>
        <v/>
      </c>
      <c r="F260" s="108" t="str">
        <f>原始数据!F260</f>
        <v/>
      </c>
      <c r="G260" s="108">
        <f>原始数据!G260</f>
        <v>3</v>
      </c>
      <c r="H260" s="108" t="str">
        <f>原始数据!H260</f>
        <v>下</v>
      </c>
      <c r="I260" s="108" t="str">
        <f>IF(原始数据!Y260="","",原始数据!Y260)</f>
        <v/>
      </c>
      <c r="J260" s="108" t="str">
        <f>原始数据!J260</f>
        <v/>
      </c>
      <c r="K260" s="167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39" t="str">
        <f>IF(原始数据!AT260="","",原始数据!AT260)</f>
        <v/>
      </c>
      <c r="M260" s="177"/>
      <c r="N260" s="181"/>
      <c r="O260" s="181"/>
      <c r="P260" s="167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39" t="str">
        <f>IF(原始数据!AU260="","",原始数据!AU260)</f>
        <v/>
      </c>
      <c r="R260" s="177"/>
      <c r="S260" s="177"/>
      <c r="T260" s="177"/>
      <c r="U260" s="167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39" t="str">
        <f>IF(原始数据!AW260="","",原始数据!AW260)</f>
        <v/>
      </c>
      <c r="W260" s="177"/>
      <c r="X260" s="177"/>
      <c r="Y260" s="177"/>
      <c r="Z260" s="167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39" t="str">
        <f>IF(原始数据!AY260="","",原始数据!AY260)</f>
        <v/>
      </c>
      <c r="AB260" s="177"/>
      <c r="AC260" s="177"/>
      <c r="AD260" s="177"/>
      <c r="AE260" s="139" t="str">
        <f>IF(原始数据!K260="","",原始数据!K260)</f>
        <v/>
      </c>
      <c r="AF260" s="139" t="str">
        <f>IF(原始数据!L260="","",原始数据!L260)</f>
        <v/>
      </c>
      <c r="AG260" s="139" t="str">
        <f>IF(原始数据!AZ260="","",原始数据!AZ260)</f>
        <v/>
      </c>
      <c r="AH260" s="177"/>
      <c r="AI260" s="177"/>
      <c r="AJ260" s="177"/>
      <c r="AK260" s="177"/>
      <c r="AL260" s="177"/>
      <c r="AM260" s="168"/>
      <c r="AN260" s="168"/>
      <c r="AO260" s="168"/>
      <c r="AP260" s="168"/>
      <c r="AQ260" s="182"/>
      <c r="AR260" s="182"/>
      <c r="AS260" s="182"/>
      <c r="AT260" s="182"/>
      <c r="AU260" s="183"/>
      <c r="AV260" s="183"/>
      <c r="AW260" s="183"/>
      <c r="AX260" s="183"/>
      <c r="AY260" s="184"/>
      <c r="AZ260" s="184"/>
      <c r="BA260" s="173"/>
      <c r="BB260" s="174"/>
      <c r="BC260" s="175">
        <f t="shared" ref="BC260:BC323" si="17">AQ260*60+AR260-AN260*60-AO260</f>
        <v>0</v>
      </c>
      <c r="BD260" s="175" t="str">
        <f t="shared" ref="BD260:BD323" si="18">IF(AU260="","",AU260*60+AV260-200)</f>
        <v/>
      </c>
      <c r="BE260" s="142" t="str">
        <f t="shared" si="16"/>
        <v/>
      </c>
      <c r="BF260" s="176" t="str">
        <f t="shared" ref="BF260:BF323" si="19">IF(L260="","",L260&amp;","&amp;Q260&amp;","&amp;V260&amp;","&amp;AA260)</f>
        <v/>
      </c>
    </row>
    <row r="261" spans="1:58">
      <c r="A261" s="166">
        <f>输入错误检查!B260</f>
        <v>0</v>
      </c>
      <c r="B261" s="108" t="str">
        <f>原始数据!B261</f>
        <v/>
      </c>
      <c r="C261" s="108" t="str">
        <f>原始数据!C261</f>
        <v/>
      </c>
      <c r="D261" s="108" t="str">
        <f>原始数据!D261</f>
        <v/>
      </c>
      <c r="E261" s="108" t="str">
        <f>原始数据!E261</f>
        <v/>
      </c>
      <c r="F261" s="108" t="str">
        <f>原始数据!F261</f>
        <v/>
      </c>
      <c r="G261" s="108">
        <f>原始数据!G261</f>
        <v>4</v>
      </c>
      <c r="H261" s="108" t="str">
        <f>原始数据!H261</f>
        <v>上</v>
      </c>
      <c r="I261" s="108" t="str">
        <f>IF(原始数据!Y261="","",原始数据!Y261)</f>
        <v/>
      </c>
      <c r="J261" s="108" t="str">
        <f>原始数据!J261</f>
        <v/>
      </c>
      <c r="K261" s="167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39" t="str">
        <f>IF(原始数据!AT261="","",原始数据!AT261)</f>
        <v/>
      </c>
      <c r="M261" s="177"/>
      <c r="N261" s="181"/>
      <c r="O261" s="181"/>
      <c r="P261" s="167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39" t="str">
        <f>IF(原始数据!AU261="","",原始数据!AU261)</f>
        <v/>
      </c>
      <c r="R261" s="177"/>
      <c r="S261" s="177"/>
      <c r="T261" s="177"/>
      <c r="U261" s="167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39" t="str">
        <f>IF(原始数据!AW261="","",原始数据!AW261)</f>
        <v/>
      </c>
      <c r="W261" s="177"/>
      <c r="X261" s="177"/>
      <c r="Y261" s="177"/>
      <c r="Z261" s="167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39" t="str">
        <f>IF(原始数据!AY261="","",原始数据!AY261)</f>
        <v/>
      </c>
      <c r="AB261" s="177"/>
      <c r="AC261" s="177"/>
      <c r="AD261" s="177"/>
      <c r="AE261" s="139" t="str">
        <f>IF(原始数据!K261="","",原始数据!K261)</f>
        <v/>
      </c>
      <c r="AF261" s="139" t="str">
        <f>IF(原始数据!L261="","",原始数据!L261)</f>
        <v/>
      </c>
      <c r="AG261" s="139" t="str">
        <f>IF(原始数据!AZ261="","",原始数据!AZ261)</f>
        <v/>
      </c>
      <c r="AH261" s="177"/>
      <c r="AI261" s="177"/>
      <c r="AJ261" s="177"/>
      <c r="AK261" s="177"/>
      <c r="AL261" s="177"/>
      <c r="AM261" s="168"/>
      <c r="AN261" s="168"/>
      <c r="AO261" s="168"/>
      <c r="AP261" s="168"/>
      <c r="AQ261" s="182"/>
      <c r="AR261" s="182"/>
      <c r="AS261" s="182"/>
      <c r="AT261" s="182"/>
      <c r="AU261" s="183"/>
      <c r="AV261" s="183"/>
      <c r="AW261" s="183"/>
      <c r="AX261" s="183"/>
      <c r="AY261" s="184"/>
      <c r="AZ261" s="184"/>
      <c r="BA261" s="173"/>
      <c r="BB261" s="174"/>
      <c r="BC261" s="175">
        <f t="shared" si="17"/>
        <v>0</v>
      </c>
      <c r="BD261" s="175" t="str">
        <f t="shared" si="18"/>
        <v/>
      </c>
      <c r="BE261" s="142" t="str">
        <f t="shared" si="16"/>
        <v/>
      </c>
      <c r="BF261" s="176" t="str">
        <f t="shared" si="19"/>
        <v/>
      </c>
    </row>
    <row r="262" spans="1:58">
      <c r="A262" s="166">
        <f>输入错误检查!B261</f>
        <v>0</v>
      </c>
      <c r="B262" s="108" t="str">
        <f>原始数据!B262</f>
        <v/>
      </c>
      <c r="C262" s="108" t="str">
        <f>原始数据!C262</f>
        <v/>
      </c>
      <c r="D262" s="108" t="str">
        <f>原始数据!D262</f>
        <v/>
      </c>
      <c r="E262" s="108" t="str">
        <f>原始数据!E262</f>
        <v/>
      </c>
      <c r="F262" s="108" t="str">
        <f>原始数据!F262</f>
        <v/>
      </c>
      <c r="G262" s="108">
        <f>原始数据!G262</f>
        <v>4</v>
      </c>
      <c r="H262" s="108" t="str">
        <f>原始数据!H262</f>
        <v>下</v>
      </c>
      <c r="I262" s="108" t="str">
        <f>IF(原始数据!Y262="","",原始数据!Y262)</f>
        <v/>
      </c>
      <c r="J262" s="108" t="str">
        <f>原始数据!J262</f>
        <v/>
      </c>
      <c r="K262" s="167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39" t="str">
        <f>IF(原始数据!AT262="","",原始数据!AT262)</f>
        <v/>
      </c>
      <c r="M262" s="177"/>
      <c r="N262" s="181"/>
      <c r="O262" s="181"/>
      <c r="P262" s="167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39" t="str">
        <f>IF(原始数据!AU262="","",原始数据!AU262)</f>
        <v/>
      </c>
      <c r="R262" s="177"/>
      <c r="S262" s="177"/>
      <c r="T262" s="177"/>
      <c r="U262" s="167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39" t="str">
        <f>IF(原始数据!AW262="","",原始数据!AW262)</f>
        <v/>
      </c>
      <c r="W262" s="177"/>
      <c r="X262" s="177"/>
      <c r="Y262" s="177"/>
      <c r="Z262" s="167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39" t="str">
        <f>IF(原始数据!AY262="","",原始数据!AY262)</f>
        <v/>
      </c>
      <c r="AB262" s="177"/>
      <c r="AC262" s="177"/>
      <c r="AD262" s="177"/>
      <c r="AE262" s="139" t="str">
        <f>IF(原始数据!K262="","",原始数据!K262)</f>
        <v/>
      </c>
      <c r="AF262" s="139" t="str">
        <f>IF(原始数据!L262="","",原始数据!L262)</f>
        <v/>
      </c>
      <c r="AG262" s="139" t="str">
        <f>IF(原始数据!AZ262="","",原始数据!AZ262)</f>
        <v/>
      </c>
      <c r="AH262" s="177"/>
      <c r="AI262" s="177"/>
      <c r="AJ262" s="177"/>
      <c r="AK262" s="177"/>
      <c r="AL262" s="177"/>
      <c r="AM262" s="168"/>
      <c r="AN262" s="168"/>
      <c r="AO262" s="168"/>
      <c r="AP262" s="168"/>
      <c r="AQ262" s="182"/>
      <c r="AR262" s="182"/>
      <c r="AS262" s="182"/>
      <c r="AT262" s="182"/>
      <c r="AU262" s="183"/>
      <c r="AV262" s="183"/>
      <c r="AW262" s="183"/>
      <c r="AX262" s="183"/>
      <c r="AY262" s="184"/>
      <c r="AZ262" s="184"/>
      <c r="BA262" s="173"/>
      <c r="BB262" s="174"/>
      <c r="BC262" s="175">
        <f t="shared" si="17"/>
        <v>0</v>
      </c>
      <c r="BD262" s="175" t="str">
        <f t="shared" si="18"/>
        <v/>
      </c>
      <c r="BE262" s="142" t="str">
        <f t="shared" si="16"/>
        <v/>
      </c>
      <c r="BF262" s="176" t="str">
        <f t="shared" si="19"/>
        <v/>
      </c>
    </row>
    <row r="263" spans="1:58">
      <c r="A263" s="166">
        <f>输入错误检查!B262</f>
        <v>0</v>
      </c>
      <c r="B263" s="108" t="str">
        <f>原始数据!B263</f>
        <v/>
      </c>
      <c r="C263" s="108" t="str">
        <f>原始数据!C263</f>
        <v/>
      </c>
      <c r="D263" s="108" t="str">
        <f>原始数据!D263</f>
        <v/>
      </c>
      <c r="E263" s="108" t="str">
        <f>原始数据!E263</f>
        <v/>
      </c>
      <c r="F263" s="108" t="str">
        <f>原始数据!F263</f>
        <v/>
      </c>
      <c r="G263" s="108">
        <f>原始数据!G263</f>
        <v>5</v>
      </c>
      <c r="H263" s="108" t="str">
        <f>原始数据!H263</f>
        <v>上</v>
      </c>
      <c r="I263" s="108" t="str">
        <f>IF(原始数据!Y263="","",原始数据!Y263)</f>
        <v/>
      </c>
      <c r="J263" s="108" t="str">
        <f>原始数据!J263</f>
        <v/>
      </c>
      <c r="K263" s="167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39" t="str">
        <f>IF(原始数据!AT263="","",原始数据!AT263)</f>
        <v/>
      </c>
      <c r="M263" s="177"/>
      <c r="N263" s="181"/>
      <c r="O263" s="181"/>
      <c r="P263" s="167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39" t="str">
        <f>IF(原始数据!AU263="","",原始数据!AU263)</f>
        <v/>
      </c>
      <c r="R263" s="177"/>
      <c r="S263" s="177"/>
      <c r="T263" s="177"/>
      <c r="U263" s="167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39" t="str">
        <f>IF(原始数据!AW263="","",原始数据!AW263)</f>
        <v/>
      </c>
      <c r="W263" s="177"/>
      <c r="X263" s="177"/>
      <c r="Y263" s="177"/>
      <c r="Z263" s="167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39" t="str">
        <f>IF(原始数据!AY263="","",原始数据!AY263)</f>
        <v/>
      </c>
      <c r="AB263" s="177"/>
      <c r="AC263" s="177"/>
      <c r="AD263" s="177"/>
      <c r="AE263" s="139" t="str">
        <f>IF(原始数据!K263="","",原始数据!K263)</f>
        <v/>
      </c>
      <c r="AF263" s="139" t="str">
        <f>IF(原始数据!L263="","",原始数据!L263)</f>
        <v/>
      </c>
      <c r="AG263" s="139" t="str">
        <f>IF(原始数据!AZ263="","",原始数据!AZ263)</f>
        <v/>
      </c>
      <c r="AH263" s="177"/>
      <c r="AI263" s="177"/>
      <c r="AJ263" s="177"/>
      <c r="AK263" s="177"/>
      <c r="AL263" s="177"/>
      <c r="AM263" s="168"/>
      <c r="AN263" s="168"/>
      <c r="AO263" s="168"/>
      <c r="AP263" s="168"/>
      <c r="AQ263" s="182"/>
      <c r="AR263" s="182"/>
      <c r="AS263" s="182"/>
      <c r="AT263" s="182"/>
      <c r="AU263" s="183"/>
      <c r="AV263" s="183"/>
      <c r="AW263" s="183"/>
      <c r="AX263" s="183"/>
      <c r="AY263" s="184"/>
      <c r="AZ263" s="184"/>
      <c r="BA263" s="173"/>
      <c r="BB263" s="174"/>
      <c r="BC263" s="175">
        <f t="shared" si="17"/>
        <v>0</v>
      </c>
      <c r="BD263" s="175" t="str">
        <f t="shared" si="18"/>
        <v/>
      </c>
      <c r="BE263" s="142" t="str">
        <f t="shared" si="16"/>
        <v/>
      </c>
      <c r="BF263" s="176" t="str">
        <f t="shared" si="19"/>
        <v/>
      </c>
    </row>
    <row r="264" spans="1:58">
      <c r="A264" s="166">
        <f>输入错误检查!B263</f>
        <v>0</v>
      </c>
      <c r="B264" s="108" t="str">
        <f>原始数据!B264</f>
        <v/>
      </c>
      <c r="C264" s="108" t="str">
        <f>原始数据!C264</f>
        <v/>
      </c>
      <c r="D264" s="108" t="str">
        <f>原始数据!D264</f>
        <v/>
      </c>
      <c r="E264" s="108" t="str">
        <f>原始数据!E264</f>
        <v/>
      </c>
      <c r="F264" s="108" t="str">
        <f>原始数据!F264</f>
        <v/>
      </c>
      <c r="G264" s="108">
        <f>原始数据!G264</f>
        <v>5</v>
      </c>
      <c r="H264" s="108" t="str">
        <f>原始数据!H264</f>
        <v>下</v>
      </c>
      <c r="I264" s="108" t="str">
        <f>IF(原始数据!Y264="","",原始数据!Y264)</f>
        <v/>
      </c>
      <c r="J264" s="108" t="str">
        <f>原始数据!J264</f>
        <v/>
      </c>
      <c r="K264" s="167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39" t="str">
        <f>IF(原始数据!AT264="","",原始数据!AT264)</f>
        <v/>
      </c>
      <c r="M264" s="177"/>
      <c r="N264" s="181"/>
      <c r="O264" s="181"/>
      <c r="P264" s="167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39" t="str">
        <f>IF(原始数据!AU264="","",原始数据!AU264)</f>
        <v/>
      </c>
      <c r="R264" s="177"/>
      <c r="S264" s="177"/>
      <c r="T264" s="177"/>
      <c r="U264" s="167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39" t="str">
        <f>IF(原始数据!AW264="","",原始数据!AW264)</f>
        <v/>
      </c>
      <c r="W264" s="177"/>
      <c r="X264" s="177"/>
      <c r="Y264" s="177"/>
      <c r="Z264" s="167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39" t="str">
        <f>IF(原始数据!AY264="","",原始数据!AY264)</f>
        <v/>
      </c>
      <c r="AB264" s="177"/>
      <c r="AC264" s="177"/>
      <c r="AD264" s="177"/>
      <c r="AE264" s="139" t="str">
        <f>IF(原始数据!K264="","",原始数据!K264)</f>
        <v/>
      </c>
      <c r="AF264" s="139" t="str">
        <f>IF(原始数据!L264="","",原始数据!L264)</f>
        <v/>
      </c>
      <c r="AG264" s="139" t="str">
        <f>IF(原始数据!AZ264="","",原始数据!AZ264)</f>
        <v/>
      </c>
      <c r="AH264" s="177"/>
      <c r="AI264" s="177"/>
      <c r="AJ264" s="177"/>
      <c r="AK264" s="177"/>
      <c r="AL264" s="177"/>
      <c r="AM264" s="168"/>
      <c r="AN264" s="168"/>
      <c r="AO264" s="168"/>
      <c r="AP264" s="168"/>
      <c r="AQ264" s="182"/>
      <c r="AR264" s="182"/>
      <c r="AS264" s="182"/>
      <c r="AT264" s="182"/>
      <c r="AU264" s="183"/>
      <c r="AV264" s="183"/>
      <c r="AW264" s="183"/>
      <c r="AX264" s="183"/>
      <c r="AY264" s="184"/>
      <c r="AZ264" s="184"/>
      <c r="BA264" s="173"/>
      <c r="BB264" s="174"/>
      <c r="BC264" s="175">
        <f t="shared" si="17"/>
        <v>0</v>
      </c>
      <c r="BD264" s="175" t="str">
        <f t="shared" si="18"/>
        <v/>
      </c>
      <c r="BE264" s="142" t="str">
        <f t="shared" si="16"/>
        <v/>
      </c>
      <c r="BF264" s="176" t="str">
        <f t="shared" si="19"/>
        <v/>
      </c>
    </row>
    <row r="265" spans="1:58">
      <c r="A265" s="166">
        <f>输入错误检查!B264</f>
        <v>0</v>
      </c>
      <c r="B265" s="108" t="str">
        <f>原始数据!B265</f>
        <v/>
      </c>
      <c r="C265" s="108" t="str">
        <f>原始数据!C265</f>
        <v/>
      </c>
      <c r="D265" s="108" t="str">
        <f>原始数据!D265</f>
        <v/>
      </c>
      <c r="E265" s="108" t="str">
        <f>原始数据!E265</f>
        <v/>
      </c>
      <c r="F265" s="108" t="str">
        <f>原始数据!F265</f>
        <v/>
      </c>
      <c r="G265" s="108" t="str">
        <f>原始数据!G265</f>
        <v>加</v>
      </c>
      <c r="H265" s="108" t="str">
        <f>原始数据!H265</f>
        <v>上</v>
      </c>
      <c r="I265" s="108" t="str">
        <f>IF(原始数据!Y265="","",原始数据!Y265)</f>
        <v/>
      </c>
      <c r="J265" s="108" t="str">
        <f>原始数据!J265</f>
        <v/>
      </c>
      <c r="K265" s="167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39" t="str">
        <f>IF(原始数据!AT265="","",原始数据!AT265)</f>
        <v/>
      </c>
      <c r="M265" s="177"/>
      <c r="N265" s="181"/>
      <c r="O265" s="181"/>
      <c r="P265" s="167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39" t="str">
        <f>IF(原始数据!AU265="","",原始数据!AU265)</f>
        <v/>
      </c>
      <c r="R265" s="177"/>
      <c r="S265" s="177"/>
      <c r="T265" s="177"/>
      <c r="U265" s="167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39" t="str">
        <f>IF(原始数据!AW265="","",原始数据!AW265)</f>
        <v/>
      </c>
      <c r="W265" s="177"/>
      <c r="X265" s="177"/>
      <c r="Y265" s="177"/>
      <c r="Z265" s="167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39" t="str">
        <f>IF(原始数据!AY265="","",原始数据!AY265)</f>
        <v/>
      </c>
      <c r="AB265" s="177"/>
      <c r="AC265" s="177"/>
      <c r="AD265" s="177"/>
      <c r="AE265" s="139" t="str">
        <f>IF(原始数据!K265="","",原始数据!K265)</f>
        <v/>
      </c>
      <c r="AF265" s="139" t="str">
        <f>IF(原始数据!L265="","",原始数据!L265)</f>
        <v/>
      </c>
      <c r="AG265" s="139" t="str">
        <f>IF(原始数据!AZ265="","",原始数据!AZ265)</f>
        <v/>
      </c>
      <c r="AH265" s="177"/>
      <c r="AI265" s="177"/>
      <c r="AJ265" s="177"/>
      <c r="AK265" s="177"/>
      <c r="AL265" s="177"/>
      <c r="AM265" s="168"/>
      <c r="AN265" s="168"/>
      <c r="AO265" s="168"/>
      <c r="AP265" s="168"/>
      <c r="AQ265" s="182"/>
      <c r="AR265" s="182"/>
      <c r="AS265" s="182"/>
      <c r="AT265" s="182"/>
      <c r="AU265" s="183"/>
      <c r="AV265" s="183"/>
      <c r="AW265" s="183"/>
      <c r="AX265" s="183"/>
      <c r="AY265" s="184"/>
      <c r="AZ265" s="184"/>
      <c r="BA265" s="173"/>
      <c r="BB265" s="174"/>
      <c r="BC265" s="175">
        <f t="shared" si="17"/>
        <v>0</v>
      </c>
      <c r="BD265" s="175" t="str">
        <f t="shared" si="18"/>
        <v/>
      </c>
      <c r="BE265" s="142" t="str">
        <f t="shared" si="16"/>
        <v/>
      </c>
      <c r="BF265" s="176" t="str">
        <f t="shared" si="19"/>
        <v/>
      </c>
    </row>
    <row r="266" spans="1:58">
      <c r="A266" s="166">
        <f>输入错误检查!B265</f>
        <v>0</v>
      </c>
      <c r="B266" s="108" t="str">
        <f>原始数据!B266</f>
        <v/>
      </c>
      <c r="C266" s="108" t="str">
        <f>原始数据!C266</f>
        <v/>
      </c>
      <c r="D266" s="108" t="str">
        <f>原始数据!D266</f>
        <v/>
      </c>
      <c r="E266" s="108" t="str">
        <f>原始数据!E266</f>
        <v/>
      </c>
      <c r="F266" s="108" t="str">
        <f>原始数据!F266</f>
        <v/>
      </c>
      <c r="G266" s="108" t="str">
        <f>原始数据!G266</f>
        <v>加</v>
      </c>
      <c r="H266" s="108" t="str">
        <f>原始数据!H266</f>
        <v>下</v>
      </c>
      <c r="I266" s="108" t="str">
        <f>IF(原始数据!Y266="","",原始数据!Y266)</f>
        <v/>
      </c>
      <c r="J266" s="108" t="str">
        <f>原始数据!J266</f>
        <v/>
      </c>
      <c r="K266" s="167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39" t="str">
        <f>IF(原始数据!AT266="","",原始数据!AT266)</f>
        <v/>
      </c>
      <c r="M266" s="177"/>
      <c r="N266" s="181"/>
      <c r="O266" s="181"/>
      <c r="P266" s="167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39" t="str">
        <f>IF(原始数据!AU266="","",原始数据!AU266)</f>
        <v/>
      </c>
      <c r="R266" s="177"/>
      <c r="S266" s="177"/>
      <c r="T266" s="177"/>
      <c r="U266" s="167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39" t="str">
        <f>IF(原始数据!AW266="","",原始数据!AW266)</f>
        <v/>
      </c>
      <c r="W266" s="177"/>
      <c r="X266" s="177"/>
      <c r="Y266" s="177"/>
      <c r="Z266" s="167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39" t="str">
        <f>IF(原始数据!AY266="","",原始数据!AY266)</f>
        <v/>
      </c>
      <c r="AB266" s="177"/>
      <c r="AC266" s="177"/>
      <c r="AD266" s="177"/>
      <c r="AE266" s="139" t="str">
        <f>IF(原始数据!K266="","",原始数据!K266)</f>
        <v/>
      </c>
      <c r="AF266" s="139" t="str">
        <f>IF(原始数据!L266="","",原始数据!L266)</f>
        <v/>
      </c>
      <c r="AG266" s="139" t="str">
        <f>IF(原始数据!AZ266="","",原始数据!AZ266)</f>
        <v/>
      </c>
      <c r="AH266" s="177"/>
      <c r="AI266" s="177"/>
      <c r="AJ266" s="177"/>
      <c r="AK266" s="177"/>
      <c r="AL266" s="177"/>
      <c r="AM266" s="168"/>
      <c r="AN266" s="168"/>
      <c r="AO266" s="168"/>
      <c r="AP266" s="168"/>
      <c r="AQ266" s="182"/>
      <c r="AR266" s="182"/>
      <c r="AS266" s="182"/>
      <c r="AT266" s="182"/>
      <c r="AU266" s="183"/>
      <c r="AV266" s="183"/>
      <c r="AW266" s="183"/>
      <c r="AX266" s="183"/>
      <c r="AY266" s="184"/>
      <c r="AZ266" s="184"/>
      <c r="BA266" s="173"/>
      <c r="BB266" s="174"/>
      <c r="BC266" s="175">
        <f t="shared" si="17"/>
        <v>0</v>
      </c>
      <c r="BD266" s="175" t="str">
        <f t="shared" si="18"/>
        <v/>
      </c>
      <c r="BE266" s="142" t="str">
        <f t="shared" si="16"/>
        <v/>
      </c>
      <c r="BF266" s="176" t="str">
        <f t="shared" si="19"/>
        <v/>
      </c>
    </row>
    <row r="267" spans="1:58">
      <c r="A267" s="166">
        <f>输入错误检查!B266</f>
        <v>0</v>
      </c>
      <c r="B267" s="108" t="str">
        <f>原始数据!B267</f>
        <v/>
      </c>
      <c r="C267" s="108" t="str">
        <f>原始数据!C267</f>
        <v/>
      </c>
      <c r="D267" s="108" t="str">
        <f>原始数据!D267</f>
        <v/>
      </c>
      <c r="E267" s="108" t="str">
        <f>原始数据!E267</f>
        <v/>
      </c>
      <c r="F267" s="108" t="str">
        <f>原始数据!F267</f>
        <v/>
      </c>
      <c r="G267" s="108">
        <f>原始数据!G267</f>
        <v>1</v>
      </c>
      <c r="H267" s="108" t="str">
        <f>原始数据!H267</f>
        <v>上</v>
      </c>
      <c r="I267" s="108" t="str">
        <f>IF(原始数据!Y267="","",原始数据!Y267)</f>
        <v/>
      </c>
      <c r="J267" s="108" t="str">
        <f>原始数据!J267</f>
        <v/>
      </c>
      <c r="K267" s="167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39" t="str">
        <f>IF(原始数据!AT267="","",原始数据!AT267)</f>
        <v/>
      </c>
      <c r="M267" s="177"/>
      <c r="N267" s="181"/>
      <c r="O267" s="181"/>
      <c r="P267" s="167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39" t="str">
        <f>IF(原始数据!AU267="","",原始数据!AU267)</f>
        <v/>
      </c>
      <c r="R267" s="177"/>
      <c r="S267" s="177"/>
      <c r="T267" s="177"/>
      <c r="U267" s="167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39" t="str">
        <f>IF(原始数据!AW267="","",原始数据!AW267)</f>
        <v/>
      </c>
      <c r="W267" s="177"/>
      <c r="X267" s="177"/>
      <c r="Y267" s="177"/>
      <c r="Z267" s="167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39" t="str">
        <f>IF(原始数据!AY267="","",原始数据!AY267)</f>
        <v/>
      </c>
      <c r="AB267" s="177"/>
      <c r="AC267" s="177"/>
      <c r="AD267" s="177"/>
      <c r="AE267" s="139" t="str">
        <f>IF(原始数据!K267="","",原始数据!K267)</f>
        <v/>
      </c>
      <c r="AF267" s="139" t="str">
        <f>IF(原始数据!L267="","",原始数据!L267)</f>
        <v/>
      </c>
      <c r="AG267" s="139" t="str">
        <f>IF(原始数据!AZ267="","",原始数据!AZ267)</f>
        <v/>
      </c>
      <c r="AH267" s="177"/>
      <c r="AI267" s="177"/>
      <c r="AJ267" s="177"/>
      <c r="AK267" s="179"/>
      <c r="AL267" s="179"/>
      <c r="AM267" s="168"/>
      <c r="AN267" s="168"/>
      <c r="AO267" s="168"/>
      <c r="AP267" s="168"/>
      <c r="AQ267" s="182"/>
      <c r="AR267" s="182"/>
      <c r="AS267" s="182"/>
      <c r="AT267" s="182"/>
      <c r="AU267" s="183"/>
      <c r="AV267" s="183"/>
      <c r="AW267" s="183"/>
      <c r="AX267" s="183"/>
      <c r="AY267" s="184"/>
      <c r="AZ267" s="184"/>
      <c r="BA267" s="173"/>
      <c r="BB267" s="174"/>
      <c r="BC267" s="175">
        <f t="shared" si="17"/>
        <v>0</v>
      </c>
      <c r="BD267" s="175" t="str">
        <f t="shared" si="18"/>
        <v/>
      </c>
      <c r="BE267" s="142" t="str">
        <f t="shared" si="16"/>
        <v/>
      </c>
      <c r="BF267" s="176" t="str">
        <f t="shared" si="19"/>
        <v/>
      </c>
    </row>
    <row r="268" spans="1:58">
      <c r="A268" s="166">
        <f>输入错误检查!B267</f>
        <v>0</v>
      </c>
      <c r="B268" s="108" t="str">
        <f>原始数据!B268</f>
        <v/>
      </c>
      <c r="C268" s="108" t="str">
        <f>原始数据!C268</f>
        <v/>
      </c>
      <c r="D268" s="108" t="str">
        <f>原始数据!D268</f>
        <v/>
      </c>
      <c r="E268" s="108" t="str">
        <f>原始数据!E268</f>
        <v/>
      </c>
      <c r="F268" s="108" t="str">
        <f>原始数据!F268</f>
        <v/>
      </c>
      <c r="G268" s="108">
        <f>原始数据!G268</f>
        <v>1</v>
      </c>
      <c r="H268" s="108" t="str">
        <f>原始数据!H268</f>
        <v>下</v>
      </c>
      <c r="I268" s="108" t="str">
        <f>IF(原始数据!Y268="","",原始数据!Y268)</f>
        <v/>
      </c>
      <c r="J268" s="108" t="str">
        <f>原始数据!J268</f>
        <v/>
      </c>
      <c r="K268" s="167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39" t="str">
        <f>IF(原始数据!AT268="","",原始数据!AT268)</f>
        <v/>
      </c>
      <c r="M268" s="177"/>
      <c r="N268" s="181"/>
      <c r="O268" s="181"/>
      <c r="P268" s="167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39" t="str">
        <f>IF(原始数据!AU268="","",原始数据!AU268)</f>
        <v/>
      </c>
      <c r="R268" s="177"/>
      <c r="S268" s="177"/>
      <c r="T268" s="177"/>
      <c r="U268" s="167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39" t="str">
        <f>IF(原始数据!AW268="","",原始数据!AW268)</f>
        <v/>
      </c>
      <c r="W268" s="177"/>
      <c r="X268" s="177"/>
      <c r="Y268" s="177"/>
      <c r="Z268" s="167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39" t="str">
        <f>IF(原始数据!AY268="","",原始数据!AY268)</f>
        <v/>
      </c>
      <c r="AB268" s="177"/>
      <c r="AC268" s="177"/>
      <c r="AD268" s="177"/>
      <c r="AE268" s="139" t="str">
        <f>IF(原始数据!K268="","",原始数据!K268)</f>
        <v/>
      </c>
      <c r="AF268" s="139" t="str">
        <f>IF(原始数据!L268="","",原始数据!L268)</f>
        <v/>
      </c>
      <c r="AG268" s="139" t="str">
        <f>IF(原始数据!AZ268="","",原始数据!AZ268)</f>
        <v/>
      </c>
      <c r="AH268" s="177"/>
      <c r="AI268" s="177"/>
      <c r="AJ268" s="177"/>
      <c r="AK268" s="179"/>
      <c r="AL268" s="179"/>
      <c r="AM268" s="168"/>
      <c r="AN268" s="168"/>
      <c r="AO268" s="168"/>
      <c r="AP268" s="168"/>
      <c r="AQ268" s="182"/>
      <c r="AR268" s="182"/>
      <c r="AS268" s="182"/>
      <c r="AT268" s="182"/>
      <c r="AU268" s="183"/>
      <c r="AV268" s="183"/>
      <c r="AW268" s="183"/>
      <c r="AX268" s="183"/>
      <c r="AY268" s="184"/>
      <c r="AZ268" s="184"/>
      <c r="BA268" s="173"/>
      <c r="BB268" s="174"/>
      <c r="BC268" s="175">
        <f t="shared" si="17"/>
        <v>0</v>
      </c>
      <c r="BD268" s="175" t="str">
        <f t="shared" si="18"/>
        <v/>
      </c>
      <c r="BE268" s="142" t="str">
        <f t="shared" si="16"/>
        <v/>
      </c>
      <c r="BF268" s="176" t="str">
        <f t="shared" si="19"/>
        <v/>
      </c>
    </row>
    <row r="269" spans="1:58">
      <c r="A269" s="166">
        <f>输入错误检查!B268</f>
        <v>0</v>
      </c>
      <c r="B269" s="108" t="str">
        <f>原始数据!B269</f>
        <v/>
      </c>
      <c r="C269" s="108" t="str">
        <f>原始数据!C269</f>
        <v/>
      </c>
      <c r="D269" s="108" t="str">
        <f>原始数据!D269</f>
        <v/>
      </c>
      <c r="E269" s="108" t="str">
        <f>原始数据!E269</f>
        <v/>
      </c>
      <c r="F269" s="108" t="str">
        <f>原始数据!F269</f>
        <v/>
      </c>
      <c r="G269" s="108">
        <f>原始数据!G269</f>
        <v>2</v>
      </c>
      <c r="H269" s="108" t="str">
        <f>原始数据!H269</f>
        <v>上</v>
      </c>
      <c r="I269" s="108" t="str">
        <f>IF(原始数据!Y269="","",原始数据!Y269)</f>
        <v/>
      </c>
      <c r="J269" s="108" t="str">
        <f>原始数据!J269</f>
        <v/>
      </c>
      <c r="K269" s="167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39" t="str">
        <f>IF(原始数据!AT269="","",原始数据!AT269)</f>
        <v/>
      </c>
      <c r="M269" s="177"/>
      <c r="N269" s="181"/>
      <c r="O269" s="181"/>
      <c r="P269" s="167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39" t="str">
        <f>IF(原始数据!AU269="","",原始数据!AU269)</f>
        <v/>
      </c>
      <c r="R269" s="177"/>
      <c r="S269" s="177"/>
      <c r="T269" s="177"/>
      <c r="U269" s="167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39" t="str">
        <f>IF(原始数据!AW269="","",原始数据!AW269)</f>
        <v/>
      </c>
      <c r="W269" s="177"/>
      <c r="X269" s="177"/>
      <c r="Y269" s="177"/>
      <c r="Z269" s="167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39" t="str">
        <f>IF(原始数据!AY269="","",原始数据!AY269)</f>
        <v/>
      </c>
      <c r="AB269" s="177"/>
      <c r="AC269" s="177"/>
      <c r="AD269" s="177"/>
      <c r="AE269" s="139" t="str">
        <f>IF(原始数据!K269="","",原始数据!K269)</f>
        <v/>
      </c>
      <c r="AF269" s="139" t="str">
        <f>IF(原始数据!L269="","",原始数据!L269)</f>
        <v/>
      </c>
      <c r="AG269" s="139" t="str">
        <f>IF(原始数据!AZ269="","",原始数据!AZ269)</f>
        <v/>
      </c>
      <c r="AH269" s="177"/>
      <c r="AI269" s="177"/>
      <c r="AJ269" s="177"/>
      <c r="AK269" s="179"/>
      <c r="AL269" s="179"/>
      <c r="AM269" s="168"/>
      <c r="AN269" s="168"/>
      <c r="AO269" s="168"/>
      <c r="AP269" s="168"/>
      <c r="AQ269" s="182"/>
      <c r="AR269" s="182"/>
      <c r="AS269" s="182"/>
      <c r="AT269" s="182"/>
      <c r="AU269" s="183"/>
      <c r="AV269" s="183"/>
      <c r="AW269" s="183"/>
      <c r="AX269" s="183"/>
      <c r="AY269" s="184"/>
      <c r="AZ269" s="184"/>
      <c r="BA269" s="173"/>
      <c r="BB269" s="174"/>
      <c r="BC269" s="175">
        <f t="shared" si="17"/>
        <v>0</v>
      </c>
      <c r="BD269" s="175" t="str">
        <f t="shared" si="18"/>
        <v/>
      </c>
      <c r="BE269" s="142" t="str">
        <f t="shared" si="16"/>
        <v/>
      </c>
      <c r="BF269" s="176" t="str">
        <f t="shared" si="19"/>
        <v/>
      </c>
    </row>
    <row r="270" spans="1:58">
      <c r="A270" s="166">
        <f>输入错误检查!B269</f>
        <v>0</v>
      </c>
      <c r="B270" s="108" t="str">
        <f>原始数据!B270</f>
        <v/>
      </c>
      <c r="C270" s="108" t="str">
        <f>原始数据!C270</f>
        <v/>
      </c>
      <c r="D270" s="108" t="str">
        <f>原始数据!D270</f>
        <v/>
      </c>
      <c r="E270" s="108" t="str">
        <f>原始数据!E270</f>
        <v/>
      </c>
      <c r="F270" s="108" t="str">
        <f>原始数据!F270</f>
        <v/>
      </c>
      <c r="G270" s="108">
        <f>原始数据!G270</f>
        <v>2</v>
      </c>
      <c r="H270" s="108" t="str">
        <f>原始数据!H270</f>
        <v>下</v>
      </c>
      <c r="I270" s="108" t="str">
        <f>IF(原始数据!Y270="","",原始数据!Y270)</f>
        <v/>
      </c>
      <c r="J270" s="108" t="str">
        <f>原始数据!J270</f>
        <v/>
      </c>
      <c r="K270" s="167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39" t="str">
        <f>IF(原始数据!AT270="","",原始数据!AT270)</f>
        <v/>
      </c>
      <c r="M270" s="177"/>
      <c r="N270" s="181"/>
      <c r="O270" s="181"/>
      <c r="P270" s="167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39" t="str">
        <f>IF(原始数据!AU270="","",原始数据!AU270)</f>
        <v/>
      </c>
      <c r="R270" s="177"/>
      <c r="S270" s="177"/>
      <c r="T270" s="177"/>
      <c r="U270" s="167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39" t="str">
        <f>IF(原始数据!AW270="","",原始数据!AW270)</f>
        <v/>
      </c>
      <c r="W270" s="177"/>
      <c r="X270" s="177"/>
      <c r="Y270" s="177"/>
      <c r="Z270" s="167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39" t="str">
        <f>IF(原始数据!AY270="","",原始数据!AY270)</f>
        <v/>
      </c>
      <c r="AB270" s="177"/>
      <c r="AC270" s="177"/>
      <c r="AD270" s="177"/>
      <c r="AE270" s="139" t="str">
        <f>IF(原始数据!K270="","",原始数据!K270)</f>
        <v/>
      </c>
      <c r="AF270" s="139" t="str">
        <f>IF(原始数据!L270="","",原始数据!L270)</f>
        <v/>
      </c>
      <c r="AG270" s="139" t="str">
        <f>IF(原始数据!AZ270="","",原始数据!AZ270)</f>
        <v/>
      </c>
      <c r="AH270" s="177"/>
      <c r="AI270" s="177"/>
      <c r="AJ270" s="177"/>
      <c r="AK270" s="179"/>
      <c r="AL270" s="179"/>
      <c r="AM270" s="168"/>
      <c r="AN270" s="168"/>
      <c r="AO270" s="168"/>
      <c r="AP270" s="168"/>
      <c r="AQ270" s="182"/>
      <c r="AR270" s="182"/>
      <c r="AS270" s="182"/>
      <c r="AT270" s="182"/>
      <c r="AU270" s="183"/>
      <c r="AV270" s="183"/>
      <c r="AW270" s="183"/>
      <c r="AX270" s="183"/>
      <c r="AY270" s="184"/>
      <c r="AZ270" s="184"/>
      <c r="BA270" s="173"/>
      <c r="BB270" s="174"/>
      <c r="BC270" s="175">
        <f t="shared" si="17"/>
        <v>0</v>
      </c>
      <c r="BD270" s="175" t="str">
        <f t="shared" si="18"/>
        <v/>
      </c>
      <c r="BE270" s="142" t="str">
        <f t="shared" si="16"/>
        <v/>
      </c>
      <c r="BF270" s="176" t="str">
        <f t="shared" si="19"/>
        <v/>
      </c>
    </row>
    <row r="271" spans="1:58">
      <c r="A271" s="166">
        <f>输入错误检查!B270</f>
        <v>0</v>
      </c>
      <c r="B271" s="108" t="str">
        <f>原始数据!B271</f>
        <v/>
      </c>
      <c r="C271" s="108" t="str">
        <f>原始数据!C271</f>
        <v/>
      </c>
      <c r="D271" s="108" t="str">
        <f>原始数据!D271</f>
        <v/>
      </c>
      <c r="E271" s="108" t="str">
        <f>原始数据!E271</f>
        <v/>
      </c>
      <c r="F271" s="108" t="str">
        <f>原始数据!F271</f>
        <v/>
      </c>
      <c r="G271" s="108">
        <f>原始数据!G271</f>
        <v>3</v>
      </c>
      <c r="H271" s="108" t="str">
        <f>原始数据!H271</f>
        <v>上</v>
      </c>
      <c r="I271" s="108" t="str">
        <f>IF(原始数据!Y271="","",原始数据!Y271)</f>
        <v/>
      </c>
      <c r="J271" s="108" t="str">
        <f>原始数据!J271</f>
        <v/>
      </c>
      <c r="K271" s="167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39" t="str">
        <f>IF(原始数据!AT271="","",原始数据!AT271)</f>
        <v/>
      </c>
      <c r="M271" s="177"/>
      <c r="N271" s="181"/>
      <c r="O271" s="181"/>
      <c r="P271" s="167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39" t="str">
        <f>IF(原始数据!AU271="","",原始数据!AU271)</f>
        <v/>
      </c>
      <c r="R271" s="177"/>
      <c r="S271" s="177"/>
      <c r="T271" s="177"/>
      <c r="U271" s="167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39" t="str">
        <f>IF(原始数据!AW271="","",原始数据!AW271)</f>
        <v/>
      </c>
      <c r="W271" s="177"/>
      <c r="X271" s="177"/>
      <c r="Y271" s="177"/>
      <c r="Z271" s="167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39" t="str">
        <f>IF(原始数据!AY271="","",原始数据!AY271)</f>
        <v/>
      </c>
      <c r="AB271" s="177"/>
      <c r="AC271" s="177"/>
      <c r="AD271" s="177"/>
      <c r="AE271" s="139" t="str">
        <f>IF(原始数据!K271="","",原始数据!K271)</f>
        <v/>
      </c>
      <c r="AF271" s="139" t="str">
        <f>IF(原始数据!L271="","",原始数据!L271)</f>
        <v/>
      </c>
      <c r="AG271" s="139" t="str">
        <f>IF(原始数据!AZ271="","",原始数据!AZ271)</f>
        <v/>
      </c>
      <c r="AH271" s="177"/>
      <c r="AI271" s="177"/>
      <c r="AJ271" s="177"/>
      <c r="AK271" s="179"/>
      <c r="AL271" s="179"/>
      <c r="AM271" s="168"/>
      <c r="AN271" s="168"/>
      <c r="AO271" s="168"/>
      <c r="AP271" s="168"/>
      <c r="AQ271" s="182"/>
      <c r="AR271" s="182"/>
      <c r="AS271" s="182"/>
      <c r="AT271" s="182"/>
      <c r="AU271" s="183"/>
      <c r="AV271" s="183"/>
      <c r="AW271" s="183"/>
      <c r="AX271" s="183"/>
      <c r="AY271" s="184"/>
      <c r="AZ271" s="184"/>
      <c r="BA271" s="173"/>
      <c r="BB271" s="174"/>
      <c r="BC271" s="175">
        <f t="shared" si="17"/>
        <v>0</v>
      </c>
      <c r="BD271" s="175" t="str">
        <f t="shared" si="18"/>
        <v/>
      </c>
      <c r="BE271" s="142" t="str">
        <f t="shared" si="16"/>
        <v/>
      </c>
      <c r="BF271" s="176" t="str">
        <f t="shared" si="19"/>
        <v/>
      </c>
    </row>
    <row r="272" spans="1:58">
      <c r="A272" s="166">
        <f>输入错误检查!B271</f>
        <v>0</v>
      </c>
      <c r="B272" s="108" t="str">
        <f>原始数据!B272</f>
        <v/>
      </c>
      <c r="C272" s="108" t="str">
        <f>原始数据!C272</f>
        <v/>
      </c>
      <c r="D272" s="108" t="str">
        <f>原始数据!D272</f>
        <v/>
      </c>
      <c r="E272" s="108" t="str">
        <f>原始数据!E272</f>
        <v/>
      </c>
      <c r="F272" s="108" t="str">
        <f>原始数据!F272</f>
        <v/>
      </c>
      <c r="G272" s="108">
        <f>原始数据!G272</f>
        <v>3</v>
      </c>
      <c r="H272" s="108" t="str">
        <f>原始数据!H272</f>
        <v>下</v>
      </c>
      <c r="I272" s="108" t="str">
        <f>IF(原始数据!Y272="","",原始数据!Y272)</f>
        <v/>
      </c>
      <c r="J272" s="108" t="str">
        <f>原始数据!J272</f>
        <v/>
      </c>
      <c r="K272" s="167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39" t="str">
        <f>IF(原始数据!AT272="","",原始数据!AT272)</f>
        <v/>
      </c>
      <c r="M272" s="177"/>
      <c r="N272" s="181"/>
      <c r="O272" s="181"/>
      <c r="P272" s="167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39" t="str">
        <f>IF(原始数据!AU272="","",原始数据!AU272)</f>
        <v/>
      </c>
      <c r="R272" s="177"/>
      <c r="S272" s="177"/>
      <c r="T272" s="177"/>
      <c r="U272" s="167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39" t="str">
        <f>IF(原始数据!AW272="","",原始数据!AW272)</f>
        <v/>
      </c>
      <c r="W272" s="177"/>
      <c r="X272" s="177"/>
      <c r="Y272" s="177"/>
      <c r="Z272" s="167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39" t="str">
        <f>IF(原始数据!AY272="","",原始数据!AY272)</f>
        <v/>
      </c>
      <c r="AB272" s="177"/>
      <c r="AC272" s="177"/>
      <c r="AD272" s="177"/>
      <c r="AE272" s="139" t="str">
        <f>IF(原始数据!K272="","",原始数据!K272)</f>
        <v/>
      </c>
      <c r="AF272" s="139" t="str">
        <f>IF(原始数据!L272="","",原始数据!L272)</f>
        <v/>
      </c>
      <c r="AG272" s="139" t="str">
        <f>IF(原始数据!AZ272="","",原始数据!AZ272)</f>
        <v/>
      </c>
      <c r="AH272" s="177"/>
      <c r="AI272" s="177"/>
      <c r="AJ272" s="177"/>
      <c r="AK272" s="179"/>
      <c r="AL272" s="179"/>
      <c r="AM272" s="168"/>
      <c r="AN272" s="168"/>
      <c r="AO272" s="168"/>
      <c r="AP272" s="168"/>
      <c r="AQ272" s="182"/>
      <c r="AR272" s="182"/>
      <c r="AS272" s="182"/>
      <c r="AT272" s="182"/>
      <c r="AU272" s="183"/>
      <c r="AV272" s="183"/>
      <c r="AW272" s="183"/>
      <c r="AX272" s="183"/>
      <c r="AY272" s="184"/>
      <c r="AZ272" s="184"/>
      <c r="BA272" s="173"/>
      <c r="BB272" s="174"/>
      <c r="BC272" s="175">
        <f t="shared" si="17"/>
        <v>0</v>
      </c>
      <c r="BD272" s="175" t="str">
        <f t="shared" si="18"/>
        <v/>
      </c>
      <c r="BE272" s="142" t="str">
        <f t="shared" si="16"/>
        <v/>
      </c>
      <c r="BF272" s="176" t="str">
        <f t="shared" si="19"/>
        <v/>
      </c>
    </row>
    <row r="273" spans="1:58">
      <c r="A273" s="166">
        <f>输入错误检查!B272</f>
        <v>0</v>
      </c>
      <c r="B273" s="108" t="str">
        <f>原始数据!B273</f>
        <v/>
      </c>
      <c r="C273" s="108" t="str">
        <f>原始数据!C273</f>
        <v/>
      </c>
      <c r="D273" s="108" t="str">
        <f>原始数据!D273</f>
        <v/>
      </c>
      <c r="E273" s="108" t="str">
        <f>原始数据!E273</f>
        <v/>
      </c>
      <c r="F273" s="108" t="str">
        <f>原始数据!F273</f>
        <v/>
      </c>
      <c r="G273" s="108">
        <f>原始数据!G273</f>
        <v>4</v>
      </c>
      <c r="H273" s="108" t="str">
        <f>原始数据!H273</f>
        <v>上</v>
      </c>
      <c r="I273" s="108" t="str">
        <f>IF(原始数据!Y273="","",原始数据!Y273)</f>
        <v/>
      </c>
      <c r="J273" s="108" t="str">
        <f>原始数据!J273</f>
        <v/>
      </c>
      <c r="K273" s="167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39" t="str">
        <f>IF(原始数据!AT273="","",原始数据!AT273)</f>
        <v/>
      </c>
      <c r="M273" s="177"/>
      <c r="N273" s="181"/>
      <c r="O273" s="181"/>
      <c r="P273" s="167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39" t="str">
        <f>IF(原始数据!AU273="","",原始数据!AU273)</f>
        <v/>
      </c>
      <c r="R273" s="177"/>
      <c r="S273" s="177"/>
      <c r="T273" s="177"/>
      <c r="U273" s="167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39" t="str">
        <f>IF(原始数据!AW273="","",原始数据!AW273)</f>
        <v/>
      </c>
      <c r="W273" s="177"/>
      <c r="X273" s="177"/>
      <c r="Y273" s="177"/>
      <c r="Z273" s="167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39" t="str">
        <f>IF(原始数据!AY273="","",原始数据!AY273)</f>
        <v/>
      </c>
      <c r="AB273" s="177"/>
      <c r="AC273" s="177"/>
      <c r="AD273" s="177"/>
      <c r="AE273" s="139" t="str">
        <f>IF(原始数据!K273="","",原始数据!K273)</f>
        <v/>
      </c>
      <c r="AF273" s="139" t="str">
        <f>IF(原始数据!L273="","",原始数据!L273)</f>
        <v/>
      </c>
      <c r="AG273" s="139" t="str">
        <f>IF(原始数据!AZ273="","",原始数据!AZ273)</f>
        <v/>
      </c>
      <c r="AH273" s="177"/>
      <c r="AI273" s="177"/>
      <c r="AJ273" s="177"/>
      <c r="AK273" s="179"/>
      <c r="AL273" s="179"/>
      <c r="AM273" s="168"/>
      <c r="AN273" s="168"/>
      <c r="AO273" s="168"/>
      <c r="AP273" s="168"/>
      <c r="AQ273" s="182"/>
      <c r="AR273" s="182"/>
      <c r="AS273" s="182"/>
      <c r="AT273" s="182"/>
      <c r="AU273" s="183"/>
      <c r="AV273" s="183"/>
      <c r="AW273" s="183"/>
      <c r="AX273" s="183"/>
      <c r="AY273" s="184"/>
      <c r="AZ273" s="184"/>
      <c r="BA273" s="173"/>
      <c r="BB273" s="174"/>
      <c r="BC273" s="175">
        <f t="shared" si="17"/>
        <v>0</v>
      </c>
      <c r="BD273" s="175" t="str">
        <f t="shared" si="18"/>
        <v/>
      </c>
      <c r="BE273" s="142" t="str">
        <f t="shared" si="16"/>
        <v/>
      </c>
      <c r="BF273" s="176" t="str">
        <f t="shared" si="19"/>
        <v/>
      </c>
    </row>
    <row r="274" spans="1:58">
      <c r="A274" s="166">
        <f>输入错误检查!B273</f>
        <v>0</v>
      </c>
      <c r="B274" s="108" t="str">
        <f>原始数据!B274</f>
        <v/>
      </c>
      <c r="C274" s="108" t="str">
        <f>原始数据!C274</f>
        <v/>
      </c>
      <c r="D274" s="108" t="str">
        <f>原始数据!D274</f>
        <v/>
      </c>
      <c r="E274" s="108" t="str">
        <f>原始数据!E274</f>
        <v/>
      </c>
      <c r="F274" s="108" t="str">
        <f>原始数据!F274</f>
        <v/>
      </c>
      <c r="G274" s="108">
        <f>原始数据!G274</f>
        <v>4</v>
      </c>
      <c r="H274" s="108" t="str">
        <f>原始数据!H274</f>
        <v>下</v>
      </c>
      <c r="I274" s="108" t="str">
        <f>IF(原始数据!Y274="","",原始数据!Y274)</f>
        <v/>
      </c>
      <c r="J274" s="108" t="str">
        <f>原始数据!J274</f>
        <v/>
      </c>
      <c r="K274" s="167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39" t="str">
        <f>IF(原始数据!AT274="","",原始数据!AT274)</f>
        <v/>
      </c>
      <c r="M274" s="177"/>
      <c r="N274" s="181"/>
      <c r="O274" s="181"/>
      <c r="P274" s="167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39" t="str">
        <f>IF(原始数据!AU274="","",原始数据!AU274)</f>
        <v/>
      </c>
      <c r="R274" s="177"/>
      <c r="S274" s="177"/>
      <c r="T274" s="177"/>
      <c r="U274" s="167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39" t="str">
        <f>IF(原始数据!AW274="","",原始数据!AW274)</f>
        <v/>
      </c>
      <c r="W274" s="177"/>
      <c r="X274" s="177"/>
      <c r="Y274" s="177"/>
      <c r="Z274" s="167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39" t="str">
        <f>IF(原始数据!AY274="","",原始数据!AY274)</f>
        <v/>
      </c>
      <c r="AB274" s="177"/>
      <c r="AC274" s="177"/>
      <c r="AD274" s="177"/>
      <c r="AE274" s="139" t="str">
        <f>IF(原始数据!K274="","",原始数据!K274)</f>
        <v/>
      </c>
      <c r="AF274" s="139" t="str">
        <f>IF(原始数据!L274="","",原始数据!L274)</f>
        <v/>
      </c>
      <c r="AG274" s="139" t="str">
        <f>IF(原始数据!AZ274="","",原始数据!AZ274)</f>
        <v/>
      </c>
      <c r="AH274" s="177"/>
      <c r="AI274" s="177"/>
      <c r="AJ274" s="177"/>
      <c r="AK274" s="179"/>
      <c r="AL274" s="179"/>
      <c r="AM274" s="168"/>
      <c r="AN274" s="168"/>
      <c r="AO274" s="168"/>
      <c r="AP274" s="168"/>
      <c r="AQ274" s="182"/>
      <c r="AR274" s="182"/>
      <c r="AS274" s="182"/>
      <c r="AT274" s="182"/>
      <c r="AU274" s="183"/>
      <c r="AV274" s="183"/>
      <c r="AW274" s="183"/>
      <c r="AX274" s="183"/>
      <c r="AY274" s="184"/>
      <c r="AZ274" s="184"/>
      <c r="BA274" s="173"/>
      <c r="BB274" s="174"/>
      <c r="BC274" s="175">
        <f t="shared" si="17"/>
        <v>0</v>
      </c>
      <c r="BD274" s="175" t="str">
        <f t="shared" si="18"/>
        <v/>
      </c>
      <c r="BE274" s="142" t="str">
        <f t="shared" si="16"/>
        <v/>
      </c>
      <c r="BF274" s="176" t="str">
        <f t="shared" si="19"/>
        <v/>
      </c>
    </row>
    <row r="275" spans="1:58">
      <c r="A275" s="166">
        <f>输入错误检查!B274</f>
        <v>0</v>
      </c>
      <c r="B275" s="108" t="str">
        <f>原始数据!B275</f>
        <v/>
      </c>
      <c r="C275" s="108" t="str">
        <f>原始数据!C275</f>
        <v/>
      </c>
      <c r="D275" s="108" t="str">
        <f>原始数据!D275</f>
        <v/>
      </c>
      <c r="E275" s="108" t="str">
        <f>原始数据!E275</f>
        <v/>
      </c>
      <c r="F275" s="108" t="str">
        <f>原始数据!F275</f>
        <v/>
      </c>
      <c r="G275" s="108">
        <f>原始数据!G275</f>
        <v>5</v>
      </c>
      <c r="H275" s="108" t="str">
        <f>原始数据!H275</f>
        <v>上</v>
      </c>
      <c r="I275" s="108" t="str">
        <f>IF(原始数据!Y275="","",原始数据!Y275)</f>
        <v/>
      </c>
      <c r="J275" s="108" t="str">
        <f>原始数据!J275</f>
        <v/>
      </c>
      <c r="K275" s="167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39" t="str">
        <f>IF(原始数据!AT275="","",原始数据!AT275)</f>
        <v/>
      </c>
      <c r="M275" s="177"/>
      <c r="N275" s="181"/>
      <c r="O275" s="181"/>
      <c r="P275" s="167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39" t="str">
        <f>IF(原始数据!AU275="","",原始数据!AU275)</f>
        <v/>
      </c>
      <c r="R275" s="177"/>
      <c r="S275" s="177"/>
      <c r="T275" s="177"/>
      <c r="U275" s="167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39" t="str">
        <f>IF(原始数据!AW275="","",原始数据!AW275)</f>
        <v/>
      </c>
      <c r="W275" s="177"/>
      <c r="X275" s="177"/>
      <c r="Y275" s="177"/>
      <c r="Z275" s="167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39" t="str">
        <f>IF(原始数据!AY275="","",原始数据!AY275)</f>
        <v/>
      </c>
      <c r="AB275" s="177"/>
      <c r="AC275" s="177"/>
      <c r="AD275" s="177"/>
      <c r="AE275" s="139" t="str">
        <f>IF(原始数据!K275="","",原始数据!K275)</f>
        <v/>
      </c>
      <c r="AF275" s="139" t="str">
        <f>IF(原始数据!L275="","",原始数据!L275)</f>
        <v/>
      </c>
      <c r="AG275" s="139" t="str">
        <f>IF(原始数据!AZ275="","",原始数据!AZ275)</f>
        <v/>
      </c>
      <c r="AH275" s="177"/>
      <c r="AI275" s="177"/>
      <c r="AJ275" s="177"/>
      <c r="AK275" s="177"/>
      <c r="AL275" s="177"/>
      <c r="AM275" s="168"/>
      <c r="AN275" s="168"/>
      <c r="AO275" s="168"/>
      <c r="AP275" s="168"/>
      <c r="AQ275" s="182"/>
      <c r="AR275" s="182"/>
      <c r="AS275" s="182"/>
      <c r="AT275" s="182"/>
      <c r="AU275" s="183"/>
      <c r="AV275" s="183"/>
      <c r="AW275" s="183"/>
      <c r="AX275" s="183"/>
      <c r="AY275" s="184"/>
      <c r="AZ275" s="184"/>
      <c r="BA275" s="173"/>
      <c r="BB275" s="174"/>
      <c r="BC275" s="175">
        <f t="shared" si="17"/>
        <v>0</v>
      </c>
      <c r="BD275" s="175" t="str">
        <f t="shared" si="18"/>
        <v/>
      </c>
      <c r="BE275" s="142" t="str">
        <f t="shared" si="16"/>
        <v/>
      </c>
      <c r="BF275" s="176" t="str">
        <f t="shared" si="19"/>
        <v/>
      </c>
    </row>
    <row r="276" spans="1:58">
      <c r="A276" s="166">
        <f>输入错误检查!B275</f>
        <v>0</v>
      </c>
      <c r="B276" s="108" t="str">
        <f>原始数据!B276</f>
        <v/>
      </c>
      <c r="C276" s="108" t="str">
        <f>原始数据!C276</f>
        <v/>
      </c>
      <c r="D276" s="108" t="str">
        <f>原始数据!D276</f>
        <v/>
      </c>
      <c r="E276" s="108" t="str">
        <f>原始数据!E276</f>
        <v/>
      </c>
      <c r="F276" s="108" t="str">
        <f>原始数据!F276</f>
        <v/>
      </c>
      <c r="G276" s="108">
        <f>原始数据!G276</f>
        <v>5</v>
      </c>
      <c r="H276" s="108" t="str">
        <f>原始数据!H276</f>
        <v>下</v>
      </c>
      <c r="I276" s="108" t="str">
        <f>IF(原始数据!Y276="","",原始数据!Y276)</f>
        <v/>
      </c>
      <c r="J276" s="108" t="str">
        <f>原始数据!J276</f>
        <v/>
      </c>
      <c r="K276" s="167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39" t="str">
        <f>IF(原始数据!AT276="","",原始数据!AT276)</f>
        <v/>
      </c>
      <c r="M276" s="177"/>
      <c r="N276" s="181"/>
      <c r="O276" s="181"/>
      <c r="P276" s="167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39" t="str">
        <f>IF(原始数据!AU276="","",原始数据!AU276)</f>
        <v/>
      </c>
      <c r="R276" s="177"/>
      <c r="S276" s="177"/>
      <c r="T276" s="177"/>
      <c r="U276" s="167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39" t="str">
        <f>IF(原始数据!AW276="","",原始数据!AW276)</f>
        <v/>
      </c>
      <c r="W276" s="177"/>
      <c r="X276" s="177"/>
      <c r="Y276" s="177"/>
      <c r="Z276" s="167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39" t="str">
        <f>IF(原始数据!AY276="","",原始数据!AY276)</f>
        <v/>
      </c>
      <c r="AB276" s="177"/>
      <c r="AC276" s="177"/>
      <c r="AD276" s="177"/>
      <c r="AE276" s="139" t="str">
        <f>IF(原始数据!K276="","",原始数据!K276)</f>
        <v/>
      </c>
      <c r="AF276" s="139" t="str">
        <f>IF(原始数据!L276="","",原始数据!L276)</f>
        <v/>
      </c>
      <c r="AG276" s="139" t="str">
        <f>IF(原始数据!AZ276="","",原始数据!AZ276)</f>
        <v/>
      </c>
      <c r="AH276" s="177"/>
      <c r="AI276" s="177"/>
      <c r="AJ276" s="177"/>
      <c r="AK276" s="177"/>
      <c r="AL276" s="177"/>
      <c r="AM276" s="168"/>
      <c r="AN276" s="168"/>
      <c r="AO276" s="168"/>
      <c r="AP276" s="168"/>
      <c r="AQ276" s="182"/>
      <c r="AR276" s="182"/>
      <c r="AS276" s="182"/>
      <c r="AT276" s="182"/>
      <c r="AU276" s="183"/>
      <c r="AV276" s="183"/>
      <c r="AW276" s="183"/>
      <c r="AX276" s="183"/>
      <c r="AY276" s="184"/>
      <c r="AZ276" s="184"/>
      <c r="BA276" s="173"/>
      <c r="BB276" s="174"/>
      <c r="BC276" s="175">
        <f t="shared" si="17"/>
        <v>0</v>
      </c>
      <c r="BD276" s="175" t="str">
        <f t="shared" si="18"/>
        <v/>
      </c>
      <c r="BE276" s="142" t="str">
        <f t="shared" si="16"/>
        <v/>
      </c>
      <c r="BF276" s="176" t="str">
        <f t="shared" si="19"/>
        <v/>
      </c>
    </row>
    <row r="277" spans="1:58">
      <c r="A277" s="166">
        <f>输入错误检查!B276</f>
        <v>0</v>
      </c>
      <c r="B277" s="108" t="str">
        <f>原始数据!B277</f>
        <v/>
      </c>
      <c r="C277" s="108" t="str">
        <f>原始数据!C277</f>
        <v/>
      </c>
      <c r="D277" s="108" t="str">
        <f>原始数据!D277</f>
        <v/>
      </c>
      <c r="E277" s="108" t="str">
        <f>原始数据!E277</f>
        <v/>
      </c>
      <c r="F277" s="108" t="str">
        <f>原始数据!F277</f>
        <v/>
      </c>
      <c r="G277" s="108" t="str">
        <f>原始数据!G277</f>
        <v>加</v>
      </c>
      <c r="H277" s="108" t="str">
        <f>原始数据!H277</f>
        <v>上</v>
      </c>
      <c r="I277" s="108" t="str">
        <f>IF(原始数据!Y277="","",原始数据!Y277)</f>
        <v/>
      </c>
      <c r="J277" s="108" t="str">
        <f>原始数据!J277</f>
        <v/>
      </c>
      <c r="K277" s="167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39" t="str">
        <f>IF(原始数据!AT277="","",原始数据!AT277)</f>
        <v/>
      </c>
      <c r="M277" s="177"/>
      <c r="N277" s="181"/>
      <c r="O277" s="181"/>
      <c r="P277" s="167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39" t="str">
        <f>IF(原始数据!AU277="","",原始数据!AU277)</f>
        <v/>
      </c>
      <c r="R277" s="177"/>
      <c r="S277" s="177"/>
      <c r="T277" s="177"/>
      <c r="U277" s="167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39" t="str">
        <f>IF(原始数据!AW277="","",原始数据!AW277)</f>
        <v/>
      </c>
      <c r="W277" s="177"/>
      <c r="X277" s="177"/>
      <c r="Y277" s="177"/>
      <c r="Z277" s="167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39" t="str">
        <f>IF(原始数据!AY277="","",原始数据!AY277)</f>
        <v/>
      </c>
      <c r="AB277" s="177"/>
      <c r="AC277" s="177"/>
      <c r="AD277" s="177"/>
      <c r="AE277" s="139" t="str">
        <f>IF(原始数据!K277="","",原始数据!K277)</f>
        <v/>
      </c>
      <c r="AF277" s="139" t="str">
        <f>IF(原始数据!L277="","",原始数据!L277)</f>
        <v/>
      </c>
      <c r="AG277" s="139" t="str">
        <f>IF(原始数据!AZ277="","",原始数据!AZ277)</f>
        <v/>
      </c>
      <c r="AH277" s="177"/>
      <c r="AI277" s="177"/>
      <c r="AJ277" s="177"/>
      <c r="AK277" s="177"/>
      <c r="AL277" s="177"/>
      <c r="AM277" s="168"/>
      <c r="AN277" s="168"/>
      <c r="AO277" s="168"/>
      <c r="AP277" s="168"/>
      <c r="AQ277" s="182"/>
      <c r="AR277" s="182"/>
      <c r="AS277" s="182"/>
      <c r="AT277" s="182"/>
      <c r="AU277" s="183"/>
      <c r="AV277" s="183"/>
      <c r="AW277" s="183"/>
      <c r="AX277" s="183"/>
      <c r="AY277" s="184"/>
      <c r="AZ277" s="184"/>
      <c r="BA277" s="173"/>
      <c r="BB277" s="174"/>
      <c r="BC277" s="175">
        <f t="shared" si="17"/>
        <v>0</v>
      </c>
      <c r="BD277" s="175" t="str">
        <f t="shared" si="18"/>
        <v/>
      </c>
      <c r="BE277" s="142" t="str">
        <f t="shared" si="16"/>
        <v/>
      </c>
      <c r="BF277" s="176" t="str">
        <f t="shared" si="19"/>
        <v/>
      </c>
    </row>
    <row r="278" spans="1:58">
      <c r="A278" s="166">
        <f>输入错误检查!B277</f>
        <v>0</v>
      </c>
      <c r="B278" s="108" t="str">
        <f>原始数据!B278</f>
        <v/>
      </c>
      <c r="C278" s="108" t="str">
        <f>原始数据!C278</f>
        <v/>
      </c>
      <c r="D278" s="108" t="str">
        <f>原始数据!D278</f>
        <v/>
      </c>
      <c r="E278" s="108" t="str">
        <f>原始数据!E278</f>
        <v/>
      </c>
      <c r="F278" s="108" t="str">
        <f>原始数据!F278</f>
        <v/>
      </c>
      <c r="G278" s="108" t="str">
        <f>原始数据!G278</f>
        <v>加</v>
      </c>
      <c r="H278" s="108" t="str">
        <f>原始数据!H278</f>
        <v>下</v>
      </c>
      <c r="I278" s="108" t="str">
        <f>IF(原始数据!Y278="","",原始数据!Y278)</f>
        <v/>
      </c>
      <c r="J278" s="108" t="str">
        <f>原始数据!J278</f>
        <v/>
      </c>
      <c r="K278" s="167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39" t="str">
        <f>IF(原始数据!AT278="","",原始数据!AT278)</f>
        <v/>
      </c>
      <c r="M278" s="177"/>
      <c r="N278" s="181"/>
      <c r="O278" s="181"/>
      <c r="P278" s="167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39" t="str">
        <f>IF(原始数据!AU278="","",原始数据!AU278)</f>
        <v/>
      </c>
      <c r="R278" s="177"/>
      <c r="S278" s="177"/>
      <c r="T278" s="177"/>
      <c r="U278" s="167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39" t="str">
        <f>IF(原始数据!AW278="","",原始数据!AW278)</f>
        <v/>
      </c>
      <c r="W278" s="177"/>
      <c r="X278" s="177"/>
      <c r="Y278" s="177"/>
      <c r="Z278" s="167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39" t="str">
        <f>IF(原始数据!AY278="","",原始数据!AY278)</f>
        <v/>
      </c>
      <c r="AB278" s="177"/>
      <c r="AC278" s="177"/>
      <c r="AD278" s="177"/>
      <c r="AE278" s="139" t="str">
        <f>IF(原始数据!K278="","",原始数据!K278)</f>
        <v/>
      </c>
      <c r="AF278" s="139" t="str">
        <f>IF(原始数据!L278="","",原始数据!L278)</f>
        <v/>
      </c>
      <c r="AG278" s="139" t="str">
        <f>IF(原始数据!AZ278="","",原始数据!AZ278)</f>
        <v/>
      </c>
      <c r="AH278" s="177"/>
      <c r="AI278" s="177"/>
      <c r="AJ278" s="177"/>
      <c r="AK278" s="177"/>
      <c r="AL278" s="177"/>
      <c r="AM278" s="168"/>
      <c r="AN278" s="168"/>
      <c r="AO278" s="168"/>
      <c r="AP278" s="168"/>
      <c r="AQ278" s="182"/>
      <c r="AR278" s="182"/>
      <c r="AS278" s="182"/>
      <c r="AT278" s="182"/>
      <c r="AU278" s="183"/>
      <c r="AV278" s="183"/>
      <c r="AW278" s="183"/>
      <c r="AX278" s="183"/>
      <c r="AY278" s="184"/>
      <c r="AZ278" s="184"/>
      <c r="BA278" s="173"/>
      <c r="BB278" s="174"/>
      <c r="BC278" s="175">
        <f t="shared" si="17"/>
        <v>0</v>
      </c>
      <c r="BD278" s="175" t="str">
        <f t="shared" si="18"/>
        <v/>
      </c>
      <c r="BE278" s="142" t="str">
        <f t="shared" si="16"/>
        <v/>
      </c>
      <c r="BF278" s="176" t="str">
        <f t="shared" si="19"/>
        <v/>
      </c>
    </row>
    <row r="279" spans="1:58">
      <c r="A279" s="166">
        <f>输入错误检查!B278</f>
        <v>0</v>
      </c>
      <c r="B279" s="108" t="str">
        <f>原始数据!B279</f>
        <v/>
      </c>
      <c r="C279" s="108" t="str">
        <f>原始数据!C279</f>
        <v/>
      </c>
      <c r="D279" s="108" t="str">
        <f>原始数据!D279</f>
        <v/>
      </c>
      <c r="E279" s="108" t="str">
        <f>原始数据!E279</f>
        <v/>
      </c>
      <c r="F279" s="108" t="str">
        <f>原始数据!F279</f>
        <v/>
      </c>
      <c r="G279" s="108">
        <f>原始数据!G279</f>
        <v>1</v>
      </c>
      <c r="H279" s="108" t="str">
        <f>原始数据!H279</f>
        <v>上</v>
      </c>
      <c r="I279" s="108" t="str">
        <f>IF(原始数据!Y279="","",原始数据!Y279)</f>
        <v/>
      </c>
      <c r="J279" s="108" t="str">
        <f>原始数据!J279</f>
        <v/>
      </c>
      <c r="K279" s="167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39" t="str">
        <f>IF(原始数据!AT279="","",原始数据!AT279)</f>
        <v/>
      </c>
      <c r="M279" s="177"/>
      <c r="N279" s="181"/>
      <c r="O279" s="181"/>
      <c r="P279" s="167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39" t="str">
        <f>IF(原始数据!AU279="","",原始数据!AU279)</f>
        <v/>
      </c>
      <c r="R279" s="177"/>
      <c r="S279" s="177"/>
      <c r="T279" s="177"/>
      <c r="U279" s="167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39" t="str">
        <f>IF(原始数据!AW279="","",原始数据!AW279)</f>
        <v/>
      </c>
      <c r="W279" s="177"/>
      <c r="X279" s="177"/>
      <c r="Y279" s="177"/>
      <c r="Z279" s="167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39" t="str">
        <f>IF(原始数据!AY279="","",原始数据!AY279)</f>
        <v/>
      </c>
      <c r="AB279" s="177"/>
      <c r="AC279" s="177"/>
      <c r="AD279" s="177"/>
      <c r="AE279" s="139" t="str">
        <f>IF(原始数据!K279="","",原始数据!K279)</f>
        <v/>
      </c>
      <c r="AF279" s="139" t="str">
        <f>IF(原始数据!L279="","",原始数据!L279)</f>
        <v/>
      </c>
      <c r="AG279" s="136" t="s">
        <v>236</v>
      </c>
      <c r="AH279" s="177"/>
      <c r="AI279" s="177"/>
      <c r="AJ279" s="177"/>
      <c r="AK279" s="179"/>
      <c r="AL279" s="179"/>
      <c r="AM279" s="168"/>
      <c r="AN279" s="168"/>
      <c r="AO279" s="168"/>
      <c r="AP279" s="168"/>
      <c r="AQ279" s="182"/>
      <c r="AR279" s="182"/>
      <c r="AS279" s="182"/>
      <c r="AT279" s="182"/>
      <c r="AU279" s="183"/>
      <c r="AV279" s="183"/>
      <c r="AW279" s="183"/>
      <c r="AX279" s="183"/>
      <c r="AY279" s="184"/>
      <c r="AZ279" s="184"/>
      <c r="BA279" s="173"/>
      <c r="BB279" s="174"/>
      <c r="BC279" s="175">
        <f t="shared" si="17"/>
        <v>0</v>
      </c>
      <c r="BD279" s="175" t="str">
        <f t="shared" si="18"/>
        <v/>
      </c>
      <c r="BE279" s="142" t="str">
        <f t="shared" si="16"/>
        <v/>
      </c>
      <c r="BF279" s="176" t="str">
        <f t="shared" si="19"/>
        <v/>
      </c>
    </row>
    <row r="280" spans="1:58">
      <c r="A280" s="166">
        <f>输入错误检查!B279</f>
        <v>0</v>
      </c>
      <c r="B280" s="108" t="str">
        <f>原始数据!B280</f>
        <v/>
      </c>
      <c r="C280" s="108" t="str">
        <f>原始数据!C280</f>
        <v/>
      </c>
      <c r="D280" s="108" t="str">
        <f>原始数据!D280</f>
        <v/>
      </c>
      <c r="E280" s="108" t="str">
        <f>原始数据!E280</f>
        <v/>
      </c>
      <c r="F280" s="108" t="str">
        <f>原始数据!F280</f>
        <v/>
      </c>
      <c r="G280" s="108">
        <f>原始数据!G280</f>
        <v>1</v>
      </c>
      <c r="H280" s="108" t="str">
        <f>原始数据!H280</f>
        <v>下</v>
      </c>
      <c r="I280" s="108" t="str">
        <f>IF(原始数据!Y280="","",原始数据!Y280)</f>
        <v/>
      </c>
      <c r="J280" s="108" t="str">
        <f>原始数据!J280</f>
        <v/>
      </c>
      <c r="K280" s="167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39" t="str">
        <f>IF(原始数据!AT280="","",原始数据!AT280)</f>
        <v/>
      </c>
      <c r="M280" s="177"/>
      <c r="N280" s="181"/>
      <c r="O280" s="181"/>
      <c r="P280" s="167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39" t="str">
        <f>IF(原始数据!AU280="","",原始数据!AU280)</f>
        <v/>
      </c>
      <c r="R280" s="177"/>
      <c r="S280" s="177"/>
      <c r="T280" s="177"/>
      <c r="U280" s="167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39" t="str">
        <f>IF(原始数据!AW280="","",原始数据!AW280)</f>
        <v/>
      </c>
      <c r="W280" s="177"/>
      <c r="X280" s="177"/>
      <c r="Y280" s="177"/>
      <c r="Z280" s="167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39" t="str">
        <f>IF(原始数据!AY280="","",原始数据!AY280)</f>
        <v/>
      </c>
      <c r="AB280" s="177"/>
      <c r="AC280" s="177"/>
      <c r="AD280" s="177"/>
      <c r="AE280" s="139" t="str">
        <f>IF(原始数据!K280="","",原始数据!K280)</f>
        <v/>
      </c>
      <c r="AF280" s="139" t="str">
        <f>IF(原始数据!L280="","",原始数据!L280)</f>
        <v/>
      </c>
      <c r="AG280" s="139" t="str">
        <f>IF(原始数据!AZ280="","",原始数据!AZ280)</f>
        <v/>
      </c>
      <c r="AH280" s="177"/>
      <c r="AI280" s="177"/>
      <c r="AJ280" s="177"/>
      <c r="AK280" s="179"/>
      <c r="AL280" s="179"/>
      <c r="AM280" s="168"/>
      <c r="AN280" s="168"/>
      <c r="AO280" s="168"/>
      <c r="AP280" s="168"/>
      <c r="AQ280" s="182"/>
      <c r="AR280" s="182"/>
      <c r="AS280" s="182"/>
      <c r="AT280" s="182"/>
      <c r="AU280" s="183"/>
      <c r="AV280" s="183"/>
      <c r="AW280" s="183"/>
      <c r="AX280" s="183"/>
      <c r="AY280" s="184"/>
      <c r="AZ280" s="184"/>
      <c r="BA280" s="173"/>
      <c r="BB280" s="174"/>
      <c r="BC280" s="175">
        <f t="shared" si="17"/>
        <v>0</v>
      </c>
      <c r="BD280" s="175" t="str">
        <f t="shared" si="18"/>
        <v/>
      </c>
      <c r="BE280" s="142" t="str">
        <f t="shared" si="16"/>
        <v/>
      </c>
      <c r="BF280" s="176" t="str">
        <f t="shared" si="19"/>
        <v/>
      </c>
    </row>
    <row r="281" spans="1:58">
      <c r="A281" s="166">
        <f>输入错误检查!B280</f>
        <v>0</v>
      </c>
      <c r="B281" s="108" t="str">
        <f>原始数据!B281</f>
        <v/>
      </c>
      <c r="C281" s="108" t="str">
        <f>原始数据!C281</f>
        <v/>
      </c>
      <c r="D281" s="108" t="str">
        <f>原始数据!D281</f>
        <v/>
      </c>
      <c r="E281" s="108" t="str">
        <f>原始数据!E281</f>
        <v/>
      </c>
      <c r="F281" s="108" t="str">
        <f>原始数据!F281</f>
        <v/>
      </c>
      <c r="G281" s="108">
        <f>原始数据!G281</f>
        <v>2</v>
      </c>
      <c r="H281" s="108" t="str">
        <f>原始数据!H281</f>
        <v>上</v>
      </c>
      <c r="I281" s="108" t="str">
        <f>IF(原始数据!Y281="","",原始数据!Y281)</f>
        <v/>
      </c>
      <c r="J281" s="108" t="str">
        <f>原始数据!J281</f>
        <v/>
      </c>
      <c r="K281" s="167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39" t="str">
        <f>IF(原始数据!AT281="","",原始数据!AT281)</f>
        <v/>
      </c>
      <c r="M281" s="177"/>
      <c r="N281" s="181"/>
      <c r="O281" s="181"/>
      <c r="P281" s="167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39" t="str">
        <f>IF(原始数据!AU281="","",原始数据!AU281)</f>
        <v/>
      </c>
      <c r="R281" s="177"/>
      <c r="S281" s="177"/>
      <c r="T281" s="177"/>
      <c r="U281" s="167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39" t="str">
        <f>IF(原始数据!AW281="","",原始数据!AW281)</f>
        <v/>
      </c>
      <c r="W281" s="177"/>
      <c r="X281" s="177"/>
      <c r="Y281" s="177"/>
      <c r="Z281" s="167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39" t="str">
        <f>IF(原始数据!AY281="","",原始数据!AY281)</f>
        <v/>
      </c>
      <c r="AB281" s="177"/>
      <c r="AC281" s="177"/>
      <c r="AD281" s="177"/>
      <c r="AE281" s="139" t="str">
        <f>IF(原始数据!K281="","",原始数据!K281)</f>
        <v/>
      </c>
      <c r="AF281" s="139" t="str">
        <f>IF(原始数据!L281="","",原始数据!L281)</f>
        <v/>
      </c>
      <c r="AG281" s="139" t="str">
        <f>IF(原始数据!AZ281="","",原始数据!AZ281)</f>
        <v/>
      </c>
      <c r="AH281" s="177"/>
      <c r="AI281" s="177"/>
      <c r="AJ281" s="177"/>
      <c r="AK281" s="179"/>
      <c r="AL281" s="179"/>
      <c r="AM281" s="168"/>
      <c r="AN281" s="168"/>
      <c r="AO281" s="168"/>
      <c r="AP281" s="168"/>
      <c r="AQ281" s="182"/>
      <c r="AR281" s="182"/>
      <c r="AS281" s="182"/>
      <c r="AT281" s="182"/>
      <c r="AU281" s="183"/>
      <c r="AV281" s="183"/>
      <c r="AW281" s="183"/>
      <c r="AX281" s="183"/>
      <c r="AY281" s="184"/>
      <c r="AZ281" s="184"/>
      <c r="BA281" s="173"/>
      <c r="BB281" s="174"/>
      <c r="BC281" s="175">
        <f t="shared" si="17"/>
        <v>0</v>
      </c>
      <c r="BD281" s="175" t="str">
        <f t="shared" si="18"/>
        <v/>
      </c>
      <c r="BE281" s="142" t="str">
        <f t="shared" si="16"/>
        <v/>
      </c>
      <c r="BF281" s="176" t="str">
        <f t="shared" si="19"/>
        <v/>
      </c>
    </row>
    <row r="282" spans="1:58">
      <c r="A282" s="166">
        <f>输入错误检查!B281</f>
        <v>0</v>
      </c>
      <c r="B282" s="108" t="str">
        <f>原始数据!B282</f>
        <v/>
      </c>
      <c r="C282" s="108" t="str">
        <f>原始数据!C282</f>
        <v/>
      </c>
      <c r="D282" s="108" t="str">
        <f>原始数据!D282</f>
        <v/>
      </c>
      <c r="E282" s="108" t="str">
        <f>原始数据!E282</f>
        <v/>
      </c>
      <c r="F282" s="108" t="str">
        <f>原始数据!F282</f>
        <v/>
      </c>
      <c r="G282" s="108">
        <f>原始数据!G282</f>
        <v>2</v>
      </c>
      <c r="H282" s="108" t="str">
        <f>原始数据!H282</f>
        <v>下</v>
      </c>
      <c r="I282" s="108" t="str">
        <f>IF(原始数据!Y282="","",原始数据!Y282)</f>
        <v/>
      </c>
      <c r="J282" s="108" t="str">
        <f>原始数据!J282</f>
        <v/>
      </c>
      <c r="K282" s="167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39" t="str">
        <f>IF(原始数据!AT282="","",原始数据!AT282)</f>
        <v/>
      </c>
      <c r="M282" s="177"/>
      <c r="N282" s="181"/>
      <c r="O282" s="181"/>
      <c r="P282" s="167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39" t="str">
        <f>IF(原始数据!AU282="","",原始数据!AU282)</f>
        <v/>
      </c>
      <c r="R282" s="177"/>
      <c r="S282" s="177"/>
      <c r="T282" s="177"/>
      <c r="U282" s="167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39" t="str">
        <f>IF(原始数据!AW282="","",原始数据!AW282)</f>
        <v/>
      </c>
      <c r="W282" s="177"/>
      <c r="X282" s="177"/>
      <c r="Y282" s="177"/>
      <c r="Z282" s="167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39" t="str">
        <f>IF(原始数据!AY282="","",原始数据!AY282)</f>
        <v/>
      </c>
      <c r="AB282" s="177"/>
      <c r="AC282" s="177"/>
      <c r="AD282" s="177"/>
      <c r="AE282" s="139" t="str">
        <f>IF(原始数据!K282="","",原始数据!K282)</f>
        <v/>
      </c>
      <c r="AF282" s="139" t="str">
        <f>IF(原始数据!L282="","",原始数据!L282)</f>
        <v/>
      </c>
      <c r="AG282" s="139" t="str">
        <f>IF(原始数据!AZ282="","",原始数据!AZ282)</f>
        <v/>
      </c>
      <c r="AH282" s="177"/>
      <c r="AI282" s="177"/>
      <c r="AJ282" s="177"/>
      <c r="AK282" s="179"/>
      <c r="AL282" s="179"/>
      <c r="AM282" s="168"/>
      <c r="AN282" s="168"/>
      <c r="AO282" s="168"/>
      <c r="AP282" s="168"/>
      <c r="AQ282" s="182"/>
      <c r="AR282" s="182"/>
      <c r="AS282" s="182"/>
      <c r="AT282" s="182"/>
      <c r="AU282" s="183"/>
      <c r="AV282" s="183"/>
      <c r="AW282" s="183"/>
      <c r="AX282" s="183"/>
      <c r="AY282" s="184"/>
      <c r="AZ282" s="184"/>
      <c r="BA282" s="173"/>
      <c r="BB282" s="174"/>
      <c r="BC282" s="175">
        <f t="shared" si="17"/>
        <v>0</v>
      </c>
      <c r="BD282" s="175" t="str">
        <f t="shared" si="18"/>
        <v/>
      </c>
      <c r="BE282" s="142" t="str">
        <f t="shared" si="16"/>
        <v/>
      </c>
      <c r="BF282" s="176" t="str">
        <f t="shared" si="19"/>
        <v/>
      </c>
    </row>
    <row r="283" spans="1:58">
      <c r="A283" s="166">
        <f>输入错误检查!B282</f>
        <v>0</v>
      </c>
      <c r="B283" s="108" t="str">
        <f>原始数据!B283</f>
        <v/>
      </c>
      <c r="C283" s="108" t="str">
        <f>原始数据!C283</f>
        <v/>
      </c>
      <c r="D283" s="108" t="str">
        <f>原始数据!D283</f>
        <v/>
      </c>
      <c r="E283" s="108" t="str">
        <f>原始数据!E283</f>
        <v/>
      </c>
      <c r="F283" s="108" t="str">
        <f>原始数据!F283</f>
        <v/>
      </c>
      <c r="G283" s="108">
        <f>原始数据!G283</f>
        <v>3</v>
      </c>
      <c r="H283" s="108" t="str">
        <f>原始数据!H283</f>
        <v>上</v>
      </c>
      <c r="I283" s="108" t="str">
        <f>IF(原始数据!Y283="","",原始数据!Y283)</f>
        <v/>
      </c>
      <c r="J283" s="108" t="str">
        <f>原始数据!J283</f>
        <v/>
      </c>
      <c r="K283" s="167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39" t="str">
        <f>IF(原始数据!AT283="","",原始数据!AT283)</f>
        <v/>
      </c>
      <c r="M283" s="177"/>
      <c r="N283" s="181"/>
      <c r="O283" s="181"/>
      <c r="P283" s="167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39" t="str">
        <f>IF(原始数据!AU283="","",原始数据!AU283)</f>
        <v/>
      </c>
      <c r="R283" s="177"/>
      <c r="S283" s="177"/>
      <c r="T283" s="177"/>
      <c r="U283" s="167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39" t="str">
        <f>IF(原始数据!AW283="","",原始数据!AW283)</f>
        <v/>
      </c>
      <c r="W283" s="177"/>
      <c r="X283" s="177"/>
      <c r="Y283" s="177"/>
      <c r="Z283" s="167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39" t="str">
        <f>IF(原始数据!AY283="","",原始数据!AY283)</f>
        <v/>
      </c>
      <c r="AB283" s="177"/>
      <c r="AC283" s="177"/>
      <c r="AD283" s="177"/>
      <c r="AE283" s="139" t="str">
        <f>IF(原始数据!K283="","",原始数据!K283)</f>
        <v/>
      </c>
      <c r="AF283" s="139" t="str">
        <f>IF(原始数据!L283="","",原始数据!L283)</f>
        <v/>
      </c>
      <c r="AG283" s="139" t="str">
        <f>IF(原始数据!AZ283="","",原始数据!AZ283)</f>
        <v/>
      </c>
      <c r="AH283" s="177"/>
      <c r="AI283" s="177"/>
      <c r="AJ283" s="177"/>
      <c r="AK283" s="179"/>
      <c r="AL283" s="179"/>
      <c r="AM283" s="168"/>
      <c r="AN283" s="168"/>
      <c r="AO283" s="168"/>
      <c r="AP283" s="168"/>
      <c r="AQ283" s="182"/>
      <c r="AR283" s="182"/>
      <c r="AS283" s="182"/>
      <c r="AT283" s="182"/>
      <c r="AU283" s="183"/>
      <c r="AV283" s="183"/>
      <c r="AW283" s="183"/>
      <c r="AX283" s="183"/>
      <c r="AY283" s="184"/>
      <c r="AZ283" s="184"/>
      <c r="BA283" s="173"/>
      <c r="BB283" s="174"/>
      <c r="BC283" s="175">
        <f t="shared" si="17"/>
        <v>0</v>
      </c>
      <c r="BD283" s="175" t="str">
        <f t="shared" si="18"/>
        <v/>
      </c>
      <c r="BE283" s="142" t="str">
        <f t="shared" si="16"/>
        <v/>
      </c>
      <c r="BF283" s="176" t="str">
        <f t="shared" si="19"/>
        <v/>
      </c>
    </row>
    <row r="284" spans="1:58">
      <c r="A284" s="166">
        <f>输入错误检查!B283</f>
        <v>0</v>
      </c>
      <c r="B284" s="108" t="str">
        <f>原始数据!B284</f>
        <v/>
      </c>
      <c r="C284" s="108" t="str">
        <f>原始数据!C284</f>
        <v/>
      </c>
      <c r="D284" s="108" t="str">
        <f>原始数据!D284</f>
        <v/>
      </c>
      <c r="E284" s="108" t="str">
        <f>原始数据!E284</f>
        <v/>
      </c>
      <c r="F284" s="108" t="str">
        <f>原始数据!F284</f>
        <v/>
      </c>
      <c r="G284" s="108">
        <f>原始数据!G284</f>
        <v>3</v>
      </c>
      <c r="H284" s="108" t="str">
        <f>原始数据!H284</f>
        <v>下</v>
      </c>
      <c r="I284" s="108" t="str">
        <f>IF(原始数据!Y284="","",原始数据!Y284)</f>
        <v/>
      </c>
      <c r="J284" s="108" t="str">
        <f>原始数据!J284</f>
        <v/>
      </c>
      <c r="K284" s="167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39" t="str">
        <f>IF(原始数据!AT284="","",原始数据!AT284)</f>
        <v/>
      </c>
      <c r="M284" s="177"/>
      <c r="N284" s="181"/>
      <c r="O284" s="181"/>
      <c r="P284" s="167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39" t="str">
        <f>IF(原始数据!AU284="","",原始数据!AU284)</f>
        <v/>
      </c>
      <c r="R284" s="177"/>
      <c r="S284" s="177"/>
      <c r="T284" s="177"/>
      <c r="U284" s="167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39" t="str">
        <f>IF(原始数据!AW284="","",原始数据!AW284)</f>
        <v/>
      </c>
      <c r="W284" s="177"/>
      <c r="X284" s="177"/>
      <c r="Y284" s="177"/>
      <c r="Z284" s="167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39" t="str">
        <f>IF(原始数据!AY284="","",原始数据!AY284)</f>
        <v/>
      </c>
      <c r="AB284" s="177"/>
      <c r="AC284" s="177"/>
      <c r="AD284" s="177"/>
      <c r="AE284" s="139" t="str">
        <f>IF(原始数据!K284="","",原始数据!K284)</f>
        <v/>
      </c>
      <c r="AF284" s="139" t="str">
        <f>IF(原始数据!L284="","",原始数据!L284)</f>
        <v/>
      </c>
      <c r="AG284" s="139" t="str">
        <f>IF(原始数据!AZ284="","",原始数据!AZ284)</f>
        <v/>
      </c>
      <c r="AH284" s="177"/>
      <c r="AI284" s="177"/>
      <c r="AJ284" s="177"/>
      <c r="AK284" s="179"/>
      <c r="AL284" s="179"/>
      <c r="AM284" s="168"/>
      <c r="AN284" s="168"/>
      <c r="AO284" s="168"/>
      <c r="AP284" s="168"/>
      <c r="AQ284" s="182"/>
      <c r="AR284" s="182"/>
      <c r="AS284" s="182"/>
      <c r="AT284" s="182"/>
      <c r="AU284" s="183"/>
      <c r="AV284" s="183"/>
      <c r="AW284" s="183"/>
      <c r="AX284" s="183"/>
      <c r="AY284" s="184"/>
      <c r="AZ284" s="184"/>
      <c r="BA284" s="173"/>
      <c r="BB284" s="174"/>
      <c r="BC284" s="175">
        <f t="shared" si="17"/>
        <v>0</v>
      </c>
      <c r="BD284" s="175" t="str">
        <f t="shared" si="18"/>
        <v/>
      </c>
      <c r="BE284" s="142" t="str">
        <f t="shared" si="16"/>
        <v/>
      </c>
      <c r="BF284" s="176" t="str">
        <f t="shared" si="19"/>
        <v/>
      </c>
    </row>
    <row r="285" spans="1:58">
      <c r="A285" s="166">
        <f>输入错误检查!B284</f>
        <v>0</v>
      </c>
      <c r="B285" s="108" t="str">
        <f>原始数据!B285</f>
        <v/>
      </c>
      <c r="C285" s="108" t="str">
        <f>原始数据!C285</f>
        <v/>
      </c>
      <c r="D285" s="108" t="str">
        <f>原始数据!D285</f>
        <v/>
      </c>
      <c r="E285" s="108" t="str">
        <f>原始数据!E285</f>
        <v/>
      </c>
      <c r="F285" s="108" t="str">
        <f>原始数据!F285</f>
        <v/>
      </c>
      <c r="G285" s="108">
        <f>原始数据!G285</f>
        <v>4</v>
      </c>
      <c r="H285" s="108" t="str">
        <f>原始数据!H285</f>
        <v>上</v>
      </c>
      <c r="I285" s="108" t="str">
        <f>IF(原始数据!Y285="","",原始数据!Y285)</f>
        <v/>
      </c>
      <c r="J285" s="108" t="str">
        <f>原始数据!J285</f>
        <v/>
      </c>
      <c r="K285" s="167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39" t="str">
        <f>IF(原始数据!AT285="","",原始数据!AT285)</f>
        <v/>
      </c>
      <c r="M285" s="177"/>
      <c r="N285" s="181"/>
      <c r="O285" s="181"/>
      <c r="P285" s="167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39" t="str">
        <f>IF(原始数据!AU285="","",原始数据!AU285)</f>
        <v/>
      </c>
      <c r="R285" s="177"/>
      <c r="S285" s="177"/>
      <c r="T285" s="177"/>
      <c r="U285" s="167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39" t="str">
        <f>IF(原始数据!AW285="","",原始数据!AW285)</f>
        <v/>
      </c>
      <c r="W285" s="177"/>
      <c r="X285" s="177"/>
      <c r="Y285" s="177"/>
      <c r="Z285" s="167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39" t="str">
        <f>IF(原始数据!AY285="","",原始数据!AY285)</f>
        <v/>
      </c>
      <c r="AB285" s="177"/>
      <c r="AC285" s="177"/>
      <c r="AD285" s="177"/>
      <c r="AE285" s="139" t="str">
        <f>IF(原始数据!K285="","",原始数据!K285)</f>
        <v/>
      </c>
      <c r="AF285" s="139" t="str">
        <f>IF(原始数据!L285="","",原始数据!L285)</f>
        <v/>
      </c>
      <c r="AG285" s="139" t="str">
        <f>IF(原始数据!AZ285="","",原始数据!AZ285)</f>
        <v/>
      </c>
      <c r="AH285" s="177"/>
      <c r="AI285" s="177"/>
      <c r="AJ285" s="177"/>
      <c r="AK285" s="177"/>
      <c r="AL285" s="177"/>
      <c r="AM285" s="168"/>
      <c r="AN285" s="168"/>
      <c r="AO285" s="168"/>
      <c r="AP285" s="168"/>
      <c r="AQ285" s="182"/>
      <c r="AR285" s="182"/>
      <c r="AS285" s="182"/>
      <c r="AT285" s="182"/>
      <c r="AU285" s="183"/>
      <c r="AV285" s="183"/>
      <c r="AW285" s="183"/>
      <c r="AX285" s="183"/>
      <c r="AY285" s="184"/>
      <c r="AZ285" s="184"/>
      <c r="BA285" s="173"/>
      <c r="BB285" s="174"/>
      <c r="BC285" s="175">
        <f t="shared" si="17"/>
        <v>0</v>
      </c>
      <c r="BD285" s="175" t="str">
        <f t="shared" si="18"/>
        <v/>
      </c>
      <c r="BE285" s="142" t="str">
        <f t="shared" si="16"/>
        <v/>
      </c>
      <c r="BF285" s="176" t="str">
        <f t="shared" si="19"/>
        <v/>
      </c>
    </row>
    <row r="286" spans="1:58">
      <c r="A286" s="166">
        <f>输入错误检查!B285</f>
        <v>0</v>
      </c>
      <c r="B286" s="108" t="str">
        <f>原始数据!B286</f>
        <v/>
      </c>
      <c r="C286" s="108" t="str">
        <f>原始数据!C286</f>
        <v/>
      </c>
      <c r="D286" s="108" t="str">
        <f>原始数据!D286</f>
        <v/>
      </c>
      <c r="E286" s="108" t="str">
        <f>原始数据!E286</f>
        <v/>
      </c>
      <c r="F286" s="108" t="str">
        <f>原始数据!F286</f>
        <v/>
      </c>
      <c r="G286" s="108">
        <f>原始数据!G286</f>
        <v>4</v>
      </c>
      <c r="H286" s="108" t="str">
        <f>原始数据!H286</f>
        <v>下</v>
      </c>
      <c r="I286" s="108" t="str">
        <f>IF(原始数据!Y286="","",原始数据!Y286)</f>
        <v/>
      </c>
      <c r="J286" s="108" t="str">
        <f>原始数据!J286</f>
        <v/>
      </c>
      <c r="K286" s="167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39" t="str">
        <f>IF(原始数据!AT286="","",原始数据!AT286)</f>
        <v/>
      </c>
      <c r="M286" s="177"/>
      <c r="N286" s="181"/>
      <c r="O286" s="181"/>
      <c r="P286" s="167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39" t="str">
        <f>IF(原始数据!AU286="","",原始数据!AU286)</f>
        <v/>
      </c>
      <c r="R286" s="177"/>
      <c r="S286" s="177"/>
      <c r="T286" s="177"/>
      <c r="U286" s="167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39" t="str">
        <f>IF(原始数据!AW286="","",原始数据!AW286)</f>
        <v/>
      </c>
      <c r="W286" s="177"/>
      <c r="X286" s="177"/>
      <c r="Y286" s="177"/>
      <c r="Z286" s="167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39" t="str">
        <f>IF(原始数据!AY286="","",原始数据!AY286)</f>
        <v/>
      </c>
      <c r="AB286" s="177"/>
      <c r="AC286" s="177"/>
      <c r="AD286" s="177"/>
      <c r="AE286" s="139" t="str">
        <f>IF(原始数据!K286="","",原始数据!K286)</f>
        <v/>
      </c>
      <c r="AF286" s="139" t="str">
        <f>IF(原始数据!L286="","",原始数据!L286)</f>
        <v/>
      </c>
      <c r="AG286" s="139" t="str">
        <f>IF(原始数据!AZ286="","",原始数据!AZ286)</f>
        <v/>
      </c>
      <c r="AH286" s="177"/>
      <c r="AI286" s="177"/>
      <c r="AJ286" s="177"/>
      <c r="AK286" s="177"/>
      <c r="AL286" s="177"/>
      <c r="AM286" s="168"/>
      <c r="AN286" s="168"/>
      <c r="AO286" s="168"/>
      <c r="AP286" s="168"/>
      <c r="AQ286" s="182"/>
      <c r="AR286" s="182"/>
      <c r="AS286" s="182"/>
      <c r="AT286" s="182"/>
      <c r="AU286" s="183"/>
      <c r="AV286" s="183"/>
      <c r="AW286" s="183"/>
      <c r="AX286" s="183"/>
      <c r="AY286" s="184"/>
      <c r="AZ286" s="184"/>
      <c r="BA286" s="173"/>
      <c r="BB286" s="174"/>
      <c r="BC286" s="175">
        <f t="shared" si="17"/>
        <v>0</v>
      </c>
      <c r="BD286" s="175" t="str">
        <f t="shared" si="18"/>
        <v/>
      </c>
      <c r="BE286" s="142" t="str">
        <f t="shared" si="16"/>
        <v/>
      </c>
      <c r="BF286" s="176" t="str">
        <f t="shared" si="19"/>
        <v/>
      </c>
    </row>
    <row r="287" spans="1:58">
      <c r="A287" s="166">
        <f>输入错误检查!B286</f>
        <v>0</v>
      </c>
      <c r="B287" s="108" t="str">
        <f>原始数据!B287</f>
        <v/>
      </c>
      <c r="C287" s="108" t="str">
        <f>原始数据!C287</f>
        <v/>
      </c>
      <c r="D287" s="108" t="str">
        <f>原始数据!D287</f>
        <v/>
      </c>
      <c r="E287" s="108" t="str">
        <f>原始数据!E287</f>
        <v/>
      </c>
      <c r="F287" s="108" t="str">
        <f>原始数据!F287</f>
        <v/>
      </c>
      <c r="G287" s="108">
        <f>原始数据!G287</f>
        <v>5</v>
      </c>
      <c r="H287" s="108" t="str">
        <f>原始数据!H287</f>
        <v>上</v>
      </c>
      <c r="I287" s="108" t="str">
        <f>IF(原始数据!Y287="","",原始数据!Y287)</f>
        <v/>
      </c>
      <c r="J287" s="108" t="str">
        <f>原始数据!J287</f>
        <v/>
      </c>
      <c r="K287" s="167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39" t="str">
        <f>IF(原始数据!AT287="","",原始数据!AT287)</f>
        <v/>
      </c>
      <c r="M287" s="177"/>
      <c r="N287" s="181"/>
      <c r="O287" s="181"/>
      <c r="P287" s="167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39" t="str">
        <f>IF(原始数据!AU287="","",原始数据!AU287)</f>
        <v/>
      </c>
      <c r="R287" s="177"/>
      <c r="S287" s="177"/>
      <c r="T287" s="177"/>
      <c r="U287" s="167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39" t="str">
        <f>IF(原始数据!AW287="","",原始数据!AW287)</f>
        <v/>
      </c>
      <c r="W287" s="177"/>
      <c r="X287" s="177"/>
      <c r="Y287" s="177"/>
      <c r="Z287" s="167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39" t="str">
        <f>IF(原始数据!AY287="","",原始数据!AY287)</f>
        <v/>
      </c>
      <c r="AB287" s="177"/>
      <c r="AC287" s="177"/>
      <c r="AD287" s="177"/>
      <c r="AE287" s="139" t="str">
        <f>IF(原始数据!K287="","",原始数据!K287)</f>
        <v/>
      </c>
      <c r="AF287" s="139" t="str">
        <f>IF(原始数据!L287="","",原始数据!L287)</f>
        <v/>
      </c>
      <c r="AG287" s="139" t="str">
        <f>IF(原始数据!AZ287="","",原始数据!AZ287)</f>
        <v/>
      </c>
      <c r="AH287" s="177"/>
      <c r="AI287" s="177"/>
      <c r="AJ287" s="177"/>
      <c r="AK287" s="177"/>
      <c r="AL287" s="177"/>
      <c r="AM287" s="168"/>
      <c r="AN287" s="168"/>
      <c r="AO287" s="168"/>
      <c r="AP287" s="168"/>
      <c r="AQ287" s="182"/>
      <c r="AR287" s="182"/>
      <c r="AS287" s="182"/>
      <c r="AT287" s="182"/>
      <c r="AU287" s="183"/>
      <c r="AV287" s="183"/>
      <c r="AW287" s="183"/>
      <c r="AX287" s="183"/>
      <c r="AY287" s="184"/>
      <c r="AZ287" s="184"/>
      <c r="BA287" s="173"/>
      <c r="BB287" s="174"/>
      <c r="BC287" s="175">
        <f t="shared" si="17"/>
        <v>0</v>
      </c>
      <c r="BD287" s="175" t="str">
        <f t="shared" si="18"/>
        <v/>
      </c>
      <c r="BE287" s="142" t="str">
        <f t="shared" si="16"/>
        <v/>
      </c>
      <c r="BF287" s="176" t="str">
        <f t="shared" si="19"/>
        <v/>
      </c>
    </row>
    <row r="288" spans="1:58">
      <c r="A288" s="166">
        <f>输入错误检查!B287</f>
        <v>0</v>
      </c>
      <c r="B288" s="108" t="str">
        <f>原始数据!B288</f>
        <v/>
      </c>
      <c r="C288" s="108" t="str">
        <f>原始数据!C288</f>
        <v/>
      </c>
      <c r="D288" s="108" t="str">
        <f>原始数据!D288</f>
        <v/>
      </c>
      <c r="E288" s="108" t="str">
        <f>原始数据!E288</f>
        <v/>
      </c>
      <c r="F288" s="108" t="str">
        <f>原始数据!F288</f>
        <v/>
      </c>
      <c r="G288" s="108">
        <f>原始数据!G288</f>
        <v>5</v>
      </c>
      <c r="H288" s="108" t="str">
        <f>原始数据!H288</f>
        <v>下</v>
      </c>
      <c r="I288" s="108" t="str">
        <f>IF(原始数据!Y288="","",原始数据!Y288)</f>
        <v/>
      </c>
      <c r="J288" s="108" t="str">
        <f>原始数据!J288</f>
        <v/>
      </c>
      <c r="K288" s="167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39" t="str">
        <f>IF(原始数据!AT288="","",原始数据!AT288)</f>
        <v/>
      </c>
      <c r="M288" s="177"/>
      <c r="N288" s="181"/>
      <c r="O288" s="181"/>
      <c r="P288" s="167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39" t="str">
        <f>IF(原始数据!AU288="","",原始数据!AU288)</f>
        <v/>
      </c>
      <c r="R288" s="177"/>
      <c r="S288" s="177"/>
      <c r="T288" s="177"/>
      <c r="U288" s="167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39" t="str">
        <f>IF(原始数据!AW288="","",原始数据!AW288)</f>
        <v/>
      </c>
      <c r="W288" s="177"/>
      <c r="X288" s="177"/>
      <c r="Y288" s="177"/>
      <c r="Z288" s="167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39" t="str">
        <f>IF(原始数据!AY288="","",原始数据!AY288)</f>
        <v/>
      </c>
      <c r="AB288" s="177"/>
      <c r="AC288" s="177"/>
      <c r="AD288" s="177"/>
      <c r="AE288" s="139" t="str">
        <f>IF(原始数据!K288="","",原始数据!K288)</f>
        <v/>
      </c>
      <c r="AF288" s="139" t="str">
        <f>IF(原始数据!L288="","",原始数据!L288)</f>
        <v/>
      </c>
      <c r="AG288" s="139" t="str">
        <f>IF(原始数据!AZ288="","",原始数据!AZ288)</f>
        <v/>
      </c>
      <c r="AH288" s="177"/>
      <c r="AI288" s="177"/>
      <c r="AJ288" s="177"/>
      <c r="AK288" s="177"/>
      <c r="AL288" s="177"/>
      <c r="AM288" s="168"/>
      <c r="AN288" s="168"/>
      <c r="AO288" s="168"/>
      <c r="AP288" s="168"/>
      <c r="AQ288" s="182"/>
      <c r="AR288" s="182"/>
      <c r="AS288" s="182"/>
      <c r="AT288" s="182"/>
      <c r="AU288" s="183"/>
      <c r="AV288" s="183"/>
      <c r="AW288" s="183"/>
      <c r="AX288" s="183"/>
      <c r="AY288" s="184"/>
      <c r="AZ288" s="184"/>
      <c r="BA288" s="173"/>
      <c r="BB288" s="174"/>
      <c r="BC288" s="175">
        <f t="shared" si="17"/>
        <v>0</v>
      </c>
      <c r="BD288" s="175" t="str">
        <f t="shared" si="18"/>
        <v/>
      </c>
      <c r="BE288" s="142" t="str">
        <f t="shared" si="16"/>
        <v/>
      </c>
      <c r="BF288" s="176" t="str">
        <f t="shared" si="19"/>
        <v/>
      </c>
    </row>
    <row r="289" spans="1:58">
      <c r="A289" s="166">
        <f>输入错误检查!B288</f>
        <v>0</v>
      </c>
      <c r="B289" s="108" t="str">
        <f>原始数据!B289</f>
        <v/>
      </c>
      <c r="C289" s="108" t="str">
        <f>原始数据!C289</f>
        <v/>
      </c>
      <c r="D289" s="108" t="str">
        <f>原始数据!D289</f>
        <v/>
      </c>
      <c r="E289" s="108" t="str">
        <f>原始数据!E289</f>
        <v/>
      </c>
      <c r="F289" s="108" t="str">
        <f>原始数据!F289</f>
        <v/>
      </c>
      <c r="G289" s="108" t="str">
        <f>原始数据!G289</f>
        <v>加</v>
      </c>
      <c r="H289" s="108" t="str">
        <f>原始数据!H289</f>
        <v>上</v>
      </c>
      <c r="I289" s="108" t="str">
        <f>IF(原始数据!Y289="","",原始数据!Y289)</f>
        <v/>
      </c>
      <c r="J289" s="108" t="str">
        <f>原始数据!J289</f>
        <v/>
      </c>
      <c r="K289" s="167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39" t="str">
        <f>IF(原始数据!AT289="","",原始数据!AT289)</f>
        <v/>
      </c>
      <c r="M289" s="177"/>
      <c r="N289" s="181"/>
      <c r="O289" s="181"/>
      <c r="P289" s="167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39" t="str">
        <f>IF(原始数据!AU289="","",原始数据!AU289)</f>
        <v/>
      </c>
      <c r="R289" s="177"/>
      <c r="S289" s="177"/>
      <c r="T289" s="177"/>
      <c r="U289" s="167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39" t="str">
        <f>IF(原始数据!AW289="","",原始数据!AW289)</f>
        <v/>
      </c>
      <c r="W289" s="177"/>
      <c r="X289" s="177"/>
      <c r="Y289" s="177"/>
      <c r="Z289" s="167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39" t="str">
        <f>IF(原始数据!AY289="","",原始数据!AY289)</f>
        <v/>
      </c>
      <c r="AB289" s="177"/>
      <c r="AC289" s="177"/>
      <c r="AD289" s="177"/>
      <c r="AE289" s="139" t="str">
        <f>IF(原始数据!K289="","",原始数据!K289)</f>
        <v/>
      </c>
      <c r="AF289" s="139" t="str">
        <f>IF(原始数据!L289="","",原始数据!L289)</f>
        <v/>
      </c>
      <c r="AG289" s="139" t="str">
        <f>IF(原始数据!AZ289="","",原始数据!AZ289)</f>
        <v/>
      </c>
      <c r="AH289" s="177"/>
      <c r="AI289" s="177"/>
      <c r="AJ289" s="177"/>
      <c r="AK289" s="177"/>
      <c r="AL289" s="177"/>
      <c r="AM289" s="168"/>
      <c r="AN289" s="168"/>
      <c r="AO289" s="168"/>
      <c r="AP289" s="168"/>
      <c r="AQ289" s="182"/>
      <c r="AR289" s="182"/>
      <c r="AS289" s="182"/>
      <c r="AT289" s="182"/>
      <c r="AU289" s="183"/>
      <c r="AV289" s="183"/>
      <c r="AW289" s="183"/>
      <c r="AX289" s="183"/>
      <c r="AY289" s="184"/>
      <c r="AZ289" s="184"/>
      <c r="BA289" s="173"/>
      <c r="BB289" s="174"/>
      <c r="BC289" s="175">
        <f t="shared" si="17"/>
        <v>0</v>
      </c>
      <c r="BD289" s="175" t="str">
        <f t="shared" si="18"/>
        <v/>
      </c>
      <c r="BE289" s="142" t="str">
        <f t="shared" si="16"/>
        <v/>
      </c>
      <c r="BF289" s="176" t="str">
        <f t="shared" si="19"/>
        <v/>
      </c>
    </row>
    <row r="290" spans="1:58">
      <c r="A290" s="166">
        <f>输入错误检查!B289</f>
        <v>0</v>
      </c>
      <c r="B290" s="108" t="str">
        <f>原始数据!B290</f>
        <v/>
      </c>
      <c r="C290" s="108" t="str">
        <f>原始数据!C290</f>
        <v/>
      </c>
      <c r="D290" s="108" t="str">
        <f>原始数据!D290</f>
        <v/>
      </c>
      <c r="E290" s="108" t="str">
        <f>原始数据!E290</f>
        <v/>
      </c>
      <c r="F290" s="108" t="str">
        <f>原始数据!F290</f>
        <v/>
      </c>
      <c r="G290" s="108" t="str">
        <f>原始数据!G290</f>
        <v>加</v>
      </c>
      <c r="H290" s="108" t="str">
        <f>原始数据!H290</f>
        <v>下</v>
      </c>
      <c r="I290" s="108" t="str">
        <f>IF(原始数据!Y290="","",原始数据!Y290)</f>
        <v/>
      </c>
      <c r="J290" s="108" t="str">
        <f>原始数据!J290</f>
        <v/>
      </c>
      <c r="K290" s="167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39" t="str">
        <f>IF(原始数据!AT290="","",原始数据!AT290)</f>
        <v/>
      </c>
      <c r="M290" s="177"/>
      <c r="N290" s="181"/>
      <c r="O290" s="181"/>
      <c r="P290" s="167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39" t="str">
        <f>IF(原始数据!AU290="","",原始数据!AU290)</f>
        <v/>
      </c>
      <c r="R290" s="177"/>
      <c r="S290" s="177"/>
      <c r="T290" s="177"/>
      <c r="U290" s="167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39" t="str">
        <f>IF(原始数据!AW290="","",原始数据!AW290)</f>
        <v/>
      </c>
      <c r="W290" s="177"/>
      <c r="X290" s="177"/>
      <c r="Y290" s="177"/>
      <c r="Z290" s="167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39" t="str">
        <f>IF(原始数据!AY290="","",原始数据!AY290)</f>
        <v/>
      </c>
      <c r="AB290" s="177"/>
      <c r="AC290" s="177"/>
      <c r="AD290" s="177"/>
      <c r="AE290" s="139" t="str">
        <f>IF(原始数据!K290="","",原始数据!K290)</f>
        <v/>
      </c>
      <c r="AF290" s="139" t="str">
        <f>IF(原始数据!L290="","",原始数据!L290)</f>
        <v/>
      </c>
      <c r="AG290" s="139" t="str">
        <f>IF(原始数据!AZ290="","",原始数据!AZ290)</f>
        <v/>
      </c>
      <c r="AH290" s="177"/>
      <c r="AI290" s="177"/>
      <c r="AJ290" s="177"/>
      <c r="AK290" s="177"/>
      <c r="AL290" s="177"/>
      <c r="AM290" s="168"/>
      <c r="AN290" s="168"/>
      <c r="AO290" s="168"/>
      <c r="AP290" s="168"/>
      <c r="AQ290" s="182"/>
      <c r="AR290" s="182"/>
      <c r="AS290" s="182"/>
      <c r="AT290" s="182"/>
      <c r="AU290" s="183"/>
      <c r="AV290" s="183"/>
      <c r="AW290" s="183"/>
      <c r="AX290" s="183"/>
      <c r="AY290" s="184"/>
      <c r="AZ290" s="184"/>
      <c r="BA290" s="173"/>
      <c r="BB290" s="174"/>
      <c r="BC290" s="175">
        <f t="shared" si="17"/>
        <v>0</v>
      </c>
      <c r="BD290" s="175" t="str">
        <f t="shared" si="18"/>
        <v/>
      </c>
      <c r="BE290" s="142" t="str">
        <f t="shared" si="16"/>
        <v/>
      </c>
      <c r="BF290" s="176" t="str">
        <f t="shared" si="19"/>
        <v/>
      </c>
    </row>
    <row r="291" spans="1:58">
      <c r="A291" s="166">
        <f>输入错误检查!B290</f>
        <v>0</v>
      </c>
      <c r="B291" s="108" t="str">
        <f>原始数据!B291</f>
        <v/>
      </c>
      <c r="C291" s="108" t="str">
        <f>原始数据!C291</f>
        <v/>
      </c>
      <c r="D291" s="108" t="str">
        <f>原始数据!D291</f>
        <v/>
      </c>
      <c r="E291" s="108" t="str">
        <f>原始数据!E291</f>
        <v/>
      </c>
      <c r="F291" s="108" t="str">
        <f>原始数据!F291</f>
        <v/>
      </c>
      <c r="G291" s="108">
        <f>原始数据!G291</f>
        <v>1</v>
      </c>
      <c r="H291" s="108" t="str">
        <f>原始数据!H291</f>
        <v>上</v>
      </c>
      <c r="I291" s="108" t="str">
        <f>IF(原始数据!Y291="","",原始数据!Y291)</f>
        <v/>
      </c>
      <c r="J291" s="108" t="str">
        <f>原始数据!J291</f>
        <v/>
      </c>
      <c r="K291" s="167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39" t="str">
        <f>IF(原始数据!AT291="","",原始数据!AT291)</f>
        <v/>
      </c>
      <c r="M291" s="177"/>
      <c r="N291" s="181"/>
      <c r="O291" s="181"/>
      <c r="P291" s="167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39" t="str">
        <f>IF(原始数据!AU291="","",原始数据!AU291)</f>
        <v/>
      </c>
      <c r="R291" s="177"/>
      <c r="S291" s="177"/>
      <c r="T291" s="177"/>
      <c r="U291" s="167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39" t="str">
        <f>IF(原始数据!AW291="","",原始数据!AW291)</f>
        <v/>
      </c>
      <c r="W291" s="177"/>
      <c r="X291" s="177"/>
      <c r="Y291" s="177"/>
      <c r="Z291" s="167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39" t="str">
        <f>IF(原始数据!AY291="","",原始数据!AY291)</f>
        <v/>
      </c>
      <c r="AB291" s="177"/>
      <c r="AC291" s="177"/>
      <c r="AD291" s="177"/>
      <c r="AE291" s="139" t="str">
        <f>IF(原始数据!K291="","",原始数据!K291)</f>
        <v/>
      </c>
      <c r="AF291" s="139" t="str">
        <f>IF(原始数据!L291="","",原始数据!L291)</f>
        <v/>
      </c>
      <c r="AG291" s="139" t="str">
        <f>IF(原始数据!AZ291="","",原始数据!AZ291)</f>
        <v/>
      </c>
      <c r="AH291" s="177"/>
      <c r="AI291" s="177"/>
      <c r="AJ291" s="177"/>
      <c r="AK291" s="179"/>
      <c r="AL291" s="179"/>
      <c r="AM291" s="168"/>
      <c r="AN291" s="168"/>
      <c r="AO291" s="168"/>
      <c r="AP291" s="168"/>
      <c r="AQ291" s="182"/>
      <c r="AR291" s="182"/>
      <c r="AS291" s="182"/>
      <c r="AT291" s="182"/>
      <c r="AU291" s="183"/>
      <c r="AV291" s="183"/>
      <c r="AW291" s="183"/>
      <c r="AX291" s="183"/>
      <c r="AY291" s="184"/>
      <c r="AZ291" s="184"/>
      <c r="BA291" s="173"/>
      <c r="BB291" s="174"/>
      <c r="BC291" s="175">
        <f t="shared" si="17"/>
        <v>0</v>
      </c>
      <c r="BD291" s="175" t="str">
        <f t="shared" si="18"/>
        <v/>
      </c>
      <c r="BE291" s="142" t="str">
        <f t="shared" si="16"/>
        <v/>
      </c>
      <c r="BF291" s="176" t="str">
        <f t="shared" si="19"/>
        <v/>
      </c>
    </row>
    <row r="292" spans="1:58">
      <c r="A292" s="166">
        <f>输入错误检查!B291</f>
        <v>0</v>
      </c>
      <c r="B292" s="108" t="str">
        <f>原始数据!B292</f>
        <v/>
      </c>
      <c r="C292" s="108" t="str">
        <f>原始数据!C292</f>
        <v/>
      </c>
      <c r="D292" s="108" t="str">
        <f>原始数据!D292</f>
        <v/>
      </c>
      <c r="E292" s="108" t="str">
        <f>原始数据!E292</f>
        <v/>
      </c>
      <c r="F292" s="108" t="str">
        <f>原始数据!F292</f>
        <v/>
      </c>
      <c r="G292" s="108">
        <f>原始数据!G292</f>
        <v>1</v>
      </c>
      <c r="H292" s="108" t="str">
        <f>原始数据!H292</f>
        <v>下</v>
      </c>
      <c r="I292" s="108" t="str">
        <f>IF(原始数据!Y292="","",原始数据!Y292)</f>
        <v/>
      </c>
      <c r="J292" s="108" t="str">
        <f>原始数据!J292</f>
        <v/>
      </c>
      <c r="K292" s="167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39" t="str">
        <f>IF(原始数据!AT292="","",原始数据!AT292)</f>
        <v/>
      </c>
      <c r="M292" s="177"/>
      <c r="N292" s="181"/>
      <c r="O292" s="181"/>
      <c r="P292" s="167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39" t="str">
        <f>IF(原始数据!AU292="","",原始数据!AU292)</f>
        <v/>
      </c>
      <c r="R292" s="177"/>
      <c r="S292" s="177"/>
      <c r="T292" s="177"/>
      <c r="U292" s="167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39" t="str">
        <f>IF(原始数据!AW292="","",原始数据!AW292)</f>
        <v/>
      </c>
      <c r="W292" s="177"/>
      <c r="X292" s="177"/>
      <c r="Y292" s="177"/>
      <c r="Z292" s="167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39" t="str">
        <f>IF(原始数据!AY292="","",原始数据!AY292)</f>
        <v/>
      </c>
      <c r="AB292" s="177"/>
      <c r="AC292" s="177"/>
      <c r="AD292" s="177"/>
      <c r="AE292" s="139" t="str">
        <f>IF(原始数据!K292="","",原始数据!K292)</f>
        <v/>
      </c>
      <c r="AF292" s="139" t="str">
        <f>IF(原始数据!L292="","",原始数据!L292)</f>
        <v/>
      </c>
      <c r="AG292" s="139" t="str">
        <f>IF(原始数据!AZ292="","",原始数据!AZ292)</f>
        <v/>
      </c>
      <c r="AH292" s="177"/>
      <c r="AI292" s="177"/>
      <c r="AJ292" s="177"/>
      <c r="AK292" s="179"/>
      <c r="AL292" s="179"/>
      <c r="AM292" s="168"/>
      <c r="AN292" s="168"/>
      <c r="AO292" s="168"/>
      <c r="AP292" s="168"/>
      <c r="AQ292" s="182"/>
      <c r="AR292" s="182"/>
      <c r="AS292" s="182"/>
      <c r="AT292" s="182"/>
      <c r="AU292" s="183"/>
      <c r="AV292" s="183"/>
      <c r="AW292" s="183"/>
      <c r="AX292" s="183"/>
      <c r="AY292" s="184"/>
      <c r="AZ292" s="184"/>
      <c r="BA292" s="173"/>
      <c r="BB292" s="174"/>
      <c r="BC292" s="175">
        <f t="shared" si="17"/>
        <v>0</v>
      </c>
      <c r="BD292" s="175" t="str">
        <f t="shared" si="18"/>
        <v/>
      </c>
      <c r="BE292" s="142" t="str">
        <f t="shared" si="16"/>
        <v/>
      </c>
      <c r="BF292" s="176" t="str">
        <f t="shared" si="19"/>
        <v/>
      </c>
    </row>
    <row r="293" spans="1:58">
      <c r="A293" s="166">
        <f>输入错误检查!B292</f>
        <v>0</v>
      </c>
      <c r="B293" s="108" t="str">
        <f>原始数据!B293</f>
        <v/>
      </c>
      <c r="C293" s="108" t="str">
        <f>原始数据!C293</f>
        <v/>
      </c>
      <c r="D293" s="108" t="str">
        <f>原始数据!D293</f>
        <v/>
      </c>
      <c r="E293" s="108" t="str">
        <f>原始数据!E293</f>
        <v/>
      </c>
      <c r="F293" s="108" t="str">
        <f>原始数据!F293</f>
        <v/>
      </c>
      <c r="G293" s="108">
        <f>原始数据!G293</f>
        <v>2</v>
      </c>
      <c r="H293" s="108" t="str">
        <f>原始数据!H293</f>
        <v>上</v>
      </c>
      <c r="I293" s="108" t="str">
        <f>IF(原始数据!Y293="","",原始数据!Y293)</f>
        <v/>
      </c>
      <c r="J293" s="108" t="str">
        <f>原始数据!J293</f>
        <v/>
      </c>
      <c r="K293" s="167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39" t="str">
        <f>IF(原始数据!AT293="","",原始数据!AT293)</f>
        <v/>
      </c>
      <c r="M293" s="177"/>
      <c r="N293" s="181"/>
      <c r="O293" s="181"/>
      <c r="P293" s="167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39" t="str">
        <f>IF(原始数据!AU293="","",原始数据!AU293)</f>
        <v/>
      </c>
      <c r="R293" s="177"/>
      <c r="S293" s="177"/>
      <c r="T293" s="177"/>
      <c r="U293" s="167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39" t="str">
        <f>IF(原始数据!AW293="","",原始数据!AW293)</f>
        <v/>
      </c>
      <c r="W293" s="177"/>
      <c r="X293" s="177"/>
      <c r="Y293" s="177"/>
      <c r="Z293" s="167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39" t="str">
        <f>IF(原始数据!AY293="","",原始数据!AY293)</f>
        <v/>
      </c>
      <c r="AB293" s="177"/>
      <c r="AC293" s="177"/>
      <c r="AD293" s="177"/>
      <c r="AE293" s="139" t="str">
        <f>IF(原始数据!K293="","",原始数据!K293)</f>
        <v/>
      </c>
      <c r="AF293" s="139" t="str">
        <f>IF(原始数据!L293="","",原始数据!L293)</f>
        <v/>
      </c>
      <c r="AG293" s="139" t="str">
        <f>IF(原始数据!AZ293="","",原始数据!AZ293)</f>
        <v/>
      </c>
      <c r="AH293" s="177"/>
      <c r="AI293" s="177"/>
      <c r="AJ293" s="177"/>
      <c r="AK293" s="179"/>
      <c r="AL293" s="179"/>
      <c r="AM293" s="168"/>
      <c r="AN293" s="168"/>
      <c r="AO293" s="168"/>
      <c r="AP293" s="168"/>
      <c r="AQ293" s="182"/>
      <c r="AR293" s="182"/>
      <c r="AS293" s="182"/>
      <c r="AT293" s="182"/>
      <c r="AU293" s="183"/>
      <c r="AV293" s="183"/>
      <c r="AW293" s="183"/>
      <c r="AX293" s="183"/>
      <c r="AY293" s="184"/>
      <c r="AZ293" s="184"/>
      <c r="BA293" s="173"/>
      <c r="BB293" s="174"/>
      <c r="BC293" s="175">
        <f t="shared" si="17"/>
        <v>0</v>
      </c>
      <c r="BD293" s="175" t="str">
        <f t="shared" si="18"/>
        <v/>
      </c>
      <c r="BE293" s="142" t="str">
        <f t="shared" si="16"/>
        <v/>
      </c>
      <c r="BF293" s="176" t="str">
        <f t="shared" si="19"/>
        <v/>
      </c>
    </row>
    <row r="294" spans="1:58">
      <c r="A294" s="166">
        <f>输入错误检查!B293</f>
        <v>0</v>
      </c>
      <c r="B294" s="108" t="str">
        <f>原始数据!B294</f>
        <v/>
      </c>
      <c r="C294" s="108" t="str">
        <f>原始数据!C294</f>
        <v/>
      </c>
      <c r="D294" s="108" t="str">
        <f>原始数据!D294</f>
        <v/>
      </c>
      <c r="E294" s="108" t="str">
        <f>原始数据!E294</f>
        <v/>
      </c>
      <c r="F294" s="108" t="str">
        <f>原始数据!F294</f>
        <v/>
      </c>
      <c r="G294" s="108">
        <f>原始数据!G294</f>
        <v>2</v>
      </c>
      <c r="H294" s="108" t="str">
        <f>原始数据!H294</f>
        <v>下</v>
      </c>
      <c r="I294" s="108" t="str">
        <f>IF(原始数据!Y294="","",原始数据!Y294)</f>
        <v/>
      </c>
      <c r="J294" s="108" t="str">
        <f>原始数据!J294</f>
        <v/>
      </c>
      <c r="K294" s="167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39" t="str">
        <f>IF(原始数据!AT294="","",原始数据!AT294)</f>
        <v/>
      </c>
      <c r="M294" s="177"/>
      <c r="N294" s="181"/>
      <c r="O294" s="181"/>
      <c r="P294" s="167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39" t="str">
        <f>IF(原始数据!AU294="","",原始数据!AU294)</f>
        <v/>
      </c>
      <c r="R294" s="177"/>
      <c r="S294" s="177"/>
      <c r="T294" s="177"/>
      <c r="U294" s="167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39" t="str">
        <f>IF(原始数据!AW294="","",原始数据!AW294)</f>
        <v/>
      </c>
      <c r="W294" s="177"/>
      <c r="X294" s="177"/>
      <c r="Y294" s="177"/>
      <c r="Z294" s="167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39" t="str">
        <f>IF(原始数据!AY294="","",原始数据!AY294)</f>
        <v/>
      </c>
      <c r="AB294" s="177"/>
      <c r="AC294" s="177"/>
      <c r="AD294" s="177"/>
      <c r="AE294" s="139" t="str">
        <f>IF(原始数据!K294="","",原始数据!K294)</f>
        <v/>
      </c>
      <c r="AF294" s="139" t="str">
        <f>IF(原始数据!L294="","",原始数据!L294)</f>
        <v/>
      </c>
      <c r="AG294" s="139" t="str">
        <f>IF(原始数据!AZ294="","",原始数据!AZ294)</f>
        <v/>
      </c>
      <c r="AH294" s="177"/>
      <c r="AI294" s="177"/>
      <c r="AJ294" s="177"/>
      <c r="AK294" s="179"/>
      <c r="AL294" s="179"/>
      <c r="AM294" s="168"/>
      <c r="AN294" s="168"/>
      <c r="AO294" s="168"/>
      <c r="AP294" s="168"/>
      <c r="AQ294" s="182"/>
      <c r="AR294" s="182"/>
      <c r="AS294" s="182"/>
      <c r="AT294" s="182"/>
      <c r="AU294" s="183"/>
      <c r="AV294" s="183"/>
      <c r="AW294" s="183"/>
      <c r="AX294" s="183"/>
      <c r="AY294" s="184"/>
      <c r="AZ294" s="184"/>
      <c r="BA294" s="173"/>
      <c r="BB294" s="174"/>
      <c r="BC294" s="175">
        <f t="shared" si="17"/>
        <v>0</v>
      </c>
      <c r="BD294" s="175" t="str">
        <f t="shared" si="18"/>
        <v/>
      </c>
      <c r="BE294" s="142" t="str">
        <f t="shared" si="16"/>
        <v/>
      </c>
      <c r="BF294" s="176" t="str">
        <f t="shared" si="19"/>
        <v/>
      </c>
    </row>
    <row r="295" spans="1:58">
      <c r="A295" s="166">
        <f>输入错误检查!B294</f>
        <v>0</v>
      </c>
      <c r="B295" s="108" t="str">
        <f>原始数据!B295</f>
        <v/>
      </c>
      <c r="C295" s="108" t="str">
        <f>原始数据!C295</f>
        <v/>
      </c>
      <c r="D295" s="108" t="str">
        <f>原始数据!D295</f>
        <v/>
      </c>
      <c r="E295" s="108" t="str">
        <f>原始数据!E295</f>
        <v/>
      </c>
      <c r="F295" s="108" t="str">
        <f>原始数据!F295</f>
        <v/>
      </c>
      <c r="G295" s="108">
        <f>原始数据!G295</f>
        <v>3</v>
      </c>
      <c r="H295" s="108" t="str">
        <f>原始数据!H295</f>
        <v>上</v>
      </c>
      <c r="I295" s="108" t="str">
        <f>IF(原始数据!Y295="","",原始数据!Y295)</f>
        <v/>
      </c>
      <c r="J295" s="108" t="str">
        <f>原始数据!J295</f>
        <v/>
      </c>
      <c r="K295" s="167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39" t="str">
        <f>IF(原始数据!AT295="","",原始数据!AT295)</f>
        <v/>
      </c>
      <c r="M295" s="177"/>
      <c r="N295" s="181"/>
      <c r="O295" s="181"/>
      <c r="P295" s="167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39" t="str">
        <f>IF(原始数据!AU295="","",原始数据!AU295)</f>
        <v/>
      </c>
      <c r="R295" s="177"/>
      <c r="S295" s="177"/>
      <c r="T295" s="177"/>
      <c r="U295" s="167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39" t="str">
        <f>IF(原始数据!AW295="","",原始数据!AW295)</f>
        <v/>
      </c>
      <c r="W295" s="177"/>
      <c r="X295" s="177"/>
      <c r="Y295" s="177"/>
      <c r="Z295" s="167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39" t="str">
        <f>IF(原始数据!AY295="","",原始数据!AY295)</f>
        <v/>
      </c>
      <c r="AB295" s="177"/>
      <c r="AC295" s="177"/>
      <c r="AD295" s="177"/>
      <c r="AE295" s="139" t="str">
        <f>IF(原始数据!K295="","",原始数据!K295)</f>
        <v/>
      </c>
      <c r="AF295" s="139" t="str">
        <f>IF(原始数据!L295="","",原始数据!L295)</f>
        <v/>
      </c>
      <c r="AG295" s="139" t="str">
        <f>IF(原始数据!AZ295="","",原始数据!AZ295)</f>
        <v/>
      </c>
      <c r="AH295" s="177"/>
      <c r="AI295" s="177"/>
      <c r="AJ295" s="177"/>
      <c r="AK295" s="179"/>
      <c r="AL295" s="179"/>
      <c r="AM295" s="168"/>
      <c r="AN295" s="168"/>
      <c r="AO295" s="168"/>
      <c r="AP295" s="168"/>
      <c r="AQ295" s="182"/>
      <c r="AR295" s="182"/>
      <c r="AS295" s="182"/>
      <c r="AT295" s="182"/>
      <c r="AU295" s="183"/>
      <c r="AV295" s="183"/>
      <c r="AW295" s="183"/>
      <c r="AX295" s="183"/>
      <c r="AY295" s="184"/>
      <c r="AZ295" s="184"/>
      <c r="BA295" s="173"/>
      <c r="BB295" s="174"/>
      <c r="BC295" s="175">
        <f t="shared" si="17"/>
        <v>0</v>
      </c>
      <c r="BD295" s="175" t="str">
        <f t="shared" si="18"/>
        <v/>
      </c>
      <c r="BE295" s="142" t="str">
        <f t="shared" si="16"/>
        <v/>
      </c>
      <c r="BF295" s="176" t="str">
        <f t="shared" si="19"/>
        <v/>
      </c>
    </row>
    <row r="296" spans="1:58">
      <c r="A296" s="166">
        <f>输入错误检查!B295</f>
        <v>0</v>
      </c>
      <c r="B296" s="108" t="str">
        <f>原始数据!B296</f>
        <v/>
      </c>
      <c r="C296" s="108" t="str">
        <f>原始数据!C296</f>
        <v/>
      </c>
      <c r="D296" s="108" t="str">
        <f>原始数据!D296</f>
        <v/>
      </c>
      <c r="E296" s="108" t="str">
        <f>原始数据!E296</f>
        <v/>
      </c>
      <c r="F296" s="108" t="str">
        <f>原始数据!F296</f>
        <v/>
      </c>
      <c r="G296" s="108">
        <f>原始数据!G296</f>
        <v>3</v>
      </c>
      <c r="H296" s="108" t="str">
        <f>原始数据!H296</f>
        <v>下</v>
      </c>
      <c r="I296" s="108" t="str">
        <f>IF(原始数据!Y296="","",原始数据!Y296)</f>
        <v/>
      </c>
      <c r="J296" s="108" t="str">
        <f>原始数据!J296</f>
        <v/>
      </c>
      <c r="K296" s="167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39" t="str">
        <f>IF(原始数据!AT296="","",原始数据!AT296)</f>
        <v/>
      </c>
      <c r="M296" s="177"/>
      <c r="N296" s="181"/>
      <c r="O296" s="181"/>
      <c r="P296" s="167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39" t="str">
        <f>IF(原始数据!AU296="","",原始数据!AU296)</f>
        <v/>
      </c>
      <c r="R296" s="177"/>
      <c r="S296" s="177"/>
      <c r="T296" s="177"/>
      <c r="U296" s="167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39" t="str">
        <f>IF(原始数据!AW296="","",原始数据!AW296)</f>
        <v/>
      </c>
      <c r="W296" s="177"/>
      <c r="X296" s="177"/>
      <c r="Y296" s="177"/>
      <c r="Z296" s="167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39" t="str">
        <f>IF(原始数据!AY296="","",原始数据!AY296)</f>
        <v/>
      </c>
      <c r="AB296" s="177"/>
      <c r="AC296" s="177"/>
      <c r="AD296" s="177"/>
      <c r="AE296" s="139" t="str">
        <f>IF(原始数据!K296="","",原始数据!K296)</f>
        <v/>
      </c>
      <c r="AF296" s="139" t="str">
        <f>IF(原始数据!L296="","",原始数据!L296)</f>
        <v/>
      </c>
      <c r="AG296" s="139" t="str">
        <f>IF(原始数据!AZ296="","",原始数据!AZ296)</f>
        <v/>
      </c>
      <c r="AH296" s="177"/>
      <c r="AI296" s="177"/>
      <c r="AJ296" s="177"/>
      <c r="AK296" s="179"/>
      <c r="AL296" s="179"/>
      <c r="AM296" s="168"/>
      <c r="AN296" s="168"/>
      <c r="AO296" s="168"/>
      <c r="AP296" s="168"/>
      <c r="AQ296" s="182"/>
      <c r="AR296" s="182"/>
      <c r="AS296" s="182"/>
      <c r="AT296" s="182"/>
      <c r="AU296" s="183"/>
      <c r="AV296" s="183"/>
      <c r="AW296" s="183"/>
      <c r="AX296" s="183"/>
      <c r="AY296" s="184"/>
      <c r="AZ296" s="184"/>
      <c r="BA296" s="173"/>
      <c r="BB296" s="174"/>
      <c r="BC296" s="175">
        <f t="shared" si="17"/>
        <v>0</v>
      </c>
      <c r="BD296" s="175" t="str">
        <f t="shared" si="18"/>
        <v/>
      </c>
      <c r="BE296" s="142" t="str">
        <f t="shared" si="16"/>
        <v/>
      </c>
      <c r="BF296" s="176" t="str">
        <f t="shared" si="19"/>
        <v/>
      </c>
    </row>
    <row r="297" spans="1:58">
      <c r="A297" s="166">
        <f>输入错误检查!B296</f>
        <v>0</v>
      </c>
      <c r="B297" s="108" t="str">
        <f>原始数据!B297</f>
        <v/>
      </c>
      <c r="C297" s="108" t="str">
        <f>原始数据!C297</f>
        <v/>
      </c>
      <c r="D297" s="108" t="str">
        <f>原始数据!D297</f>
        <v/>
      </c>
      <c r="E297" s="108" t="str">
        <f>原始数据!E297</f>
        <v/>
      </c>
      <c r="F297" s="108" t="str">
        <f>原始数据!F297</f>
        <v/>
      </c>
      <c r="G297" s="108">
        <f>原始数据!G297</f>
        <v>4</v>
      </c>
      <c r="H297" s="108" t="str">
        <f>原始数据!H297</f>
        <v>上</v>
      </c>
      <c r="I297" s="108" t="str">
        <f>IF(原始数据!Y297="","",原始数据!Y297)</f>
        <v/>
      </c>
      <c r="J297" s="108" t="str">
        <f>原始数据!J297</f>
        <v/>
      </c>
      <c r="K297" s="167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39" t="str">
        <f>IF(原始数据!AT297="","",原始数据!AT297)</f>
        <v/>
      </c>
      <c r="M297" s="177"/>
      <c r="N297" s="181"/>
      <c r="O297" s="181"/>
      <c r="P297" s="167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39" t="str">
        <f>IF(原始数据!AU297="","",原始数据!AU297)</f>
        <v/>
      </c>
      <c r="R297" s="177"/>
      <c r="S297" s="177"/>
      <c r="T297" s="177"/>
      <c r="U297" s="167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39" t="str">
        <f>IF(原始数据!AW297="","",原始数据!AW297)</f>
        <v/>
      </c>
      <c r="W297" s="177"/>
      <c r="X297" s="177"/>
      <c r="Y297" s="177"/>
      <c r="Z297" s="167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39" t="str">
        <f>IF(原始数据!AY297="","",原始数据!AY297)</f>
        <v/>
      </c>
      <c r="AB297" s="177"/>
      <c r="AC297" s="177"/>
      <c r="AD297" s="177"/>
      <c r="AE297" s="139" t="str">
        <f>IF(原始数据!K297="","",原始数据!K297)</f>
        <v/>
      </c>
      <c r="AF297" s="139" t="str">
        <f>IF(原始数据!L297="","",原始数据!L297)</f>
        <v/>
      </c>
      <c r="AG297" s="139" t="str">
        <f>IF(原始数据!AZ297="","",原始数据!AZ297)</f>
        <v/>
      </c>
      <c r="AH297" s="177"/>
      <c r="AI297" s="177"/>
      <c r="AJ297" s="177"/>
      <c r="AK297" s="177"/>
      <c r="AL297" s="177"/>
      <c r="AM297" s="168"/>
      <c r="AN297" s="168"/>
      <c r="AO297" s="168"/>
      <c r="AP297" s="168"/>
      <c r="AQ297" s="182"/>
      <c r="AR297" s="182"/>
      <c r="AS297" s="182"/>
      <c r="AT297" s="182"/>
      <c r="AU297" s="183"/>
      <c r="AV297" s="183"/>
      <c r="AW297" s="183"/>
      <c r="AX297" s="183"/>
      <c r="AY297" s="184"/>
      <c r="AZ297" s="184"/>
      <c r="BA297" s="173"/>
      <c r="BB297" s="174"/>
      <c r="BC297" s="175">
        <f t="shared" si="17"/>
        <v>0</v>
      </c>
      <c r="BD297" s="175" t="str">
        <f t="shared" si="18"/>
        <v/>
      </c>
      <c r="BE297" s="142" t="str">
        <f t="shared" si="16"/>
        <v/>
      </c>
      <c r="BF297" s="176" t="str">
        <f t="shared" si="19"/>
        <v/>
      </c>
    </row>
    <row r="298" spans="1:58">
      <c r="A298" s="166">
        <f>输入错误检查!B297</f>
        <v>0</v>
      </c>
      <c r="B298" s="108" t="str">
        <f>原始数据!B298</f>
        <v/>
      </c>
      <c r="C298" s="108" t="str">
        <f>原始数据!C298</f>
        <v/>
      </c>
      <c r="D298" s="108" t="str">
        <f>原始数据!D298</f>
        <v/>
      </c>
      <c r="E298" s="108" t="str">
        <f>原始数据!E298</f>
        <v/>
      </c>
      <c r="F298" s="108" t="str">
        <f>原始数据!F298</f>
        <v/>
      </c>
      <c r="G298" s="108">
        <f>原始数据!G298</f>
        <v>4</v>
      </c>
      <c r="H298" s="108" t="str">
        <f>原始数据!H298</f>
        <v>下</v>
      </c>
      <c r="I298" s="108" t="str">
        <f>IF(原始数据!Y298="","",原始数据!Y298)</f>
        <v/>
      </c>
      <c r="J298" s="108" t="str">
        <f>原始数据!J298</f>
        <v/>
      </c>
      <c r="K298" s="167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39" t="str">
        <f>IF(原始数据!AT298="","",原始数据!AT298)</f>
        <v/>
      </c>
      <c r="M298" s="177"/>
      <c r="N298" s="181"/>
      <c r="O298" s="181"/>
      <c r="P298" s="167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39" t="str">
        <f>IF(原始数据!AU298="","",原始数据!AU298)</f>
        <v/>
      </c>
      <c r="R298" s="177"/>
      <c r="S298" s="177"/>
      <c r="T298" s="177"/>
      <c r="U298" s="167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39" t="str">
        <f>IF(原始数据!AW298="","",原始数据!AW298)</f>
        <v/>
      </c>
      <c r="W298" s="177"/>
      <c r="X298" s="177"/>
      <c r="Y298" s="177"/>
      <c r="Z298" s="167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39" t="str">
        <f>IF(原始数据!AY298="","",原始数据!AY298)</f>
        <v/>
      </c>
      <c r="AB298" s="177"/>
      <c r="AC298" s="177"/>
      <c r="AD298" s="177"/>
      <c r="AE298" s="139" t="str">
        <f>IF(原始数据!K298="","",原始数据!K298)</f>
        <v/>
      </c>
      <c r="AF298" s="139" t="str">
        <f>IF(原始数据!L298="","",原始数据!L298)</f>
        <v/>
      </c>
      <c r="AG298" s="139" t="str">
        <f>IF(原始数据!AZ298="","",原始数据!AZ298)</f>
        <v/>
      </c>
      <c r="AH298" s="177"/>
      <c r="AI298" s="177"/>
      <c r="AJ298" s="177"/>
      <c r="AK298" s="177"/>
      <c r="AL298" s="177"/>
      <c r="AM298" s="168"/>
      <c r="AN298" s="168"/>
      <c r="AO298" s="168"/>
      <c r="AP298" s="168"/>
      <c r="AQ298" s="182"/>
      <c r="AR298" s="182"/>
      <c r="AS298" s="182"/>
      <c r="AT298" s="182"/>
      <c r="AU298" s="183"/>
      <c r="AV298" s="183"/>
      <c r="AW298" s="183"/>
      <c r="AX298" s="183"/>
      <c r="AY298" s="184"/>
      <c r="AZ298" s="184"/>
      <c r="BA298" s="173"/>
      <c r="BB298" s="174"/>
      <c r="BC298" s="175">
        <f t="shared" si="17"/>
        <v>0</v>
      </c>
      <c r="BD298" s="175" t="str">
        <f t="shared" si="18"/>
        <v/>
      </c>
      <c r="BE298" s="142" t="str">
        <f t="shared" si="16"/>
        <v/>
      </c>
      <c r="BF298" s="176" t="str">
        <f t="shared" si="19"/>
        <v/>
      </c>
    </row>
    <row r="299" spans="1:58">
      <c r="A299" s="166">
        <f>输入错误检查!B298</f>
        <v>0</v>
      </c>
      <c r="B299" s="108" t="str">
        <f>原始数据!B299</f>
        <v/>
      </c>
      <c r="C299" s="108" t="str">
        <f>原始数据!C299</f>
        <v/>
      </c>
      <c r="D299" s="108" t="str">
        <f>原始数据!D299</f>
        <v/>
      </c>
      <c r="E299" s="108" t="str">
        <f>原始数据!E299</f>
        <v/>
      </c>
      <c r="F299" s="108" t="str">
        <f>原始数据!F299</f>
        <v/>
      </c>
      <c r="G299" s="108">
        <f>原始数据!G299</f>
        <v>5</v>
      </c>
      <c r="H299" s="108" t="str">
        <f>原始数据!H299</f>
        <v>上</v>
      </c>
      <c r="I299" s="108" t="str">
        <f>IF(原始数据!Y299="","",原始数据!Y299)</f>
        <v/>
      </c>
      <c r="J299" s="108" t="str">
        <f>原始数据!J299</f>
        <v/>
      </c>
      <c r="K299" s="167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39" t="str">
        <f>IF(原始数据!AT299="","",原始数据!AT299)</f>
        <v/>
      </c>
      <c r="M299" s="177"/>
      <c r="N299" s="181"/>
      <c r="O299" s="181"/>
      <c r="P299" s="167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39" t="str">
        <f>IF(原始数据!AU299="","",原始数据!AU299)</f>
        <v/>
      </c>
      <c r="R299" s="177"/>
      <c r="S299" s="177"/>
      <c r="T299" s="177"/>
      <c r="U299" s="167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39" t="str">
        <f>IF(原始数据!AW299="","",原始数据!AW299)</f>
        <v/>
      </c>
      <c r="W299" s="177"/>
      <c r="X299" s="177"/>
      <c r="Y299" s="177"/>
      <c r="Z299" s="167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39" t="str">
        <f>IF(原始数据!AY299="","",原始数据!AY299)</f>
        <v/>
      </c>
      <c r="AB299" s="177"/>
      <c r="AC299" s="177"/>
      <c r="AD299" s="177"/>
      <c r="AE299" s="139" t="str">
        <f>IF(原始数据!K299="","",原始数据!K299)</f>
        <v/>
      </c>
      <c r="AF299" s="139" t="str">
        <f>IF(原始数据!L299="","",原始数据!L299)</f>
        <v/>
      </c>
      <c r="AG299" s="139" t="str">
        <f>IF(原始数据!AZ299="","",原始数据!AZ299)</f>
        <v/>
      </c>
      <c r="AH299" s="177"/>
      <c r="AI299" s="177"/>
      <c r="AJ299" s="177"/>
      <c r="AK299" s="177"/>
      <c r="AL299" s="177"/>
      <c r="AM299" s="168"/>
      <c r="AN299" s="168"/>
      <c r="AO299" s="168"/>
      <c r="AP299" s="168"/>
      <c r="AQ299" s="182"/>
      <c r="AR299" s="182"/>
      <c r="AS299" s="182"/>
      <c r="AT299" s="182"/>
      <c r="AU299" s="183"/>
      <c r="AV299" s="183"/>
      <c r="AW299" s="183"/>
      <c r="AX299" s="183"/>
      <c r="AY299" s="184"/>
      <c r="AZ299" s="184"/>
      <c r="BA299" s="173"/>
      <c r="BB299" s="174"/>
      <c r="BC299" s="175">
        <f t="shared" si="17"/>
        <v>0</v>
      </c>
      <c r="BD299" s="175" t="str">
        <f t="shared" si="18"/>
        <v/>
      </c>
      <c r="BE299" s="142" t="str">
        <f t="shared" si="16"/>
        <v/>
      </c>
      <c r="BF299" s="176" t="str">
        <f t="shared" si="19"/>
        <v/>
      </c>
    </row>
    <row r="300" spans="1:58">
      <c r="A300" s="166">
        <f>输入错误检查!B299</f>
        <v>0</v>
      </c>
      <c r="B300" s="108" t="str">
        <f>原始数据!B300</f>
        <v/>
      </c>
      <c r="C300" s="108" t="str">
        <f>原始数据!C300</f>
        <v/>
      </c>
      <c r="D300" s="108" t="str">
        <f>原始数据!D300</f>
        <v/>
      </c>
      <c r="E300" s="108" t="str">
        <f>原始数据!E300</f>
        <v/>
      </c>
      <c r="F300" s="108" t="str">
        <f>原始数据!F300</f>
        <v/>
      </c>
      <c r="G300" s="108">
        <f>原始数据!G300</f>
        <v>5</v>
      </c>
      <c r="H300" s="108" t="str">
        <f>原始数据!H300</f>
        <v>下</v>
      </c>
      <c r="I300" s="108" t="str">
        <f>IF(原始数据!Y300="","",原始数据!Y300)</f>
        <v/>
      </c>
      <c r="J300" s="108" t="str">
        <f>原始数据!J300</f>
        <v/>
      </c>
      <c r="K300" s="167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39" t="str">
        <f>IF(原始数据!AT300="","",原始数据!AT300)</f>
        <v/>
      </c>
      <c r="M300" s="177"/>
      <c r="N300" s="181"/>
      <c r="O300" s="181"/>
      <c r="P300" s="167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39" t="str">
        <f>IF(原始数据!AU300="","",原始数据!AU300)</f>
        <v/>
      </c>
      <c r="R300" s="177"/>
      <c r="S300" s="177"/>
      <c r="T300" s="177"/>
      <c r="U300" s="167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39" t="str">
        <f>IF(原始数据!AW300="","",原始数据!AW300)</f>
        <v/>
      </c>
      <c r="W300" s="177"/>
      <c r="X300" s="177"/>
      <c r="Y300" s="177"/>
      <c r="Z300" s="167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39" t="str">
        <f>IF(原始数据!AY300="","",原始数据!AY300)</f>
        <v/>
      </c>
      <c r="AB300" s="177"/>
      <c r="AC300" s="177"/>
      <c r="AD300" s="177"/>
      <c r="AE300" s="139" t="str">
        <f>IF(原始数据!K300="","",原始数据!K300)</f>
        <v/>
      </c>
      <c r="AF300" s="139" t="str">
        <f>IF(原始数据!L300="","",原始数据!L300)</f>
        <v/>
      </c>
      <c r="AG300" s="139" t="str">
        <f>IF(原始数据!AZ300="","",原始数据!AZ300)</f>
        <v/>
      </c>
      <c r="AH300" s="177"/>
      <c r="AI300" s="177"/>
      <c r="AJ300" s="177"/>
      <c r="AK300" s="177"/>
      <c r="AL300" s="177"/>
      <c r="AM300" s="168"/>
      <c r="AN300" s="168"/>
      <c r="AO300" s="168"/>
      <c r="AP300" s="168"/>
      <c r="AQ300" s="182"/>
      <c r="AR300" s="182"/>
      <c r="AS300" s="182"/>
      <c r="AT300" s="182"/>
      <c r="AU300" s="183"/>
      <c r="AV300" s="183"/>
      <c r="AW300" s="183"/>
      <c r="AX300" s="183"/>
      <c r="AY300" s="184"/>
      <c r="AZ300" s="184"/>
      <c r="BA300" s="173"/>
      <c r="BB300" s="174"/>
      <c r="BC300" s="175">
        <f t="shared" si="17"/>
        <v>0</v>
      </c>
      <c r="BD300" s="175" t="str">
        <f t="shared" si="18"/>
        <v/>
      </c>
      <c r="BE300" s="142" t="str">
        <f t="shared" si="16"/>
        <v/>
      </c>
      <c r="BF300" s="176" t="str">
        <f t="shared" si="19"/>
        <v/>
      </c>
    </row>
    <row r="301" spans="1:58">
      <c r="A301" s="166">
        <f>输入错误检查!B300</f>
        <v>0</v>
      </c>
      <c r="B301" s="108" t="str">
        <f>原始数据!B301</f>
        <v/>
      </c>
      <c r="C301" s="108" t="str">
        <f>原始数据!C301</f>
        <v/>
      </c>
      <c r="D301" s="108" t="str">
        <f>原始数据!D301</f>
        <v/>
      </c>
      <c r="E301" s="108" t="str">
        <f>原始数据!E301</f>
        <v/>
      </c>
      <c r="F301" s="108" t="str">
        <f>原始数据!F301</f>
        <v/>
      </c>
      <c r="G301" s="108" t="str">
        <f>原始数据!G301</f>
        <v>加</v>
      </c>
      <c r="H301" s="108" t="str">
        <f>原始数据!H301</f>
        <v>上</v>
      </c>
      <c r="I301" s="108" t="str">
        <f>IF(原始数据!Y301="","",原始数据!Y301)</f>
        <v/>
      </c>
      <c r="J301" s="108" t="str">
        <f>原始数据!J301</f>
        <v/>
      </c>
      <c r="K301" s="167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39" t="str">
        <f>IF(原始数据!AT301="","",原始数据!AT301)</f>
        <v/>
      </c>
      <c r="M301" s="177"/>
      <c r="N301" s="181"/>
      <c r="O301" s="181"/>
      <c r="P301" s="167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39" t="str">
        <f>IF(原始数据!AU301="","",原始数据!AU301)</f>
        <v/>
      </c>
      <c r="R301" s="177"/>
      <c r="S301" s="177"/>
      <c r="T301" s="177"/>
      <c r="U301" s="167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39" t="str">
        <f>IF(原始数据!AW301="","",原始数据!AW301)</f>
        <v/>
      </c>
      <c r="W301" s="177"/>
      <c r="X301" s="177"/>
      <c r="Y301" s="177"/>
      <c r="Z301" s="167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39" t="str">
        <f>IF(原始数据!AY301="","",原始数据!AY301)</f>
        <v/>
      </c>
      <c r="AB301" s="177"/>
      <c r="AC301" s="177"/>
      <c r="AD301" s="177"/>
      <c r="AE301" s="139" t="str">
        <f>IF(原始数据!K301="","",原始数据!K301)</f>
        <v/>
      </c>
      <c r="AF301" s="139" t="str">
        <f>IF(原始数据!L301="","",原始数据!L301)</f>
        <v/>
      </c>
      <c r="AG301" s="139" t="str">
        <f>IF(原始数据!AZ301="","",原始数据!AZ301)</f>
        <v/>
      </c>
      <c r="AH301" s="177"/>
      <c r="AI301" s="177"/>
      <c r="AJ301" s="177"/>
      <c r="AK301" s="177"/>
      <c r="AL301" s="177"/>
      <c r="AM301" s="168"/>
      <c r="AN301" s="168"/>
      <c r="AO301" s="168"/>
      <c r="AP301" s="168"/>
      <c r="AQ301" s="182"/>
      <c r="AR301" s="182"/>
      <c r="AS301" s="182"/>
      <c r="AT301" s="182"/>
      <c r="AU301" s="183"/>
      <c r="AV301" s="183"/>
      <c r="AW301" s="183"/>
      <c r="AX301" s="183"/>
      <c r="AY301" s="184"/>
      <c r="AZ301" s="184"/>
      <c r="BA301" s="173"/>
      <c r="BB301" s="174"/>
      <c r="BC301" s="175">
        <f t="shared" si="17"/>
        <v>0</v>
      </c>
      <c r="BD301" s="175" t="str">
        <f t="shared" si="18"/>
        <v/>
      </c>
      <c r="BE301" s="142" t="str">
        <f t="shared" si="16"/>
        <v/>
      </c>
      <c r="BF301" s="176" t="str">
        <f t="shared" si="19"/>
        <v/>
      </c>
    </row>
    <row r="302" spans="1:58">
      <c r="A302" s="166">
        <f>输入错误检查!B301</f>
        <v>0</v>
      </c>
      <c r="B302" s="108" t="str">
        <f>原始数据!B302</f>
        <v/>
      </c>
      <c r="C302" s="108" t="str">
        <f>原始数据!C302</f>
        <v/>
      </c>
      <c r="D302" s="108" t="str">
        <f>原始数据!D302</f>
        <v/>
      </c>
      <c r="E302" s="108" t="str">
        <f>原始数据!E302</f>
        <v/>
      </c>
      <c r="F302" s="108" t="str">
        <f>原始数据!F302</f>
        <v/>
      </c>
      <c r="G302" s="108" t="str">
        <f>原始数据!G302</f>
        <v>加</v>
      </c>
      <c r="H302" s="108" t="str">
        <f>原始数据!H302</f>
        <v>下</v>
      </c>
      <c r="I302" s="108" t="str">
        <f>IF(原始数据!Y302="","",原始数据!Y302)</f>
        <v/>
      </c>
      <c r="J302" s="108" t="str">
        <f>原始数据!J302</f>
        <v/>
      </c>
      <c r="K302" s="167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39" t="str">
        <f>IF(原始数据!AT302="","",原始数据!AT302)</f>
        <v/>
      </c>
      <c r="M302" s="177"/>
      <c r="N302" s="181"/>
      <c r="O302" s="181"/>
      <c r="P302" s="167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39" t="str">
        <f>IF(原始数据!AU302="","",原始数据!AU302)</f>
        <v/>
      </c>
      <c r="R302" s="177"/>
      <c r="S302" s="177"/>
      <c r="T302" s="177"/>
      <c r="U302" s="167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39" t="str">
        <f>IF(原始数据!AW302="","",原始数据!AW302)</f>
        <v/>
      </c>
      <c r="W302" s="177"/>
      <c r="X302" s="177"/>
      <c r="Y302" s="177"/>
      <c r="Z302" s="167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39" t="str">
        <f>IF(原始数据!AY302="","",原始数据!AY302)</f>
        <v/>
      </c>
      <c r="AB302" s="177"/>
      <c r="AC302" s="177"/>
      <c r="AD302" s="177"/>
      <c r="AE302" s="139" t="str">
        <f>IF(原始数据!K302="","",原始数据!K302)</f>
        <v/>
      </c>
      <c r="AF302" s="139" t="str">
        <f>IF(原始数据!L302="","",原始数据!L302)</f>
        <v/>
      </c>
      <c r="AG302" s="139" t="str">
        <f>IF(原始数据!AZ302="","",原始数据!AZ302)</f>
        <v/>
      </c>
      <c r="AH302" s="177"/>
      <c r="AI302" s="177"/>
      <c r="AJ302" s="177"/>
      <c r="AK302" s="177"/>
      <c r="AL302" s="177"/>
      <c r="AM302" s="168"/>
      <c r="AN302" s="168"/>
      <c r="AO302" s="168"/>
      <c r="AP302" s="168"/>
      <c r="AQ302" s="182"/>
      <c r="AR302" s="182"/>
      <c r="AS302" s="182"/>
      <c r="AT302" s="182"/>
      <c r="AU302" s="183"/>
      <c r="AV302" s="183"/>
      <c r="AW302" s="183"/>
      <c r="AX302" s="183"/>
      <c r="AY302" s="184"/>
      <c r="AZ302" s="184"/>
      <c r="BA302" s="173"/>
      <c r="BB302" s="174"/>
      <c r="BC302" s="175">
        <f t="shared" si="17"/>
        <v>0</v>
      </c>
      <c r="BD302" s="175" t="str">
        <f t="shared" si="18"/>
        <v/>
      </c>
      <c r="BE302" s="142" t="str">
        <f t="shared" si="16"/>
        <v/>
      </c>
      <c r="BF302" s="176" t="str">
        <f t="shared" si="19"/>
        <v/>
      </c>
    </row>
    <row r="303" spans="1:58">
      <c r="A303" s="166">
        <f>输入错误检查!B302</f>
        <v>0</v>
      </c>
      <c r="B303" s="108" t="str">
        <f>原始数据!B303</f>
        <v/>
      </c>
      <c r="C303" s="108" t="str">
        <f>原始数据!C303</f>
        <v/>
      </c>
      <c r="D303" s="108" t="str">
        <f>原始数据!D303</f>
        <v/>
      </c>
      <c r="E303" s="108" t="str">
        <f>原始数据!E303</f>
        <v/>
      </c>
      <c r="F303" s="108" t="str">
        <f>原始数据!F303</f>
        <v/>
      </c>
      <c r="G303" s="108">
        <f>原始数据!G303</f>
        <v>1</v>
      </c>
      <c r="H303" s="108" t="str">
        <f>原始数据!H303</f>
        <v>上</v>
      </c>
      <c r="I303" s="108" t="str">
        <f>IF(原始数据!Y303="","",原始数据!Y303)</f>
        <v/>
      </c>
      <c r="J303" s="108" t="str">
        <f>原始数据!J303</f>
        <v/>
      </c>
      <c r="K303" s="167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39" t="str">
        <f>IF(原始数据!AT303="","",原始数据!AT303)</f>
        <v/>
      </c>
      <c r="M303" s="177"/>
      <c r="N303" s="181"/>
      <c r="O303" s="181"/>
      <c r="P303" s="167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39" t="str">
        <f>IF(原始数据!AU303="","",原始数据!AU303)</f>
        <v/>
      </c>
      <c r="R303" s="177"/>
      <c r="S303" s="177"/>
      <c r="T303" s="177"/>
      <c r="U303" s="167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39" t="str">
        <f>IF(原始数据!AW303="","",原始数据!AW303)</f>
        <v/>
      </c>
      <c r="W303" s="177"/>
      <c r="X303" s="177"/>
      <c r="Y303" s="177"/>
      <c r="Z303" s="167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39" t="str">
        <f>IF(原始数据!AY303="","",原始数据!AY303)</f>
        <v/>
      </c>
      <c r="AB303" s="177"/>
      <c r="AC303" s="177"/>
      <c r="AD303" s="177"/>
      <c r="AE303" s="139" t="str">
        <f>IF(原始数据!K303="","",原始数据!K303)</f>
        <v/>
      </c>
      <c r="AF303" s="139" t="str">
        <f>IF(原始数据!L303="","",原始数据!L303)</f>
        <v/>
      </c>
      <c r="AG303" s="139" t="str">
        <f>IF(原始数据!AZ303="","",原始数据!AZ303)</f>
        <v/>
      </c>
      <c r="AH303" s="177"/>
      <c r="AI303" s="177"/>
      <c r="AJ303" s="177"/>
      <c r="AK303" s="179"/>
      <c r="AL303" s="179"/>
      <c r="AM303" s="168"/>
      <c r="AN303" s="168"/>
      <c r="AO303" s="168"/>
      <c r="AP303" s="168"/>
      <c r="AQ303" s="182"/>
      <c r="AR303" s="182"/>
      <c r="AS303" s="182"/>
      <c r="AT303" s="182"/>
      <c r="AU303" s="183"/>
      <c r="AV303" s="183"/>
      <c r="AW303" s="183"/>
      <c r="AX303" s="183"/>
      <c r="AY303" s="184"/>
      <c r="AZ303" s="184"/>
      <c r="BA303" s="173"/>
      <c r="BB303" s="174"/>
      <c r="BC303" s="175">
        <f t="shared" si="17"/>
        <v>0</v>
      </c>
      <c r="BD303" s="175" t="str">
        <f t="shared" si="18"/>
        <v/>
      </c>
      <c r="BE303" s="142" t="str">
        <f t="shared" si="16"/>
        <v/>
      </c>
      <c r="BF303" s="176" t="str">
        <f t="shared" si="19"/>
        <v/>
      </c>
    </row>
    <row r="304" spans="1:58">
      <c r="A304" s="166">
        <f>输入错误检查!B303</f>
        <v>0</v>
      </c>
      <c r="B304" s="108" t="str">
        <f>原始数据!B304</f>
        <v/>
      </c>
      <c r="C304" s="108" t="str">
        <f>原始数据!C304</f>
        <v/>
      </c>
      <c r="D304" s="108" t="str">
        <f>原始数据!D304</f>
        <v/>
      </c>
      <c r="E304" s="108" t="str">
        <f>原始数据!E304</f>
        <v/>
      </c>
      <c r="F304" s="108" t="str">
        <f>原始数据!F304</f>
        <v/>
      </c>
      <c r="G304" s="108">
        <f>原始数据!G304</f>
        <v>1</v>
      </c>
      <c r="H304" s="108" t="str">
        <f>原始数据!H304</f>
        <v>下</v>
      </c>
      <c r="I304" s="108" t="str">
        <f>IF(原始数据!Y304="","",原始数据!Y304)</f>
        <v/>
      </c>
      <c r="J304" s="108" t="str">
        <f>原始数据!J304</f>
        <v/>
      </c>
      <c r="K304" s="167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39" t="str">
        <f>IF(原始数据!AT304="","",原始数据!AT304)</f>
        <v/>
      </c>
      <c r="M304" s="177"/>
      <c r="N304" s="181"/>
      <c r="O304" s="181"/>
      <c r="P304" s="167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39" t="str">
        <f>IF(原始数据!AU304="","",原始数据!AU304)</f>
        <v/>
      </c>
      <c r="R304" s="177"/>
      <c r="S304" s="177"/>
      <c r="T304" s="177"/>
      <c r="U304" s="167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39" t="str">
        <f>IF(原始数据!AW304="","",原始数据!AW304)</f>
        <v/>
      </c>
      <c r="W304" s="177"/>
      <c r="X304" s="177"/>
      <c r="Y304" s="177"/>
      <c r="Z304" s="167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39" t="str">
        <f>IF(原始数据!AY304="","",原始数据!AY304)</f>
        <v/>
      </c>
      <c r="AB304" s="177"/>
      <c r="AC304" s="177"/>
      <c r="AD304" s="177"/>
      <c r="AE304" s="139" t="str">
        <f>IF(原始数据!K304="","",原始数据!K304)</f>
        <v/>
      </c>
      <c r="AF304" s="139" t="str">
        <f>IF(原始数据!L304="","",原始数据!L304)</f>
        <v/>
      </c>
      <c r="AG304" s="139" t="str">
        <f>IF(原始数据!AZ304="","",原始数据!AZ304)</f>
        <v/>
      </c>
      <c r="AH304" s="177"/>
      <c r="AI304" s="177"/>
      <c r="AJ304" s="177"/>
      <c r="AK304" s="179"/>
      <c r="AL304" s="179"/>
      <c r="AM304" s="168"/>
      <c r="AN304" s="168"/>
      <c r="AO304" s="168"/>
      <c r="AP304" s="168"/>
      <c r="AQ304" s="182"/>
      <c r="AR304" s="182"/>
      <c r="AS304" s="182"/>
      <c r="AT304" s="182"/>
      <c r="AU304" s="183"/>
      <c r="AV304" s="183"/>
      <c r="AW304" s="183"/>
      <c r="AX304" s="183"/>
      <c r="AY304" s="184"/>
      <c r="AZ304" s="184"/>
      <c r="BA304" s="173"/>
      <c r="BB304" s="174"/>
      <c r="BC304" s="175">
        <f t="shared" si="17"/>
        <v>0</v>
      </c>
      <c r="BD304" s="175" t="str">
        <f t="shared" si="18"/>
        <v/>
      </c>
      <c r="BE304" s="142" t="str">
        <f t="shared" si="16"/>
        <v/>
      </c>
      <c r="BF304" s="176" t="str">
        <f t="shared" si="19"/>
        <v/>
      </c>
    </row>
    <row r="305" spans="1:58">
      <c r="A305" s="166">
        <f>输入错误检查!B304</f>
        <v>0</v>
      </c>
      <c r="B305" s="108" t="str">
        <f>原始数据!B305</f>
        <v/>
      </c>
      <c r="C305" s="108" t="str">
        <f>原始数据!C305</f>
        <v/>
      </c>
      <c r="D305" s="108" t="str">
        <f>原始数据!D305</f>
        <v/>
      </c>
      <c r="E305" s="108" t="str">
        <f>原始数据!E305</f>
        <v/>
      </c>
      <c r="F305" s="108" t="str">
        <f>原始数据!F305</f>
        <v/>
      </c>
      <c r="G305" s="108">
        <f>原始数据!G305</f>
        <v>2</v>
      </c>
      <c r="H305" s="108" t="str">
        <f>原始数据!H305</f>
        <v>上</v>
      </c>
      <c r="I305" s="108" t="str">
        <f>IF(原始数据!Y305="","",原始数据!Y305)</f>
        <v/>
      </c>
      <c r="J305" s="108" t="str">
        <f>原始数据!J305</f>
        <v/>
      </c>
      <c r="K305" s="167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39" t="str">
        <f>IF(原始数据!AT305="","",原始数据!AT305)</f>
        <v/>
      </c>
      <c r="M305" s="177"/>
      <c r="N305" s="181"/>
      <c r="O305" s="181"/>
      <c r="P305" s="167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39" t="str">
        <f>IF(原始数据!AU305="","",原始数据!AU305)</f>
        <v/>
      </c>
      <c r="R305" s="177"/>
      <c r="S305" s="177"/>
      <c r="T305" s="177"/>
      <c r="U305" s="167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39" t="str">
        <f>IF(原始数据!AW305="","",原始数据!AW305)</f>
        <v/>
      </c>
      <c r="W305" s="177"/>
      <c r="X305" s="177"/>
      <c r="Y305" s="177"/>
      <c r="Z305" s="167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39" t="str">
        <f>IF(原始数据!AY305="","",原始数据!AY305)</f>
        <v/>
      </c>
      <c r="AB305" s="177"/>
      <c r="AC305" s="177"/>
      <c r="AD305" s="177"/>
      <c r="AE305" s="139" t="str">
        <f>IF(原始数据!K305="","",原始数据!K305)</f>
        <v/>
      </c>
      <c r="AF305" s="139" t="str">
        <f>IF(原始数据!L305="","",原始数据!L305)</f>
        <v/>
      </c>
      <c r="AG305" s="139" t="str">
        <f>IF(原始数据!AZ305="","",原始数据!AZ305)</f>
        <v/>
      </c>
      <c r="AH305" s="177"/>
      <c r="AI305" s="177"/>
      <c r="AJ305" s="177"/>
      <c r="AK305" s="179"/>
      <c r="AL305" s="179"/>
      <c r="AM305" s="168"/>
      <c r="AN305" s="168"/>
      <c r="AO305" s="168"/>
      <c r="AP305" s="168"/>
      <c r="AQ305" s="182"/>
      <c r="AR305" s="182"/>
      <c r="AS305" s="182"/>
      <c r="AT305" s="182"/>
      <c r="AU305" s="183"/>
      <c r="AV305" s="183"/>
      <c r="AW305" s="183"/>
      <c r="AX305" s="183"/>
      <c r="AY305" s="184"/>
      <c r="AZ305" s="184"/>
      <c r="BA305" s="173"/>
      <c r="BB305" s="174"/>
      <c r="BC305" s="175">
        <f t="shared" si="17"/>
        <v>0</v>
      </c>
      <c r="BD305" s="175" t="str">
        <f t="shared" si="18"/>
        <v/>
      </c>
      <c r="BE305" s="142" t="str">
        <f t="shared" si="16"/>
        <v/>
      </c>
      <c r="BF305" s="176" t="str">
        <f t="shared" si="19"/>
        <v/>
      </c>
    </row>
    <row r="306" spans="1:58">
      <c r="A306" s="166">
        <f>输入错误检查!B305</f>
        <v>0</v>
      </c>
      <c r="B306" s="108" t="str">
        <f>原始数据!B306</f>
        <v/>
      </c>
      <c r="C306" s="108" t="str">
        <f>原始数据!C306</f>
        <v/>
      </c>
      <c r="D306" s="108" t="str">
        <f>原始数据!D306</f>
        <v/>
      </c>
      <c r="E306" s="108" t="str">
        <f>原始数据!E306</f>
        <v/>
      </c>
      <c r="F306" s="108" t="str">
        <f>原始数据!F306</f>
        <v/>
      </c>
      <c r="G306" s="108">
        <f>原始数据!G306</f>
        <v>2</v>
      </c>
      <c r="H306" s="108" t="str">
        <f>原始数据!H306</f>
        <v>下</v>
      </c>
      <c r="I306" s="108" t="str">
        <f>IF(原始数据!Y306="","",原始数据!Y306)</f>
        <v/>
      </c>
      <c r="J306" s="108" t="str">
        <f>原始数据!J306</f>
        <v/>
      </c>
      <c r="K306" s="167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39" t="str">
        <f>IF(原始数据!AT306="","",原始数据!AT306)</f>
        <v/>
      </c>
      <c r="M306" s="177"/>
      <c r="N306" s="181"/>
      <c r="O306" s="181"/>
      <c r="P306" s="167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39" t="str">
        <f>IF(原始数据!AU306="","",原始数据!AU306)</f>
        <v/>
      </c>
      <c r="R306" s="177"/>
      <c r="S306" s="177"/>
      <c r="T306" s="177"/>
      <c r="U306" s="167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39" t="str">
        <f>IF(原始数据!AW306="","",原始数据!AW306)</f>
        <v/>
      </c>
      <c r="W306" s="177"/>
      <c r="X306" s="177"/>
      <c r="Y306" s="177"/>
      <c r="Z306" s="167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39" t="str">
        <f>IF(原始数据!AY306="","",原始数据!AY306)</f>
        <v/>
      </c>
      <c r="AB306" s="177"/>
      <c r="AC306" s="177"/>
      <c r="AD306" s="177"/>
      <c r="AE306" s="139" t="str">
        <f>IF(原始数据!K306="","",原始数据!K306)</f>
        <v/>
      </c>
      <c r="AF306" s="139" t="str">
        <f>IF(原始数据!L306="","",原始数据!L306)</f>
        <v/>
      </c>
      <c r="AG306" s="139" t="str">
        <f>IF(原始数据!AZ306="","",原始数据!AZ306)</f>
        <v/>
      </c>
      <c r="AH306" s="177"/>
      <c r="AI306" s="177"/>
      <c r="AJ306" s="177"/>
      <c r="AK306" s="179"/>
      <c r="AL306" s="179"/>
      <c r="AM306" s="168"/>
      <c r="AN306" s="168"/>
      <c r="AO306" s="168"/>
      <c r="AP306" s="168"/>
      <c r="AQ306" s="182"/>
      <c r="AR306" s="182"/>
      <c r="AS306" s="182"/>
      <c r="AT306" s="182"/>
      <c r="AU306" s="183"/>
      <c r="AV306" s="183"/>
      <c r="AW306" s="183"/>
      <c r="AX306" s="183"/>
      <c r="AY306" s="184"/>
      <c r="AZ306" s="184"/>
      <c r="BA306" s="173"/>
      <c r="BB306" s="174"/>
      <c r="BC306" s="175">
        <f t="shared" si="17"/>
        <v>0</v>
      </c>
      <c r="BD306" s="175" t="str">
        <f t="shared" si="18"/>
        <v/>
      </c>
      <c r="BE306" s="142" t="str">
        <f t="shared" si="16"/>
        <v/>
      </c>
      <c r="BF306" s="176" t="str">
        <f t="shared" si="19"/>
        <v/>
      </c>
    </row>
    <row r="307" spans="1:58">
      <c r="A307" s="166">
        <f>输入错误检查!B306</f>
        <v>0</v>
      </c>
      <c r="B307" s="108" t="str">
        <f>原始数据!B307</f>
        <v/>
      </c>
      <c r="C307" s="108" t="str">
        <f>原始数据!C307</f>
        <v/>
      </c>
      <c r="D307" s="108" t="str">
        <f>原始数据!D307</f>
        <v/>
      </c>
      <c r="E307" s="108" t="str">
        <f>原始数据!E307</f>
        <v/>
      </c>
      <c r="F307" s="108" t="str">
        <f>原始数据!F307</f>
        <v/>
      </c>
      <c r="G307" s="108">
        <f>原始数据!G307</f>
        <v>3</v>
      </c>
      <c r="H307" s="108" t="str">
        <f>原始数据!H307</f>
        <v>上</v>
      </c>
      <c r="I307" s="108" t="str">
        <f>IF(原始数据!Y307="","",原始数据!Y307)</f>
        <v/>
      </c>
      <c r="J307" s="108" t="str">
        <f>原始数据!J307</f>
        <v/>
      </c>
      <c r="K307" s="167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39" t="str">
        <f>IF(原始数据!AT307="","",原始数据!AT307)</f>
        <v/>
      </c>
      <c r="M307" s="177"/>
      <c r="N307" s="181"/>
      <c r="O307" s="181"/>
      <c r="P307" s="167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39" t="str">
        <f>IF(原始数据!AU307="","",原始数据!AU307)</f>
        <v/>
      </c>
      <c r="R307" s="177"/>
      <c r="S307" s="177"/>
      <c r="T307" s="177"/>
      <c r="U307" s="167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39" t="str">
        <f>IF(原始数据!AW307="","",原始数据!AW307)</f>
        <v/>
      </c>
      <c r="W307" s="177"/>
      <c r="X307" s="177"/>
      <c r="Y307" s="177"/>
      <c r="Z307" s="167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39" t="str">
        <f>IF(原始数据!AY307="","",原始数据!AY307)</f>
        <v/>
      </c>
      <c r="AB307" s="177"/>
      <c r="AC307" s="177"/>
      <c r="AD307" s="177"/>
      <c r="AE307" s="139" t="str">
        <f>IF(原始数据!K307="","",原始数据!K307)</f>
        <v/>
      </c>
      <c r="AF307" s="139" t="str">
        <f>IF(原始数据!L307="","",原始数据!L307)</f>
        <v/>
      </c>
      <c r="AG307" s="139" t="str">
        <f>IF(原始数据!AZ307="","",原始数据!AZ307)</f>
        <v/>
      </c>
      <c r="AH307" s="177"/>
      <c r="AI307" s="177"/>
      <c r="AJ307" s="177"/>
      <c r="AK307" s="177"/>
      <c r="AL307" s="177"/>
      <c r="AM307" s="168"/>
      <c r="AN307" s="168"/>
      <c r="AO307" s="168"/>
      <c r="AP307" s="168"/>
      <c r="AQ307" s="182"/>
      <c r="AR307" s="182"/>
      <c r="AS307" s="182"/>
      <c r="AT307" s="182"/>
      <c r="AU307" s="183"/>
      <c r="AV307" s="183"/>
      <c r="AW307" s="183"/>
      <c r="AX307" s="183"/>
      <c r="AY307" s="184"/>
      <c r="AZ307" s="184"/>
      <c r="BA307" s="173"/>
      <c r="BB307" s="174"/>
      <c r="BC307" s="175">
        <f t="shared" si="17"/>
        <v>0</v>
      </c>
      <c r="BD307" s="175" t="str">
        <f t="shared" si="18"/>
        <v/>
      </c>
      <c r="BE307" s="142" t="str">
        <f t="shared" si="16"/>
        <v/>
      </c>
      <c r="BF307" s="176" t="str">
        <f t="shared" si="19"/>
        <v/>
      </c>
    </row>
    <row r="308" spans="1:58">
      <c r="A308" s="166">
        <f>输入错误检查!B307</f>
        <v>0</v>
      </c>
      <c r="B308" s="108" t="str">
        <f>原始数据!B308</f>
        <v/>
      </c>
      <c r="C308" s="108" t="str">
        <f>原始数据!C308</f>
        <v/>
      </c>
      <c r="D308" s="108" t="str">
        <f>原始数据!D308</f>
        <v/>
      </c>
      <c r="E308" s="108" t="str">
        <f>原始数据!E308</f>
        <v/>
      </c>
      <c r="F308" s="108" t="str">
        <f>原始数据!F308</f>
        <v/>
      </c>
      <c r="G308" s="108">
        <f>原始数据!G308</f>
        <v>3</v>
      </c>
      <c r="H308" s="108" t="str">
        <f>原始数据!H308</f>
        <v>下</v>
      </c>
      <c r="I308" s="108" t="str">
        <f>IF(原始数据!Y308="","",原始数据!Y308)</f>
        <v/>
      </c>
      <c r="J308" s="108" t="str">
        <f>原始数据!J308</f>
        <v/>
      </c>
      <c r="K308" s="167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39" t="str">
        <f>IF(原始数据!AT308="","",原始数据!AT308)</f>
        <v/>
      </c>
      <c r="M308" s="177"/>
      <c r="N308" s="181"/>
      <c r="O308" s="181"/>
      <c r="P308" s="167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39" t="str">
        <f>IF(原始数据!AU308="","",原始数据!AU308)</f>
        <v/>
      </c>
      <c r="R308" s="177"/>
      <c r="S308" s="177"/>
      <c r="T308" s="177"/>
      <c r="U308" s="167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39" t="str">
        <f>IF(原始数据!AW308="","",原始数据!AW308)</f>
        <v/>
      </c>
      <c r="W308" s="177"/>
      <c r="X308" s="177"/>
      <c r="Y308" s="177"/>
      <c r="Z308" s="167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39" t="str">
        <f>IF(原始数据!AY308="","",原始数据!AY308)</f>
        <v/>
      </c>
      <c r="AB308" s="177"/>
      <c r="AC308" s="177"/>
      <c r="AD308" s="177"/>
      <c r="AE308" s="139" t="str">
        <f>IF(原始数据!K308="","",原始数据!K308)</f>
        <v/>
      </c>
      <c r="AF308" s="139" t="str">
        <f>IF(原始数据!L308="","",原始数据!L308)</f>
        <v/>
      </c>
      <c r="AG308" s="139" t="str">
        <f>IF(原始数据!AZ308="","",原始数据!AZ308)</f>
        <v/>
      </c>
      <c r="AH308" s="177"/>
      <c r="AI308" s="177"/>
      <c r="AJ308" s="177"/>
      <c r="AK308" s="177"/>
      <c r="AL308" s="177"/>
      <c r="AM308" s="168"/>
      <c r="AN308" s="168"/>
      <c r="AO308" s="168"/>
      <c r="AP308" s="168"/>
      <c r="AQ308" s="182"/>
      <c r="AR308" s="182"/>
      <c r="AS308" s="182"/>
      <c r="AT308" s="182"/>
      <c r="AU308" s="183"/>
      <c r="AV308" s="183"/>
      <c r="AW308" s="183"/>
      <c r="AX308" s="183"/>
      <c r="AY308" s="184"/>
      <c r="AZ308" s="184"/>
      <c r="BA308" s="173"/>
      <c r="BB308" s="174"/>
      <c r="BC308" s="175">
        <f t="shared" si="17"/>
        <v>0</v>
      </c>
      <c r="BD308" s="175" t="str">
        <f t="shared" si="18"/>
        <v/>
      </c>
      <c r="BE308" s="142" t="str">
        <f t="shared" si="16"/>
        <v/>
      </c>
      <c r="BF308" s="176" t="str">
        <f t="shared" si="19"/>
        <v/>
      </c>
    </row>
    <row r="309" spans="1:58">
      <c r="A309" s="166">
        <f>输入错误检查!B308</f>
        <v>0</v>
      </c>
      <c r="B309" s="108" t="str">
        <f>原始数据!B309</f>
        <v/>
      </c>
      <c r="C309" s="108" t="str">
        <f>原始数据!C309</f>
        <v/>
      </c>
      <c r="D309" s="108" t="str">
        <f>原始数据!D309</f>
        <v/>
      </c>
      <c r="E309" s="108" t="str">
        <f>原始数据!E309</f>
        <v/>
      </c>
      <c r="F309" s="108" t="str">
        <f>原始数据!F309</f>
        <v/>
      </c>
      <c r="G309" s="108">
        <f>原始数据!G309</f>
        <v>4</v>
      </c>
      <c r="H309" s="108" t="str">
        <f>原始数据!H309</f>
        <v>上</v>
      </c>
      <c r="I309" s="108" t="str">
        <f>IF(原始数据!Y309="","",原始数据!Y309)</f>
        <v/>
      </c>
      <c r="J309" s="108" t="str">
        <f>原始数据!J309</f>
        <v/>
      </c>
      <c r="K309" s="167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39" t="str">
        <f>IF(原始数据!AT309="","",原始数据!AT309)</f>
        <v/>
      </c>
      <c r="M309" s="177"/>
      <c r="N309" s="181"/>
      <c r="O309" s="181"/>
      <c r="P309" s="167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39" t="str">
        <f>IF(原始数据!AU309="","",原始数据!AU309)</f>
        <v/>
      </c>
      <c r="R309" s="177"/>
      <c r="S309" s="177"/>
      <c r="T309" s="177"/>
      <c r="U309" s="167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39" t="str">
        <f>IF(原始数据!AW309="","",原始数据!AW309)</f>
        <v/>
      </c>
      <c r="W309" s="177"/>
      <c r="X309" s="177"/>
      <c r="Y309" s="177"/>
      <c r="Z309" s="167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39" t="str">
        <f>IF(原始数据!AY309="","",原始数据!AY309)</f>
        <v/>
      </c>
      <c r="AB309" s="177"/>
      <c r="AC309" s="177"/>
      <c r="AD309" s="177"/>
      <c r="AE309" s="139" t="str">
        <f>IF(原始数据!K309="","",原始数据!K309)</f>
        <v/>
      </c>
      <c r="AF309" s="139" t="str">
        <f>IF(原始数据!L309="","",原始数据!L309)</f>
        <v/>
      </c>
      <c r="AG309" s="139" t="str">
        <f>IF(原始数据!AZ309="","",原始数据!AZ309)</f>
        <v/>
      </c>
      <c r="AH309" s="177"/>
      <c r="AI309" s="177"/>
      <c r="AJ309" s="177"/>
      <c r="AK309" s="177"/>
      <c r="AL309" s="177"/>
      <c r="AM309" s="168"/>
      <c r="AN309" s="168"/>
      <c r="AO309" s="168"/>
      <c r="AP309" s="168"/>
      <c r="AQ309" s="182"/>
      <c r="AR309" s="182"/>
      <c r="AS309" s="182"/>
      <c r="AT309" s="182"/>
      <c r="AU309" s="183"/>
      <c r="AV309" s="183"/>
      <c r="AW309" s="183"/>
      <c r="AX309" s="183"/>
      <c r="AY309" s="184"/>
      <c r="AZ309" s="184"/>
      <c r="BA309" s="173"/>
      <c r="BB309" s="174"/>
      <c r="BC309" s="175">
        <f t="shared" si="17"/>
        <v>0</v>
      </c>
      <c r="BD309" s="175" t="str">
        <f t="shared" si="18"/>
        <v/>
      </c>
      <c r="BE309" s="142" t="str">
        <f t="shared" si="16"/>
        <v/>
      </c>
      <c r="BF309" s="176" t="str">
        <f t="shared" si="19"/>
        <v/>
      </c>
    </row>
    <row r="310" spans="1:58">
      <c r="A310" s="166">
        <f>输入错误检查!B309</f>
        <v>0</v>
      </c>
      <c r="B310" s="108" t="str">
        <f>原始数据!B310</f>
        <v/>
      </c>
      <c r="C310" s="108" t="str">
        <f>原始数据!C310</f>
        <v/>
      </c>
      <c r="D310" s="108" t="str">
        <f>原始数据!D310</f>
        <v/>
      </c>
      <c r="E310" s="108" t="str">
        <f>原始数据!E310</f>
        <v/>
      </c>
      <c r="F310" s="108" t="str">
        <f>原始数据!F310</f>
        <v/>
      </c>
      <c r="G310" s="108">
        <f>原始数据!G310</f>
        <v>4</v>
      </c>
      <c r="H310" s="108" t="str">
        <f>原始数据!H310</f>
        <v>下</v>
      </c>
      <c r="I310" s="108" t="str">
        <f>IF(原始数据!Y310="","",原始数据!Y310)</f>
        <v/>
      </c>
      <c r="J310" s="108" t="str">
        <f>原始数据!J310</f>
        <v/>
      </c>
      <c r="K310" s="167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39" t="str">
        <f>IF(原始数据!AT310="","",原始数据!AT310)</f>
        <v/>
      </c>
      <c r="M310" s="177"/>
      <c r="N310" s="181"/>
      <c r="O310" s="181"/>
      <c r="P310" s="167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39" t="str">
        <f>IF(原始数据!AU310="","",原始数据!AU310)</f>
        <v/>
      </c>
      <c r="R310" s="177"/>
      <c r="S310" s="177"/>
      <c r="T310" s="177"/>
      <c r="U310" s="167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39" t="str">
        <f>IF(原始数据!AW310="","",原始数据!AW310)</f>
        <v/>
      </c>
      <c r="W310" s="177"/>
      <c r="X310" s="177"/>
      <c r="Y310" s="177"/>
      <c r="Z310" s="167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39" t="str">
        <f>IF(原始数据!AY310="","",原始数据!AY310)</f>
        <v/>
      </c>
      <c r="AB310" s="177"/>
      <c r="AC310" s="177"/>
      <c r="AD310" s="177"/>
      <c r="AE310" s="139" t="str">
        <f>IF(原始数据!K310="","",原始数据!K310)</f>
        <v/>
      </c>
      <c r="AF310" s="139" t="str">
        <f>IF(原始数据!L310="","",原始数据!L310)</f>
        <v/>
      </c>
      <c r="AG310" s="139" t="str">
        <f>IF(原始数据!AZ310="","",原始数据!AZ310)</f>
        <v/>
      </c>
      <c r="AH310" s="177"/>
      <c r="AI310" s="177"/>
      <c r="AJ310" s="177"/>
      <c r="AK310" s="177"/>
      <c r="AL310" s="177"/>
      <c r="AM310" s="168"/>
      <c r="AN310" s="168"/>
      <c r="AO310" s="168"/>
      <c r="AP310" s="168"/>
      <c r="AQ310" s="182"/>
      <c r="AR310" s="182"/>
      <c r="AS310" s="182"/>
      <c r="AT310" s="182"/>
      <c r="AU310" s="183"/>
      <c r="AV310" s="183"/>
      <c r="AW310" s="183"/>
      <c r="AX310" s="183"/>
      <c r="AY310" s="184"/>
      <c r="AZ310" s="184"/>
      <c r="BA310" s="173"/>
      <c r="BB310" s="174"/>
      <c r="BC310" s="175">
        <f t="shared" si="17"/>
        <v>0</v>
      </c>
      <c r="BD310" s="175" t="str">
        <f t="shared" si="18"/>
        <v/>
      </c>
      <c r="BE310" s="142" t="str">
        <f t="shared" si="16"/>
        <v/>
      </c>
      <c r="BF310" s="176" t="str">
        <f t="shared" si="19"/>
        <v/>
      </c>
    </row>
    <row r="311" spans="1:58">
      <c r="A311" s="166">
        <f>输入错误检查!B310</f>
        <v>0</v>
      </c>
      <c r="B311" s="108" t="str">
        <f>原始数据!B311</f>
        <v/>
      </c>
      <c r="C311" s="108" t="str">
        <f>原始数据!C311</f>
        <v/>
      </c>
      <c r="D311" s="108" t="str">
        <f>原始数据!D311</f>
        <v/>
      </c>
      <c r="E311" s="108" t="str">
        <f>原始数据!E311</f>
        <v/>
      </c>
      <c r="F311" s="108" t="str">
        <f>原始数据!F311</f>
        <v/>
      </c>
      <c r="G311" s="108">
        <f>原始数据!G311</f>
        <v>5</v>
      </c>
      <c r="H311" s="108" t="str">
        <f>原始数据!H311</f>
        <v>上</v>
      </c>
      <c r="I311" s="108" t="str">
        <f>IF(原始数据!Y311="","",原始数据!Y311)</f>
        <v/>
      </c>
      <c r="J311" s="108" t="str">
        <f>原始数据!J311</f>
        <v/>
      </c>
      <c r="K311" s="167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39" t="str">
        <f>IF(原始数据!AT311="","",原始数据!AT311)</f>
        <v/>
      </c>
      <c r="M311" s="177"/>
      <c r="N311" s="181"/>
      <c r="O311" s="181"/>
      <c r="P311" s="167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39" t="str">
        <f>IF(原始数据!AU311="","",原始数据!AU311)</f>
        <v/>
      </c>
      <c r="R311" s="177"/>
      <c r="S311" s="177"/>
      <c r="T311" s="177"/>
      <c r="U311" s="167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39" t="str">
        <f>IF(原始数据!AW311="","",原始数据!AW311)</f>
        <v/>
      </c>
      <c r="W311" s="177"/>
      <c r="X311" s="177"/>
      <c r="Y311" s="177"/>
      <c r="Z311" s="167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39" t="str">
        <f>IF(原始数据!AY311="","",原始数据!AY311)</f>
        <v/>
      </c>
      <c r="AB311" s="177"/>
      <c r="AC311" s="177"/>
      <c r="AD311" s="177"/>
      <c r="AE311" s="139" t="str">
        <f>IF(原始数据!K311="","",原始数据!K311)</f>
        <v/>
      </c>
      <c r="AF311" s="139" t="str">
        <f>IF(原始数据!L311="","",原始数据!L311)</f>
        <v/>
      </c>
      <c r="AG311" s="139" t="str">
        <f>IF(原始数据!AZ311="","",原始数据!AZ311)</f>
        <v/>
      </c>
      <c r="AH311" s="177"/>
      <c r="AI311" s="177"/>
      <c r="AJ311" s="177"/>
      <c r="AK311" s="177"/>
      <c r="AL311" s="177"/>
      <c r="AM311" s="168"/>
      <c r="AN311" s="168"/>
      <c r="AO311" s="168"/>
      <c r="AP311" s="168"/>
      <c r="AQ311" s="182"/>
      <c r="AR311" s="182"/>
      <c r="AS311" s="182"/>
      <c r="AT311" s="182"/>
      <c r="AU311" s="183"/>
      <c r="AV311" s="183"/>
      <c r="AW311" s="183"/>
      <c r="AX311" s="183"/>
      <c r="AY311" s="184"/>
      <c r="AZ311" s="184"/>
      <c r="BA311" s="173"/>
      <c r="BB311" s="174"/>
      <c r="BC311" s="175">
        <f t="shared" si="17"/>
        <v>0</v>
      </c>
      <c r="BD311" s="175" t="str">
        <f t="shared" si="18"/>
        <v/>
      </c>
      <c r="BE311" s="142" t="str">
        <f t="shared" si="16"/>
        <v/>
      </c>
      <c r="BF311" s="176" t="str">
        <f t="shared" si="19"/>
        <v/>
      </c>
    </row>
    <row r="312" spans="1:58">
      <c r="A312" s="166">
        <f>输入错误检查!B311</f>
        <v>0</v>
      </c>
      <c r="B312" s="108" t="str">
        <f>原始数据!B312</f>
        <v/>
      </c>
      <c r="C312" s="108" t="str">
        <f>原始数据!C312</f>
        <v/>
      </c>
      <c r="D312" s="108" t="str">
        <f>原始数据!D312</f>
        <v/>
      </c>
      <c r="E312" s="108" t="str">
        <f>原始数据!E312</f>
        <v/>
      </c>
      <c r="F312" s="108" t="str">
        <f>原始数据!F312</f>
        <v/>
      </c>
      <c r="G312" s="108">
        <f>原始数据!G312</f>
        <v>5</v>
      </c>
      <c r="H312" s="108" t="str">
        <f>原始数据!H312</f>
        <v>下</v>
      </c>
      <c r="I312" s="108" t="str">
        <f>IF(原始数据!Y312="","",原始数据!Y312)</f>
        <v/>
      </c>
      <c r="J312" s="108" t="str">
        <f>原始数据!J312</f>
        <v/>
      </c>
      <c r="K312" s="167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39" t="str">
        <f>IF(原始数据!AT312="","",原始数据!AT312)</f>
        <v/>
      </c>
      <c r="M312" s="177"/>
      <c r="N312" s="181"/>
      <c r="O312" s="181"/>
      <c r="P312" s="167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39" t="str">
        <f>IF(原始数据!AU312="","",原始数据!AU312)</f>
        <v/>
      </c>
      <c r="R312" s="177"/>
      <c r="S312" s="177"/>
      <c r="T312" s="177"/>
      <c r="U312" s="167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39" t="str">
        <f>IF(原始数据!AW312="","",原始数据!AW312)</f>
        <v/>
      </c>
      <c r="W312" s="177"/>
      <c r="X312" s="177"/>
      <c r="Y312" s="177"/>
      <c r="Z312" s="167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39" t="str">
        <f>IF(原始数据!AY312="","",原始数据!AY312)</f>
        <v/>
      </c>
      <c r="AB312" s="177"/>
      <c r="AC312" s="177"/>
      <c r="AD312" s="177"/>
      <c r="AE312" s="139" t="str">
        <f>IF(原始数据!K312="","",原始数据!K312)</f>
        <v/>
      </c>
      <c r="AF312" s="139" t="str">
        <f>IF(原始数据!L312="","",原始数据!L312)</f>
        <v/>
      </c>
      <c r="AG312" s="139" t="str">
        <f>IF(原始数据!AZ312="","",原始数据!AZ312)</f>
        <v/>
      </c>
      <c r="AH312" s="177"/>
      <c r="AI312" s="177"/>
      <c r="AJ312" s="177"/>
      <c r="AK312" s="177"/>
      <c r="AL312" s="177"/>
      <c r="AM312" s="168"/>
      <c r="AN312" s="168"/>
      <c r="AO312" s="168"/>
      <c r="AP312" s="168"/>
      <c r="AQ312" s="182"/>
      <c r="AR312" s="182"/>
      <c r="AS312" s="182"/>
      <c r="AT312" s="182"/>
      <c r="AU312" s="183"/>
      <c r="AV312" s="183"/>
      <c r="AW312" s="183"/>
      <c r="AX312" s="183"/>
      <c r="AY312" s="184"/>
      <c r="AZ312" s="184"/>
      <c r="BA312" s="173"/>
      <c r="BB312" s="174"/>
      <c r="BC312" s="175">
        <f t="shared" si="17"/>
        <v>0</v>
      </c>
      <c r="BD312" s="175" t="str">
        <f t="shared" si="18"/>
        <v/>
      </c>
      <c r="BE312" s="142" t="str">
        <f t="shared" si="16"/>
        <v/>
      </c>
      <c r="BF312" s="176" t="str">
        <f t="shared" si="19"/>
        <v/>
      </c>
    </row>
    <row r="313" spans="1:58">
      <c r="A313" s="166">
        <f>输入错误检查!B312</f>
        <v>0</v>
      </c>
      <c r="B313" s="108" t="str">
        <f>原始数据!B313</f>
        <v/>
      </c>
      <c r="C313" s="108" t="str">
        <f>原始数据!C313</f>
        <v/>
      </c>
      <c r="D313" s="108" t="str">
        <f>原始数据!D313</f>
        <v/>
      </c>
      <c r="E313" s="108" t="str">
        <f>原始数据!E313</f>
        <v/>
      </c>
      <c r="F313" s="108" t="str">
        <f>原始数据!F313</f>
        <v/>
      </c>
      <c r="G313" s="108" t="str">
        <f>原始数据!G313</f>
        <v>加</v>
      </c>
      <c r="H313" s="108" t="str">
        <f>原始数据!H313</f>
        <v>上</v>
      </c>
      <c r="I313" s="108" t="str">
        <f>IF(原始数据!Y313="","",原始数据!Y313)</f>
        <v/>
      </c>
      <c r="J313" s="108" t="str">
        <f>原始数据!J313</f>
        <v/>
      </c>
      <c r="K313" s="167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39" t="str">
        <f>IF(原始数据!AT313="","",原始数据!AT313)</f>
        <v/>
      </c>
      <c r="M313" s="177"/>
      <c r="N313" s="181"/>
      <c r="O313" s="181"/>
      <c r="P313" s="167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39" t="str">
        <f>IF(原始数据!AU313="","",原始数据!AU313)</f>
        <v/>
      </c>
      <c r="R313" s="177"/>
      <c r="S313" s="177"/>
      <c r="T313" s="177"/>
      <c r="U313" s="167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39" t="str">
        <f>IF(原始数据!AW313="","",原始数据!AW313)</f>
        <v/>
      </c>
      <c r="W313" s="177"/>
      <c r="X313" s="177"/>
      <c r="Y313" s="177"/>
      <c r="Z313" s="167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39" t="str">
        <f>IF(原始数据!AY313="","",原始数据!AY313)</f>
        <v/>
      </c>
      <c r="AB313" s="177"/>
      <c r="AC313" s="177"/>
      <c r="AD313" s="177"/>
      <c r="AE313" s="139" t="str">
        <f>IF(原始数据!K313="","",原始数据!K313)</f>
        <v/>
      </c>
      <c r="AF313" s="139" t="str">
        <f>IF(原始数据!L313="","",原始数据!L313)</f>
        <v/>
      </c>
      <c r="AG313" s="139" t="str">
        <f>IF(原始数据!AZ313="","",原始数据!AZ313)</f>
        <v/>
      </c>
      <c r="AH313" s="177"/>
      <c r="AI313" s="177"/>
      <c r="AJ313" s="177"/>
      <c r="AK313" s="177"/>
      <c r="AL313" s="177"/>
      <c r="AM313" s="168"/>
      <c r="AN313" s="168"/>
      <c r="AO313" s="168"/>
      <c r="AP313" s="168"/>
      <c r="AQ313" s="182"/>
      <c r="AR313" s="182"/>
      <c r="AS313" s="182"/>
      <c r="AT313" s="182"/>
      <c r="AU313" s="183"/>
      <c r="AV313" s="183"/>
      <c r="AW313" s="183"/>
      <c r="AX313" s="183"/>
      <c r="AY313" s="184"/>
      <c r="AZ313" s="184"/>
      <c r="BA313" s="173"/>
      <c r="BB313" s="174"/>
      <c r="BC313" s="175">
        <f t="shared" si="17"/>
        <v>0</v>
      </c>
      <c r="BD313" s="175" t="str">
        <f t="shared" si="18"/>
        <v/>
      </c>
      <c r="BE313" s="142" t="str">
        <f t="shared" si="16"/>
        <v/>
      </c>
      <c r="BF313" s="176" t="str">
        <f t="shared" si="19"/>
        <v/>
      </c>
    </row>
    <row r="314" spans="1:58">
      <c r="A314" s="166">
        <f>输入错误检查!B313</f>
        <v>0</v>
      </c>
      <c r="B314" s="108" t="str">
        <f>原始数据!B314</f>
        <v/>
      </c>
      <c r="C314" s="108" t="str">
        <f>原始数据!C314</f>
        <v/>
      </c>
      <c r="D314" s="108" t="str">
        <f>原始数据!D314</f>
        <v/>
      </c>
      <c r="E314" s="108" t="str">
        <f>原始数据!E314</f>
        <v/>
      </c>
      <c r="F314" s="108" t="str">
        <f>原始数据!F314</f>
        <v/>
      </c>
      <c r="G314" s="108" t="str">
        <f>原始数据!G314</f>
        <v>加</v>
      </c>
      <c r="H314" s="108" t="str">
        <f>原始数据!H314</f>
        <v>下</v>
      </c>
      <c r="I314" s="108" t="str">
        <f>IF(原始数据!Y314="","",原始数据!Y314)</f>
        <v/>
      </c>
      <c r="J314" s="108" t="str">
        <f>原始数据!J314</f>
        <v/>
      </c>
      <c r="K314" s="167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39" t="str">
        <f>IF(原始数据!AT314="","",原始数据!AT314)</f>
        <v/>
      </c>
      <c r="M314" s="177"/>
      <c r="N314" s="181"/>
      <c r="O314" s="181"/>
      <c r="P314" s="167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39" t="str">
        <f>IF(原始数据!AU314="","",原始数据!AU314)</f>
        <v/>
      </c>
      <c r="R314" s="177"/>
      <c r="S314" s="177"/>
      <c r="T314" s="177"/>
      <c r="U314" s="167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39" t="str">
        <f>IF(原始数据!AW314="","",原始数据!AW314)</f>
        <v/>
      </c>
      <c r="W314" s="177"/>
      <c r="X314" s="177"/>
      <c r="Y314" s="177"/>
      <c r="Z314" s="167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39" t="str">
        <f>IF(原始数据!AY314="","",原始数据!AY314)</f>
        <v/>
      </c>
      <c r="AB314" s="177"/>
      <c r="AC314" s="177"/>
      <c r="AD314" s="177"/>
      <c r="AE314" s="139" t="str">
        <f>IF(原始数据!K314="","",原始数据!K314)</f>
        <v/>
      </c>
      <c r="AF314" s="139" t="str">
        <f>IF(原始数据!L314="","",原始数据!L314)</f>
        <v/>
      </c>
      <c r="AG314" s="139" t="str">
        <f>IF(原始数据!AZ314="","",原始数据!AZ314)</f>
        <v/>
      </c>
      <c r="AH314" s="177"/>
      <c r="AI314" s="177"/>
      <c r="AJ314" s="177"/>
      <c r="AK314" s="177"/>
      <c r="AL314" s="177"/>
      <c r="AM314" s="168"/>
      <c r="AN314" s="168"/>
      <c r="AO314" s="168"/>
      <c r="AP314" s="168"/>
      <c r="AQ314" s="182"/>
      <c r="AR314" s="182"/>
      <c r="AS314" s="182"/>
      <c r="AT314" s="182"/>
      <c r="AU314" s="183"/>
      <c r="AV314" s="183"/>
      <c r="AW314" s="183"/>
      <c r="AX314" s="183"/>
      <c r="AY314" s="184"/>
      <c r="AZ314" s="184"/>
      <c r="BA314" s="173"/>
      <c r="BB314" s="174"/>
      <c r="BC314" s="175">
        <f t="shared" si="17"/>
        <v>0</v>
      </c>
      <c r="BD314" s="175" t="str">
        <f t="shared" si="18"/>
        <v/>
      </c>
      <c r="BE314" s="142" t="str">
        <f t="shared" si="16"/>
        <v/>
      </c>
      <c r="BF314" s="176" t="str">
        <f t="shared" si="19"/>
        <v/>
      </c>
    </row>
    <row r="315" spans="1:58">
      <c r="A315" s="166">
        <f>输入错误检查!B314</f>
        <v>0</v>
      </c>
      <c r="B315" s="108" t="str">
        <f>原始数据!B315</f>
        <v/>
      </c>
      <c r="C315" s="108" t="str">
        <f>原始数据!C315</f>
        <v/>
      </c>
      <c r="D315" s="108" t="str">
        <f>原始数据!D315</f>
        <v/>
      </c>
      <c r="E315" s="108" t="str">
        <f>原始数据!E315</f>
        <v/>
      </c>
      <c r="F315" s="108" t="str">
        <f>原始数据!F315</f>
        <v/>
      </c>
      <c r="G315" s="108">
        <f>原始数据!G315</f>
        <v>1</v>
      </c>
      <c r="H315" s="108" t="str">
        <f>原始数据!H315</f>
        <v>上</v>
      </c>
      <c r="I315" s="108" t="str">
        <f>IF(原始数据!Y315="","",原始数据!Y315)</f>
        <v/>
      </c>
      <c r="J315" s="108" t="str">
        <f>原始数据!J315</f>
        <v/>
      </c>
      <c r="K315" s="167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39" t="str">
        <f>IF(原始数据!AT315="","",原始数据!AT315)</f>
        <v/>
      </c>
      <c r="M315" s="177"/>
      <c r="N315" s="181"/>
      <c r="O315" s="181"/>
      <c r="P315" s="167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39" t="str">
        <f>IF(原始数据!AU315="","",原始数据!AU315)</f>
        <v/>
      </c>
      <c r="R315" s="177"/>
      <c r="S315" s="177"/>
      <c r="T315" s="177"/>
      <c r="U315" s="167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39" t="str">
        <f>IF(原始数据!AW315="","",原始数据!AW315)</f>
        <v/>
      </c>
      <c r="W315" s="177"/>
      <c r="X315" s="177"/>
      <c r="Y315" s="177"/>
      <c r="Z315" s="167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39" t="str">
        <f>IF(原始数据!AY315="","",原始数据!AY315)</f>
        <v/>
      </c>
      <c r="AB315" s="177"/>
      <c r="AC315" s="177"/>
      <c r="AD315" s="177"/>
      <c r="AE315" s="139" t="str">
        <f>IF(原始数据!K315="","",原始数据!K315)</f>
        <v/>
      </c>
      <c r="AF315" s="139" t="str">
        <f>IF(原始数据!L315="","",原始数据!L315)</f>
        <v/>
      </c>
      <c r="AG315" s="139" t="str">
        <f>IF(原始数据!AZ315="","",原始数据!AZ315)</f>
        <v/>
      </c>
      <c r="AH315" s="177"/>
      <c r="AI315" s="177"/>
      <c r="AJ315" s="177"/>
      <c r="AK315" s="177"/>
      <c r="AL315" s="177"/>
      <c r="AM315" s="168"/>
      <c r="AN315" s="168"/>
      <c r="AO315" s="168"/>
      <c r="AP315" s="168"/>
      <c r="AQ315" s="182"/>
      <c r="AR315" s="182"/>
      <c r="AS315" s="182"/>
      <c r="AT315" s="182"/>
      <c r="AU315" s="183"/>
      <c r="AV315" s="183"/>
      <c r="AW315" s="183"/>
      <c r="AX315" s="183"/>
      <c r="AY315" s="184"/>
      <c r="AZ315" s="184"/>
      <c r="BA315" s="173"/>
      <c r="BB315" s="174"/>
      <c r="BC315" s="175">
        <f t="shared" si="17"/>
        <v>0</v>
      </c>
      <c r="BD315" s="175" t="str">
        <f t="shared" si="18"/>
        <v/>
      </c>
      <c r="BE315" s="142" t="str">
        <f t="shared" si="16"/>
        <v/>
      </c>
      <c r="BF315" s="176" t="str">
        <f t="shared" si="19"/>
        <v/>
      </c>
    </row>
    <row r="316" spans="1:58">
      <c r="A316" s="166">
        <f>输入错误检查!B315</f>
        <v>0</v>
      </c>
      <c r="B316" s="108" t="str">
        <f>原始数据!B316</f>
        <v/>
      </c>
      <c r="C316" s="108" t="str">
        <f>原始数据!C316</f>
        <v/>
      </c>
      <c r="D316" s="108" t="str">
        <f>原始数据!D316</f>
        <v/>
      </c>
      <c r="E316" s="108" t="str">
        <f>原始数据!E316</f>
        <v/>
      </c>
      <c r="F316" s="108" t="str">
        <f>原始数据!F316</f>
        <v/>
      </c>
      <c r="G316" s="108">
        <f>原始数据!G316</f>
        <v>1</v>
      </c>
      <c r="H316" s="108" t="str">
        <f>原始数据!H316</f>
        <v>下</v>
      </c>
      <c r="I316" s="108" t="str">
        <f>IF(原始数据!Y316="","",原始数据!Y316)</f>
        <v/>
      </c>
      <c r="J316" s="108" t="str">
        <f>原始数据!J316</f>
        <v/>
      </c>
      <c r="K316" s="167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39" t="str">
        <f>IF(原始数据!AT316="","",原始数据!AT316)</f>
        <v/>
      </c>
      <c r="M316" s="177"/>
      <c r="N316" s="181"/>
      <c r="O316" s="181"/>
      <c r="P316" s="167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39" t="str">
        <f>IF(原始数据!AU316="","",原始数据!AU316)</f>
        <v/>
      </c>
      <c r="R316" s="177"/>
      <c r="S316" s="177"/>
      <c r="T316" s="177"/>
      <c r="U316" s="167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39" t="str">
        <f>IF(原始数据!AW316="","",原始数据!AW316)</f>
        <v/>
      </c>
      <c r="W316" s="177"/>
      <c r="X316" s="177"/>
      <c r="Y316" s="177"/>
      <c r="Z316" s="167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39" t="str">
        <f>IF(原始数据!AY316="","",原始数据!AY316)</f>
        <v/>
      </c>
      <c r="AB316" s="177"/>
      <c r="AC316" s="177"/>
      <c r="AD316" s="177"/>
      <c r="AE316" s="139" t="str">
        <f>IF(原始数据!K316="","",原始数据!K316)</f>
        <v/>
      </c>
      <c r="AF316" s="139" t="str">
        <f>IF(原始数据!L316="","",原始数据!L316)</f>
        <v/>
      </c>
      <c r="AG316" s="139" t="str">
        <f>IF(原始数据!AZ316="","",原始数据!AZ316)</f>
        <v/>
      </c>
      <c r="AH316" s="177"/>
      <c r="AI316" s="177"/>
      <c r="AJ316" s="177"/>
      <c r="AK316" s="177"/>
      <c r="AL316" s="177"/>
      <c r="AM316" s="168"/>
      <c r="AN316" s="168"/>
      <c r="AO316" s="168"/>
      <c r="AP316" s="168"/>
      <c r="AQ316" s="182"/>
      <c r="AR316" s="182"/>
      <c r="AS316" s="182"/>
      <c r="AT316" s="182"/>
      <c r="AU316" s="183"/>
      <c r="AV316" s="183"/>
      <c r="AW316" s="183"/>
      <c r="AX316" s="183"/>
      <c r="AY316" s="184"/>
      <c r="AZ316" s="184"/>
      <c r="BA316" s="173"/>
      <c r="BB316" s="174"/>
      <c r="BC316" s="175">
        <f t="shared" si="17"/>
        <v>0</v>
      </c>
      <c r="BD316" s="175" t="str">
        <f t="shared" si="18"/>
        <v/>
      </c>
      <c r="BE316" s="142" t="str">
        <f t="shared" si="16"/>
        <v/>
      </c>
      <c r="BF316" s="176" t="str">
        <f t="shared" si="19"/>
        <v/>
      </c>
    </row>
    <row r="317" spans="1:58">
      <c r="A317" s="166">
        <f>输入错误检查!B316</f>
        <v>0</v>
      </c>
      <c r="B317" s="108" t="str">
        <f>原始数据!B317</f>
        <v/>
      </c>
      <c r="C317" s="108" t="str">
        <f>原始数据!C317</f>
        <v/>
      </c>
      <c r="D317" s="108" t="str">
        <f>原始数据!D317</f>
        <v/>
      </c>
      <c r="E317" s="108" t="str">
        <f>原始数据!E317</f>
        <v/>
      </c>
      <c r="F317" s="108" t="str">
        <f>原始数据!F317</f>
        <v/>
      </c>
      <c r="G317" s="108">
        <f>原始数据!G317</f>
        <v>2</v>
      </c>
      <c r="H317" s="108" t="str">
        <f>原始数据!H317</f>
        <v>上</v>
      </c>
      <c r="I317" s="108" t="str">
        <f>IF(原始数据!Y317="","",原始数据!Y317)</f>
        <v/>
      </c>
      <c r="J317" s="108" t="str">
        <f>原始数据!J317</f>
        <v/>
      </c>
      <c r="K317" s="167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39" t="str">
        <f>IF(原始数据!AT317="","",原始数据!AT317)</f>
        <v/>
      </c>
      <c r="M317" s="177"/>
      <c r="N317" s="181"/>
      <c r="O317" s="181"/>
      <c r="P317" s="167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39" t="str">
        <f>IF(原始数据!AU317="","",原始数据!AU317)</f>
        <v/>
      </c>
      <c r="R317" s="177"/>
      <c r="S317" s="177"/>
      <c r="T317" s="177"/>
      <c r="U317" s="167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39" t="str">
        <f>IF(原始数据!AW317="","",原始数据!AW317)</f>
        <v/>
      </c>
      <c r="W317" s="177"/>
      <c r="X317" s="177"/>
      <c r="Y317" s="177"/>
      <c r="Z317" s="167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39" t="str">
        <f>IF(原始数据!AY317="","",原始数据!AY317)</f>
        <v/>
      </c>
      <c r="AB317" s="177"/>
      <c r="AC317" s="177"/>
      <c r="AD317" s="177"/>
      <c r="AE317" s="139" t="str">
        <f>IF(原始数据!K317="","",原始数据!K317)</f>
        <v/>
      </c>
      <c r="AF317" s="139" t="str">
        <f>IF(原始数据!L317="","",原始数据!L317)</f>
        <v/>
      </c>
      <c r="AG317" s="139" t="str">
        <f>IF(原始数据!AZ317="","",原始数据!AZ317)</f>
        <v/>
      </c>
      <c r="AH317" s="177"/>
      <c r="AI317" s="177"/>
      <c r="AJ317" s="177"/>
      <c r="AK317" s="177"/>
      <c r="AL317" s="177"/>
      <c r="AM317" s="168"/>
      <c r="AN317" s="168"/>
      <c r="AO317" s="168"/>
      <c r="AP317" s="168"/>
      <c r="AQ317" s="182"/>
      <c r="AR317" s="182"/>
      <c r="AS317" s="182"/>
      <c r="AT317" s="182"/>
      <c r="AU317" s="183"/>
      <c r="AV317" s="183"/>
      <c r="AW317" s="183"/>
      <c r="AX317" s="183"/>
      <c r="AY317" s="184"/>
      <c r="AZ317" s="184"/>
      <c r="BA317" s="173"/>
      <c r="BB317" s="174"/>
      <c r="BC317" s="175">
        <f t="shared" si="17"/>
        <v>0</v>
      </c>
      <c r="BD317" s="175" t="str">
        <f t="shared" si="18"/>
        <v/>
      </c>
      <c r="BE317" s="142" t="str">
        <f t="shared" si="16"/>
        <v/>
      </c>
      <c r="BF317" s="176" t="str">
        <f t="shared" si="19"/>
        <v/>
      </c>
    </row>
    <row r="318" spans="1:58">
      <c r="A318" s="166">
        <f>输入错误检查!B317</f>
        <v>0</v>
      </c>
      <c r="B318" s="108" t="str">
        <f>原始数据!B318</f>
        <v/>
      </c>
      <c r="C318" s="108" t="str">
        <f>原始数据!C318</f>
        <v/>
      </c>
      <c r="D318" s="108" t="str">
        <f>原始数据!D318</f>
        <v/>
      </c>
      <c r="E318" s="108" t="str">
        <f>原始数据!E318</f>
        <v/>
      </c>
      <c r="F318" s="108" t="str">
        <f>原始数据!F318</f>
        <v/>
      </c>
      <c r="G318" s="108">
        <f>原始数据!G318</f>
        <v>2</v>
      </c>
      <c r="H318" s="108" t="str">
        <f>原始数据!H318</f>
        <v>下</v>
      </c>
      <c r="I318" s="108" t="str">
        <f>IF(原始数据!Y318="","",原始数据!Y318)</f>
        <v/>
      </c>
      <c r="J318" s="108" t="str">
        <f>原始数据!J318</f>
        <v/>
      </c>
      <c r="K318" s="167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39" t="str">
        <f>IF(原始数据!AT318="","",原始数据!AT318)</f>
        <v/>
      </c>
      <c r="M318" s="177"/>
      <c r="N318" s="181"/>
      <c r="O318" s="181"/>
      <c r="P318" s="167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39" t="str">
        <f>IF(原始数据!AU318="","",原始数据!AU318)</f>
        <v/>
      </c>
      <c r="R318" s="177"/>
      <c r="S318" s="177"/>
      <c r="T318" s="177"/>
      <c r="U318" s="167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39" t="str">
        <f>IF(原始数据!AW318="","",原始数据!AW318)</f>
        <v/>
      </c>
      <c r="W318" s="177"/>
      <c r="X318" s="177"/>
      <c r="Y318" s="177"/>
      <c r="Z318" s="167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39" t="str">
        <f>IF(原始数据!AY318="","",原始数据!AY318)</f>
        <v/>
      </c>
      <c r="AB318" s="177"/>
      <c r="AC318" s="177"/>
      <c r="AD318" s="177"/>
      <c r="AE318" s="139" t="str">
        <f>IF(原始数据!K318="","",原始数据!K318)</f>
        <v/>
      </c>
      <c r="AF318" s="139" t="str">
        <f>IF(原始数据!L318="","",原始数据!L318)</f>
        <v/>
      </c>
      <c r="AG318" s="139" t="str">
        <f>IF(原始数据!AZ318="","",原始数据!AZ318)</f>
        <v/>
      </c>
      <c r="AH318" s="177"/>
      <c r="AI318" s="177"/>
      <c r="AJ318" s="177"/>
      <c r="AK318" s="177"/>
      <c r="AL318" s="177"/>
      <c r="AM318" s="168"/>
      <c r="AN318" s="168"/>
      <c r="AO318" s="168"/>
      <c r="AP318" s="168"/>
      <c r="AQ318" s="182"/>
      <c r="AR318" s="182"/>
      <c r="AS318" s="182"/>
      <c r="AT318" s="182"/>
      <c r="AU318" s="183"/>
      <c r="AV318" s="183"/>
      <c r="AW318" s="183"/>
      <c r="AX318" s="183"/>
      <c r="AY318" s="184"/>
      <c r="AZ318" s="184"/>
      <c r="BA318" s="173"/>
      <c r="BB318" s="174"/>
      <c r="BC318" s="175">
        <f t="shared" si="17"/>
        <v>0</v>
      </c>
      <c r="BD318" s="175" t="str">
        <f t="shared" si="18"/>
        <v/>
      </c>
      <c r="BE318" s="142" t="str">
        <f t="shared" si="16"/>
        <v/>
      </c>
      <c r="BF318" s="176" t="str">
        <f t="shared" si="19"/>
        <v/>
      </c>
    </row>
    <row r="319" spans="1:58">
      <c r="A319" s="166">
        <f>输入错误检查!B318</f>
        <v>0</v>
      </c>
      <c r="B319" s="108" t="str">
        <f>原始数据!B319</f>
        <v/>
      </c>
      <c r="C319" s="108" t="str">
        <f>原始数据!C319</f>
        <v/>
      </c>
      <c r="D319" s="108" t="str">
        <f>原始数据!D319</f>
        <v/>
      </c>
      <c r="E319" s="108" t="str">
        <f>原始数据!E319</f>
        <v/>
      </c>
      <c r="F319" s="108" t="str">
        <f>原始数据!F319</f>
        <v/>
      </c>
      <c r="G319" s="108">
        <f>原始数据!G319</f>
        <v>3</v>
      </c>
      <c r="H319" s="108" t="str">
        <f>原始数据!H319</f>
        <v>上</v>
      </c>
      <c r="I319" s="108" t="str">
        <f>IF(原始数据!Y319="","",原始数据!Y319)</f>
        <v/>
      </c>
      <c r="J319" s="108" t="str">
        <f>原始数据!J319</f>
        <v/>
      </c>
      <c r="K319" s="167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39" t="str">
        <f>IF(原始数据!AT319="","",原始数据!AT319)</f>
        <v/>
      </c>
      <c r="M319" s="177"/>
      <c r="N319" s="181"/>
      <c r="O319" s="181"/>
      <c r="P319" s="167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39" t="str">
        <f>IF(原始数据!AU319="","",原始数据!AU319)</f>
        <v/>
      </c>
      <c r="R319" s="177"/>
      <c r="S319" s="177"/>
      <c r="T319" s="177"/>
      <c r="U319" s="167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39" t="str">
        <f>IF(原始数据!AW319="","",原始数据!AW319)</f>
        <v/>
      </c>
      <c r="W319" s="177"/>
      <c r="X319" s="177"/>
      <c r="Y319" s="177"/>
      <c r="Z319" s="167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39" t="str">
        <f>IF(原始数据!AY319="","",原始数据!AY319)</f>
        <v/>
      </c>
      <c r="AB319" s="177"/>
      <c r="AC319" s="177"/>
      <c r="AD319" s="177"/>
      <c r="AE319" s="139" t="str">
        <f>IF(原始数据!K319="","",原始数据!K319)</f>
        <v/>
      </c>
      <c r="AF319" s="139" t="str">
        <f>IF(原始数据!L319="","",原始数据!L319)</f>
        <v/>
      </c>
      <c r="AG319" s="139" t="str">
        <f>IF(原始数据!AZ319="","",原始数据!AZ319)</f>
        <v/>
      </c>
      <c r="AH319" s="177"/>
      <c r="AI319" s="177"/>
      <c r="AJ319" s="177"/>
      <c r="AK319" s="177"/>
      <c r="AL319" s="177"/>
      <c r="AM319" s="168"/>
      <c r="AN319" s="168"/>
      <c r="AO319" s="168"/>
      <c r="AP319" s="168"/>
      <c r="AQ319" s="182"/>
      <c r="AR319" s="182"/>
      <c r="AS319" s="182"/>
      <c r="AT319" s="182"/>
      <c r="AU319" s="183"/>
      <c r="AV319" s="183"/>
      <c r="AW319" s="183"/>
      <c r="AX319" s="183"/>
      <c r="AY319" s="184"/>
      <c r="AZ319" s="184"/>
      <c r="BA319" s="173"/>
      <c r="BB319" s="174"/>
      <c r="BC319" s="175">
        <f t="shared" si="17"/>
        <v>0</v>
      </c>
      <c r="BD319" s="175" t="str">
        <f t="shared" si="18"/>
        <v/>
      </c>
      <c r="BE319" s="142" t="str">
        <f t="shared" si="16"/>
        <v/>
      </c>
      <c r="BF319" s="176" t="str">
        <f t="shared" si="19"/>
        <v/>
      </c>
    </row>
    <row r="320" spans="1:58">
      <c r="A320" s="166">
        <f>输入错误检查!B319</f>
        <v>0</v>
      </c>
      <c r="B320" s="108" t="str">
        <f>原始数据!B320</f>
        <v/>
      </c>
      <c r="C320" s="108" t="str">
        <f>原始数据!C320</f>
        <v/>
      </c>
      <c r="D320" s="108" t="str">
        <f>原始数据!D320</f>
        <v/>
      </c>
      <c r="E320" s="108" t="str">
        <f>原始数据!E320</f>
        <v/>
      </c>
      <c r="F320" s="108" t="str">
        <f>原始数据!F320</f>
        <v/>
      </c>
      <c r="G320" s="108">
        <f>原始数据!G320</f>
        <v>3</v>
      </c>
      <c r="H320" s="108" t="str">
        <f>原始数据!H320</f>
        <v>下</v>
      </c>
      <c r="I320" s="108" t="str">
        <f>IF(原始数据!Y320="","",原始数据!Y320)</f>
        <v/>
      </c>
      <c r="J320" s="108" t="str">
        <f>原始数据!J320</f>
        <v/>
      </c>
      <c r="K320" s="167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39" t="str">
        <f>IF(原始数据!AT320="","",原始数据!AT320)</f>
        <v/>
      </c>
      <c r="M320" s="177"/>
      <c r="N320" s="181"/>
      <c r="O320" s="181"/>
      <c r="P320" s="167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39" t="str">
        <f>IF(原始数据!AU320="","",原始数据!AU320)</f>
        <v/>
      </c>
      <c r="R320" s="177"/>
      <c r="S320" s="177"/>
      <c r="T320" s="177"/>
      <c r="U320" s="167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39" t="str">
        <f>IF(原始数据!AW320="","",原始数据!AW320)</f>
        <v/>
      </c>
      <c r="W320" s="177"/>
      <c r="X320" s="177"/>
      <c r="Y320" s="177"/>
      <c r="Z320" s="167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39" t="str">
        <f>IF(原始数据!AY320="","",原始数据!AY320)</f>
        <v/>
      </c>
      <c r="AB320" s="177"/>
      <c r="AC320" s="177"/>
      <c r="AD320" s="177"/>
      <c r="AE320" s="139" t="str">
        <f>IF(原始数据!K320="","",原始数据!K320)</f>
        <v/>
      </c>
      <c r="AF320" s="139" t="str">
        <f>IF(原始数据!L320="","",原始数据!L320)</f>
        <v/>
      </c>
      <c r="AG320" s="139" t="str">
        <f>IF(原始数据!AZ320="","",原始数据!AZ320)</f>
        <v/>
      </c>
      <c r="AH320" s="177"/>
      <c r="AI320" s="177"/>
      <c r="AJ320" s="177"/>
      <c r="AK320" s="177"/>
      <c r="AL320" s="177"/>
      <c r="AM320" s="168"/>
      <c r="AN320" s="168"/>
      <c r="AO320" s="168"/>
      <c r="AP320" s="168"/>
      <c r="AQ320" s="182"/>
      <c r="AR320" s="182"/>
      <c r="AS320" s="182"/>
      <c r="AT320" s="182"/>
      <c r="AU320" s="183"/>
      <c r="AV320" s="183"/>
      <c r="AW320" s="183"/>
      <c r="AX320" s="183"/>
      <c r="AY320" s="184"/>
      <c r="AZ320" s="184"/>
      <c r="BA320" s="173"/>
      <c r="BB320" s="174"/>
      <c r="BC320" s="175">
        <f t="shared" si="17"/>
        <v>0</v>
      </c>
      <c r="BD320" s="175" t="str">
        <f t="shared" si="18"/>
        <v/>
      </c>
      <c r="BE320" s="142" t="str">
        <f t="shared" si="16"/>
        <v/>
      </c>
      <c r="BF320" s="176" t="str">
        <f t="shared" si="19"/>
        <v/>
      </c>
    </row>
    <row r="321" spans="1:58">
      <c r="A321" s="166">
        <f>输入错误检查!B320</f>
        <v>0</v>
      </c>
      <c r="B321" s="108" t="str">
        <f>原始数据!B321</f>
        <v/>
      </c>
      <c r="C321" s="108" t="str">
        <f>原始数据!C321</f>
        <v/>
      </c>
      <c r="D321" s="108" t="str">
        <f>原始数据!D321</f>
        <v/>
      </c>
      <c r="E321" s="108" t="str">
        <f>原始数据!E321</f>
        <v/>
      </c>
      <c r="F321" s="108" t="str">
        <f>原始数据!F321</f>
        <v/>
      </c>
      <c r="G321" s="108">
        <f>原始数据!G321</f>
        <v>4</v>
      </c>
      <c r="H321" s="108" t="str">
        <f>原始数据!H321</f>
        <v>上</v>
      </c>
      <c r="I321" s="108" t="str">
        <f>IF(原始数据!Y321="","",原始数据!Y321)</f>
        <v/>
      </c>
      <c r="J321" s="108" t="str">
        <f>原始数据!J321</f>
        <v/>
      </c>
      <c r="K321" s="167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39" t="str">
        <f>IF(原始数据!AT321="","",原始数据!AT321)</f>
        <v/>
      </c>
      <c r="M321" s="177"/>
      <c r="N321" s="181"/>
      <c r="O321" s="181"/>
      <c r="P321" s="167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39" t="str">
        <f>IF(原始数据!AU321="","",原始数据!AU321)</f>
        <v/>
      </c>
      <c r="R321" s="177"/>
      <c r="S321" s="177"/>
      <c r="T321" s="177"/>
      <c r="U321" s="167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39" t="str">
        <f>IF(原始数据!AW321="","",原始数据!AW321)</f>
        <v/>
      </c>
      <c r="W321" s="177"/>
      <c r="X321" s="177"/>
      <c r="Y321" s="177"/>
      <c r="Z321" s="167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39" t="str">
        <f>IF(原始数据!AY321="","",原始数据!AY321)</f>
        <v/>
      </c>
      <c r="AB321" s="177"/>
      <c r="AC321" s="177"/>
      <c r="AD321" s="177"/>
      <c r="AE321" s="139" t="str">
        <f>IF(原始数据!K321="","",原始数据!K321)</f>
        <v/>
      </c>
      <c r="AF321" s="139" t="str">
        <f>IF(原始数据!L321="","",原始数据!L321)</f>
        <v/>
      </c>
      <c r="AG321" s="139" t="str">
        <f>IF(原始数据!AZ321="","",原始数据!AZ321)</f>
        <v/>
      </c>
      <c r="AH321" s="177"/>
      <c r="AI321" s="177"/>
      <c r="AJ321" s="177"/>
      <c r="AK321" s="177"/>
      <c r="AL321" s="177"/>
      <c r="AM321" s="168"/>
      <c r="AN321" s="168"/>
      <c r="AO321" s="168"/>
      <c r="AP321" s="168"/>
      <c r="AQ321" s="182"/>
      <c r="AR321" s="182"/>
      <c r="AS321" s="182"/>
      <c r="AT321" s="182"/>
      <c r="AU321" s="183"/>
      <c r="AV321" s="183"/>
      <c r="AW321" s="183"/>
      <c r="AX321" s="183"/>
      <c r="AY321" s="184"/>
      <c r="AZ321" s="184"/>
      <c r="BA321" s="173"/>
      <c r="BB321" s="174"/>
      <c r="BC321" s="175">
        <f t="shared" si="17"/>
        <v>0</v>
      </c>
      <c r="BD321" s="175" t="str">
        <f t="shared" si="18"/>
        <v/>
      </c>
      <c r="BE321" s="142" t="str">
        <f t="shared" si="16"/>
        <v/>
      </c>
      <c r="BF321" s="176" t="str">
        <f t="shared" si="19"/>
        <v/>
      </c>
    </row>
    <row r="322" spans="1:58">
      <c r="A322" s="166">
        <f>输入错误检查!B321</f>
        <v>0</v>
      </c>
      <c r="B322" s="108" t="str">
        <f>原始数据!B322</f>
        <v/>
      </c>
      <c r="C322" s="108" t="str">
        <f>原始数据!C322</f>
        <v/>
      </c>
      <c r="D322" s="108" t="str">
        <f>原始数据!D322</f>
        <v/>
      </c>
      <c r="E322" s="108" t="str">
        <f>原始数据!E322</f>
        <v/>
      </c>
      <c r="F322" s="108" t="str">
        <f>原始数据!F322</f>
        <v/>
      </c>
      <c r="G322" s="108">
        <f>原始数据!G322</f>
        <v>4</v>
      </c>
      <c r="H322" s="108" t="str">
        <f>原始数据!H322</f>
        <v>下</v>
      </c>
      <c r="I322" s="108" t="str">
        <f>IF(原始数据!Y322="","",原始数据!Y322)</f>
        <v/>
      </c>
      <c r="J322" s="108" t="str">
        <f>原始数据!J322</f>
        <v/>
      </c>
      <c r="K322" s="167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39" t="str">
        <f>IF(原始数据!AT322="","",原始数据!AT322)</f>
        <v/>
      </c>
      <c r="M322" s="177"/>
      <c r="N322" s="181"/>
      <c r="O322" s="181"/>
      <c r="P322" s="167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39" t="str">
        <f>IF(原始数据!AU322="","",原始数据!AU322)</f>
        <v/>
      </c>
      <c r="R322" s="177"/>
      <c r="S322" s="177"/>
      <c r="T322" s="177"/>
      <c r="U322" s="167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39" t="str">
        <f>IF(原始数据!AW322="","",原始数据!AW322)</f>
        <v/>
      </c>
      <c r="W322" s="177"/>
      <c r="X322" s="177"/>
      <c r="Y322" s="177"/>
      <c r="Z322" s="167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39" t="str">
        <f>IF(原始数据!AY322="","",原始数据!AY322)</f>
        <v/>
      </c>
      <c r="AB322" s="177"/>
      <c r="AC322" s="177"/>
      <c r="AD322" s="177"/>
      <c r="AE322" s="139" t="str">
        <f>IF(原始数据!K322="","",原始数据!K322)</f>
        <v/>
      </c>
      <c r="AF322" s="139" t="str">
        <f>IF(原始数据!L322="","",原始数据!L322)</f>
        <v/>
      </c>
      <c r="AG322" s="139" t="str">
        <f>IF(原始数据!AZ322="","",原始数据!AZ322)</f>
        <v/>
      </c>
      <c r="AH322" s="177"/>
      <c r="AI322" s="177"/>
      <c r="AJ322" s="177"/>
      <c r="AK322" s="177"/>
      <c r="AL322" s="177"/>
      <c r="AM322" s="168"/>
      <c r="AN322" s="168"/>
      <c r="AO322" s="168"/>
      <c r="AP322" s="168"/>
      <c r="AQ322" s="182"/>
      <c r="AR322" s="182"/>
      <c r="AS322" s="182"/>
      <c r="AT322" s="182"/>
      <c r="AU322" s="183"/>
      <c r="AV322" s="183"/>
      <c r="AW322" s="183"/>
      <c r="AX322" s="183"/>
      <c r="AY322" s="184"/>
      <c r="AZ322" s="184"/>
      <c r="BA322" s="173"/>
      <c r="BB322" s="174"/>
      <c r="BC322" s="175">
        <f t="shared" si="17"/>
        <v>0</v>
      </c>
      <c r="BD322" s="175" t="str">
        <f t="shared" si="18"/>
        <v/>
      </c>
      <c r="BE322" s="142" t="str">
        <f t="shared" si="16"/>
        <v/>
      </c>
      <c r="BF322" s="176" t="str">
        <f t="shared" si="19"/>
        <v/>
      </c>
    </row>
    <row r="323" spans="1:58">
      <c r="A323" s="166">
        <f>输入错误检查!B322</f>
        <v>0</v>
      </c>
      <c r="B323" s="108" t="str">
        <f>原始数据!B323</f>
        <v/>
      </c>
      <c r="C323" s="108" t="str">
        <f>原始数据!C323</f>
        <v/>
      </c>
      <c r="D323" s="108" t="str">
        <f>原始数据!D323</f>
        <v/>
      </c>
      <c r="E323" s="108" t="str">
        <f>原始数据!E323</f>
        <v/>
      </c>
      <c r="F323" s="108" t="str">
        <f>原始数据!F323</f>
        <v/>
      </c>
      <c r="G323" s="108">
        <f>原始数据!G323</f>
        <v>5</v>
      </c>
      <c r="H323" s="108" t="str">
        <f>原始数据!H323</f>
        <v>上</v>
      </c>
      <c r="I323" s="108" t="str">
        <f>IF(原始数据!Y323="","",原始数据!Y323)</f>
        <v/>
      </c>
      <c r="J323" s="108" t="str">
        <f>原始数据!J323</f>
        <v/>
      </c>
      <c r="K323" s="167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39" t="str">
        <f>IF(原始数据!AT323="","",原始数据!AT323)</f>
        <v/>
      </c>
      <c r="M323" s="177"/>
      <c r="N323" s="181"/>
      <c r="O323" s="181"/>
      <c r="P323" s="167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39" t="str">
        <f>IF(原始数据!AU323="","",原始数据!AU323)</f>
        <v/>
      </c>
      <c r="R323" s="177"/>
      <c r="S323" s="177"/>
      <c r="T323" s="177"/>
      <c r="U323" s="167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39" t="str">
        <f>IF(原始数据!AW323="","",原始数据!AW323)</f>
        <v/>
      </c>
      <c r="W323" s="177"/>
      <c r="X323" s="177"/>
      <c r="Y323" s="177"/>
      <c r="Z323" s="167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39" t="str">
        <f>IF(原始数据!AY323="","",原始数据!AY323)</f>
        <v/>
      </c>
      <c r="AB323" s="177"/>
      <c r="AC323" s="177"/>
      <c r="AD323" s="177"/>
      <c r="AE323" s="139" t="str">
        <f>IF(原始数据!K323="","",原始数据!K323)</f>
        <v/>
      </c>
      <c r="AF323" s="139" t="str">
        <f>IF(原始数据!L323="","",原始数据!L323)</f>
        <v/>
      </c>
      <c r="AG323" s="139" t="str">
        <f>IF(原始数据!AZ323="","",原始数据!AZ323)</f>
        <v/>
      </c>
      <c r="AH323" s="177"/>
      <c r="AI323" s="177"/>
      <c r="AJ323" s="177"/>
      <c r="AK323" s="177"/>
      <c r="AL323" s="177"/>
      <c r="AM323" s="168"/>
      <c r="AN323" s="168"/>
      <c r="AO323" s="168"/>
      <c r="AP323" s="168"/>
      <c r="AQ323" s="182"/>
      <c r="AR323" s="182"/>
      <c r="AS323" s="182"/>
      <c r="AT323" s="182"/>
      <c r="AU323" s="183"/>
      <c r="AV323" s="183"/>
      <c r="AW323" s="183"/>
      <c r="AX323" s="183"/>
      <c r="AY323" s="184"/>
      <c r="AZ323" s="184"/>
      <c r="BA323" s="173"/>
      <c r="BB323" s="174"/>
      <c r="BC323" s="175">
        <f t="shared" si="17"/>
        <v>0</v>
      </c>
      <c r="BD323" s="175" t="str">
        <f t="shared" si="18"/>
        <v/>
      </c>
      <c r="BE323" s="142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76" t="str">
        <f t="shared" si="19"/>
        <v/>
      </c>
    </row>
    <row r="324" spans="1:58">
      <c r="A324" s="166">
        <f>输入错误检查!B323</f>
        <v>0</v>
      </c>
      <c r="B324" s="108" t="str">
        <f>原始数据!B324</f>
        <v/>
      </c>
      <c r="C324" s="108" t="str">
        <f>原始数据!C324</f>
        <v/>
      </c>
      <c r="D324" s="108" t="str">
        <f>原始数据!D324</f>
        <v/>
      </c>
      <c r="E324" s="108" t="str">
        <f>原始数据!E324</f>
        <v/>
      </c>
      <c r="F324" s="108" t="str">
        <f>原始数据!F324</f>
        <v/>
      </c>
      <c r="G324" s="108">
        <f>原始数据!G324</f>
        <v>5</v>
      </c>
      <c r="H324" s="108" t="str">
        <f>原始数据!H324</f>
        <v>下</v>
      </c>
      <c r="I324" s="108" t="str">
        <f>IF(原始数据!Y324="","",原始数据!Y324)</f>
        <v/>
      </c>
      <c r="J324" s="108" t="str">
        <f>原始数据!J324</f>
        <v/>
      </c>
      <c r="K324" s="167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39" t="str">
        <f>IF(原始数据!AT324="","",原始数据!AT324)</f>
        <v/>
      </c>
      <c r="M324" s="177"/>
      <c r="N324" s="181"/>
      <c r="O324" s="181"/>
      <c r="P324" s="167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39" t="str">
        <f>IF(原始数据!AU324="","",原始数据!AU324)</f>
        <v/>
      </c>
      <c r="R324" s="177"/>
      <c r="S324" s="177"/>
      <c r="T324" s="177"/>
      <c r="U324" s="167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39" t="str">
        <f>IF(原始数据!AW324="","",原始数据!AW324)</f>
        <v/>
      </c>
      <c r="W324" s="177"/>
      <c r="X324" s="177"/>
      <c r="Y324" s="177"/>
      <c r="Z324" s="167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39" t="str">
        <f>IF(原始数据!AY324="","",原始数据!AY324)</f>
        <v/>
      </c>
      <c r="AB324" s="177"/>
      <c r="AC324" s="177"/>
      <c r="AD324" s="177"/>
      <c r="AE324" s="139" t="str">
        <f>IF(原始数据!K324="","",原始数据!K324)</f>
        <v/>
      </c>
      <c r="AF324" s="139" t="str">
        <f>IF(原始数据!L324="","",原始数据!L324)</f>
        <v/>
      </c>
      <c r="AG324" s="139" t="str">
        <f>IF(原始数据!AZ324="","",原始数据!AZ324)</f>
        <v/>
      </c>
      <c r="AH324" s="177"/>
      <c r="AI324" s="177"/>
      <c r="AJ324" s="177"/>
      <c r="AK324" s="177"/>
      <c r="AL324" s="177"/>
      <c r="AM324" s="168"/>
      <c r="AN324" s="168"/>
      <c r="AO324" s="168"/>
      <c r="AP324" s="168"/>
      <c r="AQ324" s="182"/>
      <c r="AR324" s="182"/>
      <c r="AS324" s="182"/>
      <c r="AT324" s="182"/>
      <c r="AU324" s="183"/>
      <c r="AV324" s="183"/>
      <c r="AW324" s="183"/>
      <c r="AX324" s="183"/>
      <c r="AY324" s="184"/>
      <c r="AZ324" s="184"/>
      <c r="BA324" s="173"/>
      <c r="BB324" s="174"/>
      <c r="BC324" s="175">
        <f t="shared" ref="BC324:BC387" si="21">AQ324*60+AR324-AN324*60-AO324</f>
        <v>0</v>
      </c>
      <c r="BD324" s="175" t="str">
        <f t="shared" ref="BD324:BD387" si="22">IF(AU324="","",AU324*60+AV324-200)</f>
        <v/>
      </c>
      <c r="BE324" s="142" t="str">
        <f t="shared" si="20"/>
        <v/>
      </c>
      <c r="BF324" s="176" t="str">
        <f t="shared" ref="BF324:BF387" si="23">IF(L324="","",L324&amp;","&amp;Q324&amp;","&amp;V324&amp;","&amp;AA324)</f>
        <v/>
      </c>
    </row>
    <row r="325" spans="1:58">
      <c r="A325" s="166">
        <f>输入错误检查!B324</f>
        <v>0</v>
      </c>
      <c r="B325" s="108" t="str">
        <f>原始数据!B325</f>
        <v/>
      </c>
      <c r="C325" s="108" t="str">
        <f>原始数据!C325</f>
        <v/>
      </c>
      <c r="D325" s="108" t="str">
        <f>原始数据!D325</f>
        <v/>
      </c>
      <c r="E325" s="108" t="str">
        <f>原始数据!E325</f>
        <v/>
      </c>
      <c r="F325" s="108" t="str">
        <f>原始数据!F325</f>
        <v/>
      </c>
      <c r="G325" s="108" t="str">
        <f>原始数据!G325</f>
        <v>加</v>
      </c>
      <c r="H325" s="108" t="str">
        <f>原始数据!H325</f>
        <v>上</v>
      </c>
      <c r="I325" s="108" t="str">
        <f>IF(原始数据!Y325="","",原始数据!Y325)</f>
        <v/>
      </c>
      <c r="J325" s="108" t="str">
        <f>原始数据!J325</f>
        <v/>
      </c>
      <c r="K325" s="167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39" t="str">
        <f>IF(原始数据!AT325="","",原始数据!AT325)</f>
        <v/>
      </c>
      <c r="M325" s="177"/>
      <c r="N325" s="181"/>
      <c r="O325" s="181"/>
      <c r="P325" s="167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39" t="str">
        <f>IF(原始数据!AU325="","",原始数据!AU325)</f>
        <v/>
      </c>
      <c r="R325" s="177"/>
      <c r="S325" s="177"/>
      <c r="T325" s="177"/>
      <c r="U325" s="167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39" t="str">
        <f>IF(原始数据!AW325="","",原始数据!AW325)</f>
        <v/>
      </c>
      <c r="W325" s="177"/>
      <c r="X325" s="177"/>
      <c r="Y325" s="177"/>
      <c r="Z325" s="167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39" t="str">
        <f>IF(原始数据!AY325="","",原始数据!AY325)</f>
        <v/>
      </c>
      <c r="AB325" s="177"/>
      <c r="AC325" s="177"/>
      <c r="AD325" s="177"/>
      <c r="AE325" s="139" t="str">
        <f>IF(原始数据!K325="","",原始数据!K325)</f>
        <v/>
      </c>
      <c r="AF325" s="139" t="str">
        <f>IF(原始数据!L325="","",原始数据!L325)</f>
        <v/>
      </c>
      <c r="AG325" s="139" t="str">
        <f>IF(原始数据!AZ325="","",原始数据!AZ325)</f>
        <v/>
      </c>
      <c r="AH325" s="177"/>
      <c r="AI325" s="177"/>
      <c r="AJ325" s="177"/>
      <c r="AK325" s="177"/>
      <c r="AL325" s="177"/>
      <c r="AM325" s="168"/>
      <c r="AN325" s="168"/>
      <c r="AO325" s="168"/>
      <c r="AP325" s="168"/>
      <c r="AQ325" s="182"/>
      <c r="AR325" s="182"/>
      <c r="AS325" s="182"/>
      <c r="AT325" s="182"/>
      <c r="AU325" s="183"/>
      <c r="AV325" s="183"/>
      <c r="AW325" s="183"/>
      <c r="AX325" s="183"/>
      <c r="AY325" s="184"/>
      <c r="AZ325" s="184"/>
      <c r="BA325" s="173"/>
      <c r="BB325" s="174"/>
      <c r="BC325" s="175">
        <f t="shared" si="21"/>
        <v>0</v>
      </c>
      <c r="BD325" s="175" t="str">
        <f t="shared" si="22"/>
        <v/>
      </c>
      <c r="BE325" s="142" t="str">
        <f t="shared" si="20"/>
        <v/>
      </c>
      <c r="BF325" s="176" t="str">
        <f t="shared" si="23"/>
        <v/>
      </c>
    </row>
    <row r="326" spans="1:58">
      <c r="A326" s="166">
        <f>输入错误检查!B325</f>
        <v>0</v>
      </c>
      <c r="B326" s="108" t="str">
        <f>原始数据!B326</f>
        <v/>
      </c>
      <c r="C326" s="108" t="str">
        <f>原始数据!C326</f>
        <v/>
      </c>
      <c r="D326" s="108" t="str">
        <f>原始数据!D326</f>
        <v/>
      </c>
      <c r="E326" s="108" t="str">
        <f>原始数据!E326</f>
        <v/>
      </c>
      <c r="F326" s="108" t="str">
        <f>原始数据!F326</f>
        <v/>
      </c>
      <c r="G326" s="108" t="str">
        <f>原始数据!G326</f>
        <v>加</v>
      </c>
      <c r="H326" s="108" t="str">
        <f>原始数据!H326</f>
        <v>下</v>
      </c>
      <c r="I326" s="108" t="str">
        <f>IF(原始数据!Y326="","",原始数据!Y326)</f>
        <v/>
      </c>
      <c r="J326" s="108" t="str">
        <f>原始数据!J326</f>
        <v/>
      </c>
      <c r="K326" s="167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39" t="str">
        <f>IF(原始数据!AT326="","",原始数据!AT326)</f>
        <v/>
      </c>
      <c r="M326" s="177"/>
      <c r="N326" s="181"/>
      <c r="O326" s="181"/>
      <c r="P326" s="167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39" t="str">
        <f>IF(原始数据!AU326="","",原始数据!AU326)</f>
        <v/>
      </c>
      <c r="R326" s="177"/>
      <c r="S326" s="177"/>
      <c r="T326" s="177"/>
      <c r="U326" s="167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39" t="str">
        <f>IF(原始数据!AW326="","",原始数据!AW326)</f>
        <v/>
      </c>
      <c r="W326" s="177"/>
      <c r="X326" s="177"/>
      <c r="Y326" s="177"/>
      <c r="Z326" s="167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39" t="str">
        <f>IF(原始数据!AY326="","",原始数据!AY326)</f>
        <v/>
      </c>
      <c r="AB326" s="177"/>
      <c r="AC326" s="177"/>
      <c r="AD326" s="177"/>
      <c r="AE326" s="139" t="str">
        <f>IF(原始数据!K326="","",原始数据!K326)</f>
        <v/>
      </c>
      <c r="AF326" s="139" t="str">
        <f>IF(原始数据!L326="","",原始数据!L326)</f>
        <v/>
      </c>
      <c r="AG326" s="139" t="str">
        <f>IF(原始数据!AZ326="","",原始数据!AZ326)</f>
        <v/>
      </c>
      <c r="AH326" s="177"/>
      <c r="AI326" s="177"/>
      <c r="AJ326" s="177"/>
      <c r="AK326" s="177"/>
      <c r="AL326" s="177"/>
      <c r="AM326" s="168"/>
      <c r="AN326" s="168"/>
      <c r="AO326" s="168"/>
      <c r="AP326" s="168"/>
      <c r="AQ326" s="182"/>
      <c r="AR326" s="182"/>
      <c r="AS326" s="182"/>
      <c r="AT326" s="182"/>
      <c r="AU326" s="183"/>
      <c r="AV326" s="183"/>
      <c r="AW326" s="183"/>
      <c r="AX326" s="183"/>
      <c r="AY326" s="184"/>
      <c r="AZ326" s="184"/>
      <c r="BA326" s="173"/>
      <c r="BB326" s="174"/>
      <c r="BC326" s="175">
        <f t="shared" si="21"/>
        <v>0</v>
      </c>
      <c r="BD326" s="175" t="str">
        <f t="shared" si="22"/>
        <v/>
      </c>
      <c r="BE326" s="142" t="str">
        <f t="shared" si="20"/>
        <v/>
      </c>
      <c r="BF326" s="176" t="str">
        <f t="shared" si="23"/>
        <v/>
      </c>
    </row>
    <row r="327" spans="1:58">
      <c r="A327" s="166">
        <f>输入错误检查!B326</f>
        <v>0</v>
      </c>
      <c r="B327" s="108" t="str">
        <f>原始数据!B327</f>
        <v/>
      </c>
      <c r="C327" s="108" t="str">
        <f>原始数据!C327</f>
        <v/>
      </c>
      <c r="D327" s="108" t="str">
        <f>原始数据!D327</f>
        <v/>
      </c>
      <c r="E327" s="108" t="str">
        <f>原始数据!E327</f>
        <v/>
      </c>
      <c r="F327" s="108" t="str">
        <f>原始数据!F327</f>
        <v/>
      </c>
      <c r="G327" s="108">
        <f>原始数据!G327</f>
        <v>1</v>
      </c>
      <c r="H327" s="108" t="str">
        <f>原始数据!H327</f>
        <v>上</v>
      </c>
      <c r="I327" s="108" t="str">
        <f>IF(原始数据!Y327="","",原始数据!Y327)</f>
        <v/>
      </c>
      <c r="J327" s="108" t="str">
        <f>原始数据!J327</f>
        <v/>
      </c>
      <c r="K327" s="167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39" t="str">
        <f>IF(原始数据!AT327="","",原始数据!AT327)</f>
        <v/>
      </c>
      <c r="M327" s="177"/>
      <c r="N327" s="181"/>
      <c r="O327" s="181"/>
      <c r="P327" s="167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39" t="str">
        <f>IF(原始数据!AU327="","",原始数据!AU327)</f>
        <v/>
      </c>
      <c r="R327" s="177"/>
      <c r="S327" s="177"/>
      <c r="T327" s="177"/>
      <c r="U327" s="167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39" t="str">
        <f>IF(原始数据!AW327="","",原始数据!AW327)</f>
        <v/>
      </c>
      <c r="W327" s="177"/>
      <c r="X327" s="177"/>
      <c r="Y327" s="177"/>
      <c r="Z327" s="167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39" t="str">
        <f>IF(原始数据!AY327="","",原始数据!AY327)</f>
        <v/>
      </c>
      <c r="AB327" s="177"/>
      <c r="AC327" s="177"/>
      <c r="AD327" s="177"/>
      <c r="AE327" s="139" t="str">
        <f>IF(原始数据!K327="","",原始数据!K327)</f>
        <v/>
      </c>
      <c r="AF327" s="139" t="str">
        <f>IF(原始数据!L327="","",原始数据!L327)</f>
        <v/>
      </c>
      <c r="AG327" s="139" t="str">
        <f>IF(原始数据!AZ327="","",原始数据!AZ327)</f>
        <v/>
      </c>
      <c r="AH327" s="177"/>
      <c r="AI327" s="177"/>
      <c r="AJ327" s="177"/>
      <c r="AK327" s="177"/>
      <c r="AL327" s="177"/>
      <c r="AM327" s="168"/>
      <c r="AN327" s="168"/>
      <c r="AO327" s="168"/>
      <c r="AP327" s="168"/>
      <c r="AQ327" s="182"/>
      <c r="AR327" s="182"/>
      <c r="AS327" s="182"/>
      <c r="AT327" s="182"/>
      <c r="AU327" s="183"/>
      <c r="AV327" s="183"/>
      <c r="AW327" s="183"/>
      <c r="AX327" s="183"/>
      <c r="AY327" s="184"/>
      <c r="AZ327" s="184"/>
      <c r="BA327" s="173"/>
      <c r="BB327" s="174"/>
      <c r="BC327" s="175">
        <f t="shared" si="21"/>
        <v>0</v>
      </c>
      <c r="BD327" s="175" t="str">
        <f t="shared" si="22"/>
        <v/>
      </c>
      <c r="BE327" s="142" t="str">
        <f t="shared" si="20"/>
        <v/>
      </c>
      <c r="BF327" s="176" t="str">
        <f t="shared" si="23"/>
        <v/>
      </c>
    </row>
    <row r="328" spans="1:58">
      <c r="A328" s="166">
        <f>输入错误检查!B327</f>
        <v>0</v>
      </c>
      <c r="B328" s="108" t="str">
        <f>原始数据!B328</f>
        <v/>
      </c>
      <c r="C328" s="108" t="str">
        <f>原始数据!C328</f>
        <v/>
      </c>
      <c r="D328" s="108" t="str">
        <f>原始数据!D328</f>
        <v/>
      </c>
      <c r="E328" s="108" t="str">
        <f>原始数据!E328</f>
        <v/>
      </c>
      <c r="F328" s="108" t="str">
        <f>原始数据!F328</f>
        <v/>
      </c>
      <c r="G328" s="108">
        <f>原始数据!G328</f>
        <v>1</v>
      </c>
      <c r="H328" s="108" t="str">
        <f>原始数据!H328</f>
        <v>下</v>
      </c>
      <c r="I328" s="108" t="str">
        <f>IF(原始数据!Y328="","",原始数据!Y328)</f>
        <v/>
      </c>
      <c r="J328" s="108" t="str">
        <f>原始数据!J328</f>
        <v/>
      </c>
      <c r="K328" s="167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39" t="str">
        <f>IF(原始数据!AT328="","",原始数据!AT328)</f>
        <v/>
      </c>
      <c r="M328" s="177"/>
      <c r="N328" s="181"/>
      <c r="O328" s="181"/>
      <c r="P328" s="167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39" t="str">
        <f>IF(原始数据!AU328="","",原始数据!AU328)</f>
        <v/>
      </c>
      <c r="R328" s="177"/>
      <c r="S328" s="177"/>
      <c r="T328" s="177"/>
      <c r="U328" s="167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39" t="str">
        <f>IF(原始数据!AW328="","",原始数据!AW328)</f>
        <v/>
      </c>
      <c r="W328" s="177"/>
      <c r="X328" s="177"/>
      <c r="Y328" s="177"/>
      <c r="Z328" s="167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39" t="str">
        <f>IF(原始数据!AY328="","",原始数据!AY328)</f>
        <v/>
      </c>
      <c r="AB328" s="177"/>
      <c r="AC328" s="177"/>
      <c r="AD328" s="177"/>
      <c r="AE328" s="139" t="str">
        <f>IF(原始数据!K328="","",原始数据!K328)</f>
        <v/>
      </c>
      <c r="AF328" s="139" t="str">
        <f>IF(原始数据!L328="","",原始数据!L328)</f>
        <v/>
      </c>
      <c r="AG328" s="139" t="str">
        <f>IF(原始数据!AZ328="","",原始数据!AZ328)</f>
        <v/>
      </c>
      <c r="AH328" s="177"/>
      <c r="AI328" s="177"/>
      <c r="AJ328" s="177"/>
      <c r="AK328" s="177"/>
      <c r="AL328" s="177"/>
      <c r="AM328" s="168"/>
      <c r="AN328" s="168"/>
      <c r="AO328" s="168"/>
      <c r="AP328" s="168"/>
      <c r="AQ328" s="182"/>
      <c r="AR328" s="182"/>
      <c r="AS328" s="182"/>
      <c r="AT328" s="182"/>
      <c r="AU328" s="183"/>
      <c r="AV328" s="183"/>
      <c r="AW328" s="183"/>
      <c r="AX328" s="183"/>
      <c r="AY328" s="184"/>
      <c r="AZ328" s="184"/>
      <c r="BA328" s="173"/>
      <c r="BB328" s="174"/>
      <c r="BC328" s="175">
        <f t="shared" si="21"/>
        <v>0</v>
      </c>
      <c r="BD328" s="175" t="str">
        <f t="shared" si="22"/>
        <v/>
      </c>
      <c r="BE328" s="142" t="str">
        <f t="shared" si="20"/>
        <v/>
      </c>
      <c r="BF328" s="176" t="str">
        <f t="shared" si="23"/>
        <v/>
      </c>
    </row>
    <row r="329" spans="1:58">
      <c r="A329" s="166">
        <f>输入错误检查!B328</f>
        <v>0</v>
      </c>
      <c r="B329" s="108" t="str">
        <f>原始数据!B329</f>
        <v/>
      </c>
      <c r="C329" s="108" t="str">
        <f>原始数据!C329</f>
        <v/>
      </c>
      <c r="D329" s="108" t="str">
        <f>原始数据!D329</f>
        <v/>
      </c>
      <c r="E329" s="108" t="str">
        <f>原始数据!E329</f>
        <v/>
      </c>
      <c r="F329" s="108" t="str">
        <f>原始数据!F329</f>
        <v/>
      </c>
      <c r="G329" s="108">
        <f>原始数据!G329</f>
        <v>2</v>
      </c>
      <c r="H329" s="108" t="str">
        <f>原始数据!H329</f>
        <v>上</v>
      </c>
      <c r="I329" s="108" t="str">
        <f>IF(原始数据!Y329="","",原始数据!Y329)</f>
        <v/>
      </c>
      <c r="J329" s="108" t="str">
        <f>原始数据!J329</f>
        <v/>
      </c>
      <c r="K329" s="167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39" t="str">
        <f>IF(原始数据!AT329="","",原始数据!AT329)</f>
        <v/>
      </c>
      <c r="M329" s="177"/>
      <c r="N329" s="181"/>
      <c r="O329" s="181"/>
      <c r="P329" s="167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39" t="str">
        <f>IF(原始数据!AU329="","",原始数据!AU329)</f>
        <v/>
      </c>
      <c r="R329" s="177"/>
      <c r="S329" s="177"/>
      <c r="T329" s="177"/>
      <c r="U329" s="167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39" t="str">
        <f>IF(原始数据!AW329="","",原始数据!AW329)</f>
        <v/>
      </c>
      <c r="W329" s="177"/>
      <c r="X329" s="177"/>
      <c r="Y329" s="177"/>
      <c r="Z329" s="167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39" t="str">
        <f>IF(原始数据!AY329="","",原始数据!AY329)</f>
        <v/>
      </c>
      <c r="AB329" s="177"/>
      <c r="AC329" s="177"/>
      <c r="AD329" s="177"/>
      <c r="AE329" s="139" t="str">
        <f>IF(原始数据!K329="","",原始数据!K329)</f>
        <v/>
      </c>
      <c r="AF329" s="139" t="str">
        <f>IF(原始数据!L329="","",原始数据!L329)</f>
        <v/>
      </c>
      <c r="AG329" s="139" t="str">
        <f>IF(原始数据!AZ329="","",原始数据!AZ329)</f>
        <v/>
      </c>
      <c r="AH329" s="177"/>
      <c r="AI329" s="177"/>
      <c r="AJ329" s="177"/>
      <c r="AK329" s="177"/>
      <c r="AL329" s="177"/>
      <c r="AM329" s="168"/>
      <c r="AN329" s="168"/>
      <c r="AO329" s="168"/>
      <c r="AP329" s="168"/>
      <c r="AQ329" s="182"/>
      <c r="AR329" s="182"/>
      <c r="AS329" s="182"/>
      <c r="AT329" s="182"/>
      <c r="AU329" s="183"/>
      <c r="AV329" s="183"/>
      <c r="AW329" s="183"/>
      <c r="AX329" s="183"/>
      <c r="AY329" s="184"/>
      <c r="AZ329" s="184"/>
      <c r="BA329" s="173"/>
      <c r="BB329" s="174"/>
      <c r="BC329" s="175">
        <f t="shared" si="21"/>
        <v>0</v>
      </c>
      <c r="BD329" s="175" t="str">
        <f t="shared" si="22"/>
        <v/>
      </c>
      <c r="BE329" s="142" t="str">
        <f t="shared" si="20"/>
        <v/>
      </c>
      <c r="BF329" s="176" t="str">
        <f t="shared" si="23"/>
        <v/>
      </c>
    </row>
    <row r="330" spans="1:58">
      <c r="A330" s="166">
        <f>输入错误检查!B329</f>
        <v>0</v>
      </c>
      <c r="B330" s="108" t="str">
        <f>原始数据!B330</f>
        <v/>
      </c>
      <c r="C330" s="108" t="str">
        <f>原始数据!C330</f>
        <v/>
      </c>
      <c r="D330" s="108" t="str">
        <f>原始数据!D330</f>
        <v/>
      </c>
      <c r="E330" s="108" t="str">
        <f>原始数据!E330</f>
        <v/>
      </c>
      <c r="F330" s="108" t="str">
        <f>原始数据!F330</f>
        <v/>
      </c>
      <c r="G330" s="108">
        <f>原始数据!G330</f>
        <v>2</v>
      </c>
      <c r="H330" s="108" t="str">
        <f>原始数据!H330</f>
        <v>下</v>
      </c>
      <c r="I330" s="108" t="str">
        <f>IF(原始数据!Y330="","",原始数据!Y330)</f>
        <v/>
      </c>
      <c r="J330" s="108" t="str">
        <f>原始数据!J330</f>
        <v/>
      </c>
      <c r="K330" s="167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39" t="str">
        <f>IF(原始数据!AT330="","",原始数据!AT330)</f>
        <v/>
      </c>
      <c r="M330" s="177"/>
      <c r="N330" s="181"/>
      <c r="O330" s="181"/>
      <c r="P330" s="167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39" t="str">
        <f>IF(原始数据!AU330="","",原始数据!AU330)</f>
        <v/>
      </c>
      <c r="R330" s="177"/>
      <c r="S330" s="177"/>
      <c r="T330" s="177"/>
      <c r="U330" s="167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39" t="str">
        <f>IF(原始数据!AW330="","",原始数据!AW330)</f>
        <v/>
      </c>
      <c r="W330" s="177"/>
      <c r="X330" s="177"/>
      <c r="Y330" s="177"/>
      <c r="Z330" s="167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39" t="str">
        <f>IF(原始数据!AY330="","",原始数据!AY330)</f>
        <v/>
      </c>
      <c r="AB330" s="177"/>
      <c r="AC330" s="177"/>
      <c r="AD330" s="177"/>
      <c r="AE330" s="139" t="str">
        <f>IF(原始数据!K330="","",原始数据!K330)</f>
        <v/>
      </c>
      <c r="AF330" s="139" t="str">
        <f>IF(原始数据!L330="","",原始数据!L330)</f>
        <v/>
      </c>
      <c r="AG330" s="139" t="str">
        <f>IF(原始数据!AZ330="","",原始数据!AZ330)</f>
        <v/>
      </c>
      <c r="AH330" s="177"/>
      <c r="AI330" s="177"/>
      <c r="AJ330" s="177"/>
      <c r="AK330" s="177"/>
      <c r="AL330" s="177"/>
      <c r="AM330" s="168"/>
      <c r="AN330" s="168"/>
      <c r="AO330" s="168"/>
      <c r="AP330" s="168"/>
      <c r="AQ330" s="182"/>
      <c r="AR330" s="182"/>
      <c r="AS330" s="182"/>
      <c r="AT330" s="182"/>
      <c r="AU330" s="183"/>
      <c r="AV330" s="183"/>
      <c r="AW330" s="183"/>
      <c r="AX330" s="183"/>
      <c r="AY330" s="184"/>
      <c r="AZ330" s="184"/>
      <c r="BA330" s="173"/>
      <c r="BB330" s="174"/>
      <c r="BC330" s="175">
        <f t="shared" si="21"/>
        <v>0</v>
      </c>
      <c r="BD330" s="175" t="str">
        <f t="shared" si="22"/>
        <v/>
      </c>
      <c r="BE330" s="142" t="str">
        <f t="shared" si="20"/>
        <v/>
      </c>
      <c r="BF330" s="176" t="str">
        <f t="shared" si="23"/>
        <v/>
      </c>
    </row>
    <row r="331" spans="1:58">
      <c r="A331" s="166">
        <f>输入错误检查!B330</f>
        <v>0</v>
      </c>
      <c r="B331" s="108" t="str">
        <f>原始数据!B331</f>
        <v/>
      </c>
      <c r="C331" s="108" t="str">
        <f>原始数据!C331</f>
        <v/>
      </c>
      <c r="D331" s="108" t="str">
        <f>原始数据!D331</f>
        <v/>
      </c>
      <c r="E331" s="108" t="str">
        <f>原始数据!E331</f>
        <v/>
      </c>
      <c r="F331" s="108" t="str">
        <f>原始数据!F331</f>
        <v/>
      </c>
      <c r="G331" s="108">
        <f>原始数据!G331</f>
        <v>3</v>
      </c>
      <c r="H331" s="108" t="str">
        <f>原始数据!H331</f>
        <v>上</v>
      </c>
      <c r="I331" s="108" t="str">
        <f>IF(原始数据!Y331="","",原始数据!Y331)</f>
        <v/>
      </c>
      <c r="J331" s="108" t="str">
        <f>原始数据!J331</f>
        <v/>
      </c>
      <c r="K331" s="167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39" t="str">
        <f>IF(原始数据!AT331="","",原始数据!AT331)</f>
        <v/>
      </c>
      <c r="M331" s="177"/>
      <c r="N331" s="181"/>
      <c r="O331" s="181"/>
      <c r="P331" s="167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39" t="str">
        <f>IF(原始数据!AU331="","",原始数据!AU331)</f>
        <v/>
      </c>
      <c r="R331" s="177"/>
      <c r="S331" s="177"/>
      <c r="T331" s="177"/>
      <c r="U331" s="167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39" t="str">
        <f>IF(原始数据!AW331="","",原始数据!AW331)</f>
        <v/>
      </c>
      <c r="W331" s="177"/>
      <c r="X331" s="177"/>
      <c r="Y331" s="177"/>
      <c r="Z331" s="167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39" t="str">
        <f>IF(原始数据!AY331="","",原始数据!AY331)</f>
        <v/>
      </c>
      <c r="AB331" s="177"/>
      <c r="AC331" s="177"/>
      <c r="AD331" s="177"/>
      <c r="AE331" s="139" t="str">
        <f>IF(原始数据!K331="","",原始数据!K331)</f>
        <v/>
      </c>
      <c r="AF331" s="139" t="str">
        <f>IF(原始数据!L331="","",原始数据!L331)</f>
        <v/>
      </c>
      <c r="AG331" s="139" t="str">
        <f>IF(原始数据!AZ331="","",原始数据!AZ331)</f>
        <v/>
      </c>
      <c r="AH331" s="177"/>
      <c r="AI331" s="177"/>
      <c r="AJ331" s="177"/>
      <c r="AK331" s="177"/>
      <c r="AL331" s="177"/>
      <c r="AM331" s="168"/>
      <c r="AN331" s="168"/>
      <c r="AO331" s="168"/>
      <c r="AP331" s="168"/>
      <c r="AQ331" s="182"/>
      <c r="AR331" s="182"/>
      <c r="AS331" s="182"/>
      <c r="AT331" s="182"/>
      <c r="AU331" s="183"/>
      <c r="AV331" s="183"/>
      <c r="AW331" s="183"/>
      <c r="AX331" s="183"/>
      <c r="AY331" s="184"/>
      <c r="AZ331" s="184"/>
      <c r="BA331" s="173"/>
      <c r="BB331" s="174"/>
      <c r="BC331" s="175">
        <f t="shared" si="21"/>
        <v>0</v>
      </c>
      <c r="BD331" s="175" t="str">
        <f t="shared" si="22"/>
        <v/>
      </c>
      <c r="BE331" s="142" t="str">
        <f t="shared" si="20"/>
        <v/>
      </c>
      <c r="BF331" s="176" t="str">
        <f t="shared" si="23"/>
        <v/>
      </c>
    </row>
    <row r="332" spans="1:58">
      <c r="A332" s="166">
        <f>输入错误检查!B331</f>
        <v>0</v>
      </c>
      <c r="B332" s="108" t="str">
        <f>原始数据!B332</f>
        <v/>
      </c>
      <c r="C332" s="108" t="str">
        <f>原始数据!C332</f>
        <v/>
      </c>
      <c r="D332" s="108" t="str">
        <f>原始数据!D332</f>
        <v/>
      </c>
      <c r="E332" s="108" t="str">
        <f>原始数据!E332</f>
        <v/>
      </c>
      <c r="F332" s="108" t="str">
        <f>原始数据!F332</f>
        <v/>
      </c>
      <c r="G332" s="108">
        <f>原始数据!G332</f>
        <v>3</v>
      </c>
      <c r="H332" s="108" t="str">
        <f>原始数据!H332</f>
        <v>下</v>
      </c>
      <c r="I332" s="108" t="str">
        <f>IF(原始数据!Y332="","",原始数据!Y332)</f>
        <v/>
      </c>
      <c r="J332" s="108" t="str">
        <f>原始数据!J332</f>
        <v/>
      </c>
      <c r="K332" s="167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39" t="str">
        <f>IF(原始数据!AT332="","",原始数据!AT332)</f>
        <v/>
      </c>
      <c r="M332" s="177"/>
      <c r="N332" s="181"/>
      <c r="O332" s="181"/>
      <c r="P332" s="167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39" t="str">
        <f>IF(原始数据!AU332="","",原始数据!AU332)</f>
        <v/>
      </c>
      <c r="R332" s="177"/>
      <c r="S332" s="177"/>
      <c r="T332" s="177"/>
      <c r="U332" s="167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39" t="str">
        <f>IF(原始数据!AW332="","",原始数据!AW332)</f>
        <v/>
      </c>
      <c r="W332" s="177"/>
      <c r="X332" s="177"/>
      <c r="Y332" s="177"/>
      <c r="Z332" s="167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39" t="str">
        <f>IF(原始数据!AY332="","",原始数据!AY332)</f>
        <v/>
      </c>
      <c r="AB332" s="177"/>
      <c r="AC332" s="177"/>
      <c r="AD332" s="177"/>
      <c r="AE332" s="139" t="str">
        <f>IF(原始数据!K332="","",原始数据!K332)</f>
        <v/>
      </c>
      <c r="AF332" s="139" t="str">
        <f>IF(原始数据!L332="","",原始数据!L332)</f>
        <v/>
      </c>
      <c r="AG332" s="139" t="str">
        <f>IF(原始数据!AZ332="","",原始数据!AZ332)</f>
        <v/>
      </c>
      <c r="AH332" s="177"/>
      <c r="AI332" s="177"/>
      <c r="AJ332" s="177"/>
      <c r="AK332" s="177"/>
      <c r="AL332" s="177"/>
      <c r="AM332" s="168"/>
      <c r="AN332" s="168"/>
      <c r="AO332" s="168"/>
      <c r="AP332" s="168"/>
      <c r="AQ332" s="182"/>
      <c r="AR332" s="182"/>
      <c r="AS332" s="182"/>
      <c r="AT332" s="182"/>
      <c r="AU332" s="183"/>
      <c r="AV332" s="183"/>
      <c r="AW332" s="183"/>
      <c r="AX332" s="183"/>
      <c r="AY332" s="184"/>
      <c r="AZ332" s="184"/>
      <c r="BA332" s="173"/>
      <c r="BB332" s="174"/>
      <c r="BC332" s="175">
        <f t="shared" si="21"/>
        <v>0</v>
      </c>
      <c r="BD332" s="175" t="str">
        <f t="shared" si="22"/>
        <v/>
      </c>
      <c r="BE332" s="142" t="str">
        <f t="shared" si="20"/>
        <v/>
      </c>
      <c r="BF332" s="176" t="str">
        <f t="shared" si="23"/>
        <v/>
      </c>
    </row>
    <row r="333" spans="1:58">
      <c r="A333" s="166">
        <f>输入错误检查!B332</f>
        <v>0</v>
      </c>
      <c r="B333" s="108" t="str">
        <f>原始数据!B333</f>
        <v/>
      </c>
      <c r="C333" s="108" t="str">
        <f>原始数据!C333</f>
        <v/>
      </c>
      <c r="D333" s="108" t="str">
        <f>原始数据!D333</f>
        <v/>
      </c>
      <c r="E333" s="108" t="str">
        <f>原始数据!E333</f>
        <v/>
      </c>
      <c r="F333" s="108" t="str">
        <f>原始数据!F333</f>
        <v/>
      </c>
      <c r="G333" s="108">
        <f>原始数据!G333</f>
        <v>4</v>
      </c>
      <c r="H333" s="108" t="str">
        <f>原始数据!H333</f>
        <v>上</v>
      </c>
      <c r="I333" s="108" t="str">
        <f>IF(原始数据!Y333="","",原始数据!Y333)</f>
        <v/>
      </c>
      <c r="J333" s="108" t="str">
        <f>原始数据!J333</f>
        <v/>
      </c>
      <c r="K333" s="167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39" t="str">
        <f>IF(原始数据!AT333="","",原始数据!AT333)</f>
        <v/>
      </c>
      <c r="M333" s="177"/>
      <c r="N333" s="181"/>
      <c r="O333" s="181"/>
      <c r="P333" s="167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39" t="str">
        <f>IF(原始数据!AU333="","",原始数据!AU333)</f>
        <v/>
      </c>
      <c r="R333" s="177"/>
      <c r="S333" s="177"/>
      <c r="T333" s="177"/>
      <c r="U333" s="167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39" t="str">
        <f>IF(原始数据!AW333="","",原始数据!AW333)</f>
        <v/>
      </c>
      <c r="W333" s="177"/>
      <c r="X333" s="177"/>
      <c r="Y333" s="177"/>
      <c r="Z333" s="167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39" t="str">
        <f>IF(原始数据!AY333="","",原始数据!AY333)</f>
        <v/>
      </c>
      <c r="AB333" s="177"/>
      <c r="AC333" s="177"/>
      <c r="AD333" s="177"/>
      <c r="AE333" s="139" t="str">
        <f>IF(原始数据!K333="","",原始数据!K333)</f>
        <v/>
      </c>
      <c r="AF333" s="139" t="str">
        <f>IF(原始数据!L333="","",原始数据!L333)</f>
        <v/>
      </c>
      <c r="AG333" s="139" t="str">
        <f>IF(原始数据!AZ333="","",原始数据!AZ333)</f>
        <v/>
      </c>
      <c r="AH333" s="177"/>
      <c r="AI333" s="177"/>
      <c r="AJ333" s="177"/>
      <c r="AK333" s="177"/>
      <c r="AL333" s="177"/>
      <c r="AM333" s="168"/>
      <c r="AN333" s="168"/>
      <c r="AO333" s="168"/>
      <c r="AP333" s="168"/>
      <c r="AQ333" s="182"/>
      <c r="AR333" s="182"/>
      <c r="AS333" s="182"/>
      <c r="AT333" s="182"/>
      <c r="AU333" s="183"/>
      <c r="AV333" s="183"/>
      <c r="AW333" s="183"/>
      <c r="AX333" s="183"/>
      <c r="AY333" s="184"/>
      <c r="AZ333" s="184"/>
      <c r="BA333" s="173"/>
      <c r="BB333" s="174"/>
      <c r="BC333" s="175">
        <f t="shared" si="21"/>
        <v>0</v>
      </c>
      <c r="BD333" s="175" t="str">
        <f t="shared" si="22"/>
        <v/>
      </c>
      <c r="BE333" s="142" t="str">
        <f t="shared" si="20"/>
        <v/>
      </c>
      <c r="BF333" s="176" t="str">
        <f t="shared" si="23"/>
        <v/>
      </c>
    </row>
    <row r="334" spans="1:58">
      <c r="A334" s="166">
        <f>输入错误检查!B333</f>
        <v>0</v>
      </c>
      <c r="B334" s="108" t="str">
        <f>原始数据!B334</f>
        <v/>
      </c>
      <c r="C334" s="108" t="str">
        <f>原始数据!C334</f>
        <v/>
      </c>
      <c r="D334" s="108" t="str">
        <f>原始数据!D334</f>
        <v/>
      </c>
      <c r="E334" s="108" t="str">
        <f>原始数据!E334</f>
        <v/>
      </c>
      <c r="F334" s="108" t="str">
        <f>原始数据!F334</f>
        <v/>
      </c>
      <c r="G334" s="108">
        <f>原始数据!G334</f>
        <v>4</v>
      </c>
      <c r="H334" s="108" t="str">
        <f>原始数据!H334</f>
        <v>下</v>
      </c>
      <c r="I334" s="108" t="str">
        <f>IF(原始数据!Y334="","",原始数据!Y334)</f>
        <v/>
      </c>
      <c r="J334" s="108" t="str">
        <f>原始数据!J334</f>
        <v/>
      </c>
      <c r="K334" s="167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39" t="str">
        <f>IF(原始数据!AT334="","",原始数据!AT334)</f>
        <v/>
      </c>
      <c r="M334" s="177"/>
      <c r="N334" s="181"/>
      <c r="O334" s="181"/>
      <c r="P334" s="167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39" t="str">
        <f>IF(原始数据!AU334="","",原始数据!AU334)</f>
        <v/>
      </c>
      <c r="R334" s="177"/>
      <c r="S334" s="177"/>
      <c r="T334" s="177"/>
      <c r="U334" s="167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39" t="str">
        <f>IF(原始数据!AW334="","",原始数据!AW334)</f>
        <v/>
      </c>
      <c r="W334" s="177"/>
      <c r="X334" s="177"/>
      <c r="Y334" s="177"/>
      <c r="Z334" s="167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39" t="str">
        <f>IF(原始数据!AY334="","",原始数据!AY334)</f>
        <v/>
      </c>
      <c r="AB334" s="177"/>
      <c r="AC334" s="177"/>
      <c r="AD334" s="177"/>
      <c r="AE334" s="139" t="str">
        <f>IF(原始数据!K334="","",原始数据!K334)</f>
        <v/>
      </c>
      <c r="AF334" s="139" t="str">
        <f>IF(原始数据!L334="","",原始数据!L334)</f>
        <v/>
      </c>
      <c r="AG334" s="139" t="str">
        <f>IF(原始数据!AZ334="","",原始数据!AZ334)</f>
        <v/>
      </c>
      <c r="AH334" s="177"/>
      <c r="AI334" s="177"/>
      <c r="AJ334" s="177"/>
      <c r="AK334" s="177"/>
      <c r="AL334" s="177"/>
      <c r="AM334" s="168"/>
      <c r="AN334" s="168"/>
      <c r="AO334" s="168"/>
      <c r="AP334" s="168"/>
      <c r="AQ334" s="182"/>
      <c r="AR334" s="182"/>
      <c r="AS334" s="182"/>
      <c r="AT334" s="182"/>
      <c r="AU334" s="183"/>
      <c r="AV334" s="183"/>
      <c r="AW334" s="183"/>
      <c r="AX334" s="183"/>
      <c r="AY334" s="184"/>
      <c r="AZ334" s="184"/>
      <c r="BA334" s="173"/>
      <c r="BB334" s="174"/>
      <c r="BC334" s="175">
        <f t="shared" si="21"/>
        <v>0</v>
      </c>
      <c r="BD334" s="175" t="str">
        <f t="shared" si="22"/>
        <v/>
      </c>
      <c r="BE334" s="142" t="str">
        <f t="shared" si="20"/>
        <v/>
      </c>
      <c r="BF334" s="176" t="str">
        <f t="shared" si="23"/>
        <v/>
      </c>
    </row>
    <row r="335" spans="1:58">
      <c r="A335" s="166">
        <f>输入错误检查!B334</f>
        <v>0</v>
      </c>
      <c r="B335" s="108" t="str">
        <f>原始数据!B335</f>
        <v/>
      </c>
      <c r="C335" s="108" t="str">
        <f>原始数据!C335</f>
        <v/>
      </c>
      <c r="D335" s="108" t="str">
        <f>原始数据!D335</f>
        <v/>
      </c>
      <c r="E335" s="108" t="str">
        <f>原始数据!E335</f>
        <v/>
      </c>
      <c r="F335" s="108" t="str">
        <f>原始数据!F335</f>
        <v/>
      </c>
      <c r="G335" s="108">
        <f>原始数据!G335</f>
        <v>5</v>
      </c>
      <c r="H335" s="108" t="str">
        <f>原始数据!H335</f>
        <v>上</v>
      </c>
      <c r="I335" s="108" t="str">
        <f>IF(原始数据!Y335="","",原始数据!Y335)</f>
        <v/>
      </c>
      <c r="J335" s="108" t="str">
        <f>原始数据!J335</f>
        <v/>
      </c>
      <c r="K335" s="167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39" t="str">
        <f>IF(原始数据!AT335="","",原始数据!AT335)</f>
        <v/>
      </c>
      <c r="M335" s="177"/>
      <c r="N335" s="181"/>
      <c r="O335" s="181"/>
      <c r="P335" s="167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39" t="str">
        <f>IF(原始数据!AU335="","",原始数据!AU335)</f>
        <v/>
      </c>
      <c r="R335" s="177"/>
      <c r="S335" s="177"/>
      <c r="T335" s="177"/>
      <c r="U335" s="167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39" t="str">
        <f>IF(原始数据!AW335="","",原始数据!AW335)</f>
        <v/>
      </c>
      <c r="W335" s="177"/>
      <c r="X335" s="177"/>
      <c r="Y335" s="177"/>
      <c r="Z335" s="167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39" t="str">
        <f>IF(原始数据!AY335="","",原始数据!AY335)</f>
        <v/>
      </c>
      <c r="AB335" s="177"/>
      <c r="AC335" s="177"/>
      <c r="AD335" s="177"/>
      <c r="AE335" s="139" t="str">
        <f>IF(原始数据!K335="","",原始数据!K335)</f>
        <v/>
      </c>
      <c r="AF335" s="139" t="str">
        <f>IF(原始数据!L335="","",原始数据!L335)</f>
        <v/>
      </c>
      <c r="AG335" s="139" t="str">
        <f>IF(原始数据!AZ335="","",原始数据!AZ335)</f>
        <v/>
      </c>
      <c r="AH335" s="177"/>
      <c r="AI335" s="177"/>
      <c r="AJ335" s="177"/>
      <c r="AK335" s="177"/>
      <c r="AL335" s="177"/>
      <c r="AM335" s="168"/>
      <c r="AN335" s="168"/>
      <c r="AO335" s="168"/>
      <c r="AP335" s="168"/>
      <c r="AQ335" s="182"/>
      <c r="AR335" s="182"/>
      <c r="AS335" s="182"/>
      <c r="AT335" s="182"/>
      <c r="AU335" s="183"/>
      <c r="AV335" s="183"/>
      <c r="AW335" s="183"/>
      <c r="AX335" s="183"/>
      <c r="AY335" s="184"/>
      <c r="AZ335" s="184"/>
      <c r="BA335" s="173"/>
      <c r="BB335" s="174"/>
      <c r="BC335" s="175">
        <f t="shared" si="21"/>
        <v>0</v>
      </c>
      <c r="BD335" s="175" t="str">
        <f t="shared" si="22"/>
        <v/>
      </c>
      <c r="BE335" s="142" t="str">
        <f t="shared" si="20"/>
        <v/>
      </c>
      <c r="BF335" s="176" t="str">
        <f t="shared" si="23"/>
        <v/>
      </c>
    </row>
    <row r="336" spans="1:58">
      <c r="A336" s="166">
        <f>输入错误检查!B335</f>
        <v>0</v>
      </c>
      <c r="B336" s="108" t="str">
        <f>原始数据!B336</f>
        <v/>
      </c>
      <c r="C336" s="108" t="str">
        <f>原始数据!C336</f>
        <v/>
      </c>
      <c r="D336" s="108" t="str">
        <f>原始数据!D336</f>
        <v/>
      </c>
      <c r="E336" s="108" t="str">
        <f>原始数据!E336</f>
        <v/>
      </c>
      <c r="F336" s="108" t="str">
        <f>原始数据!F336</f>
        <v/>
      </c>
      <c r="G336" s="108">
        <f>原始数据!G336</f>
        <v>5</v>
      </c>
      <c r="H336" s="108" t="str">
        <f>原始数据!H336</f>
        <v>下</v>
      </c>
      <c r="I336" s="108" t="str">
        <f>IF(原始数据!Y336="","",原始数据!Y336)</f>
        <v/>
      </c>
      <c r="J336" s="108" t="str">
        <f>原始数据!J336</f>
        <v/>
      </c>
      <c r="K336" s="167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39" t="str">
        <f>IF(原始数据!AT336="","",原始数据!AT336)</f>
        <v/>
      </c>
      <c r="M336" s="177"/>
      <c r="N336" s="181"/>
      <c r="O336" s="181"/>
      <c r="P336" s="167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39" t="str">
        <f>IF(原始数据!AU336="","",原始数据!AU336)</f>
        <v/>
      </c>
      <c r="R336" s="177"/>
      <c r="S336" s="177"/>
      <c r="T336" s="177"/>
      <c r="U336" s="167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39" t="str">
        <f>IF(原始数据!AW336="","",原始数据!AW336)</f>
        <v/>
      </c>
      <c r="W336" s="177"/>
      <c r="X336" s="177"/>
      <c r="Y336" s="177"/>
      <c r="Z336" s="167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39" t="str">
        <f>IF(原始数据!AY336="","",原始数据!AY336)</f>
        <v/>
      </c>
      <c r="AB336" s="177"/>
      <c r="AC336" s="177"/>
      <c r="AD336" s="177"/>
      <c r="AE336" s="139" t="str">
        <f>IF(原始数据!K336="","",原始数据!K336)</f>
        <v/>
      </c>
      <c r="AF336" s="139" t="str">
        <f>IF(原始数据!L336="","",原始数据!L336)</f>
        <v/>
      </c>
      <c r="AG336" s="139" t="str">
        <f>IF(原始数据!AZ336="","",原始数据!AZ336)</f>
        <v/>
      </c>
      <c r="AH336" s="177"/>
      <c r="AI336" s="177"/>
      <c r="AJ336" s="177"/>
      <c r="AK336" s="177"/>
      <c r="AL336" s="177"/>
      <c r="AM336" s="168"/>
      <c r="AN336" s="168"/>
      <c r="AO336" s="168"/>
      <c r="AP336" s="168"/>
      <c r="AQ336" s="182"/>
      <c r="AR336" s="182"/>
      <c r="AS336" s="182"/>
      <c r="AT336" s="182"/>
      <c r="AU336" s="183"/>
      <c r="AV336" s="183"/>
      <c r="AW336" s="183"/>
      <c r="AX336" s="183"/>
      <c r="AY336" s="184"/>
      <c r="AZ336" s="184"/>
      <c r="BA336" s="173"/>
      <c r="BB336" s="174"/>
      <c r="BC336" s="175">
        <f t="shared" si="21"/>
        <v>0</v>
      </c>
      <c r="BD336" s="175" t="str">
        <f t="shared" si="22"/>
        <v/>
      </c>
      <c r="BE336" s="142" t="str">
        <f t="shared" si="20"/>
        <v/>
      </c>
      <c r="BF336" s="176" t="str">
        <f t="shared" si="23"/>
        <v/>
      </c>
    </row>
    <row r="337" spans="1:58">
      <c r="A337" s="166">
        <f>输入错误检查!B336</f>
        <v>0</v>
      </c>
      <c r="B337" s="108" t="str">
        <f>原始数据!B337</f>
        <v/>
      </c>
      <c r="C337" s="108" t="str">
        <f>原始数据!C337</f>
        <v/>
      </c>
      <c r="D337" s="108" t="str">
        <f>原始数据!D337</f>
        <v/>
      </c>
      <c r="E337" s="108" t="str">
        <f>原始数据!E337</f>
        <v/>
      </c>
      <c r="F337" s="108" t="str">
        <f>原始数据!F337</f>
        <v/>
      </c>
      <c r="G337" s="108" t="str">
        <f>原始数据!G337</f>
        <v>加</v>
      </c>
      <c r="H337" s="108" t="str">
        <f>原始数据!H337</f>
        <v>上</v>
      </c>
      <c r="I337" s="108" t="str">
        <f>IF(原始数据!Y337="","",原始数据!Y337)</f>
        <v/>
      </c>
      <c r="J337" s="108" t="str">
        <f>原始数据!J337</f>
        <v/>
      </c>
      <c r="K337" s="167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39" t="str">
        <f>IF(原始数据!AT337="","",原始数据!AT337)</f>
        <v/>
      </c>
      <c r="M337" s="177"/>
      <c r="N337" s="181"/>
      <c r="O337" s="181"/>
      <c r="P337" s="167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39" t="str">
        <f>IF(原始数据!AU337="","",原始数据!AU337)</f>
        <v/>
      </c>
      <c r="R337" s="177"/>
      <c r="S337" s="177"/>
      <c r="T337" s="177"/>
      <c r="U337" s="167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39" t="str">
        <f>IF(原始数据!AW337="","",原始数据!AW337)</f>
        <v/>
      </c>
      <c r="W337" s="177"/>
      <c r="X337" s="177"/>
      <c r="Y337" s="177"/>
      <c r="Z337" s="167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39" t="str">
        <f>IF(原始数据!AY337="","",原始数据!AY337)</f>
        <v/>
      </c>
      <c r="AB337" s="177"/>
      <c r="AC337" s="177"/>
      <c r="AD337" s="177"/>
      <c r="AE337" s="139" t="str">
        <f>IF(原始数据!K337="","",原始数据!K337)</f>
        <v/>
      </c>
      <c r="AF337" s="139" t="str">
        <f>IF(原始数据!L337="","",原始数据!L337)</f>
        <v/>
      </c>
      <c r="AG337" s="139" t="str">
        <f>IF(原始数据!AZ337="","",原始数据!AZ337)</f>
        <v/>
      </c>
      <c r="AH337" s="177"/>
      <c r="AI337" s="177"/>
      <c r="AJ337" s="177"/>
      <c r="AK337" s="177"/>
      <c r="AL337" s="177"/>
      <c r="AM337" s="168"/>
      <c r="AN337" s="168"/>
      <c r="AO337" s="168"/>
      <c r="AP337" s="168"/>
      <c r="AQ337" s="182"/>
      <c r="AR337" s="182"/>
      <c r="AS337" s="182"/>
      <c r="AT337" s="182"/>
      <c r="AU337" s="183"/>
      <c r="AV337" s="183"/>
      <c r="AW337" s="183"/>
      <c r="AX337" s="183"/>
      <c r="AY337" s="184"/>
      <c r="AZ337" s="184"/>
      <c r="BA337" s="173"/>
      <c r="BB337" s="174"/>
      <c r="BC337" s="175">
        <f t="shared" si="21"/>
        <v>0</v>
      </c>
      <c r="BD337" s="175" t="str">
        <f t="shared" si="22"/>
        <v/>
      </c>
      <c r="BE337" s="142" t="str">
        <f t="shared" si="20"/>
        <v/>
      </c>
      <c r="BF337" s="176" t="str">
        <f t="shared" si="23"/>
        <v/>
      </c>
    </row>
    <row r="338" spans="1:58">
      <c r="A338" s="166">
        <f>输入错误检查!B337</f>
        <v>0</v>
      </c>
      <c r="B338" s="108" t="str">
        <f>原始数据!B338</f>
        <v/>
      </c>
      <c r="C338" s="108" t="str">
        <f>原始数据!C338</f>
        <v/>
      </c>
      <c r="D338" s="108" t="str">
        <f>原始数据!D338</f>
        <v/>
      </c>
      <c r="E338" s="108" t="str">
        <f>原始数据!E338</f>
        <v/>
      </c>
      <c r="F338" s="108" t="str">
        <f>原始数据!F338</f>
        <v/>
      </c>
      <c r="G338" s="108" t="str">
        <f>原始数据!G338</f>
        <v>加</v>
      </c>
      <c r="H338" s="108" t="str">
        <f>原始数据!H338</f>
        <v>下</v>
      </c>
      <c r="I338" s="108" t="str">
        <f>IF(原始数据!Y338="","",原始数据!Y338)</f>
        <v/>
      </c>
      <c r="J338" s="108" t="str">
        <f>原始数据!J338</f>
        <v/>
      </c>
      <c r="K338" s="167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39" t="str">
        <f>IF(原始数据!AT338="","",原始数据!AT338)</f>
        <v/>
      </c>
      <c r="M338" s="177"/>
      <c r="N338" s="181"/>
      <c r="O338" s="181"/>
      <c r="P338" s="167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39" t="str">
        <f>IF(原始数据!AU338="","",原始数据!AU338)</f>
        <v/>
      </c>
      <c r="R338" s="177"/>
      <c r="S338" s="177"/>
      <c r="T338" s="177"/>
      <c r="U338" s="167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39" t="str">
        <f>IF(原始数据!AW338="","",原始数据!AW338)</f>
        <v/>
      </c>
      <c r="W338" s="177"/>
      <c r="X338" s="177"/>
      <c r="Y338" s="177"/>
      <c r="Z338" s="167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39" t="str">
        <f>IF(原始数据!AY338="","",原始数据!AY338)</f>
        <v/>
      </c>
      <c r="AB338" s="177"/>
      <c r="AC338" s="177"/>
      <c r="AD338" s="177"/>
      <c r="AE338" s="139" t="str">
        <f>IF(原始数据!K338="","",原始数据!K338)</f>
        <v/>
      </c>
      <c r="AF338" s="139" t="str">
        <f>IF(原始数据!L338="","",原始数据!L338)</f>
        <v/>
      </c>
      <c r="AG338" s="139" t="str">
        <f>IF(原始数据!AZ338="","",原始数据!AZ338)</f>
        <v/>
      </c>
      <c r="AH338" s="177"/>
      <c r="AI338" s="177"/>
      <c r="AJ338" s="177"/>
      <c r="AK338" s="177"/>
      <c r="AL338" s="177"/>
      <c r="AM338" s="168"/>
      <c r="AN338" s="168"/>
      <c r="AO338" s="168"/>
      <c r="AP338" s="168"/>
      <c r="AQ338" s="182"/>
      <c r="AR338" s="182"/>
      <c r="AS338" s="182"/>
      <c r="AT338" s="182"/>
      <c r="AU338" s="183"/>
      <c r="AV338" s="183"/>
      <c r="AW338" s="183"/>
      <c r="AX338" s="183"/>
      <c r="AY338" s="184"/>
      <c r="AZ338" s="184"/>
      <c r="BA338" s="173"/>
      <c r="BB338" s="174"/>
      <c r="BC338" s="175">
        <f t="shared" si="21"/>
        <v>0</v>
      </c>
      <c r="BD338" s="175" t="str">
        <f t="shared" si="22"/>
        <v/>
      </c>
      <c r="BE338" s="142" t="str">
        <f t="shared" si="20"/>
        <v/>
      </c>
      <c r="BF338" s="176" t="str">
        <f t="shared" si="23"/>
        <v/>
      </c>
    </row>
    <row r="339" spans="1:58">
      <c r="A339" s="166">
        <f>输入错误检查!B338</f>
        <v>0</v>
      </c>
      <c r="B339" s="108" t="str">
        <f>原始数据!B339</f>
        <v/>
      </c>
      <c r="C339" s="108" t="str">
        <f>原始数据!C339</f>
        <v/>
      </c>
      <c r="D339" s="108" t="str">
        <f>原始数据!D339</f>
        <v/>
      </c>
      <c r="E339" s="108" t="str">
        <f>原始数据!E339</f>
        <v/>
      </c>
      <c r="F339" s="108" t="str">
        <f>原始数据!F339</f>
        <v/>
      </c>
      <c r="G339" s="108">
        <f>原始数据!G339</f>
        <v>1</v>
      </c>
      <c r="H339" s="108" t="str">
        <f>原始数据!H339</f>
        <v>上</v>
      </c>
      <c r="I339" s="108" t="str">
        <f>IF(原始数据!Y339="","",原始数据!Y339)</f>
        <v/>
      </c>
      <c r="J339" s="108" t="str">
        <f>原始数据!J339</f>
        <v/>
      </c>
      <c r="K339" s="167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39" t="str">
        <f>IF(原始数据!AT339="","",原始数据!AT339)</f>
        <v/>
      </c>
      <c r="M339" s="177"/>
      <c r="N339" s="181"/>
      <c r="O339" s="181"/>
      <c r="P339" s="167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39" t="str">
        <f>IF(原始数据!AU339="","",原始数据!AU339)</f>
        <v/>
      </c>
      <c r="R339" s="177"/>
      <c r="S339" s="177"/>
      <c r="T339" s="177"/>
      <c r="U339" s="167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39" t="str">
        <f>IF(原始数据!AW339="","",原始数据!AW339)</f>
        <v/>
      </c>
      <c r="W339" s="177"/>
      <c r="X339" s="177"/>
      <c r="Y339" s="177"/>
      <c r="Z339" s="167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39" t="str">
        <f>IF(原始数据!AY339="","",原始数据!AY339)</f>
        <v/>
      </c>
      <c r="AB339" s="177"/>
      <c r="AC339" s="177"/>
      <c r="AD339" s="177"/>
      <c r="AE339" s="139" t="str">
        <f>IF(原始数据!K339="","",原始数据!K339)</f>
        <v/>
      </c>
      <c r="AF339" s="139" t="str">
        <f>IF(原始数据!L339="","",原始数据!L339)</f>
        <v/>
      </c>
      <c r="AG339" s="139" t="str">
        <f>IF(原始数据!AZ339="","",原始数据!AZ339)</f>
        <v/>
      </c>
      <c r="AH339" s="177"/>
      <c r="AI339" s="177"/>
      <c r="AJ339" s="177"/>
      <c r="AK339" s="177"/>
      <c r="AL339" s="177"/>
      <c r="AM339" s="168"/>
      <c r="AN339" s="168"/>
      <c r="AO339" s="168"/>
      <c r="AP339" s="168"/>
      <c r="AQ339" s="182"/>
      <c r="AR339" s="182"/>
      <c r="AS339" s="182"/>
      <c r="AT339" s="182"/>
      <c r="AU339" s="183"/>
      <c r="AV339" s="183"/>
      <c r="AW339" s="183"/>
      <c r="AX339" s="183"/>
      <c r="AY339" s="184"/>
      <c r="AZ339" s="184"/>
      <c r="BA339" s="173"/>
      <c r="BB339" s="174"/>
      <c r="BC339" s="175">
        <f t="shared" si="21"/>
        <v>0</v>
      </c>
      <c r="BD339" s="175" t="str">
        <f t="shared" si="22"/>
        <v/>
      </c>
      <c r="BE339" s="142" t="str">
        <f t="shared" si="20"/>
        <v/>
      </c>
      <c r="BF339" s="176" t="str">
        <f t="shared" si="23"/>
        <v/>
      </c>
    </row>
    <row r="340" spans="1:58">
      <c r="A340" s="166">
        <f>输入错误检查!B339</f>
        <v>0</v>
      </c>
      <c r="B340" s="108" t="str">
        <f>原始数据!B340</f>
        <v/>
      </c>
      <c r="C340" s="108" t="str">
        <f>原始数据!C340</f>
        <v/>
      </c>
      <c r="D340" s="108" t="str">
        <f>原始数据!D340</f>
        <v/>
      </c>
      <c r="E340" s="108" t="str">
        <f>原始数据!E340</f>
        <v/>
      </c>
      <c r="F340" s="108" t="str">
        <f>原始数据!F340</f>
        <v/>
      </c>
      <c r="G340" s="108">
        <f>原始数据!G340</f>
        <v>1</v>
      </c>
      <c r="H340" s="108" t="str">
        <f>原始数据!H340</f>
        <v>下</v>
      </c>
      <c r="I340" s="108" t="str">
        <f>IF(原始数据!Y340="","",原始数据!Y340)</f>
        <v/>
      </c>
      <c r="J340" s="108" t="str">
        <f>原始数据!J340</f>
        <v/>
      </c>
      <c r="K340" s="167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39" t="str">
        <f>IF(原始数据!AT340="","",原始数据!AT340)</f>
        <v/>
      </c>
      <c r="M340" s="177"/>
      <c r="N340" s="181"/>
      <c r="O340" s="181"/>
      <c r="P340" s="167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39" t="str">
        <f>IF(原始数据!AU340="","",原始数据!AU340)</f>
        <v/>
      </c>
      <c r="R340" s="177"/>
      <c r="S340" s="177"/>
      <c r="T340" s="177"/>
      <c r="U340" s="167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39" t="str">
        <f>IF(原始数据!AW340="","",原始数据!AW340)</f>
        <v/>
      </c>
      <c r="W340" s="177"/>
      <c r="X340" s="177"/>
      <c r="Y340" s="177"/>
      <c r="Z340" s="167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39" t="str">
        <f>IF(原始数据!AY340="","",原始数据!AY340)</f>
        <v/>
      </c>
      <c r="AB340" s="177"/>
      <c r="AC340" s="177"/>
      <c r="AD340" s="177"/>
      <c r="AE340" s="139" t="str">
        <f>IF(原始数据!K340="","",原始数据!K340)</f>
        <v/>
      </c>
      <c r="AF340" s="139" t="str">
        <f>IF(原始数据!L340="","",原始数据!L340)</f>
        <v/>
      </c>
      <c r="AG340" s="139" t="str">
        <f>IF(原始数据!AZ340="","",原始数据!AZ340)</f>
        <v/>
      </c>
      <c r="AH340" s="177"/>
      <c r="AI340" s="177"/>
      <c r="AJ340" s="177"/>
      <c r="AK340" s="177"/>
      <c r="AL340" s="177"/>
      <c r="AM340" s="168"/>
      <c r="AN340" s="168"/>
      <c r="AO340" s="168"/>
      <c r="AP340" s="168"/>
      <c r="AQ340" s="182"/>
      <c r="AR340" s="182"/>
      <c r="AS340" s="182"/>
      <c r="AT340" s="182"/>
      <c r="AU340" s="183"/>
      <c r="AV340" s="183"/>
      <c r="AW340" s="183"/>
      <c r="AX340" s="183"/>
      <c r="AY340" s="184"/>
      <c r="AZ340" s="184"/>
      <c r="BA340" s="173"/>
      <c r="BB340" s="174"/>
      <c r="BC340" s="175">
        <f t="shared" si="21"/>
        <v>0</v>
      </c>
      <c r="BD340" s="175" t="str">
        <f t="shared" si="22"/>
        <v/>
      </c>
      <c r="BE340" s="142" t="str">
        <f t="shared" si="20"/>
        <v/>
      </c>
      <c r="BF340" s="176" t="str">
        <f t="shared" si="23"/>
        <v/>
      </c>
    </row>
    <row r="341" spans="1:58">
      <c r="A341" s="166">
        <f>输入错误检查!B340</f>
        <v>0</v>
      </c>
      <c r="B341" s="108" t="str">
        <f>原始数据!B341</f>
        <v/>
      </c>
      <c r="C341" s="108" t="str">
        <f>原始数据!C341</f>
        <v/>
      </c>
      <c r="D341" s="108" t="str">
        <f>原始数据!D341</f>
        <v/>
      </c>
      <c r="E341" s="108" t="str">
        <f>原始数据!E341</f>
        <v/>
      </c>
      <c r="F341" s="108" t="str">
        <f>原始数据!F341</f>
        <v/>
      </c>
      <c r="G341" s="108">
        <f>原始数据!G341</f>
        <v>2</v>
      </c>
      <c r="H341" s="108" t="str">
        <f>原始数据!H341</f>
        <v>上</v>
      </c>
      <c r="I341" s="108" t="str">
        <f>IF(原始数据!Y341="","",原始数据!Y341)</f>
        <v/>
      </c>
      <c r="J341" s="108" t="str">
        <f>原始数据!J341</f>
        <v/>
      </c>
      <c r="K341" s="167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39" t="str">
        <f>IF(原始数据!AT341="","",原始数据!AT341)</f>
        <v/>
      </c>
      <c r="M341" s="177"/>
      <c r="N341" s="181"/>
      <c r="O341" s="181"/>
      <c r="P341" s="167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39" t="str">
        <f>IF(原始数据!AU341="","",原始数据!AU341)</f>
        <v/>
      </c>
      <c r="R341" s="177"/>
      <c r="S341" s="177"/>
      <c r="T341" s="177"/>
      <c r="U341" s="167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39" t="str">
        <f>IF(原始数据!AW341="","",原始数据!AW341)</f>
        <v/>
      </c>
      <c r="W341" s="177"/>
      <c r="X341" s="177"/>
      <c r="Y341" s="177"/>
      <c r="Z341" s="167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39" t="str">
        <f>IF(原始数据!AY341="","",原始数据!AY341)</f>
        <v/>
      </c>
      <c r="AB341" s="177"/>
      <c r="AC341" s="177"/>
      <c r="AD341" s="177"/>
      <c r="AE341" s="139" t="str">
        <f>IF(原始数据!K341="","",原始数据!K341)</f>
        <v/>
      </c>
      <c r="AF341" s="139" t="str">
        <f>IF(原始数据!L341="","",原始数据!L341)</f>
        <v/>
      </c>
      <c r="AG341" s="139" t="str">
        <f>IF(原始数据!AZ341="","",原始数据!AZ341)</f>
        <v/>
      </c>
      <c r="AH341" s="177"/>
      <c r="AI341" s="177"/>
      <c r="AJ341" s="177"/>
      <c r="AK341" s="177"/>
      <c r="AL341" s="177"/>
      <c r="AM341" s="168"/>
      <c r="AN341" s="168"/>
      <c r="AO341" s="168"/>
      <c r="AP341" s="168"/>
      <c r="AQ341" s="182"/>
      <c r="AR341" s="182"/>
      <c r="AS341" s="182"/>
      <c r="AT341" s="182"/>
      <c r="AU341" s="183"/>
      <c r="AV341" s="183"/>
      <c r="AW341" s="183"/>
      <c r="AX341" s="183"/>
      <c r="AY341" s="184"/>
      <c r="AZ341" s="184"/>
      <c r="BA341" s="173"/>
      <c r="BB341" s="174"/>
      <c r="BC341" s="175">
        <f t="shared" si="21"/>
        <v>0</v>
      </c>
      <c r="BD341" s="175" t="str">
        <f t="shared" si="22"/>
        <v/>
      </c>
      <c r="BE341" s="142" t="str">
        <f t="shared" si="20"/>
        <v/>
      </c>
      <c r="BF341" s="176" t="str">
        <f t="shared" si="23"/>
        <v/>
      </c>
    </row>
    <row r="342" spans="1:58">
      <c r="A342" s="166">
        <f>输入错误检查!B341</f>
        <v>0</v>
      </c>
      <c r="B342" s="108" t="str">
        <f>原始数据!B342</f>
        <v/>
      </c>
      <c r="C342" s="108" t="str">
        <f>原始数据!C342</f>
        <v/>
      </c>
      <c r="D342" s="108" t="str">
        <f>原始数据!D342</f>
        <v/>
      </c>
      <c r="E342" s="108" t="str">
        <f>原始数据!E342</f>
        <v/>
      </c>
      <c r="F342" s="108" t="str">
        <f>原始数据!F342</f>
        <v/>
      </c>
      <c r="G342" s="108">
        <f>原始数据!G342</f>
        <v>2</v>
      </c>
      <c r="H342" s="108" t="str">
        <f>原始数据!H342</f>
        <v>下</v>
      </c>
      <c r="I342" s="108" t="str">
        <f>IF(原始数据!Y342="","",原始数据!Y342)</f>
        <v/>
      </c>
      <c r="J342" s="108" t="str">
        <f>原始数据!J342</f>
        <v/>
      </c>
      <c r="K342" s="167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39" t="str">
        <f>IF(原始数据!AT342="","",原始数据!AT342)</f>
        <v/>
      </c>
      <c r="M342" s="177"/>
      <c r="N342" s="181"/>
      <c r="O342" s="181"/>
      <c r="P342" s="167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39" t="str">
        <f>IF(原始数据!AU342="","",原始数据!AU342)</f>
        <v/>
      </c>
      <c r="R342" s="177"/>
      <c r="S342" s="177"/>
      <c r="T342" s="177"/>
      <c r="U342" s="167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39" t="str">
        <f>IF(原始数据!AW342="","",原始数据!AW342)</f>
        <v/>
      </c>
      <c r="W342" s="177"/>
      <c r="X342" s="177"/>
      <c r="Y342" s="177"/>
      <c r="Z342" s="167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39" t="str">
        <f>IF(原始数据!AY342="","",原始数据!AY342)</f>
        <v/>
      </c>
      <c r="AB342" s="177"/>
      <c r="AC342" s="177"/>
      <c r="AD342" s="177"/>
      <c r="AE342" s="139" t="str">
        <f>IF(原始数据!K342="","",原始数据!K342)</f>
        <v/>
      </c>
      <c r="AF342" s="139" t="str">
        <f>IF(原始数据!L342="","",原始数据!L342)</f>
        <v/>
      </c>
      <c r="AG342" s="139" t="str">
        <f>IF(原始数据!AZ342="","",原始数据!AZ342)</f>
        <v/>
      </c>
      <c r="AH342" s="177"/>
      <c r="AI342" s="177"/>
      <c r="AJ342" s="177"/>
      <c r="AK342" s="177"/>
      <c r="AL342" s="177"/>
      <c r="AM342" s="168"/>
      <c r="AN342" s="168"/>
      <c r="AO342" s="168"/>
      <c r="AP342" s="168"/>
      <c r="AQ342" s="182"/>
      <c r="AR342" s="182"/>
      <c r="AS342" s="182"/>
      <c r="AT342" s="182"/>
      <c r="AU342" s="183"/>
      <c r="AV342" s="183"/>
      <c r="AW342" s="183"/>
      <c r="AX342" s="183"/>
      <c r="AY342" s="184"/>
      <c r="AZ342" s="184"/>
      <c r="BA342" s="173"/>
      <c r="BB342" s="174"/>
      <c r="BC342" s="175">
        <f t="shared" si="21"/>
        <v>0</v>
      </c>
      <c r="BD342" s="175" t="str">
        <f t="shared" si="22"/>
        <v/>
      </c>
      <c r="BE342" s="142" t="str">
        <f t="shared" si="20"/>
        <v/>
      </c>
      <c r="BF342" s="176" t="str">
        <f t="shared" si="23"/>
        <v/>
      </c>
    </row>
    <row r="343" spans="1:58">
      <c r="A343" s="166">
        <f>输入错误检查!B342</f>
        <v>0</v>
      </c>
      <c r="B343" s="108" t="str">
        <f>原始数据!B343</f>
        <v/>
      </c>
      <c r="C343" s="108" t="str">
        <f>原始数据!C343</f>
        <v/>
      </c>
      <c r="D343" s="108" t="str">
        <f>原始数据!D343</f>
        <v/>
      </c>
      <c r="E343" s="108" t="str">
        <f>原始数据!E343</f>
        <v/>
      </c>
      <c r="F343" s="108" t="str">
        <f>原始数据!F343</f>
        <v/>
      </c>
      <c r="G343" s="108">
        <f>原始数据!G343</f>
        <v>3</v>
      </c>
      <c r="H343" s="108" t="str">
        <f>原始数据!H343</f>
        <v>上</v>
      </c>
      <c r="I343" s="108" t="str">
        <f>IF(原始数据!Y343="","",原始数据!Y343)</f>
        <v/>
      </c>
      <c r="J343" s="108" t="str">
        <f>原始数据!J343</f>
        <v/>
      </c>
      <c r="K343" s="167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39" t="str">
        <f>IF(原始数据!AT343="","",原始数据!AT343)</f>
        <v/>
      </c>
      <c r="M343" s="177"/>
      <c r="N343" s="181"/>
      <c r="O343" s="181"/>
      <c r="P343" s="167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39" t="str">
        <f>IF(原始数据!AU343="","",原始数据!AU343)</f>
        <v/>
      </c>
      <c r="R343" s="177"/>
      <c r="S343" s="177"/>
      <c r="T343" s="177"/>
      <c r="U343" s="167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39" t="str">
        <f>IF(原始数据!AW343="","",原始数据!AW343)</f>
        <v/>
      </c>
      <c r="W343" s="177"/>
      <c r="X343" s="177"/>
      <c r="Y343" s="177"/>
      <c r="Z343" s="167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39" t="str">
        <f>IF(原始数据!AY343="","",原始数据!AY343)</f>
        <v/>
      </c>
      <c r="AB343" s="177"/>
      <c r="AC343" s="177"/>
      <c r="AD343" s="177"/>
      <c r="AE343" s="139" t="str">
        <f>IF(原始数据!K343="","",原始数据!K343)</f>
        <v/>
      </c>
      <c r="AF343" s="139" t="str">
        <f>IF(原始数据!L343="","",原始数据!L343)</f>
        <v/>
      </c>
      <c r="AG343" s="139" t="str">
        <f>IF(原始数据!AZ343="","",原始数据!AZ343)</f>
        <v/>
      </c>
      <c r="AH343" s="177"/>
      <c r="AI343" s="177"/>
      <c r="AJ343" s="177"/>
      <c r="AK343" s="177"/>
      <c r="AL343" s="177"/>
      <c r="AM343" s="168"/>
      <c r="AN343" s="168"/>
      <c r="AO343" s="168"/>
      <c r="AP343" s="168"/>
      <c r="AQ343" s="182"/>
      <c r="AR343" s="182"/>
      <c r="AS343" s="182"/>
      <c r="AT343" s="182"/>
      <c r="AU343" s="183"/>
      <c r="AV343" s="183"/>
      <c r="AW343" s="183"/>
      <c r="AX343" s="183"/>
      <c r="AY343" s="184"/>
      <c r="AZ343" s="184"/>
      <c r="BA343" s="173"/>
      <c r="BB343" s="174"/>
      <c r="BC343" s="175">
        <f t="shared" si="21"/>
        <v>0</v>
      </c>
      <c r="BD343" s="175" t="str">
        <f t="shared" si="22"/>
        <v/>
      </c>
      <c r="BE343" s="142" t="str">
        <f t="shared" si="20"/>
        <v/>
      </c>
      <c r="BF343" s="176" t="str">
        <f t="shared" si="23"/>
        <v/>
      </c>
    </row>
    <row r="344" spans="1:58">
      <c r="A344" s="166">
        <f>输入错误检查!B343</f>
        <v>0</v>
      </c>
      <c r="B344" s="108" t="str">
        <f>原始数据!B344</f>
        <v/>
      </c>
      <c r="C344" s="108" t="str">
        <f>原始数据!C344</f>
        <v/>
      </c>
      <c r="D344" s="108" t="str">
        <f>原始数据!D344</f>
        <v/>
      </c>
      <c r="E344" s="108" t="str">
        <f>原始数据!E344</f>
        <v/>
      </c>
      <c r="F344" s="108" t="str">
        <f>原始数据!F344</f>
        <v/>
      </c>
      <c r="G344" s="108">
        <f>原始数据!G344</f>
        <v>3</v>
      </c>
      <c r="H344" s="108" t="str">
        <f>原始数据!H344</f>
        <v>下</v>
      </c>
      <c r="I344" s="108" t="str">
        <f>IF(原始数据!Y344="","",原始数据!Y344)</f>
        <v/>
      </c>
      <c r="J344" s="108" t="str">
        <f>原始数据!J344</f>
        <v/>
      </c>
      <c r="K344" s="167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39" t="str">
        <f>IF(原始数据!AT344="","",原始数据!AT344)</f>
        <v/>
      </c>
      <c r="M344" s="177"/>
      <c r="N344" s="181"/>
      <c r="O344" s="181"/>
      <c r="P344" s="167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39" t="str">
        <f>IF(原始数据!AU344="","",原始数据!AU344)</f>
        <v/>
      </c>
      <c r="R344" s="177"/>
      <c r="S344" s="177"/>
      <c r="T344" s="177"/>
      <c r="U344" s="167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39" t="str">
        <f>IF(原始数据!AW344="","",原始数据!AW344)</f>
        <v/>
      </c>
      <c r="W344" s="177"/>
      <c r="X344" s="177"/>
      <c r="Y344" s="177"/>
      <c r="Z344" s="167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39" t="str">
        <f>IF(原始数据!AY344="","",原始数据!AY344)</f>
        <v/>
      </c>
      <c r="AB344" s="177"/>
      <c r="AC344" s="177"/>
      <c r="AD344" s="177"/>
      <c r="AE344" s="139" t="str">
        <f>IF(原始数据!K344="","",原始数据!K344)</f>
        <v/>
      </c>
      <c r="AF344" s="139" t="str">
        <f>IF(原始数据!L344="","",原始数据!L344)</f>
        <v/>
      </c>
      <c r="AG344" s="139" t="str">
        <f>IF(原始数据!AZ344="","",原始数据!AZ344)</f>
        <v/>
      </c>
      <c r="AH344" s="177"/>
      <c r="AI344" s="177"/>
      <c r="AJ344" s="177"/>
      <c r="AK344" s="177"/>
      <c r="AL344" s="177"/>
      <c r="AM344" s="168"/>
      <c r="AN344" s="168"/>
      <c r="AO344" s="168"/>
      <c r="AP344" s="168"/>
      <c r="AQ344" s="182"/>
      <c r="AR344" s="182"/>
      <c r="AS344" s="182"/>
      <c r="AT344" s="182"/>
      <c r="AU344" s="183"/>
      <c r="AV344" s="183"/>
      <c r="AW344" s="183"/>
      <c r="AX344" s="183"/>
      <c r="AY344" s="184"/>
      <c r="AZ344" s="184"/>
      <c r="BA344" s="173"/>
      <c r="BB344" s="174"/>
      <c r="BC344" s="175">
        <f t="shared" si="21"/>
        <v>0</v>
      </c>
      <c r="BD344" s="175" t="str">
        <f t="shared" si="22"/>
        <v/>
      </c>
      <c r="BE344" s="142" t="str">
        <f t="shared" si="20"/>
        <v/>
      </c>
      <c r="BF344" s="176" t="str">
        <f t="shared" si="23"/>
        <v/>
      </c>
    </row>
    <row r="345" spans="1:58">
      <c r="A345" s="166">
        <f>输入错误检查!B344</f>
        <v>0</v>
      </c>
      <c r="B345" s="108" t="str">
        <f>原始数据!B345</f>
        <v/>
      </c>
      <c r="C345" s="108" t="str">
        <f>原始数据!C345</f>
        <v/>
      </c>
      <c r="D345" s="108" t="str">
        <f>原始数据!D345</f>
        <v/>
      </c>
      <c r="E345" s="108" t="str">
        <f>原始数据!E345</f>
        <v/>
      </c>
      <c r="F345" s="108" t="str">
        <f>原始数据!F345</f>
        <v/>
      </c>
      <c r="G345" s="108">
        <f>原始数据!G345</f>
        <v>4</v>
      </c>
      <c r="H345" s="108" t="str">
        <f>原始数据!H345</f>
        <v>上</v>
      </c>
      <c r="I345" s="108" t="str">
        <f>IF(原始数据!Y345="","",原始数据!Y345)</f>
        <v/>
      </c>
      <c r="J345" s="108" t="str">
        <f>原始数据!J345</f>
        <v/>
      </c>
      <c r="K345" s="167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39" t="str">
        <f>IF(原始数据!AT345="","",原始数据!AT345)</f>
        <v/>
      </c>
      <c r="M345" s="177"/>
      <c r="N345" s="181"/>
      <c r="O345" s="181"/>
      <c r="P345" s="167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39" t="str">
        <f>IF(原始数据!AU345="","",原始数据!AU345)</f>
        <v/>
      </c>
      <c r="R345" s="177"/>
      <c r="S345" s="177"/>
      <c r="T345" s="177"/>
      <c r="U345" s="167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39" t="str">
        <f>IF(原始数据!AW345="","",原始数据!AW345)</f>
        <v/>
      </c>
      <c r="W345" s="177"/>
      <c r="X345" s="177"/>
      <c r="Y345" s="177"/>
      <c r="Z345" s="167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39" t="str">
        <f>IF(原始数据!AY345="","",原始数据!AY345)</f>
        <v/>
      </c>
      <c r="AB345" s="177"/>
      <c r="AC345" s="177"/>
      <c r="AD345" s="177"/>
      <c r="AE345" s="139" t="str">
        <f>IF(原始数据!K345="","",原始数据!K345)</f>
        <v/>
      </c>
      <c r="AF345" s="139" t="str">
        <f>IF(原始数据!L345="","",原始数据!L345)</f>
        <v/>
      </c>
      <c r="AG345" s="139" t="str">
        <f>IF(原始数据!AZ345="","",原始数据!AZ345)</f>
        <v/>
      </c>
      <c r="AH345" s="177"/>
      <c r="AI345" s="177"/>
      <c r="AJ345" s="177"/>
      <c r="AK345" s="177"/>
      <c r="AL345" s="177"/>
      <c r="AM345" s="168"/>
      <c r="AN345" s="168"/>
      <c r="AO345" s="168"/>
      <c r="AP345" s="168"/>
      <c r="AQ345" s="182"/>
      <c r="AR345" s="182"/>
      <c r="AS345" s="182"/>
      <c r="AT345" s="182"/>
      <c r="AU345" s="183"/>
      <c r="AV345" s="183"/>
      <c r="AW345" s="183"/>
      <c r="AX345" s="183"/>
      <c r="AY345" s="184"/>
      <c r="AZ345" s="184"/>
      <c r="BA345" s="173"/>
      <c r="BB345" s="174"/>
      <c r="BC345" s="175">
        <f t="shared" si="21"/>
        <v>0</v>
      </c>
      <c r="BD345" s="175" t="str">
        <f t="shared" si="22"/>
        <v/>
      </c>
      <c r="BE345" s="142" t="str">
        <f t="shared" si="20"/>
        <v/>
      </c>
      <c r="BF345" s="176" t="str">
        <f t="shared" si="23"/>
        <v/>
      </c>
    </row>
    <row r="346" spans="1:58">
      <c r="A346" s="166">
        <f>输入错误检查!B345</f>
        <v>0</v>
      </c>
      <c r="B346" s="108" t="str">
        <f>原始数据!B346</f>
        <v/>
      </c>
      <c r="C346" s="108" t="str">
        <f>原始数据!C346</f>
        <v/>
      </c>
      <c r="D346" s="108" t="str">
        <f>原始数据!D346</f>
        <v/>
      </c>
      <c r="E346" s="108" t="str">
        <f>原始数据!E346</f>
        <v/>
      </c>
      <c r="F346" s="108" t="str">
        <f>原始数据!F346</f>
        <v/>
      </c>
      <c r="G346" s="108">
        <f>原始数据!G346</f>
        <v>4</v>
      </c>
      <c r="H346" s="108" t="str">
        <f>原始数据!H346</f>
        <v>下</v>
      </c>
      <c r="I346" s="108" t="str">
        <f>IF(原始数据!Y346="","",原始数据!Y346)</f>
        <v/>
      </c>
      <c r="J346" s="108" t="str">
        <f>原始数据!J346</f>
        <v/>
      </c>
      <c r="K346" s="167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39" t="str">
        <f>IF(原始数据!AT346="","",原始数据!AT346)</f>
        <v/>
      </c>
      <c r="M346" s="177"/>
      <c r="N346" s="181"/>
      <c r="O346" s="181"/>
      <c r="P346" s="167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39" t="str">
        <f>IF(原始数据!AU346="","",原始数据!AU346)</f>
        <v/>
      </c>
      <c r="R346" s="177"/>
      <c r="S346" s="177"/>
      <c r="T346" s="177"/>
      <c r="U346" s="167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39" t="str">
        <f>IF(原始数据!AW346="","",原始数据!AW346)</f>
        <v/>
      </c>
      <c r="W346" s="177"/>
      <c r="X346" s="177"/>
      <c r="Y346" s="177"/>
      <c r="Z346" s="167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39" t="str">
        <f>IF(原始数据!AY346="","",原始数据!AY346)</f>
        <v/>
      </c>
      <c r="AB346" s="177"/>
      <c r="AC346" s="177"/>
      <c r="AD346" s="177"/>
      <c r="AE346" s="139" t="str">
        <f>IF(原始数据!K346="","",原始数据!K346)</f>
        <v/>
      </c>
      <c r="AF346" s="139" t="str">
        <f>IF(原始数据!L346="","",原始数据!L346)</f>
        <v/>
      </c>
      <c r="AG346" s="139" t="str">
        <f>IF(原始数据!AZ346="","",原始数据!AZ346)</f>
        <v/>
      </c>
      <c r="AH346" s="177"/>
      <c r="AI346" s="177"/>
      <c r="AJ346" s="177"/>
      <c r="AK346" s="177"/>
      <c r="AL346" s="177"/>
      <c r="AM346" s="168"/>
      <c r="AN346" s="168"/>
      <c r="AO346" s="168"/>
      <c r="AP346" s="168"/>
      <c r="AQ346" s="182"/>
      <c r="AR346" s="182"/>
      <c r="AS346" s="182"/>
      <c r="AT346" s="182"/>
      <c r="AU346" s="183"/>
      <c r="AV346" s="183"/>
      <c r="AW346" s="183"/>
      <c r="AX346" s="183"/>
      <c r="AY346" s="184"/>
      <c r="AZ346" s="184"/>
      <c r="BA346" s="173"/>
      <c r="BB346" s="174"/>
      <c r="BC346" s="175">
        <f t="shared" si="21"/>
        <v>0</v>
      </c>
      <c r="BD346" s="175" t="str">
        <f t="shared" si="22"/>
        <v/>
      </c>
      <c r="BE346" s="142" t="str">
        <f t="shared" si="20"/>
        <v/>
      </c>
      <c r="BF346" s="176" t="str">
        <f t="shared" si="23"/>
        <v/>
      </c>
    </row>
    <row r="347" spans="1:58">
      <c r="A347" s="166">
        <f>输入错误检查!B346</f>
        <v>0</v>
      </c>
      <c r="B347" s="108" t="str">
        <f>原始数据!B347</f>
        <v/>
      </c>
      <c r="C347" s="108" t="str">
        <f>原始数据!C347</f>
        <v/>
      </c>
      <c r="D347" s="108" t="str">
        <f>原始数据!D347</f>
        <v/>
      </c>
      <c r="E347" s="108" t="str">
        <f>原始数据!E347</f>
        <v/>
      </c>
      <c r="F347" s="108" t="str">
        <f>原始数据!F347</f>
        <v/>
      </c>
      <c r="G347" s="108">
        <f>原始数据!G347</f>
        <v>5</v>
      </c>
      <c r="H347" s="108" t="str">
        <f>原始数据!H347</f>
        <v>上</v>
      </c>
      <c r="I347" s="108" t="str">
        <f>IF(原始数据!Y347="","",原始数据!Y347)</f>
        <v/>
      </c>
      <c r="J347" s="108" t="str">
        <f>原始数据!J347</f>
        <v/>
      </c>
      <c r="K347" s="167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39" t="str">
        <f>IF(原始数据!AT347="","",原始数据!AT347)</f>
        <v/>
      </c>
      <c r="M347" s="177"/>
      <c r="N347" s="181"/>
      <c r="O347" s="181"/>
      <c r="P347" s="167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39" t="str">
        <f>IF(原始数据!AU347="","",原始数据!AU347)</f>
        <v/>
      </c>
      <c r="R347" s="177"/>
      <c r="S347" s="177"/>
      <c r="T347" s="177"/>
      <c r="U347" s="167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39" t="str">
        <f>IF(原始数据!AW347="","",原始数据!AW347)</f>
        <v/>
      </c>
      <c r="W347" s="177"/>
      <c r="X347" s="177"/>
      <c r="Y347" s="177"/>
      <c r="Z347" s="167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39" t="str">
        <f>IF(原始数据!AY347="","",原始数据!AY347)</f>
        <v/>
      </c>
      <c r="AB347" s="177"/>
      <c r="AC347" s="177"/>
      <c r="AD347" s="177"/>
      <c r="AE347" s="139" t="str">
        <f>IF(原始数据!K347="","",原始数据!K347)</f>
        <v/>
      </c>
      <c r="AF347" s="139" t="str">
        <f>IF(原始数据!L347="","",原始数据!L347)</f>
        <v/>
      </c>
      <c r="AG347" s="139" t="str">
        <f>IF(原始数据!AZ347="","",原始数据!AZ347)</f>
        <v/>
      </c>
      <c r="AH347" s="177"/>
      <c r="AI347" s="177"/>
      <c r="AJ347" s="177"/>
      <c r="AK347" s="177"/>
      <c r="AL347" s="177"/>
      <c r="AM347" s="168"/>
      <c r="AN347" s="168"/>
      <c r="AO347" s="168"/>
      <c r="AP347" s="168"/>
      <c r="AQ347" s="182"/>
      <c r="AR347" s="182"/>
      <c r="AS347" s="182"/>
      <c r="AT347" s="182"/>
      <c r="AU347" s="183"/>
      <c r="AV347" s="183"/>
      <c r="AW347" s="183"/>
      <c r="AX347" s="183"/>
      <c r="AY347" s="184"/>
      <c r="AZ347" s="184"/>
      <c r="BA347" s="173"/>
      <c r="BB347" s="174"/>
      <c r="BC347" s="175">
        <f t="shared" si="21"/>
        <v>0</v>
      </c>
      <c r="BD347" s="175" t="str">
        <f t="shared" si="22"/>
        <v/>
      </c>
      <c r="BE347" s="142" t="str">
        <f t="shared" si="20"/>
        <v/>
      </c>
      <c r="BF347" s="176" t="str">
        <f t="shared" si="23"/>
        <v/>
      </c>
    </row>
    <row r="348" spans="1:58">
      <c r="A348" s="166">
        <f>输入错误检查!B347</f>
        <v>0</v>
      </c>
      <c r="B348" s="108" t="str">
        <f>原始数据!B348</f>
        <v/>
      </c>
      <c r="C348" s="108" t="str">
        <f>原始数据!C348</f>
        <v/>
      </c>
      <c r="D348" s="108" t="str">
        <f>原始数据!D348</f>
        <v/>
      </c>
      <c r="E348" s="108" t="str">
        <f>原始数据!E348</f>
        <v/>
      </c>
      <c r="F348" s="108" t="str">
        <f>原始数据!F348</f>
        <v/>
      </c>
      <c r="G348" s="108">
        <f>原始数据!G348</f>
        <v>5</v>
      </c>
      <c r="H348" s="108" t="str">
        <f>原始数据!H348</f>
        <v>下</v>
      </c>
      <c r="I348" s="108" t="str">
        <f>IF(原始数据!Y348="","",原始数据!Y348)</f>
        <v/>
      </c>
      <c r="J348" s="108" t="str">
        <f>原始数据!J348</f>
        <v/>
      </c>
      <c r="K348" s="167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39" t="str">
        <f>IF(原始数据!AT348="","",原始数据!AT348)</f>
        <v/>
      </c>
      <c r="M348" s="177"/>
      <c r="N348" s="181"/>
      <c r="O348" s="181"/>
      <c r="P348" s="167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39" t="str">
        <f>IF(原始数据!AU348="","",原始数据!AU348)</f>
        <v/>
      </c>
      <c r="R348" s="177"/>
      <c r="S348" s="177"/>
      <c r="T348" s="177"/>
      <c r="U348" s="167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39" t="str">
        <f>IF(原始数据!AW348="","",原始数据!AW348)</f>
        <v/>
      </c>
      <c r="W348" s="177"/>
      <c r="X348" s="177"/>
      <c r="Y348" s="177"/>
      <c r="Z348" s="167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39" t="str">
        <f>IF(原始数据!AY348="","",原始数据!AY348)</f>
        <v/>
      </c>
      <c r="AB348" s="177"/>
      <c r="AC348" s="177"/>
      <c r="AD348" s="177"/>
      <c r="AE348" s="139" t="str">
        <f>IF(原始数据!K348="","",原始数据!K348)</f>
        <v/>
      </c>
      <c r="AF348" s="139" t="str">
        <f>IF(原始数据!L348="","",原始数据!L348)</f>
        <v/>
      </c>
      <c r="AG348" s="139" t="str">
        <f>IF(原始数据!AZ348="","",原始数据!AZ348)</f>
        <v/>
      </c>
      <c r="AH348" s="177"/>
      <c r="AI348" s="177"/>
      <c r="AJ348" s="177"/>
      <c r="AK348" s="177"/>
      <c r="AL348" s="177"/>
      <c r="AM348" s="168"/>
      <c r="AN348" s="168"/>
      <c r="AO348" s="168"/>
      <c r="AP348" s="168"/>
      <c r="AQ348" s="182"/>
      <c r="AR348" s="182"/>
      <c r="AS348" s="182"/>
      <c r="AT348" s="182"/>
      <c r="AU348" s="183"/>
      <c r="AV348" s="183"/>
      <c r="AW348" s="183"/>
      <c r="AX348" s="183"/>
      <c r="AY348" s="184"/>
      <c r="AZ348" s="184"/>
      <c r="BA348" s="173"/>
      <c r="BB348" s="174"/>
      <c r="BC348" s="175">
        <f t="shared" si="21"/>
        <v>0</v>
      </c>
      <c r="BD348" s="175" t="str">
        <f t="shared" si="22"/>
        <v/>
      </c>
      <c r="BE348" s="142" t="str">
        <f t="shared" si="20"/>
        <v/>
      </c>
      <c r="BF348" s="176" t="str">
        <f t="shared" si="23"/>
        <v/>
      </c>
    </row>
    <row r="349" spans="1:58">
      <c r="A349" s="166">
        <f>输入错误检查!B348</f>
        <v>0</v>
      </c>
      <c r="B349" s="108" t="str">
        <f>原始数据!B349</f>
        <v/>
      </c>
      <c r="C349" s="108" t="str">
        <f>原始数据!C349</f>
        <v/>
      </c>
      <c r="D349" s="108" t="str">
        <f>原始数据!D349</f>
        <v/>
      </c>
      <c r="E349" s="108" t="str">
        <f>原始数据!E349</f>
        <v/>
      </c>
      <c r="F349" s="108" t="str">
        <f>原始数据!F349</f>
        <v/>
      </c>
      <c r="G349" s="108" t="str">
        <f>原始数据!G349</f>
        <v>加</v>
      </c>
      <c r="H349" s="108" t="str">
        <f>原始数据!H349</f>
        <v>上</v>
      </c>
      <c r="I349" s="108" t="str">
        <f>IF(原始数据!Y349="","",原始数据!Y349)</f>
        <v/>
      </c>
      <c r="J349" s="108" t="str">
        <f>原始数据!J349</f>
        <v/>
      </c>
      <c r="K349" s="167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39" t="str">
        <f>IF(原始数据!AT349="","",原始数据!AT349)</f>
        <v/>
      </c>
      <c r="M349" s="177"/>
      <c r="N349" s="181"/>
      <c r="O349" s="181"/>
      <c r="P349" s="167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39" t="str">
        <f>IF(原始数据!AU349="","",原始数据!AU349)</f>
        <v/>
      </c>
      <c r="R349" s="177"/>
      <c r="S349" s="177"/>
      <c r="T349" s="177"/>
      <c r="U349" s="167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39" t="str">
        <f>IF(原始数据!AW349="","",原始数据!AW349)</f>
        <v/>
      </c>
      <c r="W349" s="177"/>
      <c r="X349" s="177"/>
      <c r="Y349" s="177"/>
      <c r="Z349" s="167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39" t="str">
        <f>IF(原始数据!AY349="","",原始数据!AY349)</f>
        <v/>
      </c>
      <c r="AB349" s="177"/>
      <c r="AC349" s="177"/>
      <c r="AD349" s="177"/>
      <c r="AE349" s="139" t="str">
        <f>IF(原始数据!K349="","",原始数据!K349)</f>
        <v/>
      </c>
      <c r="AF349" s="139" t="str">
        <f>IF(原始数据!L349="","",原始数据!L349)</f>
        <v/>
      </c>
      <c r="AG349" s="139" t="str">
        <f>IF(原始数据!AZ349="","",原始数据!AZ349)</f>
        <v/>
      </c>
      <c r="AH349" s="177"/>
      <c r="AI349" s="177"/>
      <c r="AJ349" s="177"/>
      <c r="AK349" s="177"/>
      <c r="AL349" s="177"/>
      <c r="AM349" s="168"/>
      <c r="AN349" s="168"/>
      <c r="AO349" s="168"/>
      <c r="AP349" s="168"/>
      <c r="AQ349" s="182"/>
      <c r="AR349" s="182"/>
      <c r="AS349" s="182"/>
      <c r="AT349" s="182"/>
      <c r="AU349" s="183"/>
      <c r="AV349" s="183"/>
      <c r="AW349" s="183"/>
      <c r="AX349" s="183"/>
      <c r="AY349" s="184"/>
      <c r="AZ349" s="184"/>
      <c r="BA349" s="173"/>
      <c r="BB349" s="174"/>
      <c r="BC349" s="175">
        <f t="shared" si="21"/>
        <v>0</v>
      </c>
      <c r="BD349" s="175" t="str">
        <f t="shared" si="22"/>
        <v/>
      </c>
      <c r="BE349" s="142" t="str">
        <f t="shared" si="20"/>
        <v/>
      </c>
      <c r="BF349" s="176" t="str">
        <f t="shared" si="23"/>
        <v/>
      </c>
    </row>
    <row r="350" spans="1:58">
      <c r="A350" s="166">
        <f>输入错误检查!B349</f>
        <v>0</v>
      </c>
      <c r="B350" s="108" t="str">
        <f>原始数据!B350</f>
        <v/>
      </c>
      <c r="C350" s="108" t="str">
        <f>原始数据!C350</f>
        <v/>
      </c>
      <c r="D350" s="108" t="str">
        <f>原始数据!D350</f>
        <v/>
      </c>
      <c r="E350" s="108" t="str">
        <f>原始数据!E350</f>
        <v/>
      </c>
      <c r="F350" s="108" t="str">
        <f>原始数据!F350</f>
        <v/>
      </c>
      <c r="G350" s="108" t="str">
        <f>原始数据!G350</f>
        <v>加</v>
      </c>
      <c r="H350" s="108" t="str">
        <f>原始数据!H350</f>
        <v>下</v>
      </c>
      <c r="I350" s="108" t="str">
        <f>IF(原始数据!Y350="","",原始数据!Y350)</f>
        <v/>
      </c>
      <c r="J350" s="108" t="str">
        <f>原始数据!J350</f>
        <v/>
      </c>
      <c r="K350" s="167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39" t="str">
        <f>IF(原始数据!AT350="","",原始数据!AT350)</f>
        <v/>
      </c>
      <c r="M350" s="177"/>
      <c r="N350" s="181"/>
      <c r="O350" s="181"/>
      <c r="P350" s="167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39" t="str">
        <f>IF(原始数据!AU350="","",原始数据!AU350)</f>
        <v/>
      </c>
      <c r="R350" s="177"/>
      <c r="S350" s="177"/>
      <c r="T350" s="177"/>
      <c r="U350" s="167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39" t="str">
        <f>IF(原始数据!AW350="","",原始数据!AW350)</f>
        <v/>
      </c>
      <c r="W350" s="177"/>
      <c r="X350" s="177"/>
      <c r="Y350" s="177"/>
      <c r="Z350" s="167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39" t="str">
        <f>IF(原始数据!AY350="","",原始数据!AY350)</f>
        <v/>
      </c>
      <c r="AB350" s="177"/>
      <c r="AC350" s="177"/>
      <c r="AD350" s="177"/>
      <c r="AE350" s="139" t="str">
        <f>IF(原始数据!K350="","",原始数据!K350)</f>
        <v/>
      </c>
      <c r="AF350" s="139" t="str">
        <f>IF(原始数据!L350="","",原始数据!L350)</f>
        <v/>
      </c>
      <c r="AG350" s="139" t="str">
        <f>IF(原始数据!AZ350="","",原始数据!AZ350)</f>
        <v/>
      </c>
      <c r="AH350" s="177"/>
      <c r="AI350" s="177"/>
      <c r="AJ350" s="177"/>
      <c r="AK350" s="177"/>
      <c r="AL350" s="177"/>
      <c r="AM350" s="168"/>
      <c r="AN350" s="168"/>
      <c r="AO350" s="168"/>
      <c r="AP350" s="168"/>
      <c r="AQ350" s="182"/>
      <c r="AR350" s="182"/>
      <c r="AS350" s="182"/>
      <c r="AT350" s="182"/>
      <c r="AU350" s="183"/>
      <c r="AV350" s="183"/>
      <c r="AW350" s="183"/>
      <c r="AX350" s="183"/>
      <c r="AY350" s="184"/>
      <c r="AZ350" s="184"/>
      <c r="BA350" s="173"/>
      <c r="BB350" s="174"/>
      <c r="BC350" s="175">
        <f t="shared" si="21"/>
        <v>0</v>
      </c>
      <c r="BD350" s="175" t="str">
        <f t="shared" si="22"/>
        <v/>
      </c>
      <c r="BE350" s="142" t="str">
        <f t="shared" si="20"/>
        <v/>
      </c>
      <c r="BF350" s="176" t="str">
        <f t="shared" si="23"/>
        <v/>
      </c>
    </row>
    <row r="351" spans="1:58">
      <c r="A351" s="166">
        <f>输入错误检查!B350</f>
        <v>0</v>
      </c>
      <c r="B351" s="108" t="str">
        <f>原始数据!B351</f>
        <v/>
      </c>
      <c r="C351" s="108" t="str">
        <f>原始数据!C351</f>
        <v/>
      </c>
      <c r="D351" s="108" t="str">
        <f>原始数据!D351</f>
        <v/>
      </c>
      <c r="E351" s="108" t="str">
        <f>原始数据!E351</f>
        <v/>
      </c>
      <c r="F351" s="108" t="str">
        <f>原始数据!F351</f>
        <v/>
      </c>
      <c r="G351" s="108">
        <f>原始数据!G351</f>
        <v>1</v>
      </c>
      <c r="H351" s="108" t="str">
        <f>原始数据!H351</f>
        <v>上</v>
      </c>
      <c r="I351" s="108" t="str">
        <f>IF(原始数据!Y351="","",原始数据!Y351)</f>
        <v/>
      </c>
      <c r="J351" s="108" t="str">
        <f>原始数据!J351</f>
        <v/>
      </c>
      <c r="K351" s="167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39" t="str">
        <f>IF(原始数据!AT351="","",原始数据!AT351)</f>
        <v/>
      </c>
      <c r="M351" s="177"/>
      <c r="N351" s="181"/>
      <c r="O351" s="181"/>
      <c r="P351" s="167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39" t="str">
        <f>IF(原始数据!AU351="","",原始数据!AU351)</f>
        <v/>
      </c>
      <c r="R351" s="177"/>
      <c r="S351" s="177"/>
      <c r="T351" s="177"/>
      <c r="U351" s="167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39" t="str">
        <f>IF(原始数据!AW351="","",原始数据!AW351)</f>
        <v/>
      </c>
      <c r="W351" s="177"/>
      <c r="X351" s="177"/>
      <c r="Y351" s="177"/>
      <c r="Z351" s="167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39" t="str">
        <f>IF(原始数据!AY351="","",原始数据!AY351)</f>
        <v/>
      </c>
      <c r="AB351" s="177"/>
      <c r="AC351" s="177"/>
      <c r="AD351" s="177"/>
      <c r="AE351" s="139" t="str">
        <f>IF(原始数据!K351="","",原始数据!K351)</f>
        <v/>
      </c>
      <c r="AF351" s="139" t="str">
        <f>IF(原始数据!L351="","",原始数据!L351)</f>
        <v/>
      </c>
      <c r="AG351" s="139" t="str">
        <f>IF(原始数据!AZ351="","",原始数据!AZ351)</f>
        <v/>
      </c>
      <c r="AH351" s="177"/>
      <c r="AI351" s="177"/>
      <c r="AJ351" s="177"/>
      <c r="AK351" s="177"/>
      <c r="AL351" s="177"/>
      <c r="AM351" s="168"/>
      <c r="AN351" s="168"/>
      <c r="AO351" s="168"/>
      <c r="AP351" s="168"/>
      <c r="AQ351" s="182"/>
      <c r="AR351" s="182"/>
      <c r="AS351" s="182"/>
      <c r="AT351" s="182"/>
      <c r="AU351" s="183"/>
      <c r="AV351" s="183"/>
      <c r="AW351" s="183"/>
      <c r="AX351" s="183"/>
      <c r="AY351" s="184"/>
      <c r="AZ351" s="184"/>
      <c r="BA351" s="173"/>
      <c r="BB351" s="174"/>
      <c r="BC351" s="175">
        <f t="shared" si="21"/>
        <v>0</v>
      </c>
      <c r="BD351" s="175" t="str">
        <f t="shared" si="22"/>
        <v/>
      </c>
      <c r="BE351" s="142" t="str">
        <f t="shared" si="20"/>
        <v/>
      </c>
      <c r="BF351" s="176" t="str">
        <f t="shared" si="23"/>
        <v/>
      </c>
    </row>
    <row r="352" spans="1:58">
      <c r="A352" s="166">
        <f>输入错误检查!B351</f>
        <v>0</v>
      </c>
      <c r="B352" s="108" t="str">
        <f>原始数据!B352</f>
        <v/>
      </c>
      <c r="C352" s="108" t="str">
        <f>原始数据!C352</f>
        <v/>
      </c>
      <c r="D352" s="108" t="str">
        <f>原始数据!D352</f>
        <v/>
      </c>
      <c r="E352" s="108" t="str">
        <f>原始数据!E352</f>
        <v/>
      </c>
      <c r="F352" s="108" t="str">
        <f>原始数据!F352</f>
        <v/>
      </c>
      <c r="G352" s="108">
        <f>原始数据!G352</f>
        <v>1</v>
      </c>
      <c r="H352" s="108" t="str">
        <f>原始数据!H352</f>
        <v>下</v>
      </c>
      <c r="I352" s="108" t="str">
        <f>IF(原始数据!Y352="","",原始数据!Y352)</f>
        <v/>
      </c>
      <c r="J352" s="108" t="str">
        <f>原始数据!J352</f>
        <v/>
      </c>
      <c r="K352" s="167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39" t="str">
        <f>IF(原始数据!AT352="","",原始数据!AT352)</f>
        <v/>
      </c>
      <c r="M352" s="177"/>
      <c r="N352" s="181"/>
      <c r="O352" s="181"/>
      <c r="P352" s="167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39" t="str">
        <f>IF(原始数据!AU352="","",原始数据!AU352)</f>
        <v/>
      </c>
      <c r="R352" s="177"/>
      <c r="S352" s="177"/>
      <c r="T352" s="177"/>
      <c r="U352" s="167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39" t="str">
        <f>IF(原始数据!AW352="","",原始数据!AW352)</f>
        <v/>
      </c>
      <c r="W352" s="177"/>
      <c r="X352" s="177"/>
      <c r="Y352" s="177"/>
      <c r="Z352" s="167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39" t="str">
        <f>IF(原始数据!AY352="","",原始数据!AY352)</f>
        <v/>
      </c>
      <c r="AB352" s="177"/>
      <c r="AC352" s="177"/>
      <c r="AD352" s="177"/>
      <c r="AE352" s="139" t="str">
        <f>IF(原始数据!K352="","",原始数据!K352)</f>
        <v/>
      </c>
      <c r="AF352" s="139" t="str">
        <f>IF(原始数据!L352="","",原始数据!L352)</f>
        <v/>
      </c>
      <c r="AG352" s="139" t="str">
        <f>IF(原始数据!AZ352="","",原始数据!AZ352)</f>
        <v/>
      </c>
      <c r="AH352" s="177"/>
      <c r="AI352" s="177"/>
      <c r="AJ352" s="177"/>
      <c r="AK352" s="177"/>
      <c r="AL352" s="177"/>
      <c r="AM352" s="168"/>
      <c r="AN352" s="168"/>
      <c r="AO352" s="168"/>
      <c r="AP352" s="168"/>
      <c r="AQ352" s="182"/>
      <c r="AR352" s="182"/>
      <c r="AS352" s="182"/>
      <c r="AT352" s="182"/>
      <c r="AU352" s="183"/>
      <c r="AV352" s="183"/>
      <c r="AW352" s="183"/>
      <c r="AX352" s="183"/>
      <c r="AY352" s="184"/>
      <c r="AZ352" s="184"/>
      <c r="BA352" s="173"/>
      <c r="BB352" s="174"/>
      <c r="BC352" s="175">
        <f t="shared" si="21"/>
        <v>0</v>
      </c>
      <c r="BD352" s="175" t="str">
        <f t="shared" si="22"/>
        <v/>
      </c>
      <c r="BE352" s="142" t="str">
        <f t="shared" si="20"/>
        <v/>
      </c>
      <c r="BF352" s="176" t="str">
        <f t="shared" si="23"/>
        <v/>
      </c>
    </row>
    <row r="353" spans="1:58">
      <c r="A353" s="166">
        <f>输入错误检查!B352</f>
        <v>0</v>
      </c>
      <c r="B353" s="108" t="str">
        <f>原始数据!B353</f>
        <v/>
      </c>
      <c r="C353" s="108" t="str">
        <f>原始数据!C353</f>
        <v/>
      </c>
      <c r="D353" s="108" t="str">
        <f>原始数据!D353</f>
        <v/>
      </c>
      <c r="E353" s="108" t="str">
        <f>原始数据!E353</f>
        <v/>
      </c>
      <c r="F353" s="108" t="str">
        <f>原始数据!F353</f>
        <v/>
      </c>
      <c r="G353" s="108">
        <f>原始数据!G353</f>
        <v>2</v>
      </c>
      <c r="H353" s="108" t="str">
        <f>原始数据!H353</f>
        <v>上</v>
      </c>
      <c r="I353" s="108" t="str">
        <f>IF(原始数据!Y353="","",原始数据!Y353)</f>
        <v/>
      </c>
      <c r="J353" s="108" t="str">
        <f>原始数据!J353</f>
        <v/>
      </c>
      <c r="K353" s="167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39" t="str">
        <f>IF(原始数据!AT353="","",原始数据!AT353)</f>
        <v/>
      </c>
      <c r="M353" s="177"/>
      <c r="N353" s="181"/>
      <c r="O353" s="181"/>
      <c r="P353" s="167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39" t="str">
        <f>IF(原始数据!AU353="","",原始数据!AU353)</f>
        <v/>
      </c>
      <c r="R353" s="177"/>
      <c r="S353" s="177"/>
      <c r="T353" s="177"/>
      <c r="U353" s="167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39" t="str">
        <f>IF(原始数据!AW353="","",原始数据!AW353)</f>
        <v/>
      </c>
      <c r="W353" s="177"/>
      <c r="X353" s="177"/>
      <c r="Y353" s="177"/>
      <c r="Z353" s="167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39" t="str">
        <f>IF(原始数据!AY353="","",原始数据!AY353)</f>
        <v/>
      </c>
      <c r="AB353" s="177"/>
      <c r="AC353" s="177"/>
      <c r="AD353" s="177"/>
      <c r="AE353" s="139" t="str">
        <f>IF(原始数据!K353="","",原始数据!K353)</f>
        <v/>
      </c>
      <c r="AF353" s="139" t="str">
        <f>IF(原始数据!L353="","",原始数据!L353)</f>
        <v/>
      </c>
      <c r="AG353" s="139" t="str">
        <f>IF(原始数据!AZ353="","",原始数据!AZ353)</f>
        <v/>
      </c>
      <c r="AH353" s="177"/>
      <c r="AI353" s="177"/>
      <c r="AJ353" s="177"/>
      <c r="AK353" s="177"/>
      <c r="AL353" s="177"/>
      <c r="AM353" s="168"/>
      <c r="AN353" s="168"/>
      <c r="AO353" s="168"/>
      <c r="AP353" s="168"/>
      <c r="AQ353" s="182"/>
      <c r="AR353" s="182"/>
      <c r="AS353" s="182"/>
      <c r="AT353" s="182"/>
      <c r="AU353" s="183"/>
      <c r="AV353" s="183"/>
      <c r="AW353" s="183"/>
      <c r="AX353" s="183"/>
      <c r="AY353" s="184"/>
      <c r="AZ353" s="184"/>
      <c r="BA353" s="173"/>
      <c r="BB353" s="174"/>
      <c r="BC353" s="175">
        <f t="shared" si="21"/>
        <v>0</v>
      </c>
      <c r="BD353" s="175" t="str">
        <f t="shared" si="22"/>
        <v/>
      </c>
      <c r="BE353" s="142" t="str">
        <f t="shared" si="20"/>
        <v/>
      </c>
      <c r="BF353" s="176" t="str">
        <f t="shared" si="23"/>
        <v/>
      </c>
    </row>
    <row r="354" spans="1:58">
      <c r="A354" s="166">
        <f>输入错误检查!B353</f>
        <v>0</v>
      </c>
      <c r="B354" s="108" t="str">
        <f>原始数据!B354</f>
        <v/>
      </c>
      <c r="C354" s="108" t="str">
        <f>原始数据!C354</f>
        <v/>
      </c>
      <c r="D354" s="108" t="str">
        <f>原始数据!D354</f>
        <v/>
      </c>
      <c r="E354" s="108" t="str">
        <f>原始数据!E354</f>
        <v/>
      </c>
      <c r="F354" s="108" t="str">
        <f>原始数据!F354</f>
        <v/>
      </c>
      <c r="G354" s="108">
        <f>原始数据!G354</f>
        <v>2</v>
      </c>
      <c r="H354" s="108" t="str">
        <f>原始数据!H354</f>
        <v>下</v>
      </c>
      <c r="I354" s="108" t="str">
        <f>IF(原始数据!Y354="","",原始数据!Y354)</f>
        <v/>
      </c>
      <c r="J354" s="108" t="str">
        <f>原始数据!J354</f>
        <v/>
      </c>
      <c r="K354" s="167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39" t="str">
        <f>IF(原始数据!AT354="","",原始数据!AT354)</f>
        <v/>
      </c>
      <c r="M354" s="177"/>
      <c r="N354" s="181"/>
      <c r="O354" s="181"/>
      <c r="P354" s="167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39" t="str">
        <f>IF(原始数据!AU354="","",原始数据!AU354)</f>
        <v/>
      </c>
      <c r="R354" s="177"/>
      <c r="S354" s="177"/>
      <c r="T354" s="177"/>
      <c r="U354" s="167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39" t="str">
        <f>IF(原始数据!AW354="","",原始数据!AW354)</f>
        <v/>
      </c>
      <c r="W354" s="177"/>
      <c r="X354" s="177"/>
      <c r="Y354" s="177"/>
      <c r="Z354" s="167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39" t="str">
        <f>IF(原始数据!AY354="","",原始数据!AY354)</f>
        <v/>
      </c>
      <c r="AB354" s="177"/>
      <c r="AC354" s="177"/>
      <c r="AD354" s="177"/>
      <c r="AE354" s="139" t="str">
        <f>IF(原始数据!K354="","",原始数据!K354)</f>
        <v/>
      </c>
      <c r="AF354" s="139" t="str">
        <f>IF(原始数据!L354="","",原始数据!L354)</f>
        <v/>
      </c>
      <c r="AG354" s="139" t="str">
        <f>IF(原始数据!AZ354="","",原始数据!AZ354)</f>
        <v/>
      </c>
      <c r="AH354" s="177"/>
      <c r="AI354" s="177"/>
      <c r="AJ354" s="177"/>
      <c r="AK354" s="177"/>
      <c r="AL354" s="177"/>
      <c r="AM354" s="168"/>
      <c r="AN354" s="168"/>
      <c r="AO354" s="168"/>
      <c r="AP354" s="168"/>
      <c r="AQ354" s="182"/>
      <c r="AR354" s="182"/>
      <c r="AS354" s="182"/>
      <c r="AT354" s="182"/>
      <c r="AU354" s="183"/>
      <c r="AV354" s="183"/>
      <c r="AW354" s="183"/>
      <c r="AX354" s="183"/>
      <c r="AY354" s="184"/>
      <c r="AZ354" s="184"/>
      <c r="BA354" s="173"/>
      <c r="BB354" s="174"/>
      <c r="BC354" s="175">
        <f t="shared" si="21"/>
        <v>0</v>
      </c>
      <c r="BD354" s="175" t="str">
        <f t="shared" si="22"/>
        <v/>
      </c>
      <c r="BE354" s="142" t="str">
        <f t="shared" si="20"/>
        <v/>
      </c>
      <c r="BF354" s="176" t="str">
        <f t="shared" si="23"/>
        <v/>
      </c>
    </row>
    <row r="355" spans="1:58">
      <c r="A355" s="166">
        <f>输入错误检查!B354</f>
        <v>0</v>
      </c>
      <c r="B355" s="108" t="str">
        <f>原始数据!B355</f>
        <v/>
      </c>
      <c r="C355" s="108" t="str">
        <f>原始数据!C355</f>
        <v/>
      </c>
      <c r="D355" s="108" t="str">
        <f>原始数据!D355</f>
        <v/>
      </c>
      <c r="E355" s="108" t="str">
        <f>原始数据!E355</f>
        <v/>
      </c>
      <c r="F355" s="108" t="str">
        <f>原始数据!F355</f>
        <v/>
      </c>
      <c r="G355" s="108">
        <f>原始数据!G355</f>
        <v>3</v>
      </c>
      <c r="H355" s="108" t="str">
        <f>原始数据!H355</f>
        <v>上</v>
      </c>
      <c r="I355" s="108" t="str">
        <f>IF(原始数据!Y355="","",原始数据!Y355)</f>
        <v/>
      </c>
      <c r="J355" s="108" t="str">
        <f>原始数据!J355</f>
        <v/>
      </c>
      <c r="K355" s="167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39" t="str">
        <f>IF(原始数据!AT355="","",原始数据!AT355)</f>
        <v/>
      </c>
      <c r="M355" s="177"/>
      <c r="N355" s="181"/>
      <c r="O355" s="181"/>
      <c r="P355" s="167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39" t="str">
        <f>IF(原始数据!AU355="","",原始数据!AU355)</f>
        <v/>
      </c>
      <c r="R355" s="177"/>
      <c r="S355" s="177"/>
      <c r="T355" s="177"/>
      <c r="U355" s="167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39" t="str">
        <f>IF(原始数据!AW355="","",原始数据!AW355)</f>
        <v/>
      </c>
      <c r="W355" s="177"/>
      <c r="X355" s="177"/>
      <c r="Y355" s="177"/>
      <c r="Z355" s="167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39" t="str">
        <f>IF(原始数据!AY355="","",原始数据!AY355)</f>
        <v/>
      </c>
      <c r="AB355" s="177"/>
      <c r="AC355" s="177"/>
      <c r="AD355" s="177"/>
      <c r="AE355" s="139" t="str">
        <f>IF(原始数据!K355="","",原始数据!K355)</f>
        <v/>
      </c>
      <c r="AF355" s="139" t="str">
        <f>IF(原始数据!L355="","",原始数据!L355)</f>
        <v/>
      </c>
      <c r="AG355" s="139" t="str">
        <f>IF(原始数据!AZ355="","",原始数据!AZ355)</f>
        <v/>
      </c>
      <c r="AH355" s="177"/>
      <c r="AI355" s="177"/>
      <c r="AJ355" s="177"/>
      <c r="AK355" s="177"/>
      <c r="AL355" s="177"/>
      <c r="AM355" s="168"/>
      <c r="AN355" s="168"/>
      <c r="AO355" s="168"/>
      <c r="AP355" s="168"/>
      <c r="AQ355" s="182"/>
      <c r="AR355" s="182"/>
      <c r="AS355" s="182"/>
      <c r="AT355" s="182"/>
      <c r="AU355" s="183"/>
      <c r="AV355" s="183"/>
      <c r="AW355" s="183"/>
      <c r="AX355" s="183"/>
      <c r="AY355" s="184"/>
      <c r="AZ355" s="184"/>
      <c r="BA355" s="173"/>
      <c r="BB355" s="174"/>
      <c r="BC355" s="175">
        <f t="shared" si="21"/>
        <v>0</v>
      </c>
      <c r="BD355" s="175" t="str">
        <f t="shared" si="22"/>
        <v/>
      </c>
      <c r="BE355" s="142" t="str">
        <f t="shared" si="20"/>
        <v/>
      </c>
      <c r="BF355" s="176" t="str">
        <f t="shared" si="23"/>
        <v/>
      </c>
    </row>
    <row r="356" spans="1:58">
      <c r="A356" s="166">
        <f>输入错误检查!B355</f>
        <v>0</v>
      </c>
      <c r="B356" s="108" t="str">
        <f>原始数据!B356</f>
        <v/>
      </c>
      <c r="C356" s="108" t="str">
        <f>原始数据!C356</f>
        <v/>
      </c>
      <c r="D356" s="108" t="str">
        <f>原始数据!D356</f>
        <v/>
      </c>
      <c r="E356" s="108" t="str">
        <f>原始数据!E356</f>
        <v/>
      </c>
      <c r="F356" s="108" t="str">
        <f>原始数据!F356</f>
        <v/>
      </c>
      <c r="G356" s="108">
        <f>原始数据!G356</f>
        <v>3</v>
      </c>
      <c r="H356" s="108" t="str">
        <f>原始数据!H356</f>
        <v>下</v>
      </c>
      <c r="I356" s="108" t="str">
        <f>IF(原始数据!Y356="","",原始数据!Y356)</f>
        <v/>
      </c>
      <c r="J356" s="108" t="str">
        <f>原始数据!J356</f>
        <v/>
      </c>
      <c r="K356" s="167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39" t="str">
        <f>IF(原始数据!AT356="","",原始数据!AT356)</f>
        <v/>
      </c>
      <c r="M356" s="177"/>
      <c r="N356" s="181"/>
      <c r="O356" s="181"/>
      <c r="P356" s="167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39" t="str">
        <f>IF(原始数据!AU356="","",原始数据!AU356)</f>
        <v/>
      </c>
      <c r="R356" s="177"/>
      <c r="S356" s="177"/>
      <c r="T356" s="177"/>
      <c r="U356" s="167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39" t="str">
        <f>IF(原始数据!AW356="","",原始数据!AW356)</f>
        <v/>
      </c>
      <c r="W356" s="177"/>
      <c r="X356" s="177"/>
      <c r="Y356" s="177"/>
      <c r="Z356" s="167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39" t="str">
        <f>IF(原始数据!AY356="","",原始数据!AY356)</f>
        <v/>
      </c>
      <c r="AB356" s="177"/>
      <c r="AC356" s="177"/>
      <c r="AD356" s="177"/>
      <c r="AE356" s="139" t="str">
        <f>IF(原始数据!K356="","",原始数据!K356)</f>
        <v/>
      </c>
      <c r="AF356" s="139" t="str">
        <f>IF(原始数据!L356="","",原始数据!L356)</f>
        <v/>
      </c>
      <c r="AG356" s="139" t="str">
        <f>IF(原始数据!AZ356="","",原始数据!AZ356)</f>
        <v/>
      </c>
      <c r="AH356" s="177"/>
      <c r="AI356" s="177"/>
      <c r="AJ356" s="177"/>
      <c r="AK356" s="177"/>
      <c r="AL356" s="177"/>
      <c r="AM356" s="168"/>
      <c r="AN356" s="168"/>
      <c r="AO356" s="168"/>
      <c r="AP356" s="168"/>
      <c r="AQ356" s="182"/>
      <c r="AR356" s="182"/>
      <c r="AS356" s="182"/>
      <c r="AT356" s="182"/>
      <c r="AU356" s="183"/>
      <c r="AV356" s="183"/>
      <c r="AW356" s="183"/>
      <c r="AX356" s="183"/>
      <c r="AY356" s="184"/>
      <c r="AZ356" s="184"/>
      <c r="BA356" s="173"/>
      <c r="BB356" s="174"/>
      <c r="BC356" s="175">
        <f t="shared" si="21"/>
        <v>0</v>
      </c>
      <c r="BD356" s="175" t="str">
        <f t="shared" si="22"/>
        <v/>
      </c>
      <c r="BE356" s="142" t="str">
        <f t="shared" si="20"/>
        <v/>
      </c>
      <c r="BF356" s="176" t="str">
        <f t="shared" si="23"/>
        <v/>
      </c>
    </row>
    <row r="357" spans="1:58">
      <c r="A357" s="166">
        <f>输入错误检查!B356</f>
        <v>0</v>
      </c>
      <c r="B357" s="108" t="str">
        <f>原始数据!B357</f>
        <v/>
      </c>
      <c r="C357" s="108" t="str">
        <f>原始数据!C357</f>
        <v/>
      </c>
      <c r="D357" s="108" t="str">
        <f>原始数据!D357</f>
        <v/>
      </c>
      <c r="E357" s="108" t="str">
        <f>原始数据!E357</f>
        <v/>
      </c>
      <c r="F357" s="108" t="str">
        <f>原始数据!F357</f>
        <v/>
      </c>
      <c r="G357" s="108">
        <f>原始数据!G357</f>
        <v>4</v>
      </c>
      <c r="H357" s="108" t="str">
        <f>原始数据!H357</f>
        <v>上</v>
      </c>
      <c r="I357" s="108" t="str">
        <f>IF(原始数据!Y357="","",原始数据!Y357)</f>
        <v/>
      </c>
      <c r="J357" s="108" t="str">
        <f>原始数据!J357</f>
        <v/>
      </c>
      <c r="K357" s="167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39" t="str">
        <f>IF(原始数据!AT357="","",原始数据!AT357)</f>
        <v/>
      </c>
      <c r="M357" s="177"/>
      <c r="N357" s="181"/>
      <c r="O357" s="181"/>
      <c r="P357" s="167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39" t="str">
        <f>IF(原始数据!AU357="","",原始数据!AU357)</f>
        <v/>
      </c>
      <c r="R357" s="177"/>
      <c r="S357" s="177"/>
      <c r="T357" s="177"/>
      <c r="U357" s="167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39" t="str">
        <f>IF(原始数据!AW357="","",原始数据!AW357)</f>
        <v/>
      </c>
      <c r="W357" s="177"/>
      <c r="X357" s="177"/>
      <c r="Y357" s="177"/>
      <c r="Z357" s="167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39" t="str">
        <f>IF(原始数据!AY357="","",原始数据!AY357)</f>
        <v/>
      </c>
      <c r="AB357" s="177"/>
      <c r="AC357" s="177"/>
      <c r="AD357" s="177"/>
      <c r="AE357" s="139" t="str">
        <f>IF(原始数据!K357="","",原始数据!K357)</f>
        <v/>
      </c>
      <c r="AF357" s="139" t="str">
        <f>IF(原始数据!L357="","",原始数据!L357)</f>
        <v/>
      </c>
      <c r="AG357" s="139" t="str">
        <f>IF(原始数据!AZ357="","",原始数据!AZ357)</f>
        <v/>
      </c>
      <c r="AH357" s="177"/>
      <c r="AI357" s="177"/>
      <c r="AJ357" s="177"/>
      <c r="AK357" s="177"/>
      <c r="AL357" s="177"/>
      <c r="AM357" s="168"/>
      <c r="AN357" s="168"/>
      <c r="AO357" s="168"/>
      <c r="AP357" s="168"/>
      <c r="AQ357" s="182"/>
      <c r="AR357" s="182"/>
      <c r="AS357" s="182"/>
      <c r="AT357" s="182"/>
      <c r="AU357" s="183"/>
      <c r="AV357" s="183"/>
      <c r="AW357" s="183"/>
      <c r="AX357" s="183"/>
      <c r="AY357" s="184"/>
      <c r="AZ357" s="184"/>
      <c r="BA357" s="173"/>
      <c r="BB357" s="174"/>
      <c r="BC357" s="175">
        <f t="shared" si="21"/>
        <v>0</v>
      </c>
      <c r="BD357" s="175" t="str">
        <f t="shared" si="22"/>
        <v/>
      </c>
      <c r="BE357" s="142" t="str">
        <f t="shared" si="20"/>
        <v/>
      </c>
      <c r="BF357" s="176" t="str">
        <f t="shared" si="23"/>
        <v/>
      </c>
    </row>
    <row r="358" spans="1:58">
      <c r="A358" s="166">
        <f>输入错误检查!B357</f>
        <v>0</v>
      </c>
      <c r="B358" s="108" t="str">
        <f>原始数据!B358</f>
        <v/>
      </c>
      <c r="C358" s="108" t="str">
        <f>原始数据!C358</f>
        <v/>
      </c>
      <c r="D358" s="108" t="str">
        <f>原始数据!D358</f>
        <v/>
      </c>
      <c r="E358" s="108" t="str">
        <f>原始数据!E358</f>
        <v/>
      </c>
      <c r="F358" s="108" t="str">
        <f>原始数据!F358</f>
        <v/>
      </c>
      <c r="G358" s="108">
        <f>原始数据!G358</f>
        <v>4</v>
      </c>
      <c r="H358" s="108" t="str">
        <f>原始数据!H358</f>
        <v>下</v>
      </c>
      <c r="I358" s="108" t="str">
        <f>IF(原始数据!Y358="","",原始数据!Y358)</f>
        <v/>
      </c>
      <c r="J358" s="108" t="str">
        <f>原始数据!J358</f>
        <v/>
      </c>
      <c r="K358" s="167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39" t="str">
        <f>IF(原始数据!AT358="","",原始数据!AT358)</f>
        <v/>
      </c>
      <c r="M358" s="177"/>
      <c r="N358" s="181"/>
      <c r="O358" s="181"/>
      <c r="P358" s="167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39" t="str">
        <f>IF(原始数据!AU358="","",原始数据!AU358)</f>
        <v/>
      </c>
      <c r="R358" s="177"/>
      <c r="S358" s="177"/>
      <c r="T358" s="177"/>
      <c r="U358" s="167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39" t="str">
        <f>IF(原始数据!AW358="","",原始数据!AW358)</f>
        <v/>
      </c>
      <c r="W358" s="177"/>
      <c r="X358" s="177"/>
      <c r="Y358" s="177"/>
      <c r="Z358" s="167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39" t="str">
        <f>IF(原始数据!AY358="","",原始数据!AY358)</f>
        <v/>
      </c>
      <c r="AB358" s="177"/>
      <c r="AC358" s="177"/>
      <c r="AD358" s="177"/>
      <c r="AE358" s="139" t="str">
        <f>IF(原始数据!K358="","",原始数据!K358)</f>
        <v/>
      </c>
      <c r="AF358" s="139" t="str">
        <f>IF(原始数据!L358="","",原始数据!L358)</f>
        <v/>
      </c>
      <c r="AG358" s="139" t="str">
        <f>IF(原始数据!AZ358="","",原始数据!AZ358)</f>
        <v/>
      </c>
      <c r="AH358" s="177"/>
      <c r="AI358" s="177"/>
      <c r="AJ358" s="177"/>
      <c r="AK358" s="177"/>
      <c r="AL358" s="177"/>
      <c r="AM358" s="168"/>
      <c r="AN358" s="168"/>
      <c r="AO358" s="168"/>
      <c r="AP358" s="168"/>
      <c r="AQ358" s="182"/>
      <c r="AR358" s="182"/>
      <c r="AS358" s="182"/>
      <c r="AT358" s="182"/>
      <c r="AU358" s="183"/>
      <c r="AV358" s="183"/>
      <c r="AW358" s="183"/>
      <c r="AX358" s="183"/>
      <c r="AY358" s="184"/>
      <c r="AZ358" s="184"/>
      <c r="BA358" s="173"/>
      <c r="BB358" s="174"/>
      <c r="BC358" s="175">
        <f t="shared" si="21"/>
        <v>0</v>
      </c>
      <c r="BD358" s="175" t="str">
        <f t="shared" si="22"/>
        <v/>
      </c>
      <c r="BE358" s="142" t="str">
        <f t="shared" si="20"/>
        <v/>
      </c>
      <c r="BF358" s="176" t="str">
        <f t="shared" si="23"/>
        <v/>
      </c>
    </row>
    <row r="359" spans="1:58">
      <c r="A359" s="166">
        <f>输入错误检查!B358</f>
        <v>0</v>
      </c>
      <c r="B359" s="108" t="str">
        <f>原始数据!B359</f>
        <v/>
      </c>
      <c r="C359" s="108" t="str">
        <f>原始数据!C359</f>
        <v/>
      </c>
      <c r="D359" s="108" t="str">
        <f>原始数据!D359</f>
        <v/>
      </c>
      <c r="E359" s="108" t="str">
        <f>原始数据!E359</f>
        <v/>
      </c>
      <c r="F359" s="108" t="str">
        <f>原始数据!F359</f>
        <v/>
      </c>
      <c r="G359" s="108">
        <f>原始数据!G359</f>
        <v>5</v>
      </c>
      <c r="H359" s="108" t="str">
        <f>原始数据!H359</f>
        <v>上</v>
      </c>
      <c r="I359" s="108" t="str">
        <f>IF(原始数据!Y359="","",原始数据!Y359)</f>
        <v/>
      </c>
      <c r="J359" s="108" t="str">
        <f>原始数据!J359</f>
        <v/>
      </c>
      <c r="K359" s="167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39" t="str">
        <f>IF(原始数据!AT359="","",原始数据!AT359)</f>
        <v/>
      </c>
      <c r="M359" s="177"/>
      <c r="N359" s="181"/>
      <c r="O359" s="181"/>
      <c r="P359" s="167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39" t="str">
        <f>IF(原始数据!AU359="","",原始数据!AU359)</f>
        <v/>
      </c>
      <c r="R359" s="177"/>
      <c r="S359" s="177"/>
      <c r="T359" s="177"/>
      <c r="U359" s="167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39" t="str">
        <f>IF(原始数据!AW359="","",原始数据!AW359)</f>
        <v/>
      </c>
      <c r="W359" s="177"/>
      <c r="X359" s="177"/>
      <c r="Y359" s="177"/>
      <c r="Z359" s="167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39" t="str">
        <f>IF(原始数据!AY359="","",原始数据!AY359)</f>
        <v/>
      </c>
      <c r="AB359" s="177"/>
      <c r="AC359" s="177"/>
      <c r="AD359" s="177"/>
      <c r="AE359" s="139" t="str">
        <f>IF(原始数据!K359="","",原始数据!K359)</f>
        <v/>
      </c>
      <c r="AF359" s="139" t="str">
        <f>IF(原始数据!L359="","",原始数据!L359)</f>
        <v/>
      </c>
      <c r="AG359" s="139" t="str">
        <f>IF(原始数据!AZ359="","",原始数据!AZ359)</f>
        <v/>
      </c>
      <c r="AH359" s="177"/>
      <c r="AI359" s="177"/>
      <c r="AJ359" s="177"/>
      <c r="AK359" s="177"/>
      <c r="AL359" s="177"/>
      <c r="AM359" s="168"/>
      <c r="AN359" s="168"/>
      <c r="AO359" s="168"/>
      <c r="AP359" s="168"/>
      <c r="AQ359" s="182"/>
      <c r="AR359" s="182"/>
      <c r="AS359" s="182"/>
      <c r="AT359" s="182"/>
      <c r="AU359" s="183"/>
      <c r="AV359" s="183"/>
      <c r="AW359" s="183"/>
      <c r="AX359" s="183"/>
      <c r="AY359" s="184"/>
      <c r="AZ359" s="184"/>
      <c r="BA359" s="173"/>
      <c r="BB359" s="174"/>
      <c r="BC359" s="175">
        <f t="shared" si="21"/>
        <v>0</v>
      </c>
      <c r="BD359" s="175" t="str">
        <f t="shared" si="22"/>
        <v/>
      </c>
      <c r="BE359" s="142" t="str">
        <f t="shared" si="20"/>
        <v/>
      </c>
      <c r="BF359" s="176" t="str">
        <f t="shared" si="23"/>
        <v/>
      </c>
    </row>
    <row r="360" spans="1:58">
      <c r="A360" s="166">
        <f>输入错误检查!B359</f>
        <v>0</v>
      </c>
      <c r="B360" s="108" t="str">
        <f>原始数据!B360</f>
        <v/>
      </c>
      <c r="C360" s="108" t="str">
        <f>原始数据!C360</f>
        <v/>
      </c>
      <c r="D360" s="108" t="str">
        <f>原始数据!D360</f>
        <v/>
      </c>
      <c r="E360" s="108" t="str">
        <f>原始数据!E360</f>
        <v/>
      </c>
      <c r="F360" s="108" t="str">
        <f>原始数据!F360</f>
        <v/>
      </c>
      <c r="G360" s="108">
        <f>原始数据!G360</f>
        <v>5</v>
      </c>
      <c r="H360" s="108" t="str">
        <f>原始数据!H360</f>
        <v>下</v>
      </c>
      <c r="I360" s="108" t="str">
        <f>IF(原始数据!Y360="","",原始数据!Y360)</f>
        <v/>
      </c>
      <c r="J360" s="108" t="str">
        <f>原始数据!J360</f>
        <v/>
      </c>
      <c r="K360" s="167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39" t="str">
        <f>IF(原始数据!AT360="","",原始数据!AT360)</f>
        <v/>
      </c>
      <c r="M360" s="177"/>
      <c r="N360" s="181"/>
      <c r="O360" s="181"/>
      <c r="P360" s="167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39" t="str">
        <f>IF(原始数据!AU360="","",原始数据!AU360)</f>
        <v/>
      </c>
      <c r="R360" s="177"/>
      <c r="S360" s="177"/>
      <c r="T360" s="177"/>
      <c r="U360" s="167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39" t="str">
        <f>IF(原始数据!AW360="","",原始数据!AW360)</f>
        <v/>
      </c>
      <c r="W360" s="177"/>
      <c r="X360" s="177"/>
      <c r="Y360" s="177"/>
      <c r="Z360" s="167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39" t="str">
        <f>IF(原始数据!AY360="","",原始数据!AY360)</f>
        <v/>
      </c>
      <c r="AB360" s="177"/>
      <c r="AC360" s="177"/>
      <c r="AD360" s="177"/>
      <c r="AE360" s="139" t="str">
        <f>IF(原始数据!K360="","",原始数据!K360)</f>
        <v/>
      </c>
      <c r="AF360" s="139" t="str">
        <f>IF(原始数据!L360="","",原始数据!L360)</f>
        <v/>
      </c>
      <c r="AG360" s="139" t="str">
        <f>IF(原始数据!AZ360="","",原始数据!AZ360)</f>
        <v/>
      </c>
      <c r="AH360" s="177"/>
      <c r="AI360" s="177"/>
      <c r="AJ360" s="177"/>
      <c r="AK360" s="177"/>
      <c r="AL360" s="177"/>
      <c r="AM360" s="168"/>
      <c r="AN360" s="168"/>
      <c r="AO360" s="168"/>
      <c r="AP360" s="168"/>
      <c r="AQ360" s="182"/>
      <c r="AR360" s="182"/>
      <c r="AS360" s="182"/>
      <c r="AT360" s="182"/>
      <c r="AU360" s="183"/>
      <c r="AV360" s="183"/>
      <c r="AW360" s="183"/>
      <c r="AX360" s="183"/>
      <c r="AY360" s="184"/>
      <c r="AZ360" s="184"/>
      <c r="BA360" s="173"/>
      <c r="BB360" s="174"/>
      <c r="BC360" s="175">
        <f t="shared" si="21"/>
        <v>0</v>
      </c>
      <c r="BD360" s="175" t="str">
        <f t="shared" si="22"/>
        <v/>
      </c>
      <c r="BE360" s="142" t="str">
        <f t="shared" si="20"/>
        <v/>
      </c>
      <c r="BF360" s="176" t="str">
        <f t="shared" si="23"/>
        <v/>
      </c>
    </row>
    <row r="361" spans="1:58">
      <c r="A361" s="166">
        <f>输入错误检查!B360</f>
        <v>0</v>
      </c>
      <c r="B361" s="108" t="str">
        <f>原始数据!B361</f>
        <v/>
      </c>
      <c r="C361" s="108" t="str">
        <f>原始数据!C361</f>
        <v/>
      </c>
      <c r="D361" s="108" t="str">
        <f>原始数据!D361</f>
        <v/>
      </c>
      <c r="E361" s="108" t="str">
        <f>原始数据!E361</f>
        <v/>
      </c>
      <c r="F361" s="108" t="str">
        <f>原始数据!F361</f>
        <v/>
      </c>
      <c r="G361" s="108" t="str">
        <f>原始数据!G361</f>
        <v>加</v>
      </c>
      <c r="H361" s="108" t="str">
        <f>原始数据!H361</f>
        <v>上</v>
      </c>
      <c r="I361" s="108" t="str">
        <f>IF(原始数据!Y361="","",原始数据!Y361)</f>
        <v/>
      </c>
      <c r="J361" s="108" t="str">
        <f>原始数据!J361</f>
        <v/>
      </c>
      <c r="K361" s="167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39" t="str">
        <f>IF(原始数据!AT361="","",原始数据!AT361)</f>
        <v/>
      </c>
      <c r="M361" s="177"/>
      <c r="N361" s="181"/>
      <c r="O361" s="181"/>
      <c r="P361" s="167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39" t="str">
        <f>IF(原始数据!AU361="","",原始数据!AU361)</f>
        <v/>
      </c>
      <c r="R361" s="177"/>
      <c r="S361" s="177"/>
      <c r="T361" s="177"/>
      <c r="U361" s="167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39" t="str">
        <f>IF(原始数据!AW361="","",原始数据!AW361)</f>
        <v/>
      </c>
      <c r="W361" s="177"/>
      <c r="X361" s="177"/>
      <c r="Y361" s="177"/>
      <c r="Z361" s="167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39" t="str">
        <f>IF(原始数据!AY361="","",原始数据!AY361)</f>
        <v/>
      </c>
      <c r="AB361" s="177"/>
      <c r="AC361" s="177"/>
      <c r="AD361" s="177"/>
      <c r="AE361" s="139" t="str">
        <f>IF(原始数据!K361="","",原始数据!K361)</f>
        <v/>
      </c>
      <c r="AF361" s="139" t="str">
        <f>IF(原始数据!L361="","",原始数据!L361)</f>
        <v/>
      </c>
      <c r="AG361" s="139" t="str">
        <f>IF(原始数据!AZ361="","",原始数据!AZ361)</f>
        <v/>
      </c>
      <c r="AH361" s="177"/>
      <c r="AI361" s="177"/>
      <c r="AJ361" s="177"/>
      <c r="AK361" s="177"/>
      <c r="AL361" s="177"/>
      <c r="AM361" s="168"/>
      <c r="AN361" s="168"/>
      <c r="AO361" s="168"/>
      <c r="AP361" s="168"/>
      <c r="AQ361" s="182"/>
      <c r="AR361" s="182"/>
      <c r="AS361" s="182"/>
      <c r="AT361" s="182"/>
      <c r="AU361" s="183"/>
      <c r="AV361" s="183"/>
      <c r="AW361" s="183"/>
      <c r="AX361" s="183"/>
      <c r="AY361" s="184"/>
      <c r="AZ361" s="184"/>
      <c r="BA361" s="173"/>
      <c r="BB361" s="174"/>
      <c r="BC361" s="175">
        <f t="shared" si="21"/>
        <v>0</v>
      </c>
      <c r="BD361" s="175" t="str">
        <f t="shared" si="22"/>
        <v/>
      </c>
      <c r="BE361" s="142" t="str">
        <f t="shared" si="20"/>
        <v/>
      </c>
      <c r="BF361" s="176" t="str">
        <f t="shared" si="23"/>
        <v/>
      </c>
    </row>
    <row r="362" spans="1:58">
      <c r="A362" s="166">
        <f>输入错误检查!B361</f>
        <v>0</v>
      </c>
      <c r="B362" s="108" t="str">
        <f>原始数据!B362</f>
        <v/>
      </c>
      <c r="C362" s="108" t="str">
        <f>原始数据!C362</f>
        <v/>
      </c>
      <c r="D362" s="108" t="str">
        <f>原始数据!D362</f>
        <v/>
      </c>
      <c r="E362" s="108" t="str">
        <f>原始数据!E362</f>
        <v/>
      </c>
      <c r="F362" s="108" t="str">
        <f>原始数据!F362</f>
        <v/>
      </c>
      <c r="G362" s="108" t="str">
        <f>原始数据!G362</f>
        <v>加</v>
      </c>
      <c r="H362" s="108" t="str">
        <f>原始数据!H362</f>
        <v>下</v>
      </c>
      <c r="I362" s="108" t="str">
        <f>IF(原始数据!Y362="","",原始数据!Y362)</f>
        <v/>
      </c>
      <c r="J362" s="108" t="str">
        <f>原始数据!J362</f>
        <v/>
      </c>
      <c r="K362" s="167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39" t="str">
        <f>IF(原始数据!AT362="","",原始数据!AT362)</f>
        <v/>
      </c>
      <c r="M362" s="177"/>
      <c r="N362" s="181"/>
      <c r="O362" s="181"/>
      <c r="P362" s="167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39" t="str">
        <f>IF(原始数据!AU362="","",原始数据!AU362)</f>
        <v/>
      </c>
      <c r="R362" s="177"/>
      <c r="S362" s="177"/>
      <c r="T362" s="177"/>
      <c r="U362" s="167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39" t="str">
        <f>IF(原始数据!AW362="","",原始数据!AW362)</f>
        <v/>
      </c>
      <c r="W362" s="177"/>
      <c r="X362" s="177"/>
      <c r="Y362" s="177"/>
      <c r="Z362" s="167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39" t="str">
        <f>IF(原始数据!AY362="","",原始数据!AY362)</f>
        <v/>
      </c>
      <c r="AB362" s="177"/>
      <c r="AC362" s="177"/>
      <c r="AD362" s="177"/>
      <c r="AE362" s="139" t="str">
        <f>IF(原始数据!K362="","",原始数据!K362)</f>
        <v/>
      </c>
      <c r="AF362" s="139" t="str">
        <f>IF(原始数据!L362="","",原始数据!L362)</f>
        <v/>
      </c>
      <c r="AG362" s="139" t="str">
        <f>IF(原始数据!AZ362="","",原始数据!AZ362)</f>
        <v/>
      </c>
      <c r="AH362" s="177"/>
      <c r="AI362" s="177"/>
      <c r="AJ362" s="177"/>
      <c r="AK362" s="177"/>
      <c r="AL362" s="177"/>
      <c r="AM362" s="168"/>
      <c r="AN362" s="168"/>
      <c r="AO362" s="168"/>
      <c r="AP362" s="168"/>
      <c r="AQ362" s="182"/>
      <c r="AR362" s="182"/>
      <c r="AS362" s="182"/>
      <c r="AT362" s="182"/>
      <c r="AU362" s="183"/>
      <c r="AV362" s="183"/>
      <c r="AW362" s="183"/>
      <c r="AX362" s="183"/>
      <c r="AY362" s="184"/>
      <c r="AZ362" s="184"/>
      <c r="BA362" s="173"/>
      <c r="BB362" s="174"/>
      <c r="BC362" s="175">
        <f t="shared" si="21"/>
        <v>0</v>
      </c>
      <c r="BD362" s="175" t="str">
        <f t="shared" si="22"/>
        <v/>
      </c>
      <c r="BE362" s="142" t="str">
        <f t="shared" si="20"/>
        <v/>
      </c>
      <c r="BF362" s="176" t="str">
        <f t="shared" si="23"/>
        <v/>
      </c>
    </row>
    <row r="363" spans="1:58">
      <c r="A363" s="166">
        <f>输入错误检查!B362</f>
        <v>0</v>
      </c>
      <c r="B363" s="108" t="str">
        <f>原始数据!B363</f>
        <v/>
      </c>
      <c r="C363" s="108" t="str">
        <f>原始数据!C363</f>
        <v/>
      </c>
      <c r="D363" s="108" t="str">
        <f>原始数据!D363</f>
        <v/>
      </c>
      <c r="E363" s="108" t="str">
        <f>原始数据!E363</f>
        <v/>
      </c>
      <c r="F363" s="108" t="str">
        <f>原始数据!F363</f>
        <v/>
      </c>
      <c r="G363" s="108">
        <f>原始数据!G363</f>
        <v>1</v>
      </c>
      <c r="H363" s="108" t="str">
        <f>原始数据!H363</f>
        <v>上</v>
      </c>
      <c r="I363" s="108" t="str">
        <f>IF(原始数据!Y363="","",原始数据!Y363)</f>
        <v/>
      </c>
      <c r="J363" s="108" t="str">
        <f>原始数据!J363</f>
        <v/>
      </c>
      <c r="K363" s="167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39" t="str">
        <f>IF(原始数据!AT363="","",原始数据!AT363)</f>
        <v/>
      </c>
      <c r="M363" s="177"/>
      <c r="N363" s="181"/>
      <c r="O363" s="181"/>
      <c r="P363" s="167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39" t="str">
        <f>IF(原始数据!AU363="","",原始数据!AU363)</f>
        <v/>
      </c>
      <c r="R363" s="177"/>
      <c r="S363" s="177"/>
      <c r="T363" s="177"/>
      <c r="U363" s="167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39" t="str">
        <f>IF(原始数据!AW363="","",原始数据!AW363)</f>
        <v/>
      </c>
      <c r="W363" s="177"/>
      <c r="X363" s="177"/>
      <c r="Y363" s="177"/>
      <c r="Z363" s="167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39" t="str">
        <f>IF(原始数据!AY363="","",原始数据!AY363)</f>
        <v/>
      </c>
      <c r="AB363" s="177"/>
      <c r="AC363" s="177"/>
      <c r="AD363" s="177"/>
      <c r="AE363" s="139" t="str">
        <f>IF(原始数据!K363="","",原始数据!K363)</f>
        <v/>
      </c>
      <c r="AF363" s="139" t="str">
        <f>IF(原始数据!L363="","",原始数据!L363)</f>
        <v/>
      </c>
      <c r="AG363" s="139" t="str">
        <f>IF(原始数据!AZ363="","",原始数据!AZ363)</f>
        <v/>
      </c>
      <c r="AH363" s="177"/>
      <c r="AI363" s="177"/>
      <c r="AJ363" s="177"/>
      <c r="AK363" s="177"/>
      <c r="AL363" s="177"/>
      <c r="AM363" s="168"/>
      <c r="AN363" s="168"/>
      <c r="AO363" s="168"/>
      <c r="AP363" s="168"/>
      <c r="AQ363" s="182"/>
      <c r="AR363" s="182"/>
      <c r="AS363" s="182"/>
      <c r="AT363" s="182"/>
      <c r="AU363" s="183"/>
      <c r="AV363" s="183"/>
      <c r="AW363" s="183"/>
      <c r="AX363" s="183"/>
      <c r="AY363" s="184"/>
      <c r="AZ363" s="184"/>
      <c r="BA363" s="173"/>
      <c r="BB363" s="174"/>
      <c r="BC363" s="175">
        <f t="shared" si="21"/>
        <v>0</v>
      </c>
      <c r="BD363" s="175" t="str">
        <f t="shared" si="22"/>
        <v/>
      </c>
      <c r="BE363" s="142" t="str">
        <f t="shared" si="20"/>
        <v/>
      </c>
      <c r="BF363" s="176" t="str">
        <f t="shared" si="23"/>
        <v/>
      </c>
    </row>
    <row r="364" spans="1:58">
      <c r="A364" s="166">
        <f>输入错误检查!B363</f>
        <v>0</v>
      </c>
      <c r="B364" s="108" t="str">
        <f>原始数据!B364</f>
        <v/>
      </c>
      <c r="C364" s="108" t="str">
        <f>原始数据!C364</f>
        <v/>
      </c>
      <c r="D364" s="108" t="str">
        <f>原始数据!D364</f>
        <v/>
      </c>
      <c r="E364" s="108" t="str">
        <f>原始数据!E364</f>
        <v/>
      </c>
      <c r="F364" s="108" t="str">
        <f>原始数据!F364</f>
        <v/>
      </c>
      <c r="G364" s="108">
        <f>原始数据!G364</f>
        <v>1</v>
      </c>
      <c r="H364" s="108" t="str">
        <f>原始数据!H364</f>
        <v>下</v>
      </c>
      <c r="I364" s="108" t="str">
        <f>IF(原始数据!Y364="","",原始数据!Y364)</f>
        <v/>
      </c>
      <c r="J364" s="108" t="str">
        <f>原始数据!J364</f>
        <v/>
      </c>
      <c r="K364" s="167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39" t="str">
        <f>IF(原始数据!AT364="","",原始数据!AT364)</f>
        <v/>
      </c>
      <c r="M364" s="177"/>
      <c r="N364" s="181"/>
      <c r="O364" s="181"/>
      <c r="P364" s="167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39" t="str">
        <f>IF(原始数据!AU364="","",原始数据!AU364)</f>
        <v/>
      </c>
      <c r="R364" s="177"/>
      <c r="S364" s="177"/>
      <c r="T364" s="177"/>
      <c r="U364" s="167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39" t="str">
        <f>IF(原始数据!AW364="","",原始数据!AW364)</f>
        <v/>
      </c>
      <c r="W364" s="177"/>
      <c r="X364" s="177"/>
      <c r="Y364" s="177"/>
      <c r="Z364" s="167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39" t="str">
        <f>IF(原始数据!AY364="","",原始数据!AY364)</f>
        <v/>
      </c>
      <c r="AB364" s="177"/>
      <c r="AC364" s="177"/>
      <c r="AD364" s="177"/>
      <c r="AE364" s="139" t="str">
        <f>IF(原始数据!K364="","",原始数据!K364)</f>
        <v/>
      </c>
      <c r="AF364" s="139" t="str">
        <f>IF(原始数据!L364="","",原始数据!L364)</f>
        <v/>
      </c>
      <c r="AG364" s="139" t="str">
        <f>IF(原始数据!AZ364="","",原始数据!AZ364)</f>
        <v/>
      </c>
      <c r="AH364" s="177"/>
      <c r="AI364" s="177"/>
      <c r="AJ364" s="177"/>
      <c r="AK364" s="177"/>
      <c r="AL364" s="177"/>
      <c r="AM364" s="168"/>
      <c r="AN364" s="168"/>
      <c r="AO364" s="168"/>
      <c r="AP364" s="168"/>
      <c r="AQ364" s="182"/>
      <c r="AR364" s="182"/>
      <c r="AS364" s="182"/>
      <c r="AT364" s="182"/>
      <c r="AU364" s="183"/>
      <c r="AV364" s="183"/>
      <c r="AW364" s="183"/>
      <c r="AX364" s="183"/>
      <c r="AY364" s="184"/>
      <c r="AZ364" s="184"/>
      <c r="BA364" s="173"/>
      <c r="BB364" s="174"/>
      <c r="BC364" s="175">
        <f t="shared" si="21"/>
        <v>0</v>
      </c>
      <c r="BD364" s="175" t="str">
        <f t="shared" si="22"/>
        <v/>
      </c>
      <c r="BE364" s="142" t="str">
        <f t="shared" si="20"/>
        <v/>
      </c>
      <c r="BF364" s="176" t="str">
        <f t="shared" si="23"/>
        <v/>
      </c>
    </row>
    <row r="365" spans="1:58">
      <c r="A365" s="166">
        <f>输入错误检查!B364</f>
        <v>0</v>
      </c>
      <c r="B365" s="108" t="str">
        <f>原始数据!B365</f>
        <v/>
      </c>
      <c r="C365" s="108" t="str">
        <f>原始数据!C365</f>
        <v/>
      </c>
      <c r="D365" s="108" t="str">
        <f>原始数据!D365</f>
        <v/>
      </c>
      <c r="E365" s="108" t="str">
        <f>原始数据!E365</f>
        <v/>
      </c>
      <c r="F365" s="108" t="str">
        <f>原始数据!F365</f>
        <v/>
      </c>
      <c r="G365" s="108">
        <f>原始数据!G365</f>
        <v>2</v>
      </c>
      <c r="H365" s="108" t="str">
        <f>原始数据!H365</f>
        <v>上</v>
      </c>
      <c r="I365" s="108" t="str">
        <f>IF(原始数据!Y365="","",原始数据!Y365)</f>
        <v/>
      </c>
      <c r="J365" s="108" t="str">
        <f>原始数据!J365</f>
        <v/>
      </c>
      <c r="K365" s="167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39" t="str">
        <f>IF(原始数据!AT365="","",原始数据!AT365)</f>
        <v/>
      </c>
      <c r="M365" s="177"/>
      <c r="N365" s="181"/>
      <c r="O365" s="181"/>
      <c r="P365" s="167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39" t="str">
        <f>IF(原始数据!AU365="","",原始数据!AU365)</f>
        <v/>
      </c>
      <c r="R365" s="177"/>
      <c r="S365" s="177"/>
      <c r="T365" s="177"/>
      <c r="U365" s="167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39" t="str">
        <f>IF(原始数据!AW365="","",原始数据!AW365)</f>
        <v/>
      </c>
      <c r="W365" s="177"/>
      <c r="X365" s="177"/>
      <c r="Y365" s="177"/>
      <c r="Z365" s="167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39" t="str">
        <f>IF(原始数据!AY365="","",原始数据!AY365)</f>
        <v/>
      </c>
      <c r="AB365" s="177"/>
      <c r="AC365" s="177"/>
      <c r="AD365" s="177"/>
      <c r="AE365" s="139" t="str">
        <f>IF(原始数据!K365="","",原始数据!K365)</f>
        <v/>
      </c>
      <c r="AF365" s="139" t="str">
        <f>IF(原始数据!L365="","",原始数据!L365)</f>
        <v/>
      </c>
      <c r="AG365" s="139" t="str">
        <f>IF(原始数据!AZ365="","",原始数据!AZ365)</f>
        <v/>
      </c>
      <c r="AH365" s="177"/>
      <c r="AI365" s="177"/>
      <c r="AJ365" s="177"/>
      <c r="AK365" s="177"/>
      <c r="AL365" s="177"/>
      <c r="AM365" s="168"/>
      <c r="AN365" s="168"/>
      <c r="AO365" s="168"/>
      <c r="AP365" s="168"/>
      <c r="AQ365" s="182"/>
      <c r="AR365" s="182"/>
      <c r="AS365" s="182"/>
      <c r="AT365" s="182"/>
      <c r="AU365" s="183"/>
      <c r="AV365" s="183"/>
      <c r="AW365" s="183"/>
      <c r="AX365" s="183"/>
      <c r="AY365" s="184"/>
      <c r="AZ365" s="184"/>
      <c r="BA365" s="173"/>
      <c r="BB365" s="174"/>
      <c r="BC365" s="175">
        <f t="shared" si="21"/>
        <v>0</v>
      </c>
      <c r="BD365" s="175" t="str">
        <f t="shared" si="22"/>
        <v/>
      </c>
      <c r="BE365" s="142" t="str">
        <f t="shared" si="20"/>
        <v/>
      </c>
      <c r="BF365" s="176" t="str">
        <f t="shared" si="23"/>
        <v/>
      </c>
    </row>
    <row r="366" spans="1:58">
      <c r="A366" s="166">
        <f>输入错误检查!B365</f>
        <v>0</v>
      </c>
      <c r="B366" s="108" t="str">
        <f>原始数据!B366</f>
        <v/>
      </c>
      <c r="C366" s="108" t="str">
        <f>原始数据!C366</f>
        <v/>
      </c>
      <c r="D366" s="108" t="str">
        <f>原始数据!D366</f>
        <v/>
      </c>
      <c r="E366" s="108" t="str">
        <f>原始数据!E366</f>
        <v/>
      </c>
      <c r="F366" s="108" t="str">
        <f>原始数据!F366</f>
        <v/>
      </c>
      <c r="G366" s="108">
        <f>原始数据!G366</f>
        <v>2</v>
      </c>
      <c r="H366" s="108" t="str">
        <f>原始数据!H366</f>
        <v>下</v>
      </c>
      <c r="I366" s="108" t="str">
        <f>IF(原始数据!Y366="","",原始数据!Y366)</f>
        <v/>
      </c>
      <c r="J366" s="108" t="str">
        <f>原始数据!J366</f>
        <v/>
      </c>
      <c r="K366" s="167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39" t="str">
        <f>IF(原始数据!AT366="","",原始数据!AT366)</f>
        <v/>
      </c>
      <c r="M366" s="177"/>
      <c r="N366" s="181"/>
      <c r="O366" s="181"/>
      <c r="P366" s="167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39" t="str">
        <f>IF(原始数据!AU366="","",原始数据!AU366)</f>
        <v/>
      </c>
      <c r="R366" s="177"/>
      <c r="S366" s="177"/>
      <c r="T366" s="177"/>
      <c r="U366" s="167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39" t="str">
        <f>IF(原始数据!AW366="","",原始数据!AW366)</f>
        <v/>
      </c>
      <c r="W366" s="177"/>
      <c r="X366" s="177"/>
      <c r="Y366" s="177"/>
      <c r="Z366" s="167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39" t="str">
        <f>IF(原始数据!AY366="","",原始数据!AY366)</f>
        <v/>
      </c>
      <c r="AB366" s="177"/>
      <c r="AC366" s="177"/>
      <c r="AD366" s="177"/>
      <c r="AE366" s="139" t="str">
        <f>IF(原始数据!K366="","",原始数据!K366)</f>
        <v/>
      </c>
      <c r="AF366" s="139" t="str">
        <f>IF(原始数据!L366="","",原始数据!L366)</f>
        <v/>
      </c>
      <c r="AG366" s="139" t="str">
        <f>IF(原始数据!AZ366="","",原始数据!AZ366)</f>
        <v/>
      </c>
      <c r="AH366" s="177"/>
      <c r="AI366" s="177"/>
      <c r="AJ366" s="177"/>
      <c r="AK366" s="177"/>
      <c r="AL366" s="177"/>
      <c r="AM366" s="168"/>
      <c r="AN366" s="168"/>
      <c r="AO366" s="168"/>
      <c r="AP366" s="168"/>
      <c r="AQ366" s="182"/>
      <c r="AR366" s="182"/>
      <c r="AS366" s="182"/>
      <c r="AT366" s="182"/>
      <c r="AU366" s="183"/>
      <c r="AV366" s="183"/>
      <c r="AW366" s="183"/>
      <c r="AX366" s="183"/>
      <c r="AY366" s="184"/>
      <c r="AZ366" s="184"/>
      <c r="BA366" s="173"/>
      <c r="BB366" s="174"/>
      <c r="BC366" s="175">
        <f t="shared" si="21"/>
        <v>0</v>
      </c>
      <c r="BD366" s="175" t="str">
        <f t="shared" si="22"/>
        <v/>
      </c>
      <c r="BE366" s="142" t="str">
        <f t="shared" si="20"/>
        <v/>
      </c>
      <c r="BF366" s="176" t="str">
        <f t="shared" si="23"/>
        <v/>
      </c>
    </row>
    <row r="367" spans="1:58">
      <c r="A367" s="166">
        <f>输入错误检查!B366</f>
        <v>0</v>
      </c>
      <c r="B367" s="108" t="str">
        <f>原始数据!B367</f>
        <v/>
      </c>
      <c r="C367" s="108" t="str">
        <f>原始数据!C367</f>
        <v/>
      </c>
      <c r="D367" s="108" t="str">
        <f>原始数据!D367</f>
        <v/>
      </c>
      <c r="E367" s="108" t="str">
        <f>原始数据!E367</f>
        <v/>
      </c>
      <c r="F367" s="108" t="str">
        <f>原始数据!F367</f>
        <v/>
      </c>
      <c r="G367" s="108">
        <f>原始数据!G367</f>
        <v>3</v>
      </c>
      <c r="H367" s="108" t="str">
        <f>原始数据!H367</f>
        <v>上</v>
      </c>
      <c r="I367" s="108" t="str">
        <f>IF(原始数据!Y367="","",原始数据!Y367)</f>
        <v/>
      </c>
      <c r="J367" s="108" t="str">
        <f>原始数据!J367</f>
        <v/>
      </c>
      <c r="K367" s="167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39" t="str">
        <f>IF(原始数据!AT367="","",原始数据!AT367)</f>
        <v/>
      </c>
      <c r="M367" s="177"/>
      <c r="N367" s="181"/>
      <c r="O367" s="181"/>
      <c r="P367" s="167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39" t="str">
        <f>IF(原始数据!AU367="","",原始数据!AU367)</f>
        <v/>
      </c>
      <c r="R367" s="177"/>
      <c r="S367" s="177"/>
      <c r="T367" s="177"/>
      <c r="U367" s="167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39" t="str">
        <f>IF(原始数据!AW367="","",原始数据!AW367)</f>
        <v/>
      </c>
      <c r="W367" s="177"/>
      <c r="X367" s="177"/>
      <c r="Y367" s="177"/>
      <c r="Z367" s="167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39" t="str">
        <f>IF(原始数据!AY367="","",原始数据!AY367)</f>
        <v/>
      </c>
      <c r="AB367" s="177"/>
      <c r="AC367" s="177"/>
      <c r="AD367" s="177"/>
      <c r="AE367" s="139" t="str">
        <f>IF(原始数据!K367="","",原始数据!K367)</f>
        <v/>
      </c>
      <c r="AF367" s="139" t="str">
        <f>IF(原始数据!L367="","",原始数据!L367)</f>
        <v/>
      </c>
      <c r="AG367" s="139" t="str">
        <f>IF(原始数据!AZ367="","",原始数据!AZ367)</f>
        <v/>
      </c>
      <c r="AH367" s="177"/>
      <c r="AI367" s="177"/>
      <c r="AJ367" s="177"/>
      <c r="AK367" s="177"/>
      <c r="AL367" s="177"/>
      <c r="AM367" s="168"/>
      <c r="AN367" s="168"/>
      <c r="AO367" s="168"/>
      <c r="AP367" s="168"/>
      <c r="AQ367" s="182"/>
      <c r="AR367" s="182"/>
      <c r="AS367" s="182"/>
      <c r="AT367" s="182"/>
      <c r="AU367" s="183"/>
      <c r="AV367" s="183"/>
      <c r="AW367" s="183"/>
      <c r="AX367" s="183"/>
      <c r="AY367" s="184"/>
      <c r="AZ367" s="184"/>
      <c r="BA367" s="173"/>
      <c r="BB367" s="174"/>
      <c r="BC367" s="175">
        <f t="shared" si="21"/>
        <v>0</v>
      </c>
      <c r="BD367" s="175" t="str">
        <f t="shared" si="22"/>
        <v/>
      </c>
      <c r="BE367" s="142" t="str">
        <f t="shared" si="20"/>
        <v/>
      </c>
      <c r="BF367" s="176" t="str">
        <f t="shared" si="23"/>
        <v/>
      </c>
    </row>
    <row r="368" spans="1:58">
      <c r="A368" s="166">
        <f>输入错误检查!B367</f>
        <v>0</v>
      </c>
      <c r="B368" s="108" t="str">
        <f>原始数据!B368</f>
        <v/>
      </c>
      <c r="C368" s="108" t="str">
        <f>原始数据!C368</f>
        <v/>
      </c>
      <c r="D368" s="108" t="str">
        <f>原始数据!D368</f>
        <v/>
      </c>
      <c r="E368" s="108" t="str">
        <f>原始数据!E368</f>
        <v/>
      </c>
      <c r="F368" s="108" t="str">
        <f>原始数据!F368</f>
        <v/>
      </c>
      <c r="G368" s="108">
        <f>原始数据!G368</f>
        <v>3</v>
      </c>
      <c r="H368" s="108" t="str">
        <f>原始数据!H368</f>
        <v>下</v>
      </c>
      <c r="I368" s="108" t="str">
        <f>IF(原始数据!Y368="","",原始数据!Y368)</f>
        <v/>
      </c>
      <c r="J368" s="108" t="str">
        <f>原始数据!J368</f>
        <v/>
      </c>
      <c r="K368" s="167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39" t="str">
        <f>IF(原始数据!AT368="","",原始数据!AT368)</f>
        <v/>
      </c>
      <c r="M368" s="177"/>
      <c r="N368" s="181"/>
      <c r="O368" s="181"/>
      <c r="P368" s="167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39" t="str">
        <f>IF(原始数据!AU368="","",原始数据!AU368)</f>
        <v/>
      </c>
      <c r="R368" s="177"/>
      <c r="S368" s="177"/>
      <c r="T368" s="177"/>
      <c r="U368" s="167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39" t="str">
        <f>IF(原始数据!AW368="","",原始数据!AW368)</f>
        <v/>
      </c>
      <c r="W368" s="177"/>
      <c r="X368" s="177"/>
      <c r="Y368" s="177"/>
      <c r="Z368" s="167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39" t="str">
        <f>IF(原始数据!AY368="","",原始数据!AY368)</f>
        <v/>
      </c>
      <c r="AB368" s="177"/>
      <c r="AC368" s="177"/>
      <c r="AD368" s="177"/>
      <c r="AE368" s="139" t="str">
        <f>IF(原始数据!K368="","",原始数据!K368)</f>
        <v/>
      </c>
      <c r="AF368" s="139" t="str">
        <f>IF(原始数据!L368="","",原始数据!L368)</f>
        <v/>
      </c>
      <c r="AG368" s="139" t="str">
        <f>IF(原始数据!AZ368="","",原始数据!AZ368)</f>
        <v/>
      </c>
      <c r="AH368" s="177"/>
      <c r="AI368" s="177"/>
      <c r="AJ368" s="177"/>
      <c r="AK368" s="177"/>
      <c r="AL368" s="177"/>
      <c r="AM368" s="168"/>
      <c r="AN368" s="168"/>
      <c r="AO368" s="168"/>
      <c r="AP368" s="168"/>
      <c r="AQ368" s="182"/>
      <c r="AR368" s="182"/>
      <c r="AS368" s="182"/>
      <c r="AT368" s="182"/>
      <c r="AU368" s="183"/>
      <c r="AV368" s="183"/>
      <c r="AW368" s="183"/>
      <c r="AX368" s="183"/>
      <c r="AY368" s="184"/>
      <c r="AZ368" s="184"/>
      <c r="BA368" s="173"/>
      <c r="BB368" s="174"/>
      <c r="BC368" s="175">
        <f t="shared" si="21"/>
        <v>0</v>
      </c>
      <c r="BD368" s="175" t="str">
        <f t="shared" si="22"/>
        <v/>
      </c>
      <c r="BE368" s="142" t="str">
        <f t="shared" si="20"/>
        <v/>
      </c>
      <c r="BF368" s="176" t="str">
        <f t="shared" si="23"/>
        <v/>
      </c>
    </row>
    <row r="369" spans="1:58">
      <c r="A369" s="166">
        <f>输入错误检查!B368</f>
        <v>0</v>
      </c>
      <c r="B369" s="108" t="str">
        <f>原始数据!B369</f>
        <v/>
      </c>
      <c r="C369" s="108" t="str">
        <f>原始数据!C369</f>
        <v/>
      </c>
      <c r="D369" s="108" t="str">
        <f>原始数据!D369</f>
        <v/>
      </c>
      <c r="E369" s="108" t="str">
        <f>原始数据!E369</f>
        <v/>
      </c>
      <c r="F369" s="108" t="str">
        <f>原始数据!F369</f>
        <v/>
      </c>
      <c r="G369" s="108">
        <f>原始数据!G369</f>
        <v>4</v>
      </c>
      <c r="H369" s="108" t="str">
        <f>原始数据!H369</f>
        <v>上</v>
      </c>
      <c r="I369" s="108" t="str">
        <f>IF(原始数据!Y369="","",原始数据!Y369)</f>
        <v/>
      </c>
      <c r="J369" s="108" t="str">
        <f>原始数据!J369</f>
        <v/>
      </c>
      <c r="K369" s="167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39" t="str">
        <f>IF(原始数据!AT369="","",原始数据!AT369)</f>
        <v/>
      </c>
      <c r="M369" s="177"/>
      <c r="N369" s="181"/>
      <c r="O369" s="181"/>
      <c r="P369" s="167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39" t="str">
        <f>IF(原始数据!AU369="","",原始数据!AU369)</f>
        <v/>
      </c>
      <c r="R369" s="177"/>
      <c r="S369" s="177"/>
      <c r="T369" s="177"/>
      <c r="U369" s="167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39" t="str">
        <f>IF(原始数据!AW369="","",原始数据!AW369)</f>
        <v/>
      </c>
      <c r="W369" s="177"/>
      <c r="X369" s="177"/>
      <c r="Y369" s="177"/>
      <c r="Z369" s="167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39" t="str">
        <f>IF(原始数据!AY369="","",原始数据!AY369)</f>
        <v/>
      </c>
      <c r="AB369" s="177"/>
      <c r="AC369" s="177"/>
      <c r="AD369" s="177"/>
      <c r="AE369" s="139" t="str">
        <f>IF(原始数据!K369="","",原始数据!K369)</f>
        <v/>
      </c>
      <c r="AF369" s="139" t="str">
        <f>IF(原始数据!L369="","",原始数据!L369)</f>
        <v/>
      </c>
      <c r="AG369" s="139" t="str">
        <f>IF(原始数据!AZ369="","",原始数据!AZ369)</f>
        <v/>
      </c>
      <c r="AH369" s="177"/>
      <c r="AI369" s="177"/>
      <c r="AJ369" s="177"/>
      <c r="AK369" s="177"/>
      <c r="AL369" s="177"/>
      <c r="AM369" s="168"/>
      <c r="AN369" s="168"/>
      <c r="AO369" s="168"/>
      <c r="AP369" s="168"/>
      <c r="AQ369" s="182"/>
      <c r="AR369" s="182"/>
      <c r="AS369" s="182"/>
      <c r="AT369" s="182"/>
      <c r="AU369" s="183"/>
      <c r="AV369" s="183"/>
      <c r="AW369" s="183"/>
      <c r="AX369" s="183"/>
      <c r="AY369" s="184"/>
      <c r="AZ369" s="184"/>
      <c r="BA369" s="173"/>
      <c r="BB369" s="174"/>
      <c r="BC369" s="175">
        <f t="shared" si="21"/>
        <v>0</v>
      </c>
      <c r="BD369" s="175" t="str">
        <f t="shared" si="22"/>
        <v/>
      </c>
      <c r="BE369" s="142" t="str">
        <f t="shared" si="20"/>
        <v/>
      </c>
      <c r="BF369" s="176" t="str">
        <f t="shared" si="23"/>
        <v/>
      </c>
    </row>
    <row r="370" spans="1:58">
      <c r="A370" s="166">
        <f>输入错误检查!B369</f>
        <v>0</v>
      </c>
      <c r="B370" s="108" t="str">
        <f>原始数据!B370</f>
        <v/>
      </c>
      <c r="C370" s="108" t="str">
        <f>原始数据!C370</f>
        <v/>
      </c>
      <c r="D370" s="108" t="str">
        <f>原始数据!D370</f>
        <v/>
      </c>
      <c r="E370" s="108" t="str">
        <f>原始数据!E370</f>
        <v/>
      </c>
      <c r="F370" s="108" t="str">
        <f>原始数据!F370</f>
        <v/>
      </c>
      <c r="G370" s="108">
        <f>原始数据!G370</f>
        <v>4</v>
      </c>
      <c r="H370" s="108" t="str">
        <f>原始数据!H370</f>
        <v>下</v>
      </c>
      <c r="I370" s="108" t="str">
        <f>IF(原始数据!Y370="","",原始数据!Y370)</f>
        <v/>
      </c>
      <c r="J370" s="108" t="str">
        <f>原始数据!J370</f>
        <v/>
      </c>
      <c r="K370" s="167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39" t="str">
        <f>IF(原始数据!AT370="","",原始数据!AT370)</f>
        <v/>
      </c>
      <c r="M370" s="177"/>
      <c r="N370" s="181"/>
      <c r="O370" s="181"/>
      <c r="P370" s="167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39" t="str">
        <f>IF(原始数据!AU370="","",原始数据!AU370)</f>
        <v/>
      </c>
      <c r="R370" s="177"/>
      <c r="S370" s="177"/>
      <c r="T370" s="177"/>
      <c r="U370" s="167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39" t="str">
        <f>IF(原始数据!AW370="","",原始数据!AW370)</f>
        <v/>
      </c>
      <c r="W370" s="177"/>
      <c r="X370" s="177"/>
      <c r="Y370" s="177"/>
      <c r="Z370" s="167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39" t="str">
        <f>IF(原始数据!AY370="","",原始数据!AY370)</f>
        <v/>
      </c>
      <c r="AB370" s="177"/>
      <c r="AC370" s="177"/>
      <c r="AD370" s="177"/>
      <c r="AE370" s="139" t="str">
        <f>IF(原始数据!K370="","",原始数据!K370)</f>
        <v/>
      </c>
      <c r="AF370" s="139" t="str">
        <f>IF(原始数据!L370="","",原始数据!L370)</f>
        <v/>
      </c>
      <c r="AG370" s="139" t="str">
        <f>IF(原始数据!AZ370="","",原始数据!AZ370)</f>
        <v/>
      </c>
      <c r="AH370" s="177"/>
      <c r="AI370" s="177"/>
      <c r="AJ370" s="177"/>
      <c r="AK370" s="177"/>
      <c r="AL370" s="177"/>
      <c r="AM370" s="168"/>
      <c r="AN370" s="168"/>
      <c r="AO370" s="168"/>
      <c r="AP370" s="168"/>
      <c r="AQ370" s="182"/>
      <c r="AR370" s="182"/>
      <c r="AS370" s="182"/>
      <c r="AT370" s="182"/>
      <c r="AU370" s="183"/>
      <c r="AV370" s="183"/>
      <c r="AW370" s="183"/>
      <c r="AX370" s="183"/>
      <c r="AY370" s="184"/>
      <c r="AZ370" s="184"/>
      <c r="BA370" s="173"/>
      <c r="BB370" s="174"/>
      <c r="BC370" s="175">
        <f t="shared" si="21"/>
        <v>0</v>
      </c>
      <c r="BD370" s="175" t="str">
        <f t="shared" si="22"/>
        <v/>
      </c>
      <c r="BE370" s="142" t="str">
        <f t="shared" si="20"/>
        <v/>
      </c>
      <c r="BF370" s="176" t="str">
        <f t="shared" si="23"/>
        <v/>
      </c>
    </row>
    <row r="371" spans="1:58">
      <c r="A371" s="166">
        <f>输入错误检查!B370</f>
        <v>0</v>
      </c>
      <c r="B371" s="108" t="str">
        <f>原始数据!B371</f>
        <v/>
      </c>
      <c r="C371" s="108" t="str">
        <f>原始数据!C371</f>
        <v/>
      </c>
      <c r="D371" s="108" t="str">
        <f>原始数据!D371</f>
        <v/>
      </c>
      <c r="E371" s="108" t="str">
        <f>原始数据!E371</f>
        <v/>
      </c>
      <c r="F371" s="108" t="str">
        <f>原始数据!F371</f>
        <v/>
      </c>
      <c r="G371" s="108">
        <f>原始数据!G371</f>
        <v>5</v>
      </c>
      <c r="H371" s="108" t="str">
        <f>原始数据!H371</f>
        <v>上</v>
      </c>
      <c r="I371" s="108" t="str">
        <f>IF(原始数据!Y371="","",原始数据!Y371)</f>
        <v/>
      </c>
      <c r="J371" s="108" t="str">
        <f>原始数据!J371</f>
        <v/>
      </c>
      <c r="K371" s="167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39" t="str">
        <f>IF(原始数据!AT371="","",原始数据!AT371)</f>
        <v/>
      </c>
      <c r="M371" s="177"/>
      <c r="N371" s="181"/>
      <c r="O371" s="181"/>
      <c r="P371" s="167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39" t="str">
        <f>IF(原始数据!AU371="","",原始数据!AU371)</f>
        <v/>
      </c>
      <c r="R371" s="177"/>
      <c r="S371" s="177"/>
      <c r="T371" s="177"/>
      <c r="U371" s="167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39" t="str">
        <f>IF(原始数据!AW371="","",原始数据!AW371)</f>
        <v/>
      </c>
      <c r="W371" s="177"/>
      <c r="X371" s="177"/>
      <c r="Y371" s="177"/>
      <c r="Z371" s="167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39" t="str">
        <f>IF(原始数据!AY371="","",原始数据!AY371)</f>
        <v/>
      </c>
      <c r="AB371" s="177"/>
      <c r="AC371" s="177"/>
      <c r="AD371" s="177"/>
      <c r="AE371" s="139" t="str">
        <f>IF(原始数据!K371="","",原始数据!K371)</f>
        <v/>
      </c>
      <c r="AF371" s="139" t="str">
        <f>IF(原始数据!L371="","",原始数据!L371)</f>
        <v/>
      </c>
      <c r="AG371" s="139" t="str">
        <f>IF(原始数据!AZ371="","",原始数据!AZ371)</f>
        <v/>
      </c>
      <c r="AH371" s="177"/>
      <c r="AI371" s="177"/>
      <c r="AJ371" s="177"/>
      <c r="AK371" s="177"/>
      <c r="AL371" s="177"/>
      <c r="AM371" s="168"/>
      <c r="AN371" s="168"/>
      <c r="AO371" s="168"/>
      <c r="AP371" s="168"/>
      <c r="AQ371" s="182"/>
      <c r="AR371" s="182"/>
      <c r="AS371" s="182"/>
      <c r="AT371" s="182"/>
      <c r="AU371" s="183"/>
      <c r="AV371" s="183"/>
      <c r="AW371" s="183"/>
      <c r="AX371" s="183"/>
      <c r="AY371" s="184"/>
      <c r="AZ371" s="184"/>
      <c r="BA371" s="173"/>
      <c r="BB371" s="174"/>
      <c r="BC371" s="175">
        <f t="shared" si="21"/>
        <v>0</v>
      </c>
      <c r="BD371" s="175" t="str">
        <f t="shared" si="22"/>
        <v/>
      </c>
      <c r="BE371" s="142" t="str">
        <f t="shared" si="20"/>
        <v/>
      </c>
      <c r="BF371" s="176" t="str">
        <f t="shared" si="23"/>
        <v/>
      </c>
    </row>
    <row r="372" spans="1:58">
      <c r="A372" s="166">
        <f>输入错误检查!B371</f>
        <v>0</v>
      </c>
      <c r="B372" s="108" t="str">
        <f>原始数据!B372</f>
        <v/>
      </c>
      <c r="C372" s="108" t="str">
        <f>原始数据!C372</f>
        <v/>
      </c>
      <c r="D372" s="108" t="str">
        <f>原始数据!D372</f>
        <v/>
      </c>
      <c r="E372" s="108" t="str">
        <f>原始数据!E372</f>
        <v/>
      </c>
      <c r="F372" s="108" t="str">
        <f>原始数据!F372</f>
        <v/>
      </c>
      <c r="G372" s="108">
        <f>原始数据!G372</f>
        <v>5</v>
      </c>
      <c r="H372" s="108" t="str">
        <f>原始数据!H372</f>
        <v>下</v>
      </c>
      <c r="I372" s="108" t="str">
        <f>IF(原始数据!Y372="","",原始数据!Y372)</f>
        <v/>
      </c>
      <c r="J372" s="108" t="str">
        <f>原始数据!J372</f>
        <v/>
      </c>
      <c r="K372" s="167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39" t="str">
        <f>IF(原始数据!AT372="","",原始数据!AT372)</f>
        <v/>
      </c>
      <c r="M372" s="177"/>
      <c r="N372" s="181"/>
      <c r="O372" s="181"/>
      <c r="P372" s="167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39" t="str">
        <f>IF(原始数据!AU372="","",原始数据!AU372)</f>
        <v/>
      </c>
      <c r="R372" s="177"/>
      <c r="S372" s="177"/>
      <c r="T372" s="177"/>
      <c r="U372" s="167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39" t="str">
        <f>IF(原始数据!AW372="","",原始数据!AW372)</f>
        <v/>
      </c>
      <c r="W372" s="177"/>
      <c r="X372" s="177"/>
      <c r="Y372" s="177"/>
      <c r="Z372" s="167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39" t="str">
        <f>IF(原始数据!AY372="","",原始数据!AY372)</f>
        <v/>
      </c>
      <c r="AB372" s="177"/>
      <c r="AC372" s="177"/>
      <c r="AD372" s="177"/>
      <c r="AE372" s="139" t="str">
        <f>IF(原始数据!K372="","",原始数据!K372)</f>
        <v/>
      </c>
      <c r="AF372" s="139" t="str">
        <f>IF(原始数据!L372="","",原始数据!L372)</f>
        <v/>
      </c>
      <c r="AG372" s="139" t="str">
        <f>IF(原始数据!AZ372="","",原始数据!AZ372)</f>
        <v/>
      </c>
      <c r="AH372" s="177"/>
      <c r="AI372" s="177"/>
      <c r="AJ372" s="177"/>
      <c r="AK372" s="177"/>
      <c r="AL372" s="177"/>
      <c r="AM372" s="168"/>
      <c r="AN372" s="168"/>
      <c r="AO372" s="168"/>
      <c r="AP372" s="168"/>
      <c r="AQ372" s="182"/>
      <c r="AR372" s="182"/>
      <c r="AS372" s="182"/>
      <c r="AT372" s="182"/>
      <c r="AU372" s="183"/>
      <c r="AV372" s="183"/>
      <c r="AW372" s="183"/>
      <c r="AX372" s="183"/>
      <c r="AY372" s="184"/>
      <c r="AZ372" s="184"/>
      <c r="BA372" s="173"/>
      <c r="BB372" s="174"/>
      <c r="BC372" s="175">
        <f t="shared" si="21"/>
        <v>0</v>
      </c>
      <c r="BD372" s="175" t="str">
        <f t="shared" si="22"/>
        <v/>
      </c>
      <c r="BE372" s="142" t="str">
        <f t="shared" si="20"/>
        <v/>
      </c>
      <c r="BF372" s="176" t="str">
        <f t="shared" si="23"/>
        <v/>
      </c>
    </row>
    <row r="373" spans="1:58">
      <c r="A373" s="166">
        <f>输入错误检查!B372</f>
        <v>0</v>
      </c>
      <c r="B373" s="108" t="str">
        <f>原始数据!B373</f>
        <v/>
      </c>
      <c r="C373" s="108" t="str">
        <f>原始数据!C373</f>
        <v/>
      </c>
      <c r="D373" s="108" t="str">
        <f>原始数据!D373</f>
        <v/>
      </c>
      <c r="E373" s="108" t="str">
        <f>原始数据!E373</f>
        <v/>
      </c>
      <c r="F373" s="108" t="str">
        <f>原始数据!F373</f>
        <v/>
      </c>
      <c r="G373" s="108" t="str">
        <f>原始数据!G373</f>
        <v>加</v>
      </c>
      <c r="H373" s="108" t="str">
        <f>原始数据!H373</f>
        <v>上</v>
      </c>
      <c r="I373" s="108" t="str">
        <f>IF(原始数据!Y373="","",原始数据!Y373)</f>
        <v/>
      </c>
      <c r="J373" s="108" t="str">
        <f>原始数据!J373</f>
        <v/>
      </c>
      <c r="K373" s="167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39" t="str">
        <f>IF(原始数据!AT373="","",原始数据!AT373)</f>
        <v/>
      </c>
      <c r="M373" s="177"/>
      <c r="N373" s="181"/>
      <c r="O373" s="181"/>
      <c r="P373" s="167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39" t="str">
        <f>IF(原始数据!AU373="","",原始数据!AU373)</f>
        <v/>
      </c>
      <c r="R373" s="177"/>
      <c r="S373" s="177"/>
      <c r="T373" s="177"/>
      <c r="U373" s="167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39" t="str">
        <f>IF(原始数据!AW373="","",原始数据!AW373)</f>
        <v/>
      </c>
      <c r="W373" s="177"/>
      <c r="X373" s="177"/>
      <c r="Y373" s="177"/>
      <c r="Z373" s="167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39" t="str">
        <f>IF(原始数据!AY373="","",原始数据!AY373)</f>
        <v/>
      </c>
      <c r="AB373" s="177"/>
      <c r="AC373" s="177"/>
      <c r="AD373" s="177"/>
      <c r="AE373" s="139" t="str">
        <f>IF(原始数据!K373="","",原始数据!K373)</f>
        <v/>
      </c>
      <c r="AF373" s="139" t="str">
        <f>IF(原始数据!L373="","",原始数据!L373)</f>
        <v/>
      </c>
      <c r="AG373" s="139" t="str">
        <f>IF(原始数据!AZ373="","",原始数据!AZ373)</f>
        <v/>
      </c>
      <c r="AH373" s="177"/>
      <c r="AI373" s="177"/>
      <c r="AJ373" s="177"/>
      <c r="AK373" s="177"/>
      <c r="AL373" s="177"/>
      <c r="AM373" s="168"/>
      <c r="AN373" s="168"/>
      <c r="AO373" s="168"/>
      <c r="AP373" s="168"/>
      <c r="AQ373" s="182"/>
      <c r="AR373" s="182"/>
      <c r="AS373" s="182"/>
      <c r="AT373" s="182"/>
      <c r="AU373" s="183"/>
      <c r="AV373" s="183"/>
      <c r="AW373" s="183"/>
      <c r="AX373" s="183"/>
      <c r="AY373" s="184"/>
      <c r="AZ373" s="184"/>
      <c r="BA373" s="173"/>
      <c r="BB373" s="174"/>
      <c r="BC373" s="175">
        <f t="shared" si="21"/>
        <v>0</v>
      </c>
      <c r="BD373" s="175" t="str">
        <f t="shared" si="22"/>
        <v/>
      </c>
      <c r="BE373" s="142" t="str">
        <f t="shared" si="20"/>
        <v/>
      </c>
      <c r="BF373" s="176" t="str">
        <f t="shared" si="23"/>
        <v/>
      </c>
    </row>
    <row r="374" spans="1:58">
      <c r="A374" s="166">
        <f>输入错误检查!B373</f>
        <v>0</v>
      </c>
      <c r="B374" s="108" t="str">
        <f>原始数据!B374</f>
        <v/>
      </c>
      <c r="C374" s="108" t="str">
        <f>原始数据!C374</f>
        <v/>
      </c>
      <c r="D374" s="108" t="str">
        <f>原始数据!D374</f>
        <v/>
      </c>
      <c r="E374" s="108" t="str">
        <f>原始数据!E374</f>
        <v/>
      </c>
      <c r="F374" s="108" t="str">
        <f>原始数据!F374</f>
        <v/>
      </c>
      <c r="G374" s="108" t="str">
        <f>原始数据!G374</f>
        <v>加</v>
      </c>
      <c r="H374" s="108" t="str">
        <f>原始数据!H374</f>
        <v>下</v>
      </c>
      <c r="I374" s="108" t="str">
        <f>IF(原始数据!Y374="","",原始数据!Y374)</f>
        <v/>
      </c>
      <c r="J374" s="108" t="str">
        <f>原始数据!J374</f>
        <v/>
      </c>
      <c r="K374" s="167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39" t="str">
        <f>IF(原始数据!AT374="","",原始数据!AT374)</f>
        <v/>
      </c>
      <c r="M374" s="177"/>
      <c r="N374" s="181"/>
      <c r="O374" s="181"/>
      <c r="P374" s="167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39" t="str">
        <f>IF(原始数据!AU374="","",原始数据!AU374)</f>
        <v/>
      </c>
      <c r="R374" s="177"/>
      <c r="S374" s="177"/>
      <c r="T374" s="177"/>
      <c r="U374" s="167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39" t="str">
        <f>IF(原始数据!AW374="","",原始数据!AW374)</f>
        <v/>
      </c>
      <c r="W374" s="177"/>
      <c r="X374" s="177"/>
      <c r="Y374" s="177"/>
      <c r="Z374" s="167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39" t="str">
        <f>IF(原始数据!AY374="","",原始数据!AY374)</f>
        <v/>
      </c>
      <c r="AB374" s="177"/>
      <c r="AC374" s="177"/>
      <c r="AD374" s="177"/>
      <c r="AE374" s="139" t="str">
        <f>IF(原始数据!K374="","",原始数据!K374)</f>
        <v/>
      </c>
      <c r="AF374" s="139" t="str">
        <f>IF(原始数据!L374="","",原始数据!L374)</f>
        <v/>
      </c>
      <c r="AG374" s="139" t="str">
        <f>IF(原始数据!AZ374="","",原始数据!AZ374)</f>
        <v/>
      </c>
      <c r="AH374" s="177"/>
      <c r="AI374" s="177"/>
      <c r="AJ374" s="177"/>
      <c r="AK374" s="177"/>
      <c r="AL374" s="177"/>
      <c r="AM374" s="168"/>
      <c r="AN374" s="168"/>
      <c r="AO374" s="168"/>
      <c r="AP374" s="168"/>
      <c r="AQ374" s="182"/>
      <c r="AR374" s="182"/>
      <c r="AS374" s="182"/>
      <c r="AT374" s="182"/>
      <c r="AU374" s="183"/>
      <c r="AV374" s="183"/>
      <c r="AW374" s="183"/>
      <c r="AX374" s="183"/>
      <c r="AY374" s="184"/>
      <c r="AZ374" s="184"/>
      <c r="BA374" s="173"/>
      <c r="BB374" s="174"/>
      <c r="BC374" s="175">
        <f t="shared" si="21"/>
        <v>0</v>
      </c>
      <c r="BD374" s="175" t="str">
        <f t="shared" si="22"/>
        <v/>
      </c>
      <c r="BE374" s="142" t="str">
        <f t="shared" si="20"/>
        <v/>
      </c>
      <c r="BF374" s="176" t="str">
        <f t="shared" si="23"/>
        <v/>
      </c>
    </row>
    <row r="375" spans="1:58">
      <c r="A375" s="166">
        <f>输入错误检查!B374</f>
        <v>0</v>
      </c>
      <c r="B375" s="108" t="str">
        <f>原始数据!B375</f>
        <v/>
      </c>
      <c r="C375" s="108" t="str">
        <f>原始数据!C375</f>
        <v/>
      </c>
      <c r="D375" s="108" t="str">
        <f>原始数据!D375</f>
        <v/>
      </c>
      <c r="E375" s="108" t="str">
        <f>原始数据!E375</f>
        <v/>
      </c>
      <c r="F375" s="108" t="str">
        <f>原始数据!F375</f>
        <v/>
      </c>
      <c r="G375" s="108">
        <f>原始数据!G375</f>
        <v>1</v>
      </c>
      <c r="H375" s="108" t="str">
        <f>原始数据!H375</f>
        <v>上</v>
      </c>
      <c r="I375" s="108" t="str">
        <f>IF(原始数据!Y375="","",原始数据!Y375)</f>
        <v/>
      </c>
      <c r="J375" s="108" t="str">
        <f>原始数据!J375</f>
        <v/>
      </c>
      <c r="K375" s="167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39" t="str">
        <f>IF(原始数据!AT375="","",原始数据!AT375)</f>
        <v/>
      </c>
      <c r="M375" s="177"/>
      <c r="N375" s="181"/>
      <c r="O375" s="181"/>
      <c r="P375" s="167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39" t="str">
        <f>IF(原始数据!AU375="","",原始数据!AU375)</f>
        <v/>
      </c>
      <c r="R375" s="177"/>
      <c r="S375" s="177"/>
      <c r="T375" s="177"/>
      <c r="U375" s="167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39" t="str">
        <f>IF(原始数据!AW375="","",原始数据!AW375)</f>
        <v/>
      </c>
      <c r="W375" s="177"/>
      <c r="X375" s="177"/>
      <c r="Y375" s="177"/>
      <c r="Z375" s="167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39" t="str">
        <f>IF(原始数据!AY375="","",原始数据!AY375)</f>
        <v/>
      </c>
      <c r="AB375" s="177"/>
      <c r="AC375" s="177"/>
      <c r="AD375" s="177"/>
      <c r="AE375" s="139" t="str">
        <f>IF(原始数据!K375="","",原始数据!K375)</f>
        <v/>
      </c>
      <c r="AF375" s="139" t="str">
        <f>IF(原始数据!L375="","",原始数据!L375)</f>
        <v/>
      </c>
      <c r="AG375" s="139" t="str">
        <f>IF(原始数据!AZ375="","",原始数据!AZ375)</f>
        <v/>
      </c>
      <c r="AH375" s="177"/>
      <c r="AI375" s="177"/>
      <c r="AJ375" s="177"/>
      <c r="AK375" s="177"/>
      <c r="AL375" s="177"/>
      <c r="AM375" s="168"/>
      <c r="AN375" s="168"/>
      <c r="AO375" s="168"/>
      <c r="AP375" s="168"/>
      <c r="AQ375" s="182"/>
      <c r="AR375" s="182"/>
      <c r="AS375" s="182"/>
      <c r="AT375" s="182"/>
      <c r="AU375" s="183"/>
      <c r="AV375" s="183"/>
      <c r="AW375" s="183"/>
      <c r="AX375" s="183"/>
      <c r="AY375" s="184"/>
      <c r="AZ375" s="184"/>
      <c r="BA375" s="173"/>
      <c r="BB375" s="174"/>
      <c r="BC375" s="175">
        <f t="shared" si="21"/>
        <v>0</v>
      </c>
      <c r="BD375" s="175" t="str">
        <f t="shared" si="22"/>
        <v/>
      </c>
      <c r="BE375" s="142" t="str">
        <f t="shared" si="20"/>
        <v/>
      </c>
      <c r="BF375" s="176" t="str">
        <f t="shared" si="23"/>
        <v/>
      </c>
    </row>
    <row r="376" spans="1:58">
      <c r="A376" s="166">
        <f>输入错误检查!B375</f>
        <v>0</v>
      </c>
      <c r="B376" s="108" t="str">
        <f>原始数据!B376</f>
        <v/>
      </c>
      <c r="C376" s="108" t="str">
        <f>原始数据!C376</f>
        <v/>
      </c>
      <c r="D376" s="108" t="str">
        <f>原始数据!D376</f>
        <v/>
      </c>
      <c r="E376" s="108" t="str">
        <f>原始数据!E376</f>
        <v/>
      </c>
      <c r="F376" s="108" t="str">
        <f>原始数据!F376</f>
        <v/>
      </c>
      <c r="G376" s="108">
        <f>原始数据!G376</f>
        <v>1</v>
      </c>
      <c r="H376" s="108" t="str">
        <f>原始数据!H376</f>
        <v>下</v>
      </c>
      <c r="I376" s="108" t="str">
        <f>IF(原始数据!Y376="","",原始数据!Y376)</f>
        <v/>
      </c>
      <c r="J376" s="108" t="str">
        <f>原始数据!J376</f>
        <v/>
      </c>
      <c r="K376" s="167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39" t="str">
        <f>IF(原始数据!AT376="","",原始数据!AT376)</f>
        <v/>
      </c>
      <c r="M376" s="177"/>
      <c r="N376" s="181"/>
      <c r="O376" s="181"/>
      <c r="P376" s="167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39" t="str">
        <f>IF(原始数据!AU376="","",原始数据!AU376)</f>
        <v/>
      </c>
      <c r="R376" s="177"/>
      <c r="S376" s="177"/>
      <c r="T376" s="177"/>
      <c r="U376" s="167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39" t="str">
        <f>IF(原始数据!AW376="","",原始数据!AW376)</f>
        <v/>
      </c>
      <c r="W376" s="177"/>
      <c r="X376" s="177"/>
      <c r="Y376" s="177"/>
      <c r="Z376" s="167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39" t="str">
        <f>IF(原始数据!AY376="","",原始数据!AY376)</f>
        <v/>
      </c>
      <c r="AB376" s="177"/>
      <c r="AC376" s="177"/>
      <c r="AD376" s="177"/>
      <c r="AE376" s="139" t="str">
        <f>IF(原始数据!K376="","",原始数据!K376)</f>
        <v/>
      </c>
      <c r="AF376" s="139" t="str">
        <f>IF(原始数据!L376="","",原始数据!L376)</f>
        <v/>
      </c>
      <c r="AG376" s="139" t="str">
        <f>IF(原始数据!AZ376="","",原始数据!AZ376)</f>
        <v/>
      </c>
      <c r="AH376" s="177"/>
      <c r="AI376" s="177"/>
      <c r="AJ376" s="177"/>
      <c r="AK376" s="177"/>
      <c r="AL376" s="177"/>
      <c r="AM376" s="168"/>
      <c r="AN376" s="168"/>
      <c r="AO376" s="168"/>
      <c r="AP376" s="168"/>
      <c r="AQ376" s="182"/>
      <c r="AR376" s="182"/>
      <c r="AS376" s="182"/>
      <c r="AT376" s="182"/>
      <c r="AU376" s="183"/>
      <c r="AV376" s="183"/>
      <c r="AW376" s="183"/>
      <c r="AX376" s="183"/>
      <c r="AY376" s="184"/>
      <c r="AZ376" s="184"/>
      <c r="BA376" s="173"/>
      <c r="BB376" s="174"/>
      <c r="BC376" s="175">
        <f t="shared" si="21"/>
        <v>0</v>
      </c>
      <c r="BD376" s="175" t="str">
        <f t="shared" si="22"/>
        <v/>
      </c>
      <c r="BE376" s="142" t="str">
        <f t="shared" si="20"/>
        <v/>
      </c>
      <c r="BF376" s="176" t="str">
        <f t="shared" si="23"/>
        <v/>
      </c>
    </row>
    <row r="377" spans="1:58">
      <c r="A377" s="166">
        <f>输入错误检查!B376</f>
        <v>0</v>
      </c>
      <c r="B377" s="108" t="str">
        <f>原始数据!B377</f>
        <v/>
      </c>
      <c r="C377" s="108" t="str">
        <f>原始数据!C377</f>
        <v/>
      </c>
      <c r="D377" s="108" t="str">
        <f>原始数据!D377</f>
        <v/>
      </c>
      <c r="E377" s="108" t="str">
        <f>原始数据!E377</f>
        <v/>
      </c>
      <c r="F377" s="108" t="str">
        <f>原始数据!F377</f>
        <v/>
      </c>
      <c r="G377" s="108">
        <f>原始数据!G377</f>
        <v>2</v>
      </c>
      <c r="H377" s="108" t="str">
        <f>原始数据!H377</f>
        <v>上</v>
      </c>
      <c r="I377" s="108" t="str">
        <f>IF(原始数据!Y377="","",原始数据!Y377)</f>
        <v/>
      </c>
      <c r="J377" s="108" t="str">
        <f>原始数据!J377</f>
        <v/>
      </c>
      <c r="K377" s="167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39" t="str">
        <f>IF(原始数据!AT377="","",原始数据!AT377)</f>
        <v/>
      </c>
      <c r="M377" s="177"/>
      <c r="N377" s="181"/>
      <c r="O377" s="181"/>
      <c r="P377" s="167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39" t="str">
        <f>IF(原始数据!AU377="","",原始数据!AU377)</f>
        <v/>
      </c>
      <c r="R377" s="177"/>
      <c r="S377" s="177"/>
      <c r="T377" s="177"/>
      <c r="U377" s="167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39" t="str">
        <f>IF(原始数据!AW377="","",原始数据!AW377)</f>
        <v/>
      </c>
      <c r="W377" s="177"/>
      <c r="X377" s="177"/>
      <c r="Y377" s="177"/>
      <c r="Z377" s="167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39" t="str">
        <f>IF(原始数据!AY377="","",原始数据!AY377)</f>
        <v/>
      </c>
      <c r="AB377" s="177"/>
      <c r="AC377" s="177"/>
      <c r="AD377" s="177"/>
      <c r="AE377" s="139" t="str">
        <f>IF(原始数据!K377="","",原始数据!K377)</f>
        <v/>
      </c>
      <c r="AF377" s="139" t="str">
        <f>IF(原始数据!L377="","",原始数据!L377)</f>
        <v/>
      </c>
      <c r="AG377" s="139" t="str">
        <f>IF(原始数据!AZ377="","",原始数据!AZ377)</f>
        <v/>
      </c>
      <c r="AH377" s="177"/>
      <c r="AI377" s="177"/>
      <c r="AJ377" s="177"/>
      <c r="AK377" s="177"/>
      <c r="AL377" s="177"/>
      <c r="AM377" s="168"/>
      <c r="AN377" s="168"/>
      <c r="AO377" s="168"/>
      <c r="AP377" s="168"/>
      <c r="AQ377" s="182"/>
      <c r="AR377" s="182"/>
      <c r="AS377" s="182"/>
      <c r="AT377" s="182"/>
      <c r="AU377" s="183"/>
      <c r="AV377" s="183"/>
      <c r="AW377" s="183"/>
      <c r="AX377" s="183"/>
      <c r="AY377" s="184"/>
      <c r="AZ377" s="184"/>
      <c r="BA377" s="173"/>
      <c r="BB377" s="174"/>
      <c r="BC377" s="175">
        <f t="shared" si="21"/>
        <v>0</v>
      </c>
      <c r="BD377" s="175" t="str">
        <f t="shared" si="22"/>
        <v/>
      </c>
      <c r="BE377" s="142" t="str">
        <f t="shared" si="20"/>
        <v/>
      </c>
      <c r="BF377" s="176" t="str">
        <f t="shared" si="23"/>
        <v/>
      </c>
    </row>
    <row r="378" spans="1:58">
      <c r="A378" s="166">
        <f>输入错误检查!B377</f>
        <v>0</v>
      </c>
      <c r="B378" s="108" t="str">
        <f>原始数据!B378</f>
        <v/>
      </c>
      <c r="C378" s="108" t="str">
        <f>原始数据!C378</f>
        <v/>
      </c>
      <c r="D378" s="108" t="str">
        <f>原始数据!D378</f>
        <v/>
      </c>
      <c r="E378" s="108" t="str">
        <f>原始数据!E378</f>
        <v/>
      </c>
      <c r="F378" s="108" t="str">
        <f>原始数据!F378</f>
        <v/>
      </c>
      <c r="G378" s="108">
        <f>原始数据!G378</f>
        <v>2</v>
      </c>
      <c r="H378" s="108" t="str">
        <f>原始数据!H378</f>
        <v>下</v>
      </c>
      <c r="I378" s="108" t="str">
        <f>IF(原始数据!Y378="","",原始数据!Y378)</f>
        <v/>
      </c>
      <c r="J378" s="108" t="str">
        <f>原始数据!J378</f>
        <v/>
      </c>
      <c r="K378" s="167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39" t="str">
        <f>IF(原始数据!AT378="","",原始数据!AT378)</f>
        <v/>
      </c>
      <c r="M378" s="177"/>
      <c r="N378" s="181"/>
      <c r="O378" s="181"/>
      <c r="P378" s="167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39" t="str">
        <f>IF(原始数据!AU378="","",原始数据!AU378)</f>
        <v/>
      </c>
      <c r="R378" s="177"/>
      <c r="S378" s="177"/>
      <c r="T378" s="177"/>
      <c r="U378" s="167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39" t="str">
        <f>IF(原始数据!AW378="","",原始数据!AW378)</f>
        <v/>
      </c>
      <c r="W378" s="177"/>
      <c r="X378" s="177"/>
      <c r="Y378" s="177"/>
      <c r="Z378" s="167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39" t="str">
        <f>IF(原始数据!AY378="","",原始数据!AY378)</f>
        <v/>
      </c>
      <c r="AB378" s="177"/>
      <c r="AC378" s="177"/>
      <c r="AD378" s="177"/>
      <c r="AE378" s="139" t="str">
        <f>IF(原始数据!K378="","",原始数据!K378)</f>
        <v/>
      </c>
      <c r="AF378" s="139" t="str">
        <f>IF(原始数据!L378="","",原始数据!L378)</f>
        <v/>
      </c>
      <c r="AG378" s="139" t="str">
        <f>IF(原始数据!AZ378="","",原始数据!AZ378)</f>
        <v/>
      </c>
      <c r="AH378" s="177"/>
      <c r="AI378" s="177"/>
      <c r="AJ378" s="177"/>
      <c r="AK378" s="177"/>
      <c r="AL378" s="177"/>
      <c r="AM378" s="168"/>
      <c r="AN378" s="168"/>
      <c r="AO378" s="168"/>
      <c r="AP378" s="168"/>
      <c r="AQ378" s="182"/>
      <c r="AR378" s="182"/>
      <c r="AS378" s="182"/>
      <c r="AT378" s="182"/>
      <c r="AU378" s="183"/>
      <c r="AV378" s="183"/>
      <c r="AW378" s="183"/>
      <c r="AX378" s="183"/>
      <c r="AY378" s="184"/>
      <c r="AZ378" s="184"/>
      <c r="BA378" s="173"/>
      <c r="BB378" s="174"/>
      <c r="BC378" s="175">
        <f t="shared" si="21"/>
        <v>0</v>
      </c>
      <c r="BD378" s="175" t="str">
        <f t="shared" si="22"/>
        <v/>
      </c>
      <c r="BE378" s="142" t="str">
        <f t="shared" si="20"/>
        <v/>
      </c>
      <c r="BF378" s="176" t="str">
        <f t="shared" si="23"/>
        <v/>
      </c>
    </row>
    <row r="379" spans="1:58">
      <c r="A379" s="166">
        <f>输入错误检查!B378</f>
        <v>0</v>
      </c>
      <c r="B379" s="108" t="str">
        <f>原始数据!B379</f>
        <v/>
      </c>
      <c r="C379" s="108" t="str">
        <f>原始数据!C379</f>
        <v/>
      </c>
      <c r="D379" s="108" t="str">
        <f>原始数据!D379</f>
        <v/>
      </c>
      <c r="E379" s="108" t="str">
        <f>原始数据!E379</f>
        <v/>
      </c>
      <c r="F379" s="108" t="str">
        <f>原始数据!F379</f>
        <v/>
      </c>
      <c r="G379" s="108">
        <f>原始数据!G379</f>
        <v>3</v>
      </c>
      <c r="H379" s="108" t="str">
        <f>原始数据!H379</f>
        <v>上</v>
      </c>
      <c r="I379" s="108" t="str">
        <f>IF(原始数据!Y379="","",原始数据!Y379)</f>
        <v/>
      </c>
      <c r="J379" s="108" t="str">
        <f>原始数据!J379</f>
        <v/>
      </c>
      <c r="K379" s="167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39" t="str">
        <f>IF(原始数据!AT379="","",原始数据!AT379)</f>
        <v/>
      </c>
      <c r="M379" s="177"/>
      <c r="N379" s="181"/>
      <c r="O379" s="181"/>
      <c r="P379" s="167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39" t="str">
        <f>IF(原始数据!AU379="","",原始数据!AU379)</f>
        <v/>
      </c>
      <c r="R379" s="177"/>
      <c r="S379" s="177"/>
      <c r="T379" s="177"/>
      <c r="U379" s="167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39" t="str">
        <f>IF(原始数据!AW379="","",原始数据!AW379)</f>
        <v/>
      </c>
      <c r="W379" s="177"/>
      <c r="X379" s="177"/>
      <c r="Y379" s="177"/>
      <c r="Z379" s="167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39" t="str">
        <f>IF(原始数据!AY379="","",原始数据!AY379)</f>
        <v/>
      </c>
      <c r="AB379" s="177"/>
      <c r="AC379" s="177"/>
      <c r="AD379" s="177"/>
      <c r="AE379" s="139" t="str">
        <f>IF(原始数据!K379="","",原始数据!K379)</f>
        <v/>
      </c>
      <c r="AF379" s="139" t="str">
        <f>IF(原始数据!L379="","",原始数据!L379)</f>
        <v/>
      </c>
      <c r="AG379" s="139" t="str">
        <f>IF(原始数据!AZ379="","",原始数据!AZ379)</f>
        <v/>
      </c>
      <c r="AH379" s="177"/>
      <c r="AI379" s="177"/>
      <c r="AJ379" s="177"/>
      <c r="AK379" s="177"/>
      <c r="AL379" s="177"/>
      <c r="AM379" s="168"/>
      <c r="AN379" s="168"/>
      <c r="AO379" s="168"/>
      <c r="AP379" s="168"/>
      <c r="AQ379" s="182"/>
      <c r="AR379" s="182"/>
      <c r="AS379" s="182"/>
      <c r="AT379" s="182"/>
      <c r="AU379" s="183"/>
      <c r="AV379" s="183"/>
      <c r="AW379" s="183"/>
      <c r="AX379" s="183"/>
      <c r="AY379" s="184"/>
      <c r="AZ379" s="184"/>
      <c r="BA379" s="173"/>
      <c r="BB379" s="174"/>
      <c r="BC379" s="175">
        <f t="shared" si="21"/>
        <v>0</v>
      </c>
      <c r="BD379" s="175" t="str">
        <f t="shared" si="22"/>
        <v/>
      </c>
      <c r="BE379" s="142" t="str">
        <f t="shared" si="20"/>
        <v/>
      </c>
      <c r="BF379" s="176" t="str">
        <f t="shared" si="23"/>
        <v/>
      </c>
    </row>
    <row r="380" spans="1:58">
      <c r="A380" s="166">
        <f>输入错误检查!B379</f>
        <v>0</v>
      </c>
      <c r="B380" s="108" t="str">
        <f>原始数据!B380</f>
        <v/>
      </c>
      <c r="C380" s="108" t="str">
        <f>原始数据!C380</f>
        <v/>
      </c>
      <c r="D380" s="108" t="str">
        <f>原始数据!D380</f>
        <v/>
      </c>
      <c r="E380" s="108" t="str">
        <f>原始数据!E380</f>
        <v/>
      </c>
      <c r="F380" s="108" t="str">
        <f>原始数据!F380</f>
        <v/>
      </c>
      <c r="G380" s="108">
        <f>原始数据!G380</f>
        <v>3</v>
      </c>
      <c r="H380" s="108" t="str">
        <f>原始数据!H380</f>
        <v>下</v>
      </c>
      <c r="I380" s="108" t="str">
        <f>IF(原始数据!Y380="","",原始数据!Y380)</f>
        <v/>
      </c>
      <c r="J380" s="108" t="str">
        <f>原始数据!J380</f>
        <v/>
      </c>
      <c r="K380" s="167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39" t="str">
        <f>IF(原始数据!AT380="","",原始数据!AT380)</f>
        <v/>
      </c>
      <c r="M380" s="177"/>
      <c r="N380" s="181"/>
      <c r="O380" s="181"/>
      <c r="P380" s="167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39" t="str">
        <f>IF(原始数据!AU380="","",原始数据!AU380)</f>
        <v/>
      </c>
      <c r="R380" s="177"/>
      <c r="S380" s="177"/>
      <c r="T380" s="177"/>
      <c r="U380" s="167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39" t="str">
        <f>IF(原始数据!AW380="","",原始数据!AW380)</f>
        <v/>
      </c>
      <c r="W380" s="177"/>
      <c r="X380" s="177"/>
      <c r="Y380" s="177"/>
      <c r="Z380" s="167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39" t="str">
        <f>IF(原始数据!AY380="","",原始数据!AY380)</f>
        <v/>
      </c>
      <c r="AB380" s="177"/>
      <c r="AC380" s="177"/>
      <c r="AD380" s="177"/>
      <c r="AE380" s="139" t="str">
        <f>IF(原始数据!K380="","",原始数据!K380)</f>
        <v/>
      </c>
      <c r="AF380" s="139" t="str">
        <f>IF(原始数据!L380="","",原始数据!L380)</f>
        <v/>
      </c>
      <c r="AG380" s="139" t="str">
        <f>IF(原始数据!AZ380="","",原始数据!AZ380)</f>
        <v/>
      </c>
      <c r="AH380" s="177"/>
      <c r="AI380" s="177"/>
      <c r="AJ380" s="177"/>
      <c r="AK380" s="177"/>
      <c r="AL380" s="177"/>
      <c r="AM380" s="168"/>
      <c r="AN380" s="168"/>
      <c r="AO380" s="168"/>
      <c r="AP380" s="168"/>
      <c r="AQ380" s="182"/>
      <c r="AR380" s="182"/>
      <c r="AS380" s="182"/>
      <c r="AT380" s="182"/>
      <c r="AU380" s="183"/>
      <c r="AV380" s="183"/>
      <c r="AW380" s="183"/>
      <c r="AX380" s="183"/>
      <c r="AY380" s="184"/>
      <c r="AZ380" s="184"/>
      <c r="BA380" s="173"/>
      <c r="BB380" s="174"/>
      <c r="BC380" s="175">
        <f t="shared" si="21"/>
        <v>0</v>
      </c>
      <c r="BD380" s="175" t="str">
        <f t="shared" si="22"/>
        <v/>
      </c>
      <c r="BE380" s="142" t="str">
        <f t="shared" si="20"/>
        <v/>
      </c>
      <c r="BF380" s="176" t="str">
        <f t="shared" si="23"/>
        <v/>
      </c>
    </row>
    <row r="381" spans="1:58">
      <c r="A381" s="166">
        <f>输入错误检查!B380</f>
        <v>0</v>
      </c>
      <c r="B381" s="108" t="str">
        <f>原始数据!B381</f>
        <v/>
      </c>
      <c r="C381" s="108" t="str">
        <f>原始数据!C381</f>
        <v/>
      </c>
      <c r="D381" s="108" t="str">
        <f>原始数据!D381</f>
        <v/>
      </c>
      <c r="E381" s="108" t="str">
        <f>原始数据!E381</f>
        <v/>
      </c>
      <c r="F381" s="108" t="str">
        <f>原始数据!F381</f>
        <v/>
      </c>
      <c r="G381" s="108">
        <f>原始数据!G381</f>
        <v>4</v>
      </c>
      <c r="H381" s="108" t="str">
        <f>原始数据!H381</f>
        <v>上</v>
      </c>
      <c r="I381" s="108" t="str">
        <f>IF(原始数据!Y381="","",原始数据!Y381)</f>
        <v/>
      </c>
      <c r="J381" s="108" t="str">
        <f>原始数据!J381</f>
        <v/>
      </c>
      <c r="K381" s="167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39" t="str">
        <f>IF(原始数据!AT381="","",原始数据!AT381)</f>
        <v/>
      </c>
      <c r="M381" s="177"/>
      <c r="N381" s="181"/>
      <c r="O381" s="181"/>
      <c r="P381" s="167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39" t="str">
        <f>IF(原始数据!AU381="","",原始数据!AU381)</f>
        <v/>
      </c>
      <c r="R381" s="177"/>
      <c r="S381" s="177"/>
      <c r="T381" s="177"/>
      <c r="U381" s="167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39" t="str">
        <f>IF(原始数据!AW381="","",原始数据!AW381)</f>
        <v/>
      </c>
      <c r="W381" s="177"/>
      <c r="X381" s="177"/>
      <c r="Y381" s="177"/>
      <c r="Z381" s="167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39" t="str">
        <f>IF(原始数据!AY381="","",原始数据!AY381)</f>
        <v/>
      </c>
      <c r="AB381" s="177"/>
      <c r="AC381" s="177"/>
      <c r="AD381" s="177"/>
      <c r="AE381" s="139" t="str">
        <f>IF(原始数据!K381="","",原始数据!K381)</f>
        <v/>
      </c>
      <c r="AF381" s="139" t="str">
        <f>IF(原始数据!L381="","",原始数据!L381)</f>
        <v/>
      </c>
      <c r="AG381" s="139" t="str">
        <f>IF(原始数据!AZ381="","",原始数据!AZ381)</f>
        <v/>
      </c>
      <c r="AH381" s="177"/>
      <c r="AI381" s="177"/>
      <c r="AJ381" s="177"/>
      <c r="AK381" s="177"/>
      <c r="AL381" s="177"/>
      <c r="AM381" s="168"/>
      <c r="AN381" s="168"/>
      <c r="AO381" s="168"/>
      <c r="AP381" s="168"/>
      <c r="AQ381" s="182"/>
      <c r="AR381" s="182"/>
      <c r="AS381" s="182"/>
      <c r="AT381" s="182"/>
      <c r="AU381" s="183"/>
      <c r="AV381" s="183"/>
      <c r="AW381" s="183"/>
      <c r="AX381" s="183"/>
      <c r="AY381" s="184"/>
      <c r="AZ381" s="184"/>
      <c r="BA381" s="173"/>
      <c r="BB381" s="174"/>
      <c r="BC381" s="175">
        <f t="shared" si="21"/>
        <v>0</v>
      </c>
      <c r="BD381" s="175" t="str">
        <f t="shared" si="22"/>
        <v/>
      </c>
      <c r="BE381" s="142" t="str">
        <f t="shared" si="20"/>
        <v/>
      </c>
      <c r="BF381" s="176" t="str">
        <f t="shared" si="23"/>
        <v/>
      </c>
    </row>
    <row r="382" spans="1:58">
      <c r="A382" s="166">
        <f>输入错误检查!B381</f>
        <v>0</v>
      </c>
      <c r="B382" s="108" t="str">
        <f>原始数据!B382</f>
        <v/>
      </c>
      <c r="C382" s="108" t="str">
        <f>原始数据!C382</f>
        <v/>
      </c>
      <c r="D382" s="108" t="str">
        <f>原始数据!D382</f>
        <v/>
      </c>
      <c r="E382" s="108" t="str">
        <f>原始数据!E382</f>
        <v/>
      </c>
      <c r="F382" s="108" t="str">
        <f>原始数据!F382</f>
        <v/>
      </c>
      <c r="G382" s="108">
        <f>原始数据!G382</f>
        <v>4</v>
      </c>
      <c r="H382" s="108" t="str">
        <f>原始数据!H382</f>
        <v>下</v>
      </c>
      <c r="I382" s="108" t="str">
        <f>IF(原始数据!Y382="","",原始数据!Y382)</f>
        <v/>
      </c>
      <c r="J382" s="108" t="str">
        <f>原始数据!J382</f>
        <v/>
      </c>
      <c r="K382" s="167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39" t="str">
        <f>IF(原始数据!AT382="","",原始数据!AT382)</f>
        <v/>
      </c>
      <c r="M382" s="177"/>
      <c r="N382" s="181"/>
      <c r="O382" s="181"/>
      <c r="P382" s="167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39" t="str">
        <f>IF(原始数据!AU382="","",原始数据!AU382)</f>
        <v/>
      </c>
      <c r="R382" s="177"/>
      <c r="S382" s="177"/>
      <c r="T382" s="177"/>
      <c r="U382" s="167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39" t="str">
        <f>IF(原始数据!AW382="","",原始数据!AW382)</f>
        <v/>
      </c>
      <c r="W382" s="177"/>
      <c r="X382" s="177"/>
      <c r="Y382" s="177"/>
      <c r="Z382" s="167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39" t="str">
        <f>IF(原始数据!AY382="","",原始数据!AY382)</f>
        <v/>
      </c>
      <c r="AB382" s="177"/>
      <c r="AC382" s="177"/>
      <c r="AD382" s="177"/>
      <c r="AE382" s="139" t="str">
        <f>IF(原始数据!K382="","",原始数据!K382)</f>
        <v/>
      </c>
      <c r="AF382" s="139" t="str">
        <f>IF(原始数据!L382="","",原始数据!L382)</f>
        <v/>
      </c>
      <c r="AG382" s="139" t="str">
        <f>IF(原始数据!AZ382="","",原始数据!AZ382)</f>
        <v/>
      </c>
      <c r="AH382" s="177"/>
      <c r="AI382" s="177"/>
      <c r="AJ382" s="177"/>
      <c r="AK382" s="177"/>
      <c r="AL382" s="177"/>
      <c r="AM382" s="168"/>
      <c r="AN382" s="168"/>
      <c r="AO382" s="168"/>
      <c r="AP382" s="168"/>
      <c r="AQ382" s="182"/>
      <c r="AR382" s="182"/>
      <c r="AS382" s="182"/>
      <c r="AT382" s="182"/>
      <c r="AU382" s="183"/>
      <c r="AV382" s="183"/>
      <c r="AW382" s="183"/>
      <c r="AX382" s="183"/>
      <c r="AY382" s="184"/>
      <c r="AZ382" s="184"/>
      <c r="BA382" s="173"/>
      <c r="BB382" s="174"/>
      <c r="BC382" s="175">
        <f t="shared" si="21"/>
        <v>0</v>
      </c>
      <c r="BD382" s="175" t="str">
        <f t="shared" si="22"/>
        <v/>
      </c>
      <c r="BE382" s="142" t="str">
        <f t="shared" si="20"/>
        <v/>
      </c>
      <c r="BF382" s="176" t="str">
        <f t="shared" si="23"/>
        <v/>
      </c>
    </row>
    <row r="383" spans="1:58">
      <c r="A383" s="166">
        <f>输入错误检查!B382</f>
        <v>0</v>
      </c>
      <c r="B383" s="108" t="str">
        <f>原始数据!B383</f>
        <v/>
      </c>
      <c r="C383" s="108" t="str">
        <f>原始数据!C383</f>
        <v/>
      </c>
      <c r="D383" s="108" t="str">
        <f>原始数据!D383</f>
        <v/>
      </c>
      <c r="E383" s="108" t="str">
        <f>原始数据!E383</f>
        <v/>
      </c>
      <c r="F383" s="108" t="str">
        <f>原始数据!F383</f>
        <v/>
      </c>
      <c r="G383" s="108">
        <f>原始数据!G383</f>
        <v>5</v>
      </c>
      <c r="H383" s="108" t="str">
        <f>原始数据!H383</f>
        <v>上</v>
      </c>
      <c r="I383" s="108" t="str">
        <f>IF(原始数据!Y383="","",原始数据!Y383)</f>
        <v/>
      </c>
      <c r="J383" s="108" t="str">
        <f>原始数据!J383</f>
        <v/>
      </c>
      <c r="K383" s="167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39" t="str">
        <f>IF(原始数据!AT383="","",原始数据!AT383)</f>
        <v/>
      </c>
      <c r="M383" s="177"/>
      <c r="N383" s="181"/>
      <c r="O383" s="181"/>
      <c r="P383" s="167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39" t="str">
        <f>IF(原始数据!AU383="","",原始数据!AU383)</f>
        <v/>
      </c>
      <c r="R383" s="177"/>
      <c r="S383" s="177"/>
      <c r="T383" s="177"/>
      <c r="U383" s="167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39" t="str">
        <f>IF(原始数据!AW383="","",原始数据!AW383)</f>
        <v/>
      </c>
      <c r="W383" s="177"/>
      <c r="X383" s="177"/>
      <c r="Y383" s="177"/>
      <c r="Z383" s="167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39" t="str">
        <f>IF(原始数据!AY383="","",原始数据!AY383)</f>
        <v/>
      </c>
      <c r="AB383" s="177"/>
      <c r="AC383" s="177"/>
      <c r="AD383" s="177"/>
      <c r="AE383" s="139" t="str">
        <f>IF(原始数据!K383="","",原始数据!K383)</f>
        <v/>
      </c>
      <c r="AF383" s="139" t="str">
        <f>IF(原始数据!L383="","",原始数据!L383)</f>
        <v/>
      </c>
      <c r="AG383" s="139" t="str">
        <f>IF(原始数据!AZ383="","",原始数据!AZ383)</f>
        <v/>
      </c>
      <c r="AH383" s="177"/>
      <c r="AI383" s="177"/>
      <c r="AJ383" s="177"/>
      <c r="AK383" s="177"/>
      <c r="AL383" s="177"/>
      <c r="AM383" s="168"/>
      <c r="AN383" s="168"/>
      <c r="AO383" s="168"/>
      <c r="AP383" s="168"/>
      <c r="AQ383" s="182"/>
      <c r="AR383" s="182"/>
      <c r="AS383" s="182"/>
      <c r="AT383" s="182"/>
      <c r="AU383" s="183"/>
      <c r="AV383" s="183"/>
      <c r="AW383" s="183"/>
      <c r="AX383" s="183"/>
      <c r="AY383" s="184"/>
      <c r="AZ383" s="184"/>
      <c r="BA383" s="173"/>
      <c r="BB383" s="174"/>
      <c r="BC383" s="175">
        <f t="shared" si="21"/>
        <v>0</v>
      </c>
      <c r="BD383" s="175" t="str">
        <f t="shared" si="22"/>
        <v/>
      </c>
      <c r="BE383" s="142" t="str">
        <f t="shared" si="20"/>
        <v/>
      </c>
      <c r="BF383" s="176" t="str">
        <f t="shared" si="23"/>
        <v/>
      </c>
    </row>
    <row r="384" spans="1:58">
      <c r="A384" s="166">
        <f>输入错误检查!B383</f>
        <v>0</v>
      </c>
      <c r="B384" s="108" t="str">
        <f>原始数据!B384</f>
        <v/>
      </c>
      <c r="C384" s="108" t="str">
        <f>原始数据!C384</f>
        <v/>
      </c>
      <c r="D384" s="108" t="str">
        <f>原始数据!D384</f>
        <v/>
      </c>
      <c r="E384" s="108" t="str">
        <f>原始数据!E384</f>
        <v/>
      </c>
      <c r="F384" s="108" t="str">
        <f>原始数据!F384</f>
        <v/>
      </c>
      <c r="G384" s="108">
        <f>原始数据!G384</f>
        <v>5</v>
      </c>
      <c r="H384" s="108" t="str">
        <f>原始数据!H384</f>
        <v>下</v>
      </c>
      <c r="I384" s="108" t="str">
        <f>IF(原始数据!Y384="","",原始数据!Y384)</f>
        <v/>
      </c>
      <c r="J384" s="108" t="str">
        <f>原始数据!J384</f>
        <v/>
      </c>
      <c r="K384" s="167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39" t="str">
        <f>IF(原始数据!AT384="","",原始数据!AT384)</f>
        <v/>
      </c>
      <c r="M384" s="177"/>
      <c r="N384" s="181"/>
      <c r="O384" s="181"/>
      <c r="P384" s="167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39" t="str">
        <f>IF(原始数据!AU384="","",原始数据!AU384)</f>
        <v/>
      </c>
      <c r="R384" s="177"/>
      <c r="S384" s="177"/>
      <c r="T384" s="177"/>
      <c r="U384" s="167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39" t="str">
        <f>IF(原始数据!AW384="","",原始数据!AW384)</f>
        <v/>
      </c>
      <c r="W384" s="177"/>
      <c r="X384" s="177"/>
      <c r="Y384" s="177"/>
      <c r="Z384" s="167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39" t="str">
        <f>IF(原始数据!AY384="","",原始数据!AY384)</f>
        <v/>
      </c>
      <c r="AB384" s="177"/>
      <c r="AC384" s="177"/>
      <c r="AD384" s="177"/>
      <c r="AE384" s="139" t="str">
        <f>IF(原始数据!K384="","",原始数据!K384)</f>
        <v/>
      </c>
      <c r="AF384" s="139" t="str">
        <f>IF(原始数据!L384="","",原始数据!L384)</f>
        <v/>
      </c>
      <c r="AG384" s="139" t="str">
        <f>IF(原始数据!AZ384="","",原始数据!AZ384)</f>
        <v/>
      </c>
      <c r="AH384" s="177"/>
      <c r="AI384" s="177"/>
      <c r="AJ384" s="177"/>
      <c r="AK384" s="177"/>
      <c r="AL384" s="177"/>
      <c r="AM384" s="168"/>
      <c r="AN384" s="168"/>
      <c r="AO384" s="168"/>
      <c r="AP384" s="168"/>
      <c r="AQ384" s="182"/>
      <c r="AR384" s="182"/>
      <c r="AS384" s="182"/>
      <c r="AT384" s="182"/>
      <c r="AU384" s="183"/>
      <c r="AV384" s="183"/>
      <c r="AW384" s="183"/>
      <c r="AX384" s="183"/>
      <c r="AY384" s="184"/>
      <c r="AZ384" s="184"/>
      <c r="BA384" s="173"/>
      <c r="BB384" s="174"/>
      <c r="BC384" s="175">
        <f t="shared" si="21"/>
        <v>0</v>
      </c>
      <c r="BD384" s="175" t="str">
        <f t="shared" si="22"/>
        <v/>
      </c>
      <c r="BE384" s="142" t="str">
        <f t="shared" si="20"/>
        <v/>
      </c>
      <c r="BF384" s="176" t="str">
        <f t="shared" si="23"/>
        <v/>
      </c>
    </row>
    <row r="385" spans="1:58">
      <c r="A385" s="166">
        <f>输入错误检查!B384</f>
        <v>0</v>
      </c>
      <c r="B385" s="108" t="str">
        <f>原始数据!B385</f>
        <v/>
      </c>
      <c r="C385" s="108" t="str">
        <f>原始数据!C385</f>
        <v/>
      </c>
      <c r="D385" s="108" t="str">
        <f>原始数据!D385</f>
        <v/>
      </c>
      <c r="E385" s="108" t="str">
        <f>原始数据!E385</f>
        <v/>
      </c>
      <c r="F385" s="108" t="str">
        <f>原始数据!F385</f>
        <v/>
      </c>
      <c r="G385" s="108" t="str">
        <f>原始数据!G385</f>
        <v>加</v>
      </c>
      <c r="H385" s="108" t="str">
        <f>原始数据!H385</f>
        <v>上</v>
      </c>
      <c r="I385" s="108" t="str">
        <f>IF(原始数据!Y385="","",原始数据!Y385)</f>
        <v/>
      </c>
      <c r="J385" s="108" t="str">
        <f>原始数据!J385</f>
        <v/>
      </c>
      <c r="K385" s="167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39" t="str">
        <f>IF(原始数据!AT385="","",原始数据!AT385)</f>
        <v/>
      </c>
      <c r="M385" s="177"/>
      <c r="N385" s="181"/>
      <c r="O385" s="181"/>
      <c r="P385" s="167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39" t="str">
        <f>IF(原始数据!AU385="","",原始数据!AU385)</f>
        <v/>
      </c>
      <c r="R385" s="177"/>
      <c r="S385" s="177"/>
      <c r="T385" s="177"/>
      <c r="U385" s="167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39" t="str">
        <f>IF(原始数据!AW385="","",原始数据!AW385)</f>
        <v/>
      </c>
      <c r="W385" s="177"/>
      <c r="X385" s="177"/>
      <c r="Y385" s="177"/>
      <c r="Z385" s="167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39" t="str">
        <f>IF(原始数据!AY385="","",原始数据!AY385)</f>
        <v/>
      </c>
      <c r="AB385" s="177"/>
      <c r="AC385" s="177"/>
      <c r="AD385" s="177"/>
      <c r="AE385" s="139" t="str">
        <f>IF(原始数据!K385="","",原始数据!K385)</f>
        <v/>
      </c>
      <c r="AF385" s="139" t="str">
        <f>IF(原始数据!L385="","",原始数据!L385)</f>
        <v/>
      </c>
      <c r="AG385" s="139" t="str">
        <f>IF(原始数据!AZ385="","",原始数据!AZ385)</f>
        <v/>
      </c>
      <c r="AH385" s="177"/>
      <c r="AI385" s="177"/>
      <c r="AJ385" s="177"/>
      <c r="AK385" s="177"/>
      <c r="AL385" s="177"/>
      <c r="AM385" s="168"/>
      <c r="AN385" s="168"/>
      <c r="AO385" s="168"/>
      <c r="AP385" s="168"/>
      <c r="AQ385" s="182"/>
      <c r="AR385" s="182"/>
      <c r="AS385" s="182"/>
      <c r="AT385" s="182"/>
      <c r="AU385" s="183"/>
      <c r="AV385" s="183"/>
      <c r="AW385" s="183"/>
      <c r="AX385" s="183"/>
      <c r="AY385" s="184"/>
      <c r="AZ385" s="184"/>
      <c r="BA385" s="173"/>
      <c r="BB385" s="174"/>
      <c r="BC385" s="175">
        <f t="shared" si="21"/>
        <v>0</v>
      </c>
      <c r="BD385" s="175" t="str">
        <f t="shared" si="22"/>
        <v/>
      </c>
      <c r="BE385" s="142" t="str">
        <f t="shared" si="20"/>
        <v/>
      </c>
      <c r="BF385" s="176" t="str">
        <f t="shared" si="23"/>
        <v/>
      </c>
    </row>
    <row r="386" spans="1:58">
      <c r="A386" s="166">
        <f>输入错误检查!B385</f>
        <v>0</v>
      </c>
      <c r="B386" s="108" t="str">
        <f>原始数据!B386</f>
        <v/>
      </c>
      <c r="C386" s="108" t="str">
        <f>原始数据!C386</f>
        <v/>
      </c>
      <c r="D386" s="108" t="str">
        <f>原始数据!D386</f>
        <v/>
      </c>
      <c r="E386" s="108" t="str">
        <f>原始数据!E386</f>
        <v/>
      </c>
      <c r="F386" s="108" t="str">
        <f>原始数据!F386</f>
        <v/>
      </c>
      <c r="G386" s="108" t="str">
        <f>原始数据!G386</f>
        <v>加</v>
      </c>
      <c r="H386" s="108" t="str">
        <f>原始数据!H386</f>
        <v>下</v>
      </c>
      <c r="I386" s="108" t="str">
        <f>IF(原始数据!Y386="","",原始数据!Y386)</f>
        <v/>
      </c>
      <c r="J386" s="108" t="str">
        <f>原始数据!J386</f>
        <v/>
      </c>
      <c r="K386" s="167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39" t="str">
        <f>IF(原始数据!AT386="","",原始数据!AT386)</f>
        <v/>
      </c>
      <c r="M386" s="177"/>
      <c r="N386" s="181"/>
      <c r="O386" s="181"/>
      <c r="P386" s="167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39" t="str">
        <f>IF(原始数据!AU386="","",原始数据!AU386)</f>
        <v/>
      </c>
      <c r="R386" s="177"/>
      <c r="S386" s="177"/>
      <c r="T386" s="177"/>
      <c r="U386" s="167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39" t="str">
        <f>IF(原始数据!AW386="","",原始数据!AW386)</f>
        <v/>
      </c>
      <c r="W386" s="177"/>
      <c r="X386" s="177"/>
      <c r="Y386" s="177"/>
      <c r="Z386" s="167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39" t="str">
        <f>IF(原始数据!AY386="","",原始数据!AY386)</f>
        <v/>
      </c>
      <c r="AB386" s="177"/>
      <c r="AC386" s="177"/>
      <c r="AD386" s="177"/>
      <c r="AE386" s="139" t="str">
        <f>IF(原始数据!K386="","",原始数据!K386)</f>
        <v/>
      </c>
      <c r="AF386" s="139" t="str">
        <f>IF(原始数据!L386="","",原始数据!L386)</f>
        <v/>
      </c>
      <c r="AG386" s="139" t="str">
        <f>IF(原始数据!AZ386="","",原始数据!AZ386)</f>
        <v/>
      </c>
      <c r="AH386" s="177"/>
      <c r="AI386" s="177"/>
      <c r="AJ386" s="177"/>
      <c r="AK386" s="177"/>
      <c r="AL386" s="177"/>
      <c r="AM386" s="168"/>
      <c r="AN386" s="168"/>
      <c r="AO386" s="168"/>
      <c r="AP386" s="168"/>
      <c r="AQ386" s="182"/>
      <c r="AR386" s="182"/>
      <c r="AS386" s="182"/>
      <c r="AT386" s="182"/>
      <c r="AU386" s="183"/>
      <c r="AV386" s="183"/>
      <c r="AW386" s="183"/>
      <c r="AX386" s="183"/>
      <c r="AY386" s="184"/>
      <c r="AZ386" s="184"/>
      <c r="BA386" s="173"/>
      <c r="BB386" s="174"/>
      <c r="BC386" s="175">
        <f t="shared" si="21"/>
        <v>0</v>
      </c>
      <c r="BD386" s="175" t="str">
        <f t="shared" si="22"/>
        <v/>
      </c>
      <c r="BE386" s="142" t="str">
        <f t="shared" si="20"/>
        <v/>
      </c>
      <c r="BF386" s="176" t="str">
        <f t="shared" si="23"/>
        <v/>
      </c>
    </row>
    <row r="387" spans="1:58">
      <c r="A387" s="166">
        <f>输入错误检查!B386</f>
        <v>0</v>
      </c>
      <c r="B387" s="108" t="str">
        <f>原始数据!B387</f>
        <v/>
      </c>
      <c r="C387" s="108" t="str">
        <f>原始数据!C387</f>
        <v/>
      </c>
      <c r="D387" s="108" t="str">
        <f>原始数据!D387</f>
        <v/>
      </c>
      <c r="E387" s="108" t="str">
        <f>原始数据!E387</f>
        <v/>
      </c>
      <c r="F387" s="108" t="str">
        <f>原始数据!F387</f>
        <v/>
      </c>
      <c r="G387" s="108">
        <f>原始数据!G387</f>
        <v>1</v>
      </c>
      <c r="H387" s="108" t="str">
        <f>原始数据!H387</f>
        <v>上</v>
      </c>
      <c r="I387" s="108" t="str">
        <f>IF(原始数据!Y387="","",原始数据!Y387)</f>
        <v/>
      </c>
      <c r="J387" s="108" t="str">
        <f>原始数据!J387</f>
        <v/>
      </c>
      <c r="K387" s="167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39" t="str">
        <f>IF(原始数据!AT387="","",原始数据!AT387)</f>
        <v/>
      </c>
      <c r="M387" s="177"/>
      <c r="N387" s="181"/>
      <c r="O387" s="181"/>
      <c r="P387" s="167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39" t="str">
        <f>IF(原始数据!AU387="","",原始数据!AU387)</f>
        <v/>
      </c>
      <c r="R387" s="177"/>
      <c r="S387" s="177"/>
      <c r="T387" s="177"/>
      <c r="U387" s="167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39" t="str">
        <f>IF(原始数据!AW387="","",原始数据!AW387)</f>
        <v/>
      </c>
      <c r="W387" s="177"/>
      <c r="X387" s="177"/>
      <c r="Y387" s="177"/>
      <c r="Z387" s="167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39" t="str">
        <f>IF(原始数据!AY387="","",原始数据!AY387)</f>
        <v/>
      </c>
      <c r="AB387" s="177"/>
      <c r="AC387" s="177"/>
      <c r="AD387" s="177"/>
      <c r="AE387" s="139" t="str">
        <f>IF(原始数据!K387="","",原始数据!K387)</f>
        <v/>
      </c>
      <c r="AF387" s="139" t="str">
        <f>IF(原始数据!L387="","",原始数据!L387)</f>
        <v/>
      </c>
      <c r="AG387" s="139" t="str">
        <f>IF(原始数据!AZ387="","",原始数据!AZ387)</f>
        <v/>
      </c>
      <c r="AH387" s="177"/>
      <c r="AI387" s="177"/>
      <c r="AJ387" s="177"/>
      <c r="AK387" s="177"/>
      <c r="AL387" s="177"/>
      <c r="AM387" s="168"/>
      <c r="AN387" s="168"/>
      <c r="AO387" s="168"/>
      <c r="AP387" s="168"/>
      <c r="AQ387" s="182"/>
      <c r="AR387" s="182"/>
      <c r="AS387" s="182"/>
      <c r="AT387" s="182"/>
      <c r="AU387" s="183"/>
      <c r="AV387" s="183"/>
      <c r="AW387" s="183"/>
      <c r="AX387" s="183"/>
      <c r="AY387" s="184"/>
      <c r="AZ387" s="184"/>
      <c r="BA387" s="173"/>
      <c r="BB387" s="174"/>
      <c r="BC387" s="175">
        <f t="shared" si="21"/>
        <v>0</v>
      </c>
      <c r="BD387" s="175" t="str">
        <f t="shared" si="22"/>
        <v/>
      </c>
      <c r="BE387" s="142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76" t="str">
        <f t="shared" si="23"/>
        <v/>
      </c>
    </row>
    <row r="388" spans="1:58">
      <c r="A388" s="166">
        <f>输入错误检查!B387</f>
        <v>0</v>
      </c>
      <c r="B388" s="108" t="str">
        <f>原始数据!B388</f>
        <v/>
      </c>
      <c r="C388" s="108" t="str">
        <f>原始数据!C388</f>
        <v/>
      </c>
      <c r="D388" s="108" t="str">
        <f>原始数据!D388</f>
        <v/>
      </c>
      <c r="E388" s="108" t="str">
        <f>原始数据!E388</f>
        <v/>
      </c>
      <c r="F388" s="108" t="str">
        <f>原始数据!F388</f>
        <v/>
      </c>
      <c r="G388" s="108">
        <f>原始数据!G388</f>
        <v>1</v>
      </c>
      <c r="H388" s="108" t="str">
        <f>原始数据!H388</f>
        <v>下</v>
      </c>
      <c r="I388" s="108" t="str">
        <f>IF(原始数据!Y388="","",原始数据!Y388)</f>
        <v/>
      </c>
      <c r="J388" s="108" t="str">
        <f>原始数据!J388</f>
        <v/>
      </c>
      <c r="K388" s="167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39" t="str">
        <f>IF(原始数据!AT388="","",原始数据!AT388)</f>
        <v/>
      </c>
      <c r="M388" s="177"/>
      <c r="N388" s="181"/>
      <c r="O388" s="181"/>
      <c r="P388" s="167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39" t="str">
        <f>IF(原始数据!AU388="","",原始数据!AU388)</f>
        <v/>
      </c>
      <c r="R388" s="177"/>
      <c r="S388" s="177"/>
      <c r="T388" s="177"/>
      <c r="U388" s="167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39" t="str">
        <f>IF(原始数据!AW388="","",原始数据!AW388)</f>
        <v/>
      </c>
      <c r="W388" s="177"/>
      <c r="X388" s="177"/>
      <c r="Y388" s="177"/>
      <c r="Z388" s="167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39" t="str">
        <f>IF(原始数据!AY388="","",原始数据!AY388)</f>
        <v/>
      </c>
      <c r="AB388" s="177"/>
      <c r="AC388" s="177"/>
      <c r="AD388" s="177"/>
      <c r="AE388" s="139" t="str">
        <f>IF(原始数据!K388="","",原始数据!K388)</f>
        <v/>
      </c>
      <c r="AF388" s="139" t="str">
        <f>IF(原始数据!L388="","",原始数据!L388)</f>
        <v/>
      </c>
      <c r="AG388" s="139" t="str">
        <f>IF(原始数据!AZ388="","",原始数据!AZ388)</f>
        <v/>
      </c>
      <c r="AH388" s="177"/>
      <c r="AI388" s="177"/>
      <c r="AJ388" s="177"/>
      <c r="AK388" s="177"/>
      <c r="AL388" s="177"/>
      <c r="AM388" s="168"/>
      <c r="AN388" s="168"/>
      <c r="AO388" s="168"/>
      <c r="AP388" s="168"/>
      <c r="AQ388" s="182"/>
      <c r="AR388" s="182"/>
      <c r="AS388" s="182"/>
      <c r="AT388" s="182"/>
      <c r="AU388" s="183"/>
      <c r="AV388" s="183"/>
      <c r="AW388" s="183"/>
      <c r="AX388" s="183"/>
      <c r="AY388" s="184"/>
      <c r="AZ388" s="184"/>
      <c r="BA388" s="173"/>
      <c r="BB388" s="174"/>
      <c r="BC388" s="175">
        <f t="shared" ref="BC388:BC451" si="25">AQ388*60+AR388-AN388*60-AO388</f>
        <v>0</v>
      </c>
      <c r="BD388" s="175" t="str">
        <f t="shared" ref="BD388:BD451" si="26">IF(AU388="","",AU388*60+AV388-200)</f>
        <v/>
      </c>
      <c r="BE388" s="142" t="str">
        <f t="shared" si="24"/>
        <v/>
      </c>
      <c r="BF388" s="176" t="str">
        <f t="shared" ref="BF388:BF451" si="27">IF(L388="","",L388&amp;","&amp;Q388&amp;","&amp;V388&amp;","&amp;AA388)</f>
        <v/>
      </c>
    </row>
    <row r="389" spans="1:58">
      <c r="A389" s="166">
        <f>输入错误检查!B388</f>
        <v>0</v>
      </c>
      <c r="B389" s="108" t="str">
        <f>原始数据!B389</f>
        <v/>
      </c>
      <c r="C389" s="108" t="str">
        <f>原始数据!C389</f>
        <v/>
      </c>
      <c r="D389" s="108" t="str">
        <f>原始数据!D389</f>
        <v/>
      </c>
      <c r="E389" s="108" t="str">
        <f>原始数据!E389</f>
        <v/>
      </c>
      <c r="F389" s="108" t="str">
        <f>原始数据!F389</f>
        <v/>
      </c>
      <c r="G389" s="108">
        <f>原始数据!G389</f>
        <v>2</v>
      </c>
      <c r="H389" s="108" t="str">
        <f>原始数据!H389</f>
        <v>上</v>
      </c>
      <c r="I389" s="108" t="str">
        <f>IF(原始数据!Y389="","",原始数据!Y389)</f>
        <v/>
      </c>
      <c r="J389" s="108" t="str">
        <f>原始数据!J389</f>
        <v/>
      </c>
      <c r="K389" s="167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39" t="str">
        <f>IF(原始数据!AT389="","",原始数据!AT389)</f>
        <v/>
      </c>
      <c r="M389" s="177"/>
      <c r="N389" s="181"/>
      <c r="O389" s="181"/>
      <c r="P389" s="167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39" t="str">
        <f>IF(原始数据!AU389="","",原始数据!AU389)</f>
        <v/>
      </c>
      <c r="R389" s="177"/>
      <c r="S389" s="177"/>
      <c r="T389" s="177"/>
      <c r="U389" s="167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39" t="str">
        <f>IF(原始数据!AW389="","",原始数据!AW389)</f>
        <v/>
      </c>
      <c r="W389" s="177"/>
      <c r="X389" s="177"/>
      <c r="Y389" s="177"/>
      <c r="Z389" s="167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39" t="str">
        <f>IF(原始数据!AY389="","",原始数据!AY389)</f>
        <v/>
      </c>
      <c r="AB389" s="177"/>
      <c r="AC389" s="177"/>
      <c r="AD389" s="177"/>
      <c r="AE389" s="139" t="str">
        <f>IF(原始数据!K389="","",原始数据!K389)</f>
        <v/>
      </c>
      <c r="AF389" s="139" t="str">
        <f>IF(原始数据!L389="","",原始数据!L389)</f>
        <v/>
      </c>
      <c r="AG389" s="139" t="str">
        <f>IF(原始数据!AZ389="","",原始数据!AZ389)</f>
        <v/>
      </c>
      <c r="AH389" s="177"/>
      <c r="AI389" s="177"/>
      <c r="AJ389" s="177"/>
      <c r="AK389" s="177"/>
      <c r="AL389" s="177"/>
      <c r="AM389" s="168"/>
      <c r="AN389" s="168"/>
      <c r="AO389" s="168"/>
      <c r="AP389" s="168"/>
      <c r="AQ389" s="182"/>
      <c r="AR389" s="182"/>
      <c r="AS389" s="182"/>
      <c r="AT389" s="182"/>
      <c r="AU389" s="183"/>
      <c r="AV389" s="183"/>
      <c r="AW389" s="183"/>
      <c r="AX389" s="183"/>
      <c r="AY389" s="184"/>
      <c r="AZ389" s="184"/>
      <c r="BA389" s="173"/>
      <c r="BB389" s="174"/>
      <c r="BC389" s="175">
        <f t="shared" si="25"/>
        <v>0</v>
      </c>
      <c r="BD389" s="175" t="str">
        <f t="shared" si="26"/>
        <v/>
      </c>
      <c r="BE389" s="142" t="str">
        <f t="shared" si="24"/>
        <v/>
      </c>
      <c r="BF389" s="176" t="str">
        <f t="shared" si="27"/>
        <v/>
      </c>
    </row>
    <row r="390" spans="1:58">
      <c r="A390" s="166">
        <f>输入错误检查!B389</f>
        <v>0</v>
      </c>
      <c r="B390" s="108" t="str">
        <f>原始数据!B390</f>
        <v/>
      </c>
      <c r="C390" s="108" t="str">
        <f>原始数据!C390</f>
        <v/>
      </c>
      <c r="D390" s="108" t="str">
        <f>原始数据!D390</f>
        <v/>
      </c>
      <c r="E390" s="108" t="str">
        <f>原始数据!E390</f>
        <v/>
      </c>
      <c r="F390" s="108" t="str">
        <f>原始数据!F390</f>
        <v/>
      </c>
      <c r="G390" s="108">
        <f>原始数据!G390</f>
        <v>2</v>
      </c>
      <c r="H390" s="108" t="str">
        <f>原始数据!H390</f>
        <v>下</v>
      </c>
      <c r="I390" s="108" t="str">
        <f>IF(原始数据!Y390="","",原始数据!Y390)</f>
        <v/>
      </c>
      <c r="J390" s="108" t="str">
        <f>原始数据!J390</f>
        <v/>
      </c>
      <c r="K390" s="167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39" t="str">
        <f>IF(原始数据!AT390="","",原始数据!AT390)</f>
        <v/>
      </c>
      <c r="M390" s="177"/>
      <c r="N390" s="181"/>
      <c r="O390" s="181"/>
      <c r="P390" s="167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39" t="str">
        <f>IF(原始数据!AU390="","",原始数据!AU390)</f>
        <v/>
      </c>
      <c r="R390" s="177"/>
      <c r="S390" s="177"/>
      <c r="T390" s="177"/>
      <c r="U390" s="167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39" t="str">
        <f>IF(原始数据!AW390="","",原始数据!AW390)</f>
        <v/>
      </c>
      <c r="W390" s="177"/>
      <c r="X390" s="177"/>
      <c r="Y390" s="177"/>
      <c r="Z390" s="167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39" t="str">
        <f>IF(原始数据!AY390="","",原始数据!AY390)</f>
        <v/>
      </c>
      <c r="AB390" s="177"/>
      <c r="AC390" s="177"/>
      <c r="AD390" s="177"/>
      <c r="AE390" s="139" t="str">
        <f>IF(原始数据!K390="","",原始数据!K390)</f>
        <v/>
      </c>
      <c r="AF390" s="139" t="str">
        <f>IF(原始数据!L390="","",原始数据!L390)</f>
        <v/>
      </c>
      <c r="AG390" s="139" t="str">
        <f>IF(原始数据!AZ390="","",原始数据!AZ390)</f>
        <v/>
      </c>
      <c r="AH390" s="177"/>
      <c r="AI390" s="177"/>
      <c r="AJ390" s="177"/>
      <c r="AK390" s="177"/>
      <c r="AL390" s="177"/>
      <c r="AM390" s="168"/>
      <c r="AN390" s="168"/>
      <c r="AO390" s="168"/>
      <c r="AP390" s="168"/>
      <c r="AQ390" s="182"/>
      <c r="AR390" s="182"/>
      <c r="AS390" s="182"/>
      <c r="AT390" s="182"/>
      <c r="AU390" s="183"/>
      <c r="AV390" s="183"/>
      <c r="AW390" s="183"/>
      <c r="AX390" s="183"/>
      <c r="AY390" s="184"/>
      <c r="AZ390" s="184"/>
      <c r="BA390" s="173"/>
      <c r="BB390" s="174"/>
      <c r="BC390" s="175">
        <f t="shared" si="25"/>
        <v>0</v>
      </c>
      <c r="BD390" s="175" t="str">
        <f t="shared" si="26"/>
        <v/>
      </c>
      <c r="BE390" s="142" t="str">
        <f t="shared" si="24"/>
        <v/>
      </c>
      <c r="BF390" s="176" t="str">
        <f t="shared" si="27"/>
        <v/>
      </c>
    </row>
    <row r="391" spans="1:58">
      <c r="A391" s="166">
        <f>输入错误检查!B390</f>
        <v>0</v>
      </c>
      <c r="B391" s="108" t="str">
        <f>原始数据!B391</f>
        <v/>
      </c>
      <c r="C391" s="108" t="str">
        <f>原始数据!C391</f>
        <v/>
      </c>
      <c r="D391" s="108" t="str">
        <f>原始数据!D391</f>
        <v/>
      </c>
      <c r="E391" s="108" t="str">
        <f>原始数据!E391</f>
        <v/>
      </c>
      <c r="F391" s="108" t="str">
        <f>原始数据!F391</f>
        <v/>
      </c>
      <c r="G391" s="108">
        <f>原始数据!G391</f>
        <v>3</v>
      </c>
      <c r="H391" s="108" t="str">
        <f>原始数据!H391</f>
        <v>上</v>
      </c>
      <c r="I391" s="108" t="str">
        <f>IF(原始数据!Y391="","",原始数据!Y391)</f>
        <v/>
      </c>
      <c r="J391" s="108" t="str">
        <f>原始数据!J391</f>
        <v/>
      </c>
      <c r="K391" s="167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39" t="str">
        <f>IF(原始数据!AT391="","",原始数据!AT391)</f>
        <v/>
      </c>
      <c r="M391" s="177"/>
      <c r="N391" s="181"/>
      <c r="O391" s="181"/>
      <c r="P391" s="167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39" t="str">
        <f>IF(原始数据!AU391="","",原始数据!AU391)</f>
        <v/>
      </c>
      <c r="R391" s="177"/>
      <c r="S391" s="177"/>
      <c r="T391" s="177"/>
      <c r="U391" s="167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39" t="str">
        <f>IF(原始数据!AW391="","",原始数据!AW391)</f>
        <v/>
      </c>
      <c r="W391" s="177"/>
      <c r="X391" s="177"/>
      <c r="Y391" s="177"/>
      <c r="Z391" s="167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39" t="str">
        <f>IF(原始数据!AY391="","",原始数据!AY391)</f>
        <v/>
      </c>
      <c r="AB391" s="177"/>
      <c r="AC391" s="177"/>
      <c r="AD391" s="177"/>
      <c r="AE391" s="139" t="str">
        <f>IF(原始数据!K391="","",原始数据!K391)</f>
        <v/>
      </c>
      <c r="AF391" s="139" t="str">
        <f>IF(原始数据!L391="","",原始数据!L391)</f>
        <v/>
      </c>
      <c r="AG391" s="139" t="str">
        <f>IF(原始数据!AZ391="","",原始数据!AZ391)</f>
        <v/>
      </c>
      <c r="AH391" s="177"/>
      <c r="AI391" s="177"/>
      <c r="AJ391" s="177"/>
      <c r="AK391" s="177"/>
      <c r="AL391" s="177"/>
      <c r="AM391" s="168"/>
      <c r="AN391" s="168"/>
      <c r="AO391" s="168"/>
      <c r="AP391" s="168"/>
      <c r="AQ391" s="182"/>
      <c r="AR391" s="182"/>
      <c r="AS391" s="182"/>
      <c r="AT391" s="182"/>
      <c r="AU391" s="183"/>
      <c r="AV391" s="183"/>
      <c r="AW391" s="183"/>
      <c r="AX391" s="183"/>
      <c r="AY391" s="184"/>
      <c r="AZ391" s="184"/>
      <c r="BA391" s="173"/>
      <c r="BB391" s="174"/>
      <c r="BC391" s="175">
        <f t="shared" si="25"/>
        <v>0</v>
      </c>
      <c r="BD391" s="175" t="str">
        <f t="shared" si="26"/>
        <v/>
      </c>
      <c r="BE391" s="142" t="str">
        <f t="shared" si="24"/>
        <v/>
      </c>
      <c r="BF391" s="176" t="str">
        <f t="shared" si="27"/>
        <v/>
      </c>
    </row>
    <row r="392" spans="1:58">
      <c r="A392" s="166">
        <f>输入错误检查!B391</f>
        <v>0</v>
      </c>
      <c r="B392" s="108" t="str">
        <f>原始数据!B392</f>
        <v/>
      </c>
      <c r="C392" s="108" t="str">
        <f>原始数据!C392</f>
        <v/>
      </c>
      <c r="D392" s="108" t="str">
        <f>原始数据!D392</f>
        <v/>
      </c>
      <c r="E392" s="108" t="str">
        <f>原始数据!E392</f>
        <v/>
      </c>
      <c r="F392" s="108" t="str">
        <f>原始数据!F392</f>
        <v/>
      </c>
      <c r="G392" s="108">
        <f>原始数据!G392</f>
        <v>3</v>
      </c>
      <c r="H392" s="108" t="str">
        <f>原始数据!H392</f>
        <v>下</v>
      </c>
      <c r="I392" s="108" t="str">
        <f>IF(原始数据!Y392="","",原始数据!Y392)</f>
        <v/>
      </c>
      <c r="J392" s="108" t="str">
        <f>原始数据!J392</f>
        <v/>
      </c>
      <c r="K392" s="167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39" t="str">
        <f>IF(原始数据!AT392="","",原始数据!AT392)</f>
        <v/>
      </c>
      <c r="M392" s="177"/>
      <c r="N392" s="181"/>
      <c r="O392" s="181"/>
      <c r="P392" s="167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39" t="str">
        <f>IF(原始数据!AU392="","",原始数据!AU392)</f>
        <v/>
      </c>
      <c r="R392" s="177"/>
      <c r="S392" s="177"/>
      <c r="T392" s="177"/>
      <c r="U392" s="167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39" t="str">
        <f>IF(原始数据!AW392="","",原始数据!AW392)</f>
        <v/>
      </c>
      <c r="W392" s="177"/>
      <c r="X392" s="177"/>
      <c r="Y392" s="177"/>
      <c r="Z392" s="167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39" t="str">
        <f>IF(原始数据!AY392="","",原始数据!AY392)</f>
        <v/>
      </c>
      <c r="AB392" s="177"/>
      <c r="AC392" s="177"/>
      <c r="AD392" s="177"/>
      <c r="AE392" s="139" t="str">
        <f>IF(原始数据!K392="","",原始数据!K392)</f>
        <v/>
      </c>
      <c r="AF392" s="139" t="str">
        <f>IF(原始数据!L392="","",原始数据!L392)</f>
        <v/>
      </c>
      <c r="AG392" s="139" t="str">
        <f>IF(原始数据!AZ392="","",原始数据!AZ392)</f>
        <v/>
      </c>
      <c r="AH392" s="177"/>
      <c r="AI392" s="177"/>
      <c r="AJ392" s="177"/>
      <c r="AK392" s="177"/>
      <c r="AL392" s="177"/>
      <c r="AM392" s="168"/>
      <c r="AN392" s="168"/>
      <c r="AO392" s="168"/>
      <c r="AP392" s="168"/>
      <c r="AQ392" s="182"/>
      <c r="AR392" s="182"/>
      <c r="AS392" s="182"/>
      <c r="AT392" s="182"/>
      <c r="AU392" s="183"/>
      <c r="AV392" s="183"/>
      <c r="AW392" s="183"/>
      <c r="AX392" s="183"/>
      <c r="AY392" s="184"/>
      <c r="AZ392" s="184"/>
      <c r="BA392" s="173"/>
      <c r="BB392" s="174"/>
      <c r="BC392" s="175">
        <f t="shared" si="25"/>
        <v>0</v>
      </c>
      <c r="BD392" s="175" t="str">
        <f t="shared" si="26"/>
        <v/>
      </c>
      <c r="BE392" s="142" t="str">
        <f t="shared" si="24"/>
        <v/>
      </c>
      <c r="BF392" s="176" t="str">
        <f t="shared" si="27"/>
        <v/>
      </c>
    </row>
    <row r="393" spans="1:58">
      <c r="A393" s="166">
        <f>输入错误检查!B392</f>
        <v>0</v>
      </c>
      <c r="B393" s="108" t="str">
        <f>原始数据!B393</f>
        <v/>
      </c>
      <c r="C393" s="108" t="str">
        <f>原始数据!C393</f>
        <v/>
      </c>
      <c r="D393" s="108" t="str">
        <f>原始数据!D393</f>
        <v/>
      </c>
      <c r="E393" s="108" t="str">
        <f>原始数据!E393</f>
        <v/>
      </c>
      <c r="F393" s="108" t="str">
        <f>原始数据!F393</f>
        <v/>
      </c>
      <c r="G393" s="108">
        <f>原始数据!G393</f>
        <v>4</v>
      </c>
      <c r="H393" s="108" t="str">
        <f>原始数据!H393</f>
        <v>上</v>
      </c>
      <c r="I393" s="108" t="str">
        <f>IF(原始数据!Y393="","",原始数据!Y393)</f>
        <v/>
      </c>
      <c r="J393" s="108" t="str">
        <f>原始数据!J393</f>
        <v/>
      </c>
      <c r="K393" s="167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39" t="str">
        <f>IF(原始数据!AT393="","",原始数据!AT393)</f>
        <v/>
      </c>
      <c r="M393" s="177"/>
      <c r="N393" s="181"/>
      <c r="O393" s="181"/>
      <c r="P393" s="167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39" t="str">
        <f>IF(原始数据!AU393="","",原始数据!AU393)</f>
        <v/>
      </c>
      <c r="R393" s="177"/>
      <c r="S393" s="177"/>
      <c r="T393" s="177"/>
      <c r="U393" s="167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39" t="str">
        <f>IF(原始数据!AW393="","",原始数据!AW393)</f>
        <v/>
      </c>
      <c r="W393" s="177"/>
      <c r="X393" s="177"/>
      <c r="Y393" s="177"/>
      <c r="Z393" s="167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39" t="str">
        <f>IF(原始数据!AY393="","",原始数据!AY393)</f>
        <v/>
      </c>
      <c r="AB393" s="177"/>
      <c r="AC393" s="177"/>
      <c r="AD393" s="177"/>
      <c r="AE393" s="139" t="str">
        <f>IF(原始数据!K393="","",原始数据!K393)</f>
        <v/>
      </c>
      <c r="AF393" s="139" t="str">
        <f>IF(原始数据!L393="","",原始数据!L393)</f>
        <v/>
      </c>
      <c r="AG393" s="139" t="str">
        <f>IF(原始数据!AZ393="","",原始数据!AZ393)</f>
        <v/>
      </c>
      <c r="AH393" s="177"/>
      <c r="AI393" s="177"/>
      <c r="AJ393" s="177"/>
      <c r="AK393" s="177"/>
      <c r="AL393" s="177"/>
      <c r="AM393" s="168"/>
      <c r="AN393" s="168"/>
      <c r="AO393" s="168"/>
      <c r="AP393" s="168"/>
      <c r="AQ393" s="182"/>
      <c r="AR393" s="182"/>
      <c r="AS393" s="182"/>
      <c r="AT393" s="182"/>
      <c r="AU393" s="183"/>
      <c r="AV393" s="183"/>
      <c r="AW393" s="183"/>
      <c r="AX393" s="183"/>
      <c r="AY393" s="184"/>
      <c r="AZ393" s="184"/>
      <c r="BA393" s="173"/>
      <c r="BB393" s="174"/>
      <c r="BC393" s="175">
        <f t="shared" si="25"/>
        <v>0</v>
      </c>
      <c r="BD393" s="175" t="str">
        <f t="shared" si="26"/>
        <v/>
      </c>
      <c r="BE393" s="142" t="str">
        <f t="shared" si="24"/>
        <v/>
      </c>
      <c r="BF393" s="176" t="str">
        <f t="shared" si="27"/>
        <v/>
      </c>
    </row>
    <row r="394" spans="1:58">
      <c r="A394" s="166">
        <f>输入错误检查!B393</f>
        <v>0</v>
      </c>
      <c r="B394" s="108" t="str">
        <f>原始数据!B394</f>
        <v/>
      </c>
      <c r="C394" s="108" t="str">
        <f>原始数据!C394</f>
        <v/>
      </c>
      <c r="D394" s="108" t="str">
        <f>原始数据!D394</f>
        <v/>
      </c>
      <c r="E394" s="108" t="str">
        <f>原始数据!E394</f>
        <v/>
      </c>
      <c r="F394" s="108" t="str">
        <f>原始数据!F394</f>
        <v/>
      </c>
      <c r="G394" s="108">
        <f>原始数据!G394</f>
        <v>4</v>
      </c>
      <c r="H394" s="108" t="str">
        <f>原始数据!H394</f>
        <v>下</v>
      </c>
      <c r="I394" s="108" t="str">
        <f>IF(原始数据!Y394="","",原始数据!Y394)</f>
        <v/>
      </c>
      <c r="J394" s="108" t="str">
        <f>原始数据!J394</f>
        <v/>
      </c>
      <c r="K394" s="167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39" t="str">
        <f>IF(原始数据!AT394="","",原始数据!AT394)</f>
        <v/>
      </c>
      <c r="M394" s="177"/>
      <c r="N394" s="181"/>
      <c r="O394" s="181"/>
      <c r="P394" s="167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39" t="str">
        <f>IF(原始数据!AU394="","",原始数据!AU394)</f>
        <v/>
      </c>
      <c r="R394" s="177"/>
      <c r="S394" s="177"/>
      <c r="T394" s="177"/>
      <c r="U394" s="167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39" t="str">
        <f>IF(原始数据!AW394="","",原始数据!AW394)</f>
        <v/>
      </c>
      <c r="W394" s="177"/>
      <c r="X394" s="177"/>
      <c r="Y394" s="177"/>
      <c r="Z394" s="167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39" t="str">
        <f>IF(原始数据!AY394="","",原始数据!AY394)</f>
        <v/>
      </c>
      <c r="AB394" s="177"/>
      <c r="AC394" s="177"/>
      <c r="AD394" s="177"/>
      <c r="AE394" s="139" t="str">
        <f>IF(原始数据!K394="","",原始数据!K394)</f>
        <v/>
      </c>
      <c r="AF394" s="139" t="str">
        <f>IF(原始数据!L394="","",原始数据!L394)</f>
        <v/>
      </c>
      <c r="AG394" s="139" t="str">
        <f>IF(原始数据!AZ394="","",原始数据!AZ394)</f>
        <v/>
      </c>
      <c r="AH394" s="177"/>
      <c r="AI394" s="177"/>
      <c r="AJ394" s="177"/>
      <c r="AK394" s="177"/>
      <c r="AL394" s="177"/>
      <c r="AM394" s="168"/>
      <c r="AN394" s="168"/>
      <c r="AO394" s="168"/>
      <c r="AP394" s="168"/>
      <c r="AQ394" s="182"/>
      <c r="AR394" s="182"/>
      <c r="AS394" s="182"/>
      <c r="AT394" s="182"/>
      <c r="AU394" s="183"/>
      <c r="AV394" s="183"/>
      <c r="AW394" s="183"/>
      <c r="AX394" s="183"/>
      <c r="AY394" s="184"/>
      <c r="AZ394" s="184"/>
      <c r="BA394" s="173"/>
      <c r="BB394" s="174"/>
      <c r="BC394" s="175">
        <f t="shared" si="25"/>
        <v>0</v>
      </c>
      <c r="BD394" s="175" t="str">
        <f t="shared" si="26"/>
        <v/>
      </c>
      <c r="BE394" s="142" t="str">
        <f t="shared" si="24"/>
        <v/>
      </c>
      <c r="BF394" s="176" t="str">
        <f t="shared" si="27"/>
        <v/>
      </c>
    </row>
    <row r="395" spans="1:58">
      <c r="A395" s="166">
        <f>输入错误检查!B394</f>
        <v>0</v>
      </c>
      <c r="B395" s="108" t="str">
        <f>原始数据!B395</f>
        <v/>
      </c>
      <c r="C395" s="108" t="str">
        <f>原始数据!C395</f>
        <v/>
      </c>
      <c r="D395" s="108" t="str">
        <f>原始数据!D395</f>
        <v/>
      </c>
      <c r="E395" s="108" t="str">
        <f>原始数据!E395</f>
        <v/>
      </c>
      <c r="F395" s="108" t="str">
        <f>原始数据!F395</f>
        <v/>
      </c>
      <c r="G395" s="108">
        <f>原始数据!G395</f>
        <v>5</v>
      </c>
      <c r="H395" s="108" t="str">
        <f>原始数据!H395</f>
        <v>上</v>
      </c>
      <c r="I395" s="108" t="str">
        <f>IF(原始数据!Y395="","",原始数据!Y395)</f>
        <v/>
      </c>
      <c r="J395" s="108" t="str">
        <f>原始数据!J395</f>
        <v/>
      </c>
      <c r="K395" s="167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39" t="str">
        <f>IF(原始数据!AT395="","",原始数据!AT395)</f>
        <v/>
      </c>
      <c r="M395" s="177"/>
      <c r="N395" s="181"/>
      <c r="O395" s="181"/>
      <c r="P395" s="167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39" t="str">
        <f>IF(原始数据!AU395="","",原始数据!AU395)</f>
        <v/>
      </c>
      <c r="R395" s="177"/>
      <c r="S395" s="177"/>
      <c r="T395" s="177"/>
      <c r="U395" s="167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39" t="str">
        <f>IF(原始数据!AW395="","",原始数据!AW395)</f>
        <v/>
      </c>
      <c r="W395" s="177"/>
      <c r="X395" s="177"/>
      <c r="Y395" s="177"/>
      <c r="Z395" s="167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39" t="str">
        <f>IF(原始数据!AY395="","",原始数据!AY395)</f>
        <v/>
      </c>
      <c r="AB395" s="177"/>
      <c r="AC395" s="177"/>
      <c r="AD395" s="177"/>
      <c r="AE395" s="139" t="str">
        <f>IF(原始数据!K395="","",原始数据!K395)</f>
        <v/>
      </c>
      <c r="AF395" s="139" t="str">
        <f>IF(原始数据!L395="","",原始数据!L395)</f>
        <v/>
      </c>
      <c r="AG395" s="139" t="str">
        <f>IF(原始数据!AZ395="","",原始数据!AZ395)</f>
        <v/>
      </c>
      <c r="AH395" s="177"/>
      <c r="AI395" s="177"/>
      <c r="AJ395" s="177"/>
      <c r="AK395" s="177"/>
      <c r="AL395" s="177"/>
      <c r="AM395" s="168"/>
      <c r="AN395" s="168"/>
      <c r="AO395" s="168"/>
      <c r="AP395" s="168"/>
      <c r="AQ395" s="182"/>
      <c r="AR395" s="182"/>
      <c r="AS395" s="182"/>
      <c r="AT395" s="182"/>
      <c r="AU395" s="183"/>
      <c r="AV395" s="183"/>
      <c r="AW395" s="183"/>
      <c r="AX395" s="183"/>
      <c r="AY395" s="184"/>
      <c r="AZ395" s="184"/>
      <c r="BA395" s="173"/>
      <c r="BB395" s="174"/>
      <c r="BC395" s="175">
        <f t="shared" si="25"/>
        <v>0</v>
      </c>
      <c r="BD395" s="175" t="str">
        <f t="shared" si="26"/>
        <v/>
      </c>
      <c r="BE395" s="142" t="str">
        <f t="shared" si="24"/>
        <v/>
      </c>
      <c r="BF395" s="176" t="str">
        <f t="shared" si="27"/>
        <v/>
      </c>
    </row>
    <row r="396" spans="1:58">
      <c r="A396" s="166">
        <f>输入错误检查!B395</f>
        <v>0</v>
      </c>
      <c r="B396" s="108" t="str">
        <f>原始数据!B396</f>
        <v/>
      </c>
      <c r="C396" s="108" t="str">
        <f>原始数据!C396</f>
        <v/>
      </c>
      <c r="D396" s="108" t="str">
        <f>原始数据!D396</f>
        <v/>
      </c>
      <c r="E396" s="108" t="str">
        <f>原始数据!E396</f>
        <v/>
      </c>
      <c r="F396" s="108" t="str">
        <f>原始数据!F396</f>
        <v/>
      </c>
      <c r="G396" s="108">
        <f>原始数据!G396</f>
        <v>5</v>
      </c>
      <c r="H396" s="108" t="str">
        <f>原始数据!H396</f>
        <v>下</v>
      </c>
      <c r="I396" s="108" t="str">
        <f>IF(原始数据!Y396="","",原始数据!Y396)</f>
        <v/>
      </c>
      <c r="J396" s="108" t="str">
        <f>原始数据!J396</f>
        <v/>
      </c>
      <c r="K396" s="167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39" t="str">
        <f>IF(原始数据!AT396="","",原始数据!AT396)</f>
        <v/>
      </c>
      <c r="M396" s="177"/>
      <c r="N396" s="181"/>
      <c r="O396" s="181"/>
      <c r="P396" s="167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39" t="str">
        <f>IF(原始数据!AU396="","",原始数据!AU396)</f>
        <v/>
      </c>
      <c r="R396" s="177"/>
      <c r="S396" s="177"/>
      <c r="T396" s="177"/>
      <c r="U396" s="167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39" t="str">
        <f>IF(原始数据!AW396="","",原始数据!AW396)</f>
        <v/>
      </c>
      <c r="W396" s="177"/>
      <c r="X396" s="177"/>
      <c r="Y396" s="177"/>
      <c r="Z396" s="167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39" t="str">
        <f>IF(原始数据!AY396="","",原始数据!AY396)</f>
        <v/>
      </c>
      <c r="AB396" s="177"/>
      <c r="AC396" s="177"/>
      <c r="AD396" s="177"/>
      <c r="AE396" s="139" t="str">
        <f>IF(原始数据!K396="","",原始数据!K396)</f>
        <v/>
      </c>
      <c r="AF396" s="139" t="str">
        <f>IF(原始数据!L396="","",原始数据!L396)</f>
        <v/>
      </c>
      <c r="AG396" s="139" t="str">
        <f>IF(原始数据!AZ396="","",原始数据!AZ396)</f>
        <v/>
      </c>
      <c r="AH396" s="177"/>
      <c r="AI396" s="177"/>
      <c r="AJ396" s="177"/>
      <c r="AK396" s="177"/>
      <c r="AL396" s="177"/>
      <c r="AM396" s="168"/>
      <c r="AN396" s="168"/>
      <c r="AO396" s="168"/>
      <c r="AP396" s="168"/>
      <c r="AQ396" s="182"/>
      <c r="AR396" s="182"/>
      <c r="AS396" s="182"/>
      <c r="AT396" s="182"/>
      <c r="AU396" s="183"/>
      <c r="AV396" s="183"/>
      <c r="AW396" s="183"/>
      <c r="AX396" s="183"/>
      <c r="AY396" s="184"/>
      <c r="AZ396" s="184"/>
      <c r="BA396" s="173"/>
      <c r="BB396" s="174"/>
      <c r="BC396" s="175">
        <f t="shared" si="25"/>
        <v>0</v>
      </c>
      <c r="BD396" s="175" t="str">
        <f t="shared" si="26"/>
        <v/>
      </c>
      <c r="BE396" s="142" t="str">
        <f t="shared" si="24"/>
        <v/>
      </c>
      <c r="BF396" s="176" t="str">
        <f t="shared" si="27"/>
        <v/>
      </c>
    </row>
    <row r="397" spans="1:58">
      <c r="A397" s="166">
        <f>输入错误检查!B396</f>
        <v>0</v>
      </c>
      <c r="B397" s="108" t="str">
        <f>原始数据!B397</f>
        <v/>
      </c>
      <c r="C397" s="108" t="str">
        <f>原始数据!C397</f>
        <v/>
      </c>
      <c r="D397" s="108" t="str">
        <f>原始数据!D397</f>
        <v/>
      </c>
      <c r="E397" s="108" t="str">
        <f>原始数据!E397</f>
        <v/>
      </c>
      <c r="F397" s="108" t="str">
        <f>原始数据!F397</f>
        <v/>
      </c>
      <c r="G397" s="108" t="str">
        <f>原始数据!G397</f>
        <v>加</v>
      </c>
      <c r="H397" s="108" t="str">
        <f>原始数据!H397</f>
        <v>上</v>
      </c>
      <c r="I397" s="108" t="str">
        <f>IF(原始数据!Y397="","",原始数据!Y397)</f>
        <v/>
      </c>
      <c r="J397" s="108" t="str">
        <f>原始数据!J397</f>
        <v/>
      </c>
      <c r="K397" s="167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39" t="str">
        <f>IF(原始数据!AT397="","",原始数据!AT397)</f>
        <v/>
      </c>
      <c r="M397" s="177"/>
      <c r="N397" s="181"/>
      <c r="O397" s="181"/>
      <c r="P397" s="167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39" t="str">
        <f>IF(原始数据!AU397="","",原始数据!AU397)</f>
        <v/>
      </c>
      <c r="R397" s="177"/>
      <c r="S397" s="177"/>
      <c r="T397" s="177"/>
      <c r="U397" s="167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39" t="str">
        <f>IF(原始数据!AW397="","",原始数据!AW397)</f>
        <v/>
      </c>
      <c r="W397" s="177"/>
      <c r="X397" s="177"/>
      <c r="Y397" s="177"/>
      <c r="Z397" s="167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39" t="str">
        <f>IF(原始数据!AY397="","",原始数据!AY397)</f>
        <v/>
      </c>
      <c r="AB397" s="177"/>
      <c r="AC397" s="177"/>
      <c r="AD397" s="177"/>
      <c r="AE397" s="139" t="str">
        <f>IF(原始数据!K397="","",原始数据!K397)</f>
        <v/>
      </c>
      <c r="AF397" s="139" t="str">
        <f>IF(原始数据!L397="","",原始数据!L397)</f>
        <v/>
      </c>
      <c r="AG397" s="139" t="str">
        <f>IF(原始数据!AZ397="","",原始数据!AZ397)</f>
        <v/>
      </c>
      <c r="AH397" s="177"/>
      <c r="AI397" s="177"/>
      <c r="AJ397" s="177"/>
      <c r="AK397" s="177"/>
      <c r="AL397" s="177"/>
      <c r="AM397" s="168"/>
      <c r="AN397" s="168"/>
      <c r="AO397" s="168"/>
      <c r="AP397" s="168"/>
      <c r="AQ397" s="182"/>
      <c r="AR397" s="182"/>
      <c r="AS397" s="182"/>
      <c r="AT397" s="182"/>
      <c r="AU397" s="183"/>
      <c r="AV397" s="183"/>
      <c r="AW397" s="183"/>
      <c r="AX397" s="183"/>
      <c r="AY397" s="184"/>
      <c r="AZ397" s="184"/>
      <c r="BA397" s="173"/>
      <c r="BB397" s="174"/>
      <c r="BC397" s="175">
        <f t="shared" si="25"/>
        <v>0</v>
      </c>
      <c r="BD397" s="175" t="str">
        <f t="shared" si="26"/>
        <v/>
      </c>
      <c r="BE397" s="142" t="str">
        <f t="shared" si="24"/>
        <v/>
      </c>
      <c r="BF397" s="176" t="str">
        <f t="shared" si="27"/>
        <v/>
      </c>
    </row>
    <row r="398" spans="1:58">
      <c r="A398" s="166">
        <f>输入错误检查!B397</f>
        <v>0</v>
      </c>
      <c r="B398" s="108" t="str">
        <f>原始数据!B398</f>
        <v/>
      </c>
      <c r="C398" s="108" t="str">
        <f>原始数据!C398</f>
        <v/>
      </c>
      <c r="D398" s="108" t="str">
        <f>原始数据!D398</f>
        <v/>
      </c>
      <c r="E398" s="108" t="str">
        <f>原始数据!E398</f>
        <v/>
      </c>
      <c r="F398" s="108" t="str">
        <f>原始数据!F398</f>
        <v/>
      </c>
      <c r="G398" s="108" t="str">
        <f>原始数据!G398</f>
        <v>加</v>
      </c>
      <c r="H398" s="108" t="str">
        <f>原始数据!H398</f>
        <v>下</v>
      </c>
      <c r="I398" s="108" t="str">
        <f>IF(原始数据!Y398="","",原始数据!Y398)</f>
        <v/>
      </c>
      <c r="J398" s="108" t="str">
        <f>原始数据!J398</f>
        <v/>
      </c>
      <c r="K398" s="167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39" t="str">
        <f>IF(原始数据!AT398="","",原始数据!AT398)</f>
        <v/>
      </c>
      <c r="M398" s="177"/>
      <c r="N398" s="181"/>
      <c r="O398" s="181"/>
      <c r="P398" s="167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39" t="str">
        <f>IF(原始数据!AU398="","",原始数据!AU398)</f>
        <v/>
      </c>
      <c r="R398" s="177"/>
      <c r="S398" s="177"/>
      <c r="T398" s="177"/>
      <c r="U398" s="167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39" t="str">
        <f>IF(原始数据!AW398="","",原始数据!AW398)</f>
        <v/>
      </c>
      <c r="W398" s="177"/>
      <c r="X398" s="177"/>
      <c r="Y398" s="177"/>
      <c r="Z398" s="167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39" t="str">
        <f>IF(原始数据!AY398="","",原始数据!AY398)</f>
        <v/>
      </c>
      <c r="AB398" s="177"/>
      <c r="AC398" s="177"/>
      <c r="AD398" s="177"/>
      <c r="AE398" s="139" t="str">
        <f>IF(原始数据!K398="","",原始数据!K398)</f>
        <v/>
      </c>
      <c r="AF398" s="139" t="str">
        <f>IF(原始数据!L398="","",原始数据!L398)</f>
        <v/>
      </c>
      <c r="AG398" s="139" t="str">
        <f>IF(原始数据!AZ398="","",原始数据!AZ398)</f>
        <v/>
      </c>
      <c r="AH398" s="177"/>
      <c r="AI398" s="177"/>
      <c r="AJ398" s="177"/>
      <c r="AK398" s="177"/>
      <c r="AL398" s="177"/>
      <c r="AM398" s="168"/>
      <c r="AN398" s="168"/>
      <c r="AO398" s="168"/>
      <c r="AP398" s="168"/>
      <c r="AQ398" s="182"/>
      <c r="AR398" s="182"/>
      <c r="AS398" s="182"/>
      <c r="AT398" s="182"/>
      <c r="AU398" s="183"/>
      <c r="AV398" s="183"/>
      <c r="AW398" s="183"/>
      <c r="AX398" s="183"/>
      <c r="AY398" s="184"/>
      <c r="AZ398" s="184"/>
      <c r="BA398" s="173"/>
      <c r="BB398" s="174"/>
      <c r="BC398" s="175">
        <f t="shared" si="25"/>
        <v>0</v>
      </c>
      <c r="BD398" s="175" t="str">
        <f t="shared" si="26"/>
        <v/>
      </c>
      <c r="BE398" s="142" t="str">
        <f t="shared" si="24"/>
        <v/>
      </c>
      <c r="BF398" s="176" t="str">
        <f t="shared" si="27"/>
        <v/>
      </c>
    </row>
    <row r="399" spans="1:58">
      <c r="A399" s="166">
        <f>输入错误检查!B398</f>
        <v>0</v>
      </c>
      <c r="B399" s="108" t="str">
        <f>原始数据!B399</f>
        <v/>
      </c>
      <c r="C399" s="108" t="str">
        <f>原始数据!C399</f>
        <v/>
      </c>
      <c r="D399" s="108" t="str">
        <f>原始数据!D399</f>
        <v/>
      </c>
      <c r="E399" s="108" t="str">
        <f>原始数据!E399</f>
        <v/>
      </c>
      <c r="F399" s="108" t="str">
        <f>原始数据!F399</f>
        <v/>
      </c>
      <c r="G399" s="108">
        <f>原始数据!G399</f>
        <v>1</v>
      </c>
      <c r="H399" s="108" t="str">
        <f>原始数据!H399</f>
        <v>上</v>
      </c>
      <c r="I399" s="108" t="str">
        <f>IF(原始数据!Y399="","",原始数据!Y399)</f>
        <v/>
      </c>
      <c r="J399" s="108" t="str">
        <f>原始数据!J399</f>
        <v/>
      </c>
      <c r="K399" s="167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39" t="str">
        <f>IF(原始数据!AT399="","",原始数据!AT399)</f>
        <v/>
      </c>
      <c r="M399" s="177"/>
      <c r="N399" s="181"/>
      <c r="O399" s="181"/>
      <c r="P399" s="167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39" t="str">
        <f>IF(原始数据!AU399="","",原始数据!AU399)</f>
        <v/>
      </c>
      <c r="R399" s="177"/>
      <c r="S399" s="177"/>
      <c r="T399" s="177"/>
      <c r="U399" s="167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39" t="str">
        <f>IF(原始数据!AW399="","",原始数据!AW399)</f>
        <v/>
      </c>
      <c r="W399" s="177"/>
      <c r="X399" s="177"/>
      <c r="Y399" s="177"/>
      <c r="Z399" s="167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39" t="str">
        <f>IF(原始数据!AY399="","",原始数据!AY399)</f>
        <v/>
      </c>
      <c r="AB399" s="177"/>
      <c r="AC399" s="177"/>
      <c r="AD399" s="177"/>
      <c r="AE399" s="139" t="str">
        <f>IF(原始数据!K399="","",原始数据!K399)</f>
        <v/>
      </c>
      <c r="AF399" s="139" t="str">
        <f>IF(原始数据!L399="","",原始数据!L399)</f>
        <v/>
      </c>
      <c r="AG399" s="139" t="str">
        <f>IF(原始数据!AZ399="","",原始数据!AZ399)</f>
        <v/>
      </c>
      <c r="AH399" s="177"/>
      <c r="AI399" s="177"/>
      <c r="AJ399" s="177"/>
      <c r="AK399" s="177"/>
      <c r="AL399" s="177"/>
      <c r="AM399" s="168"/>
      <c r="AN399" s="168"/>
      <c r="AO399" s="168"/>
      <c r="AP399" s="168"/>
      <c r="AQ399" s="182"/>
      <c r="AR399" s="182"/>
      <c r="AS399" s="182"/>
      <c r="AT399" s="182"/>
      <c r="AU399" s="183"/>
      <c r="AV399" s="183"/>
      <c r="AW399" s="183"/>
      <c r="AX399" s="183"/>
      <c r="AY399" s="184"/>
      <c r="AZ399" s="184"/>
      <c r="BA399" s="173"/>
      <c r="BB399" s="174"/>
      <c r="BC399" s="175">
        <f t="shared" si="25"/>
        <v>0</v>
      </c>
      <c r="BD399" s="175" t="str">
        <f t="shared" si="26"/>
        <v/>
      </c>
      <c r="BE399" s="142" t="str">
        <f t="shared" si="24"/>
        <v/>
      </c>
      <c r="BF399" s="176" t="str">
        <f t="shared" si="27"/>
        <v/>
      </c>
    </row>
    <row r="400" spans="1:58">
      <c r="A400" s="166">
        <f>输入错误检查!B399</f>
        <v>0</v>
      </c>
      <c r="B400" s="108" t="str">
        <f>原始数据!B400</f>
        <v/>
      </c>
      <c r="C400" s="108" t="str">
        <f>原始数据!C400</f>
        <v/>
      </c>
      <c r="D400" s="108" t="str">
        <f>原始数据!D400</f>
        <v/>
      </c>
      <c r="E400" s="108" t="str">
        <f>原始数据!E400</f>
        <v/>
      </c>
      <c r="F400" s="108" t="str">
        <f>原始数据!F400</f>
        <v/>
      </c>
      <c r="G400" s="108">
        <f>原始数据!G400</f>
        <v>1</v>
      </c>
      <c r="H400" s="108" t="str">
        <f>原始数据!H400</f>
        <v>下</v>
      </c>
      <c r="I400" s="108" t="str">
        <f>IF(原始数据!Y400="","",原始数据!Y400)</f>
        <v/>
      </c>
      <c r="J400" s="108" t="str">
        <f>原始数据!J400</f>
        <v/>
      </c>
      <c r="K400" s="167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39" t="str">
        <f>IF(原始数据!AT400="","",原始数据!AT400)</f>
        <v/>
      </c>
      <c r="M400" s="177"/>
      <c r="N400" s="181"/>
      <c r="O400" s="181"/>
      <c r="P400" s="167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39" t="str">
        <f>IF(原始数据!AU400="","",原始数据!AU400)</f>
        <v/>
      </c>
      <c r="R400" s="177"/>
      <c r="S400" s="177"/>
      <c r="T400" s="177"/>
      <c r="U400" s="167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39" t="str">
        <f>IF(原始数据!AW400="","",原始数据!AW400)</f>
        <v/>
      </c>
      <c r="W400" s="177"/>
      <c r="X400" s="177"/>
      <c r="Y400" s="177"/>
      <c r="Z400" s="167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39" t="str">
        <f>IF(原始数据!AY400="","",原始数据!AY400)</f>
        <v/>
      </c>
      <c r="AB400" s="177"/>
      <c r="AC400" s="177"/>
      <c r="AD400" s="177"/>
      <c r="AE400" s="139" t="str">
        <f>IF(原始数据!K400="","",原始数据!K400)</f>
        <v/>
      </c>
      <c r="AF400" s="139" t="str">
        <f>IF(原始数据!L400="","",原始数据!L400)</f>
        <v/>
      </c>
      <c r="AG400" s="139" t="str">
        <f>IF(原始数据!AZ400="","",原始数据!AZ400)</f>
        <v/>
      </c>
      <c r="AH400" s="177"/>
      <c r="AI400" s="177"/>
      <c r="AJ400" s="177"/>
      <c r="AK400" s="177"/>
      <c r="AL400" s="177"/>
      <c r="AM400" s="168"/>
      <c r="AN400" s="168"/>
      <c r="AO400" s="168"/>
      <c r="AP400" s="168"/>
      <c r="AQ400" s="182"/>
      <c r="AR400" s="182"/>
      <c r="AS400" s="182"/>
      <c r="AT400" s="182"/>
      <c r="AU400" s="183"/>
      <c r="AV400" s="183"/>
      <c r="AW400" s="183"/>
      <c r="AX400" s="183"/>
      <c r="AY400" s="184"/>
      <c r="AZ400" s="184"/>
      <c r="BA400" s="173"/>
      <c r="BB400" s="174"/>
      <c r="BC400" s="175">
        <f t="shared" si="25"/>
        <v>0</v>
      </c>
      <c r="BD400" s="175" t="str">
        <f t="shared" si="26"/>
        <v/>
      </c>
      <c r="BE400" s="142" t="str">
        <f t="shared" si="24"/>
        <v/>
      </c>
      <c r="BF400" s="176" t="str">
        <f t="shared" si="27"/>
        <v/>
      </c>
    </row>
    <row r="401" spans="1:58">
      <c r="A401" s="166">
        <f>输入错误检查!B400</f>
        <v>0</v>
      </c>
      <c r="B401" s="108" t="str">
        <f>原始数据!B401</f>
        <v/>
      </c>
      <c r="C401" s="108" t="str">
        <f>原始数据!C401</f>
        <v/>
      </c>
      <c r="D401" s="108" t="str">
        <f>原始数据!D401</f>
        <v/>
      </c>
      <c r="E401" s="108" t="str">
        <f>原始数据!E401</f>
        <v/>
      </c>
      <c r="F401" s="108" t="str">
        <f>原始数据!F401</f>
        <v/>
      </c>
      <c r="G401" s="108">
        <f>原始数据!G401</f>
        <v>2</v>
      </c>
      <c r="H401" s="108" t="str">
        <f>原始数据!H401</f>
        <v>上</v>
      </c>
      <c r="I401" s="108" t="str">
        <f>IF(原始数据!Y401="","",原始数据!Y401)</f>
        <v/>
      </c>
      <c r="J401" s="108" t="str">
        <f>原始数据!J401</f>
        <v/>
      </c>
      <c r="K401" s="167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39" t="str">
        <f>IF(原始数据!AT401="","",原始数据!AT401)</f>
        <v/>
      </c>
      <c r="M401" s="177"/>
      <c r="N401" s="181"/>
      <c r="O401" s="181"/>
      <c r="P401" s="167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39" t="str">
        <f>IF(原始数据!AU401="","",原始数据!AU401)</f>
        <v/>
      </c>
      <c r="R401" s="177"/>
      <c r="S401" s="177"/>
      <c r="T401" s="177"/>
      <c r="U401" s="167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39" t="str">
        <f>IF(原始数据!AW401="","",原始数据!AW401)</f>
        <v/>
      </c>
      <c r="W401" s="177"/>
      <c r="X401" s="177"/>
      <c r="Y401" s="177"/>
      <c r="Z401" s="167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39" t="str">
        <f>IF(原始数据!AY401="","",原始数据!AY401)</f>
        <v/>
      </c>
      <c r="AB401" s="177"/>
      <c r="AC401" s="177"/>
      <c r="AD401" s="177"/>
      <c r="AE401" s="139" t="str">
        <f>IF(原始数据!K401="","",原始数据!K401)</f>
        <v/>
      </c>
      <c r="AF401" s="139" t="str">
        <f>IF(原始数据!L401="","",原始数据!L401)</f>
        <v/>
      </c>
      <c r="AG401" s="139" t="str">
        <f>IF(原始数据!AZ401="","",原始数据!AZ401)</f>
        <v/>
      </c>
      <c r="AH401" s="177"/>
      <c r="AI401" s="177"/>
      <c r="AJ401" s="177"/>
      <c r="AK401" s="177"/>
      <c r="AL401" s="177"/>
      <c r="AM401" s="168"/>
      <c r="AN401" s="168"/>
      <c r="AO401" s="168"/>
      <c r="AP401" s="168"/>
      <c r="AQ401" s="182"/>
      <c r="AR401" s="182"/>
      <c r="AS401" s="182"/>
      <c r="AT401" s="182"/>
      <c r="AU401" s="183"/>
      <c r="AV401" s="183"/>
      <c r="AW401" s="183"/>
      <c r="AX401" s="183"/>
      <c r="AY401" s="184"/>
      <c r="AZ401" s="184"/>
      <c r="BA401" s="173"/>
      <c r="BB401" s="174"/>
      <c r="BC401" s="175">
        <f t="shared" si="25"/>
        <v>0</v>
      </c>
      <c r="BD401" s="175" t="str">
        <f t="shared" si="26"/>
        <v/>
      </c>
      <c r="BE401" s="142" t="str">
        <f t="shared" si="24"/>
        <v/>
      </c>
      <c r="BF401" s="176" t="str">
        <f t="shared" si="27"/>
        <v/>
      </c>
    </row>
    <row r="402" spans="1:58">
      <c r="A402" s="166">
        <f>输入错误检查!B401</f>
        <v>0</v>
      </c>
      <c r="B402" s="108" t="str">
        <f>原始数据!B402</f>
        <v/>
      </c>
      <c r="C402" s="108" t="str">
        <f>原始数据!C402</f>
        <v/>
      </c>
      <c r="D402" s="108" t="str">
        <f>原始数据!D402</f>
        <v/>
      </c>
      <c r="E402" s="108" t="str">
        <f>原始数据!E402</f>
        <v/>
      </c>
      <c r="F402" s="108" t="str">
        <f>原始数据!F402</f>
        <v/>
      </c>
      <c r="G402" s="108">
        <f>原始数据!G402</f>
        <v>2</v>
      </c>
      <c r="H402" s="108" t="str">
        <f>原始数据!H402</f>
        <v>下</v>
      </c>
      <c r="I402" s="108" t="str">
        <f>IF(原始数据!Y402="","",原始数据!Y402)</f>
        <v/>
      </c>
      <c r="J402" s="108" t="str">
        <f>原始数据!J402</f>
        <v/>
      </c>
      <c r="K402" s="167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39" t="str">
        <f>IF(原始数据!AT402="","",原始数据!AT402)</f>
        <v/>
      </c>
      <c r="M402" s="177"/>
      <c r="N402" s="181"/>
      <c r="O402" s="181"/>
      <c r="P402" s="167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39" t="str">
        <f>IF(原始数据!AU402="","",原始数据!AU402)</f>
        <v/>
      </c>
      <c r="R402" s="177"/>
      <c r="S402" s="177"/>
      <c r="T402" s="177"/>
      <c r="U402" s="167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39" t="str">
        <f>IF(原始数据!AW402="","",原始数据!AW402)</f>
        <v/>
      </c>
      <c r="W402" s="177"/>
      <c r="X402" s="177"/>
      <c r="Y402" s="177"/>
      <c r="Z402" s="167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39" t="str">
        <f>IF(原始数据!AY402="","",原始数据!AY402)</f>
        <v/>
      </c>
      <c r="AB402" s="177"/>
      <c r="AC402" s="177"/>
      <c r="AD402" s="177"/>
      <c r="AE402" s="139" t="str">
        <f>IF(原始数据!K402="","",原始数据!K402)</f>
        <v/>
      </c>
      <c r="AF402" s="139" t="str">
        <f>IF(原始数据!L402="","",原始数据!L402)</f>
        <v/>
      </c>
      <c r="AG402" s="139" t="str">
        <f>IF(原始数据!AZ402="","",原始数据!AZ402)</f>
        <v/>
      </c>
      <c r="AH402" s="177"/>
      <c r="AI402" s="177"/>
      <c r="AJ402" s="177"/>
      <c r="AK402" s="177"/>
      <c r="AL402" s="177"/>
      <c r="AM402" s="168"/>
      <c r="AN402" s="168"/>
      <c r="AO402" s="168"/>
      <c r="AP402" s="168"/>
      <c r="AQ402" s="182"/>
      <c r="AR402" s="182"/>
      <c r="AS402" s="182"/>
      <c r="AT402" s="182"/>
      <c r="AU402" s="183"/>
      <c r="AV402" s="183"/>
      <c r="AW402" s="183"/>
      <c r="AX402" s="183"/>
      <c r="AY402" s="184"/>
      <c r="AZ402" s="184"/>
      <c r="BA402" s="173"/>
      <c r="BB402" s="174"/>
      <c r="BC402" s="175">
        <f t="shared" si="25"/>
        <v>0</v>
      </c>
      <c r="BD402" s="175" t="str">
        <f t="shared" si="26"/>
        <v/>
      </c>
      <c r="BE402" s="142" t="str">
        <f t="shared" si="24"/>
        <v/>
      </c>
      <c r="BF402" s="176" t="str">
        <f t="shared" si="27"/>
        <v/>
      </c>
    </row>
    <row r="403" spans="1:58">
      <c r="A403" s="166">
        <f>输入错误检查!B402</f>
        <v>0</v>
      </c>
      <c r="B403" s="108" t="str">
        <f>原始数据!B403</f>
        <v/>
      </c>
      <c r="C403" s="108" t="str">
        <f>原始数据!C403</f>
        <v/>
      </c>
      <c r="D403" s="108" t="str">
        <f>原始数据!D403</f>
        <v/>
      </c>
      <c r="E403" s="108" t="str">
        <f>原始数据!E403</f>
        <v/>
      </c>
      <c r="F403" s="108" t="str">
        <f>原始数据!F403</f>
        <v/>
      </c>
      <c r="G403" s="108">
        <f>原始数据!G403</f>
        <v>3</v>
      </c>
      <c r="H403" s="108" t="str">
        <f>原始数据!H403</f>
        <v>上</v>
      </c>
      <c r="I403" s="108" t="str">
        <f>IF(原始数据!Y403="","",原始数据!Y403)</f>
        <v/>
      </c>
      <c r="J403" s="108" t="str">
        <f>原始数据!J403</f>
        <v/>
      </c>
      <c r="K403" s="167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39" t="str">
        <f>IF(原始数据!AT403="","",原始数据!AT403)</f>
        <v/>
      </c>
      <c r="M403" s="177"/>
      <c r="N403" s="181"/>
      <c r="O403" s="181"/>
      <c r="P403" s="167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39" t="str">
        <f>IF(原始数据!AU403="","",原始数据!AU403)</f>
        <v/>
      </c>
      <c r="R403" s="177"/>
      <c r="S403" s="177"/>
      <c r="T403" s="177"/>
      <c r="U403" s="167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39" t="str">
        <f>IF(原始数据!AW403="","",原始数据!AW403)</f>
        <v/>
      </c>
      <c r="W403" s="177"/>
      <c r="X403" s="177"/>
      <c r="Y403" s="177"/>
      <c r="Z403" s="167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39" t="str">
        <f>IF(原始数据!AY403="","",原始数据!AY403)</f>
        <v/>
      </c>
      <c r="AB403" s="177"/>
      <c r="AC403" s="177"/>
      <c r="AD403" s="177"/>
      <c r="AE403" s="139" t="str">
        <f>IF(原始数据!K403="","",原始数据!K403)</f>
        <v/>
      </c>
      <c r="AF403" s="139" t="str">
        <f>IF(原始数据!L403="","",原始数据!L403)</f>
        <v/>
      </c>
      <c r="AG403" s="139" t="str">
        <f>IF(原始数据!AZ403="","",原始数据!AZ403)</f>
        <v/>
      </c>
      <c r="AH403" s="177"/>
      <c r="AI403" s="177"/>
      <c r="AJ403" s="177"/>
      <c r="AK403" s="177"/>
      <c r="AL403" s="177"/>
      <c r="AM403" s="168"/>
      <c r="AN403" s="168"/>
      <c r="AO403" s="168"/>
      <c r="AP403" s="168"/>
      <c r="AQ403" s="182"/>
      <c r="AR403" s="182"/>
      <c r="AS403" s="182"/>
      <c r="AT403" s="182"/>
      <c r="AU403" s="183"/>
      <c r="AV403" s="183"/>
      <c r="AW403" s="183"/>
      <c r="AX403" s="183"/>
      <c r="AY403" s="184"/>
      <c r="AZ403" s="184"/>
      <c r="BA403" s="173"/>
      <c r="BB403" s="174"/>
      <c r="BC403" s="175">
        <f t="shared" si="25"/>
        <v>0</v>
      </c>
      <c r="BD403" s="175" t="str">
        <f t="shared" si="26"/>
        <v/>
      </c>
      <c r="BE403" s="142" t="str">
        <f t="shared" si="24"/>
        <v/>
      </c>
      <c r="BF403" s="176" t="str">
        <f t="shared" si="27"/>
        <v/>
      </c>
    </row>
    <row r="404" spans="1:58">
      <c r="A404" s="166">
        <f>输入错误检查!B403</f>
        <v>0</v>
      </c>
      <c r="B404" s="108" t="str">
        <f>原始数据!B404</f>
        <v/>
      </c>
      <c r="C404" s="108" t="str">
        <f>原始数据!C404</f>
        <v/>
      </c>
      <c r="D404" s="108" t="str">
        <f>原始数据!D404</f>
        <v/>
      </c>
      <c r="E404" s="108" t="str">
        <f>原始数据!E404</f>
        <v/>
      </c>
      <c r="F404" s="108" t="str">
        <f>原始数据!F404</f>
        <v/>
      </c>
      <c r="G404" s="108">
        <f>原始数据!G404</f>
        <v>3</v>
      </c>
      <c r="H404" s="108" t="str">
        <f>原始数据!H404</f>
        <v>下</v>
      </c>
      <c r="I404" s="108" t="str">
        <f>IF(原始数据!Y404="","",原始数据!Y404)</f>
        <v/>
      </c>
      <c r="J404" s="108" t="str">
        <f>原始数据!J404</f>
        <v/>
      </c>
      <c r="K404" s="167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39" t="str">
        <f>IF(原始数据!AT404="","",原始数据!AT404)</f>
        <v/>
      </c>
      <c r="M404" s="177"/>
      <c r="N404" s="181"/>
      <c r="O404" s="181"/>
      <c r="P404" s="167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39" t="str">
        <f>IF(原始数据!AU404="","",原始数据!AU404)</f>
        <v/>
      </c>
      <c r="R404" s="177"/>
      <c r="S404" s="177"/>
      <c r="T404" s="177"/>
      <c r="U404" s="167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39" t="str">
        <f>IF(原始数据!AW404="","",原始数据!AW404)</f>
        <v/>
      </c>
      <c r="W404" s="177"/>
      <c r="X404" s="177"/>
      <c r="Y404" s="177"/>
      <c r="Z404" s="167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39" t="str">
        <f>IF(原始数据!AY404="","",原始数据!AY404)</f>
        <v/>
      </c>
      <c r="AB404" s="177"/>
      <c r="AC404" s="177"/>
      <c r="AD404" s="177"/>
      <c r="AE404" s="139" t="str">
        <f>IF(原始数据!K404="","",原始数据!K404)</f>
        <v/>
      </c>
      <c r="AF404" s="139" t="str">
        <f>IF(原始数据!L404="","",原始数据!L404)</f>
        <v/>
      </c>
      <c r="AG404" s="139" t="str">
        <f>IF(原始数据!AZ404="","",原始数据!AZ404)</f>
        <v/>
      </c>
      <c r="AH404" s="177"/>
      <c r="AI404" s="177"/>
      <c r="AJ404" s="177"/>
      <c r="AK404" s="177"/>
      <c r="AL404" s="177"/>
      <c r="AM404" s="168"/>
      <c r="AN404" s="168"/>
      <c r="AO404" s="168"/>
      <c r="AP404" s="168"/>
      <c r="AQ404" s="182"/>
      <c r="AR404" s="182"/>
      <c r="AS404" s="182"/>
      <c r="AT404" s="182"/>
      <c r="AU404" s="183"/>
      <c r="AV404" s="183"/>
      <c r="AW404" s="183"/>
      <c r="AX404" s="183"/>
      <c r="AY404" s="184"/>
      <c r="AZ404" s="184"/>
      <c r="BA404" s="173"/>
      <c r="BB404" s="174"/>
      <c r="BC404" s="175">
        <f t="shared" si="25"/>
        <v>0</v>
      </c>
      <c r="BD404" s="175" t="str">
        <f t="shared" si="26"/>
        <v/>
      </c>
      <c r="BE404" s="142" t="str">
        <f t="shared" si="24"/>
        <v/>
      </c>
      <c r="BF404" s="176" t="str">
        <f t="shared" si="27"/>
        <v/>
      </c>
    </row>
    <row r="405" spans="1:58">
      <c r="A405" s="166">
        <f>输入错误检查!B404</f>
        <v>0</v>
      </c>
      <c r="B405" s="108" t="str">
        <f>原始数据!B405</f>
        <v/>
      </c>
      <c r="C405" s="108" t="str">
        <f>原始数据!C405</f>
        <v/>
      </c>
      <c r="D405" s="108" t="str">
        <f>原始数据!D405</f>
        <v/>
      </c>
      <c r="E405" s="108" t="str">
        <f>原始数据!E405</f>
        <v/>
      </c>
      <c r="F405" s="108" t="str">
        <f>原始数据!F405</f>
        <v/>
      </c>
      <c r="G405" s="108">
        <f>原始数据!G405</f>
        <v>4</v>
      </c>
      <c r="H405" s="108" t="str">
        <f>原始数据!H405</f>
        <v>上</v>
      </c>
      <c r="I405" s="108" t="str">
        <f>IF(原始数据!Y405="","",原始数据!Y405)</f>
        <v/>
      </c>
      <c r="J405" s="108" t="str">
        <f>原始数据!J405</f>
        <v/>
      </c>
      <c r="K405" s="167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39" t="str">
        <f>IF(原始数据!AT405="","",原始数据!AT405)</f>
        <v/>
      </c>
      <c r="M405" s="177"/>
      <c r="N405" s="181"/>
      <c r="O405" s="181"/>
      <c r="P405" s="167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39" t="str">
        <f>IF(原始数据!AU405="","",原始数据!AU405)</f>
        <v/>
      </c>
      <c r="R405" s="177"/>
      <c r="S405" s="177"/>
      <c r="T405" s="177"/>
      <c r="U405" s="167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39" t="str">
        <f>IF(原始数据!AW405="","",原始数据!AW405)</f>
        <v/>
      </c>
      <c r="W405" s="177"/>
      <c r="X405" s="177"/>
      <c r="Y405" s="177"/>
      <c r="Z405" s="167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39" t="str">
        <f>IF(原始数据!AY405="","",原始数据!AY405)</f>
        <v/>
      </c>
      <c r="AB405" s="177"/>
      <c r="AC405" s="177"/>
      <c r="AD405" s="177"/>
      <c r="AE405" s="139" t="str">
        <f>IF(原始数据!K405="","",原始数据!K405)</f>
        <v/>
      </c>
      <c r="AF405" s="139" t="str">
        <f>IF(原始数据!L405="","",原始数据!L405)</f>
        <v/>
      </c>
      <c r="AG405" s="139" t="str">
        <f>IF(原始数据!AZ405="","",原始数据!AZ405)</f>
        <v/>
      </c>
      <c r="AH405" s="177"/>
      <c r="AI405" s="177"/>
      <c r="AJ405" s="177"/>
      <c r="AK405" s="177"/>
      <c r="AL405" s="177"/>
      <c r="AM405" s="168"/>
      <c r="AN405" s="168"/>
      <c r="AO405" s="168"/>
      <c r="AP405" s="168"/>
      <c r="AQ405" s="182"/>
      <c r="AR405" s="182"/>
      <c r="AS405" s="182"/>
      <c r="AT405" s="182"/>
      <c r="AU405" s="183"/>
      <c r="AV405" s="183"/>
      <c r="AW405" s="183"/>
      <c r="AX405" s="183"/>
      <c r="AY405" s="184"/>
      <c r="AZ405" s="184"/>
      <c r="BA405" s="173"/>
      <c r="BB405" s="174"/>
      <c r="BC405" s="175">
        <f t="shared" si="25"/>
        <v>0</v>
      </c>
      <c r="BD405" s="175" t="str">
        <f t="shared" si="26"/>
        <v/>
      </c>
      <c r="BE405" s="142" t="str">
        <f t="shared" si="24"/>
        <v/>
      </c>
      <c r="BF405" s="176" t="str">
        <f t="shared" si="27"/>
        <v/>
      </c>
    </row>
    <row r="406" spans="1:58">
      <c r="A406" s="166">
        <f>输入错误检查!B405</f>
        <v>0</v>
      </c>
      <c r="B406" s="108" t="str">
        <f>原始数据!B406</f>
        <v/>
      </c>
      <c r="C406" s="108" t="str">
        <f>原始数据!C406</f>
        <v/>
      </c>
      <c r="D406" s="108" t="str">
        <f>原始数据!D406</f>
        <v/>
      </c>
      <c r="E406" s="108" t="str">
        <f>原始数据!E406</f>
        <v/>
      </c>
      <c r="F406" s="108" t="str">
        <f>原始数据!F406</f>
        <v/>
      </c>
      <c r="G406" s="108">
        <f>原始数据!G406</f>
        <v>4</v>
      </c>
      <c r="H406" s="108" t="str">
        <f>原始数据!H406</f>
        <v>下</v>
      </c>
      <c r="I406" s="108" t="str">
        <f>IF(原始数据!Y406="","",原始数据!Y406)</f>
        <v/>
      </c>
      <c r="J406" s="108" t="str">
        <f>原始数据!J406</f>
        <v/>
      </c>
      <c r="K406" s="167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39" t="str">
        <f>IF(原始数据!AT406="","",原始数据!AT406)</f>
        <v/>
      </c>
      <c r="M406" s="177"/>
      <c r="N406" s="181"/>
      <c r="O406" s="181"/>
      <c r="P406" s="167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39" t="str">
        <f>IF(原始数据!AU406="","",原始数据!AU406)</f>
        <v/>
      </c>
      <c r="R406" s="177"/>
      <c r="S406" s="177"/>
      <c r="T406" s="177"/>
      <c r="U406" s="167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39" t="str">
        <f>IF(原始数据!AW406="","",原始数据!AW406)</f>
        <v/>
      </c>
      <c r="W406" s="177"/>
      <c r="X406" s="177"/>
      <c r="Y406" s="177"/>
      <c r="Z406" s="167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39" t="str">
        <f>IF(原始数据!AY406="","",原始数据!AY406)</f>
        <v/>
      </c>
      <c r="AB406" s="177"/>
      <c r="AC406" s="177"/>
      <c r="AD406" s="177"/>
      <c r="AE406" s="139" t="str">
        <f>IF(原始数据!K406="","",原始数据!K406)</f>
        <v/>
      </c>
      <c r="AF406" s="139" t="str">
        <f>IF(原始数据!L406="","",原始数据!L406)</f>
        <v/>
      </c>
      <c r="AG406" s="139" t="str">
        <f>IF(原始数据!AZ406="","",原始数据!AZ406)</f>
        <v/>
      </c>
      <c r="AH406" s="177"/>
      <c r="AI406" s="177"/>
      <c r="AJ406" s="177"/>
      <c r="AK406" s="177"/>
      <c r="AL406" s="177"/>
      <c r="AM406" s="168"/>
      <c r="AN406" s="168"/>
      <c r="AO406" s="168"/>
      <c r="AP406" s="168"/>
      <c r="AQ406" s="182"/>
      <c r="AR406" s="182"/>
      <c r="AS406" s="182"/>
      <c r="AT406" s="182"/>
      <c r="AU406" s="183"/>
      <c r="AV406" s="183"/>
      <c r="AW406" s="183"/>
      <c r="AX406" s="183"/>
      <c r="AY406" s="184"/>
      <c r="AZ406" s="184"/>
      <c r="BA406" s="173"/>
      <c r="BB406" s="174"/>
      <c r="BC406" s="175">
        <f t="shared" si="25"/>
        <v>0</v>
      </c>
      <c r="BD406" s="175" t="str">
        <f t="shared" si="26"/>
        <v/>
      </c>
      <c r="BE406" s="142" t="str">
        <f t="shared" si="24"/>
        <v/>
      </c>
      <c r="BF406" s="176" t="str">
        <f t="shared" si="27"/>
        <v/>
      </c>
    </row>
    <row r="407" spans="1:58">
      <c r="A407" s="166">
        <f>输入错误检查!B406</f>
        <v>0</v>
      </c>
      <c r="B407" s="108" t="str">
        <f>原始数据!B407</f>
        <v/>
      </c>
      <c r="C407" s="108" t="str">
        <f>原始数据!C407</f>
        <v/>
      </c>
      <c r="D407" s="108" t="str">
        <f>原始数据!D407</f>
        <v/>
      </c>
      <c r="E407" s="108" t="str">
        <f>原始数据!E407</f>
        <v/>
      </c>
      <c r="F407" s="108" t="str">
        <f>原始数据!F407</f>
        <v/>
      </c>
      <c r="G407" s="108">
        <f>原始数据!G407</f>
        <v>5</v>
      </c>
      <c r="H407" s="108" t="str">
        <f>原始数据!H407</f>
        <v>上</v>
      </c>
      <c r="I407" s="108" t="str">
        <f>IF(原始数据!Y407="","",原始数据!Y407)</f>
        <v/>
      </c>
      <c r="J407" s="108" t="str">
        <f>原始数据!J407</f>
        <v/>
      </c>
      <c r="K407" s="167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39" t="str">
        <f>IF(原始数据!AT407="","",原始数据!AT407)</f>
        <v/>
      </c>
      <c r="M407" s="177"/>
      <c r="N407" s="181"/>
      <c r="O407" s="181"/>
      <c r="P407" s="167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39" t="str">
        <f>IF(原始数据!AU407="","",原始数据!AU407)</f>
        <v/>
      </c>
      <c r="R407" s="177"/>
      <c r="S407" s="177"/>
      <c r="T407" s="177"/>
      <c r="U407" s="167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39" t="str">
        <f>IF(原始数据!AW407="","",原始数据!AW407)</f>
        <v/>
      </c>
      <c r="W407" s="177"/>
      <c r="X407" s="177"/>
      <c r="Y407" s="177"/>
      <c r="Z407" s="167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39" t="str">
        <f>IF(原始数据!AY407="","",原始数据!AY407)</f>
        <v/>
      </c>
      <c r="AB407" s="177"/>
      <c r="AC407" s="177"/>
      <c r="AD407" s="177"/>
      <c r="AE407" s="139" t="str">
        <f>IF(原始数据!K407="","",原始数据!K407)</f>
        <v/>
      </c>
      <c r="AF407" s="139" t="str">
        <f>IF(原始数据!L407="","",原始数据!L407)</f>
        <v/>
      </c>
      <c r="AG407" s="139" t="str">
        <f>IF(原始数据!AZ407="","",原始数据!AZ407)</f>
        <v/>
      </c>
      <c r="AH407" s="177"/>
      <c r="AI407" s="177"/>
      <c r="AJ407" s="177"/>
      <c r="AK407" s="177"/>
      <c r="AL407" s="177"/>
      <c r="AM407" s="168"/>
      <c r="AN407" s="168"/>
      <c r="AO407" s="168"/>
      <c r="AP407" s="168"/>
      <c r="AQ407" s="182"/>
      <c r="AR407" s="182"/>
      <c r="AS407" s="182"/>
      <c r="AT407" s="182"/>
      <c r="AU407" s="183"/>
      <c r="AV407" s="183"/>
      <c r="AW407" s="183"/>
      <c r="AX407" s="183"/>
      <c r="AY407" s="184"/>
      <c r="AZ407" s="184"/>
      <c r="BA407" s="173"/>
      <c r="BB407" s="174"/>
      <c r="BC407" s="175">
        <f t="shared" si="25"/>
        <v>0</v>
      </c>
      <c r="BD407" s="175" t="str">
        <f t="shared" si="26"/>
        <v/>
      </c>
      <c r="BE407" s="142" t="str">
        <f t="shared" si="24"/>
        <v/>
      </c>
      <c r="BF407" s="176" t="str">
        <f t="shared" si="27"/>
        <v/>
      </c>
    </row>
    <row r="408" spans="1:58">
      <c r="A408" s="166">
        <f>输入错误检查!B407</f>
        <v>0</v>
      </c>
      <c r="B408" s="108" t="str">
        <f>原始数据!B408</f>
        <v/>
      </c>
      <c r="C408" s="108" t="str">
        <f>原始数据!C408</f>
        <v/>
      </c>
      <c r="D408" s="108" t="str">
        <f>原始数据!D408</f>
        <v/>
      </c>
      <c r="E408" s="108" t="str">
        <f>原始数据!E408</f>
        <v/>
      </c>
      <c r="F408" s="108" t="str">
        <f>原始数据!F408</f>
        <v/>
      </c>
      <c r="G408" s="108">
        <f>原始数据!G408</f>
        <v>5</v>
      </c>
      <c r="H408" s="108" t="str">
        <f>原始数据!H408</f>
        <v>下</v>
      </c>
      <c r="I408" s="108" t="str">
        <f>IF(原始数据!Y408="","",原始数据!Y408)</f>
        <v/>
      </c>
      <c r="J408" s="108" t="str">
        <f>原始数据!J408</f>
        <v/>
      </c>
      <c r="K408" s="167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39" t="str">
        <f>IF(原始数据!AT408="","",原始数据!AT408)</f>
        <v/>
      </c>
      <c r="M408" s="177"/>
      <c r="N408" s="181"/>
      <c r="O408" s="181"/>
      <c r="P408" s="167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39" t="str">
        <f>IF(原始数据!AU408="","",原始数据!AU408)</f>
        <v/>
      </c>
      <c r="R408" s="177"/>
      <c r="S408" s="177"/>
      <c r="T408" s="177"/>
      <c r="U408" s="167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39" t="str">
        <f>IF(原始数据!AW408="","",原始数据!AW408)</f>
        <v/>
      </c>
      <c r="W408" s="177"/>
      <c r="X408" s="177"/>
      <c r="Y408" s="177"/>
      <c r="Z408" s="167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39" t="str">
        <f>IF(原始数据!AY408="","",原始数据!AY408)</f>
        <v/>
      </c>
      <c r="AB408" s="177"/>
      <c r="AC408" s="177"/>
      <c r="AD408" s="177"/>
      <c r="AE408" s="139" t="str">
        <f>IF(原始数据!K408="","",原始数据!K408)</f>
        <v/>
      </c>
      <c r="AF408" s="139" t="str">
        <f>IF(原始数据!L408="","",原始数据!L408)</f>
        <v/>
      </c>
      <c r="AG408" s="139" t="str">
        <f>IF(原始数据!AZ408="","",原始数据!AZ408)</f>
        <v/>
      </c>
      <c r="AH408" s="177"/>
      <c r="AI408" s="177"/>
      <c r="AJ408" s="177"/>
      <c r="AK408" s="177"/>
      <c r="AL408" s="177"/>
      <c r="AM408" s="168"/>
      <c r="AN408" s="168"/>
      <c r="AO408" s="168"/>
      <c r="AP408" s="168"/>
      <c r="AQ408" s="182"/>
      <c r="AR408" s="182"/>
      <c r="AS408" s="182"/>
      <c r="AT408" s="182"/>
      <c r="AU408" s="183"/>
      <c r="AV408" s="183"/>
      <c r="AW408" s="183"/>
      <c r="AX408" s="183"/>
      <c r="AY408" s="184"/>
      <c r="AZ408" s="184"/>
      <c r="BA408" s="173"/>
      <c r="BB408" s="174"/>
      <c r="BC408" s="175">
        <f t="shared" si="25"/>
        <v>0</v>
      </c>
      <c r="BD408" s="175" t="str">
        <f t="shared" si="26"/>
        <v/>
      </c>
      <c r="BE408" s="142" t="str">
        <f t="shared" si="24"/>
        <v/>
      </c>
      <c r="BF408" s="176" t="str">
        <f t="shared" si="27"/>
        <v/>
      </c>
    </row>
    <row r="409" spans="1:58">
      <c r="A409" s="166">
        <f>输入错误检查!B408</f>
        <v>0</v>
      </c>
      <c r="B409" s="108" t="str">
        <f>原始数据!B409</f>
        <v/>
      </c>
      <c r="C409" s="108" t="str">
        <f>原始数据!C409</f>
        <v/>
      </c>
      <c r="D409" s="108" t="str">
        <f>原始数据!D409</f>
        <v/>
      </c>
      <c r="E409" s="108" t="str">
        <f>原始数据!E409</f>
        <v/>
      </c>
      <c r="F409" s="108" t="str">
        <f>原始数据!F409</f>
        <v/>
      </c>
      <c r="G409" s="108" t="str">
        <f>原始数据!G409</f>
        <v>加</v>
      </c>
      <c r="H409" s="108" t="str">
        <f>原始数据!H409</f>
        <v>上</v>
      </c>
      <c r="I409" s="108" t="str">
        <f>IF(原始数据!Y409="","",原始数据!Y409)</f>
        <v/>
      </c>
      <c r="J409" s="108" t="str">
        <f>原始数据!J409</f>
        <v/>
      </c>
      <c r="K409" s="167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39" t="str">
        <f>IF(原始数据!AT409="","",原始数据!AT409)</f>
        <v/>
      </c>
      <c r="M409" s="177"/>
      <c r="N409" s="181"/>
      <c r="O409" s="181"/>
      <c r="P409" s="167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39" t="str">
        <f>IF(原始数据!AU409="","",原始数据!AU409)</f>
        <v/>
      </c>
      <c r="R409" s="177"/>
      <c r="S409" s="177"/>
      <c r="T409" s="177"/>
      <c r="U409" s="167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39" t="str">
        <f>IF(原始数据!AW409="","",原始数据!AW409)</f>
        <v/>
      </c>
      <c r="W409" s="177"/>
      <c r="X409" s="177"/>
      <c r="Y409" s="177"/>
      <c r="Z409" s="167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39" t="str">
        <f>IF(原始数据!AY409="","",原始数据!AY409)</f>
        <v/>
      </c>
      <c r="AB409" s="177"/>
      <c r="AC409" s="177"/>
      <c r="AD409" s="177"/>
      <c r="AE409" s="139" t="str">
        <f>IF(原始数据!K409="","",原始数据!K409)</f>
        <v/>
      </c>
      <c r="AF409" s="139" t="str">
        <f>IF(原始数据!L409="","",原始数据!L409)</f>
        <v/>
      </c>
      <c r="AG409" s="139" t="str">
        <f>IF(原始数据!AZ409="","",原始数据!AZ409)</f>
        <v/>
      </c>
      <c r="AH409" s="177"/>
      <c r="AI409" s="177"/>
      <c r="AJ409" s="177"/>
      <c r="AK409" s="177"/>
      <c r="AL409" s="177"/>
      <c r="AM409" s="168"/>
      <c r="AN409" s="168"/>
      <c r="AO409" s="168"/>
      <c r="AP409" s="168"/>
      <c r="AQ409" s="182"/>
      <c r="AR409" s="182"/>
      <c r="AS409" s="182"/>
      <c r="AT409" s="182"/>
      <c r="AU409" s="183"/>
      <c r="AV409" s="183"/>
      <c r="AW409" s="183"/>
      <c r="AX409" s="183"/>
      <c r="AY409" s="184"/>
      <c r="AZ409" s="184"/>
      <c r="BA409" s="173"/>
      <c r="BB409" s="174"/>
      <c r="BC409" s="175">
        <f t="shared" si="25"/>
        <v>0</v>
      </c>
      <c r="BD409" s="175" t="str">
        <f t="shared" si="26"/>
        <v/>
      </c>
      <c r="BE409" s="142" t="str">
        <f t="shared" si="24"/>
        <v/>
      </c>
      <c r="BF409" s="176" t="str">
        <f t="shared" si="27"/>
        <v/>
      </c>
    </row>
    <row r="410" spans="1:58">
      <c r="A410" s="166">
        <f>输入错误检查!B409</f>
        <v>0</v>
      </c>
      <c r="B410" s="108" t="str">
        <f>原始数据!B410</f>
        <v/>
      </c>
      <c r="C410" s="108" t="str">
        <f>原始数据!C410</f>
        <v/>
      </c>
      <c r="D410" s="108" t="str">
        <f>原始数据!D410</f>
        <v/>
      </c>
      <c r="E410" s="108" t="str">
        <f>原始数据!E410</f>
        <v/>
      </c>
      <c r="F410" s="108" t="str">
        <f>原始数据!F410</f>
        <v/>
      </c>
      <c r="G410" s="108" t="str">
        <f>原始数据!G410</f>
        <v>加</v>
      </c>
      <c r="H410" s="108" t="str">
        <f>原始数据!H410</f>
        <v>下</v>
      </c>
      <c r="I410" s="108" t="str">
        <f>IF(原始数据!Y410="","",原始数据!Y410)</f>
        <v/>
      </c>
      <c r="J410" s="108" t="str">
        <f>原始数据!J410</f>
        <v/>
      </c>
      <c r="K410" s="167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39" t="str">
        <f>IF(原始数据!AT410="","",原始数据!AT410)</f>
        <v/>
      </c>
      <c r="M410" s="177"/>
      <c r="N410" s="181"/>
      <c r="O410" s="181"/>
      <c r="P410" s="167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39" t="str">
        <f>IF(原始数据!AU410="","",原始数据!AU410)</f>
        <v/>
      </c>
      <c r="R410" s="177"/>
      <c r="S410" s="177"/>
      <c r="T410" s="177"/>
      <c r="U410" s="167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39" t="str">
        <f>IF(原始数据!AW410="","",原始数据!AW410)</f>
        <v/>
      </c>
      <c r="W410" s="177"/>
      <c r="X410" s="177"/>
      <c r="Y410" s="177"/>
      <c r="Z410" s="167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39" t="str">
        <f>IF(原始数据!AY410="","",原始数据!AY410)</f>
        <v/>
      </c>
      <c r="AB410" s="177"/>
      <c r="AC410" s="177"/>
      <c r="AD410" s="177"/>
      <c r="AE410" s="139" t="str">
        <f>IF(原始数据!K410="","",原始数据!K410)</f>
        <v/>
      </c>
      <c r="AF410" s="139" t="str">
        <f>IF(原始数据!L410="","",原始数据!L410)</f>
        <v/>
      </c>
      <c r="AG410" s="139" t="str">
        <f>IF(原始数据!AZ410="","",原始数据!AZ410)</f>
        <v/>
      </c>
      <c r="AH410" s="177"/>
      <c r="AI410" s="177"/>
      <c r="AJ410" s="177"/>
      <c r="AK410" s="177"/>
      <c r="AL410" s="177"/>
      <c r="AM410" s="168"/>
      <c r="AN410" s="168"/>
      <c r="AO410" s="168"/>
      <c r="AP410" s="168"/>
      <c r="AQ410" s="182"/>
      <c r="AR410" s="182"/>
      <c r="AS410" s="182"/>
      <c r="AT410" s="182"/>
      <c r="AU410" s="183"/>
      <c r="AV410" s="183"/>
      <c r="AW410" s="183"/>
      <c r="AX410" s="183"/>
      <c r="AY410" s="184"/>
      <c r="AZ410" s="184"/>
      <c r="BA410" s="173"/>
      <c r="BB410" s="174"/>
      <c r="BC410" s="175">
        <f t="shared" si="25"/>
        <v>0</v>
      </c>
      <c r="BD410" s="175" t="str">
        <f t="shared" si="26"/>
        <v/>
      </c>
      <c r="BE410" s="142" t="str">
        <f t="shared" si="24"/>
        <v/>
      </c>
      <c r="BF410" s="176" t="str">
        <f t="shared" si="27"/>
        <v/>
      </c>
    </row>
    <row r="411" spans="1:58">
      <c r="A411" s="166">
        <f>输入错误检查!B410</f>
        <v>0</v>
      </c>
      <c r="B411" s="108" t="str">
        <f>原始数据!B411</f>
        <v/>
      </c>
      <c r="C411" s="108" t="str">
        <f>原始数据!C411</f>
        <v/>
      </c>
      <c r="D411" s="108" t="str">
        <f>原始数据!D411</f>
        <v/>
      </c>
      <c r="E411" s="108" t="str">
        <f>原始数据!E411</f>
        <v/>
      </c>
      <c r="F411" s="108" t="str">
        <f>原始数据!F411</f>
        <v/>
      </c>
      <c r="G411" s="108">
        <f>原始数据!G411</f>
        <v>1</v>
      </c>
      <c r="H411" s="108" t="str">
        <f>原始数据!H411</f>
        <v>上</v>
      </c>
      <c r="I411" s="108" t="str">
        <f>IF(原始数据!Y411="","",原始数据!Y411)</f>
        <v/>
      </c>
      <c r="J411" s="108" t="str">
        <f>原始数据!J411</f>
        <v/>
      </c>
      <c r="K411" s="167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39" t="str">
        <f>IF(原始数据!AT411="","",原始数据!AT411)</f>
        <v/>
      </c>
      <c r="M411" s="177"/>
      <c r="N411" s="181"/>
      <c r="O411" s="181"/>
      <c r="P411" s="167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39" t="str">
        <f>IF(原始数据!AU411="","",原始数据!AU411)</f>
        <v/>
      </c>
      <c r="R411" s="177"/>
      <c r="S411" s="177"/>
      <c r="T411" s="177"/>
      <c r="U411" s="167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39" t="str">
        <f>IF(原始数据!AW411="","",原始数据!AW411)</f>
        <v/>
      </c>
      <c r="W411" s="177"/>
      <c r="X411" s="177"/>
      <c r="Y411" s="177"/>
      <c r="Z411" s="167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39" t="str">
        <f>IF(原始数据!AY411="","",原始数据!AY411)</f>
        <v/>
      </c>
      <c r="AB411" s="177"/>
      <c r="AC411" s="177"/>
      <c r="AD411" s="177"/>
      <c r="AE411" s="139" t="str">
        <f>IF(原始数据!K411="","",原始数据!K411)</f>
        <v/>
      </c>
      <c r="AF411" s="139" t="str">
        <f>IF(原始数据!L411="","",原始数据!L411)</f>
        <v/>
      </c>
      <c r="AG411" s="139" t="str">
        <f>IF(原始数据!AZ411="","",原始数据!AZ411)</f>
        <v/>
      </c>
      <c r="AH411" s="177"/>
      <c r="AI411" s="177"/>
      <c r="AJ411" s="177"/>
      <c r="AK411" s="177"/>
      <c r="AL411" s="177"/>
      <c r="AM411" s="168"/>
      <c r="AN411" s="168"/>
      <c r="AO411" s="168"/>
      <c r="AP411" s="168"/>
      <c r="AQ411" s="182"/>
      <c r="AR411" s="182"/>
      <c r="AS411" s="182"/>
      <c r="AT411" s="182"/>
      <c r="AU411" s="183"/>
      <c r="AV411" s="183"/>
      <c r="AW411" s="183"/>
      <c r="AX411" s="183"/>
      <c r="AY411" s="184"/>
      <c r="AZ411" s="184"/>
      <c r="BA411" s="173"/>
      <c r="BB411" s="174"/>
      <c r="BC411" s="175">
        <f t="shared" si="25"/>
        <v>0</v>
      </c>
      <c r="BD411" s="175" t="str">
        <f t="shared" si="26"/>
        <v/>
      </c>
      <c r="BE411" s="142" t="str">
        <f t="shared" si="24"/>
        <v/>
      </c>
      <c r="BF411" s="176" t="str">
        <f t="shared" si="27"/>
        <v/>
      </c>
    </row>
    <row r="412" spans="1:58">
      <c r="A412" s="166">
        <f>输入错误检查!B411</f>
        <v>0</v>
      </c>
      <c r="B412" s="108" t="str">
        <f>原始数据!B412</f>
        <v/>
      </c>
      <c r="C412" s="108" t="str">
        <f>原始数据!C412</f>
        <v/>
      </c>
      <c r="D412" s="108" t="str">
        <f>原始数据!D412</f>
        <v/>
      </c>
      <c r="E412" s="108" t="str">
        <f>原始数据!E412</f>
        <v/>
      </c>
      <c r="F412" s="108" t="str">
        <f>原始数据!F412</f>
        <v/>
      </c>
      <c r="G412" s="108">
        <f>原始数据!G412</f>
        <v>1</v>
      </c>
      <c r="H412" s="108" t="str">
        <f>原始数据!H412</f>
        <v>下</v>
      </c>
      <c r="I412" s="108" t="str">
        <f>IF(原始数据!Y412="","",原始数据!Y412)</f>
        <v/>
      </c>
      <c r="J412" s="108" t="str">
        <f>原始数据!J412</f>
        <v/>
      </c>
      <c r="K412" s="167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39" t="str">
        <f>IF(原始数据!AT412="","",原始数据!AT412)</f>
        <v/>
      </c>
      <c r="M412" s="177"/>
      <c r="N412" s="181"/>
      <c r="O412" s="181"/>
      <c r="P412" s="167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39" t="str">
        <f>IF(原始数据!AU412="","",原始数据!AU412)</f>
        <v/>
      </c>
      <c r="R412" s="177"/>
      <c r="S412" s="177"/>
      <c r="T412" s="177"/>
      <c r="U412" s="167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39" t="str">
        <f>IF(原始数据!AW412="","",原始数据!AW412)</f>
        <v/>
      </c>
      <c r="W412" s="177"/>
      <c r="X412" s="177"/>
      <c r="Y412" s="177"/>
      <c r="Z412" s="167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39" t="str">
        <f>IF(原始数据!AY412="","",原始数据!AY412)</f>
        <v/>
      </c>
      <c r="AB412" s="177"/>
      <c r="AC412" s="177"/>
      <c r="AD412" s="177"/>
      <c r="AE412" s="139" t="str">
        <f>IF(原始数据!K412="","",原始数据!K412)</f>
        <v/>
      </c>
      <c r="AF412" s="139" t="str">
        <f>IF(原始数据!L412="","",原始数据!L412)</f>
        <v/>
      </c>
      <c r="AG412" s="139" t="str">
        <f>IF(原始数据!AZ412="","",原始数据!AZ412)</f>
        <v/>
      </c>
      <c r="AH412" s="177"/>
      <c r="AI412" s="177"/>
      <c r="AJ412" s="177"/>
      <c r="AK412" s="177"/>
      <c r="AL412" s="177"/>
      <c r="AM412" s="168"/>
      <c r="AN412" s="168"/>
      <c r="AO412" s="168"/>
      <c r="AP412" s="168"/>
      <c r="AQ412" s="182"/>
      <c r="AR412" s="182"/>
      <c r="AS412" s="182"/>
      <c r="AT412" s="182"/>
      <c r="AU412" s="183"/>
      <c r="AV412" s="183"/>
      <c r="AW412" s="183"/>
      <c r="AX412" s="183"/>
      <c r="AY412" s="184"/>
      <c r="AZ412" s="184"/>
      <c r="BA412" s="173"/>
      <c r="BB412" s="174"/>
      <c r="BC412" s="175">
        <f t="shared" si="25"/>
        <v>0</v>
      </c>
      <c r="BD412" s="175" t="str">
        <f t="shared" si="26"/>
        <v/>
      </c>
      <c r="BE412" s="142" t="str">
        <f t="shared" si="24"/>
        <v/>
      </c>
      <c r="BF412" s="176" t="str">
        <f t="shared" si="27"/>
        <v/>
      </c>
    </row>
    <row r="413" spans="1:58">
      <c r="A413" s="166">
        <f>输入错误检查!B412</f>
        <v>0</v>
      </c>
      <c r="B413" s="108" t="str">
        <f>原始数据!B413</f>
        <v/>
      </c>
      <c r="C413" s="108" t="str">
        <f>原始数据!C413</f>
        <v/>
      </c>
      <c r="D413" s="108" t="str">
        <f>原始数据!D413</f>
        <v/>
      </c>
      <c r="E413" s="108" t="str">
        <f>原始数据!E413</f>
        <v/>
      </c>
      <c r="F413" s="108" t="str">
        <f>原始数据!F413</f>
        <v/>
      </c>
      <c r="G413" s="108">
        <f>原始数据!G413</f>
        <v>2</v>
      </c>
      <c r="H413" s="108" t="str">
        <f>原始数据!H413</f>
        <v>上</v>
      </c>
      <c r="I413" s="108" t="str">
        <f>IF(原始数据!Y413="","",原始数据!Y413)</f>
        <v/>
      </c>
      <c r="J413" s="108" t="str">
        <f>原始数据!J413</f>
        <v/>
      </c>
      <c r="K413" s="167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39" t="str">
        <f>IF(原始数据!AT413="","",原始数据!AT413)</f>
        <v/>
      </c>
      <c r="M413" s="177"/>
      <c r="N413" s="181"/>
      <c r="O413" s="181"/>
      <c r="P413" s="167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39" t="str">
        <f>IF(原始数据!AU413="","",原始数据!AU413)</f>
        <v/>
      </c>
      <c r="R413" s="177"/>
      <c r="S413" s="177"/>
      <c r="T413" s="177"/>
      <c r="U413" s="167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39" t="str">
        <f>IF(原始数据!AW413="","",原始数据!AW413)</f>
        <v/>
      </c>
      <c r="W413" s="177"/>
      <c r="X413" s="177"/>
      <c r="Y413" s="177"/>
      <c r="Z413" s="167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39" t="str">
        <f>IF(原始数据!AY413="","",原始数据!AY413)</f>
        <v/>
      </c>
      <c r="AB413" s="177"/>
      <c r="AC413" s="177"/>
      <c r="AD413" s="177"/>
      <c r="AE413" s="139" t="str">
        <f>IF(原始数据!K413="","",原始数据!K413)</f>
        <v/>
      </c>
      <c r="AF413" s="139" t="str">
        <f>IF(原始数据!L413="","",原始数据!L413)</f>
        <v/>
      </c>
      <c r="AG413" s="139" t="str">
        <f>IF(原始数据!AZ413="","",原始数据!AZ413)</f>
        <v/>
      </c>
      <c r="AH413" s="177"/>
      <c r="AI413" s="177"/>
      <c r="AJ413" s="177"/>
      <c r="AK413" s="177"/>
      <c r="AL413" s="177"/>
      <c r="AM413" s="168"/>
      <c r="AN413" s="168"/>
      <c r="AO413" s="168"/>
      <c r="AP413" s="168"/>
      <c r="AQ413" s="182"/>
      <c r="AR413" s="182"/>
      <c r="AS413" s="182"/>
      <c r="AT413" s="182"/>
      <c r="AU413" s="183"/>
      <c r="AV413" s="183"/>
      <c r="AW413" s="183"/>
      <c r="AX413" s="183"/>
      <c r="AY413" s="184"/>
      <c r="AZ413" s="184"/>
      <c r="BA413" s="173"/>
      <c r="BB413" s="174"/>
      <c r="BC413" s="175">
        <f t="shared" si="25"/>
        <v>0</v>
      </c>
      <c r="BD413" s="175" t="str">
        <f t="shared" si="26"/>
        <v/>
      </c>
      <c r="BE413" s="142" t="str">
        <f t="shared" si="24"/>
        <v/>
      </c>
      <c r="BF413" s="176" t="str">
        <f t="shared" si="27"/>
        <v/>
      </c>
    </row>
    <row r="414" spans="1:58">
      <c r="A414" s="166">
        <f>输入错误检查!B413</f>
        <v>0</v>
      </c>
      <c r="B414" s="108" t="str">
        <f>原始数据!B414</f>
        <v/>
      </c>
      <c r="C414" s="108" t="str">
        <f>原始数据!C414</f>
        <v/>
      </c>
      <c r="D414" s="108" t="str">
        <f>原始数据!D414</f>
        <v/>
      </c>
      <c r="E414" s="108" t="str">
        <f>原始数据!E414</f>
        <v/>
      </c>
      <c r="F414" s="108" t="str">
        <f>原始数据!F414</f>
        <v/>
      </c>
      <c r="G414" s="108">
        <f>原始数据!G414</f>
        <v>2</v>
      </c>
      <c r="H414" s="108" t="str">
        <f>原始数据!H414</f>
        <v>下</v>
      </c>
      <c r="I414" s="108" t="str">
        <f>IF(原始数据!Y414="","",原始数据!Y414)</f>
        <v/>
      </c>
      <c r="J414" s="108" t="str">
        <f>原始数据!J414</f>
        <v/>
      </c>
      <c r="K414" s="167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39" t="str">
        <f>IF(原始数据!AT414="","",原始数据!AT414)</f>
        <v/>
      </c>
      <c r="M414" s="177"/>
      <c r="N414" s="181"/>
      <c r="O414" s="181"/>
      <c r="P414" s="167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39" t="str">
        <f>IF(原始数据!AU414="","",原始数据!AU414)</f>
        <v/>
      </c>
      <c r="R414" s="177"/>
      <c r="S414" s="177"/>
      <c r="T414" s="177"/>
      <c r="U414" s="167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39" t="str">
        <f>IF(原始数据!AW414="","",原始数据!AW414)</f>
        <v/>
      </c>
      <c r="W414" s="177"/>
      <c r="X414" s="177"/>
      <c r="Y414" s="177"/>
      <c r="Z414" s="167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39" t="str">
        <f>IF(原始数据!AY414="","",原始数据!AY414)</f>
        <v/>
      </c>
      <c r="AB414" s="177"/>
      <c r="AC414" s="177"/>
      <c r="AD414" s="177"/>
      <c r="AE414" s="139" t="str">
        <f>IF(原始数据!K414="","",原始数据!K414)</f>
        <v/>
      </c>
      <c r="AF414" s="139" t="str">
        <f>IF(原始数据!L414="","",原始数据!L414)</f>
        <v/>
      </c>
      <c r="AG414" s="139" t="str">
        <f>IF(原始数据!AZ414="","",原始数据!AZ414)</f>
        <v/>
      </c>
      <c r="AH414" s="177"/>
      <c r="AI414" s="177"/>
      <c r="AJ414" s="177"/>
      <c r="AK414" s="177"/>
      <c r="AL414" s="177"/>
      <c r="AM414" s="168"/>
      <c r="AN414" s="168"/>
      <c r="AO414" s="168"/>
      <c r="AP414" s="168"/>
      <c r="AQ414" s="182"/>
      <c r="AR414" s="182"/>
      <c r="AS414" s="182"/>
      <c r="AT414" s="182"/>
      <c r="AU414" s="183"/>
      <c r="AV414" s="183"/>
      <c r="AW414" s="183"/>
      <c r="AX414" s="183"/>
      <c r="AY414" s="184"/>
      <c r="AZ414" s="184"/>
      <c r="BA414" s="173"/>
      <c r="BB414" s="174"/>
      <c r="BC414" s="175">
        <f t="shared" si="25"/>
        <v>0</v>
      </c>
      <c r="BD414" s="175" t="str">
        <f t="shared" si="26"/>
        <v/>
      </c>
      <c r="BE414" s="142" t="str">
        <f t="shared" si="24"/>
        <v/>
      </c>
      <c r="BF414" s="176" t="str">
        <f t="shared" si="27"/>
        <v/>
      </c>
    </row>
    <row r="415" spans="1:58">
      <c r="A415" s="166">
        <f>输入错误检查!B414</f>
        <v>0</v>
      </c>
      <c r="B415" s="108" t="str">
        <f>原始数据!B415</f>
        <v/>
      </c>
      <c r="C415" s="108" t="str">
        <f>原始数据!C415</f>
        <v/>
      </c>
      <c r="D415" s="108" t="str">
        <f>原始数据!D415</f>
        <v/>
      </c>
      <c r="E415" s="108" t="str">
        <f>原始数据!E415</f>
        <v/>
      </c>
      <c r="F415" s="108" t="str">
        <f>原始数据!F415</f>
        <v/>
      </c>
      <c r="G415" s="108">
        <f>原始数据!G415</f>
        <v>3</v>
      </c>
      <c r="H415" s="108" t="str">
        <f>原始数据!H415</f>
        <v>上</v>
      </c>
      <c r="I415" s="108" t="str">
        <f>IF(原始数据!Y415="","",原始数据!Y415)</f>
        <v/>
      </c>
      <c r="J415" s="108" t="str">
        <f>原始数据!J415</f>
        <v/>
      </c>
      <c r="K415" s="167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39" t="str">
        <f>IF(原始数据!AT415="","",原始数据!AT415)</f>
        <v/>
      </c>
      <c r="M415" s="177"/>
      <c r="N415" s="181"/>
      <c r="O415" s="181"/>
      <c r="P415" s="167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39" t="str">
        <f>IF(原始数据!AU415="","",原始数据!AU415)</f>
        <v/>
      </c>
      <c r="R415" s="177"/>
      <c r="S415" s="177"/>
      <c r="T415" s="177"/>
      <c r="U415" s="167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39" t="str">
        <f>IF(原始数据!AW415="","",原始数据!AW415)</f>
        <v/>
      </c>
      <c r="W415" s="177"/>
      <c r="X415" s="177"/>
      <c r="Y415" s="177"/>
      <c r="Z415" s="167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39" t="str">
        <f>IF(原始数据!AY415="","",原始数据!AY415)</f>
        <v/>
      </c>
      <c r="AB415" s="177"/>
      <c r="AC415" s="177"/>
      <c r="AD415" s="177"/>
      <c r="AE415" s="139" t="str">
        <f>IF(原始数据!K415="","",原始数据!K415)</f>
        <v/>
      </c>
      <c r="AF415" s="139" t="str">
        <f>IF(原始数据!L415="","",原始数据!L415)</f>
        <v/>
      </c>
      <c r="AG415" s="139" t="str">
        <f>IF(原始数据!AZ415="","",原始数据!AZ415)</f>
        <v/>
      </c>
      <c r="AH415" s="177"/>
      <c r="AI415" s="177"/>
      <c r="AJ415" s="177"/>
      <c r="AK415" s="177"/>
      <c r="AL415" s="177"/>
      <c r="AM415" s="168"/>
      <c r="AN415" s="168"/>
      <c r="AO415" s="168"/>
      <c r="AP415" s="168"/>
      <c r="AQ415" s="182"/>
      <c r="AR415" s="182"/>
      <c r="AS415" s="182"/>
      <c r="AT415" s="182"/>
      <c r="AU415" s="183"/>
      <c r="AV415" s="183"/>
      <c r="AW415" s="183"/>
      <c r="AX415" s="183"/>
      <c r="AY415" s="184"/>
      <c r="AZ415" s="184"/>
      <c r="BA415" s="173"/>
      <c r="BB415" s="174"/>
      <c r="BC415" s="175">
        <f t="shared" si="25"/>
        <v>0</v>
      </c>
      <c r="BD415" s="175" t="str">
        <f t="shared" si="26"/>
        <v/>
      </c>
      <c r="BE415" s="142" t="str">
        <f t="shared" si="24"/>
        <v/>
      </c>
      <c r="BF415" s="176" t="str">
        <f t="shared" si="27"/>
        <v/>
      </c>
    </row>
    <row r="416" spans="1:58">
      <c r="A416" s="166">
        <f>输入错误检查!B415</f>
        <v>0</v>
      </c>
      <c r="B416" s="108" t="str">
        <f>原始数据!B416</f>
        <v/>
      </c>
      <c r="C416" s="108" t="str">
        <f>原始数据!C416</f>
        <v/>
      </c>
      <c r="D416" s="108" t="str">
        <f>原始数据!D416</f>
        <v/>
      </c>
      <c r="E416" s="108" t="str">
        <f>原始数据!E416</f>
        <v/>
      </c>
      <c r="F416" s="108" t="str">
        <f>原始数据!F416</f>
        <v/>
      </c>
      <c r="G416" s="108">
        <f>原始数据!G416</f>
        <v>3</v>
      </c>
      <c r="H416" s="108" t="str">
        <f>原始数据!H416</f>
        <v>下</v>
      </c>
      <c r="I416" s="108" t="str">
        <f>IF(原始数据!Y416="","",原始数据!Y416)</f>
        <v/>
      </c>
      <c r="J416" s="108" t="str">
        <f>原始数据!J416</f>
        <v/>
      </c>
      <c r="K416" s="167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39" t="str">
        <f>IF(原始数据!AT416="","",原始数据!AT416)</f>
        <v/>
      </c>
      <c r="M416" s="177"/>
      <c r="N416" s="181"/>
      <c r="O416" s="181"/>
      <c r="P416" s="167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39" t="str">
        <f>IF(原始数据!AU416="","",原始数据!AU416)</f>
        <v/>
      </c>
      <c r="R416" s="177"/>
      <c r="S416" s="177"/>
      <c r="T416" s="177"/>
      <c r="U416" s="167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39" t="str">
        <f>IF(原始数据!AW416="","",原始数据!AW416)</f>
        <v/>
      </c>
      <c r="W416" s="177"/>
      <c r="X416" s="177"/>
      <c r="Y416" s="177"/>
      <c r="Z416" s="167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39" t="str">
        <f>IF(原始数据!AY416="","",原始数据!AY416)</f>
        <v/>
      </c>
      <c r="AB416" s="177"/>
      <c r="AC416" s="177"/>
      <c r="AD416" s="177"/>
      <c r="AE416" s="139" t="str">
        <f>IF(原始数据!K416="","",原始数据!K416)</f>
        <v/>
      </c>
      <c r="AF416" s="139" t="str">
        <f>IF(原始数据!L416="","",原始数据!L416)</f>
        <v/>
      </c>
      <c r="AG416" s="139" t="str">
        <f>IF(原始数据!AZ416="","",原始数据!AZ416)</f>
        <v/>
      </c>
      <c r="AH416" s="177"/>
      <c r="AI416" s="177"/>
      <c r="AJ416" s="177"/>
      <c r="AK416" s="177"/>
      <c r="AL416" s="177"/>
      <c r="AM416" s="168"/>
      <c r="AN416" s="168"/>
      <c r="AO416" s="168"/>
      <c r="AP416" s="168"/>
      <c r="AQ416" s="182"/>
      <c r="AR416" s="182"/>
      <c r="AS416" s="182"/>
      <c r="AT416" s="182"/>
      <c r="AU416" s="183"/>
      <c r="AV416" s="183"/>
      <c r="AW416" s="183"/>
      <c r="AX416" s="183"/>
      <c r="AY416" s="184"/>
      <c r="AZ416" s="184"/>
      <c r="BA416" s="173"/>
      <c r="BB416" s="174"/>
      <c r="BC416" s="175">
        <f t="shared" si="25"/>
        <v>0</v>
      </c>
      <c r="BD416" s="175" t="str">
        <f t="shared" si="26"/>
        <v/>
      </c>
      <c r="BE416" s="142" t="str">
        <f t="shared" si="24"/>
        <v/>
      </c>
      <c r="BF416" s="176" t="str">
        <f t="shared" si="27"/>
        <v/>
      </c>
    </row>
    <row r="417" spans="1:58">
      <c r="A417" s="166">
        <f>输入错误检查!B416</f>
        <v>0</v>
      </c>
      <c r="B417" s="108" t="str">
        <f>原始数据!B417</f>
        <v/>
      </c>
      <c r="C417" s="108" t="str">
        <f>原始数据!C417</f>
        <v/>
      </c>
      <c r="D417" s="108" t="str">
        <f>原始数据!D417</f>
        <v/>
      </c>
      <c r="E417" s="108" t="str">
        <f>原始数据!E417</f>
        <v/>
      </c>
      <c r="F417" s="108" t="str">
        <f>原始数据!F417</f>
        <v/>
      </c>
      <c r="G417" s="108">
        <f>原始数据!G417</f>
        <v>4</v>
      </c>
      <c r="H417" s="108" t="str">
        <f>原始数据!H417</f>
        <v>上</v>
      </c>
      <c r="I417" s="108" t="str">
        <f>IF(原始数据!Y417="","",原始数据!Y417)</f>
        <v/>
      </c>
      <c r="J417" s="108" t="str">
        <f>原始数据!J417</f>
        <v/>
      </c>
      <c r="K417" s="167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39" t="str">
        <f>IF(原始数据!AT417="","",原始数据!AT417)</f>
        <v/>
      </c>
      <c r="M417" s="177"/>
      <c r="N417" s="181"/>
      <c r="O417" s="181"/>
      <c r="P417" s="167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39" t="str">
        <f>IF(原始数据!AU417="","",原始数据!AU417)</f>
        <v/>
      </c>
      <c r="R417" s="177"/>
      <c r="S417" s="177"/>
      <c r="T417" s="177"/>
      <c r="U417" s="167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39" t="str">
        <f>IF(原始数据!AW417="","",原始数据!AW417)</f>
        <v/>
      </c>
      <c r="W417" s="177"/>
      <c r="X417" s="177"/>
      <c r="Y417" s="177"/>
      <c r="Z417" s="167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39" t="str">
        <f>IF(原始数据!AY417="","",原始数据!AY417)</f>
        <v/>
      </c>
      <c r="AB417" s="177"/>
      <c r="AC417" s="177"/>
      <c r="AD417" s="177"/>
      <c r="AE417" s="139" t="str">
        <f>IF(原始数据!K417="","",原始数据!K417)</f>
        <v/>
      </c>
      <c r="AF417" s="139" t="str">
        <f>IF(原始数据!L417="","",原始数据!L417)</f>
        <v/>
      </c>
      <c r="AG417" s="139" t="str">
        <f>IF(原始数据!AZ417="","",原始数据!AZ417)</f>
        <v/>
      </c>
      <c r="AH417" s="177"/>
      <c r="AI417" s="177"/>
      <c r="AJ417" s="177"/>
      <c r="AK417" s="177"/>
      <c r="AL417" s="177"/>
      <c r="AM417" s="168"/>
      <c r="AN417" s="168"/>
      <c r="AO417" s="168"/>
      <c r="AP417" s="168"/>
      <c r="AQ417" s="182"/>
      <c r="AR417" s="182"/>
      <c r="AS417" s="182"/>
      <c r="AT417" s="182"/>
      <c r="AU417" s="183"/>
      <c r="AV417" s="183"/>
      <c r="AW417" s="183"/>
      <c r="AX417" s="183"/>
      <c r="AY417" s="184"/>
      <c r="AZ417" s="184"/>
      <c r="BA417" s="173"/>
      <c r="BB417" s="174"/>
      <c r="BC417" s="175">
        <f t="shared" si="25"/>
        <v>0</v>
      </c>
      <c r="BD417" s="175" t="str">
        <f t="shared" si="26"/>
        <v/>
      </c>
      <c r="BE417" s="142" t="str">
        <f t="shared" si="24"/>
        <v/>
      </c>
      <c r="BF417" s="176" t="str">
        <f t="shared" si="27"/>
        <v/>
      </c>
    </row>
    <row r="418" spans="1:58">
      <c r="A418" s="166">
        <f>输入错误检查!B417</f>
        <v>0</v>
      </c>
      <c r="B418" s="108" t="str">
        <f>原始数据!B418</f>
        <v/>
      </c>
      <c r="C418" s="108" t="str">
        <f>原始数据!C418</f>
        <v/>
      </c>
      <c r="D418" s="108" t="str">
        <f>原始数据!D418</f>
        <v/>
      </c>
      <c r="E418" s="108" t="str">
        <f>原始数据!E418</f>
        <v/>
      </c>
      <c r="F418" s="108" t="str">
        <f>原始数据!F418</f>
        <v/>
      </c>
      <c r="G418" s="108">
        <f>原始数据!G418</f>
        <v>4</v>
      </c>
      <c r="H418" s="108" t="str">
        <f>原始数据!H418</f>
        <v>下</v>
      </c>
      <c r="I418" s="108" t="str">
        <f>IF(原始数据!Y418="","",原始数据!Y418)</f>
        <v/>
      </c>
      <c r="J418" s="108" t="str">
        <f>原始数据!J418</f>
        <v/>
      </c>
      <c r="K418" s="167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39" t="str">
        <f>IF(原始数据!AT418="","",原始数据!AT418)</f>
        <v/>
      </c>
      <c r="M418" s="177"/>
      <c r="N418" s="181"/>
      <c r="O418" s="181"/>
      <c r="P418" s="167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39" t="str">
        <f>IF(原始数据!AU418="","",原始数据!AU418)</f>
        <v/>
      </c>
      <c r="R418" s="177"/>
      <c r="S418" s="177"/>
      <c r="T418" s="177"/>
      <c r="U418" s="167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39" t="str">
        <f>IF(原始数据!AW418="","",原始数据!AW418)</f>
        <v/>
      </c>
      <c r="W418" s="177"/>
      <c r="X418" s="177"/>
      <c r="Y418" s="177"/>
      <c r="Z418" s="167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39" t="str">
        <f>IF(原始数据!AY418="","",原始数据!AY418)</f>
        <v/>
      </c>
      <c r="AB418" s="177"/>
      <c r="AC418" s="177"/>
      <c r="AD418" s="177"/>
      <c r="AE418" s="139" t="str">
        <f>IF(原始数据!K418="","",原始数据!K418)</f>
        <v/>
      </c>
      <c r="AF418" s="139" t="str">
        <f>IF(原始数据!L418="","",原始数据!L418)</f>
        <v/>
      </c>
      <c r="AG418" s="139" t="str">
        <f>IF(原始数据!AZ418="","",原始数据!AZ418)</f>
        <v/>
      </c>
      <c r="AH418" s="177"/>
      <c r="AI418" s="177"/>
      <c r="AJ418" s="177"/>
      <c r="AK418" s="177"/>
      <c r="AL418" s="177"/>
      <c r="AM418" s="168"/>
      <c r="AN418" s="168"/>
      <c r="AO418" s="168"/>
      <c r="AP418" s="168"/>
      <c r="AQ418" s="182"/>
      <c r="AR418" s="182"/>
      <c r="AS418" s="182"/>
      <c r="AT418" s="182"/>
      <c r="AU418" s="183"/>
      <c r="AV418" s="183"/>
      <c r="AW418" s="183"/>
      <c r="AX418" s="183"/>
      <c r="AY418" s="184"/>
      <c r="AZ418" s="184"/>
      <c r="BA418" s="173"/>
      <c r="BB418" s="174"/>
      <c r="BC418" s="175">
        <f t="shared" si="25"/>
        <v>0</v>
      </c>
      <c r="BD418" s="175" t="str">
        <f t="shared" si="26"/>
        <v/>
      </c>
      <c r="BE418" s="142" t="str">
        <f t="shared" si="24"/>
        <v/>
      </c>
      <c r="BF418" s="176" t="str">
        <f t="shared" si="27"/>
        <v/>
      </c>
    </row>
    <row r="419" spans="1:58">
      <c r="A419" s="166">
        <f>输入错误检查!B418</f>
        <v>0</v>
      </c>
      <c r="B419" s="108" t="str">
        <f>原始数据!B419</f>
        <v/>
      </c>
      <c r="C419" s="108" t="str">
        <f>原始数据!C419</f>
        <v/>
      </c>
      <c r="D419" s="108" t="str">
        <f>原始数据!D419</f>
        <v/>
      </c>
      <c r="E419" s="108" t="str">
        <f>原始数据!E419</f>
        <v/>
      </c>
      <c r="F419" s="108" t="str">
        <f>原始数据!F419</f>
        <v/>
      </c>
      <c r="G419" s="108">
        <f>原始数据!G419</f>
        <v>5</v>
      </c>
      <c r="H419" s="108" t="str">
        <f>原始数据!H419</f>
        <v>上</v>
      </c>
      <c r="I419" s="108" t="str">
        <f>IF(原始数据!Y419="","",原始数据!Y419)</f>
        <v/>
      </c>
      <c r="J419" s="108" t="str">
        <f>原始数据!J419</f>
        <v/>
      </c>
      <c r="K419" s="167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39" t="str">
        <f>IF(原始数据!AT419="","",原始数据!AT419)</f>
        <v/>
      </c>
      <c r="M419" s="177"/>
      <c r="N419" s="181"/>
      <c r="O419" s="181"/>
      <c r="P419" s="167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39" t="str">
        <f>IF(原始数据!AU419="","",原始数据!AU419)</f>
        <v/>
      </c>
      <c r="R419" s="177"/>
      <c r="S419" s="177"/>
      <c r="T419" s="177"/>
      <c r="U419" s="167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39" t="str">
        <f>IF(原始数据!AW419="","",原始数据!AW419)</f>
        <v/>
      </c>
      <c r="W419" s="177"/>
      <c r="X419" s="177"/>
      <c r="Y419" s="177"/>
      <c r="Z419" s="167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39" t="str">
        <f>IF(原始数据!AY419="","",原始数据!AY419)</f>
        <v/>
      </c>
      <c r="AB419" s="177"/>
      <c r="AC419" s="177"/>
      <c r="AD419" s="177"/>
      <c r="AE419" s="139" t="str">
        <f>IF(原始数据!K419="","",原始数据!K419)</f>
        <v/>
      </c>
      <c r="AF419" s="139" t="str">
        <f>IF(原始数据!L419="","",原始数据!L419)</f>
        <v/>
      </c>
      <c r="AG419" s="139" t="str">
        <f>IF(原始数据!AZ419="","",原始数据!AZ419)</f>
        <v/>
      </c>
      <c r="AH419" s="177"/>
      <c r="AI419" s="177"/>
      <c r="AJ419" s="177"/>
      <c r="AK419" s="177"/>
      <c r="AL419" s="177"/>
      <c r="AM419" s="168"/>
      <c r="AN419" s="168"/>
      <c r="AO419" s="168"/>
      <c r="AP419" s="168"/>
      <c r="AQ419" s="182"/>
      <c r="AR419" s="182"/>
      <c r="AS419" s="182"/>
      <c r="AT419" s="182"/>
      <c r="AU419" s="183"/>
      <c r="AV419" s="183"/>
      <c r="AW419" s="183"/>
      <c r="AX419" s="183"/>
      <c r="AY419" s="184"/>
      <c r="AZ419" s="184"/>
      <c r="BA419" s="173"/>
      <c r="BB419" s="174"/>
      <c r="BC419" s="175">
        <f t="shared" si="25"/>
        <v>0</v>
      </c>
      <c r="BD419" s="175" t="str">
        <f t="shared" si="26"/>
        <v/>
      </c>
      <c r="BE419" s="142" t="str">
        <f t="shared" si="24"/>
        <v/>
      </c>
      <c r="BF419" s="176" t="str">
        <f t="shared" si="27"/>
        <v/>
      </c>
    </row>
    <row r="420" spans="1:58">
      <c r="A420" s="166">
        <f>输入错误检查!B419</f>
        <v>0</v>
      </c>
      <c r="B420" s="108" t="str">
        <f>原始数据!B420</f>
        <v/>
      </c>
      <c r="C420" s="108" t="str">
        <f>原始数据!C420</f>
        <v/>
      </c>
      <c r="D420" s="108" t="str">
        <f>原始数据!D420</f>
        <v/>
      </c>
      <c r="E420" s="108" t="str">
        <f>原始数据!E420</f>
        <v/>
      </c>
      <c r="F420" s="108" t="str">
        <f>原始数据!F420</f>
        <v/>
      </c>
      <c r="G420" s="108">
        <f>原始数据!G420</f>
        <v>5</v>
      </c>
      <c r="H420" s="108" t="str">
        <f>原始数据!H420</f>
        <v>下</v>
      </c>
      <c r="I420" s="108" t="str">
        <f>IF(原始数据!Y420="","",原始数据!Y420)</f>
        <v/>
      </c>
      <c r="J420" s="108" t="str">
        <f>原始数据!J420</f>
        <v/>
      </c>
      <c r="K420" s="167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39" t="str">
        <f>IF(原始数据!AT420="","",原始数据!AT420)</f>
        <v/>
      </c>
      <c r="M420" s="177"/>
      <c r="N420" s="181"/>
      <c r="O420" s="181"/>
      <c r="P420" s="167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39" t="str">
        <f>IF(原始数据!AU420="","",原始数据!AU420)</f>
        <v/>
      </c>
      <c r="R420" s="177"/>
      <c r="S420" s="177"/>
      <c r="T420" s="177"/>
      <c r="U420" s="167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39" t="str">
        <f>IF(原始数据!AW420="","",原始数据!AW420)</f>
        <v/>
      </c>
      <c r="W420" s="177"/>
      <c r="X420" s="177"/>
      <c r="Y420" s="177"/>
      <c r="Z420" s="167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39" t="str">
        <f>IF(原始数据!AY420="","",原始数据!AY420)</f>
        <v/>
      </c>
      <c r="AB420" s="177"/>
      <c r="AC420" s="177"/>
      <c r="AD420" s="177"/>
      <c r="AE420" s="139" t="str">
        <f>IF(原始数据!K420="","",原始数据!K420)</f>
        <v/>
      </c>
      <c r="AF420" s="139" t="str">
        <f>IF(原始数据!L420="","",原始数据!L420)</f>
        <v/>
      </c>
      <c r="AG420" s="139" t="str">
        <f>IF(原始数据!AZ420="","",原始数据!AZ420)</f>
        <v/>
      </c>
      <c r="AH420" s="177"/>
      <c r="AI420" s="177"/>
      <c r="AJ420" s="177"/>
      <c r="AK420" s="177"/>
      <c r="AL420" s="177"/>
      <c r="AM420" s="168"/>
      <c r="AN420" s="168"/>
      <c r="AO420" s="168"/>
      <c r="AP420" s="168"/>
      <c r="AQ420" s="182"/>
      <c r="AR420" s="182"/>
      <c r="AS420" s="182"/>
      <c r="AT420" s="182"/>
      <c r="AU420" s="183"/>
      <c r="AV420" s="183"/>
      <c r="AW420" s="183"/>
      <c r="AX420" s="183"/>
      <c r="AY420" s="184"/>
      <c r="AZ420" s="184"/>
      <c r="BA420" s="173"/>
      <c r="BB420" s="174"/>
      <c r="BC420" s="175">
        <f t="shared" si="25"/>
        <v>0</v>
      </c>
      <c r="BD420" s="175" t="str">
        <f t="shared" si="26"/>
        <v/>
      </c>
      <c r="BE420" s="142" t="str">
        <f t="shared" si="24"/>
        <v/>
      </c>
      <c r="BF420" s="176" t="str">
        <f t="shared" si="27"/>
        <v/>
      </c>
    </row>
    <row r="421" spans="1:58">
      <c r="A421" s="166">
        <f>输入错误检查!B420</f>
        <v>0</v>
      </c>
      <c r="B421" s="108" t="str">
        <f>原始数据!B421</f>
        <v/>
      </c>
      <c r="C421" s="108" t="str">
        <f>原始数据!C421</f>
        <v/>
      </c>
      <c r="D421" s="108" t="str">
        <f>原始数据!D421</f>
        <v/>
      </c>
      <c r="E421" s="108" t="str">
        <f>原始数据!E421</f>
        <v/>
      </c>
      <c r="F421" s="108" t="str">
        <f>原始数据!F421</f>
        <v/>
      </c>
      <c r="G421" s="108" t="str">
        <f>原始数据!G421</f>
        <v>加</v>
      </c>
      <c r="H421" s="108" t="str">
        <f>原始数据!H421</f>
        <v>上</v>
      </c>
      <c r="I421" s="108" t="str">
        <f>IF(原始数据!Y421="","",原始数据!Y421)</f>
        <v/>
      </c>
      <c r="J421" s="108" t="str">
        <f>原始数据!J421</f>
        <v/>
      </c>
      <c r="K421" s="167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39" t="str">
        <f>IF(原始数据!AT421="","",原始数据!AT421)</f>
        <v/>
      </c>
      <c r="M421" s="177"/>
      <c r="N421" s="181"/>
      <c r="O421" s="181"/>
      <c r="P421" s="167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39" t="str">
        <f>IF(原始数据!AU421="","",原始数据!AU421)</f>
        <v/>
      </c>
      <c r="R421" s="177"/>
      <c r="S421" s="177"/>
      <c r="T421" s="177"/>
      <c r="U421" s="167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39" t="str">
        <f>IF(原始数据!AW421="","",原始数据!AW421)</f>
        <v/>
      </c>
      <c r="W421" s="177"/>
      <c r="X421" s="177"/>
      <c r="Y421" s="177"/>
      <c r="Z421" s="167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39" t="str">
        <f>IF(原始数据!AY421="","",原始数据!AY421)</f>
        <v/>
      </c>
      <c r="AB421" s="177"/>
      <c r="AC421" s="177"/>
      <c r="AD421" s="177"/>
      <c r="AE421" s="139" t="str">
        <f>IF(原始数据!K421="","",原始数据!K421)</f>
        <v/>
      </c>
      <c r="AF421" s="139" t="str">
        <f>IF(原始数据!L421="","",原始数据!L421)</f>
        <v/>
      </c>
      <c r="AG421" s="139" t="str">
        <f>IF(原始数据!AZ421="","",原始数据!AZ421)</f>
        <v/>
      </c>
      <c r="AH421" s="177"/>
      <c r="AI421" s="177"/>
      <c r="AJ421" s="177"/>
      <c r="AK421" s="177"/>
      <c r="AL421" s="177"/>
      <c r="AM421" s="168"/>
      <c r="AN421" s="168"/>
      <c r="AO421" s="168"/>
      <c r="AP421" s="168"/>
      <c r="AQ421" s="182"/>
      <c r="AR421" s="182"/>
      <c r="AS421" s="182"/>
      <c r="AT421" s="182"/>
      <c r="AU421" s="183"/>
      <c r="AV421" s="183"/>
      <c r="AW421" s="183"/>
      <c r="AX421" s="183"/>
      <c r="AY421" s="184"/>
      <c r="AZ421" s="184"/>
      <c r="BA421" s="173"/>
      <c r="BB421" s="174"/>
      <c r="BC421" s="175">
        <f t="shared" si="25"/>
        <v>0</v>
      </c>
      <c r="BD421" s="175" t="str">
        <f t="shared" si="26"/>
        <v/>
      </c>
      <c r="BE421" s="142" t="str">
        <f t="shared" si="24"/>
        <v/>
      </c>
      <c r="BF421" s="176" t="str">
        <f t="shared" si="27"/>
        <v/>
      </c>
    </row>
    <row r="422" spans="1:58">
      <c r="A422" s="166">
        <f>输入错误检查!B421</f>
        <v>0</v>
      </c>
      <c r="B422" s="108" t="str">
        <f>原始数据!B422</f>
        <v/>
      </c>
      <c r="C422" s="108" t="str">
        <f>原始数据!C422</f>
        <v/>
      </c>
      <c r="D422" s="108" t="str">
        <f>原始数据!D422</f>
        <v/>
      </c>
      <c r="E422" s="108" t="str">
        <f>原始数据!E422</f>
        <v/>
      </c>
      <c r="F422" s="108" t="str">
        <f>原始数据!F422</f>
        <v/>
      </c>
      <c r="G422" s="108" t="str">
        <f>原始数据!G422</f>
        <v>加</v>
      </c>
      <c r="H422" s="108" t="str">
        <f>原始数据!H422</f>
        <v>下</v>
      </c>
      <c r="I422" s="108" t="str">
        <f>IF(原始数据!Y422="","",原始数据!Y422)</f>
        <v/>
      </c>
      <c r="J422" s="108" t="str">
        <f>原始数据!J422</f>
        <v/>
      </c>
      <c r="K422" s="167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39" t="str">
        <f>IF(原始数据!AT422="","",原始数据!AT422)</f>
        <v/>
      </c>
      <c r="M422" s="177"/>
      <c r="N422" s="181"/>
      <c r="O422" s="181"/>
      <c r="P422" s="167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39" t="str">
        <f>IF(原始数据!AU422="","",原始数据!AU422)</f>
        <v/>
      </c>
      <c r="R422" s="177"/>
      <c r="S422" s="177"/>
      <c r="T422" s="177"/>
      <c r="U422" s="167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39" t="str">
        <f>IF(原始数据!AW422="","",原始数据!AW422)</f>
        <v/>
      </c>
      <c r="W422" s="177"/>
      <c r="X422" s="177"/>
      <c r="Y422" s="177"/>
      <c r="Z422" s="167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39" t="str">
        <f>IF(原始数据!AY422="","",原始数据!AY422)</f>
        <v/>
      </c>
      <c r="AB422" s="177"/>
      <c r="AC422" s="177"/>
      <c r="AD422" s="177"/>
      <c r="AE422" s="139" t="str">
        <f>IF(原始数据!K422="","",原始数据!K422)</f>
        <v/>
      </c>
      <c r="AF422" s="139" t="str">
        <f>IF(原始数据!L422="","",原始数据!L422)</f>
        <v/>
      </c>
      <c r="AG422" s="139" t="str">
        <f>IF(原始数据!AZ422="","",原始数据!AZ422)</f>
        <v/>
      </c>
      <c r="AH422" s="177"/>
      <c r="AI422" s="177"/>
      <c r="AJ422" s="177"/>
      <c r="AK422" s="177"/>
      <c r="AL422" s="177"/>
      <c r="AM422" s="168"/>
      <c r="AN422" s="168"/>
      <c r="AO422" s="168"/>
      <c r="AP422" s="168"/>
      <c r="AQ422" s="182"/>
      <c r="AR422" s="182"/>
      <c r="AS422" s="182"/>
      <c r="AT422" s="182"/>
      <c r="AU422" s="183"/>
      <c r="AV422" s="183"/>
      <c r="AW422" s="183"/>
      <c r="AX422" s="183"/>
      <c r="AY422" s="184"/>
      <c r="AZ422" s="184"/>
      <c r="BA422" s="173"/>
      <c r="BB422" s="174"/>
      <c r="BC422" s="175">
        <f t="shared" si="25"/>
        <v>0</v>
      </c>
      <c r="BD422" s="175" t="str">
        <f t="shared" si="26"/>
        <v/>
      </c>
      <c r="BE422" s="142" t="str">
        <f t="shared" si="24"/>
        <v/>
      </c>
      <c r="BF422" s="176" t="str">
        <f t="shared" si="27"/>
        <v/>
      </c>
    </row>
    <row r="423" spans="1:58">
      <c r="A423" s="166">
        <f>输入错误检查!B422</f>
        <v>0</v>
      </c>
      <c r="B423" s="108" t="str">
        <f>原始数据!B423</f>
        <v/>
      </c>
      <c r="C423" s="108" t="str">
        <f>原始数据!C423</f>
        <v/>
      </c>
      <c r="D423" s="108" t="str">
        <f>原始数据!D423</f>
        <v/>
      </c>
      <c r="E423" s="108" t="str">
        <f>原始数据!E423</f>
        <v/>
      </c>
      <c r="F423" s="108" t="str">
        <f>原始数据!F423</f>
        <v/>
      </c>
      <c r="G423" s="108">
        <f>原始数据!G423</f>
        <v>1</v>
      </c>
      <c r="H423" s="108" t="str">
        <f>原始数据!H423</f>
        <v>上</v>
      </c>
      <c r="I423" s="108" t="str">
        <f>IF(原始数据!Y423="","",原始数据!Y423)</f>
        <v/>
      </c>
      <c r="J423" s="108" t="str">
        <f>原始数据!J423</f>
        <v/>
      </c>
      <c r="K423" s="167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39" t="str">
        <f>IF(原始数据!AT423="","",原始数据!AT423)</f>
        <v/>
      </c>
      <c r="M423" s="177"/>
      <c r="N423" s="181"/>
      <c r="O423" s="181"/>
      <c r="P423" s="167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39" t="str">
        <f>IF(原始数据!AU423="","",原始数据!AU423)</f>
        <v/>
      </c>
      <c r="R423" s="177"/>
      <c r="S423" s="177"/>
      <c r="T423" s="177"/>
      <c r="U423" s="167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39" t="str">
        <f>IF(原始数据!AW423="","",原始数据!AW423)</f>
        <v/>
      </c>
      <c r="W423" s="177"/>
      <c r="X423" s="177"/>
      <c r="Y423" s="177"/>
      <c r="Z423" s="167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39" t="str">
        <f>IF(原始数据!AY423="","",原始数据!AY423)</f>
        <v/>
      </c>
      <c r="AB423" s="177"/>
      <c r="AC423" s="177"/>
      <c r="AD423" s="177"/>
      <c r="AE423" s="139" t="str">
        <f>IF(原始数据!K423="","",原始数据!K423)</f>
        <v/>
      </c>
      <c r="AF423" s="139" t="str">
        <f>IF(原始数据!L423="","",原始数据!L423)</f>
        <v/>
      </c>
      <c r="AG423" s="139" t="str">
        <f>IF(原始数据!AZ423="","",原始数据!AZ423)</f>
        <v/>
      </c>
      <c r="AH423" s="177"/>
      <c r="AI423" s="177"/>
      <c r="AJ423" s="177"/>
      <c r="AK423" s="177"/>
      <c r="AL423" s="177"/>
      <c r="AM423" s="168"/>
      <c r="AN423" s="168"/>
      <c r="AO423" s="168"/>
      <c r="AP423" s="168"/>
      <c r="AQ423" s="182"/>
      <c r="AR423" s="182"/>
      <c r="AS423" s="182"/>
      <c r="AT423" s="182"/>
      <c r="AU423" s="183"/>
      <c r="AV423" s="183"/>
      <c r="AW423" s="183"/>
      <c r="AX423" s="183"/>
      <c r="AY423" s="184"/>
      <c r="AZ423" s="184"/>
      <c r="BA423" s="173"/>
      <c r="BB423" s="174"/>
      <c r="BC423" s="175">
        <f t="shared" si="25"/>
        <v>0</v>
      </c>
      <c r="BD423" s="175" t="str">
        <f t="shared" si="26"/>
        <v/>
      </c>
      <c r="BE423" s="142" t="str">
        <f t="shared" si="24"/>
        <v/>
      </c>
      <c r="BF423" s="176" t="str">
        <f t="shared" si="27"/>
        <v/>
      </c>
    </row>
    <row r="424" spans="1:58">
      <c r="A424" s="166">
        <f>输入错误检查!B423</f>
        <v>0</v>
      </c>
      <c r="B424" s="108" t="str">
        <f>原始数据!B424</f>
        <v/>
      </c>
      <c r="C424" s="108" t="str">
        <f>原始数据!C424</f>
        <v/>
      </c>
      <c r="D424" s="108" t="str">
        <f>原始数据!D424</f>
        <v/>
      </c>
      <c r="E424" s="108" t="str">
        <f>原始数据!E424</f>
        <v/>
      </c>
      <c r="F424" s="108" t="str">
        <f>原始数据!F424</f>
        <v/>
      </c>
      <c r="G424" s="108">
        <f>原始数据!G424</f>
        <v>1</v>
      </c>
      <c r="H424" s="108" t="str">
        <f>原始数据!H424</f>
        <v>下</v>
      </c>
      <c r="I424" s="108" t="str">
        <f>IF(原始数据!Y424="","",原始数据!Y424)</f>
        <v/>
      </c>
      <c r="J424" s="108" t="str">
        <f>原始数据!J424</f>
        <v/>
      </c>
      <c r="K424" s="167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39" t="str">
        <f>IF(原始数据!AT424="","",原始数据!AT424)</f>
        <v/>
      </c>
      <c r="M424" s="177"/>
      <c r="N424" s="181"/>
      <c r="O424" s="181"/>
      <c r="P424" s="167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39" t="str">
        <f>IF(原始数据!AU424="","",原始数据!AU424)</f>
        <v/>
      </c>
      <c r="R424" s="177"/>
      <c r="S424" s="177"/>
      <c r="T424" s="177"/>
      <c r="U424" s="167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39" t="str">
        <f>IF(原始数据!AW424="","",原始数据!AW424)</f>
        <v/>
      </c>
      <c r="W424" s="177"/>
      <c r="X424" s="177"/>
      <c r="Y424" s="177"/>
      <c r="Z424" s="167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39" t="str">
        <f>IF(原始数据!AY424="","",原始数据!AY424)</f>
        <v/>
      </c>
      <c r="AB424" s="177"/>
      <c r="AC424" s="177"/>
      <c r="AD424" s="177"/>
      <c r="AE424" s="139" t="str">
        <f>IF(原始数据!K424="","",原始数据!K424)</f>
        <v/>
      </c>
      <c r="AF424" s="139" t="str">
        <f>IF(原始数据!L424="","",原始数据!L424)</f>
        <v/>
      </c>
      <c r="AG424" s="139" t="str">
        <f>IF(原始数据!AZ424="","",原始数据!AZ424)</f>
        <v/>
      </c>
      <c r="AH424" s="177"/>
      <c r="AI424" s="177"/>
      <c r="AJ424" s="177"/>
      <c r="AK424" s="177"/>
      <c r="AL424" s="177"/>
      <c r="AM424" s="168"/>
      <c r="AN424" s="168"/>
      <c r="AO424" s="168"/>
      <c r="AP424" s="168"/>
      <c r="AQ424" s="182"/>
      <c r="AR424" s="182"/>
      <c r="AS424" s="182"/>
      <c r="AT424" s="182"/>
      <c r="AU424" s="183"/>
      <c r="AV424" s="183"/>
      <c r="AW424" s="183"/>
      <c r="AX424" s="183"/>
      <c r="AY424" s="184"/>
      <c r="AZ424" s="184"/>
      <c r="BA424" s="173"/>
      <c r="BB424" s="174"/>
      <c r="BC424" s="175">
        <f t="shared" si="25"/>
        <v>0</v>
      </c>
      <c r="BD424" s="175" t="str">
        <f t="shared" si="26"/>
        <v/>
      </c>
      <c r="BE424" s="142" t="str">
        <f t="shared" si="24"/>
        <v/>
      </c>
      <c r="BF424" s="176" t="str">
        <f t="shared" si="27"/>
        <v/>
      </c>
    </row>
    <row r="425" spans="1:58">
      <c r="A425" s="166">
        <f>输入错误检查!B424</f>
        <v>0</v>
      </c>
      <c r="B425" s="108" t="str">
        <f>原始数据!B425</f>
        <v/>
      </c>
      <c r="C425" s="108" t="str">
        <f>原始数据!C425</f>
        <v/>
      </c>
      <c r="D425" s="108" t="str">
        <f>原始数据!D425</f>
        <v/>
      </c>
      <c r="E425" s="108" t="str">
        <f>原始数据!E425</f>
        <v/>
      </c>
      <c r="F425" s="108" t="str">
        <f>原始数据!F425</f>
        <v/>
      </c>
      <c r="G425" s="108">
        <f>原始数据!G425</f>
        <v>2</v>
      </c>
      <c r="H425" s="108" t="str">
        <f>原始数据!H425</f>
        <v>上</v>
      </c>
      <c r="I425" s="108" t="str">
        <f>IF(原始数据!Y425="","",原始数据!Y425)</f>
        <v/>
      </c>
      <c r="J425" s="108" t="str">
        <f>原始数据!J425</f>
        <v/>
      </c>
      <c r="K425" s="167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39" t="str">
        <f>IF(原始数据!AT425="","",原始数据!AT425)</f>
        <v/>
      </c>
      <c r="M425" s="177"/>
      <c r="N425" s="181"/>
      <c r="O425" s="181"/>
      <c r="P425" s="167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39" t="str">
        <f>IF(原始数据!AU425="","",原始数据!AU425)</f>
        <v/>
      </c>
      <c r="R425" s="177"/>
      <c r="S425" s="177"/>
      <c r="T425" s="177"/>
      <c r="U425" s="167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39" t="str">
        <f>IF(原始数据!AW425="","",原始数据!AW425)</f>
        <v/>
      </c>
      <c r="W425" s="177"/>
      <c r="X425" s="177"/>
      <c r="Y425" s="177"/>
      <c r="Z425" s="167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39" t="str">
        <f>IF(原始数据!AY425="","",原始数据!AY425)</f>
        <v/>
      </c>
      <c r="AB425" s="177"/>
      <c r="AC425" s="177"/>
      <c r="AD425" s="177"/>
      <c r="AE425" s="139" t="str">
        <f>IF(原始数据!K425="","",原始数据!K425)</f>
        <v/>
      </c>
      <c r="AF425" s="139" t="str">
        <f>IF(原始数据!L425="","",原始数据!L425)</f>
        <v/>
      </c>
      <c r="AG425" s="139" t="str">
        <f>IF(原始数据!AZ425="","",原始数据!AZ425)</f>
        <v/>
      </c>
      <c r="AH425" s="177"/>
      <c r="AI425" s="177"/>
      <c r="AJ425" s="177"/>
      <c r="AK425" s="177"/>
      <c r="AL425" s="177"/>
      <c r="AM425" s="168"/>
      <c r="AN425" s="168"/>
      <c r="AO425" s="168"/>
      <c r="AP425" s="168"/>
      <c r="AQ425" s="182"/>
      <c r="AR425" s="182"/>
      <c r="AS425" s="182"/>
      <c r="AT425" s="182"/>
      <c r="AU425" s="183"/>
      <c r="AV425" s="183"/>
      <c r="AW425" s="183"/>
      <c r="AX425" s="183"/>
      <c r="AY425" s="184"/>
      <c r="AZ425" s="184"/>
      <c r="BA425" s="173"/>
      <c r="BB425" s="174"/>
      <c r="BC425" s="175">
        <f t="shared" si="25"/>
        <v>0</v>
      </c>
      <c r="BD425" s="175" t="str">
        <f t="shared" si="26"/>
        <v/>
      </c>
      <c r="BE425" s="142" t="str">
        <f t="shared" si="24"/>
        <v/>
      </c>
      <c r="BF425" s="176" t="str">
        <f t="shared" si="27"/>
        <v/>
      </c>
    </row>
    <row r="426" spans="1:58">
      <c r="A426" s="166">
        <f>输入错误检查!B425</f>
        <v>0</v>
      </c>
      <c r="B426" s="108" t="str">
        <f>原始数据!B426</f>
        <v/>
      </c>
      <c r="C426" s="108" t="str">
        <f>原始数据!C426</f>
        <v/>
      </c>
      <c r="D426" s="108" t="str">
        <f>原始数据!D426</f>
        <v/>
      </c>
      <c r="E426" s="108" t="str">
        <f>原始数据!E426</f>
        <v/>
      </c>
      <c r="F426" s="108" t="str">
        <f>原始数据!F426</f>
        <v/>
      </c>
      <c r="G426" s="108">
        <f>原始数据!G426</f>
        <v>2</v>
      </c>
      <c r="H426" s="108" t="str">
        <f>原始数据!H426</f>
        <v>下</v>
      </c>
      <c r="I426" s="108" t="str">
        <f>IF(原始数据!Y426="","",原始数据!Y426)</f>
        <v/>
      </c>
      <c r="J426" s="108" t="str">
        <f>原始数据!J426</f>
        <v/>
      </c>
      <c r="K426" s="167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39" t="str">
        <f>IF(原始数据!AT426="","",原始数据!AT426)</f>
        <v/>
      </c>
      <c r="M426" s="177"/>
      <c r="N426" s="181"/>
      <c r="O426" s="181"/>
      <c r="P426" s="167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39" t="str">
        <f>IF(原始数据!AU426="","",原始数据!AU426)</f>
        <v/>
      </c>
      <c r="R426" s="177"/>
      <c r="S426" s="177"/>
      <c r="T426" s="177"/>
      <c r="U426" s="167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39" t="str">
        <f>IF(原始数据!AW426="","",原始数据!AW426)</f>
        <v/>
      </c>
      <c r="W426" s="177"/>
      <c r="X426" s="177"/>
      <c r="Y426" s="177"/>
      <c r="Z426" s="167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39" t="str">
        <f>IF(原始数据!AY426="","",原始数据!AY426)</f>
        <v/>
      </c>
      <c r="AB426" s="177"/>
      <c r="AC426" s="177"/>
      <c r="AD426" s="177"/>
      <c r="AE426" s="139" t="str">
        <f>IF(原始数据!K426="","",原始数据!K426)</f>
        <v/>
      </c>
      <c r="AF426" s="139" t="str">
        <f>IF(原始数据!L426="","",原始数据!L426)</f>
        <v/>
      </c>
      <c r="AG426" s="139" t="str">
        <f>IF(原始数据!AZ426="","",原始数据!AZ426)</f>
        <v/>
      </c>
      <c r="AH426" s="177"/>
      <c r="AI426" s="177"/>
      <c r="AJ426" s="177"/>
      <c r="AK426" s="177"/>
      <c r="AL426" s="177"/>
      <c r="AM426" s="168"/>
      <c r="AN426" s="168"/>
      <c r="AO426" s="168"/>
      <c r="AP426" s="168"/>
      <c r="AQ426" s="182"/>
      <c r="AR426" s="182"/>
      <c r="AS426" s="182"/>
      <c r="AT426" s="182"/>
      <c r="AU426" s="183"/>
      <c r="AV426" s="183"/>
      <c r="AW426" s="183"/>
      <c r="AX426" s="183"/>
      <c r="AY426" s="184"/>
      <c r="AZ426" s="184"/>
      <c r="BA426" s="173"/>
      <c r="BB426" s="174"/>
      <c r="BC426" s="175">
        <f t="shared" si="25"/>
        <v>0</v>
      </c>
      <c r="BD426" s="175" t="str">
        <f t="shared" si="26"/>
        <v/>
      </c>
      <c r="BE426" s="142" t="str">
        <f t="shared" si="24"/>
        <v/>
      </c>
      <c r="BF426" s="176" t="str">
        <f t="shared" si="27"/>
        <v/>
      </c>
    </row>
    <row r="427" spans="1:58">
      <c r="A427" s="166">
        <f>输入错误检查!B426</f>
        <v>0</v>
      </c>
      <c r="B427" s="108" t="str">
        <f>原始数据!B427</f>
        <v/>
      </c>
      <c r="C427" s="108" t="str">
        <f>原始数据!C427</f>
        <v/>
      </c>
      <c r="D427" s="108" t="str">
        <f>原始数据!D427</f>
        <v/>
      </c>
      <c r="E427" s="108" t="str">
        <f>原始数据!E427</f>
        <v/>
      </c>
      <c r="F427" s="108" t="str">
        <f>原始数据!F427</f>
        <v/>
      </c>
      <c r="G427" s="108">
        <f>原始数据!G427</f>
        <v>3</v>
      </c>
      <c r="H427" s="108" t="str">
        <f>原始数据!H427</f>
        <v>上</v>
      </c>
      <c r="I427" s="108" t="str">
        <f>IF(原始数据!Y427="","",原始数据!Y427)</f>
        <v/>
      </c>
      <c r="J427" s="108" t="str">
        <f>原始数据!J427</f>
        <v/>
      </c>
      <c r="K427" s="167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39" t="str">
        <f>IF(原始数据!AT427="","",原始数据!AT427)</f>
        <v/>
      </c>
      <c r="M427" s="177"/>
      <c r="N427" s="181"/>
      <c r="O427" s="181"/>
      <c r="P427" s="167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39" t="str">
        <f>IF(原始数据!AU427="","",原始数据!AU427)</f>
        <v/>
      </c>
      <c r="R427" s="177"/>
      <c r="S427" s="177"/>
      <c r="T427" s="177"/>
      <c r="U427" s="167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39" t="str">
        <f>IF(原始数据!AW427="","",原始数据!AW427)</f>
        <v/>
      </c>
      <c r="W427" s="177"/>
      <c r="X427" s="177"/>
      <c r="Y427" s="177"/>
      <c r="Z427" s="167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39" t="str">
        <f>IF(原始数据!AY427="","",原始数据!AY427)</f>
        <v/>
      </c>
      <c r="AB427" s="177"/>
      <c r="AC427" s="177"/>
      <c r="AD427" s="177"/>
      <c r="AE427" s="139" t="str">
        <f>IF(原始数据!K427="","",原始数据!K427)</f>
        <v/>
      </c>
      <c r="AF427" s="139" t="str">
        <f>IF(原始数据!L427="","",原始数据!L427)</f>
        <v/>
      </c>
      <c r="AG427" s="139" t="str">
        <f>IF(原始数据!AZ427="","",原始数据!AZ427)</f>
        <v/>
      </c>
      <c r="AH427" s="177"/>
      <c r="AI427" s="177"/>
      <c r="AJ427" s="177"/>
      <c r="AK427" s="177"/>
      <c r="AL427" s="177"/>
      <c r="AM427" s="168"/>
      <c r="AN427" s="168"/>
      <c r="AO427" s="168"/>
      <c r="AP427" s="168"/>
      <c r="AQ427" s="182"/>
      <c r="AR427" s="182"/>
      <c r="AS427" s="182"/>
      <c r="AT427" s="182"/>
      <c r="AU427" s="183"/>
      <c r="AV427" s="183"/>
      <c r="AW427" s="183"/>
      <c r="AX427" s="183"/>
      <c r="AY427" s="184"/>
      <c r="AZ427" s="184"/>
      <c r="BA427" s="173"/>
      <c r="BB427" s="174"/>
      <c r="BC427" s="175">
        <f t="shared" si="25"/>
        <v>0</v>
      </c>
      <c r="BD427" s="175" t="str">
        <f t="shared" si="26"/>
        <v/>
      </c>
      <c r="BE427" s="142" t="str">
        <f t="shared" si="24"/>
        <v/>
      </c>
      <c r="BF427" s="176" t="str">
        <f t="shared" si="27"/>
        <v/>
      </c>
    </row>
    <row r="428" spans="1:58">
      <c r="A428" s="166">
        <f>输入错误检查!B427</f>
        <v>0</v>
      </c>
      <c r="B428" s="108" t="str">
        <f>原始数据!B428</f>
        <v/>
      </c>
      <c r="C428" s="108" t="str">
        <f>原始数据!C428</f>
        <v/>
      </c>
      <c r="D428" s="108" t="str">
        <f>原始数据!D428</f>
        <v/>
      </c>
      <c r="E428" s="108" t="str">
        <f>原始数据!E428</f>
        <v/>
      </c>
      <c r="F428" s="108" t="str">
        <f>原始数据!F428</f>
        <v/>
      </c>
      <c r="G428" s="108">
        <f>原始数据!G428</f>
        <v>3</v>
      </c>
      <c r="H428" s="108" t="str">
        <f>原始数据!H428</f>
        <v>下</v>
      </c>
      <c r="I428" s="108" t="str">
        <f>IF(原始数据!Y428="","",原始数据!Y428)</f>
        <v/>
      </c>
      <c r="J428" s="108" t="str">
        <f>原始数据!J428</f>
        <v/>
      </c>
      <c r="K428" s="167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39" t="str">
        <f>IF(原始数据!AT428="","",原始数据!AT428)</f>
        <v/>
      </c>
      <c r="M428" s="177"/>
      <c r="N428" s="181"/>
      <c r="O428" s="181"/>
      <c r="P428" s="167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39" t="str">
        <f>IF(原始数据!AU428="","",原始数据!AU428)</f>
        <v/>
      </c>
      <c r="R428" s="177"/>
      <c r="S428" s="177"/>
      <c r="T428" s="177"/>
      <c r="U428" s="167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39" t="str">
        <f>IF(原始数据!AW428="","",原始数据!AW428)</f>
        <v/>
      </c>
      <c r="W428" s="177"/>
      <c r="X428" s="177"/>
      <c r="Y428" s="177"/>
      <c r="Z428" s="167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39" t="str">
        <f>IF(原始数据!AY428="","",原始数据!AY428)</f>
        <v/>
      </c>
      <c r="AB428" s="177"/>
      <c r="AC428" s="177"/>
      <c r="AD428" s="177"/>
      <c r="AE428" s="139" t="str">
        <f>IF(原始数据!K428="","",原始数据!K428)</f>
        <v/>
      </c>
      <c r="AF428" s="139" t="str">
        <f>IF(原始数据!L428="","",原始数据!L428)</f>
        <v/>
      </c>
      <c r="AG428" s="139" t="str">
        <f>IF(原始数据!AZ428="","",原始数据!AZ428)</f>
        <v/>
      </c>
      <c r="AH428" s="177"/>
      <c r="AI428" s="177"/>
      <c r="AJ428" s="177"/>
      <c r="AK428" s="177"/>
      <c r="AL428" s="177"/>
      <c r="AM428" s="168"/>
      <c r="AN428" s="168"/>
      <c r="AO428" s="168"/>
      <c r="AP428" s="168"/>
      <c r="AQ428" s="182"/>
      <c r="AR428" s="182"/>
      <c r="AS428" s="182"/>
      <c r="AT428" s="182"/>
      <c r="AU428" s="183"/>
      <c r="AV428" s="183"/>
      <c r="AW428" s="183"/>
      <c r="AX428" s="183"/>
      <c r="AY428" s="184"/>
      <c r="AZ428" s="184"/>
      <c r="BA428" s="173"/>
      <c r="BB428" s="174"/>
      <c r="BC428" s="175">
        <f t="shared" si="25"/>
        <v>0</v>
      </c>
      <c r="BD428" s="175" t="str">
        <f t="shared" si="26"/>
        <v/>
      </c>
      <c r="BE428" s="142" t="str">
        <f t="shared" si="24"/>
        <v/>
      </c>
      <c r="BF428" s="176" t="str">
        <f t="shared" si="27"/>
        <v/>
      </c>
    </row>
    <row r="429" spans="1:58">
      <c r="A429" s="166">
        <f>输入错误检查!B428</f>
        <v>0</v>
      </c>
      <c r="B429" s="108" t="str">
        <f>原始数据!B429</f>
        <v/>
      </c>
      <c r="C429" s="108" t="str">
        <f>原始数据!C429</f>
        <v/>
      </c>
      <c r="D429" s="108" t="str">
        <f>原始数据!D429</f>
        <v/>
      </c>
      <c r="E429" s="108" t="str">
        <f>原始数据!E429</f>
        <v/>
      </c>
      <c r="F429" s="108" t="str">
        <f>原始数据!F429</f>
        <v/>
      </c>
      <c r="G429" s="108">
        <f>原始数据!G429</f>
        <v>4</v>
      </c>
      <c r="H429" s="108" t="str">
        <f>原始数据!H429</f>
        <v>上</v>
      </c>
      <c r="I429" s="108" t="str">
        <f>IF(原始数据!Y429="","",原始数据!Y429)</f>
        <v/>
      </c>
      <c r="J429" s="108" t="str">
        <f>原始数据!J429</f>
        <v/>
      </c>
      <c r="K429" s="167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39" t="str">
        <f>IF(原始数据!AT429="","",原始数据!AT429)</f>
        <v/>
      </c>
      <c r="M429" s="177"/>
      <c r="N429" s="181"/>
      <c r="O429" s="181"/>
      <c r="P429" s="167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39" t="str">
        <f>IF(原始数据!AU429="","",原始数据!AU429)</f>
        <v/>
      </c>
      <c r="R429" s="177"/>
      <c r="S429" s="177"/>
      <c r="T429" s="177"/>
      <c r="U429" s="167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39" t="str">
        <f>IF(原始数据!AW429="","",原始数据!AW429)</f>
        <v/>
      </c>
      <c r="W429" s="177"/>
      <c r="X429" s="177"/>
      <c r="Y429" s="177"/>
      <c r="Z429" s="167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39" t="str">
        <f>IF(原始数据!AY429="","",原始数据!AY429)</f>
        <v/>
      </c>
      <c r="AB429" s="177"/>
      <c r="AC429" s="177"/>
      <c r="AD429" s="177"/>
      <c r="AE429" s="139" t="str">
        <f>IF(原始数据!K429="","",原始数据!K429)</f>
        <v/>
      </c>
      <c r="AF429" s="139" t="str">
        <f>IF(原始数据!L429="","",原始数据!L429)</f>
        <v/>
      </c>
      <c r="AG429" s="139" t="str">
        <f>IF(原始数据!AZ429="","",原始数据!AZ429)</f>
        <v/>
      </c>
      <c r="AH429" s="177"/>
      <c r="AI429" s="177"/>
      <c r="AJ429" s="177"/>
      <c r="AK429" s="177"/>
      <c r="AL429" s="177"/>
      <c r="AM429" s="168"/>
      <c r="AN429" s="168"/>
      <c r="AO429" s="168"/>
      <c r="AP429" s="168"/>
      <c r="AQ429" s="182"/>
      <c r="AR429" s="182"/>
      <c r="AS429" s="182"/>
      <c r="AT429" s="182"/>
      <c r="AU429" s="183"/>
      <c r="AV429" s="183"/>
      <c r="AW429" s="183"/>
      <c r="AX429" s="183"/>
      <c r="AY429" s="184"/>
      <c r="AZ429" s="184"/>
      <c r="BA429" s="173"/>
      <c r="BB429" s="174"/>
      <c r="BC429" s="175">
        <f t="shared" si="25"/>
        <v>0</v>
      </c>
      <c r="BD429" s="175" t="str">
        <f t="shared" si="26"/>
        <v/>
      </c>
      <c r="BE429" s="142" t="str">
        <f t="shared" si="24"/>
        <v/>
      </c>
      <c r="BF429" s="176" t="str">
        <f t="shared" si="27"/>
        <v/>
      </c>
    </row>
    <row r="430" spans="1:58">
      <c r="A430" s="166">
        <f>输入错误检查!B429</f>
        <v>0</v>
      </c>
      <c r="B430" s="108" t="str">
        <f>原始数据!B430</f>
        <v/>
      </c>
      <c r="C430" s="108" t="str">
        <f>原始数据!C430</f>
        <v/>
      </c>
      <c r="D430" s="108" t="str">
        <f>原始数据!D430</f>
        <v/>
      </c>
      <c r="E430" s="108" t="str">
        <f>原始数据!E430</f>
        <v/>
      </c>
      <c r="F430" s="108" t="str">
        <f>原始数据!F430</f>
        <v/>
      </c>
      <c r="G430" s="108">
        <f>原始数据!G430</f>
        <v>4</v>
      </c>
      <c r="H430" s="108" t="str">
        <f>原始数据!H430</f>
        <v>下</v>
      </c>
      <c r="I430" s="108" t="str">
        <f>IF(原始数据!Y430="","",原始数据!Y430)</f>
        <v/>
      </c>
      <c r="J430" s="108" t="str">
        <f>原始数据!J430</f>
        <v/>
      </c>
      <c r="K430" s="167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39" t="str">
        <f>IF(原始数据!AT430="","",原始数据!AT430)</f>
        <v/>
      </c>
      <c r="M430" s="177"/>
      <c r="N430" s="181"/>
      <c r="O430" s="181"/>
      <c r="P430" s="167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39" t="str">
        <f>IF(原始数据!AU430="","",原始数据!AU430)</f>
        <v/>
      </c>
      <c r="R430" s="177"/>
      <c r="S430" s="177"/>
      <c r="T430" s="177"/>
      <c r="U430" s="167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39" t="str">
        <f>IF(原始数据!AW430="","",原始数据!AW430)</f>
        <v/>
      </c>
      <c r="W430" s="177"/>
      <c r="X430" s="177"/>
      <c r="Y430" s="177"/>
      <c r="Z430" s="167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39" t="str">
        <f>IF(原始数据!AY430="","",原始数据!AY430)</f>
        <v/>
      </c>
      <c r="AB430" s="177"/>
      <c r="AC430" s="177"/>
      <c r="AD430" s="177"/>
      <c r="AE430" s="139" t="str">
        <f>IF(原始数据!K430="","",原始数据!K430)</f>
        <v/>
      </c>
      <c r="AF430" s="139" t="str">
        <f>IF(原始数据!L430="","",原始数据!L430)</f>
        <v/>
      </c>
      <c r="AG430" s="139" t="str">
        <f>IF(原始数据!AZ430="","",原始数据!AZ430)</f>
        <v/>
      </c>
      <c r="AH430" s="177"/>
      <c r="AI430" s="177"/>
      <c r="AJ430" s="177"/>
      <c r="AK430" s="177"/>
      <c r="AL430" s="177"/>
      <c r="AM430" s="168"/>
      <c r="AN430" s="168"/>
      <c r="AO430" s="168"/>
      <c r="AP430" s="168"/>
      <c r="AQ430" s="182"/>
      <c r="AR430" s="182"/>
      <c r="AS430" s="182"/>
      <c r="AT430" s="182"/>
      <c r="AU430" s="183"/>
      <c r="AV430" s="183"/>
      <c r="AW430" s="183"/>
      <c r="AX430" s="183"/>
      <c r="AY430" s="184"/>
      <c r="AZ430" s="184"/>
      <c r="BA430" s="173"/>
      <c r="BB430" s="174"/>
      <c r="BC430" s="175">
        <f t="shared" si="25"/>
        <v>0</v>
      </c>
      <c r="BD430" s="175" t="str">
        <f t="shared" si="26"/>
        <v/>
      </c>
      <c r="BE430" s="142" t="str">
        <f t="shared" si="24"/>
        <v/>
      </c>
      <c r="BF430" s="176" t="str">
        <f t="shared" si="27"/>
        <v/>
      </c>
    </row>
    <row r="431" spans="1:58">
      <c r="A431" s="166">
        <f>输入错误检查!B430</f>
        <v>0</v>
      </c>
      <c r="B431" s="108" t="str">
        <f>原始数据!B431</f>
        <v/>
      </c>
      <c r="C431" s="108" t="str">
        <f>原始数据!C431</f>
        <v/>
      </c>
      <c r="D431" s="108" t="str">
        <f>原始数据!D431</f>
        <v/>
      </c>
      <c r="E431" s="108" t="str">
        <f>原始数据!E431</f>
        <v/>
      </c>
      <c r="F431" s="108" t="str">
        <f>原始数据!F431</f>
        <v/>
      </c>
      <c r="G431" s="108">
        <f>原始数据!G431</f>
        <v>5</v>
      </c>
      <c r="H431" s="108" t="str">
        <f>原始数据!H431</f>
        <v>上</v>
      </c>
      <c r="I431" s="108" t="str">
        <f>IF(原始数据!Y431="","",原始数据!Y431)</f>
        <v/>
      </c>
      <c r="J431" s="108" t="str">
        <f>原始数据!J431</f>
        <v/>
      </c>
      <c r="K431" s="167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39" t="str">
        <f>IF(原始数据!AT431="","",原始数据!AT431)</f>
        <v/>
      </c>
      <c r="M431" s="177"/>
      <c r="N431" s="181"/>
      <c r="O431" s="181"/>
      <c r="P431" s="167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39" t="str">
        <f>IF(原始数据!AU431="","",原始数据!AU431)</f>
        <v/>
      </c>
      <c r="R431" s="177"/>
      <c r="S431" s="177"/>
      <c r="T431" s="177"/>
      <c r="U431" s="167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39" t="str">
        <f>IF(原始数据!AW431="","",原始数据!AW431)</f>
        <v/>
      </c>
      <c r="W431" s="177"/>
      <c r="X431" s="177"/>
      <c r="Y431" s="177"/>
      <c r="Z431" s="167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39" t="str">
        <f>IF(原始数据!AY431="","",原始数据!AY431)</f>
        <v/>
      </c>
      <c r="AB431" s="177"/>
      <c r="AC431" s="177"/>
      <c r="AD431" s="177"/>
      <c r="AE431" s="139" t="str">
        <f>IF(原始数据!K431="","",原始数据!K431)</f>
        <v/>
      </c>
      <c r="AF431" s="139" t="str">
        <f>IF(原始数据!L431="","",原始数据!L431)</f>
        <v/>
      </c>
      <c r="AG431" s="139" t="str">
        <f>IF(原始数据!AZ431="","",原始数据!AZ431)</f>
        <v/>
      </c>
      <c r="AH431" s="177"/>
      <c r="AI431" s="177"/>
      <c r="AJ431" s="177"/>
      <c r="AK431" s="177"/>
      <c r="AL431" s="177"/>
      <c r="AM431" s="168"/>
      <c r="AN431" s="168"/>
      <c r="AO431" s="168"/>
      <c r="AP431" s="168"/>
      <c r="AQ431" s="182"/>
      <c r="AR431" s="182"/>
      <c r="AS431" s="182"/>
      <c r="AT431" s="182"/>
      <c r="AU431" s="183"/>
      <c r="AV431" s="183"/>
      <c r="AW431" s="183"/>
      <c r="AX431" s="183"/>
      <c r="AY431" s="184"/>
      <c r="AZ431" s="184"/>
      <c r="BA431" s="173"/>
      <c r="BB431" s="174"/>
      <c r="BC431" s="175">
        <f t="shared" si="25"/>
        <v>0</v>
      </c>
      <c r="BD431" s="175" t="str">
        <f t="shared" si="26"/>
        <v/>
      </c>
      <c r="BE431" s="142" t="str">
        <f t="shared" si="24"/>
        <v/>
      </c>
      <c r="BF431" s="176" t="str">
        <f t="shared" si="27"/>
        <v/>
      </c>
    </row>
    <row r="432" spans="1:58">
      <c r="A432" s="166">
        <f>输入错误检查!B431</f>
        <v>0</v>
      </c>
      <c r="B432" s="108" t="str">
        <f>原始数据!B432</f>
        <v/>
      </c>
      <c r="C432" s="108" t="str">
        <f>原始数据!C432</f>
        <v/>
      </c>
      <c r="D432" s="108" t="str">
        <f>原始数据!D432</f>
        <v/>
      </c>
      <c r="E432" s="108" t="str">
        <f>原始数据!E432</f>
        <v/>
      </c>
      <c r="F432" s="108" t="str">
        <f>原始数据!F432</f>
        <v/>
      </c>
      <c r="G432" s="108">
        <f>原始数据!G432</f>
        <v>5</v>
      </c>
      <c r="H432" s="108" t="str">
        <f>原始数据!H432</f>
        <v>下</v>
      </c>
      <c r="I432" s="108" t="str">
        <f>IF(原始数据!Y432="","",原始数据!Y432)</f>
        <v/>
      </c>
      <c r="J432" s="108" t="str">
        <f>原始数据!J432</f>
        <v/>
      </c>
      <c r="K432" s="167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39" t="str">
        <f>IF(原始数据!AT432="","",原始数据!AT432)</f>
        <v/>
      </c>
      <c r="M432" s="177"/>
      <c r="N432" s="181"/>
      <c r="O432" s="181"/>
      <c r="P432" s="167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39" t="str">
        <f>IF(原始数据!AU432="","",原始数据!AU432)</f>
        <v/>
      </c>
      <c r="R432" s="177"/>
      <c r="S432" s="177"/>
      <c r="T432" s="177"/>
      <c r="U432" s="167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39" t="str">
        <f>IF(原始数据!AW432="","",原始数据!AW432)</f>
        <v/>
      </c>
      <c r="W432" s="177"/>
      <c r="X432" s="177"/>
      <c r="Y432" s="177"/>
      <c r="Z432" s="167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39" t="str">
        <f>IF(原始数据!AY432="","",原始数据!AY432)</f>
        <v/>
      </c>
      <c r="AB432" s="177"/>
      <c r="AC432" s="177"/>
      <c r="AD432" s="177"/>
      <c r="AE432" s="139" t="str">
        <f>IF(原始数据!K432="","",原始数据!K432)</f>
        <v/>
      </c>
      <c r="AF432" s="139" t="str">
        <f>IF(原始数据!L432="","",原始数据!L432)</f>
        <v/>
      </c>
      <c r="AG432" s="139" t="str">
        <f>IF(原始数据!AZ432="","",原始数据!AZ432)</f>
        <v/>
      </c>
      <c r="AH432" s="177"/>
      <c r="AI432" s="177"/>
      <c r="AJ432" s="177"/>
      <c r="AK432" s="177"/>
      <c r="AL432" s="177"/>
      <c r="AM432" s="168"/>
      <c r="AN432" s="168"/>
      <c r="AO432" s="168"/>
      <c r="AP432" s="168"/>
      <c r="AQ432" s="182"/>
      <c r="AR432" s="182"/>
      <c r="AS432" s="182"/>
      <c r="AT432" s="182"/>
      <c r="AU432" s="183"/>
      <c r="AV432" s="183"/>
      <c r="AW432" s="183"/>
      <c r="AX432" s="183"/>
      <c r="AY432" s="184"/>
      <c r="AZ432" s="184"/>
      <c r="BA432" s="173"/>
      <c r="BB432" s="174"/>
      <c r="BC432" s="175">
        <f t="shared" si="25"/>
        <v>0</v>
      </c>
      <c r="BD432" s="175" t="str">
        <f t="shared" si="26"/>
        <v/>
      </c>
      <c r="BE432" s="142" t="str">
        <f t="shared" si="24"/>
        <v/>
      </c>
      <c r="BF432" s="176" t="str">
        <f t="shared" si="27"/>
        <v/>
      </c>
    </row>
    <row r="433" spans="1:58">
      <c r="A433" s="166">
        <f>输入错误检查!B432</f>
        <v>0</v>
      </c>
      <c r="B433" s="108" t="str">
        <f>原始数据!B433</f>
        <v/>
      </c>
      <c r="C433" s="108" t="str">
        <f>原始数据!C433</f>
        <v/>
      </c>
      <c r="D433" s="108" t="str">
        <f>原始数据!D433</f>
        <v/>
      </c>
      <c r="E433" s="108" t="str">
        <f>原始数据!E433</f>
        <v/>
      </c>
      <c r="F433" s="108" t="str">
        <f>原始数据!F433</f>
        <v/>
      </c>
      <c r="G433" s="108" t="str">
        <f>原始数据!G433</f>
        <v>加</v>
      </c>
      <c r="H433" s="108" t="str">
        <f>原始数据!H433</f>
        <v>上</v>
      </c>
      <c r="I433" s="108" t="str">
        <f>IF(原始数据!Y433="","",原始数据!Y433)</f>
        <v/>
      </c>
      <c r="J433" s="108" t="str">
        <f>原始数据!J433</f>
        <v/>
      </c>
      <c r="K433" s="167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39" t="str">
        <f>IF(原始数据!AT433="","",原始数据!AT433)</f>
        <v/>
      </c>
      <c r="M433" s="177"/>
      <c r="N433" s="181"/>
      <c r="O433" s="181"/>
      <c r="P433" s="167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39" t="str">
        <f>IF(原始数据!AU433="","",原始数据!AU433)</f>
        <v/>
      </c>
      <c r="R433" s="177"/>
      <c r="S433" s="177"/>
      <c r="T433" s="177"/>
      <c r="U433" s="167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39" t="str">
        <f>IF(原始数据!AW433="","",原始数据!AW433)</f>
        <v/>
      </c>
      <c r="W433" s="177"/>
      <c r="X433" s="177"/>
      <c r="Y433" s="177"/>
      <c r="Z433" s="167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39" t="str">
        <f>IF(原始数据!AY433="","",原始数据!AY433)</f>
        <v/>
      </c>
      <c r="AB433" s="177"/>
      <c r="AC433" s="177"/>
      <c r="AD433" s="177"/>
      <c r="AE433" s="139" t="str">
        <f>IF(原始数据!K433="","",原始数据!K433)</f>
        <v/>
      </c>
      <c r="AF433" s="139" t="str">
        <f>IF(原始数据!L433="","",原始数据!L433)</f>
        <v/>
      </c>
      <c r="AG433" s="139" t="str">
        <f>IF(原始数据!AZ433="","",原始数据!AZ433)</f>
        <v/>
      </c>
      <c r="AH433" s="177"/>
      <c r="AI433" s="177"/>
      <c r="AJ433" s="177"/>
      <c r="AK433" s="177"/>
      <c r="AL433" s="177"/>
      <c r="AM433" s="168"/>
      <c r="AN433" s="168"/>
      <c r="AO433" s="168"/>
      <c r="AP433" s="168"/>
      <c r="AQ433" s="182"/>
      <c r="AR433" s="182"/>
      <c r="AS433" s="182"/>
      <c r="AT433" s="182"/>
      <c r="AU433" s="183"/>
      <c r="AV433" s="183"/>
      <c r="AW433" s="183"/>
      <c r="AX433" s="183"/>
      <c r="AY433" s="184"/>
      <c r="AZ433" s="184"/>
      <c r="BA433" s="173"/>
      <c r="BB433" s="174"/>
      <c r="BC433" s="175">
        <f t="shared" si="25"/>
        <v>0</v>
      </c>
      <c r="BD433" s="175" t="str">
        <f t="shared" si="26"/>
        <v/>
      </c>
      <c r="BE433" s="142" t="str">
        <f t="shared" si="24"/>
        <v/>
      </c>
      <c r="BF433" s="176" t="str">
        <f t="shared" si="27"/>
        <v/>
      </c>
    </row>
    <row r="434" spans="1:58">
      <c r="A434" s="166">
        <f>输入错误检查!B433</f>
        <v>0</v>
      </c>
      <c r="B434" s="108" t="str">
        <f>原始数据!B434</f>
        <v/>
      </c>
      <c r="C434" s="108" t="str">
        <f>原始数据!C434</f>
        <v/>
      </c>
      <c r="D434" s="108" t="str">
        <f>原始数据!D434</f>
        <v/>
      </c>
      <c r="E434" s="108" t="str">
        <f>原始数据!E434</f>
        <v/>
      </c>
      <c r="F434" s="108" t="str">
        <f>原始数据!F434</f>
        <v/>
      </c>
      <c r="G434" s="108" t="str">
        <f>原始数据!G434</f>
        <v>加</v>
      </c>
      <c r="H434" s="108" t="str">
        <f>原始数据!H434</f>
        <v>下</v>
      </c>
      <c r="I434" s="108" t="str">
        <f>IF(原始数据!Y434="","",原始数据!Y434)</f>
        <v/>
      </c>
      <c r="J434" s="108" t="str">
        <f>原始数据!J434</f>
        <v/>
      </c>
      <c r="K434" s="167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39" t="str">
        <f>IF(原始数据!AT434="","",原始数据!AT434)</f>
        <v/>
      </c>
      <c r="M434" s="177"/>
      <c r="N434" s="181"/>
      <c r="O434" s="181"/>
      <c r="P434" s="167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39" t="str">
        <f>IF(原始数据!AU434="","",原始数据!AU434)</f>
        <v/>
      </c>
      <c r="R434" s="177"/>
      <c r="S434" s="177"/>
      <c r="T434" s="177"/>
      <c r="U434" s="167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39" t="str">
        <f>IF(原始数据!AW434="","",原始数据!AW434)</f>
        <v/>
      </c>
      <c r="W434" s="177"/>
      <c r="X434" s="177"/>
      <c r="Y434" s="177"/>
      <c r="Z434" s="167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39" t="str">
        <f>IF(原始数据!AY434="","",原始数据!AY434)</f>
        <v/>
      </c>
      <c r="AB434" s="177"/>
      <c r="AC434" s="177"/>
      <c r="AD434" s="177"/>
      <c r="AE434" s="139" t="str">
        <f>IF(原始数据!K434="","",原始数据!K434)</f>
        <v/>
      </c>
      <c r="AF434" s="139" t="str">
        <f>IF(原始数据!L434="","",原始数据!L434)</f>
        <v/>
      </c>
      <c r="AG434" s="139" t="str">
        <f>IF(原始数据!AZ434="","",原始数据!AZ434)</f>
        <v/>
      </c>
      <c r="AH434" s="177"/>
      <c r="AI434" s="177"/>
      <c r="AJ434" s="177"/>
      <c r="AK434" s="177"/>
      <c r="AL434" s="177"/>
      <c r="AM434" s="168"/>
      <c r="AN434" s="168"/>
      <c r="AO434" s="168"/>
      <c r="AP434" s="168"/>
      <c r="AQ434" s="182"/>
      <c r="AR434" s="182"/>
      <c r="AS434" s="182"/>
      <c r="AT434" s="182"/>
      <c r="AU434" s="183"/>
      <c r="AV434" s="183"/>
      <c r="AW434" s="183"/>
      <c r="AX434" s="183"/>
      <c r="AY434" s="184"/>
      <c r="AZ434" s="184"/>
      <c r="BA434" s="173"/>
      <c r="BB434" s="174"/>
      <c r="BC434" s="175">
        <f t="shared" si="25"/>
        <v>0</v>
      </c>
      <c r="BD434" s="175" t="str">
        <f t="shared" si="26"/>
        <v/>
      </c>
      <c r="BE434" s="142" t="str">
        <f t="shared" si="24"/>
        <v/>
      </c>
      <c r="BF434" s="176" t="str">
        <f t="shared" si="27"/>
        <v/>
      </c>
    </row>
    <row r="435" spans="1:58">
      <c r="A435" s="166">
        <f>输入错误检查!B434</f>
        <v>0</v>
      </c>
      <c r="B435" s="108" t="str">
        <f>原始数据!B435</f>
        <v/>
      </c>
      <c r="C435" s="108" t="str">
        <f>原始数据!C435</f>
        <v/>
      </c>
      <c r="D435" s="108" t="str">
        <f>原始数据!D435</f>
        <v/>
      </c>
      <c r="E435" s="108" t="str">
        <f>原始数据!E435</f>
        <v/>
      </c>
      <c r="F435" s="108" t="str">
        <f>原始数据!F435</f>
        <v/>
      </c>
      <c r="G435" s="108">
        <f>原始数据!G435</f>
        <v>1</v>
      </c>
      <c r="H435" s="108" t="str">
        <f>原始数据!H435</f>
        <v>上</v>
      </c>
      <c r="I435" s="108" t="str">
        <f>IF(原始数据!Y435="","",原始数据!Y435)</f>
        <v/>
      </c>
      <c r="J435" s="108" t="str">
        <f>原始数据!J435</f>
        <v/>
      </c>
      <c r="K435" s="167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39" t="str">
        <f>IF(原始数据!AT435="","",原始数据!AT435)</f>
        <v/>
      </c>
      <c r="M435" s="177"/>
      <c r="N435" s="181"/>
      <c r="O435" s="181"/>
      <c r="P435" s="167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39" t="str">
        <f>IF(原始数据!AU435="","",原始数据!AU435)</f>
        <v/>
      </c>
      <c r="R435" s="177"/>
      <c r="S435" s="177"/>
      <c r="T435" s="177"/>
      <c r="U435" s="167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39" t="str">
        <f>IF(原始数据!AW435="","",原始数据!AW435)</f>
        <v/>
      </c>
      <c r="W435" s="177"/>
      <c r="X435" s="177"/>
      <c r="Y435" s="177"/>
      <c r="Z435" s="167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39" t="str">
        <f>IF(原始数据!AY435="","",原始数据!AY435)</f>
        <v/>
      </c>
      <c r="AB435" s="177"/>
      <c r="AC435" s="177"/>
      <c r="AD435" s="177"/>
      <c r="AE435" s="139" t="str">
        <f>IF(原始数据!K435="","",原始数据!K435)</f>
        <v/>
      </c>
      <c r="AF435" s="139" t="str">
        <f>IF(原始数据!L435="","",原始数据!L435)</f>
        <v/>
      </c>
      <c r="AG435" s="139" t="str">
        <f>IF(原始数据!AZ435="","",原始数据!AZ435)</f>
        <v/>
      </c>
      <c r="AH435" s="177"/>
      <c r="AI435" s="177"/>
      <c r="AJ435" s="177"/>
      <c r="AK435" s="177"/>
      <c r="AL435" s="177"/>
      <c r="AM435" s="168"/>
      <c r="AN435" s="168"/>
      <c r="AO435" s="168"/>
      <c r="AP435" s="168"/>
      <c r="AQ435" s="182"/>
      <c r="AR435" s="182"/>
      <c r="AS435" s="182"/>
      <c r="AT435" s="182"/>
      <c r="AU435" s="183"/>
      <c r="AV435" s="183"/>
      <c r="AW435" s="183"/>
      <c r="AX435" s="183"/>
      <c r="AY435" s="184"/>
      <c r="AZ435" s="184"/>
      <c r="BA435" s="173"/>
      <c r="BB435" s="174"/>
      <c r="BC435" s="175">
        <f t="shared" si="25"/>
        <v>0</v>
      </c>
      <c r="BD435" s="175" t="str">
        <f t="shared" si="26"/>
        <v/>
      </c>
      <c r="BE435" s="142" t="str">
        <f t="shared" si="24"/>
        <v/>
      </c>
      <c r="BF435" s="176" t="str">
        <f t="shared" si="27"/>
        <v/>
      </c>
    </row>
    <row r="436" spans="1:58">
      <c r="A436" s="166">
        <f>输入错误检查!B435</f>
        <v>0</v>
      </c>
      <c r="B436" s="108" t="str">
        <f>原始数据!B436</f>
        <v/>
      </c>
      <c r="C436" s="108" t="str">
        <f>原始数据!C436</f>
        <v/>
      </c>
      <c r="D436" s="108" t="str">
        <f>原始数据!D436</f>
        <v/>
      </c>
      <c r="E436" s="108" t="str">
        <f>原始数据!E436</f>
        <v/>
      </c>
      <c r="F436" s="108" t="str">
        <f>原始数据!F436</f>
        <v/>
      </c>
      <c r="G436" s="108">
        <f>原始数据!G436</f>
        <v>1</v>
      </c>
      <c r="H436" s="108" t="str">
        <f>原始数据!H436</f>
        <v>下</v>
      </c>
      <c r="I436" s="108" t="str">
        <f>IF(原始数据!Y436="","",原始数据!Y436)</f>
        <v/>
      </c>
      <c r="J436" s="108" t="str">
        <f>原始数据!J436</f>
        <v/>
      </c>
      <c r="K436" s="167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39" t="str">
        <f>IF(原始数据!AT436="","",原始数据!AT436)</f>
        <v/>
      </c>
      <c r="M436" s="177"/>
      <c r="N436" s="181"/>
      <c r="O436" s="181"/>
      <c r="P436" s="167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39" t="str">
        <f>IF(原始数据!AU436="","",原始数据!AU436)</f>
        <v/>
      </c>
      <c r="R436" s="177"/>
      <c r="S436" s="177"/>
      <c r="T436" s="177"/>
      <c r="U436" s="167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39" t="str">
        <f>IF(原始数据!AW436="","",原始数据!AW436)</f>
        <v/>
      </c>
      <c r="W436" s="177"/>
      <c r="X436" s="177"/>
      <c r="Y436" s="177"/>
      <c r="Z436" s="167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39" t="str">
        <f>IF(原始数据!AY436="","",原始数据!AY436)</f>
        <v/>
      </c>
      <c r="AB436" s="177"/>
      <c r="AC436" s="177"/>
      <c r="AD436" s="177"/>
      <c r="AE436" s="139" t="str">
        <f>IF(原始数据!K436="","",原始数据!K436)</f>
        <v/>
      </c>
      <c r="AF436" s="139" t="str">
        <f>IF(原始数据!L436="","",原始数据!L436)</f>
        <v/>
      </c>
      <c r="AG436" s="139" t="str">
        <f>IF(原始数据!AZ436="","",原始数据!AZ436)</f>
        <v/>
      </c>
      <c r="AH436" s="177"/>
      <c r="AI436" s="177"/>
      <c r="AJ436" s="177"/>
      <c r="AK436" s="177"/>
      <c r="AL436" s="177"/>
      <c r="AM436" s="168"/>
      <c r="AN436" s="168"/>
      <c r="AO436" s="168"/>
      <c r="AP436" s="168"/>
      <c r="AQ436" s="182"/>
      <c r="AR436" s="182"/>
      <c r="AS436" s="182"/>
      <c r="AT436" s="182"/>
      <c r="AU436" s="183"/>
      <c r="AV436" s="183"/>
      <c r="AW436" s="183"/>
      <c r="AX436" s="183"/>
      <c r="AY436" s="184"/>
      <c r="AZ436" s="184"/>
      <c r="BA436" s="173"/>
      <c r="BB436" s="174"/>
      <c r="BC436" s="175">
        <f t="shared" si="25"/>
        <v>0</v>
      </c>
      <c r="BD436" s="175" t="str">
        <f t="shared" si="26"/>
        <v/>
      </c>
      <c r="BE436" s="142" t="str">
        <f t="shared" si="24"/>
        <v/>
      </c>
      <c r="BF436" s="176" t="str">
        <f t="shared" si="27"/>
        <v/>
      </c>
    </row>
    <row r="437" spans="1:58">
      <c r="A437" s="166">
        <f>输入错误检查!B436</f>
        <v>0</v>
      </c>
      <c r="B437" s="108" t="str">
        <f>原始数据!B437</f>
        <v/>
      </c>
      <c r="C437" s="108" t="str">
        <f>原始数据!C437</f>
        <v/>
      </c>
      <c r="D437" s="108" t="str">
        <f>原始数据!D437</f>
        <v/>
      </c>
      <c r="E437" s="108" t="str">
        <f>原始数据!E437</f>
        <v/>
      </c>
      <c r="F437" s="108" t="str">
        <f>原始数据!F437</f>
        <v/>
      </c>
      <c r="G437" s="108">
        <f>原始数据!G437</f>
        <v>2</v>
      </c>
      <c r="H437" s="108" t="str">
        <f>原始数据!H437</f>
        <v>上</v>
      </c>
      <c r="I437" s="108" t="str">
        <f>IF(原始数据!Y437="","",原始数据!Y437)</f>
        <v/>
      </c>
      <c r="J437" s="108" t="str">
        <f>原始数据!J437</f>
        <v/>
      </c>
      <c r="K437" s="167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39" t="str">
        <f>IF(原始数据!AT437="","",原始数据!AT437)</f>
        <v/>
      </c>
      <c r="M437" s="177"/>
      <c r="N437" s="181"/>
      <c r="O437" s="181"/>
      <c r="P437" s="167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39" t="str">
        <f>IF(原始数据!AU437="","",原始数据!AU437)</f>
        <v/>
      </c>
      <c r="R437" s="177"/>
      <c r="S437" s="177"/>
      <c r="T437" s="177"/>
      <c r="U437" s="167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39" t="str">
        <f>IF(原始数据!AW437="","",原始数据!AW437)</f>
        <v/>
      </c>
      <c r="W437" s="177"/>
      <c r="X437" s="177"/>
      <c r="Y437" s="177"/>
      <c r="Z437" s="167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39" t="str">
        <f>IF(原始数据!AY437="","",原始数据!AY437)</f>
        <v/>
      </c>
      <c r="AB437" s="177"/>
      <c r="AC437" s="177"/>
      <c r="AD437" s="177"/>
      <c r="AE437" s="139" t="str">
        <f>IF(原始数据!K437="","",原始数据!K437)</f>
        <v/>
      </c>
      <c r="AF437" s="139" t="str">
        <f>IF(原始数据!L437="","",原始数据!L437)</f>
        <v/>
      </c>
      <c r="AG437" s="139" t="str">
        <f>IF(原始数据!AZ437="","",原始数据!AZ437)</f>
        <v/>
      </c>
      <c r="AH437" s="177"/>
      <c r="AI437" s="177"/>
      <c r="AJ437" s="177"/>
      <c r="AK437" s="177"/>
      <c r="AL437" s="177"/>
      <c r="AM437" s="168"/>
      <c r="AN437" s="168"/>
      <c r="AO437" s="168"/>
      <c r="AP437" s="168"/>
      <c r="AQ437" s="182"/>
      <c r="AR437" s="182"/>
      <c r="AS437" s="182"/>
      <c r="AT437" s="182"/>
      <c r="AU437" s="183"/>
      <c r="AV437" s="183"/>
      <c r="AW437" s="183"/>
      <c r="AX437" s="183"/>
      <c r="AY437" s="184"/>
      <c r="AZ437" s="184"/>
      <c r="BA437" s="173"/>
      <c r="BB437" s="174"/>
      <c r="BC437" s="175">
        <f t="shared" si="25"/>
        <v>0</v>
      </c>
      <c r="BD437" s="175" t="str">
        <f t="shared" si="26"/>
        <v/>
      </c>
      <c r="BE437" s="142" t="str">
        <f t="shared" si="24"/>
        <v/>
      </c>
      <c r="BF437" s="176" t="str">
        <f t="shared" si="27"/>
        <v/>
      </c>
    </row>
    <row r="438" spans="1:58">
      <c r="A438" s="166">
        <f>输入错误检查!B437</f>
        <v>0</v>
      </c>
      <c r="B438" s="108" t="str">
        <f>原始数据!B438</f>
        <v/>
      </c>
      <c r="C438" s="108" t="str">
        <f>原始数据!C438</f>
        <v/>
      </c>
      <c r="D438" s="108" t="str">
        <f>原始数据!D438</f>
        <v/>
      </c>
      <c r="E438" s="108" t="str">
        <f>原始数据!E438</f>
        <v/>
      </c>
      <c r="F438" s="108" t="str">
        <f>原始数据!F438</f>
        <v/>
      </c>
      <c r="G438" s="108">
        <f>原始数据!G438</f>
        <v>2</v>
      </c>
      <c r="H438" s="108" t="str">
        <f>原始数据!H438</f>
        <v>下</v>
      </c>
      <c r="I438" s="108" t="str">
        <f>IF(原始数据!Y438="","",原始数据!Y438)</f>
        <v/>
      </c>
      <c r="J438" s="108" t="str">
        <f>原始数据!J438</f>
        <v/>
      </c>
      <c r="K438" s="167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39" t="str">
        <f>IF(原始数据!AT438="","",原始数据!AT438)</f>
        <v/>
      </c>
      <c r="M438" s="177"/>
      <c r="N438" s="181"/>
      <c r="O438" s="181"/>
      <c r="P438" s="167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39" t="str">
        <f>IF(原始数据!AU438="","",原始数据!AU438)</f>
        <v/>
      </c>
      <c r="R438" s="177"/>
      <c r="S438" s="177"/>
      <c r="T438" s="177"/>
      <c r="U438" s="167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39" t="str">
        <f>IF(原始数据!AW438="","",原始数据!AW438)</f>
        <v/>
      </c>
      <c r="W438" s="177"/>
      <c r="X438" s="177"/>
      <c r="Y438" s="177"/>
      <c r="Z438" s="167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39" t="str">
        <f>IF(原始数据!AY438="","",原始数据!AY438)</f>
        <v/>
      </c>
      <c r="AB438" s="177"/>
      <c r="AC438" s="177"/>
      <c r="AD438" s="177"/>
      <c r="AE438" s="139" t="str">
        <f>IF(原始数据!K438="","",原始数据!K438)</f>
        <v/>
      </c>
      <c r="AF438" s="139" t="str">
        <f>IF(原始数据!L438="","",原始数据!L438)</f>
        <v/>
      </c>
      <c r="AG438" s="139" t="str">
        <f>IF(原始数据!AZ438="","",原始数据!AZ438)</f>
        <v/>
      </c>
      <c r="AH438" s="177"/>
      <c r="AI438" s="177"/>
      <c r="AJ438" s="177"/>
      <c r="AK438" s="177"/>
      <c r="AL438" s="177"/>
      <c r="AM438" s="168"/>
      <c r="AN438" s="168"/>
      <c r="AO438" s="168"/>
      <c r="AP438" s="168"/>
      <c r="AQ438" s="182"/>
      <c r="AR438" s="182"/>
      <c r="AS438" s="182"/>
      <c r="AT438" s="182"/>
      <c r="AU438" s="183"/>
      <c r="AV438" s="183"/>
      <c r="AW438" s="183"/>
      <c r="AX438" s="183"/>
      <c r="AY438" s="184"/>
      <c r="AZ438" s="184"/>
      <c r="BA438" s="173"/>
      <c r="BB438" s="174"/>
      <c r="BC438" s="175">
        <f t="shared" si="25"/>
        <v>0</v>
      </c>
      <c r="BD438" s="175" t="str">
        <f t="shared" si="26"/>
        <v/>
      </c>
      <c r="BE438" s="142" t="str">
        <f t="shared" si="24"/>
        <v/>
      </c>
      <c r="BF438" s="176" t="str">
        <f t="shared" si="27"/>
        <v/>
      </c>
    </row>
    <row r="439" spans="1:58">
      <c r="A439" s="166">
        <f>输入错误检查!B438</f>
        <v>0</v>
      </c>
      <c r="B439" s="108" t="str">
        <f>原始数据!B439</f>
        <v/>
      </c>
      <c r="C439" s="108" t="str">
        <f>原始数据!C439</f>
        <v/>
      </c>
      <c r="D439" s="108" t="str">
        <f>原始数据!D439</f>
        <v/>
      </c>
      <c r="E439" s="108" t="str">
        <f>原始数据!E439</f>
        <v/>
      </c>
      <c r="F439" s="108" t="str">
        <f>原始数据!F439</f>
        <v/>
      </c>
      <c r="G439" s="108">
        <f>原始数据!G439</f>
        <v>3</v>
      </c>
      <c r="H439" s="108" t="str">
        <f>原始数据!H439</f>
        <v>上</v>
      </c>
      <c r="I439" s="108" t="str">
        <f>IF(原始数据!Y439="","",原始数据!Y439)</f>
        <v/>
      </c>
      <c r="J439" s="108" t="str">
        <f>原始数据!J439</f>
        <v/>
      </c>
      <c r="K439" s="167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39" t="str">
        <f>IF(原始数据!AT439="","",原始数据!AT439)</f>
        <v/>
      </c>
      <c r="M439" s="177"/>
      <c r="N439" s="181"/>
      <c r="O439" s="181"/>
      <c r="P439" s="167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39" t="str">
        <f>IF(原始数据!AU439="","",原始数据!AU439)</f>
        <v/>
      </c>
      <c r="R439" s="177"/>
      <c r="S439" s="177"/>
      <c r="T439" s="177"/>
      <c r="U439" s="167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39" t="str">
        <f>IF(原始数据!AW439="","",原始数据!AW439)</f>
        <v/>
      </c>
      <c r="W439" s="177"/>
      <c r="X439" s="177"/>
      <c r="Y439" s="177"/>
      <c r="Z439" s="167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39" t="str">
        <f>IF(原始数据!AY439="","",原始数据!AY439)</f>
        <v/>
      </c>
      <c r="AB439" s="177"/>
      <c r="AC439" s="177"/>
      <c r="AD439" s="177"/>
      <c r="AE439" s="139" t="str">
        <f>IF(原始数据!K439="","",原始数据!K439)</f>
        <v/>
      </c>
      <c r="AF439" s="139" t="str">
        <f>IF(原始数据!L439="","",原始数据!L439)</f>
        <v/>
      </c>
      <c r="AG439" s="139" t="str">
        <f>IF(原始数据!AZ439="","",原始数据!AZ439)</f>
        <v/>
      </c>
      <c r="AH439" s="177"/>
      <c r="AI439" s="177"/>
      <c r="AJ439" s="177"/>
      <c r="AK439" s="177"/>
      <c r="AL439" s="177"/>
      <c r="AM439" s="168"/>
      <c r="AN439" s="168"/>
      <c r="AO439" s="168"/>
      <c r="AP439" s="168"/>
      <c r="AQ439" s="182"/>
      <c r="AR439" s="182"/>
      <c r="AS439" s="182"/>
      <c r="AT439" s="182"/>
      <c r="AU439" s="183"/>
      <c r="AV439" s="183"/>
      <c r="AW439" s="183"/>
      <c r="AX439" s="183"/>
      <c r="AY439" s="184"/>
      <c r="AZ439" s="184"/>
      <c r="BA439" s="173"/>
      <c r="BB439" s="174"/>
      <c r="BC439" s="175">
        <f t="shared" si="25"/>
        <v>0</v>
      </c>
      <c r="BD439" s="175" t="str">
        <f t="shared" si="26"/>
        <v/>
      </c>
      <c r="BE439" s="142" t="str">
        <f t="shared" si="24"/>
        <v/>
      </c>
      <c r="BF439" s="176" t="str">
        <f t="shared" si="27"/>
        <v/>
      </c>
    </row>
    <row r="440" spans="1:58">
      <c r="A440" s="166">
        <f>输入错误检查!B439</f>
        <v>0</v>
      </c>
      <c r="B440" s="108" t="str">
        <f>原始数据!B440</f>
        <v/>
      </c>
      <c r="C440" s="108" t="str">
        <f>原始数据!C440</f>
        <v/>
      </c>
      <c r="D440" s="108" t="str">
        <f>原始数据!D440</f>
        <v/>
      </c>
      <c r="E440" s="108" t="str">
        <f>原始数据!E440</f>
        <v/>
      </c>
      <c r="F440" s="108" t="str">
        <f>原始数据!F440</f>
        <v/>
      </c>
      <c r="G440" s="108">
        <f>原始数据!G440</f>
        <v>3</v>
      </c>
      <c r="H440" s="108" t="str">
        <f>原始数据!H440</f>
        <v>下</v>
      </c>
      <c r="I440" s="108" t="str">
        <f>IF(原始数据!Y440="","",原始数据!Y440)</f>
        <v/>
      </c>
      <c r="J440" s="108" t="str">
        <f>原始数据!J440</f>
        <v/>
      </c>
      <c r="K440" s="167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39" t="str">
        <f>IF(原始数据!AT440="","",原始数据!AT440)</f>
        <v/>
      </c>
      <c r="M440" s="177"/>
      <c r="N440" s="181"/>
      <c r="O440" s="181"/>
      <c r="P440" s="167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39" t="str">
        <f>IF(原始数据!AU440="","",原始数据!AU440)</f>
        <v/>
      </c>
      <c r="R440" s="177"/>
      <c r="S440" s="177"/>
      <c r="T440" s="177"/>
      <c r="U440" s="167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39" t="str">
        <f>IF(原始数据!AW440="","",原始数据!AW440)</f>
        <v/>
      </c>
      <c r="W440" s="177"/>
      <c r="X440" s="177"/>
      <c r="Y440" s="177"/>
      <c r="Z440" s="167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39" t="str">
        <f>IF(原始数据!AY440="","",原始数据!AY440)</f>
        <v/>
      </c>
      <c r="AB440" s="177"/>
      <c r="AC440" s="177"/>
      <c r="AD440" s="177"/>
      <c r="AE440" s="139" t="str">
        <f>IF(原始数据!K440="","",原始数据!K440)</f>
        <v/>
      </c>
      <c r="AF440" s="139" t="str">
        <f>IF(原始数据!L440="","",原始数据!L440)</f>
        <v/>
      </c>
      <c r="AG440" s="139" t="str">
        <f>IF(原始数据!AZ440="","",原始数据!AZ440)</f>
        <v/>
      </c>
      <c r="AH440" s="177"/>
      <c r="AI440" s="177"/>
      <c r="AJ440" s="177"/>
      <c r="AK440" s="177"/>
      <c r="AL440" s="177"/>
      <c r="AM440" s="168"/>
      <c r="AN440" s="168"/>
      <c r="AO440" s="168"/>
      <c r="AP440" s="168"/>
      <c r="AQ440" s="182"/>
      <c r="AR440" s="182"/>
      <c r="AS440" s="182"/>
      <c r="AT440" s="182"/>
      <c r="AU440" s="183"/>
      <c r="AV440" s="183"/>
      <c r="AW440" s="183"/>
      <c r="AX440" s="183"/>
      <c r="AY440" s="184"/>
      <c r="AZ440" s="184"/>
      <c r="BA440" s="173"/>
      <c r="BB440" s="174"/>
      <c r="BC440" s="175">
        <f t="shared" si="25"/>
        <v>0</v>
      </c>
      <c r="BD440" s="175" t="str">
        <f t="shared" si="26"/>
        <v/>
      </c>
      <c r="BE440" s="142" t="str">
        <f t="shared" si="24"/>
        <v/>
      </c>
      <c r="BF440" s="176" t="str">
        <f t="shared" si="27"/>
        <v/>
      </c>
    </row>
    <row r="441" spans="1:58">
      <c r="A441" s="166">
        <f>输入错误检查!B440</f>
        <v>0</v>
      </c>
      <c r="B441" s="108" t="str">
        <f>原始数据!B441</f>
        <v/>
      </c>
      <c r="C441" s="108" t="str">
        <f>原始数据!C441</f>
        <v/>
      </c>
      <c r="D441" s="108" t="str">
        <f>原始数据!D441</f>
        <v/>
      </c>
      <c r="E441" s="108" t="str">
        <f>原始数据!E441</f>
        <v/>
      </c>
      <c r="F441" s="108" t="str">
        <f>原始数据!F441</f>
        <v/>
      </c>
      <c r="G441" s="108">
        <f>原始数据!G441</f>
        <v>4</v>
      </c>
      <c r="H441" s="108" t="str">
        <f>原始数据!H441</f>
        <v>上</v>
      </c>
      <c r="I441" s="108" t="str">
        <f>IF(原始数据!Y441="","",原始数据!Y441)</f>
        <v/>
      </c>
      <c r="J441" s="108" t="str">
        <f>原始数据!J441</f>
        <v/>
      </c>
      <c r="K441" s="167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39" t="str">
        <f>IF(原始数据!AT441="","",原始数据!AT441)</f>
        <v/>
      </c>
      <c r="M441" s="177"/>
      <c r="N441" s="181"/>
      <c r="O441" s="181"/>
      <c r="P441" s="167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39" t="str">
        <f>IF(原始数据!AU441="","",原始数据!AU441)</f>
        <v/>
      </c>
      <c r="R441" s="177"/>
      <c r="S441" s="177"/>
      <c r="T441" s="177"/>
      <c r="U441" s="167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39" t="str">
        <f>IF(原始数据!AW441="","",原始数据!AW441)</f>
        <v/>
      </c>
      <c r="W441" s="177"/>
      <c r="X441" s="177"/>
      <c r="Y441" s="177"/>
      <c r="Z441" s="167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39" t="str">
        <f>IF(原始数据!AY441="","",原始数据!AY441)</f>
        <v/>
      </c>
      <c r="AB441" s="177"/>
      <c r="AC441" s="177"/>
      <c r="AD441" s="177"/>
      <c r="AE441" s="139" t="str">
        <f>IF(原始数据!K441="","",原始数据!K441)</f>
        <v/>
      </c>
      <c r="AF441" s="139" t="str">
        <f>IF(原始数据!L441="","",原始数据!L441)</f>
        <v/>
      </c>
      <c r="AG441" s="139" t="str">
        <f>IF(原始数据!AZ441="","",原始数据!AZ441)</f>
        <v/>
      </c>
      <c r="AH441" s="177"/>
      <c r="AI441" s="177"/>
      <c r="AJ441" s="177"/>
      <c r="AK441" s="177"/>
      <c r="AL441" s="177"/>
      <c r="AM441" s="168"/>
      <c r="AN441" s="168"/>
      <c r="AO441" s="168"/>
      <c r="AP441" s="168"/>
      <c r="AQ441" s="182"/>
      <c r="AR441" s="182"/>
      <c r="AS441" s="182"/>
      <c r="AT441" s="182"/>
      <c r="AU441" s="183"/>
      <c r="AV441" s="183"/>
      <c r="AW441" s="183"/>
      <c r="AX441" s="183"/>
      <c r="AY441" s="184"/>
      <c r="AZ441" s="184"/>
      <c r="BA441" s="173"/>
      <c r="BB441" s="174"/>
      <c r="BC441" s="175">
        <f t="shared" si="25"/>
        <v>0</v>
      </c>
      <c r="BD441" s="175" t="str">
        <f t="shared" si="26"/>
        <v/>
      </c>
      <c r="BE441" s="142" t="str">
        <f t="shared" si="24"/>
        <v/>
      </c>
      <c r="BF441" s="176" t="str">
        <f t="shared" si="27"/>
        <v/>
      </c>
    </row>
    <row r="442" spans="1:58">
      <c r="A442" s="166">
        <f>输入错误检查!B441</f>
        <v>0</v>
      </c>
      <c r="B442" s="108" t="str">
        <f>原始数据!B442</f>
        <v/>
      </c>
      <c r="C442" s="108" t="str">
        <f>原始数据!C442</f>
        <v/>
      </c>
      <c r="D442" s="108" t="str">
        <f>原始数据!D442</f>
        <v/>
      </c>
      <c r="E442" s="108" t="str">
        <f>原始数据!E442</f>
        <v/>
      </c>
      <c r="F442" s="108" t="str">
        <f>原始数据!F442</f>
        <v/>
      </c>
      <c r="G442" s="108">
        <f>原始数据!G442</f>
        <v>4</v>
      </c>
      <c r="H442" s="108" t="str">
        <f>原始数据!H442</f>
        <v>下</v>
      </c>
      <c r="I442" s="108" t="str">
        <f>IF(原始数据!Y442="","",原始数据!Y442)</f>
        <v/>
      </c>
      <c r="J442" s="108" t="str">
        <f>原始数据!J442</f>
        <v/>
      </c>
      <c r="K442" s="167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39" t="str">
        <f>IF(原始数据!AT442="","",原始数据!AT442)</f>
        <v/>
      </c>
      <c r="M442" s="177"/>
      <c r="N442" s="181"/>
      <c r="O442" s="181"/>
      <c r="P442" s="167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39" t="str">
        <f>IF(原始数据!AU442="","",原始数据!AU442)</f>
        <v/>
      </c>
      <c r="R442" s="177"/>
      <c r="S442" s="177"/>
      <c r="T442" s="177"/>
      <c r="U442" s="167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39" t="str">
        <f>IF(原始数据!AW442="","",原始数据!AW442)</f>
        <v/>
      </c>
      <c r="W442" s="177"/>
      <c r="X442" s="177"/>
      <c r="Y442" s="177"/>
      <c r="Z442" s="167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39" t="str">
        <f>IF(原始数据!AY442="","",原始数据!AY442)</f>
        <v/>
      </c>
      <c r="AB442" s="177"/>
      <c r="AC442" s="177"/>
      <c r="AD442" s="177"/>
      <c r="AE442" s="139" t="str">
        <f>IF(原始数据!K442="","",原始数据!K442)</f>
        <v/>
      </c>
      <c r="AF442" s="139" t="str">
        <f>IF(原始数据!L442="","",原始数据!L442)</f>
        <v/>
      </c>
      <c r="AG442" s="139" t="str">
        <f>IF(原始数据!AZ442="","",原始数据!AZ442)</f>
        <v/>
      </c>
      <c r="AH442" s="177"/>
      <c r="AI442" s="177"/>
      <c r="AJ442" s="177"/>
      <c r="AK442" s="177"/>
      <c r="AL442" s="177"/>
      <c r="AM442" s="168"/>
      <c r="AN442" s="168"/>
      <c r="AO442" s="168"/>
      <c r="AP442" s="168"/>
      <c r="AQ442" s="182"/>
      <c r="AR442" s="182"/>
      <c r="AS442" s="182"/>
      <c r="AT442" s="182"/>
      <c r="AU442" s="183"/>
      <c r="AV442" s="183"/>
      <c r="AW442" s="183"/>
      <c r="AX442" s="183"/>
      <c r="AY442" s="184"/>
      <c r="AZ442" s="184"/>
      <c r="BA442" s="173"/>
      <c r="BB442" s="174"/>
      <c r="BC442" s="175">
        <f t="shared" si="25"/>
        <v>0</v>
      </c>
      <c r="BD442" s="175" t="str">
        <f t="shared" si="26"/>
        <v/>
      </c>
      <c r="BE442" s="142" t="str">
        <f t="shared" si="24"/>
        <v/>
      </c>
      <c r="BF442" s="176" t="str">
        <f t="shared" si="27"/>
        <v/>
      </c>
    </row>
    <row r="443" spans="1:58">
      <c r="A443" s="166">
        <f>输入错误检查!B442</f>
        <v>0</v>
      </c>
      <c r="B443" s="108" t="str">
        <f>原始数据!B443</f>
        <v/>
      </c>
      <c r="C443" s="108" t="str">
        <f>原始数据!C443</f>
        <v/>
      </c>
      <c r="D443" s="108" t="str">
        <f>原始数据!D443</f>
        <v/>
      </c>
      <c r="E443" s="108" t="str">
        <f>原始数据!E443</f>
        <v/>
      </c>
      <c r="F443" s="108" t="str">
        <f>原始数据!F443</f>
        <v/>
      </c>
      <c r="G443" s="108">
        <f>原始数据!G443</f>
        <v>5</v>
      </c>
      <c r="H443" s="108" t="str">
        <f>原始数据!H443</f>
        <v>上</v>
      </c>
      <c r="I443" s="108" t="str">
        <f>IF(原始数据!Y443="","",原始数据!Y443)</f>
        <v/>
      </c>
      <c r="J443" s="108" t="str">
        <f>原始数据!J443</f>
        <v/>
      </c>
      <c r="K443" s="167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39" t="str">
        <f>IF(原始数据!AT443="","",原始数据!AT443)</f>
        <v/>
      </c>
      <c r="M443" s="177"/>
      <c r="N443" s="181"/>
      <c r="O443" s="181"/>
      <c r="P443" s="167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39" t="str">
        <f>IF(原始数据!AU443="","",原始数据!AU443)</f>
        <v/>
      </c>
      <c r="R443" s="177"/>
      <c r="S443" s="177"/>
      <c r="T443" s="177"/>
      <c r="U443" s="167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39" t="str">
        <f>IF(原始数据!AW443="","",原始数据!AW443)</f>
        <v/>
      </c>
      <c r="W443" s="177"/>
      <c r="X443" s="177"/>
      <c r="Y443" s="177"/>
      <c r="Z443" s="167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39" t="str">
        <f>IF(原始数据!AY443="","",原始数据!AY443)</f>
        <v/>
      </c>
      <c r="AB443" s="177"/>
      <c r="AC443" s="177"/>
      <c r="AD443" s="177"/>
      <c r="AE443" s="139" t="str">
        <f>IF(原始数据!K443="","",原始数据!K443)</f>
        <v/>
      </c>
      <c r="AF443" s="139" t="str">
        <f>IF(原始数据!L443="","",原始数据!L443)</f>
        <v/>
      </c>
      <c r="AG443" s="139" t="str">
        <f>IF(原始数据!AZ443="","",原始数据!AZ443)</f>
        <v/>
      </c>
      <c r="AH443" s="177"/>
      <c r="AI443" s="177"/>
      <c r="AJ443" s="177"/>
      <c r="AK443" s="177"/>
      <c r="AL443" s="177"/>
      <c r="AM443" s="168"/>
      <c r="AN443" s="168"/>
      <c r="AO443" s="168"/>
      <c r="AP443" s="168"/>
      <c r="AQ443" s="182"/>
      <c r="AR443" s="182"/>
      <c r="AS443" s="182"/>
      <c r="AT443" s="182"/>
      <c r="AU443" s="183"/>
      <c r="AV443" s="183"/>
      <c r="AW443" s="183"/>
      <c r="AX443" s="183"/>
      <c r="AY443" s="184"/>
      <c r="AZ443" s="184"/>
      <c r="BA443" s="173"/>
      <c r="BB443" s="174"/>
      <c r="BC443" s="175">
        <f t="shared" si="25"/>
        <v>0</v>
      </c>
      <c r="BD443" s="175" t="str">
        <f t="shared" si="26"/>
        <v/>
      </c>
      <c r="BE443" s="142" t="str">
        <f t="shared" si="24"/>
        <v/>
      </c>
      <c r="BF443" s="176" t="str">
        <f t="shared" si="27"/>
        <v/>
      </c>
    </row>
    <row r="444" spans="1:58">
      <c r="A444" s="166">
        <f>输入错误检查!B443</f>
        <v>0</v>
      </c>
      <c r="B444" s="108" t="str">
        <f>原始数据!B444</f>
        <v/>
      </c>
      <c r="C444" s="108" t="str">
        <f>原始数据!C444</f>
        <v/>
      </c>
      <c r="D444" s="108" t="str">
        <f>原始数据!D444</f>
        <v/>
      </c>
      <c r="E444" s="108" t="str">
        <f>原始数据!E444</f>
        <v/>
      </c>
      <c r="F444" s="108" t="str">
        <f>原始数据!F444</f>
        <v/>
      </c>
      <c r="G444" s="108">
        <f>原始数据!G444</f>
        <v>5</v>
      </c>
      <c r="H444" s="108" t="str">
        <f>原始数据!H444</f>
        <v>下</v>
      </c>
      <c r="I444" s="108" t="str">
        <f>IF(原始数据!Y444="","",原始数据!Y444)</f>
        <v/>
      </c>
      <c r="J444" s="108" t="str">
        <f>原始数据!J444</f>
        <v/>
      </c>
      <c r="K444" s="167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39" t="str">
        <f>IF(原始数据!AT444="","",原始数据!AT444)</f>
        <v/>
      </c>
      <c r="M444" s="177"/>
      <c r="N444" s="181"/>
      <c r="O444" s="181"/>
      <c r="P444" s="167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39" t="str">
        <f>IF(原始数据!AU444="","",原始数据!AU444)</f>
        <v/>
      </c>
      <c r="R444" s="177"/>
      <c r="S444" s="177"/>
      <c r="T444" s="177"/>
      <c r="U444" s="167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39" t="str">
        <f>IF(原始数据!AW444="","",原始数据!AW444)</f>
        <v/>
      </c>
      <c r="W444" s="177"/>
      <c r="X444" s="177"/>
      <c r="Y444" s="177"/>
      <c r="Z444" s="167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39" t="str">
        <f>IF(原始数据!AY444="","",原始数据!AY444)</f>
        <v/>
      </c>
      <c r="AB444" s="177"/>
      <c r="AC444" s="177"/>
      <c r="AD444" s="177"/>
      <c r="AE444" s="139" t="str">
        <f>IF(原始数据!K444="","",原始数据!K444)</f>
        <v/>
      </c>
      <c r="AF444" s="139" t="str">
        <f>IF(原始数据!L444="","",原始数据!L444)</f>
        <v/>
      </c>
      <c r="AG444" s="139" t="str">
        <f>IF(原始数据!AZ444="","",原始数据!AZ444)</f>
        <v/>
      </c>
      <c r="AH444" s="177"/>
      <c r="AI444" s="177"/>
      <c r="AJ444" s="177"/>
      <c r="AK444" s="177"/>
      <c r="AL444" s="177"/>
      <c r="AM444" s="168"/>
      <c r="AN444" s="168"/>
      <c r="AO444" s="168"/>
      <c r="AP444" s="168"/>
      <c r="AQ444" s="182"/>
      <c r="AR444" s="182"/>
      <c r="AS444" s="182"/>
      <c r="AT444" s="182"/>
      <c r="AU444" s="183"/>
      <c r="AV444" s="183"/>
      <c r="AW444" s="183"/>
      <c r="AX444" s="183"/>
      <c r="AY444" s="184"/>
      <c r="AZ444" s="184"/>
      <c r="BA444" s="173"/>
      <c r="BB444" s="174"/>
      <c r="BC444" s="175">
        <f t="shared" si="25"/>
        <v>0</v>
      </c>
      <c r="BD444" s="175" t="str">
        <f t="shared" si="26"/>
        <v/>
      </c>
      <c r="BE444" s="142" t="str">
        <f t="shared" si="24"/>
        <v/>
      </c>
      <c r="BF444" s="176" t="str">
        <f t="shared" si="27"/>
        <v/>
      </c>
    </row>
    <row r="445" spans="1:58">
      <c r="A445" s="166">
        <f>输入错误检查!B444</f>
        <v>0</v>
      </c>
      <c r="B445" s="108" t="str">
        <f>原始数据!B445</f>
        <v/>
      </c>
      <c r="C445" s="108" t="str">
        <f>原始数据!C445</f>
        <v/>
      </c>
      <c r="D445" s="108" t="str">
        <f>原始数据!D445</f>
        <v/>
      </c>
      <c r="E445" s="108" t="str">
        <f>原始数据!E445</f>
        <v/>
      </c>
      <c r="F445" s="108" t="str">
        <f>原始数据!F445</f>
        <v/>
      </c>
      <c r="G445" s="108" t="str">
        <f>原始数据!G445</f>
        <v>加</v>
      </c>
      <c r="H445" s="108" t="str">
        <f>原始数据!H445</f>
        <v>上</v>
      </c>
      <c r="I445" s="108" t="str">
        <f>IF(原始数据!Y445="","",原始数据!Y445)</f>
        <v/>
      </c>
      <c r="J445" s="108" t="str">
        <f>原始数据!J445</f>
        <v/>
      </c>
      <c r="K445" s="167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39" t="str">
        <f>IF(原始数据!AT445="","",原始数据!AT445)</f>
        <v/>
      </c>
      <c r="M445" s="177"/>
      <c r="N445" s="181"/>
      <c r="O445" s="181"/>
      <c r="P445" s="167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39" t="str">
        <f>IF(原始数据!AU445="","",原始数据!AU445)</f>
        <v/>
      </c>
      <c r="R445" s="177"/>
      <c r="S445" s="177"/>
      <c r="T445" s="177"/>
      <c r="U445" s="167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39" t="str">
        <f>IF(原始数据!AW445="","",原始数据!AW445)</f>
        <v/>
      </c>
      <c r="W445" s="177"/>
      <c r="X445" s="177"/>
      <c r="Y445" s="177"/>
      <c r="Z445" s="167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39" t="str">
        <f>IF(原始数据!AY445="","",原始数据!AY445)</f>
        <v/>
      </c>
      <c r="AB445" s="177"/>
      <c r="AC445" s="177"/>
      <c r="AD445" s="177"/>
      <c r="AE445" s="139" t="str">
        <f>IF(原始数据!K445="","",原始数据!K445)</f>
        <v/>
      </c>
      <c r="AF445" s="139" t="str">
        <f>IF(原始数据!L445="","",原始数据!L445)</f>
        <v/>
      </c>
      <c r="AG445" s="139" t="str">
        <f>IF(原始数据!AZ445="","",原始数据!AZ445)</f>
        <v/>
      </c>
      <c r="AH445" s="177"/>
      <c r="AI445" s="177"/>
      <c r="AJ445" s="177"/>
      <c r="AK445" s="177"/>
      <c r="AL445" s="177"/>
      <c r="AM445" s="168"/>
      <c r="AN445" s="168"/>
      <c r="AO445" s="168"/>
      <c r="AP445" s="168"/>
      <c r="AQ445" s="182"/>
      <c r="AR445" s="182"/>
      <c r="AS445" s="182"/>
      <c r="AT445" s="182"/>
      <c r="AU445" s="183"/>
      <c r="AV445" s="183"/>
      <c r="AW445" s="183"/>
      <c r="AX445" s="183"/>
      <c r="AY445" s="184"/>
      <c r="AZ445" s="184"/>
      <c r="BA445" s="173"/>
      <c r="BB445" s="174"/>
      <c r="BC445" s="175">
        <f t="shared" si="25"/>
        <v>0</v>
      </c>
      <c r="BD445" s="175" t="str">
        <f t="shared" si="26"/>
        <v/>
      </c>
      <c r="BE445" s="142" t="str">
        <f t="shared" si="24"/>
        <v/>
      </c>
      <c r="BF445" s="176" t="str">
        <f t="shared" si="27"/>
        <v/>
      </c>
    </row>
    <row r="446" spans="1:58">
      <c r="A446" s="166">
        <f>输入错误检查!B445</f>
        <v>0</v>
      </c>
      <c r="B446" s="108" t="str">
        <f>原始数据!B446</f>
        <v/>
      </c>
      <c r="C446" s="108" t="str">
        <f>原始数据!C446</f>
        <v/>
      </c>
      <c r="D446" s="108" t="str">
        <f>原始数据!D446</f>
        <v/>
      </c>
      <c r="E446" s="108" t="str">
        <f>原始数据!E446</f>
        <v/>
      </c>
      <c r="F446" s="108" t="str">
        <f>原始数据!F446</f>
        <v/>
      </c>
      <c r="G446" s="108" t="str">
        <f>原始数据!G446</f>
        <v>加</v>
      </c>
      <c r="H446" s="108" t="str">
        <f>原始数据!H446</f>
        <v>下</v>
      </c>
      <c r="I446" s="108" t="str">
        <f>IF(原始数据!Y446="","",原始数据!Y446)</f>
        <v/>
      </c>
      <c r="J446" s="108" t="str">
        <f>原始数据!J446</f>
        <v/>
      </c>
      <c r="K446" s="167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39" t="str">
        <f>IF(原始数据!AT446="","",原始数据!AT446)</f>
        <v/>
      </c>
      <c r="M446" s="177"/>
      <c r="N446" s="181"/>
      <c r="O446" s="181"/>
      <c r="P446" s="167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39" t="str">
        <f>IF(原始数据!AU446="","",原始数据!AU446)</f>
        <v/>
      </c>
      <c r="R446" s="177"/>
      <c r="S446" s="177"/>
      <c r="T446" s="177"/>
      <c r="U446" s="167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39" t="str">
        <f>IF(原始数据!AW446="","",原始数据!AW446)</f>
        <v/>
      </c>
      <c r="W446" s="177"/>
      <c r="X446" s="177"/>
      <c r="Y446" s="177"/>
      <c r="Z446" s="167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39" t="str">
        <f>IF(原始数据!AY446="","",原始数据!AY446)</f>
        <v/>
      </c>
      <c r="AB446" s="177"/>
      <c r="AC446" s="177"/>
      <c r="AD446" s="177"/>
      <c r="AE446" s="139" t="str">
        <f>IF(原始数据!K446="","",原始数据!K446)</f>
        <v/>
      </c>
      <c r="AF446" s="139" t="str">
        <f>IF(原始数据!L446="","",原始数据!L446)</f>
        <v/>
      </c>
      <c r="AG446" s="139" t="str">
        <f>IF(原始数据!AZ446="","",原始数据!AZ446)</f>
        <v/>
      </c>
      <c r="AH446" s="177"/>
      <c r="AI446" s="177"/>
      <c r="AJ446" s="177"/>
      <c r="AK446" s="177"/>
      <c r="AL446" s="177"/>
      <c r="AM446" s="168"/>
      <c r="AN446" s="168"/>
      <c r="AO446" s="168"/>
      <c r="AP446" s="168"/>
      <c r="AQ446" s="182"/>
      <c r="AR446" s="182"/>
      <c r="AS446" s="182"/>
      <c r="AT446" s="182"/>
      <c r="AU446" s="183"/>
      <c r="AV446" s="183"/>
      <c r="AW446" s="183"/>
      <c r="AX446" s="183"/>
      <c r="AY446" s="184"/>
      <c r="AZ446" s="184"/>
      <c r="BA446" s="173"/>
      <c r="BB446" s="174"/>
      <c r="BC446" s="175">
        <f t="shared" si="25"/>
        <v>0</v>
      </c>
      <c r="BD446" s="175" t="str">
        <f t="shared" si="26"/>
        <v/>
      </c>
      <c r="BE446" s="142" t="str">
        <f t="shared" si="24"/>
        <v/>
      </c>
      <c r="BF446" s="176" t="str">
        <f t="shared" si="27"/>
        <v/>
      </c>
    </row>
    <row r="447" spans="1:58">
      <c r="A447" s="166">
        <f>输入错误检查!B446</f>
        <v>0</v>
      </c>
      <c r="B447" s="108" t="str">
        <f>原始数据!B447</f>
        <v/>
      </c>
      <c r="C447" s="108" t="str">
        <f>原始数据!C447</f>
        <v/>
      </c>
      <c r="D447" s="108" t="str">
        <f>原始数据!D447</f>
        <v/>
      </c>
      <c r="E447" s="108" t="str">
        <f>原始数据!E447</f>
        <v/>
      </c>
      <c r="F447" s="108" t="str">
        <f>原始数据!F447</f>
        <v/>
      </c>
      <c r="G447" s="108">
        <f>原始数据!G447</f>
        <v>1</v>
      </c>
      <c r="H447" s="108" t="str">
        <f>原始数据!H447</f>
        <v>上</v>
      </c>
      <c r="I447" s="108" t="str">
        <f>IF(原始数据!Y447="","",原始数据!Y447)</f>
        <v/>
      </c>
      <c r="J447" s="108" t="str">
        <f>原始数据!J447</f>
        <v/>
      </c>
      <c r="K447" s="167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39" t="str">
        <f>IF(原始数据!AT447="","",原始数据!AT447)</f>
        <v/>
      </c>
      <c r="M447" s="177"/>
      <c r="N447" s="181"/>
      <c r="O447" s="181"/>
      <c r="P447" s="167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39" t="str">
        <f>IF(原始数据!AU447="","",原始数据!AU447)</f>
        <v/>
      </c>
      <c r="R447" s="177"/>
      <c r="S447" s="177"/>
      <c r="T447" s="177"/>
      <c r="U447" s="167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39" t="str">
        <f>IF(原始数据!AW447="","",原始数据!AW447)</f>
        <v/>
      </c>
      <c r="W447" s="177"/>
      <c r="X447" s="177"/>
      <c r="Y447" s="177"/>
      <c r="Z447" s="167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39" t="str">
        <f>IF(原始数据!AY447="","",原始数据!AY447)</f>
        <v/>
      </c>
      <c r="AB447" s="177"/>
      <c r="AC447" s="177"/>
      <c r="AD447" s="177"/>
      <c r="AE447" s="139" t="str">
        <f>IF(原始数据!K447="","",原始数据!K447)</f>
        <v/>
      </c>
      <c r="AF447" s="139" t="str">
        <f>IF(原始数据!L447="","",原始数据!L447)</f>
        <v/>
      </c>
      <c r="AG447" s="139" t="str">
        <f>IF(原始数据!AZ447="","",原始数据!AZ447)</f>
        <v/>
      </c>
      <c r="AH447" s="177"/>
      <c r="AI447" s="177"/>
      <c r="AJ447" s="177"/>
      <c r="AK447" s="177"/>
      <c r="AL447" s="177"/>
      <c r="AM447" s="168"/>
      <c r="AN447" s="168"/>
      <c r="AO447" s="168"/>
      <c r="AP447" s="168"/>
      <c r="AQ447" s="182"/>
      <c r="AR447" s="182"/>
      <c r="AS447" s="182"/>
      <c r="AT447" s="182"/>
      <c r="AU447" s="183"/>
      <c r="AV447" s="183"/>
      <c r="AW447" s="183"/>
      <c r="AX447" s="183"/>
      <c r="AY447" s="184"/>
      <c r="AZ447" s="184"/>
      <c r="BA447" s="173"/>
      <c r="BB447" s="174"/>
      <c r="BC447" s="175">
        <f t="shared" si="25"/>
        <v>0</v>
      </c>
      <c r="BD447" s="175" t="str">
        <f t="shared" si="26"/>
        <v/>
      </c>
      <c r="BE447" s="142" t="str">
        <f t="shared" si="24"/>
        <v/>
      </c>
      <c r="BF447" s="176" t="str">
        <f t="shared" si="27"/>
        <v/>
      </c>
    </row>
    <row r="448" spans="1:58">
      <c r="A448" s="166">
        <f>输入错误检查!B447</f>
        <v>0</v>
      </c>
      <c r="B448" s="108" t="str">
        <f>原始数据!B448</f>
        <v/>
      </c>
      <c r="C448" s="108" t="str">
        <f>原始数据!C448</f>
        <v/>
      </c>
      <c r="D448" s="108" t="str">
        <f>原始数据!D448</f>
        <v/>
      </c>
      <c r="E448" s="108" t="str">
        <f>原始数据!E448</f>
        <v/>
      </c>
      <c r="F448" s="108" t="str">
        <f>原始数据!F448</f>
        <v/>
      </c>
      <c r="G448" s="108">
        <f>原始数据!G448</f>
        <v>1</v>
      </c>
      <c r="H448" s="108" t="str">
        <f>原始数据!H448</f>
        <v>下</v>
      </c>
      <c r="I448" s="108" t="str">
        <f>IF(原始数据!Y448="","",原始数据!Y448)</f>
        <v/>
      </c>
      <c r="J448" s="108" t="str">
        <f>原始数据!J448</f>
        <v/>
      </c>
      <c r="K448" s="167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39" t="str">
        <f>IF(原始数据!AT448="","",原始数据!AT448)</f>
        <v/>
      </c>
      <c r="M448" s="177"/>
      <c r="N448" s="181"/>
      <c r="O448" s="181"/>
      <c r="P448" s="167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39" t="str">
        <f>IF(原始数据!AU448="","",原始数据!AU448)</f>
        <v/>
      </c>
      <c r="R448" s="177"/>
      <c r="S448" s="177"/>
      <c r="T448" s="177"/>
      <c r="U448" s="167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39" t="str">
        <f>IF(原始数据!AW448="","",原始数据!AW448)</f>
        <v/>
      </c>
      <c r="W448" s="177"/>
      <c r="X448" s="177"/>
      <c r="Y448" s="177"/>
      <c r="Z448" s="167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39" t="str">
        <f>IF(原始数据!AY448="","",原始数据!AY448)</f>
        <v/>
      </c>
      <c r="AB448" s="177"/>
      <c r="AC448" s="177"/>
      <c r="AD448" s="177"/>
      <c r="AE448" s="139" t="str">
        <f>IF(原始数据!K448="","",原始数据!K448)</f>
        <v/>
      </c>
      <c r="AF448" s="139" t="str">
        <f>IF(原始数据!L448="","",原始数据!L448)</f>
        <v/>
      </c>
      <c r="AG448" s="139" t="str">
        <f>IF(原始数据!AZ448="","",原始数据!AZ448)</f>
        <v/>
      </c>
      <c r="AH448" s="177"/>
      <c r="AI448" s="177"/>
      <c r="AJ448" s="177"/>
      <c r="AK448" s="177"/>
      <c r="AL448" s="177"/>
      <c r="AM448" s="168"/>
      <c r="AN448" s="168"/>
      <c r="AO448" s="168"/>
      <c r="AP448" s="168"/>
      <c r="AQ448" s="182"/>
      <c r="AR448" s="182"/>
      <c r="AS448" s="182"/>
      <c r="AT448" s="182"/>
      <c r="AU448" s="183"/>
      <c r="AV448" s="183"/>
      <c r="AW448" s="183"/>
      <c r="AX448" s="183"/>
      <c r="AY448" s="184"/>
      <c r="AZ448" s="184"/>
      <c r="BA448" s="173"/>
      <c r="BB448" s="174"/>
      <c r="BC448" s="175">
        <f t="shared" si="25"/>
        <v>0</v>
      </c>
      <c r="BD448" s="175" t="str">
        <f t="shared" si="26"/>
        <v/>
      </c>
      <c r="BE448" s="142" t="str">
        <f t="shared" si="24"/>
        <v/>
      </c>
      <c r="BF448" s="176" t="str">
        <f t="shared" si="27"/>
        <v/>
      </c>
    </row>
    <row r="449" spans="1:58">
      <c r="A449" s="166">
        <f>输入错误检查!B448</f>
        <v>0</v>
      </c>
      <c r="B449" s="108" t="str">
        <f>原始数据!B449</f>
        <v/>
      </c>
      <c r="C449" s="108" t="str">
        <f>原始数据!C449</f>
        <v/>
      </c>
      <c r="D449" s="108" t="str">
        <f>原始数据!D449</f>
        <v/>
      </c>
      <c r="E449" s="108" t="str">
        <f>原始数据!E449</f>
        <v/>
      </c>
      <c r="F449" s="108" t="str">
        <f>原始数据!F449</f>
        <v/>
      </c>
      <c r="G449" s="108">
        <f>原始数据!G449</f>
        <v>2</v>
      </c>
      <c r="H449" s="108" t="str">
        <f>原始数据!H449</f>
        <v>上</v>
      </c>
      <c r="I449" s="108" t="str">
        <f>IF(原始数据!Y449="","",原始数据!Y449)</f>
        <v/>
      </c>
      <c r="J449" s="108" t="str">
        <f>原始数据!J449</f>
        <v/>
      </c>
      <c r="K449" s="167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39" t="str">
        <f>IF(原始数据!AT449="","",原始数据!AT449)</f>
        <v/>
      </c>
      <c r="M449" s="177"/>
      <c r="N449" s="181"/>
      <c r="O449" s="181"/>
      <c r="P449" s="167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39" t="str">
        <f>IF(原始数据!AU449="","",原始数据!AU449)</f>
        <v/>
      </c>
      <c r="R449" s="177"/>
      <c r="S449" s="177"/>
      <c r="T449" s="177"/>
      <c r="U449" s="167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39" t="str">
        <f>IF(原始数据!AW449="","",原始数据!AW449)</f>
        <v/>
      </c>
      <c r="W449" s="177"/>
      <c r="X449" s="177"/>
      <c r="Y449" s="177"/>
      <c r="Z449" s="167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39" t="str">
        <f>IF(原始数据!AY449="","",原始数据!AY449)</f>
        <v/>
      </c>
      <c r="AB449" s="177"/>
      <c r="AC449" s="177"/>
      <c r="AD449" s="177"/>
      <c r="AE449" s="139" t="str">
        <f>IF(原始数据!K449="","",原始数据!K449)</f>
        <v/>
      </c>
      <c r="AF449" s="139" t="str">
        <f>IF(原始数据!L449="","",原始数据!L449)</f>
        <v/>
      </c>
      <c r="AG449" s="139" t="str">
        <f>IF(原始数据!AZ449="","",原始数据!AZ449)</f>
        <v/>
      </c>
      <c r="AH449" s="177"/>
      <c r="AI449" s="177"/>
      <c r="AJ449" s="177"/>
      <c r="AK449" s="177"/>
      <c r="AL449" s="177"/>
      <c r="AM449" s="168"/>
      <c r="AN449" s="168"/>
      <c r="AO449" s="168"/>
      <c r="AP449" s="168"/>
      <c r="AQ449" s="182"/>
      <c r="AR449" s="182"/>
      <c r="AS449" s="182"/>
      <c r="AT449" s="182"/>
      <c r="AU449" s="183"/>
      <c r="AV449" s="183"/>
      <c r="AW449" s="183"/>
      <c r="AX449" s="183"/>
      <c r="AY449" s="184"/>
      <c r="AZ449" s="184"/>
      <c r="BA449" s="173"/>
      <c r="BB449" s="174"/>
      <c r="BC449" s="175">
        <f t="shared" si="25"/>
        <v>0</v>
      </c>
      <c r="BD449" s="175" t="str">
        <f t="shared" si="26"/>
        <v/>
      </c>
      <c r="BE449" s="142" t="str">
        <f t="shared" si="24"/>
        <v/>
      </c>
      <c r="BF449" s="176" t="str">
        <f t="shared" si="27"/>
        <v/>
      </c>
    </row>
    <row r="450" spans="1:58">
      <c r="A450" s="166">
        <f>输入错误检查!B449</f>
        <v>0</v>
      </c>
      <c r="B450" s="108" t="str">
        <f>原始数据!B450</f>
        <v/>
      </c>
      <c r="C450" s="108" t="str">
        <f>原始数据!C450</f>
        <v/>
      </c>
      <c r="D450" s="108" t="str">
        <f>原始数据!D450</f>
        <v/>
      </c>
      <c r="E450" s="108" t="str">
        <f>原始数据!E450</f>
        <v/>
      </c>
      <c r="F450" s="108" t="str">
        <f>原始数据!F450</f>
        <v/>
      </c>
      <c r="G450" s="108">
        <f>原始数据!G450</f>
        <v>2</v>
      </c>
      <c r="H450" s="108" t="str">
        <f>原始数据!H450</f>
        <v>下</v>
      </c>
      <c r="I450" s="108" t="str">
        <f>IF(原始数据!Y450="","",原始数据!Y450)</f>
        <v/>
      </c>
      <c r="J450" s="108" t="str">
        <f>原始数据!J450</f>
        <v/>
      </c>
      <c r="K450" s="167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39" t="str">
        <f>IF(原始数据!AT450="","",原始数据!AT450)</f>
        <v/>
      </c>
      <c r="M450" s="177"/>
      <c r="N450" s="181"/>
      <c r="O450" s="181"/>
      <c r="P450" s="167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39" t="str">
        <f>IF(原始数据!AU450="","",原始数据!AU450)</f>
        <v/>
      </c>
      <c r="R450" s="177"/>
      <c r="S450" s="177"/>
      <c r="T450" s="177"/>
      <c r="U450" s="167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39" t="str">
        <f>IF(原始数据!AW450="","",原始数据!AW450)</f>
        <v/>
      </c>
      <c r="W450" s="177"/>
      <c r="X450" s="177"/>
      <c r="Y450" s="177"/>
      <c r="Z450" s="167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39" t="str">
        <f>IF(原始数据!AY450="","",原始数据!AY450)</f>
        <v/>
      </c>
      <c r="AB450" s="177"/>
      <c r="AC450" s="177"/>
      <c r="AD450" s="177"/>
      <c r="AE450" s="139" t="str">
        <f>IF(原始数据!K450="","",原始数据!K450)</f>
        <v/>
      </c>
      <c r="AF450" s="139" t="str">
        <f>IF(原始数据!L450="","",原始数据!L450)</f>
        <v/>
      </c>
      <c r="AG450" s="139" t="str">
        <f>IF(原始数据!AZ450="","",原始数据!AZ450)</f>
        <v/>
      </c>
      <c r="AH450" s="177"/>
      <c r="AI450" s="177"/>
      <c r="AJ450" s="177"/>
      <c r="AK450" s="177"/>
      <c r="AL450" s="177"/>
      <c r="AM450" s="168"/>
      <c r="AN450" s="168"/>
      <c r="AO450" s="168"/>
      <c r="AP450" s="168"/>
      <c r="AQ450" s="182"/>
      <c r="AR450" s="182"/>
      <c r="AS450" s="182"/>
      <c r="AT450" s="182"/>
      <c r="AU450" s="183"/>
      <c r="AV450" s="183"/>
      <c r="AW450" s="183"/>
      <c r="AX450" s="183"/>
      <c r="AY450" s="184"/>
      <c r="AZ450" s="184"/>
      <c r="BA450" s="173"/>
      <c r="BB450" s="174"/>
      <c r="BC450" s="175">
        <f t="shared" si="25"/>
        <v>0</v>
      </c>
      <c r="BD450" s="175" t="str">
        <f t="shared" si="26"/>
        <v/>
      </c>
      <c r="BE450" s="142" t="str">
        <f t="shared" si="24"/>
        <v/>
      </c>
      <c r="BF450" s="176" t="str">
        <f t="shared" si="27"/>
        <v/>
      </c>
    </row>
    <row r="451" spans="1:58">
      <c r="A451" s="166">
        <f>输入错误检查!B450</f>
        <v>0</v>
      </c>
      <c r="B451" s="108" t="str">
        <f>原始数据!B451</f>
        <v/>
      </c>
      <c r="C451" s="108" t="str">
        <f>原始数据!C451</f>
        <v/>
      </c>
      <c r="D451" s="108" t="str">
        <f>原始数据!D451</f>
        <v/>
      </c>
      <c r="E451" s="108" t="str">
        <f>原始数据!E451</f>
        <v/>
      </c>
      <c r="F451" s="108" t="str">
        <f>原始数据!F451</f>
        <v/>
      </c>
      <c r="G451" s="108">
        <f>原始数据!G451</f>
        <v>3</v>
      </c>
      <c r="H451" s="108" t="str">
        <f>原始数据!H451</f>
        <v>上</v>
      </c>
      <c r="I451" s="108" t="str">
        <f>IF(原始数据!Y451="","",原始数据!Y451)</f>
        <v/>
      </c>
      <c r="J451" s="108" t="str">
        <f>原始数据!J451</f>
        <v/>
      </c>
      <c r="K451" s="167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39" t="str">
        <f>IF(原始数据!AT451="","",原始数据!AT451)</f>
        <v/>
      </c>
      <c r="M451" s="177"/>
      <c r="N451" s="181"/>
      <c r="O451" s="181"/>
      <c r="P451" s="167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39" t="str">
        <f>IF(原始数据!AU451="","",原始数据!AU451)</f>
        <v/>
      </c>
      <c r="R451" s="177"/>
      <c r="S451" s="177"/>
      <c r="T451" s="177"/>
      <c r="U451" s="167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39" t="str">
        <f>IF(原始数据!AW451="","",原始数据!AW451)</f>
        <v/>
      </c>
      <c r="W451" s="177"/>
      <c r="X451" s="177"/>
      <c r="Y451" s="177"/>
      <c r="Z451" s="167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39" t="str">
        <f>IF(原始数据!AY451="","",原始数据!AY451)</f>
        <v/>
      </c>
      <c r="AB451" s="177"/>
      <c r="AC451" s="177"/>
      <c r="AD451" s="177"/>
      <c r="AE451" s="139" t="str">
        <f>IF(原始数据!K451="","",原始数据!K451)</f>
        <v/>
      </c>
      <c r="AF451" s="139" t="str">
        <f>IF(原始数据!L451="","",原始数据!L451)</f>
        <v/>
      </c>
      <c r="AG451" s="139" t="str">
        <f>IF(原始数据!AZ451="","",原始数据!AZ451)</f>
        <v/>
      </c>
      <c r="AH451" s="177"/>
      <c r="AI451" s="177"/>
      <c r="AJ451" s="177"/>
      <c r="AK451" s="177"/>
      <c r="AL451" s="177"/>
      <c r="AM451" s="168"/>
      <c r="AN451" s="168"/>
      <c r="AO451" s="168"/>
      <c r="AP451" s="168"/>
      <c r="AQ451" s="182"/>
      <c r="AR451" s="182"/>
      <c r="AS451" s="182"/>
      <c r="AT451" s="182"/>
      <c r="AU451" s="183"/>
      <c r="AV451" s="183"/>
      <c r="AW451" s="183"/>
      <c r="AX451" s="183"/>
      <c r="AY451" s="184"/>
      <c r="AZ451" s="184"/>
      <c r="BA451" s="173"/>
      <c r="BB451" s="174"/>
      <c r="BC451" s="175">
        <f t="shared" si="25"/>
        <v>0</v>
      </c>
      <c r="BD451" s="175" t="str">
        <f t="shared" si="26"/>
        <v/>
      </c>
      <c r="BE451" s="142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76" t="str">
        <f t="shared" si="27"/>
        <v/>
      </c>
    </row>
    <row r="452" spans="1:58">
      <c r="A452" s="166">
        <f>输入错误检查!B451</f>
        <v>0</v>
      </c>
      <c r="B452" s="108" t="str">
        <f>原始数据!B452</f>
        <v/>
      </c>
      <c r="C452" s="108" t="str">
        <f>原始数据!C452</f>
        <v/>
      </c>
      <c r="D452" s="108" t="str">
        <f>原始数据!D452</f>
        <v/>
      </c>
      <c r="E452" s="108" t="str">
        <f>原始数据!E452</f>
        <v/>
      </c>
      <c r="F452" s="108" t="str">
        <f>原始数据!F452</f>
        <v/>
      </c>
      <c r="G452" s="108">
        <f>原始数据!G452</f>
        <v>3</v>
      </c>
      <c r="H452" s="108" t="str">
        <f>原始数据!H452</f>
        <v>下</v>
      </c>
      <c r="I452" s="108" t="str">
        <f>IF(原始数据!Y452="","",原始数据!Y452)</f>
        <v/>
      </c>
      <c r="J452" s="108" t="str">
        <f>原始数据!J452</f>
        <v/>
      </c>
      <c r="K452" s="167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39" t="str">
        <f>IF(原始数据!AT452="","",原始数据!AT452)</f>
        <v/>
      </c>
      <c r="M452" s="177"/>
      <c r="N452" s="181"/>
      <c r="O452" s="181"/>
      <c r="P452" s="167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39" t="str">
        <f>IF(原始数据!AU452="","",原始数据!AU452)</f>
        <v/>
      </c>
      <c r="R452" s="177"/>
      <c r="S452" s="177"/>
      <c r="T452" s="177"/>
      <c r="U452" s="167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39" t="str">
        <f>IF(原始数据!AW452="","",原始数据!AW452)</f>
        <v/>
      </c>
      <c r="W452" s="177"/>
      <c r="X452" s="177"/>
      <c r="Y452" s="177"/>
      <c r="Z452" s="167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39" t="str">
        <f>IF(原始数据!AY452="","",原始数据!AY452)</f>
        <v/>
      </c>
      <c r="AB452" s="177"/>
      <c r="AC452" s="177"/>
      <c r="AD452" s="177"/>
      <c r="AE452" s="139" t="str">
        <f>IF(原始数据!K452="","",原始数据!K452)</f>
        <v/>
      </c>
      <c r="AF452" s="139" t="str">
        <f>IF(原始数据!L452="","",原始数据!L452)</f>
        <v/>
      </c>
      <c r="AG452" s="139" t="str">
        <f>IF(原始数据!AZ452="","",原始数据!AZ452)</f>
        <v/>
      </c>
      <c r="AH452" s="177"/>
      <c r="AI452" s="177"/>
      <c r="AJ452" s="177"/>
      <c r="AK452" s="177"/>
      <c r="AL452" s="177"/>
      <c r="AM452" s="168"/>
      <c r="AN452" s="168"/>
      <c r="AO452" s="168"/>
      <c r="AP452" s="168"/>
      <c r="AQ452" s="182"/>
      <c r="AR452" s="182"/>
      <c r="AS452" s="182"/>
      <c r="AT452" s="182"/>
      <c r="AU452" s="183"/>
      <c r="AV452" s="183"/>
      <c r="AW452" s="183"/>
      <c r="AX452" s="183"/>
      <c r="AY452" s="184"/>
      <c r="AZ452" s="184"/>
      <c r="BA452" s="173"/>
      <c r="BB452" s="174"/>
      <c r="BC452" s="175">
        <f t="shared" ref="BC452:BC515" si="29">AQ452*60+AR452-AN452*60-AO452</f>
        <v>0</v>
      </c>
      <c r="BD452" s="175" t="str">
        <f t="shared" ref="BD452:BD515" si="30">IF(AU452="","",AU452*60+AV452-200)</f>
        <v/>
      </c>
      <c r="BE452" s="142" t="str">
        <f t="shared" si="28"/>
        <v/>
      </c>
      <c r="BF452" s="176" t="str">
        <f t="shared" ref="BF452:BF515" si="31">IF(L452="","",L452&amp;","&amp;Q452&amp;","&amp;V452&amp;","&amp;AA452)</f>
        <v/>
      </c>
    </row>
    <row r="453" spans="1:58">
      <c r="A453" s="166">
        <f>输入错误检查!B452</f>
        <v>0</v>
      </c>
      <c r="B453" s="108" t="str">
        <f>原始数据!B453</f>
        <v/>
      </c>
      <c r="C453" s="108" t="str">
        <f>原始数据!C453</f>
        <v/>
      </c>
      <c r="D453" s="108" t="str">
        <f>原始数据!D453</f>
        <v/>
      </c>
      <c r="E453" s="108" t="str">
        <f>原始数据!E453</f>
        <v/>
      </c>
      <c r="F453" s="108" t="str">
        <f>原始数据!F453</f>
        <v/>
      </c>
      <c r="G453" s="108">
        <f>原始数据!G453</f>
        <v>4</v>
      </c>
      <c r="H453" s="108" t="str">
        <f>原始数据!H453</f>
        <v>上</v>
      </c>
      <c r="I453" s="108" t="str">
        <f>IF(原始数据!Y453="","",原始数据!Y453)</f>
        <v/>
      </c>
      <c r="J453" s="108" t="str">
        <f>原始数据!J453</f>
        <v/>
      </c>
      <c r="K453" s="167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39" t="str">
        <f>IF(原始数据!AT453="","",原始数据!AT453)</f>
        <v/>
      </c>
      <c r="M453" s="177"/>
      <c r="N453" s="181"/>
      <c r="O453" s="181"/>
      <c r="P453" s="167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39" t="str">
        <f>IF(原始数据!AU453="","",原始数据!AU453)</f>
        <v/>
      </c>
      <c r="R453" s="177"/>
      <c r="S453" s="177"/>
      <c r="T453" s="177"/>
      <c r="U453" s="167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39" t="str">
        <f>IF(原始数据!AW453="","",原始数据!AW453)</f>
        <v/>
      </c>
      <c r="W453" s="177"/>
      <c r="X453" s="177"/>
      <c r="Y453" s="177"/>
      <c r="Z453" s="167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39" t="str">
        <f>IF(原始数据!AY453="","",原始数据!AY453)</f>
        <v/>
      </c>
      <c r="AB453" s="177"/>
      <c r="AC453" s="177"/>
      <c r="AD453" s="177"/>
      <c r="AE453" s="139" t="str">
        <f>IF(原始数据!K453="","",原始数据!K453)</f>
        <v/>
      </c>
      <c r="AF453" s="139" t="str">
        <f>IF(原始数据!L453="","",原始数据!L453)</f>
        <v/>
      </c>
      <c r="AG453" s="139" t="str">
        <f>IF(原始数据!AZ453="","",原始数据!AZ453)</f>
        <v/>
      </c>
      <c r="AH453" s="177"/>
      <c r="AI453" s="177"/>
      <c r="AJ453" s="177"/>
      <c r="AK453" s="177"/>
      <c r="AL453" s="177"/>
      <c r="AM453" s="168"/>
      <c r="AN453" s="168"/>
      <c r="AO453" s="168"/>
      <c r="AP453" s="168"/>
      <c r="AQ453" s="182"/>
      <c r="AR453" s="182"/>
      <c r="AS453" s="182"/>
      <c r="AT453" s="182"/>
      <c r="AU453" s="183"/>
      <c r="AV453" s="183"/>
      <c r="AW453" s="183"/>
      <c r="AX453" s="183"/>
      <c r="AY453" s="184"/>
      <c r="AZ453" s="184"/>
      <c r="BA453" s="173"/>
      <c r="BB453" s="174"/>
      <c r="BC453" s="175">
        <f t="shared" si="29"/>
        <v>0</v>
      </c>
      <c r="BD453" s="175" t="str">
        <f t="shared" si="30"/>
        <v/>
      </c>
      <c r="BE453" s="142" t="str">
        <f t="shared" si="28"/>
        <v/>
      </c>
      <c r="BF453" s="176" t="str">
        <f t="shared" si="31"/>
        <v/>
      </c>
    </row>
    <row r="454" spans="1:58">
      <c r="A454" s="166">
        <f>输入错误检查!B453</f>
        <v>0</v>
      </c>
      <c r="B454" s="108" t="str">
        <f>原始数据!B454</f>
        <v/>
      </c>
      <c r="C454" s="108" t="str">
        <f>原始数据!C454</f>
        <v/>
      </c>
      <c r="D454" s="108" t="str">
        <f>原始数据!D454</f>
        <v/>
      </c>
      <c r="E454" s="108" t="str">
        <f>原始数据!E454</f>
        <v/>
      </c>
      <c r="F454" s="108" t="str">
        <f>原始数据!F454</f>
        <v/>
      </c>
      <c r="G454" s="108">
        <f>原始数据!G454</f>
        <v>4</v>
      </c>
      <c r="H454" s="108" t="str">
        <f>原始数据!H454</f>
        <v>下</v>
      </c>
      <c r="I454" s="108" t="str">
        <f>IF(原始数据!Y454="","",原始数据!Y454)</f>
        <v/>
      </c>
      <c r="J454" s="108" t="str">
        <f>原始数据!J454</f>
        <v/>
      </c>
      <c r="K454" s="167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39" t="str">
        <f>IF(原始数据!AT454="","",原始数据!AT454)</f>
        <v/>
      </c>
      <c r="M454" s="177"/>
      <c r="N454" s="181"/>
      <c r="O454" s="181"/>
      <c r="P454" s="167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39" t="str">
        <f>IF(原始数据!AU454="","",原始数据!AU454)</f>
        <v/>
      </c>
      <c r="R454" s="177"/>
      <c r="S454" s="177"/>
      <c r="T454" s="177"/>
      <c r="U454" s="167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39" t="str">
        <f>IF(原始数据!AW454="","",原始数据!AW454)</f>
        <v/>
      </c>
      <c r="W454" s="177"/>
      <c r="X454" s="177"/>
      <c r="Y454" s="177"/>
      <c r="Z454" s="167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39" t="str">
        <f>IF(原始数据!AY454="","",原始数据!AY454)</f>
        <v/>
      </c>
      <c r="AB454" s="177"/>
      <c r="AC454" s="177"/>
      <c r="AD454" s="177"/>
      <c r="AE454" s="139" t="str">
        <f>IF(原始数据!K454="","",原始数据!K454)</f>
        <v/>
      </c>
      <c r="AF454" s="139" t="str">
        <f>IF(原始数据!L454="","",原始数据!L454)</f>
        <v/>
      </c>
      <c r="AG454" s="139" t="str">
        <f>IF(原始数据!AZ454="","",原始数据!AZ454)</f>
        <v/>
      </c>
      <c r="AH454" s="177"/>
      <c r="AI454" s="177"/>
      <c r="AJ454" s="177"/>
      <c r="AK454" s="177"/>
      <c r="AL454" s="177"/>
      <c r="AM454" s="168"/>
      <c r="AN454" s="168"/>
      <c r="AO454" s="168"/>
      <c r="AP454" s="168"/>
      <c r="AQ454" s="182"/>
      <c r="AR454" s="182"/>
      <c r="AS454" s="182"/>
      <c r="AT454" s="182"/>
      <c r="AU454" s="183"/>
      <c r="AV454" s="183"/>
      <c r="AW454" s="183"/>
      <c r="AX454" s="183"/>
      <c r="AY454" s="184"/>
      <c r="AZ454" s="184"/>
      <c r="BA454" s="173"/>
      <c r="BB454" s="174"/>
      <c r="BC454" s="175">
        <f t="shared" si="29"/>
        <v>0</v>
      </c>
      <c r="BD454" s="175" t="str">
        <f t="shared" si="30"/>
        <v/>
      </c>
      <c r="BE454" s="142" t="str">
        <f t="shared" si="28"/>
        <v/>
      </c>
      <c r="BF454" s="176" t="str">
        <f t="shared" si="31"/>
        <v/>
      </c>
    </row>
    <row r="455" spans="1:58">
      <c r="A455" s="166">
        <f>输入错误检查!B454</f>
        <v>0</v>
      </c>
      <c r="B455" s="108" t="str">
        <f>原始数据!B455</f>
        <v/>
      </c>
      <c r="C455" s="108" t="str">
        <f>原始数据!C455</f>
        <v/>
      </c>
      <c r="D455" s="108" t="str">
        <f>原始数据!D455</f>
        <v/>
      </c>
      <c r="E455" s="108" t="str">
        <f>原始数据!E455</f>
        <v/>
      </c>
      <c r="F455" s="108" t="str">
        <f>原始数据!F455</f>
        <v/>
      </c>
      <c r="G455" s="108">
        <f>原始数据!G455</f>
        <v>5</v>
      </c>
      <c r="H455" s="108" t="str">
        <f>原始数据!H455</f>
        <v>上</v>
      </c>
      <c r="I455" s="108" t="str">
        <f>IF(原始数据!Y455="","",原始数据!Y455)</f>
        <v/>
      </c>
      <c r="J455" s="108" t="str">
        <f>原始数据!J455</f>
        <v/>
      </c>
      <c r="K455" s="167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39" t="str">
        <f>IF(原始数据!AT455="","",原始数据!AT455)</f>
        <v/>
      </c>
      <c r="M455" s="177"/>
      <c r="N455" s="181"/>
      <c r="O455" s="181"/>
      <c r="P455" s="167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39" t="str">
        <f>IF(原始数据!AU455="","",原始数据!AU455)</f>
        <v/>
      </c>
      <c r="R455" s="177"/>
      <c r="S455" s="177"/>
      <c r="T455" s="177"/>
      <c r="U455" s="167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39" t="str">
        <f>IF(原始数据!AW455="","",原始数据!AW455)</f>
        <v/>
      </c>
      <c r="W455" s="177"/>
      <c r="X455" s="177"/>
      <c r="Y455" s="177"/>
      <c r="Z455" s="167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39" t="str">
        <f>IF(原始数据!AY455="","",原始数据!AY455)</f>
        <v/>
      </c>
      <c r="AB455" s="177"/>
      <c r="AC455" s="177"/>
      <c r="AD455" s="177"/>
      <c r="AE455" s="139" t="str">
        <f>IF(原始数据!K455="","",原始数据!K455)</f>
        <v/>
      </c>
      <c r="AF455" s="139" t="str">
        <f>IF(原始数据!L455="","",原始数据!L455)</f>
        <v/>
      </c>
      <c r="AG455" s="139" t="str">
        <f>IF(原始数据!AZ455="","",原始数据!AZ455)</f>
        <v/>
      </c>
      <c r="AH455" s="177"/>
      <c r="AI455" s="177"/>
      <c r="AJ455" s="177"/>
      <c r="AK455" s="177"/>
      <c r="AL455" s="177"/>
      <c r="AM455" s="168"/>
      <c r="AN455" s="168"/>
      <c r="AO455" s="168"/>
      <c r="AP455" s="168"/>
      <c r="AQ455" s="182"/>
      <c r="AR455" s="182"/>
      <c r="AS455" s="182"/>
      <c r="AT455" s="182"/>
      <c r="AU455" s="183"/>
      <c r="AV455" s="183"/>
      <c r="AW455" s="183"/>
      <c r="AX455" s="183"/>
      <c r="AY455" s="184"/>
      <c r="AZ455" s="184"/>
      <c r="BA455" s="173"/>
      <c r="BB455" s="174"/>
      <c r="BC455" s="175">
        <f t="shared" si="29"/>
        <v>0</v>
      </c>
      <c r="BD455" s="175" t="str">
        <f t="shared" si="30"/>
        <v/>
      </c>
      <c r="BE455" s="142" t="str">
        <f t="shared" si="28"/>
        <v/>
      </c>
      <c r="BF455" s="176" t="str">
        <f t="shared" si="31"/>
        <v/>
      </c>
    </row>
    <row r="456" spans="1:58">
      <c r="A456" s="166">
        <f>输入错误检查!B455</f>
        <v>0</v>
      </c>
      <c r="B456" s="108" t="str">
        <f>原始数据!B456</f>
        <v/>
      </c>
      <c r="C456" s="108" t="str">
        <f>原始数据!C456</f>
        <v/>
      </c>
      <c r="D456" s="108" t="str">
        <f>原始数据!D456</f>
        <v/>
      </c>
      <c r="E456" s="108" t="str">
        <f>原始数据!E456</f>
        <v/>
      </c>
      <c r="F456" s="108" t="str">
        <f>原始数据!F456</f>
        <v/>
      </c>
      <c r="G456" s="108">
        <f>原始数据!G456</f>
        <v>5</v>
      </c>
      <c r="H456" s="108" t="str">
        <f>原始数据!H456</f>
        <v>下</v>
      </c>
      <c r="I456" s="108" t="str">
        <f>IF(原始数据!Y456="","",原始数据!Y456)</f>
        <v/>
      </c>
      <c r="J456" s="108" t="str">
        <f>原始数据!J456</f>
        <v/>
      </c>
      <c r="K456" s="167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39" t="str">
        <f>IF(原始数据!AT456="","",原始数据!AT456)</f>
        <v/>
      </c>
      <c r="M456" s="177"/>
      <c r="N456" s="181"/>
      <c r="O456" s="181"/>
      <c r="P456" s="167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39" t="str">
        <f>IF(原始数据!AU456="","",原始数据!AU456)</f>
        <v/>
      </c>
      <c r="R456" s="177"/>
      <c r="S456" s="177"/>
      <c r="T456" s="177"/>
      <c r="U456" s="167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39" t="str">
        <f>IF(原始数据!AW456="","",原始数据!AW456)</f>
        <v/>
      </c>
      <c r="W456" s="177"/>
      <c r="X456" s="177"/>
      <c r="Y456" s="177"/>
      <c r="Z456" s="167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39" t="str">
        <f>IF(原始数据!AY456="","",原始数据!AY456)</f>
        <v/>
      </c>
      <c r="AB456" s="177"/>
      <c r="AC456" s="177"/>
      <c r="AD456" s="177"/>
      <c r="AE456" s="139" t="str">
        <f>IF(原始数据!K456="","",原始数据!K456)</f>
        <v/>
      </c>
      <c r="AF456" s="139" t="str">
        <f>IF(原始数据!L456="","",原始数据!L456)</f>
        <v/>
      </c>
      <c r="AG456" s="139" t="str">
        <f>IF(原始数据!AZ456="","",原始数据!AZ456)</f>
        <v/>
      </c>
      <c r="AH456" s="177"/>
      <c r="AI456" s="177"/>
      <c r="AJ456" s="177"/>
      <c r="AK456" s="177"/>
      <c r="AL456" s="177"/>
      <c r="AM456" s="168"/>
      <c r="AN456" s="168"/>
      <c r="AO456" s="168"/>
      <c r="AP456" s="168"/>
      <c r="AQ456" s="182"/>
      <c r="AR456" s="182"/>
      <c r="AS456" s="182"/>
      <c r="AT456" s="182"/>
      <c r="AU456" s="183"/>
      <c r="AV456" s="183"/>
      <c r="AW456" s="183"/>
      <c r="AX456" s="183"/>
      <c r="AY456" s="184"/>
      <c r="AZ456" s="184"/>
      <c r="BA456" s="173"/>
      <c r="BB456" s="174"/>
      <c r="BC456" s="175">
        <f t="shared" si="29"/>
        <v>0</v>
      </c>
      <c r="BD456" s="175" t="str">
        <f t="shared" si="30"/>
        <v/>
      </c>
      <c r="BE456" s="142" t="str">
        <f t="shared" si="28"/>
        <v/>
      </c>
      <c r="BF456" s="176" t="str">
        <f t="shared" si="31"/>
        <v/>
      </c>
    </row>
    <row r="457" spans="1:58">
      <c r="A457" s="166">
        <f>输入错误检查!B456</f>
        <v>0</v>
      </c>
      <c r="B457" s="108" t="str">
        <f>原始数据!B457</f>
        <v/>
      </c>
      <c r="C457" s="108" t="str">
        <f>原始数据!C457</f>
        <v/>
      </c>
      <c r="D457" s="108" t="str">
        <f>原始数据!D457</f>
        <v/>
      </c>
      <c r="E457" s="108" t="str">
        <f>原始数据!E457</f>
        <v/>
      </c>
      <c r="F457" s="108" t="str">
        <f>原始数据!F457</f>
        <v/>
      </c>
      <c r="G457" s="108" t="str">
        <f>原始数据!G457</f>
        <v>加</v>
      </c>
      <c r="H457" s="108" t="str">
        <f>原始数据!H457</f>
        <v>上</v>
      </c>
      <c r="I457" s="108" t="str">
        <f>IF(原始数据!Y457="","",原始数据!Y457)</f>
        <v/>
      </c>
      <c r="J457" s="108" t="str">
        <f>原始数据!J457</f>
        <v/>
      </c>
      <c r="K457" s="167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39" t="str">
        <f>IF(原始数据!AT457="","",原始数据!AT457)</f>
        <v/>
      </c>
      <c r="M457" s="177"/>
      <c r="N457" s="181"/>
      <c r="O457" s="181"/>
      <c r="P457" s="167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39" t="str">
        <f>IF(原始数据!AU457="","",原始数据!AU457)</f>
        <v/>
      </c>
      <c r="R457" s="177"/>
      <c r="S457" s="177"/>
      <c r="T457" s="177"/>
      <c r="U457" s="167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39" t="str">
        <f>IF(原始数据!AW457="","",原始数据!AW457)</f>
        <v/>
      </c>
      <c r="W457" s="177"/>
      <c r="X457" s="177"/>
      <c r="Y457" s="177"/>
      <c r="Z457" s="167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39" t="str">
        <f>IF(原始数据!AY457="","",原始数据!AY457)</f>
        <v/>
      </c>
      <c r="AB457" s="177"/>
      <c r="AC457" s="177"/>
      <c r="AD457" s="177"/>
      <c r="AE457" s="139" t="str">
        <f>IF(原始数据!K457="","",原始数据!K457)</f>
        <v/>
      </c>
      <c r="AF457" s="139" t="str">
        <f>IF(原始数据!L457="","",原始数据!L457)</f>
        <v/>
      </c>
      <c r="AG457" s="139" t="str">
        <f>IF(原始数据!AZ457="","",原始数据!AZ457)</f>
        <v/>
      </c>
      <c r="AH457" s="177"/>
      <c r="AI457" s="177"/>
      <c r="AJ457" s="177"/>
      <c r="AK457" s="177"/>
      <c r="AL457" s="177"/>
      <c r="AM457" s="168"/>
      <c r="AN457" s="168"/>
      <c r="AO457" s="168"/>
      <c r="AP457" s="168"/>
      <c r="AQ457" s="182"/>
      <c r="AR457" s="182"/>
      <c r="AS457" s="182"/>
      <c r="AT457" s="182"/>
      <c r="AU457" s="183"/>
      <c r="AV457" s="183"/>
      <c r="AW457" s="183"/>
      <c r="AX457" s="183"/>
      <c r="AY457" s="184"/>
      <c r="AZ457" s="184"/>
      <c r="BA457" s="173"/>
      <c r="BB457" s="174"/>
      <c r="BC457" s="175">
        <f t="shared" si="29"/>
        <v>0</v>
      </c>
      <c r="BD457" s="175" t="str">
        <f t="shared" si="30"/>
        <v/>
      </c>
      <c r="BE457" s="142" t="str">
        <f t="shared" si="28"/>
        <v/>
      </c>
      <c r="BF457" s="176" t="str">
        <f t="shared" si="31"/>
        <v/>
      </c>
    </row>
    <row r="458" spans="1:58">
      <c r="A458" s="166">
        <f>输入错误检查!B457</f>
        <v>0</v>
      </c>
      <c r="B458" s="108" t="str">
        <f>原始数据!B458</f>
        <v/>
      </c>
      <c r="C458" s="108" t="str">
        <f>原始数据!C458</f>
        <v/>
      </c>
      <c r="D458" s="108" t="str">
        <f>原始数据!D458</f>
        <v/>
      </c>
      <c r="E458" s="108" t="str">
        <f>原始数据!E458</f>
        <v/>
      </c>
      <c r="F458" s="108" t="str">
        <f>原始数据!F458</f>
        <v/>
      </c>
      <c r="G458" s="108" t="str">
        <f>原始数据!G458</f>
        <v>加</v>
      </c>
      <c r="H458" s="108" t="str">
        <f>原始数据!H458</f>
        <v>下</v>
      </c>
      <c r="I458" s="108" t="str">
        <f>IF(原始数据!Y458="","",原始数据!Y458)</f>
        <v/>
      </c>
      <c r="J458" s="108" t="str">
        <f>原始数据!J458</f>
        <v/>
      </c>
      <c r="K458" s="167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39" t="str">
        <f>IF(原始数据!AT458="","",原始数据!AT458)</f>
        <v/>
      </c>
      <c r="M458" s="177"/>
      <c r="N458" s="181"/>
      <c r="O458" s="181"/>
      <c r="P458" s="167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39" t="str">
        <f>IF(原始数据!AU458="","",原始数据!AU458)</f>
        <v/>
      </c>
      <c r="R458" s="177"/>
      <c r="S458" s="177"/>
      <c r="T458" s="177"/>
      <c r="U458" s="167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39" t="str">
        <f>IF(原始数据!AW458="","",原始数据!AW458)</f>
        <v/>
      </c>
      <c r="W458" s="177"/>
      <c r="X458" s="177"/>
      <c r="Y458" s="177"/>
      <c r="Z458" s="167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39" t="str">
        <f>IF(原始数据!AY458="","",原始数据!AY458)</f>
        <v/>
      </c>
      <c r="AB458" s="177"/>
      <c r="AC458" s="177"/>
      <c r="AD458" s="177"/>
      <c r="AE458" s="139" t="str">
        <f>IF(原始数据!K458="","",原始数据!K458)</f>
        <v/>
      </c>
      <c r="AF458" s="139" t="str">
        <f>IF(原始数据!L458="","",原始数据!L458)</f>
        <v/>
      </c>
      <c r="AG458" s="139" t="str">
        <f>IF(原始数据!AZ458="","",原始数据!AZ458)</f>
        <v/>
      </c>
      <c r="AH458" s="177"/>
      <c r="AI458" s="177"/>
      <c r="AJ458" s="177"/>
      <c r="AK458" s="177"/>
      <c r="AL458" s="177"/>
      <c r="AM458" s="168"/>
      <c r="AN458" s="168"/>
      <c r="AO458" s="168"/>
      <c r="AP458" s="168"/>
      <c r="AQ458" s="182"/>
      <c r="AR458" s="182"/>
      <c r="AS458" s="182"/>
      <c r="AT458" s="182"/>
      <c r="AU458" s="183"/>
      <c r="AV458" s="183"/>
      <c r="AW458" s="183"/>
      <c r="AX458" s="183"/>
      <c r="AY458" s="184"/>
      <c r="AZ458" s="184"/>
      <c r="BA458" s="173"/>
      <c r="BB458" s="174"/>
      <c r="BC458" s="175">
        <f t="shared" si="29"/>
        <v>0</v>
      </c>
      <c r="BD458" s="175" t="str">
        <f t="shared" si="30"/>
        <v/>
      </c>
      <c r="BE458" s="142" t="str">
        <f t="shared" si="28"/>
        <v/>
      </c>
      <c r="BF458" s="176" t="str">
        <f t="shared" si="31"/>
        <v/>
      </c>
    </row>
    <row r="459" spans="1:58">
      <c r="A459" s="166">
        <f>输入错误检查!B458</f>
        <v>0</v>
      </c>
      <c r="B459" s="108" t="str">
        <f>原始数据!B459</f>
        <v/>
      </c>
      <c r="C459" s="108" t="str">
        <f>原始数据!C459</f>
        <v/>
      </c>
      <c r="D459" s="108" t="str">
        <f>原始数据!D459</f>
        <v/>
      </c>
      <c r="E459" s="108" t="str">
        <f>原始数据!E459</f>
        <v/>
      </c>
      <c r="F459" s="108" t="str">
        <f>原始数据!F459</f>
        <v/>
      </c>
      <c r="G459" s="108">
        <f>原始数据!G459</f>
        <v>1</v>
      </c>
      <c r="H459" s="108" t="str">
        <f>原始数据!H459</f>
        <v>上</v>
      </c>
      <c r="I459" s="108" t="str">
        <f>IF(原始数据!Y459="","",原始数据!Y459)</f>
        <v/>
      </c>
      <c r="J459" s="108" t="str">
        <f>原始数据!J459</f>
        <v/>
      </c>
      <c r="K459" s="167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39" t="str">
        <f>IF(原始数据!AT459="","",原始数据!AT459)</f>
        <v/>
      </c>
      <c r="M459" s="177"/>
      <c r="N459" s="181"/>
      <c r="O459" s="181"/>
      <c r="P459" s="167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39" t="str">
        <f>IF(原始数据!AU459="","",原始数据!AU459)</f>
        <v/>
      </c>
      <c r="R459" s="177"/>
      <c r="S459" s="177"/>
      <c r="T459" s="177"/>
      <c r="U459" s="167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39" t="str">
        <f>IF(原始数据!AW459="","",原始数据!AW459)</f>
        <v/>
      </c>
      <c r="W459" s="177"/>
      <c r="X459" s="177"/>
      <c r="Y459" s="177"/>
      <c r="Z459" s="167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39" t="str">
        <f>IF(原始数据!AY459="","",原始数据!AY459)</f>
        <v/>
      </c>
      <c r="AB459" s="177"/>
      <c r="AC459" s="177"/>
      <c r="AD459" s="177"/>
      <c r="AE459" s="139" t="str">
        <f>IF(原始数据!K459="","",原始数据!K459)</f>
        <v/>
      </c>
      <c r="AF459" s="139" t="str">
        <f>IF(原始数据!L459="","",原始数据!L459)</f>
        <v/>
      </c>
      <c r="AG459" s="139" t="str">
        <f>IF(原始数据!AZ459="","",原始数据!AZ459)</f>
        <v/>
      </c>
      <c r="AH459" s="177"/>
      <c r="AI459" s="177"/>
      <c r="AJ459" s="177"/>
      <c r="AK459" s="177"/>
      <c r="AL459" s="177"/>
      <c r="AM459" s="168"/>
      <c r="AN459" s="168"/>
      <c r="AO459" s="168"/>
      <c r="AP459" s="168"/>
      <c r="AQ459" s="182"/>
      <c r="AR459" s="182"/>
      <c r="AS459" s="182"/>
      <c r="AT459" s="182"/>
      <c r="AU459" s="183"/>
      <c r="AV459" s="183"/>
      <c r="AW459" s="183"/>
      <c r="AX459" s="183"/>
      <c r="AY459" s="184"/>
      <c r="AZ459" s="184"/>
      <c r="BA459" s="173"/>
      <c r="BB459" s="174"/>
      <c r="BC459" s="175">
        <f t="shared" si="29"/>
        <v>0</v>
      </c>
      <c r="BD459" s="175" t="str">
        <f t="shared" si="30"/>
        <v/>
      </c>
      <c r="BE459" s="142" t="str">
        <f t="shared" si="28"/>
        <v/>
      </c>
      <c r="BF459" s="176" t="str">
        <f t="shared" si="31"/>
        <v/>
      </c>
    </row>
    <row r="460" spans="1:58">
      <c r="A460" s="166">
        <f>输入错误检查!B459</f>
        <v>0</v>
      </c>
      <c r="B460" s="108" t="str">
        <f>原始数据!B460</f>
        <v/>
      </c>
      <c r="C460" s="108" t="str">
        <f>原始数据!C460</f>
        <v/>
      </c>
      <c r="D460" s="108" t="str">
        <f>原始数据!D460</f>
        <v/>
      </c>
      <c r="E460" s="108" t="str">
        <f>原始数据!E460</f>
        <v/>
      </c>
      <c r="F460" s="108" t="str">
        <f>原始数据!F460</f>
        <v/>
      </c>
      <c r="G460" s="108">
        <f>原始数据!G460</f>
        <v>1</v>
      </c>
      <c r="H460" s="108" t="str">
        <f>原始数据!H460</f>
        <v>下</v>
      </c>
      <c r="I460" s="108" t="str">
        <f>IF(原始数据!Y460="","",原始数据!Y460)</f>
        <v/>
      </c>
      <c r="J460" s="108" t="str">
        <f>原始数据!J460</f>
        <v/>
      </c>
      <c r="K460" s="167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39" t="str">
        <f>IF(原始数据!AT460="","",原始数据!AT460)</f>
        <v/>
      </c>
      <c r="M460" s="177"/>
      <c r="N460" s="181"/>
      <c r="O460" s="181"/>
      <c r="P460" s="167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39" t="str">
        <f>IF(原始数据!AU460="","",原始数据!AU460)</f>
        <v/>
      </c>
      <c r="R460" s="177"/>
      <c r="S460" s="177"/>
      <c r="T460" s="177"/>
      <c r="U460" s="167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39" t="str">
        <f>IF(原始数据!AW460="","",原始数据!AW460)</f>
        <v/>
      </c>
      <c r="W460" s="177"/>
      <c r="X460" s="177"/>
      <c r="Y460" s="177"/>
      <c r="Z460" s="167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39" t="str">
        <f>IF(原始数据!AY460="","",原始数据!AY460)</f>
        <v/>
      </c>
      <c r="AB460" s="177"/>
      <c r="AC460" s="177"/>
      <c r="AD460" s="177"/>
      <c r="AE460" s="139" t="str">
        <f>IF(原始数据!K460="","",原始数据!K460)</f>
        <v/>
      </c>
      <c r="AF460" s="139" t="str">
        <f>IF(原始数据!L460="","",原始数据!L460)</f>
        <v/>
      </c>
      <c r="AG460" s="139" t="str">
        <f>IF(原始数据!AZ460="","",原始数据!AZ460)</f>
        <v/>
      </c>
      <c r="AH460" s="177"/>
      <c r="AI460" s="177"/>
      <c r="AJ460" s="177"/>
      <c r="AK460" s="177"/>
      <c r="AL460" s="177"/>
      <c r="AM460" s="168"/>
      <c r="AN460" s="168"/>
      <c r="AO460" s="168"/>
      <c r="AP460" s="168"/>
      <c r="AQ460" s="182"/>
      <c r="AR460" s="182"/>
      <c r="AS460" s="182"/>
      <c r="AT460" s="182"/>
      <c r="AU460" s="183"/>
      <c r="AV460" s="183"/>
      <c r="AW460" s="183"/>
      <c r="AX460" s="183"/>
      <c r="AY460" s="184"/>
      <c r="AZ460" s="184"/>
      <c r="BA460" s="173"/>
      <c r="BB460" s="174"/>
      <c r="BC460" s="175">
        <f t="shared" si="29"/>
        <v>0</v>
      </c>
      <c r="BD460" s="175" t="str">
        <f t="shared" si="30"/>
        <v/>
      </c>
      <c r="BE460" s="142" t="str">
        <f t="shared" si="28"/>
        <v/>
      </c>
      <c r="BF460" s="176" t="str">
        <f t="shared" si="31"/>
        <v/>
      </c>
    </row>
    <row r="461" spans="1:58">
      <c r="A461" s="166">
        <f>输入错误检查!B460</f>
        <v>0</v>
      </c>
      <c r="B461" s="108" t="str">
        <f>原始数据!B461</f>
        <v/>
      </c>
      <c r="C461" s="108" t="str">
        <f>原始数据!C461</f>
        <v/>
      </c>
      <c r="D461" s="108" t="str">
        <f>原始数据!D461</f>
        <v/>
      </c>
      <c r="E461" s="108" t="str">
        <f>原始数据!E461</f>
        <v/>
      </c>
      <c r="F461" s="108" t="str">
        <f>原始数据!F461</f>
        <v/>
      </c>
      <c r="G461" s="108">
        <f>原始数据!G461</f>
        <v>2</v>
      </c>
      <c r="H461" s="108" t="str">
        <f>原始数据!H461</f>
        <v>上</v>
      </c>
      <c r="I461" s="108" t="str">
        <f>IF(原始数据!Y461="","",原始数据!Y461)</f>
        <v/>
      </c>
      <c r="J461" s="108" t="str">
        <f>原始数据!J461</f>
        <v/>
      </c>
      <c r="K461" s="167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39" t="str">
        <f>IF(原始数据!AT461="","",原始数据!AT461)</f>
        <v/>
      </c>
      <c r="M461" s="177"/>
      <c r="N461" s="181"/>
      <c r="O461" s="181"/>
      <c r="P461" s="167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39" t="str">
        <f>IF(原始数据!AU461="","",原始数据!AU461)</f>
        <v/>
      </c>
      <c r="R461" s="177"/>
      <c r="S461" s="177"/>
      <c r="T461" s="177"/>
      <c r="U461" s="167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39" t="str">
        <f>IF(原始数据!AW461="","",原始数据!AW461)</f>
        <v/>
      </c>
      <c r="W461" s="177"/>
      <c r="X461" s="177"/>
      <c r="Y461" s="177"/>
      <c r="Z461" s="167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39" t="str">
        <f>IF(原始数据!AY461="","",原始数据!AY461)</f>
        <v/>
      </c>
      <c r="AB461" s="177"/>
      <c r="AC461" s="177"/>
      <c r="AD461" s="177"/>
      <c r="AE461" s="139" t="str">
        <f>IF(原始数据!K461="","",原始数据!K461)</f>
        <v/>
      </c>
      <c r="AF461" s="139" t="str">
        <f>IF(原始数据!L461="","",原始数据!L461)</f>
        <v/>
      </c>
      <c r="AG461" s="139" t="str">
        <f>IF(原始数据!AZ461="","",原始数据!AZ461)</f>
        <v/>
      </c>
      <c r="AH461" s="177"/>
      <c r="AI461" s="177"/>
      <c r="AJ461" s="177"/>
      <c r="AK461" s="177"/>
      <c r="AL461" s="177"/>
      <c r="AM461" s="168"/>
      <c r="AN461" s="168"/>
      <c r="AO461" s="168"/>
      <c r="AP461" s="168"/>
      <c r="AQ461" s="182"/>
      <c r="AR461" s="182"/>
      <c r="AS461" s="182"/>
      <c r="AT461" s="182"/>
      <c r="AU461" s="183"/>
      <c r="AV461" s="183"/>
      <c r="AW461" s="183"/>
      <c r="AX461" s="183"/>
      <c r="AY461" s="184"/>
      <c r="AZ461" s="184"/>
      <c r="BA461" s="173"/>
      <c r="BB461" s="174"/>
      <c r="BC461" s="175">
        <f t="shared" si="29"/>
        <v>0</v>
      </c>
      <c r="BD461" s="175" t="str">
        <f t="shared" si="30"/>
        <v/>
      </c>
      <c r="BE461" s="142" t="str">
        <f t="shared" si="28"/>
        <v/>
      </c>
      <c r="BF461" s="176" t="str">
        <f t="shared" si="31"/>
        <v/>
      </c>
    </row>
    <row r="462" spans="1:58">
      <c r="A462" s="166">
        <f>输入错误检查!B461</f>
        <v>0</v>
      </c>
      <c r="B462" s="108" t="str">
        <f>原始数据!B462</f>
        <v/>
      </c>
      <c r="C462" s="108" t="str">
        <f>原始数据!C462</f>
        <v/>
      </c>
      <c r="D462" s="108" t="str">
        <f>原始数据!D462</f>
        <v/>
      </c>
      <c r="E462" s="108" t="str">
        <f>原始数据!E462</f>
        <v/>
      </c>
      <c r="F462" s="108" t="str">
        <f>原始数据!F462</f>
        <v/>
      </c>
      <c r="G462" s="108">
        <f>原始数据!G462</f>
        <v>2</v>
      </c>
      <c r="H462" s="108" t="str">
        <f>原始数据!H462</f>
        <v>下</v>
      </c>
      <c r="I462" s="108" t="str">
        <f>IF(原始数据!Y462="","",原始数据!Y462)</f>
        <v/>
      </c>
      <c r="J462" s="108" t="str">
        <f>原始数据!J462</f>
        <v/>
      </c>
      <c r="K462" s="167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39" t="str">
        <f>IF(原始数据!AT462="","",原始数据!AT462)</f>
        <v/>
      </c>
      <c r="M462" s="177"/>
      <c r="N462" s="181"/>
      <c r="O462" s="181"/>
      <c r="P462" s="167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39" t="str">
        <f>IF(原始数据!AU462="","",原始数据!AU462)</f>
        <v/>
      </c>
      <c r="R462" s="177"/>
      <c r="S462" s="177"/>
      <c r="T462" s="177"/>
      <c r="U462" s="167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39" t="str">
        <f>IF(原始数据!AW462="","",原始数据!AW462)</f>
        <v/>
      </c>
      <c r="W462" s="177"/>
      <c r="X462" s="177"/>
      <c r="Y462" s="177"/>
      <c r="Z462" s="167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39" t="str">
        <f>IF(原始数据!AY462="","",原始数据!AY462)</f>
        <v/>
      </c>
      <c r="AB462" s="177"/>
      <c r="AC462" s="177"/>
      <c r="AD462" s="177"/>
      <c r="AE462" s="139" t="str">
        <f>IF(原始数据!K462="","",原始数据!K462)</f>
        <v/>
      </c>
      <c r="AF462" s="139" t="str">
        <f>IF(原始数据!L462="","",原始数据!L462)</f>
        <v/>
      </c>
      <c r="AG462" s="139" t="str">
        <f>IF(原始数据!AZ462="","",原始数据!AZ462)</f>
        <v/>
      </c>
      <c r="AH462" s="177"/>
      <c r="AI462" s="177"/>
      <c r="AJ462" s="177"/>
      <c r="AK462" s="177"/>
      <c r="AL462" s="177"/>
      <c r="AM462" s="168"/>
      <c r="AN462" s="168"/>
      <c r="AO462" s="168"/>
      <c r="AP462" s="168"/>
      <c r="AQ462" s="182"/>
      <c r="AR462" s="182"/>
      <c r="AS462" s="182"/>
      <c r="AT462" s="182"/>
      <c r="AU462" s="183"/>
      <c r="AV462" s="183"/>
      <c r="AW462" s="183"/>
      <c r="AX462" s="183"/>
      <c r="AY462" s="184"/>
      <c r="AZ462" s="184"/>
      <c r="BA462" s="173"/>
      <c r="BB462" s="174"/>
      <c r="BC462" s="175">
        <f t="shared" si="29"/>
        <v>0</v>
      </c>
      <c r="BD462" s="175" t="str">
        <f t="shared" si="30"/>
        <v/>
      </c>
      <c r="BE462" s="142" t="str">
        <f t="shared" si="28"/>
        <v/>
      </c>
      <c r="BF462" s="176" t="str">
        <f t="shared" si="31"/>
        <v/>
      </c>
    </row>
    <row r="463" spans="1:58">
      <c r="A463" s="166">
        <f>输入错误检查!B462</f>
        <v>0</v>
      </c>
      <c r="B463" s="108" t="str">
        <f>原始数据!B463</f>
        <v/>
      </c>
      <c r="C463" s="108" t="str">
        <f>原始数据!C463</f>
        <v/>
      </c>
      <c r="D463" s="108" t="str">
        <f>原始数据!D463</f>
        <v/>
      </c>
      <c r="E463" s="108" t="str">
        <f>原始数据!E463</f>
        <v/>
      </c>
      <c r="F463" s="108" t="str">
        <f>原始数据!F463</f>
        <v/>
      </c>
      <c r="G463" s="108">
        <f>原始数据!G463</f>
        <v>3</v>
      </c>
      <c r="H463" s="108" t="str">
        <f>原始数据!H463</f>
        <v>上</v>
      </c>
      <c r="I463" s="108" t="str">
        <f>IF(原始数据!Y463="","",原始数据!Y463)</f>
        <v/>
      </c>
      <c r="J463" s="108" t="str">
        <f>原始数据!J463</f>
        <v/>
      </c>
      <c r="K463" s="167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39" t="str">
        <f>IF(原始数据!AT463="","",原始数据!AT463)</f>
        <v/>
      </c>
      <c r="M463" s="177"/>
      <c r="N463" s="181"/>
      <c r="O463" s="181"/>
      <c r="P463" s="167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39" t="str">
        <f>IF(原始数据!AU463="","",原始数据!AU463)</f>
        <v/>
      </c>
      <c r="R463" s="177"/>
      <c r="S463" s="177"/>
      <c r="T463" s="177"/>
      <c r="U463" s="167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39" t="str">
        <f>IF(原始数据!AW463="","",原始数据!AW463)</f>
        <v/>
      </c>
      <c r="W463" s="177"/>
      <c r="X463" s="177"/>
      <c r="Y463" s="177"/>
      <c r="Z463" s="167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39" t="str">
        <f>IF(原始数据!AY463="","",原始数据!AY463)</f>
        <v/>
      </c>
      <c r="AB463" s="177"/>
      <c r="AC463" s="177"/>
      <c r="AD463" s="177"/>
      <c r="AE463" s="139" t="str">
        <f>IF(原始数据!K463="","",原始数据!K463)</f>
        <v/>
      </c>
      <c r="AF463" s="139" t="str">
        <f>IF(原始数据!L463="","",原始数据!L463)</f>
        <v/>
      </c>
      <c r="AG463" s="139" t="str">
        <f>IF(原始数据!AZ463="","",原始数据!AZ463)</f>
        <v/>
      </c>
      <c r="AH463" s="177"/>
      <c r="AI463" s="177"/>
      <c r="AJ463" s="177"/>
      <c r="AK463" s="177"/>
      <c r="AL463" s="177"/>
      <c r="AM463" s="168"/>
      <c r="AN463" s="168"/>
      <c r="AO463" s="168"/>
      <c r="AP463" s="168"/>
      <c r="AQ463" s="182"/>
      <c r="AR463" s="182"/>
      <c r="AS463" s="182"/>
      <c r="AT463" s="182"/>
      <c r="AU463" s="183"/>
      <c r="AV463" s="183"/>
      <c r="AW463" s="183"/>
      <c r="AX463" s="183"/>
      <c r="AY463" s="184"/>
      <c r="AZ463" s="184"/>
      <c r="BA463" s="173"/>
      <c r="BB463" s="174"/>
      <c r="BC463" s="175">
        <f t="shared" si="29"/>
        <v>0</v>
      </c>
      <c r="BD463" s="175" t="str">
        <f t="shared" si="30"/>
        <v/>
      </c>
      <c r="BE463" s="142" t="str">
        <f t="shared" si="28"/>
        <v/>
      </c>
      <c r="BF463" s="176" t="str">
        <f t="shared" si="31"/>
        <v/>
      </c>
    </row>
    <row r="464" spans="1:58">
      <c r="A464" s="166">
        <f>输入错误检查!B463</f>
        <v>0</v>
      </c>
      <c r="B464" s="108" t="str">
        <f>原始数据!B464</f>
        <v/>
      </c>
      <c r="C464" s="108" t="str">
        <f>原始数据!C464</f>
        <v/>
      </c>
      <c r="D464" s="108" t="str">
        <f>原始数据!D464</f>
        <v/>
      </c>
      <c r="E464" s="108" t="str">
        <f>原始数据!E464</f>
        <v/>
      </c>
      <c r="F464" s="108" t="str">
        <f>原始数据!F464</f>
        <v/>
      </c>
      <c r="G464" s="108">
        <f>原始数据!G464</f>
        <v>3</v>
      </c>
      <c r="H464" s="108" t="str">
        <f>原始数据!H464</f>
        <v>下</v>
      </c>
      <c r="I464" s="108" t="str">
        <f>IF(原始数据!Y464="","",原始数据!Y464)</f>
        <v/>
      </c>
      <c r="J464" s="108" t="str">
        <f>原始数据!J464</f>
        <v/>
      </c>
      <c r="K464" s="167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39" t="str">
        <f>IF(原始数据!AT464="","",原始数据!AT464)</f>
        <v/>
      </c>
      <c r="M464" s="177"/>
      <c r="N464" s="181"/>
      <c r="O464" s="181"/>
      <c r="P464" s="167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39" t="str">
        <f>IF(原始数据!AU464="","",原始数据!AU464)</f>
        <v/>
      </c>
      <c r="R464" s="177"/>
      <c r="S464" s="177"/>
      <c r="T464" s="177"/>
      <c r="U464" s="167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39" t="str">
        <f>IF(原始数据!AW464="","",原始数据!AW464)</f>
        <v/>
      </c>
      <c r="W464" s="177"/>
      <c r="X464" s="177"/>
      <c r="Y464" s="177"/>
      <c r="Z464" s="167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39" t="str">
        <f>IF(原始数据!AY464="","",原始数据!AY464)</f>
        <v/>
      </c>
      <c r="AB464" s="177"/>
      <c r="AC464" s="177"/>
      <c r="AD464" s="177"/>
      <c r="AE464" s="139" t="str">
        <f>IF(原始数据!K464="","",原始数据!K464)</f>
        <v/>
      </c>
      <c r="AF464" s="139" t="str">
        <f>IF(原始数据!L464="","",原始数据!L464)</f>
        <v/>
      </c>
      <c r="AG464" s="139" t="str">
        <f>IF(原始数据!AZ464="","",原始数据!AZ464)</f>
        <v/>
      </c>
      <c r="AH464" s="177"/>
      <c r="AI464" s="177"/>
      <c r="AJ464" s="177"/>
      <c r="AK464" s="177"/>
      <c r="AL464" s="177"/>
      <c r="AM464" s="168"/>
      <c r="AN464" s="168"/>
      <c r="AO464" s="168"/>
      <c r="AP464" s="168"/>
      <c r="AQ464" s="182"/>
      <c r="AR464" s="182"/>
      <c r="AS464" s="182"/>
      <c r="AT464" s="182"/>
      <c r="AU464" s="183"/>
      <c r="AV464" s="183"/>
      <c r="AW464" s="183"/>
      <c r="AX464" s="183"/>
      <c r="AY464" s="184"/>
      <c r="AZ464" s="184"/>
      <c r="BA464" s="173"/>
      <c r="BB464" s="174"/>
      <c r="BC464" s="175">
        <f t="shared" si="29"/>
        <v>0</v>
      </c>
      <c r="BD464" s="175" t="str">
        <f t="shared" si="30"/>
        <v/>
      </c>
      <c r="BE464" s="142" t="str">
        <f t="shared" si="28"/>
        <v/>
      </c>
      <c r="BF464" s="176" t="str">
        <f t="shared" si="31"/>
        <v/>
      </c>
    </row>
    <row r="465" spans="1:58">
      <c r="A465" s="166">
        <f>输入错误检查!B464</f>
        <v>0</v>
      </c>
      <c r="B465" s="108" t="str">
        <f>原始数据!B465</f>
        <v/>
      </c>
      <c r="C465" s="108" t="str">
        <f>原始数据!C465</f>
        <v/>
      </c>
      <c r="D465" s="108" t="str">
        <f>原始数据!D465</f>
        <v/>
      </c>
      <c r="E465" s="108" t="str">
        <f>原始数据!E465</f>
        <v/>
      </c>
      <c r="F465" s="108" t="str">
        <f>原始数据!F465</f>
        <v/>
      </c>
      <c r="G465" s="108">
        <f>原始数据!G465</f>
        <v>4</v>
      </c>
      <c r="H465" s="108" t="str">
        <f>原始数据!H465</f>
        <v>上</v>
      </c>
      <c r="I465" s="108" t="str">
        <f>IF(原始数据!Y465="","",原始数据!Y465)</f>
        <v/>
      </c>
      <c r="J465" s="108" t="str">
        <f>原始数据!J465</f>
        <v/>
      </c>
      <c r="K465" s="167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39" t="str">
        <f>IF(原始数据!AT465="","",原始数据!AT465)</f>
        <v/>
      </c>
      <c r="M465" s="177"/>
      <c r="N465" s="181"/>
      <c r="O465" s="181"/>
      <c r="P465" s="167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39" t="str">
        <f>IF(原始数据!AU465="","",原始数据!AU465)</f>
        <v/>
      </c>
      <c r="R465" s="177"/>
      <c r="S465" s="177"/>
      <c r="T465" s="177"/>
      <c r="U465" s="167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39" t="str">
        <f>IF(原始数据!AW465="","",原始数据!AW465)</f>
        <v/>
      </c>
      <c r="W465" s="177"/>
      <c r="X465" s="177"/>
      <c r="Y465" s="177"/>
      <c r="Z465" s="167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39" t="str">
        <f>IF(原始数据!AY465="","",原始数据!AY465)</f>
        <v/>
      </c>
      <c r="AB465" s="177"/>
      <c r="AC465" s="177"/>
      <c r="AD465" s="177"/>
      <c r="AE465" s="139" t="str">
        <f>IF(原始数据!K465="","",原始数据!K465)</f>
        <v/>
      </c>
      <c r="AF465" s="139" t="str">
        <f>IF(原始数据!L465="","",原始数据!L465)</f>
        <v/>
      </c>
      <c r="AG465" s="139" t="str">
        <f>IF(原始数据!AZ465="","",原始数据!AZ465)</f>
        <v/>
      </c>
      <c r="AH465" s="177"/>
      <c r="AI465" s="177"/>
      <c r="AJ465" s="177"/>
      <c r="AK465" s="177"/>
      <c r="AL465" s="177"/>
      <c r="AM465" s="168"/>
      <c r="AN465" s="168"/>
      <c r="AO465" s="168"/>
      <c r="AP465" s="168"/>
      <c r="AQ465" s="182"/>
      <c r="AR465" s="182"/>
      <c r="AS465" s="182"/>
      <c r="AT465" s="182"/>
      <c r="AU465" s="183"/>
      <c r="AV465" s="183"/>
      <c r="AW465" s="183"/>
      <c r="AX465" s="183"/>
      <c r="AY465" s="184"/>
      <c r="AZ465" s="184"/>
      <c r="BA465" s="173"/>
      <c r="BB465" s="174"/>
      <c r="BC465" s="175">
        <f t="shared" si="29"/>
        <v>0</v>
      </c>
      <c r="BD465" s="175" t="str">
        <f t="shared" si="30"/>
        <v/>
      </c>
      <c r="BE465" s="142" t="str">
        <f t="shared" si="28"/>
        <v/>
      </c>
      <c r="BF465" s="176" t="str">
        <f t="shared" si="31"/>
        <v/>
      </c>
    </row>
    <row r="466" spans="1:58">
      <c r="A466" s="166">
        <f>输入错误检查!B465</f>
        <v>0</v>
      </c>
      <c r="B466" s="108" t="str">
        <f>原始数据!B466</f>
        <v/>
      </c>
      <c r="C466" s="108" t="str">
        <f>原始数据!C466</f>
        <v/>
      </c>
      <c r="D466" s="108" t="str">
        <f>原始数据!D466</f>
        <v/>
      </c>
      <c r="E466" s="108" t="str">
        <f>原始数据!E466</f>
        <v/>
      </c>
      <c r="F466" s="108" t="str">
        <f>原始数据!F466</f>
        <v/>
      </c>
      <c r="G466" s="108">
        <f>原始数据!G466</f>
        <v>4</v>
      </c>
      <c r="H466" s="108" t="str">
        <f>原始数据!H466</f>
        <v>下</v>
      </c>
      <c r="I466" s="108" t="str">
        <f>IF(原始数据!Y466="","",原始数据!Y466)</f>
        <v/>
      </c>
      <c r="J466" s="108" t="str">
        <f>原始数据!J466</f>
        <v/>
      </c>
      <c r="K466" s="167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39" t="str">
        <f>IF(原始数据!AT466="","",原始数据!AT466)</f>
        <v/>
      </c>
      <c r="M466" s="177"/>
      <c r="N466" s="181"/>
      <c r="O466" s="181"/>
      <c r="P466" s="167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39" t="str">
        <f>IF(原始数据!AU466="","",原始数据!AU466)</f>
        <v/>
      </c>
      <c r="R466" s="177"/>
      <c r="S466" s="177"/>
      <c r="T466" s="177"/>
      <c r="U466" s="167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39" t="str">
        <f>IF(原始数据!AW466="","",原始数据!AW466)</f>
        <v/>
      </c>
      <c r="W466" s="177"/>
      <c r="X466" s="177"/>
      <c r="Y466" s="177"/>
      <c r="Z466" s="167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39" t="str">
        <f>IF(原始数据!AY466="","",原始数据!AY466)</f>
        <v/>
      </c>
      <c r="AB466" s="177"/>
      <c r="AC466" s="177"/>
      <c r="AD466" s="177"/>
      <c r="AE466" s="139" t="str">
        <f>IF(原始数据!K466="","",原始数据!K466)</f>
        <v/>
      </c>
      <c r="AF466" s="139" t="str">
        <f>IF(原始数据!L466="","",原始数据!L466)</f>
        <v/>
      </c>
      <c r="AG466" s="139" t="str">
        <f>IF(原始数据!AZ466="","",原始数据!AZ466)</f>
        <v/>
      </c>
      <c r="AH466" s="177"/>
      <c r="AI466" s="177"/>
      <c r="AJ466" s="177"/>
      <c r="AK466" s="177"/>
      <c r="AL466" s="177"/>
      <c r="AM466" s="168"/>
      <c r="AN466" s="168"/>
      <c r="AO466" s="168"/>
      <c r="AP466" s="168"/>
      <c r="AQ466" s="182"/>
      <c r="AR466" s="182"/>
      <c r="AS466" s="182"/>
      <c r="AT466" s="182"/>
      <c r="AU466" s="183"/>
      <c r="AV466" s="183"/>
      <c r="AW466" s="183"/>
      <c r="AX466" s="183"/>
      <c r="AY466" s="184"/>
      <c r="AZ466" s="184"/>
      <c r="BA466" s="173"/>
      <c r="BB466" s="174"/>
      <c r="BC466" s="175">
        <f t="shared" si="29"/>
        <v>0</v>
      </c>
      <c r="BD466" s="175" t="str">
        <f t="shared" si="30"/>
        <v/>
      </c>
      <c r="BE466" s="142" t="str">
        <f t="shared" si="28"/>
        <v/>
      </c>
      <c r="BF466" s="176" t="str">
        <f t="shared" si="31"/>
        <v/>
      </c>
    </row>
    <row r="467" spans="1:58">
      <c r="A467" s="166">
        <f>输入错误检查!B466</f>
        <v>0</v>
      </c>
      <c r="B467" s="108" t="str">
        <f>原始数据!B467</f>
        <v/>
      </c>
      <c r="C467" s="108" t="str">
        <f>原始数据!C467</f>
        <v/>
      </c>
      <c r="D467" s="108" t="str">
        <f>原始数据!D467</f>
        <v/>
      </c>
      <c r="E467" s="108" t="str">
        <f>原始数据!E467</f>
        <v/>
      </c>
      <c r="F467" s="108" t="str">
        <f>原始数据!F467</f>
        <v/>
      </c>
      <c r="G467" s="108">
        <f>原始数据!G467</f>
        <v>5</v>
      </c>
      <c r="H467" s="108" t="str">
        <f>原始数据!H467</f>
        <v>上</v>
      </c>
      <c r="I467" s="108" t="str">
        <f>IF(原始数据!Y467="","",原始数据!Y467)</f>
        <v/>
      </c>
      <c r="J467" s="108" t="str">
        <f>原始数据!J467</f>
        <v/>
      </c>
      <c r="K467" s="167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39" t="str">
        <f>IF(原始数据!AT467="","",原始数据!AT467)</f>
        <v/>
      </c>
      <c r="M467" s="177"/>
      <c r="N467" s="181"/>
      <c r="O467" s="181"/>
      <c r="P467" s="167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39" t="str">
        <f>IF(原始数据!AU467="","",原始数据!AU467)</f>
        <v/>
      </c>
      <c r="R467" s="177"/>
      <c r="S467" s="177"/>
      <c r="T467" s="177"/>
      <c r="U467" s="167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39" t="str">
        <f>IF(原始数据!AW467="","",原始数据!AW467)</f>
        <v/>
      </c>
      <c r="W467" s="177"/>
      <c r="X467" s="177"/>
      <c r="Y467" s="177"/>
      <c r="Z467" s="167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39" t="str">
        <f>IF(原始数据!AY467="","",原始数据!AY467)</f>
        <v/>
      </c>
      <c r="AB467" s="177"/>
      <c r="AC467" s="177"/>
      <c r="AD467" s="177"/>
      <c r="AE467" s="139" t="str">
        <f>IF(原始数据!K467="","",原始数据!K467)</f>
        <v/>
      </c>
      <c r="AF467" s="139" t="str">
        <f>IF(原始数据!L467="","",原始数据!L467)</f>
        <v/>
      </c>
      <c r="AG467" s="139" t="str">
        <f>IF(原始数据!AZ467="","",原始数据!AZ467)</f>
        <v/>
      </c>
      <c r="AH467" s="177"/>
      <c r="AI467" s="177"/>
      <c r="AJ467" s="177"/>
      <c r="AK467" s="177"/>
      <c r="AL467" s="177"/>
      <c r="AM467" s="168"/>
      <c r="AN467" s="168"/>
      <c r="AO467" s="168"/>
      <c r="AP467" s="168"/>
      <c r="AQ467" s="182"/>
      <c r="AR467" s="182"/>
      <c r="AS467" s="182"/>
      <c r="AT467" s="182"/>
      <c r="AU467" s="183"/>
      <c r="AV467" s="183"/>
      <c r="AW467" s="183"/>
      <c r="AX467" s="183"/>
      <c r="AY467" s="184"/>
      <c r="AZ467" s="184"/>
      <c r="BA467" s="173"/>
      <c r="BB467" s="174"/>
      <c r="BC467" s="175">
        <f t="shared" si="29"/>
        <v>0</v>
      </c>
      <c r="BD467" s="175" t="str">
        <f t="shared" si="30"/>
        <v/>
      </c>
      <c r="BE467" s="142" t="str">
        <f t="shared" si="28"/>
        <v/>
      </c>
      <c r="BF467" s="176" t="str">
        <f t="shared" si="31"/>
        <v/>
      </c>
    </row>
    <row r="468" spans="1:58">
      <c r="A468" s="166">
        <f>输入错误检查!B467</f>
        <v>0</v>
      </c>
      <c r="B468" s="108" t="str">
        <f>原始数据!B468</f>
        <v/>
      </c>
      <c r="C468" s="108" t="str">
        <f>原始数据!C468</f>
        <v/>
      </c>
      <c r="D468" s="108" t="str">
        <f>原始数据!D468</f>
        <v/>
      </c>
      <c r="E468" s="108" t="str">
        <f>原始数据!E468</f>
        <v/>
      </c>
      <c r="F468" s="108" t="str">
        <f>原始数据!F468</f>
        <v/>
      </c>
      <c r="G468" s="108">
        <f>原始数据!G468</f>
        <v>5</v>
      </c>
      <c r="H468" s="108" t="str">
        <f>原始数据!H468</f>
        <v>下</v>
      </c>
      <c r="I468" s="108" t="str">
        <f>IF(原始数据!Y468="","",原始数据!Y468)</f>
        <v/>
      </c>
      <c r="J468" s="108" t="str">
        <f>原始数据!J468</f>
        <v/>
      </c>
      <c r="K468" s="167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39" t="str">
        <f>IF(原始数据!AT468="","",原始数据!AT468)</f>
        <v/>
      </c>
      <c r="M468" s="177"/>
      <c r="N468" s="181"/>
      <c r="O468" s="181"/>
      <c r="P468" s="167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39" t="str">
        <f>IF(原始数据!AU468="","",原始数据!AU468)</f>
        <v/>
      </c>
      <c r="R468" s="177"/>
      <c r="S468" s="177"/>
      <c r="T468" s="177"/>
      <c r="U468" s="167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39" t="str">
        <f>IF(原始数据!AW468="","",原始数据!AW468)</f>
        <v/>
      </c>
      <c r="W468" s="177"/>
      <c r="X468" s="177"/>
      <c r="Y468" s="177"/>
      <c r="Z468" s="167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39" t="str">
        <f>IF(原始数据!AY468="","",原始数据!AY468)</f>
        <v/>
      </c>
      <c r="AB468" s="177"/>
      <c r="AC468" s="177"/>
      <c r="AD468" s="177"/>
      <c r="AE468" s="139" t="str">
        <f>IF(原始数据!K468="","",原始数据!K468)</f>
        <v/>
      </c>
      <c r="AF468" s="139" t="str">
        <f>IF(原始数据!L468="","",原始数据!L468)</f>
        <v/>
      </c>
      <c r="AG468" s="139" t="str">
        <f>IF(原始数据!AZ468="","",原始数据!AZ468)</f>
        <v/>
      </c>
      <c r="AH468" s="177"/>
      <c r="AI468" s="177"/>
      <c r="AJ468" s="177"/>
      <c r="AK468" s="177"/>
      <c r="AL468" s="177"/>
      <c r="AM468" s="168"/>
      <c r="AN468" s="168"/>
      <c r="AO468" s="168"/>
      <c r="AP468" s="168"/>
      <c r="AQ468" s="182"/>
      <c r="AR468" s="182"/>
      <c r="AS468" s="182"/>
      <c r="AT468" s="182"/>
      <c r="AU468" s="183"/>
      <c r="AV468" s="183"/>
      <c r="AW468" s="183"/>
      <c r="AX468" s="183"/>
      <c r="AY468" s="184"/>
      <c r="AZ468" s="184"/>
      <c r="BA468" s="173"/>
      <c r="BB468" s="174"/>
      <c r="BC468" s="175">
        <f t="shared" si="29"/>
        <v>0</v>
      </c>
      <c r="BD468" s="175" t="str">
        <f t="shared" si="30"/>
        <v/>
      </c>
      <c r="BE468" s="142" t="str">
        <f t="shared" si="28"/>
        <v/>
      </c>
      <c r="BF468" s="176" t="str">
        <f t="shared" si="31"/>
        <v/>
      </c>
    </row>
    <row r="469" spans="1:58">
      <c r="A469" s="166">
        <f>输入错误检查!B468</f>
        <v>0</v>
      </c>
      <c r="B469" s="108" t="str">
        <f>原始数据!B469</f>
        <v/>
      </c>
      <c r="C469" s="108" t="str">
        <f>原始数据!C469</f>
        <v/>
      </c>
      <c r="D469" s="108" t="str">
        <f>原始数据!D469</f>
        <v/>
      </c>
      <c r="E469" s="108" t="str">
        <f>原始数据!E469</f>
        <v/>
      </c>
      <c r="F469" s="108" t="str">
        <f>原始数据!F469</f>
        <v/>
      </c>
      <c r="G469" s="108" t="str">
        <f>原始数据!G469</f>
        <v>加</v>
      </c>
      <c r="H469" s="108" t="str">
        <f>原始数据!H469</f>
        <v>上</v>
      </c>
      <c r="I469" s="108" t="str">
        <f>IF(原始数据!Y469="","",原始数据!Y469)</f>
        <v/>
      </c>
      <c r="J469" s="108" t="str">
        <f>原始数据!J469</f>
        <v/>
      </c>
      <c r="K469" s="167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39" t="str">
        <f>IF(原始数据!AT469="","",原始数据!AT469)</f>
        <v/>
      </c>
      <c r="M469" s="177"/>
      <c r="N469" s="181"/>
      <c r="O469" s="181"/>
      <c r="P469" s="167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39" t="str">
        <f>IF(原始数据!AU469="","",原始数据!AU469)</f>
        <v/>
      </c>
      <c r="R469" s="177"/>
      <c r="S469" s="177"/>
      <c r="T469" s="177"/>
      <c r="U469" s="167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39" t="str">
        <f>IF(原始数据!AW469="","",原始数据!AW469)</f>
        <v/>
      </c>
      <c r="W469" s="177"/>
      <c r="X469" s="177"/>
      <c r="Y469" s="177"/>
      <c r="Z469" s="167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39" t="str">
        <f>IF(原始数据!AY469="","",原始数据!AY469)</f>
        <v/>
      </c>
      <c r="AB469" s="177"/>
      <c r="AC469" s="177"/>
      <c r="AD469" s="177"/>
      <c r="AE469" s="139" t="str">
        <f>IF(原始数据!K469="","",原始数据!K469)</f>
        <v/>
      </c>
      <c r="AF469" s="139" t="str">
        <f>IF(原始数据!L469="","",原始数据!L469)</f>
        <v/>
      </c>
      <c r="AG469" s="139" t="str">
        <f>IF(原始数据!AZ469="","",原始数据!AZ469)</f>
        <v/>
      </c>
      <c r="AH469" s="177"/>
      <c r="AI469" s="177"/>
      <c r="AJ469" s="177"/>
      <c r="AK469" s="177"/>
      <c r="AL469" s="177"/>
      <c r="AM469" s="168"/>
      <c r="AN469" s="168"/>
      <c r="AO469" s="168"/>
      <c r="AP469" s="168"/>
      <c r="AQ469" s="182"/>
      <c r="AR469" s="182"/>
      <c r="AS469" s="182"/>
      <c r="AT469" s="182"/>
      <c r="AU469" s="183"/>
      <c r="AV469" s="183"/>
      <c r="AW469" s="183"/>
      <c r="AX469" s="183"/>
      <c r="AY469" s="184"/>
      <c r="AZ469" s="184"/>
      <c r="BA469" s="173"/>
      <c r="BB469" s="174"/>
      <c r="BC469" s="175">
        <f t="shared" si="29"/>
        <v>0</v>
      </c>
      <c r="BD469" s="175" t="str">
        <f t="shared" si="30"/>
        <v/>
      </c>
      <c r="BE469" s="142" t="str">
        <f t="shared" si="28"/>
        <v/>
      </c>
      <c r="BF469" s="176" t="str">
        <f t="shared" si="31"/>
        <v/>
      </c>
    </row>
    <row r="470" spans="1:58">
      <c r="A470" s="166">
        <f>输入错误检查!B469</f>
        <v>0</v>
      </c>
      <c r="B470" s="108" t="str">
        <f>原始数据!B470</f>
        <v/>
      </c>
      <c r="C470" s="108" t="str">
        <f>原始数据!C470</f>
        <v/>
      </c>
      <c r="D470" s="108" t="str">
        <f>原始数据!D470</f>
        <v/>
      </c>
      <c r="E470" s="108" t="str">
        <f>原始数据!E470</f>
        <v/>
      </c>
      <c r="F470" s="108" t="str">
        <f>原始数据!F470</f>
        <v/>
      </c>
      <c r="G470" s="108" t="str">
        <f>原始数据!G470</f>
        <v>加</v>
      </c>
      <c r="H470" s="108" t="str">
        <f>原始数据!H470</f>
        <v>下</v>
      </c>
      <c r="I470" s="108" t="str">
        <f>IF(原始数据!Y470="","",原始数据!Y470)</f>
        <v/>
      </c>
      <c r="J470" s="108" t="str">
        <f>原始数据!J470</f>
        <v/>
      </c>
      <c r="K470" s="167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39" t="str">
        <f>IF(原始数据!AT470="","",原始数据!AT470)</f>
        <v/>
      </c>
      <c r="M470" s="177"/>
      <c r="N470" s="181"/>
      <c r="O470" s="181"/>
      <c r="P470" s="167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39" t="str">
        <f>IF(原始数据!AU470="","",原始数据!AU470)</f>
        <v/>
      </c>
      <c r="R470" s="177"/>
      <c r="S470" s="177"/>
      <c r="T470" s="177"/>
      <c r="U470" s="167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39" t="str">
        <f>IF(原始数据!AW470="","",原始数据!AW470)</f>
        <v/>
      </c>
      <c r="W470" s="177"/>
      <c r="X470" s="177"/>
      <c r="Y470" s="177"/>
      <c r="Z470" s="167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39" t="str">
        <f>IF(原始数据!AY470="","",原始数据!AY470)</f>
        <v/>
      </c>
      <c r="AB470" s="177"/>
      <c r="AC470" s="177"/>
      <c r="AD470" s="177"/>
      <c r="AE470" s="139" t="str">
        <f>IF(原始数据!K470="","",原始数据!K470)</f>
        <v/>
      </c>
      <c r="AF470" s="139" t="str">
        <f>IF(原始数据!L470="","",原始数据!L470)</f>
        <v/>
      </c>
      <c r="AG470" s="139" t="str">
        <f>IF(原始数据!AZ470="","",原始数据!AZ470)</f>
        <v/>
      </c>
      <c r="AH470" s="177"/>
      <c r="AI470" s="177"/>
      <c r="AJ470" s="177"/>
      <c r="AK470" s="177"/>
      <c r="AL470" s="177"/>
      <c r="AM470" s="168"/>
      <c r="AN470" s="168"/>
      <c r="AO470" s="168"/>
      <c r="AP470" s="168"/>
      <c r="AQ470" s="182"/>
      <c r="AR470" s="182"/>
      <c r="AS470" s="182"/>
      <c r="AT470" s="182"/>
      <c r="AU470" s="183"/>
      <c r="AV470" s="183"/>
      <c r="AW470" s="183"/>
      <c r="AX470" s="183"/>
      <c r="AY470" s="184"/>
      <c r="AZ470" s="184"/>
      <c r="BA470" s="173"/>
      <c r="BB470" s="174"/>
      <c r="BC470" s="175">
        <f t="shared" si="29"/>
        <v>0</v>
      </c>
      <c r="BD470" s="175" t="str">
        <f t="shared" si="30"/>
        <v/>
      </c>
      <c r="BE470" s="142" t="str">
        <f t="shared" si="28"/>
        <v/>
      </c>
      <c r="BF470" s="176" t="str">
        <f t="shared" si="31"/>
        <v/>
      </c>
    </row>
    <row r="471" spans="1:58">
      <c r="A471" s="166">
        <f>输入错误检查!B470</f>
        <v>0</v>
      </c>
      <c r="B471" s="108" t="str">
        <f>原始数据!B471</f>
        <v/>
      </c>
      <c r="C471" s="108" t="str">
        <f>原始数据!C471</f>
        <v/>
      </c>
      <c r="D471" s="108" t="str">
        <f>原始数据!D471</f>
        <v/>
      </c>
      <c r="E471" s="108" t="str">
        <f>原始数据!E471</f>
        <v/>
      </c>
      <c r="F471" s="108" t="str">
        <f>原始数据!F471</f>
        <v/>
      </c>
      <c r="G471" s="108">
        <f>原始数据!G471</f>
        <v>1</v>
      </c>
      <c r="H471" s="108" t="str">
        <f>原始数据!H471</f>
        <v>上</v>
      </c>
      <c r="I471" s="108" t="str">
        <f>IF(原始数据!Y471="","",原始数据!Y471)</f>
        <v/>
      </c>
      <c r="J471" s="108" t="str">
        <f>原始数据!J471</f>
        <v/>
      </c>
      <c r="K471" s="167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39" t="str">
        <f>IF(原始数据!AT471="","",原始数据!AT471)</f>
        <v/>
      </c>
      <c r="M471" s="177"/>
      <c r="N471" s="181"/>
      <c r="O471" s="181"/>
      <c r="P471" s="167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39" t="str">
        <f>IF(原始数据!AU471="","",原始数据!AU471)</f>
        <v/>
      </c>
      <c r="R471" s="177"/>
      <c r="S471" s="177"/>
      <c r="T471" s="177"/>
      <c r="U471" s="167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39" t="str">
        <f>IF(原始数据!AW471="","",原始数据!AW471)</f>
        <v/>
      </c>
      <c r="W471" s="177"/>
      <c r="X471" s="177"/>
      <c r="Y471" s="177"/>
      <c r="Z471" s="167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39" t="str">
        <f>IF(原始数据!AY471="","",原始数据!AY471)</f>
        <v/>
      </c>
      <c r="AB471" s="177"/>
      <c r="AC471" s="177"/>
      <c r="AD471" s="177"/>
      <c r="AE471" s="139" t="str">
        <f>IF(原始数据!K471="","",原始数据!K471)</f>
        <v/>
      </c>
      <c r="AF471" s="139" t="str">
        <f>IF(原始数据!L471="","",原始数据!L471)</f>
        <v/>
      </c>
      <c r="AG471" s="139" t="str">
        <f>IF(原始数据!AZ471="","",原始数据!AZ471)</f>
        <v/>
      </c>
      <c r="AH471" s="177"/>
      <c r="AI471" s="177"/>
      <c r="AJ471" s="177"/>
      <c r="AK471" s="177"/>
      <c r="AL471" s="177"/>
      <c r="AM471" s="168"/>
      <c r="AN471" s="168"/>
      <c r="AO471" s="168"/>
      <c r="AP471" s="168"/>
      <c r="AQ471" s="182"/>
      <c r="AR471" s="182"/>
      <c r="AS471" s="182"/>
      <c r="AT471" s="182"/>
      <c r="AU471" s="183"/>
      <c r="AV471" s="183"/>
      <c r="AW471" s="183"/>
      <c r="AX471" s="183"/>
      <c r="AY471" s="184"/>
      <c r="AZ471" s="184"/>
      <c r="BA471" s="173"/>
      <c r="BB471" s="174"/>
      <c r="BC471" s="175">
        <f t="shared" si="29"/>
        <v>0</v>
      </c>
      <c r="BD471" s="175" t="str">
        <f t="shared" si="30"/>
        <v/>
      </c>
      <c r="BE471" s="142" t="str">
        <f t="shared" si="28"/>
        <v/>
      </c>
      <c r="BF471" s="176" t="str">
        <f t="shared" si="31"/>
        <v/>
      </c>
    </row>
    <row r="472" spans="1:58">
      <c r="A472" s="166">
        <f>输入错误检查!B471</f>
        <v>0</v>
      </c>
      <c r="B472" s="108" t="str">
        <f>原始数据!B472</f>
        <v/>
      </c>
      <c r="C472" s="108" t="str">
        <f>原始数据!C472</f>
        <v/>
      </c>
      <c r="D472" s="108" t="str">
        <f>原始数据!D472</f>
        <v/>
      </c>
      <c r="E472" s="108" t="str">
        <f>原始数据!E472</f>
        <v/>
      </c>
      <c r="F472" s="108" t="str">
        <f>原始数据!F472</f>
        <v/>
      </c>
      <c r="G472" s="108">
        <f>原始数据!G472</f>
        <v>1</v>
      </c>
      <c r="H472" s="108" t="str">
        <f>原始数据!H472</f>
        <v>下</v>
      </c>
      <c r="I472" s="108" t="str">
        <f>IF(原始数据!Y472="","",原始数据!Y472)</f>
        <v/>
      </c>
      <c r="J472" s="108" t="str">
        <f>原始数据!J472</f>
        <v/>
      </c>
      <c r="K472" s="167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39" t="str">
        <f>IF(原始数据!AT472="","",原始数据!AT472)</f>
        <v/>
      </c>
      <c r="M472" s="177"/>
      <c r="N472" s="181"/>
      <c r="O472" s="181"/>
      <c r="P472" s="167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39" t="str">
        <f>IF(原始数据!AU472="","",原始数据!AU472)</f>
        <v/>
      </c>
      <c r="R472" s="177"/>
      <c r="S472" s="177"/>
      <c r="T472" s="177"/>
      <c r="U472" s="167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39" t="str">
        <f>IF(原始数据!AW472="","",原始数据!AW472)</f>
        <v/>
      </c>
      <c r="W472" s="177"/>
      <c r="X472" s="177"/>
      <c r="Y472" s="177"/>
      <c r="Z472" s="167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39" t="str">
        <f>IF(原始数据!AY472="","",原始数据!AY472)</f>
        <v/>
      </c>
      <c r="AB472" s="177"/>
      <c r="AC472" s="177"/>
      <c r="AD472" s="177"/>
      <c r="AE472" s="139" t="str">
        <f>IF(原始数据!K472="","",原始数据!K472)</f>
        <v/>
      </c>
      <c r="AF472" s="139" t="str">
        <f>IF(原始数据!L472="","",原始数据!L472)</f>
        <v/>
      </c>
      <c r="AG472" s="139" t="str">
        <f>IF(原始数据!AZ472="","",原始数据!AZ472)</f>
        <v/>
      </c>
      <c r="AH472" s="177"/>
      <c r="AI472" s="177"/>
      <c r="AJ472" s="177"/>
      <c r="AK472" s="177"/>
      <c r="AL472" s="177"/>
      <c r="AM472" s="168"/>
      <c r="AN472" s="168"/>
      <c r="AO472" s="168"/>
      <c r="AP472" s="168"/>
      <c r="AQ472" s="182"/>
      <c r="AR472" s="182"/>
      <c r="AS472" s="182"/>
      <c r="AT472" s="182"/>
      <c r="AU472" s="183"/>
      <c r="AV472" s="183"/>
      <c r="AW472" s="183"/>
      <c r="AX472" s="183"/>
      <c r="AY472" s="184"/>
      <c r="AZ472" s="184"/>
      <c r="BA472" s="173"/>
      <c r="BB472" s="174"/>
      <c r="BC472" s="175">
        <f t="shared" si="29"/>
        <v>0</v>
      </c>
      <c r="BD472" s="175" t="str">
        <f t="shared" si="30"/>
        <v/>
      </c>
      <c r="BE472" s="142" t="str">
        <f t="shared" si="28"/>
        <v/>
      </c>
      <c r="BF472" s="176" t="str">
        <f t="shared" si="31"/>
        <v/>
      </c>
    </row>
    <row r="473" spans="1:58">
      <c r="A473" s="166">
        <f>输入错误检查!B472</f>
        <v>0</v>
      </c>
      <c r="B473" s="108" t="str">
        <f>原始数据!B473</f>
        <v/>
      </c>
      <c r="C473" s="108" t="str">
        <f>原始数据!C473</f>
        <v/>
      </c>
      <c r="D473" s="108" t="str">
        <f>原始数据!D473</f>
        <v/>
      </c>
      <c r="E473" s="108" t="str">
        <f>原始数据!E473</f>
        <v/>
      </c>
      <c r="F473" s="108" t="str">
        <f>原始数据!F473</f>
        <v/>
      </c>
      <c r="G473" s="108">
        <f>原始数据!G473</f>
        <v>2</v>
      </c>
      <c r="H473" s="108" t="str">
        <f>原始数据!H473</f>
        <v>上</v>
      </c>
      <c r="I473" s="108" t="str">
        <f>IF(原始数据!Y473="","",原始数据!Y473)</f>
        <v/>
      </c>
      <c r="J473" s="108" t="str">
        <f>原始数据!J473</f>
        <v/>
      </c>
      <c r="K473" s="167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39" t="str">
        <f>IF(原始数据!AT473="","",原始数据!AT473)</f>
        <v/>
      </c>
      <c r="M473" s="177"/>
      <c r="N473" s="181"/>
      <c r="O473" s="181"/>
      <c r="P473" s="167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39" t="str">
        <f>IF(原始数据!AU473="","",原始数据!AU473)</f>
        <v/>
      </c>
      <c r="R473" s="177"/>
      <c r="S473" s="177"/>
      <c r="T473" s="177"/>
      <c r="U473" s="167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39" t="str">
        <f>IF(原始数据!AW473="","",原始数据!AW473)</f>
        <v/>
      </c>
      <c r="W473" s="177"/>
      <c r="X473" s="177"/>
      <c r="Y473" s="177"/>
      <c r="Z473" s="167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39" t="str">
        <f>IF(原始数据!AY473="","",原始数据!AY473)</f>
        <v/>
      </c>
      <c r="AB473" s="177"/>
      <c r="AC473" s="177"/>
      <c r="AD473" s="177"/>
      <c r="AE473" s="139" t="str">
        <f>IF(原始数据!K473="","",原始数据!K473)</f>
        <v/>
      </c>
      <c r="AF473" s="139" t="str">
        <f>IF(原始数据!L473="","",原始数据!L473)</f>
        <v/>
      </c>
      <c r="AG473" s="139" t="str">
        <f>IF(原始数据!AZ473="","",原始数据!AZ473)</f>
        <v/>
      </c>
      <c r="AH473" s="177"/>
      <c r="AI473" s="177"/>
      <c r="AJ473" s="177"/>
      <c r="AK473" s="177"/>
      <c r="AL473" s="177"/>
      <c r="AM473" s="168"/>
      <c r="AN473" s="168"/>
      <c r="AO473" s="168"/>
      <c r="AP473" s="168"/>
      <c r="AQ473" s="182"/>
      <c r="AR473" s="182"/>
      <c r="AS473" s="182"/>
      <c r="AT473" s="182"/>
      <c r="AU473" s="183"/>
      <c r="AV473" s="183"/>
      <c r="AW473" s="183"/>
      <c r="AX473" s="183"/>
      <c r="AY473" s="184"/>
      <c r="AZ473" s="184"/>
      <c r="BA473" s="173"/>
      <c r="BB473" s="174"/>
      <c r="BC473" s="175">
        <f t="shared" si="29"/>
        <v>0</v>
      </c>
      <c r="BD473" s="175" t="str">
        <f t="shared" si="30"/>
        <v/>
      </c>
      <c r="BE473" s="142" t="str">
        <f t="shared" si="28"/>
        <v/>
      </c>
      <c r="BF473" s="176" t="str">
        <f t="shared" si="31"/>
        <v/>
      </c>
    </row>
    <row r="474" spans="1:58">
      <c r="A474" s="166">
        <f>输入错误检查!B473</f>
        <v>0</v>
      </c>
      <c r="B474" s="108" t="str">
        <f>原始数据!B474</f>
        <v/>
      </c>
      <c r="C474" s="108" t="str">
        <f>原始数据!C474</f>
        <v/>
      </c>
      <c r="D474" s="108" t="str">
        <f>原始数据!D474</f>
        <v/>
      </c>
      <c r="E474" s="108" t="str">
        <f>原始数据!E474</f>
        <v/>
      </c>
      <c r="F474" s="108" t="str">
        <f>原始数据!F474</f>
        <v/>
      </c>
      <c r="G474" s="108">
        <f>原始数据!G474</f>
        <v>2</v>
      </c>
      <c r="H474" s="108" t="str">
        <f>原始数据!H474</f>
        <v>下</v>
      </c>
      <c r="I474" s="108" t="str">
        <f>IF(原始数据!Y474="","",原始数据!Y474)</f>
        <v/>
      </c>
      <c r="J474" s="108" t="str">
        <f>原始数据!J474</f>
        <v/>
      </c>
      <c r="K474" s="167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39" t="str">
        <f>IF(原始数据!AT474="","",原始数据!AT474)</f>
        <v/>
      </c>
      <c r="M474" s="177"/>
      <c r="N474" s="181"/>
      <c r="O474" s="181"/>
      <c r="P474" s="167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39" t="str">
        <f>IF(原始数据!AU474="","",原始数据!AU474)</f>
        <v/>
      </c>
      <c r="R474" s="177"/>
      <c r="S474" s="177"/>
      <c r="T474" s="177"/>
      <c r="U474" s="167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39" t="str">
        <f>IF(原始数据!AW474="","",原始数据!AW474)</f>
        <v/>
      </c>
      <c r="W474" s="177"/>
      <c r="X474" s="177"/>
      <c r="Y474" s="177"/>
      <c r="Z474" s="167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39" t="str">
        <f>IF(原始数据!AY474="","",原始数据!AY474)</f>
        <v/>
      </c>
      <c r="AB474" s="177"/>
      <c r="AC474" s="177"/>
      <c r="AD474" s="177"/>
      <c r="AE474" s="139" t="str">
        <f>IF(原始数据!K474="","",原始数据!K474)</f>
        <v/>
      </c>
      <c r="AF474" s="139" t="str">
        <f>IF(原始数据!L474="","",原始数据!L474)</f>
        <v/>
      </c>
      <c r="AG474" s="139" t="str">
        <f>IF(原始数据!AZ474="","",原始数据!AZ474)</f>
        <v/>
      </c>
      <c r="AH474" s="177"/>
      <c r="AI474" s="177"/>
      <c r="AJ474" s="177"/>
      <c r="AK474" s="177"/>
      <c r="AL474" s="177"/>
      <c r="AM474" s="168"/>
      <c r="AN474" s="168"/>
      <c r="AO474" s="168"/>
      <c r="AP474" s="168"/>
      <c r="AQ474" s="182"/>
      <c r="AR474" s="182"/>
      <c r="AS474" s="182"/>
      <c r="AT474" s="182"/>
      <c r="AU474" s="183"/>
      <c r="AV474" s="183"/>
      <c r="AW474" s="183"/>
      <c r="AX474" s="183"/>
      <c r="AY474" s="184"/>
      <c r="AZ474" s="184"/>
      <c r="BA474" s="173"/>
      <c r="BB474" s="174"/>
      <c r="BC474" s="175">
        <f t="shared" si="29"/>
        <v>0</v>
      </c>
      <c r="BD474" s="175" t="str">
        <f t="shared" si="30"/>
        <v/>
      </c>
      <c r="BE474" s="142" t="str">
        <f t="shared" si="28"/>
        <v/>
      </c>
      <c r="BF474" s="176" t="str">
        <f t="shared" si="31"/>
        <v/>
      </c>
    </row>
    <row r="475" spans="1:58">
      <c r="A475" s="166">
        <f>输入错误检查!B474</f>
        <v>0</v>
      </c>
      <c r="B475" s="108" t="str">
        <f>原始数据!B475</f>
        <v/>
      </c>
      <c r="C475" s="108" t="str">
        <f>原始数据!C475</f>
        <v/>
      </c>
      <c r="D475" s="108" t="str">
        <f>原始数据!D475</f>
        <v/>
      </c>
      <c r="E475" s="108" t="str">
        <f>原始数据!E475</f>
        <v/>
      </c>
      <c r="F475" s="108" t="str">
        <f>原始数据!F475</f>
        <v/>
      </c>
      <c r="G475" s="108">
        <f>原始数据!G475</f>
        <v>3</v>
      </c>
      <c r="H475" s="108" t="str">
        <f>原始数据!H475</f>
        <v>上</v>
      </c>
      <c r="I475" s="108" t="str">
        <f>IF(原始数据!Y475="","",原始数据!Y475)</f>
        <v/>
      </c>
      <c r="J475" s="108" t="str">
        <f>原始数据!J475</f>
        <v/>
      </c>
      <c r="K475" s="167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39" t="str">
        <f>IF(原始数据!AT475="","",原始数据!AT475)</f>
        <v/>
      </c>
      <c r="M475" s="177"/>
      <c r="N475" s="181"/>
      <c r="O475" s="181"/>
      <c r="P475" s="167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39" t="str">
        <f>IF(原始数据!AU475="","",原始数据!AU475)</f>
        <v/>
      </c>
      <c r="R475" s="177"/>
      <c r="S475" s="177"/>
      <c r="T475" s="177"/>
      <c r="U475" s="167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39" t="str">
        <f>IF(原始数据!AW475="","",原始数据!AW475)</f>
        <v/>
      </c>
      <c r="W475" s="177"/>
      <c r="X475" s="177"/>
      <c r="Y475" s="177"/>
      <c r="Z475" s="167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39" t="str">
        <f>IF(原始数据!AY475="","",原始数据!AY475)</f>
        <v/>
      </c>
      <c r="AB475" s="177"/>
      <c r="AC475" s="177"/>
      <c r="AD475" s="177"/>
      <c r="AE475" s="139" t="str">
        <f>IF(原始数据!K475="","",原始数据!K475)</f>
        <v/>
      </c>
      <c r="AF475" s="139" t="str">
        <f>IF(原始数据!L475="","",原始数据!L475)</f>
        <v/>
      </c>
      <c r="AG475" s="139" t="str">
        <f>IF(原始数据!AZ475="","",原始数据!AZ475)</f>
        <v/>
      </c>
      <c r="AH475" s="177"/>
      <c r="AI475" s="177"/>
      <c r="AJ475" s="177"/>
      <c r="AK475" s="177"/>
      <c r="AL475" s="177"/>
      <c r="AM475" s="168"/>
      <c r="AN475" s="168"/>
      <c r="AO475" s="168"/>
      <c r="AP475" s="168"/>
      <c r="AQ475" s="182"/>
      <c r="AR475" s="182"/>
      <c r="AS475" s="182"/>
      <c r="AT475" s="182"/>
      <c r="AU475" s="183"/>
      <c r="AV475" s="183"/>
      <c r="AW475" s="183"/>
      <c r="AX475" s="183"/>
      <c r="AY475" s="184"/>
      <c r="AZ475" s="184"/>
      <c r="BA475" s="173"/>
      <c r="BB475" s="174"/>
      <c r="BC475" s="175">
        <f t="shared" si="29"/>
        <v>0</v>
      </c>
      <c r="BD475" s="175" t="str">
        <f t="shared" si="30"/>
        <v/>
      </c>
      <c r="BE475" s="142" t="str">
        <f t="shared" si="28"/>
        <v/>
      </c>
      <c r="BF475" s="176" t="str">
        <f t="shared" si="31"/>
        <v/>
      </c>
    </row>
    <row r="476" spans="1:58">
      <c r="A476" s="166">
        <f>输入错误检查!B475</f>
        <v>0</v>
      </c>
      <c r="B476" s="108" t="str">
        <f>原始数据!B476</f>
        <v/>
      </c>
      <c r="C476" s="108" t="str">
        <f>原始数据!C476</f>
        <v/>
      </c>
      <c r="D476" s="108" t="str">
        <f>原始数据!D476</f>
        <v/>
      </c>
      <c r="E476" s="108" t="str">
        <f>原始数据!E476</f>
        <v/>
      </c>
      <c r="F476" s="108" t="str">
        <f>原始数据!F476</f>
        <v/>
      </c>
      <c r="G476" s="108">
        <f>原始数据!G476</f>
        <v>3</v>
      </c>
      <c r="H476" s="108" t="str">
        <f>原始数据!H476</f>
        <v>下</v>
      </c>
      <c r="I476" s="108" t="str">
        <f>IF(原始数据!Y476="","",原始数据!Y476)</f>
        <v/>
      </c>
      <c r="J476" s="108" t="str">
        <f>原始数据!J476</f>
        <v/>
      </c>
      <c r="K476" s="167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39" t="str">
        <f>IF(原始数据!AT476="","",原始数据!AT476)</f>
        <v/>
      </c>
      <c r="M476" s="177"/>
      <c r="N476" s="181"/>
      <c r="O476" s="181"/>
      <c r="P476" s="167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39" t="str">
        <f>IF(原始数据!AU476="","",原始数据!AU476)</f>
        <v/>
      </c>
      <c r="R476" s="177"/>
      <c r="S476" s="177"/>
      <c r="T476" s="177"/>
      <c r="U476" s="167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39" t="str">
        <f>IF(原始数据!AW476="","",原始数据!AW476)</f>
        <v/>
      </c>
      <c r="W476" s="177"/>
      <c r="X476" s="177"/>
      <c r="Y476" s="177"/>
      <c r="Z476" s="167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39" t="str">
        <f>IF(原始数据!AY476="","",原始数据!AY476)</f>
        <v/>
      </c>
      <c r="AB476" s="177"/>
      <c r="AC476" s="177"/>
      <c r="AD476" s="177"/>
      <c r="AE476" s="139" t="str">
        <f>IF(原始数据!K476="","",原始数据!K476)</f>
        <v/>
      </c>
      <c r="AF476" s="139" t="str">
        <f>IF(原始数据!L476="","",原始数据!L476)</f>
        <v/>
      </c>
      <c r="AG476" s="139" t="str">
        <f>IF(原始数据!AZ476="","",原始数据!AZ476)</f>
        <v/>
      </c>
      <c r="AH476" s="177"/>
      <c r="AI476" s="177"/>
      <c r="AJ476" s="177"/>
      <c r="AK476" s="177"/>
      <c r="AL476" s="177"/>
      <c r="AM476" s="168"/>
      <c r="AN476" s="168"/>
      <c r="AO476" s="168"/>
      <c r="AP476" s="168"/>
      <c r="AQ476" s="182"/>
      <c r="AR476" s="182"/>
      <c r="AS476" s="182"/>
      <c r="AT476" s="182"/>
      <c r="AU476" s="183"/>
      <c r="AV476" s="183"/>
      <c r="AW476" s="183"/>
      <c r="AX476" s="183"/>
      <c r="AY476" s="184"/>
      <c r="AZ476" s="184"/>
      <c r="BA476" s="173"/>
      <c r="BB476" s="174"/>
      <c r="BC476" s="175">
        <f t="shared" si="29"/>
        <v>0</v>
      </c>
      <c r="BD476" s="175" t="str">
        <f t="shared" si="30"/>
        <v/>
      </c>
      <c r="BE476" s="142" t="str">
        <f t="shared" si="28"/>
        <v/>
      </c>
      <c r="BF476" s="176" t="str">
        <f t="shared" si="31"/>
        <v/>
      </c>
    </row>
    <row r="477" spans="1:58">
      <c r="A477" s="166">
        <f>输入错误检查!B476</f>
        <v>0</v>
      </c>
      <c r="B477" s="108" t="str">
        <f>原始数据!B477</f>
        <v/>
      </c>
      <c r="C477" s="108" t="str">
        <f>原始数据!C477</f>
        <v/>
      </c>
      <c r="D477" s="108" t="str">
        <f>原始数据!D477</f>
        <v/>
      </c>
      <c r="E477" s="108" t="str">
        <f>原始数据!E477</f>
        <v/>
      </c>
      <c r="F477" s="108" t="str">
        <f>原始数据!F477</f>
        <v/>
      </c>
      <c r="G477" s="108">
        <f>原始数据!G477</f>
        <v>4</v>
      </c>
      <c r="H477" s="108" t="str">
        <f>原始数据!H477</f>
        <v>上</v>
      </c>
      <c r="I477" s="108" t="str">
        <f>IF(原始数据!Y477="","",原始数据!Y477)</f>
        <v/>
      </c>
      <c r="J477" s="108" t="str">
        <f>原始数据!J477</f>
        <v/>
      </c>
      <c r="K477" s="167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39" t="str">
        <f>IF(原始数据!AT477="","",原始数据!AT477)</f>
        <v/>
      </c>
      <c r="M477" s="177"/>
      <c r="N477" s="181"/>
      <c r="O477" s="181"/>
      <c r="P477" s="167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39" t="str">
        <f>IF(原始数据!AU477="","",原始数据!AU477)</f>
        <v/>
      </c>
      <c r="R477" s="177"/>
      <c r="S477" s="177"/>
      <c r="T477" s="177"/>
      <c r="U477" s="167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39" t="str">
        <f>IF(原始数据!AW477="","",原始数据!AW477)</f>
        <v/>
      </c>
      <c r="W477" s="177"/>
      <c r="X477" s="177"/>
      <c r="Y477" s="177"/>
      <c r="Z477" s="167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39" t="str">
        <f>IF(原始数据!AY477="","",原始数据!AY477)</f>
        <v/>
      </c>
      <c r="AB477" s="177"/>
      <c r="AC477" s="177"/>
      <c r="AD477" s="177"/>
      <c r="AE477" s="139" t="str">
        <f>IF(原始数据!K477="","",原始数据!K477)</f>
        <v/>
      </c>
      <c r="AF477" s="139" t="str">
        <f>IF(原始数据!L477="","",原始数据!L477)</f>
        <v/>
      </c>
      <c r="AG477" s="139" t="str">
        <f>IF(原始数据!AZ477="","",原始数据!AZ477)</f>
        <v/>
      </c>
      <c r="AH477" s="177"/>
      <c r="AI477" s="177"/>
      <c r="AJ477" s="177"/>
      <c r="AK477" s="177"/>
      <c r="AL477" s="177"/>
      <c r="AM477" s="168"/>
      <c r="AN477" s="168"/>
      <c r="AO477" s="168"/>
      <c r="AP477" s="168"/>
      <c r="AQ477" s="182"/>
      <c r="AR477" s="182"/>
      <c r="AS477" s="182"/>
      <c r="AT477" s="182"/>
      <c r="AU477" s="183"/>
      <c r="AV477" s="183"/>
      <c r="AW477" s="183"/>
      <c r="AX477" s="183"/>
      <c r="AY477" s="184"/>
      <c r="AZ477" s="184"/>
      <c r="BA477" s="173"/>
      <c r="BB477" s="174"/>
      <c r="BC477" s="175">
        <f t="shared" si="29"/>
        <v>0</v>
      </c>
      <c r="BD477" s="175" t="str">
        <f t="shared" si="30"/>
        <v/>
      </c>
      <c r="BE477" s="142" t="str">
        <f t="shared" si="28"/>
        <v/>
      </c>
      <c r="BF477" s="176" t="str">
        <f t="shared" si="31"/>
        <v/>
      </c>
    </row>
    <row r="478" spans="1:58">
      <c r="A478" s="166">
        <f>输入错误检查!B477</f>
        <v>0</v>
      </c>
      <c r="B478" s="108" t="str">
        <f>原始数据!B478</f>
        <v/>
      </c>
      <c r="C478" s="108" t="str">
        <f>原始数据!C478</f>
        <v/>
      </c>
      <c r="D478" s="108" t="str">
        <f>原始数据!D478</f>
        <v/>
      </c>
      <c r="E478" s="108" t="str">
        <f>原始数据!E478</f>
        <v/>
      </c>
      <c r="F478" s="108" t="str">
        <f>原始数据!F478</f>
        <v/>
      </c>
      <c r="G478" s="108">
        <f>原始数据!G478</f>
        <v>4</v>
      </c>
      <c r="H478" s="108" t="str">
        <f>原始数据!H478</f>
        <v>下</v>
      </c>
      <c r="I478" s="108" t="str">
        <f>IF(原始数据!Y478="","",原始数据!Y478)</f>
        <v/>
      </c>
      <c r="J478" s="108" t="str">
        <f>原始数据!J478</f>
        <v/>
      </c>
      <c r="K478" s="167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39" t="str">
        <f>IF(原始数据!AT478="","",原始数据!AT478)</f>
        <v/>
      </c>
      <c r="M478" s="177"/>
      <c r="N478" s="181"/>
      <c r="O478" s="181"/>
      <c r="P478" s="167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39" t="str">
        <f>IF(原始数据!AU478="","",原始数据!AU478)</f>
        <v/>
      </c>
      <c r="R478" s="177"/>
      <c r="S478" s="177"/>
      <c r="T478" s="177"/>
      <c r="U478" s="167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39" t="str">
        <f>IF(原始数据!AW478="","",原始数据!AW478)</f>
        <v/>
      </c>
      <c r="W478" s="177"/>
      <c r="X478" s="177"/>
      <c r="Y478" s="177"/>
      <c r="Z478" s="167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39" t="str">
        <f>IF(原始数据!AY478="","",原始数据!AY478)</f>
        <v/>
      </c>
      <c r="AB478" s="177"/>
      <c r="AC478" s="177"/>
      <c r="AD478" s="177"/>
      <c r="AE478" s="139" t="str">
        <f>IF(原始数据!K478="","",原始数据!K478)</f>
        <v/>
      </c>
      <c r="AF478" s="139" t="str">
        <f>IF(原始数据!L478="","",原始数据!L478)</f>
        <v/>
      </c>
      <c r="AG478" s="139" t="str">
        <f>IF(原始数据!AZ478="","",原始数据!AZ478)</f>
        <v/>
      </c>
      <c r="AH478" s="177"/>
      <c r="AI478" s="177"/>
      <c r="AJ478" s="177"/>
      <c r="AK478" s="177"/>
      <c r="AL478" s="177"/>
      <c r="AM478" s="168"/>
      <c r="AN478" s="168"/>
      <c r="AO478" s="168"/>
      <c r="AP478" s="168"/>
      <c r="AQ478" s="182"/>
      <c r="AR478" s="182"/>
      <c r="AS478" s="182"/>
      <c r="AT478" s="182"/>
      <c r="AU478" s="183"/>
      <c r="AV478" s="183"/>
      <c r="AW478" s="183"/>
      <c r="AX478" s="183"/>
      <c r="AY478" s="184"/>
      <c r="AZ478" s="184"/>
      <c r="BA478" s="173"/>
      <c r="BB478" s="174"/>
      <c r="BC478" s="175">
        <f t="shared" si="29"/>
        <v>0</v>
      </c>
      <c r="BD478" s="175" t="str">
        <f t="shared" si="30"/>
        <v/>
      </c>
      <c r="BE478" s="142" t="str">
        <f t="shared" si="28"/>
        <v/>
      </c>
      <c r="BF478" s="176" t="str">
        <f t="shared" si="31"/>
        <v/>
      </c>
    </row>
    <row r="479" spans="1:58">
      <c r="A479" s="166">
        <f>输入错误检查!B478</f>
        <v>0</v>
      </c>
      <c r="B479" s="108" t="str">
        <f>原始数据!B479</f>
        <v/>
      </c>
      <c r="C479" s="108" t="str">
        <f>原始数据!C479</f>
        <v/>
      </c>
      <c r="D479" s="108" t="str">
        <f>原始数据!D479</f>
        <v/>
      </c>
      <c r="E479" s="108" t="str">
        <f>原始数据!E479</f>
        <v/>
      </c>
      <c r="F479" s="108" t="str">
        <f>原始数据!F479</f>
        <v/>
      </c>
      <c r="G479" s="108">
        <f>原始数据!G479</f>
        <v>5</v>
      </c>
      <c r="H479" s="108" t="str">
        <f>原始数据!H479</f>
        <v>上</v>
      </c>
      <c r="I479" s="108" t="str">
        <f>IF(原始数据!Y479="","",原始数据!Y479)</f>
        <v/>
      </c>
      <c r="J479" s="108" t="str">
        <f>原始数据!J479</f>
        <v/>
      </c>
      <c r="K479" s="167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39" t="str">
        <f>IF(原始数据!AT479="","",原始数据!AT479)</f>
        <v/>
      </c>
      <c r="M479" s="177"/>
      <c r="N479" s="181"/>
      <c r="O479" s="181"/>
      <c r="P479" s="167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39" t="str">
        <f>IF(原始数据!AU479="","",原始数据!AU479)</f>
        <v/>
      </c>
      <c r="R479" s="177"/>
      <c r="S479" s="177"/>
      <c r="T479" s="177"/>
      <c r="U479" s="167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39" t="str">
        <f>IF(原始数据!AW479="","",原始数据!AW479)</f>
        <v/>
      </c>
      <c r="W479" s="177"/>
      <c r="X479" s="177"/>
      <c r="Y479" s="177"/>
      <c r="Z479" s="167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39" t="str">
        <f>IF(原始数据!AY479="","",原始数据!AY479)</f>
        <v/>
      </c>
      <c r="AB479" s="177"/>
      <c r="AC479" s="177"/>
      <c r="AD479" s="177"/>
      <c r="AE479" s="139" t="str">
        <f>IF(原始数据!K479="","",原始数据!K479)</f>
        <v/>
      </c>
      <c r="AF479" s="139" t="str">
        <f>IF(原始数据!L479="","",原始数据!L479)</f>
        <v/>
      </c>
      <c r="AG479" s="139" t="str">
        <f>IF(原始数据!AZ479="","",原始数据!AZ479)</f>
        <v/>
      </c>
      <c r="AH479" s="177"/>
      <c r="AI479" s="177"/>
      <c r="AJ479" s="177"/>
      <c r="AK479" s="177"/>
      <c r="AL479" s="177"/>
      <c r="AM479" s="168"/>
      <c r="AN479" s="168"/>
      <c r="AO479" s="168"/>
      <c r="AP479" s="168"/>
      <c r="AQ479" s="182"/>
      <c r="AR479" s="182"/>
      <c r="AS479" s="182"/>
      <c r="AT479" s="182"/>
      <c r="AU479" s="183"/>
      <c r="AV479" s="183"/>
      <c r="AW479" s="183"/>
      <c r="AX479" s="183"/>
      <c r="AY479" s="184"/>
      <c r="AZ479" s="184"/>
      <c r="BA479" s="173"/>
      <c r="BB479" s="174"/>
      <c r="BC479" s="175">
        <f t="shared" si="29"/>
        <v>0</v>
      </c>
      <c r="BD479" s="175" t="str">
        <f t="shared" si="30"/>
        <v/>
      </c>
      <c r="BE479" s="142" t="str">
        <f t="shared" si="28"/>
        <v/>
      </c>
      <c r="BF479" s="176" t="str">
        <f t="shared" si="31"/>
        <v/>
      </c>
    </row>
    <row r="480" spans="1:58">
      <c r="A480" s="166">
        <f>输入错误检查!B479</f>
        <v>0</v>
      </c>
      <c r="B480" s="108" t="str">
        <f>原始数据!B480</f>
        <v/>
      </c>
      <c r="C480" s="108" t="str">
        <f>原始数据!C480</f>
        <v/>
      </c>
      <c r="D480" s="108" t="str">
        <f>原始数据!D480</f>
        <v/>
      </c>
      <c r="E480" s="108" t="str">
        <f>原始数据!E480</f>
        <v/>
      </c>
      <c r="F480" s="108" t="str">
        <f>原始数据!F480</f>
        <v/>
      </c>
      <c r="G480" s="108">
        <f>原始数据!G480</f>
        <v>5</v>
      </c>
      <c r="H480" s="108" t="str">
        <f>原始数据!H480</f>
        <v>下</v>
      </c>
      <c r="I480" s="108" t="str">
        <f>IF(原始数据!Y480="","",原始数据!Y480)</f>
        <v/>
      </c>
      <c r="J480" s="108" t="str">
        <f>原始数据!J480</f>
        <v/>
      </c>
      <c r="K480" s="167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39" t="str">
        <f>IF(原始数据!AT480="","",原始数据!AT480)</f>
        <v/>
      </c>
      <c r="M480" s="177"/>
      <c r="N480" s="181"/>
      <c r="O480" s="181"/>
      <c r="P480" s="167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39" t="str">
        <f>IF(原始数据!AU480="","",原始数据!AU480)</f>
        <v/>
      </c>
      <c r="R480" s="177"/>
      <c r="S480" s="177"/>
      <c r="T480" s="177"/>
      <c r="U480" s="167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39" t="str">
        <f>IF(原始数据!AW480="","",原始数据!AW480)</f>
        <v/>
      </c>
      <c r="W480" s="177"/>
      <c r="X480" s="177"/>
      <c r="Y480" s="177"/>
      <c r="Z480" s="167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39" t="str">
        <f>IF(原始数据!AY480="","",原始数据!AY480)</f>
        <v/>
      </c>
      <c r="AB480" s="177"/>
      <c r="AC480" s="177"/>
      <c r="AD480" s="177"/>
      <c r="AE480" s="139" t="str">
        <f>IF(原始数据!K480="","",原始数据!K480)</f>
        <v/>
      </c>
      <c r="AF480" s="139" t="str">
        <f>IF(原始数据!L480="","",原始数据!L480)</f>
        <v/>
      </c>
      <c r="AG480" s="139" t="str">
        <f>IF(原始数据!AZ480="","",原始数据!AZ480)</f>
        <v/>
      </c>
      <c r="AH480" s="177"/>
      <c r="AI480" s="177"/>
      <c r="AJ480" s="177"/>
      <c r="AK480" s="177"/>
      <c r="AL480" s="177"/>
      <c r="AM480" s="168"/>
      <c r="AN480" s="168"/>
      <c r="AO480" s="168"/>
      <c r="AP480" s="168"/>
      <c r="AQ480" s="182"/>
      <c r="AR480" s="182"/>
      <c r="AS480" s="182"/>
      <c r="AT480" s="182"/>
      <c r="AU480" s="183"/>
      <c r="AV480" s="183"/>
      <c r="AW480" s="183"/>
      <c r="AX480" s="183"/>
      <c r="AY480" s="184"/>
      <c r="AZ480" s="184"/>
      <c r="BA480" s="173"/>
      <c r="BB480" s="174"/>
      <c r="BC480" s="175">
        <f t="shared" si="29"/>
        <v>0</v>
      </c>
      <c r="BD480" s="175" t="str">
        <f t="shared" si="30"/>
        <v/>
      </c>
      <c r="BE480" s="142" t="str">
        <f t="shared" si="28"/>
        <v/>
      </c>
      <c r="BF480" s="176" t="str">
        <f t="shared" si="31"/>
        <v/>
      </c>
    </row>
    <row r="481" spans="1:58">
      <c r="A481" s="166">
        <f>输入错误检查!B480</f>
        <v>0</v>
      </c>
      <c r="B481" s="108" t="str">
        <f>原始数据!B481</f>
        <v/>
      </c>
      <c r="C481" s="108" t="str">
        <f>原始数据!C481</f>
        <v/>
      </c>
      <c r="D481" s="108" t="str">
        <f>原始数据!D481</f>
        <v/>
      </c>
      <c r="E481" s="108" t="str">
        <f>原始数据!E481</f>
        <v/>
      </c>
      <c r="F481" s="108" t="str">
        <f>原始数据!F481</f>
        <v/>
      </c>
      <c r="G481" s="108" t="str">
        <f>原始数据!G481</f>
        <v>加</v>
      </c>
      <c r="H481" s="108" t="str">
        <f>原始数据!H481</f>
        <v>上</v>
      </c>
      <c r="I481" s="108" t="str">
        <f>IF(原始数据!Y481="","",原始数据!Y481)</f>
        <v/>
      </c>
      <c r="J481" s="108" t="str">
        <f>原始数据!J481</f>
        <v/>
      </c>
      <c r="K481" s="167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39" t="str">
        <f>IF(原始数据!AT481="","",原始数据!AT481)</f>
        <v/>
      </c>
      <c r="M481" s="177"/>
      <c r="N481" s="181"/>
      <c r="O481" s="181"/>
      <c r="P481" s="167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39" t="str">
        <f>IF(原始数据!AU481="","",原始数据!AU481)</f>
        <v/>
      </c>
      <c r="R481" s="177"/>
      <c r="S481" s="177"/>
      <c r="T481" s="177"/>
      <c r="U481" s="167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39" t="str">
        <f>IF(原始数据!AW481="","",原始数据!AW481)</f>
        <v/>
      </c>
      <c r="W481" s="177"/>
      <c r="X481" s="177"/>
      <c r="Y481" s="177"/>
      <c r="Z481" s="167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39" t="str">
        <f>IF(原始数据!AY481="","",原始数据!AY481)</f>
        <v/>
      </c>
      <c r="AB481" s="177"/>
      <c r="AC481" s="177"/>
      <c r="AD481" s="177"/>
      <c r="AE481" s="139" t="str">
        <f>IF(原始数据!K481="","",原始数据!K481)</f>
        <v/>
      </c>
      <c r="AF481" s="139" t="str">
        <f>IF(原始数据!L481="","",原始数据!L481)</f>
        <v/>
      </c>
      <c r="AG481" s="139" t="str">
        <f>IF(原始数据!AZ481="","",原始数据!AZ481)</f>
        <v/>
      </c>
      <c r="AH481" s="177"/>
      <c r="AI481" s="177"/>
      <c r="AJ481" s="177"/>
      <c r="AK481" s="177"/>
      <c r="AL481" s="177"/>
      <c r="AM481" s="168"/>
      <c r="AN481" s="168"/>
      <c r="AO481" s="168"/>
      <c r="AP481" s="168"/>
      <c r="AQ481" s="182"/>
      <c r="AR481" s="182"/>
      <c r="AS481" s="182"/>
      <c r="AT481" s="182"/>
      <c r="AU481" s="183"/>
      <c r="AV481" s="183"/>
      <c r="AW481" s="183"/>
      <c r="AX481" s="183"/>
      <c r="AY481" s="184"/>
      <c r="AZ481" s="184"/>
      <c r="BA481" s="173"/>
      <c r="BB481" s="174"/>
      <c r="BC481" s="175">
        <f t="shared" si="29"/>
        <v>0</v>
      </c>
      <c r="BD481" s="175" t="str">
        <f t="shared" si="30"/>
        <v/>
      </c>
      <c r="BE481" s="142" t="str">
        <f t="shared" si="28"/>
        <v/>
      </c>
      <c r="BF481" s="176" t="str">
        <f t="shared" si="31"/>
        <v/>
      </c>
    </row>
    <row r="482" spans="1:58">
      <c r="A482" s="166">
        <f>输入错误检查!B481</f>
        <v>0</v>
      </c>
      <c r="B482" s="108" t="str">
        <f>原始数据!B482</f>
        <v/>
      </c>
      <c r="C482" s="108" t="str">
        <f>原始数据!C482</f>
        <v/>
      </c>
      <c r="D482" s="108" t="str">
        <f>原始数据!D482</f>
        <v/>
      </c>
      <c r="E482" s="108" t="str">
        <f>原始数据!E482</f>
        <v/>
      </c>
      <c r="F482" s="108" t="str">
        <f>原始数据!F482</f>
        <v/>
      </c>
      <c r="G482" s="108" t="str">
        <f>原始数据!G482</f>
        <v>加</v>
      </c>
      <c r="H482" s="108" t="str">
        <f>原始数据!H482</f>
        <v>下</v>
      </c>
      <c r="I482" s="108" t="str">
        <f>IF(原始数据!Y482="","",原始数据!Y482)</f>
        <v/>
      </c>
      <c r="J482" s="108" t="str">
        <f>原始数据!J482</f>
        <v/>
      </c>
      <c r="K482" s="167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39" t="str">
        <f>IF(原始数据!AT482="","",原始数据!AT482)</f>
        <v/>
      </c>
      <c r="M482" s="177"/>
      <c r="N482" s="181"/>
      <c r="O482" s="181"/>
      <c r="P482" s="167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39" t="str">
        <f>IF(原始数据!AU482="","",原始数据!AU482)</f>
        <v/>
      </c>
      <c r="R482" s="177"/>
      <c r="S482" s="177"/>
      <c r="T482" s="177"/>
      <c r="U482" s="167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39" t="str">
        <f>IF(原始数据!AW482="","",原始数据!AW482)</f>
        <v/>
      </c>
      <c r="W482" s="177"/>
      <c r="X482" s="177"/>
      <c r="Y482" s="177"/>
      <c r="Z482" s="167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39" t="str">
        <f>IF(原始数据!AY482="","",原始数据!AY482)</f>
        <v/>
      </c>
      <c r="AB482" s="177"/>
      <c r="AC482" s="177"/>
      <c r="AD482" s="177"/>
      <c r="AE482" s="139" t="str">
        <f>IF(原始数据!K482="","",原始数据!K482)</f>
        <v/>
      </c>
      <c r="AF482" s="139" t="str">
        <f>IF(原始数据!L482="","",原始数据!L482)</f>
        <v/>
      </c>
      <c r="AG482" s="139" t="str">
        <f>IF(原始数据!AZ482="","",原始数据!AZ482)</f>
        <v/>
      </c>
      <c r="AH482" s="177"/>
      <c r="AI482" s="177"/>
      <c r="AJ482" s="177"/>
      <c r="AK482" s="177"/>
      <c r="AL482" s="177"/>
      <c r="AM482" s="168"/>
      <c r="AN482" s="168"/>
      <c r="AO482" s="168"/>
      <c r="AP482" s="168"/>
      <c r="AQ482" s="182"/>
      <c r="AR482" s="182"/>
      <c r="AS482" s="182"/>
      <c r="AT482" s="182"/>
      <c r="AU482" s="183"/>
      <c r="AV482" s="183"/>
      <c r="AW482" s="183"/>
      <c r="AX482" s="183"/>
      <c r="AY482" s="184"/>
      <c r="AZ482" s="184"/>
      <c r="BA482" s="173"/>
      <c r="BB482" s="174"/>
      <c r="BC482" s="175">
        <f t="shared" si="29"/>
        <v>0</v>
      </c>
      <c r="BD482" s="175" t="str">
        <f t="shared" si="30"/>
        <v/>
      </c>
      <c r="BE482" s="142" t="str">
        <f t="shared" si="28"/>
        <v/>
      </c>
      <c r="BF482" s="176" t="str">
        <f t="shared" si="31"/>
        <v/>
      </c>
    </row>
    <row r="483" spans="1:58">
      <c r="A483" s="166">
        <f>输入错误检查!B482</f>
        <v>0</v>
      </c>
      <c r="B483" s="108" t="str">
        <f>原始数据!B483</f>
        <v/>
      </c>
      <c r="C483" s="108" t="str">
        <f>原始数据!C483</f>
        <v/>
      </c>
      <c r="D483" s="108" t="str">
        <f>原始数据!D483</f>
        <v/>
      </c>
      <c r="E483" s="108" t="str">
        <f>原始数据!E483</f>
        <v/>
      </c>
      <c r="F483" s="108" t="str">
        <f>原始数据!F483</f>
        <v/>
      </c>
      <c r="G483" s="108">
        <f>原始数据!G483</f>
        <v>1</v>
      </c>
      <c r="H483" s="108" t="str">
        <f>原始数据!H483</f>
        <v>上</v>
      </c>
      <c r="I483" s="108" t="str">
        <f>IF(原始数据!Y483="","",原始数据!Y483)</f>
        <v/>
      </c>
      <c r="J483" s="108" t="str">
        <f>原始数据!J483</f>
        <v/>
      </c>
      <c r="K483" s="167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39" t="str">
        <f>IF(原始数据!AT483="","",原始数据!AT483)</f>
        <v/>
      </c>
      <c r="M483" s="177"/>
      <c r="N483" s="181"/>
      <c r="O483" s="181"/>
      <c r="P483" s="167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39" t="str">
        <f>IF(原始数据!AU483="","",原始数据!AU483)</f>
        <v/>
      </c>
      <c r="R483" s="177"/>
      <c r="S483" s="177"/>
      <c r="T483" s="177"/>
      <c r="U483" s="167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39" t="str">
        <f>IF(原始数据!AW483="","",原始数据!AW483)</f>
        <v/>
      </c>
      <c r="W483" s="177"/>
      <c r="X483" s="177"/>
      <c r="Y483" s="177"/>
      <c r="Z483" s="167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39" t="str">
        <f>IF(原始数据!AY483="","",原始数据!AY483)</f>
        <v/>
      </c>
      <c r="AB483" s="177"/>
      <c r="AC483" s="177"/>
      <c r="AD483" s="177"/>
      <c r="AE483" s="139" t="str">
        <f>IF(原始数据!K483="","",原始数据!K483)</f>
        <v/>
      </c>
      <c r="AF483" s="139" t="str">
        <f>IF(原始数据!L483="","",原始数据!L483)</f>
        <v/>
      </c>
      <c r="AG483" s="139" t="str">
        <f>IF(原始数据!AZ483="","",原始数据!AZ483)</f>
        <v/>
      </c>
      <c r="AH483" s="177"/>
      <c r="AI483" s="177"/>
      <c r="AJ483" s="177"/>
      <c r="AK483" s="177"/>
      <c r="AL483" s="177"/>
      <c r="AM483" s="168"/>
      <c r="AN483" s="168"/>
      <c r="AO483" s="168"/>
      <c r="AP483" s="168"/>
      <c r="AQ483" s="182"/>
      <c r="AR483" s="182"/>
      <c r="AS483" s="182"/>
      <c r="AT483" s="182"/>
      <c r="AU483" s="183"/>
      <c r="AV483" s="183"/>
      <c r="AW483" s="183"/>
      <c r="AX483" s="183"/>
      <c r="AY483" s="184"/>
      <c r="AZ483" s="184"/>
      <c r="BA483" s="173"/>
      <c r="BB483" s="174"/>
      <c r="BC483" s="175">
        <f t="shared" si="29"/>
        <v>0</v>
      </c>
      <c r="BD483" s="175" t="str">
        <f t="shared" si="30"/>
        <v/>
      </c>
      <c r="BE483" s="142" t="str">
        <f t="shared" si="28"/>
        <v/>
      </c>
      <c r="BF483" s="176" t="str">
        <f t="shared" si="31"/>
        <v/>
      </c>
    </row>
    <row r="484" spans="1:58">
      <c r="A484" s="166">
        <f>输入错误检查!B483</f>
        <v>0</v>
      </c>
      <c r="B484" s="108" t="str">
        <f>原始数据!B484</f>
        <v/>
      </c>
      <c r="C484" s="108" t="str">
        <f>原始数据!C484</f>
        <v/>
      </c>
      <c r="D484" s="108" t="str">
        <f>原始数据!D484</f>
        <v/>
      </c>
      <c r="E484" s="108" t="str">
        <f>原始数据!E484</f>
        <v/>
      </c>
      <c r="F484" s="108" t="str">
        <f>原始数据!F484</f>
        <v/>
      </c>
      <c r="G484" s="108">
        <f>原始数据!G484</f>
        <v>1</v>
      </c>
      <c r="H484" s="108" t="str">
        <f>原始数据!H484</f>
        <v>下</v>
      </c>
      <c r="I484" s="108" t="str">
        <f>IF(原始数据!Y484="","",原始数据!Y484)</f>
        <v/>
      </c>
      <c r="J484" s="108" t="str">
        <f>原始数据!J484</f>
        <v/>
      </c>
      <c r="K484" s="167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39" t="str">
        <f>IF(原始数据!AT484="","",原始数据!AT484)</f>
        <v/>
      </c>
      <c r="M484" s="177"/>
      <c r="N484" s="181"/>
      <c r="O484" s="181"/>
      <c r="P484" s="167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39" t="str">
        <f>IF(原始数据!AU484="","",原始数据!AU484)</f>
        <v/>
      </c>
      <c r="R484" s="177"/>
      <c r="S484" s="177"/>
      <c r="T484" s="177"/>
      <c r="U484" s="167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39" t="str">
        <f>IF(原始数据!AW484="","",原始数据!AW484)</f>
        <v/>
      </c>
      <c r="W484" s="177"/>
      <c r="X484" s="177"/>
      <c r="Y484" s="177"/>
      <c r="Z484" s="167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39" t="str">
        <f>IF(原始数据!AY484="","",原始数据!AY484)</f>
        <v/>
      </c>
      <c r="AB484" s="177"/>
      <c r="AC484" s="177"/>
      <c r="AD484" s="177"/>
      <c r="AE484" s="139" t="str">
        <f>IF(原始数据!K484="","",原始数据!K484)</f>
        <v/>
      </c>
      <c r="AF484" s="139" t="str">
        <f>IF(原始数据!L484="","",原始数据!L484)</f>
        <v/>
      </c>
      <c r="AG484" s="139" t="str">
        <f>IF(原始数据!AZ484="","",原始数据!AZ484)</f>
        <v/>
      </c>
      <c r="AH484" s="177"/>
      <c r="AI484" s="177"/>
      <c r="AJ484" s="177"/>
      <c r="AK484" s="177"/>
      <c r="AL484" s="177"/>
      <c r="AM484" s="168"/>
      <c r="AN484" s="168"/>
      <c r="AO484" s="168"/>
      <c r="AP484" s="168"/>
      <c r="AQ484" s="182"/>
      <c r="AR484" s="182"/>
      <c r="AS484" s="182"/>
      <c r="AT484" s="182"/>
      <c r="AU484" s="183"/>
      <c r="AV484" s="183"/>
      <c r="AW484" s="183"/>
      <c r="AX484" s="183"/>
      <c r="AY484" s="184"/>
      <c r="AZ484" s="184"/>
      <c r="BA484" s="173"/>
      <c r="BB484" s="174"/>
      <c r="BC484" s="175">
        <f t="shared" si="29"/>
        <v>0</v>
      </c>
      <c r="BD484" s="175" t="str">
        <f t="shared" si="30"/>
        <v/>
      </c>
      <c r="BE484" s="142" t="str">
        <f t="shared" si="28"/>
        <v/>
      </c>
      <c r="BF484" s="176" t="str">
        <f t="shared" si="31"/>
        <v/>
      </c>
    </row>
    <row r="485" spans="1:58">
      <c r="A485" s="166">
        <f>输入错误检查!B484</f>
        <v>0</v>
      </c>
      <c r="B485" s="108" t="str">
        <f>原始数据!B485</f>
        <v/>
      </c>
      <c r="C485" s="108" t="str">
        <f>原始数据!C485</f>
        <v/>
      </c>
      <c r="D485" s="108" t="str">
        <f>原始数据!D485</f>
        <v/>
      </c>
      <c r="E485" s="108" t="str">
        <f>原始数据!E485</f>
        <v/>
      </c>
      <c r="F485" s="108" t="str">
        <f>原始数据!F485</f>
        <v/>
      </c>
      <c r="G485" s="108">
        <f>原始数据!G485</f>
        <v>2</v>
      </c>
      <c r="H485" s="108" t="str">
        <f>原始数据!H485</f>
        <v>上</v>
      </c>
      <c r="I485" s="108" t="str">
        <f>IF(原始数据!Y485="","",原始数据!Y485)</f>
        <v/>
      </c>
      <c r="J485" s="108" t="str">
        <f>原始数据!J485</f>
        <v/>
      </c>
      <c r="K485" s="167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39" t="str">
        <f>IF(原始数据!AT485="","",原始数据!AT485)</f>
        <v/>
      </c>
      <c r="M485" s="177"/>
      <c r="N485" s="181"/>
      <c r="O485" s="181"/>
      <c r="P485" s="167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39" t="str">
        <f>IF(原始数据!AU485="","",原始数据!AU485)</f>
        <v/>
      </c>
      <c r="R485" s="177"/>
      <c r="S485" s="177"/>
      <c r="T485" s="177"/>
      <c r="U485" s="167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39" t="str">
        <f>IF(原始数据!AW485="","",原始数据!AW485)</f>
        <v/>
      </c>
      <c r="W485" s="177"/>
      <c r="X485" s="177"/>
      <c r="Y485" s="177"/>
      <c r="Z485" s="167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39" t="str">
        <f>IF(原始数据!AY485="","",原始数据!AY485)</f>
        <v/>
      </c>
      <c r="AB485" s="177"/>
      <c r="AC485" s="177"/>
      <c r="AD485" s="177"/>
      <c r="AE485" s="139" t="str">
        <f>IF(原始数据!K485="","",原始数据!K485)</f>
        <v/>
      </c>
      <c r="AF485" s="139" t="str">
        <f>IF(原始数据!L485="","",原始数据!L485)</f>
        <v/>
      </c>
      <c r="AG485" s="139" t="str">
        <f>IF(原始数据!AZ485="","",原始数据!AZ485)</f>
        <v/>
      </c>
      <c r="AH485" s="177"/>
      <c r="AI485" s="177"/>
      <c r="AJ485" s="177"/>
      <c r="AK485" s="177"/>
      <c r="AL485" s="177"/>
      <c r="AM485" s="168"/>
      <c r="AN485" s="168"/>
      <c r="AO485" s="168"/>
      <c r="AP485" s="168"/>
      <c r="AQ485" s="182"/>
      <c r="AR485" s="182"/>
      <c r="AS485" s="182"/>
      <c r="AT485" s="182"/>
      <c r="AU485" s="183"/>
      <c r="AV485" s="183"/>
      <c r="AW485" s="183"/>
      <c r="AX485" s="183"/>
      <c r="AY485" s="184"/>
      <c r="AZ485" s="184"/>
      <c r="BA485" s="173"/>
      <c r="BB485" s="174"/>
      <c r="BC485" s="175">
        <f t="shared" si="29"/>
        <v>0</v>
      </c>
      <c r="BD485" s="175" t="str">
        <f t="shared" si="30"/>
        <v/>
      </c>
      <c r="BE485" s="142" t="str">
        <f t="shared" si="28"/>
        <v/>
      </c>
      <c r="BF485" s="176" t="str">
        <f t="shared" si="31"/>
        <v/>
      </c>
    </row>
    <row r="486" spans="1:58">
      <c r="A486" s="166">
        <f>输入错误检查!B485</f>
        <v>0</v>
      </c>
      <c r="B486" s="108" t="str">
        <f>原始数据!B486</f>
        <v/>
      </c>
      <c r="C486" s="108" t="str">
        <f>原始数据!C486</f>
        <v/>
      </c>
      <c r="D486" s="108" t="str">
        <f>原始数据!D486</f>
        <v/>
      </c>
      <c r="E486" s="108" t="str">
        <f>原始数据!E486</f>
        <v/>
      </c>
      <c r="F486" s="108" t="str">
        <f>原始数据!F486</f>
        <v/>
      </c>
      <c r="G486" s="108">
        <f>原始数据!G486</f>
        <v>2</v>
      </c>
      <c r="H486" s="108" t="str">
        <f>原始数据!H486</f>
        <v>下</v>
      </c>
      <c r="I486" s="108" t="str">
        <f>IF(原始数据!Y486="","",原始数据!Y486)</f>
        <v/>
      </c>
      <c r="J486" s="108" t="str">
        <f>原始数据!J486</f>
        <v/>
      </c>
      <c r="K486" s="167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39" t="str">
        <f>IF(原始数据!AT486="","",原始数据!AT486)</f>
        <v/>
      </c>
      <c r="M486" s="177"/>
      <c r="N486" s="181"/>
      <c r="O486" s="181"/>
      <c r="P486" s="167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39" t="str">
        <f>IF(原始数据!AU486="","",原始数据!AU486)</f>
        <v/>
      </c>
      <c r="R486" s="177"/>
      <c r="S486" s="177"/>
      <c r="T486" s="177"/>
      <c r="U486" s="167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39" t="str">
        <f>IF(原始数据!AW486="","",原始数据!AW486)</f>
        <v/>
      </c>
      <c r="W486" s="177"/>
      <c r="X486" s="177"/>
      <c r="Y486" s="177"/>
      <c r="Z486" s="167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39" t="str">
        <f>IF(原始数据!AY486="","",原始数据!AY486)</f>
        <v/>
      </c>
      <c r="AB486" s="177"/>
      <c r="AC486" s="177"/>
      <c r="AD486" s="177"/>
      <c r="AE486" s="139" t="str">
        <f>IF(原始数据!K486="","",原始数据!K486)</f>
        <v/>
      </c>
      <c r="AF486" s="139" t="str">
        <f>IF(原始数据!L486="","",原始数据!L486)</f>
        <v/>
      </c>
      <c r="AG486" s="139" t="str">
        <f>IF(原始数据!AZ486="","",原始数据!AZ486)</f>
        <v/>
      </c>
      <c r="AH486" s="177"/>
      <c r="AI486" s="177"/>
      <c r="AJ486" s="177"/>
      <c r="AK486" s="177"/>
      <c r="AL486" s="177"/>
      <c r="AM486" s="168"/>
      <c r="AN486" s="168"/>
      <c r="AO486" s="168"/>
      <c r="AP486" s="168"/>
      <c r="AQ486" s="182"/>
      <c r="AR486" s="182"/>
      <c r="AS486" s="182"/>
      <c r="AT486" s="182"/>
      <c r="AU486" s="183"/>
      <c r="AV486" s="183"/>
      <c r="AW486" s="183"/>
      <c r="AX486" s="183"/>
      <c r="AY486" s="184"/>
      <c r="AZ486" s="184"/>
      <c r="BA486" s="173"/>
      <c r="BB486" s="174"/>
      <c r="BC486" s="175">
        <f t="shared" si="29"/>
        <v>0</v>
      </c>
      <c r="BD486" s="175" t="str">
        <f t="shared" si="30"/>
        <v/>
      </c>
      <c r="BE486" s="142" t="str">
        <f t="shared" si="28"/>
        <v/>
      </c>
      <c r="BF486" s="176" t="str">
        <f t="shared" si="31"/>
        <v/>
      </c>
    </row>
    <row r="487" spans="1:58">
      <c r="A487" s="166">
        <f>输入错误检查!B486</f>
        <v>0</v>
      </c>
      <c r="B487" s="108" t="str">
        <f>原始数据!B487</f>
        <v/>
      </c>
      <c r="C487" s="108" t="str">
        <f>原始数据!C487</f>
        <v/>
      </c>
      <c r="D487" s="108" t="str">
        <f>原始数据!D487</f>
        <v/>
      </c>
      <c r="E487" s="108" t="str">
        <f>原始数据!E487</f>
        <v/>
      </c>
      <c r="F487" s="108" t="str">
        <f>原始数据!F487</f>
        <v/>
      </c>
      <c r="G487" s="108">
        <f>原始数据!G487</f>
        <v>3</v>
      </c>
      <c r="H487" s="108" t="str">
        <f>原始数据!H487</f>
        <v>上</v>
      </c>
      <c r="I487" s="108" t="str">
        <f>IF(原始数据!Y487="","",原始数据!Y487)</f>
        <v/>
      </c>
      <c r="J487" s="108" t="str">
        <f>原始数据!J487</f>
        <v/>
      </c>
      <c r="K487" s="167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39" t="str">
        <f>IF(原始数据!AT487="","",原始数据!AT487)</f>
        <v/>
      </c>
      <c r="M487" s="177"/>
      <c r="N487" s="181"/>
      <c r="O487" s="181"/>
      <c r="P487" s="167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39" t="str">
        <f>IF(原始数据!AU487="","",原始数据!AU487)</f>
        <v/>
      </c>
      <c r="R487" s="177"/>
      <c r="S487" s="177"/>
      <c r="T487" s="177"/>
      <c r="U487" s="167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39" t="str">
        <f>IF(原始数据!AW487="","",原始数据!AW487)</f>
        <v/>
      </c>
      <c r="W487" s="177"/>
      <c r="X487" s="177"/>
      <c r="Y487" s="177"/>
      <c r="Z487" s="167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39" t="str">
        <f>IF(原始数据!AY487="","",原始数据!AY487)</f>
        <v/>
      </c>
      <c r="AB487" s="177"/>
      <c r="AC487" s="177"/>
      <c r="AD487" s="177"/>
      <c r="AE487" s="139" t="str">
        <f>IF(原始数据!K487="","",原始数据!K487)</f>
        <v/>
      </c>
      <c r="AF487" s="139" t="str">
        <f>IF(原始数据!L487="","",原始数据!L487)</f>
        <v/>
      </c>
      <c r="AG487" s="139" t="str">
        <f>IF(原始数据!AZ487="","",原始数据!AZ487)</f>
        <v/>
      </c>
      <c r="AH487" s="177"/>
      <c r="AI487" s="177"/>
      <c r="AJ487" s="177"/>
      <c r="AK487" s="177"/>
      <c r="AL487" s="177"/>
      <c r="AM487" s="168"/>
      <c r="AN487" s="168"/>
      <c r="AO487" s="168"/>
      <c r="AP487" s="168"/>
      <c r="AQ487" s="182"/>
      <c r="AR487" s="182"/>
      <c r="AS487" s="182"/>
      <c r="AT487" s="182"/>
      <c r="AU487" s="183"/>
      <c r="AV487" s="183"/>
      <c r="AW487" s="183"/>
      <c r="AX487" s="183"/>
      <c r="AY487" s="184"/>
      <c r="AZ487" s="184"/>
      <c r="BA487" s="173"/>
      <c r="BB487" s="174"/>
      <c r="BC487" s="175">
        <f t="shared" si="29"/>
        <v>0</v>
      </c>
      <c r="BD487" s="175" t="str">
        <f t="shared" si="30"/>
        <v/>
      </c>
      <c r="BE487" s="142" t="str">
        <f t="shared" si="28"/>
        <v/>
      </c>
      <c r="BF487" s="176" t="str">
        <f t="shared" si="31"/>
        <v/>
      </c>
    </row>
    <row r="488" spans="1:58">
      <c r="A488" s="166">
        <f>输入错误检查!B487</f>
        <v>0</v>
      </c>
      <c r="B488" s="108" t="str">
        <f>原始数据!B488</f>
        <v/>
      </c>
      <c r="C488" s="108" t="str">
        <f>原始数据!C488</f>
        <v/>
      </c>
      <c r="D488" s="108" t="str">
        <f>原始数据!D488</f>
        <v/>
      </c>
      <c r="E488" s="108" t="str">
        <f>原始数据!E488</f>
        <v/>
      </c>
      <c r="F488" s="108" t="str">
        <f>原始数据!F488</f>
        <v/>
      </c>
      <c r="G488" s="108">
        <f>原始数据!G488</f>
        <v>3</v>
      </c>
      <c r="H488" s="108" t="str">
        <f>原始数据!H488</f>
        <v>下</v>
      </c>
      <c r="I488" s="108" t="str">
        <f>IF(原始数据!Y488="","",原始数据!Y488)</f>
        <v/>
      </c>
      <c r="J488" s="108" t="str">
        <f>原始数据!J488</f>
        <v/>
      </c>
      <c r="K488" s="167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39" t="str">
        <f>IF(原始数据!AT488="","",原始数据!AT488)</f>
        <v/>
      </c>
      <c r="M488" s="177"/>
      <c r="N488" s="181"/>
      <c r="O488" s="181"/>
      <c r="P488" s="167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39" t="str">
        <f>IF(原始数据!AU488="","",原始数据!AU488)</f>
        <v/>
      </c>
      <c r="R488" s="177"/>
      <c r="S488" s="177"/>
      <c r="T488" s="177"/>
      <c r="U488" s="167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39" t="str">
        <f>IF(原始数据!AW488="","",原始数据!AW488)</f>
        <v/>
      </c>
      <c r="W488" s="177"/>
      <c r="X488" s="177"/>
      <c r="Y488" s="177"/>
      <c r="Z488" s="167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39" t="str">
        <f>IF(原始数据!AY488="","",原始数据!AY488)</f>
        <v/>
      </c>
      <c r="AB488" s="177"/>
      <c r="AC488" s="177"/>
      <c r="AD488" s="177"/>
      <c r="AE488" s="139" t="str">
        <f>IF(原始数据!K488="","",原始数据!K488)</f>
        <v/>
      </c>
      <c r="AF488" s="139" t="str">
        <f>IF(原始数据!L488="","",原始数据!L488)</f>
        <v/>
      </c>
      <c r="AG488" s="139" t="str">
        <f>IF(原始数据!AZ488="","",原始数据!AZ488)</f>
        <v/>
      </c>
      <c r="AH488" s="177"/>
      <c r="AI488" s="177"/>
      <c r="AJ488" s="177"/>
      <c r="AK488" s="177"/>
      <c r="AL488" s="177"/>
      <c r="AM488" s="168"/>
      <c r="AN488" s="168"/>
      <c r="AO488" s="168"/>
      <c r="AP488" s="168"/>
      <c r="AQ488" s="182"/>
      <c r="AR488" s="182"/>
      <c r="AS488" s="182"/>
      <c r="AT488" s="182"/>
      <c r="AU488" s="183"/>
      <c r="AV488" s="183"/>
      <c r="AW488" s="183"/>
      <c r="AX488" s="183"/>
      <c r="AY488" s="184"/>
      <c r="AZ488" s="184"/>
      <c r="BA488" s="173"/>
      <c r="BB488" s="174"/>
      <c r="BC488" s="175">
        <f t="shared" si="29"/>
        <v>0</v>
      </c>
      <c r="BD488" s="175" t="str">
        <f t="shared" si="30"/>
        <v/>
      </c>
      <c r="BE488" s="142" t="str">
        <f t="shared" si="28"/>
        <v/>
      </c>
      <c r="BF488" s="176" t="str">
        <f t="shared" si="31"/>
        <v/>
      </c>
    </row>
    <row r="489" spans="1:58">
      <c r="A489" s="166">
        <f>输入错误检查!B488</f>
        <v>0</v>
      </c>
      <c r="B489" s="108" t="str">
        <f>原始数据!B489</f>
        <v/>
      </c>
      <c r="C489" s="108" t="str">
        <f>原始数据!C489</f>
        <v/>
      </c>
      <c r="D489" s="108" t="str">
        <f>原始数据!D489</f>
        <v/>
      </c>
      <c r="E489" s="108" t="str">
        <f>原始数据!E489</f>
        <v/>
      </c>
      <c r="F489" s="108" t="str">
        <f>原始数据!F489</f>
        <v/>
      </c>
      <c r="G489" s="108">
        <f>原始数据!G489</f>
        <v>4</v>
      </c>
      <c r="H489" s="108" t="str">
        <f>原始数据!H489</f>
        <v>上</v>
      </c>
      <c r="I489" s="108" t="str">
        <f>IF(原始数据!Y489="","",原始数据!Y489)</f>
        <v/>
      </c>
      <c r="J489" s="108" t="str">
        <f>原始数据!J489</f>
        <v/>
      </c>
      <c r="K489" s="167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39" t="str">
        <f>IF(原始数据!AT489="","",原始数据!AT489)</f>
        <v/>
      </c>
      <c r="M489" s="177"/>
      <c r="N489" s="181"/>
      <c r="O489" s="181"/>
      <c r="P489" s="167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39" t="str">
        <f>IF(原始数据!AU489="","",原始数据!AU489)</f>
        <v/>
      </c>
      <c r="R489" s="177"/>
      <c r="S489" s="177"/>
      <c r="T489" s="177"/>
      <c r="U489" s="167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39" t="str">
        <f>IF(原始数据!AW489="","",原始数据!AW489)</f>
        <v/>
      </c>
      <c r="W489" s="177"/>
      <c r="X489" s="177"/>
      <c r="Y489" s="177"/>
      <c r="Z489" s="167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39" t="str">
        <f>IF(原始数据!AY489="","",原始数据!AY489)</f>
        <v/>
      </c>
      <c r="AB489" s="177"/>
      <c r="AC489" s="177"/>
      <c r="AD489" s="177"/>
      <c r="AE489" s="139" t="str">
        <f>IF(原始数据!K489="","",原始数据!K489)</f>
        <v/>
      </c>
      <c r="AF489" s="139" t="str">
        <f>IF(原始数据!L489="","",原始数据!L489)</f>
        <v/>
      </c>
      <c r="AG489" s="139" t="str">
        <f>IF(原始数据!AZ489="","",原始数据!AZ489)</f>
        <v/>
      </c>
      <c r="AH489" s="177"/>
      <c r="AI489" s="177"/>
      <c r="AJ489" s="177"/>
      <c r="AK489" s="177"/>
      <c r="AL489" s="177"/>
      <c r="AM489" s="168"/>
      <c r="AN489" s="168"/>
      <c r="AO489" s="168"/>
      <c r="AP489" s="168"/>
      <c r="AQ489" s="182"/>
      <c r="AR489" s="182"/>
      <c r="AS489" s="182"/>
      <c r="AT489" s="182"/>
      <c r="AU489" s="183"/>
      <c r="AV489" s="183"/>
      <c r="AW489" s="183"/>
      <c r="AX489" s="183"/>
      <c r="AY489" s="184"/>
      <c r="AZ489" s="184"/>
      <c r="BA489" s="173"/>
      <c r="BB489" s="174"/>
      <c r="BC489" s="175">
        <f t="shared" si="29"/>
        <v>0</v>
      </c>
      <c r="BD489" s="175" t="str">
        <f t="shared" si="30"/>
        <v/>
      </c>
      <c r="BE489" s="142" t="str">
        <f t="shared" si="28"/>
        <v/>
      </c>
      <c r="BF489" s="176" t="str">
        <f t="shared" si="31"/>
        <v/>
      </c>
    </row>
    <row r="490" spans="1:58">
      <c r="A490" s="166">
        <f>输入错误检查!B489</f>
        <v>0</v>
      </c>
      <c r="B490" s="108" t="str">
        <f>原始数据!B490</f>
        <v/>
      </c>
      <c r="C490" s="108" t="str">
        <f>原始数据!C490</f>
        <v/>
      </c>
      <c r="D490" s="108" t="str">
        <f>原始数据!D490</f>
        <v/>
      </c>
      <c r="E490" s="108" t="str">
        <f>原始数据!E490</f>
        <v/>
      </c>
      <c r="F490" s="108" t="str">
        <f>原始数据!F490</f>
        <v/>
      </c>
      <c r="G490" s="108">
        <f>原始数据!G490</f>
        <v>4</v>
      </c>
      <c r="H490" s="108" t="str">
        <f>原始数据!H490</f>
        <v>下</v>
      </c>
      <c r="I490" s="108" t="str">
        <f>IF(原始数据!Y490="","",原始数据!Y490)</f>
        <v/>
      </c>
      <c r="J490" s="108" t="str">
        <f>原始数据!J490</f>
        <v/>
      </c>
      <c r="K490" s="167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39" t="str">
        <f>IF(原始数据!AT490="","",原始数据!AT490)</f>
        <v/>
      </c>
      <c r="M490" s="177"/>
      <c r="N490" s="181"/>
      <c r="O490" s="181"/>
      <c r="P490" s="167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39" t="str">
        <f>IF(原始数据!AU490="","",原始数据!AU490)</f>
        <v/>
      </c>
      <c r="R490" s="177"/>
      <c r="S490" s="177"/>
      <c r="T490" s="177"/>
      <c r="U490" s="167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39" t="str">
        <f>IF(原始数据!AW490="","",原始数据!AW490)</f>
        <v/>
      </c>
      <c r="W490" s="177"/>
      <c r="X490" s="177"/>
      <c r="Y490" s="177"/>
      <c r="Z490" s="167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39" t="str">
        <f>IF(原始数据!AY490="","",原始数据!AY490)</f>
        <v/>
      </c>
      <c r="AB490" s="177"/>
      <c r="AC490" s="177"/>
      <c r="AD490" s="177"/>
      <c r="AE490" s="139" t="str">
        <f>IF(原始数据!K490="","",原始数据!K490)</f>
        <v/>
      </c>
      <c r="AF490" s="139" t="str">
        <f>IF(原始数据!L490="","",原始数据!L490)</f>
        <v/>
      </c>
      <c r="AG490" s="139" t="str">
        <f>IF(原始数据!AZ490="","",原始数据!AZ490)</f>
        <v/>
      </c>
      <c r="AH490" s="177"/>
      <c r="AI490" s="177"/>
      <c r="AJ490" s="177"/>
      <c r="AK490" s="177"/>
      <c r="AL490" s="177"/>
      <c r="AM490" s="168"/>
      <c r="AN490" s="168"/>
      <c r="AO490" s="168"/>
      <c r="AP490" s="168"/>
      <c r="AQ490" s="182"/>
      <c r="AR490" s="182"/>
      <c r="AS490" s="182"/>
      <c r="AT490" s="182"/>
      <c r="AU490" s="183"/>
      <c r="AV490" s="183"/>
      <c r="AW490" s="183"/>
      <c r="AX490" s="183"/>
      <c r="AY490" s="184"/>
      <c r="AZ490" s="184"/>
      <c r="BA490" s="173"/>
      <c r="BB490" s="174"/>
      <c r="BC490" s="175">
        <f t="shared" si="29"/>
        <v>0</v>
      </c>
      <c r="BD490" s="175" t="str">
        <f t="shared" si="30"/>
        <v/>
      </c>
      <c r="BE490" s="142" t="str">
        <f t="shared" si="28"/>
        <v/>
      </c>
      <c r="BF490" s="176" t="str">
        <f t="shared" si="31"/>
        <v/>
      </c>
    </row>
    <row r="491" spans="1:58">
      <c r="A491" s="166">
        <f>输入错误检查!B490</f>
        <v>0</v>
      </c>
      <c r="B491" s="108" t="str">
        <f>原始数据!B491</f>
        <v/>
      </c>
      <c r="C491" s="108" t="str">
        <f>原始数据!C491</f>
        <v/>
      </c>
      <c r="D491" s="108" t="str">
        <f>原始数据!D491</f>
        <v/>
      </c>
      <c r="E491" s="108" t="str">
        <f>原始数据!E491</f>
        <v/>
      </c>
      <c r="F491" s="108" t="str">
        <f>原始数据!F491</f>
        <v/>
      </c>
      <c r="G491" s="108">
        <f>原始数据!G491</f>
        <v>5</v>
      </c>
      <c r="H491" s="108" t="str">
        <f>原始数据!H491</f>
        <v>上</v>
      </c>
      <c r="I491" s="108" t="str">
        <f>IF(原始数据!Y491="","",原始数据!Y491)</f>
        <v/>
      </c>
      <c r="J491" s="108" t="str">
        <f>原始数据!J491</f>
        <v/>
      </c>
      <c r="K491" s="167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39" t="str">
        <f>IF(原始数据!AT491="","",原始数据!AT491)</f>
        <v/>
      </c>
      <c r="M491" s="177"/>
      <c r="N491" s="181"/>
      <c r="O491" s="181"/>
      <c r="P491" s="167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39" t="str">
        <f>IF(原始数据!AU491="","",原始数据!AU491)</f>
        <v/>
      </c>
      <c r="R491" s="177"/>
      <c r="S491" s="177"/>
      <c r="T491" s="177"/>
      <c r="U491" s="167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39" t="str">
        <f>IF(原始数据!AW491="","",原始数据!AW491)</f>
        <v/>
      </c>
      <c r="W491" s="177"/>
      <c r="X491" s="177"/>
      <c r="Y491" s="177"/>
      <c r="Z491" s="167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39" t="str">
        <f>IF(原始数据!AY491="","",原始数据!AY491)</f>
        <v/>
      </c>
      <c r="AB491" s="177"/>
      <c r="AC491" s="177"/>
      <c r="AD491" s="177"/>
      <c r="AE491" s="139" t="str">
        <f>IF(原始数据!K491="","",原始数据!K491)</f>
        <v/>
      </c>
      <c r="AF491" s="139" t="str">
        <f>IF(原始数据!L491="","",原始数据!L491)</f>
        <v/>
      </c>
      <c r="AG491" s="139" t="str">
        <f>IF(原始数据!AZ491="","",原始数据!AZ491)</f>
        <v/>
      </c>
      <c r="AH491" s="177"/>
      <c r="AI491" s="177"/>
      <c r="AJ491" s="177"/>
      <c r="AK491" s="177"/>
      <c r="AL491" s="177"/>
      <c r="AM491" s="168"/>
      <c r="AN491" s="168"/>
      <c r="AO491" s="168"/>
      <c r="AP491" s="168"/>
      <c r="AQ491" s="182"/>
      <c r="AR491" s="182"/>
      <c r="AS491" s="182"/>
      <c r="AT491" s="182"/>
      <c r="AU491" s="183"/>
      <c r="AV491" s="183"/>
      <c r="AW491" s="183"/>
      <c r="AX491" s="183"/>
      <c r="AY491" s="184"/>
      <c r="AZ491" s="184"/>
      <c r="BA491" s="173"/>
      <c r="BB491" s="174"/>
      <c r="BC491" s="175">
        <f t="shared" si="29"/>
        <v>0</v>
      </c>
      <c r="BD491" s="175" t="str">
        <f t="shared" si="30"/>
        <v/>
      </c>
      <c r="BE491" s="142" t="str">
        <f t="shared" si="28"/>
        <v/>
      </c>
      <c r="BF491" s="176" t="str">
        <f t="shared" si="31"/>
        <v/>
      </c>
    </row>
    <row r="492" spans="1:58">
      <c r="A492" s="166">
        <f>输入错误检查!B491</f>
        <v>0</v>
      </c>
      <c r="B492" s="108" t="str">
        <f>原始数据!B492</f>
        <v/>
      </c>
      <c r="C492" s="108" t="str">
        <f>原始数据!C492</f>
        <v/>
      </c>
      <c r="D492" s="108" t="str">
        <f>原始数据!D492</f>
        <v/>
      </c>
      <c r="E492" s="108" t="str">
        <f>原始数据!E492</f>
        <v/>
      </c>
      <c r="F492" s="108" t="str">
        <f>原始数据!F492</f>
        <v/>
      </c>
      <c r="G492" s="108">
        <f>原始数据!G492</f>
        <v>5</v>
      </c>
      <c r="H492" s="108" t="str">
        <f>原始数据!H492</f>
        <v>下</v>
      </c>
      <c r="I492" s="108" t="str">
        <f>IF(原始数据!Y492="","",原始数据!Y492)</f>
        <v/>
      </c>
      <c r="J492" s="108" t="str">
        <f>原始数据!J492</f>
        <v/>
      </c>
      <c r="K492" s="167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39" t="str">
        <f>IF(原始数据!AT492="","",原始数据!AT492)</f>
        <v/>
      </c>
      <c r="M492" s="177"/>
      <c r="N492" s="181"/>
      <c r="O492" s="181"/>
      <c r="P492" s="167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39" t="str">
        <f>IF(原始数据!AU492="","",原始数据!AU492)</f>
        <v/>
      </c>
      <c r="R492" s="177"/>
      <c r="S492" s="177"/>
      <c r="T492" s="177"/>
      <c r="U492" s="167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39" t="str">
        <f>IF(原始数据!AW492="","",原始数据!AW492)</f>
        <v/>
      </c>
      <c r="W492" s="177"/>
      <c r="X492" s="177"/>
      <c r="Y492" s="177"/>
      <c r="Z492" s="167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39" t="str">
        <f>IF(原始数据!AY492="","",原始数据!AY492)</f>
        <v/>
      </c>
      <c r="AB492" s="177"/>
      <c r="AC492" s="177"/>
      <c r="AD492" s="177"/>
      <c r="AE492" s="139" t="str">
        <f>IF(原始数据!K492="","",原始数据!K492)</f>
        <v/>
      </c>
      <c r="AF492" s="139" t="str">
        <f>IF(原始数据!L492="","",原始数据!L492)</f>
        <v/>
      </c>
      <c r="AG492" s="139" t="str">
        <f>IF(原始数据!AZ492="","",原始数据!AZ492)</f>
        <v/>
      </c>
      <c r="AH492" s="177"/>
      <c r="AI492" s="177"/>
      <c r="AJ492" s="177"/>
      <c r="AK492" s="177"/>
      <c r="AL492" s="177"/>
      <c r="AM492" s="168"/>
      <c r="AN492" s="168"/>
      <c r="AO492" s="168"/>
      <c r="AP492" s="168"/>
      <c r="AQ492" s="182"/>
      <c r="AR492" s="182"/>
      <c r="AS492" s="182"/>
      <c r="AT492" s="182"/>
      <c r="AU492" s="183"/>
      <c r="AV492" s="183"/>
      <c r="AW492" s="183"/>
      <c r="AX492" s="183"/>
      <c r="AY492" s="184"/>
      <c r="AZ492" s="184"/>
      <c r="BA492" s="173"/>
      <c r="BB492" s="174"/>
      <c r="BC492" s="175">
        <f t="shared" si="29"/>
        <v>0</v>
      </c>
      <c r="BD492" s="175" t="str">
        <f t="shared" si="30"/>
        <v/>
      </c>
      <c r="BE492" s="142" t="str">
        <f t="shared" si="28"/>
        <v/>
      </c>
      <c r="BF492" s="176" t="str">
        <f t="shared" si="31"/>
        <v/>
      </c>
    </row>
    <row r="493" spans="1:58">
      <c r="A493" s="166">
        <f>输入错误检查!B492</f>
        <v>0</v>
      </c>
      <c r="B493" s="108" t="str">
        <f>原始数据!B493</f>
        <v/>
      </c>
      <c r="C493" s="108" t="str">
        <f>原始数据!C493</f>
        <v/>
      </c>
      <c r="D493" s="108" t="str">
        <f>原始数据!D493</f>
        <v/>
      </c>
      <c r="E493" s="108" t="str">
        <f>原始数据!E493</f>
        <v/>
      </c>
      <c r="F493" s="108" t="str">
        <f>原始数据!F493</f>
        <v/>
      </c>
      <c r="G493" s="108" t="str">
        <f>原始数据!G493</f>
        <v>加</v>
      </c>
      <c r="H493" s="108" t="str">
        <f>原始数据!H493</f>
        <v>上</v>
      </c>
      <c r="I493" s="108" t="str">
        <f>IF(原始数据!Y493="","",原始数据!Y493)</f>
        <v/>
      </c>
      <c r="J493" s="108" t="str">
        <f>原始数据!J493</f>
        <v/>
      </c>
      <c r="K493" s="167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39" t="str">
        <f>IF(原始数据!AT493="","",原始数据!AT493)</f>
        <v/>
      </c>
      <c r="M493" s="177"/>
      <c r="N493" s="181"/>
      <c r="O493" s="181"/>
      <c r="P493" s="167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39" t="str">
        <f>IF(原始数据!AU493="","",原始数据!AU493)</f>
        <v/>
      </c>
      <c r="R493" s="177"/>
      <c r="S493" s="177"/>
      <c r="T493" s="177"/>
      <c r="U493" s="167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39" t="str">
        <f>IF(原始数据!AW493="","",原始数据!AW493)</f>
        <v/>
      </c>
      <c r="W493" s="177"/>
      <c r="X493" s="177"/>
      <c r="Y493" s="177"/>
      <c r="Z493" s="167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39" t="str">
        <f>IF(原始数据!AY493="","",原始数据!AY493)</f>
        <v/>
      </c>
      <c r="AB493" s="177"/>
      <c r="AC493" s="177"/>
      <c r="AD493" s="177"/>
      <c r="AE493" s="139" t="str">
        <f>IF(原始数据!K493="","",原始数据!K493)</f>
        <v/>
      </c>
      <c r="AF493" s="139" t="str">
        <f>IF(原始数据!L493="","",原始数据!L493)</f>
        <v/>
      </c>
      <c r="AG493" s="139" t="str">
        <f>IF(原始数据!AZ493="","",原始数据!AZ493)</f>
        <v/>
      </c>
      <c r="AH493" s="177"/>
      <c r="AI493" s="177"/>
      <c r="AJ493" s="177"/>
      <c r="AK493" s="177"/>
      <c r="AL493" s="177"/>
      <c r="AM493" s="168"/>
      <c r="AN493" s="168"/>
      <c r="AO493" s="168"/>
      <c r="AP493" s="168"/>
      <c r="AQ493" s="182"/>
      <c r="AR493" s="182"/>
      <c r="AS493" s="182"/>
      <c r="AT493" s="182"/>
      <c r="AU493" s="183"/>
      <c r="AV493" s="183"/>
      <c r="AW493" s="183"/>
      <c r="AX493" s="183"/>
      <c r="AY493" s="184"/>
      <c r="AZ493" s="184"/>
      <c r="BA493" s="173"/>
      <c r="BB493" s="174"/>
      <c r="BC493" s="175">
        <f t="shared" si="29"/>
        <v>0</v>
      </c>
      <c r="BD493" s="175" t="str">
        <f t="shared" si="30"/>
        <v/>
      </c>
      <c r="BE493" s="142" t="str">
        <f t="shared" si="28"/>
        <v/>
      </c>
      <c r="BF493" s="176" t="str">
        <f t="shared" si="31"/>
        <v/>
      </c>
    </row>
    <row r="494" spans="1:58">
      <c r="A494" s="166">
        <f>输入错误检查!B493</f>
        <v>0</v>
      </c>
      <c r="B494" s="108" t="str">
        <f>原始数据!B494</f>
        <v/>
      </c>
      <c r="C494" s="108" t="str">
        <f>原始数据!C494</f>
        <v/>
      </c>
      <c r="D494" s="108" t="str">
        <f>原始数据!D494</f>
        <v/>
      </c>
      <c r="E494" s="108" t="str">
        <f>原始数据!E494</f>
        <v/>
      </c>
      <c r="F494" s="108" t="str">
        <f>原始数据!F494</f>
        <v/>
      </c>
      <c r="G494" s="108" t="str">
        <f>原始数据!G494</f>
        <v>加</v>
      </c>
      <c r="H494" s="108" t="str">
        <f>原始数据!H494</f>
        <v>下</v>
      </c>
      <c r="I494" s="108" t="str">
        <f>IF(原始数据!Y494="","",原始数据!Y494)</f>
        <v/>
      </c>
      <c r="J494" s="108" t="str">
        <f>原始数据!J494</f>
        <v/>
      </c>
      <c r="K494" s="167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39" t="str">
        <f>IF(原始数据!AT494="","",原始数据!AT494)</f>
        <v/>
      </c>
      <c r="M494" s="177"/>
      <c r="N494" s="181"/>
      <c r="O494" s="181"/>
      <c r="P494" s="167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39" t="str">
        <f>IF(原始数据!AU494="","",原始数据!AU494)</f>
        <v/>
      </c>
      <c r="R494" s="177"/>
      <c r="S494" s="177"/>
      <c r="T494" s="177"/>
      <c r="U494" s="167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39" t="str">
        <f>IF(原始数据!AW494="","",原始数据!AW494)</f>
        <v/>
      </c>
      <c r="W494" s="177"/>
      <c r="X494" s="177"/>
      <c r="Y494" s="177"/>
      <c r="Z494" s="167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39" t="str">
        <f>IF(原始数据!AY494="","",原始数据!AY494)</f>
        <v/>
      </c>
      <c r="AB494" s="177"/>
      <c r="AC494" s="177"/>
      <c r="AD494" s="177"/>
      <c r="AE494" s="139" t="str">
        <f>IF(原始数据!K494="","",原始数据!K494)</f>
        <v/>
      </c>
      <c r="AF494" s="139" t="str">
        <f>IF(原始数据!L494="","",原始数据!L494)</f>
        <v/>
      </c>
      <c r="AG494" s="139" t="str">
        <f>IF(原始数据!AZ494="","",原始数据!AZ494)</f>
        <v/>
      </c>
      <c r="AH494" s="177"/>
      <c r="AI494" s="177"/>
      <c r="AJ494" s="177"/>
      <c r="AK494" s="177"/>
      <c r="AL494" s="177"/>
      <c r="AM494" s="168"/>
      <c r="AN494" s="168"/>
      <c r="AO494" s="168"/>
      <c r="AP494" s="168"/>
      <c r="AQ494" s="182"/>
      <c r="AR494" s="182"/>
      <c r="AS494" s="182"/>
      <c r="AT494" s="182"/>
      <c r="AU494" s="183"/>
      <c r="AV494" s="183"/>
      <c r="AW494" s="183"/>
      <c r="AX494" s="183"/>
      <c r="AY494" s="184"/>
      <c r="AZ494" s="184"/>
      <c r="BA494" s="173"/>
      <c r="BB494" s="174"/>
      <c r="BC494" s="175">
        <f t="shared" si="29"/>
        <v>0</v>
      </c>
      <c r="BD494" s="175" t="str">
        <f t="shared" si="30"/>
        <v/>
      </c>
      <c r="BE494" s="142" t="str">
        <f t="shared" si="28"/>
        <v/>
      </c>
      <c r="BF494" s="176" t="str">
        <f t="shared" si="31"/>
        <v/>
      </c>
    </row>
    <row r="495" spans="1:58">
      <c r="A495" s="166">
        <f>输入错误检查!B494</f>
        <v>0</v>
      </c>
      <c r="B495" s="108" t="str">
        <f>原始数据!B495</f>
        <v/>
      </c>
      <c r="C495" s="108" t="str">
        <f>原始数据!C495</f>
        <v/>
      </c>
      <c r="D495" s="108" t="str">
        <f>原始数据!D495</f>
        <v/>
      </c>
      <c r="E495" s="108" t="str">
        <f>原始数据!E495</f>
        <v/>
      </c>
      <c r="F495" s="108" t="str">
        <f>原始数据!F495</f>
        <v/>
      </c>
      <c r="G495" s="108">
        <f>原始数据!G495</f>
        <v>1</v>
      </c>
      <c r="H495" s="108" t="str">
        <f>原始数据!H495</f>
        <v>上</v>
      </c>
      <c r="I495" s="108" t="str">
        <f>IF(原始数据!Y495="","",原始数据!Y495)</f>
        <v/>
      </c>
      <c r="J495" s="108" t="str">
        <f>原始数据!J495</f>
        <v/>
      </c>
      <c r="K495" s="167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39" t="str">
        <f>IF(原始数据!AT495="","",原始数据!AT495)</f>
        <v/>
      </c>
      <c r="M495" s="177"/>
      <c r="N495" s="181"/>
      <c r="O495" s="181"/>
      <c r="P495" s="167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39" t="str">
        <f>IF(原始数据!AU495="","",原始数据!AU495)</f>
        <v/>
      </c>
      <c r="R495" s="177"/>
      <c r="S495" s="177"/>
      <c r="T495" s="177"/>
      <c r="U495" s="167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39" t="str">
        <f>IF(原始数据!AW495="","",原始数据!AW495)</f>
        <v/>
      </c>
      <c r="W495" s="177"/>
      <c r="X495" s="177"/>
      <c r="Y495" s="177"/>
      <c r="Z495" s="167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39" t="str">
        <f>IF(原始数据!AY495="","",原始数据!AY495)</f>
        <v/>
      </c>
      <c r="AB495" s="177"/>
      <c r="AC495" s="177"/>
      <c r="AD495" s="177"/>
      <c r="AE495" s="139" t="str">
        <f>IF(原始数据!K495="","",原始数据!K495)</f>
        <v/>
      </c>
      <c r="AF495" s="139" t="str">
        <f>IF(原始数据!L495="","",原始数据!L495)</f>
        <v/>
      </c>
      <c r="AG495" s="139" t="str">
        <f>IF(原始数据!AZ495="","",原始数据!AZ495)</f>
        <v/>
      </c>
      <c r="AH495" s="177"/>
      <c r="AI495" s="177"/>
      <c r="AJ495" s="177"/>
      <c r="AK495" s="177"/>
      <c r="AL495" s="177"/>
      <c r="AM495" s="168"/>
      <c r="AN495" s="168"/>
      <c r="AO495" s="168"/>
      <c r="AP495" s="168"/>
      <c r="AQ495" s="182"/>
      <c r="AR495" s="182"/>
      <c r="AS495" s="182"/>
      <c r="AT495" s="182"/>
      <c r="AU495" s="183"/>
      <c r="AV495" s="183"/>
      <c r="AW495" s="183"/>
      <c r="AX495" s="183"/>
      <c r="AY495" s="184"/>
      <c r="AZ495" s="184"/>
      <c r="BA495" s="173"/>
      <c r="BB495" s="174"/>
      <c r="BC495" s="175">
        <f t="shared" si="29"/>
        <v>0</v>
      </c>
      <c r="BD495" s="175" t="str">
        <f t="shared" si="30"/>
        <v/>
      </c>
      <c r="BE495" s="142" t="str">
        <f t="shared" si="28"/>
        <v/>
      </c>
      <c r="BF495" s="176" t="str">
        <f t="shared" si="31"/>
        <v/>
      </c>
    </row>
    <row r="496" spans="1:58">
      <c r="A496" s="166">
        <f>输入错误检查!B495</f>
        <v>0</v>
      </c>
      <c r="B496" s="108" t="str">
        <f>原始数据!B496</f>
        <v/>
      </c>
      <c r="C496" s="108" t="str">
        <f>原始数据!C496</f>
        <v/>
      </c>
      <c r="D496" s="108" t="str">
        <f>原始数据!D496</f>
        <v/>
      </c>
      <c r="E496" s="108" t="str">
        <f>原始数据!E496</f>
        <v/>
      </c>
      <c r="F496" s="108" t="str">
        <f>原始数据!F496</f>
        <v/>
      </c>
      <c r="G496" s="108">
        <f>原始数据!G496</f>
        <v>1</v>
      </c>
      <c r="H496" s="108" t="str">
        <f>原始数据!H496</f>
        <v>下</v>
      </c>
      <c r="I496" s="108" t="str">
        <f>IF(原始数据!Y496="","",原始数据!Y496)</f>
        <v/>
      </c>
      <c r="J496" s="108" t="str">
        <f>原始数据!J496</f>
        <v/>
      </c>
      <c r="K496" s="167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39" t="str">
        <f>IF(原始数据!AT496="","",原始数据!AT496)</f>
        <v/>
      </c>
      <c r="M496" s="177"/>
      <c r="N496" s="181"/>
      <c r="O496" s="181"/>
      <c r="P496" s="167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39" t="str">
        <f>IF(原始数据!AU496="","",原始数据!AU496)</f>
        <v/>
      </c>
      <c r="R496" s="177"/>
      <c r="S496" s="177"/>
      <c r="T496" s="177"/>
      <c r="U496" s="167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39" t="str">
        <f>IF(原始数据!AW496="","",原始数据!AW496)</f>
        <v/>
      </c>
      <c r="W496" s="177"/>
      <c r="X496" s="177"/>
      <c r="Y496" s="177"/>
      <c r="Z496" s="167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39" t="str">
        <f>IF(原始数据!AY496="","",原始数据!AY496)</f>
        <v/>
      </c>
      <c r="AB496" s="177"/>
      <c r="AC496" s="177"/>
      <c r="AD496" s="177"/>
      <c r="AE496" s="139" t="str">
        <f>IF(原始数据!K496="","",原始数据!K496)</f>
        <v/>
      </c>
      <c r="AF496" s="139" t="str">
        <f>IF(原始数据!L496="","",原始数据!L496)</f>
        <v/>
      </c>
      <c r="AG496" s="139" t="str">
        <f>IF(原始数据!AZ496="","",原始数据!AZ496)</f>
        <v/>
      </c>
      <c r="AH496" s="177"/>
      <c r="AI496" s="177"/>
      <c r="AJ496" s="177"/>
      <c r="AK496" s="177"/>
      <c r="AL496" s="177"/>
      <c r="AM496" s="168"/>
      <c r="AN496" s="168"/>
      <c r="AO496" s="168"/>
      <c r="AP496" s="168"/>
      <c r="AQ496" s="182"/>
      <c r="AR496" s="182"/>
      <c r="AS496" s="182"/>
      <c r="AT496" s="182"/>
      <c r="AU496" s="183"/>
      <c r="AV496" s="183"/>
      <c r="AW496" s="183"/>
      <c r="AX496" s="183"/>
      <c r="AY496" s="184"/>
      <c r="AZ496" s="184"/>
      <c r="BA496" s="173"/>
      <c r="BB496" s="174"/>
      <c r="BC496" s="175">
        <f t="shared" si="29"/>
        <v>0</v>
      </c>
      <c r="BD496" s="175" t="str">
        <f t="shared" si="30"/>
        <v/>
      </c>
      <c r="BE496" s="142" t="str">
        <f t="shared" si="28"/>
        <v/>
      </c>
      <c r="BF496" s="176" t="str">
        <f t="shared" si="31"/>
        <v/>
      </c>
    </row>
    <row r="497" spans="1:58">
      <c r="A497" s="166">
        <f>输入错误检查!B496</f>
        <v>0</v>
      </c>
      <c r="B497" s="108" t="str">
        <f>原始数据!B497</f>
        <v/>
      </c>
      <c r="C497" s="108" t="str">
        <f>原始数据!C497</f>
        <v/>
      </c>
      <c r="D497" s="108" t="str">
        <f>原始数据!D497</f>
        <v/>
      </c>
      <c r="E497" s="108" t="str">
        <f>原始数据!E497</f>
        <v/>
      </c>
      <c r="F497" s="108" t="str">
        <f>原始数据!F497</f>
        <v/>
      </c>
      <c r="G497" s="108">
        <f>原始数据!G497</f>
        <v>2</v>
      </c>
      <c r="H497" s="108" t="str">
        <f>原始数据!H497</f>
        <v>上</v>
      </c>
      <c r="I497" s="108" t="str">
        <f>IF(原始数据!Y497="","",原始数据!Y497)</f>
        <v/>
      </c>
      <c r="J497" s="108" t="str">
        <f>原始数据!J497</f>
        <v/>
      </c>
      <c r="K497" s="167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39" t="str">
        <f>IF(原始数据!AT497="","",原始数据!AT497)</f>
        <v/>
      </c>
      <c r="M497" s="177"/>
      <c r="N497" s="181"/>
      <c r="O497" s="181"/>
      <c r="P497" s="167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39" t="str">
        <f>IF(原始数据!AU497="","",原始数据!AU497)</f>
        <v/>
      </c>
      <c r="R497" s="177"/>
      <c r="S497" s="177"/>
      <c r="T497" s="177"/>
      <c r="U497" s="167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39" t="str">
        <f>IF(原始数据!AW497="","",原始数据!AW497)</f>
        <v/>
      </c>
      <c r="W497" s="177"/>
      <c r="X497" s="177"/>
      <c r="Y497" s="177"/>
      <c r="Z497" s="167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39" t="str">
        <f>IF(原始数据!AY497="","",原始数据!AY497)</f>
        <v/>
      </c>
      <c r="AB497" s="177"/>
      <c r="AC497" s="177"/>
      <c r="AD497" s="177"/>
      <c r="AE497" s="139" t="str">
        <f>IF(原始数据!K497="","",原始数据!K497)</f>
        <v/>
      </c>
      <c r="AF497" s="139" t="str">
        <f>IF(原始数据!L497="","",原始数据!L497)</f>
        <v/>
      </c>
      <c r="AG497" s="139" t="str">
        <f>IF(原始数据!AZ497="","",原始数据!AZ497)</f>
        <v/>
      </c>
      <c r="AH497" s="177"/>
      <c r="AI497" s="177"/>
      <c r="AJ497" s="177"/>
      <c r="AK497" s="177"/>
      <c r="AL497" s="177"/>
      <c r="AM497" s="168"/>
      <c r="AN497" s="168"/>
      <c r="AO497" s="168"/>
      <c r="AP497" s="168"/>
      <c r="AQ497" s="182"/>
      <c r="AR497" s="182"/>
      <c r="AS497" s="182"/>
      <c r="AT497" s="182"/>
      <c r="AU497" s="183"/>
      <c r="AV497" s="183"/>
      <c r="AW497" s="183"/>
      <c r="AX497" s="183"/>
      <c r="AY497" s="184"/>
      <c r="AZ497" s="184"/>
      <c r="BA497" s="173"/>
      <c r="BB497" s="174"/>
      <c r="BC497" s="175">
        <f t="shared" si="29"/>
        <v>0</v>
      </c>
      <c r="BD497" s="175" t="str">
        <f t="shared" si="30"/>
        <v/>
      </c>
      <c r="BE497" s="142" t="str">
        <f t="shared" si="28"/>
        <v/>
      </c>
      <c r="BF497" s="176" t="str">
        <f t="shared" si="31"/>
        <v/>
      </c>
    </row>
    <row r="498" spans="1:58">
      <c r="A498" s="166">
        <f>输入错误检查!B497</f>
        <v>0</v>
      </c>
      <c r="B498" s="108" t="str">
        <f>原始数据!B498</f>
        <v/>
      </c>
      <c r="C498" s="108" t="str">
        <f>原始数据!C498</f>
        <v/>
      </c>
      <c r="D498" s="108" t="str">
        <f>原始数据!D498</f>
        <v/>
      </c>
      <c r="E498" s="108" t="str">
        <f>原始数据!E498</f>
        <v/>
      </c>
      <c r="F498" s="108" t="str">
        <f>原始数据!F498</f>
        <v/>
      </c>
      <c r="G498" s="108">
        <f>原始数据!G498</f>
        <v>2</v>
      </c>
      <c r="H498" s="108" t="str">
        <f>原始数据!H498</f>
        <v>下</v>
      </c>
      <c r="I498" s="108" t="str">
        <f>IF(原始数据!Y498="","",原始数据!Y498)</f>
        <v/>
      </c>
      <c r="J498" s="108" t="str">
        <f>原始数据!J498</f>
        <v/>
      </c>
      <c r="K498" s="167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39" t="str">
        <f>IF(原始数据!AT498="","",原始数据!AT498)</f>
        <v/>
      </c>
      <c r="M498" s="177"/>
      <c r="N498" s="181"/>
      <c r="O498" s="181"/>
      <c r="P498" s="167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39" t="str">
        <f>IF(原始数据!AU498="","",原始数据!AU498)</f>
        <v/>
      </c>
      <c r="R498" s="177"/>
      <c r="S498" s="177"/>
      <c r="T498" s="177"/>
      <c r="U498" s="167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39" t="str">
        <f>IF(原始数据!AW498="","",原始数据!AW498)</f>
        <v/>
      </c>
      <c r="W498" s="177"/>
      <c r="X498" s="177"/>
      <c r="Y498" s="177"/>
      <c r="Z498" s="167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39" t="str">
        <f>IF(原始数据!AY498="","",原始数据!AY498)</f>
        <v/>
      </c>
      <c r="AB498" s="177"/>
      <c r="AC498" s="177"/>
      <c r="AD498" s="177"/>
      <c r="AE498" s="139" t="str">
        <f>IF(原始数据!K498="","",原始数据!K498)</f>
        <v/>
      </c>
      <c r="AF498" s="139" t="str">
        <f>IF(原始数据!L498="","",原始数据!L498)</f>
        <v/>
      </c>
      <c r="AG498" s="139" t="str">
        <f>IF(原始数据!AZ498="","",原始数据!AZ498)</f>
        <v/>
      </c>
      <c r="AH498" s="177"/>
      <c r="AI498" s="177"/>
      <c r="AJ498" s="177"/>
      <c r="AK498" s="177"/>
      <c r="AL498" s="177"/>
      <c r="AM498" s="168"/>
      <c r="AN498" s="168"/>
      <c r="AO498" s="168"/>
      <c r="AP498" s="168"/>
      <c r="AQ498" s="182"/>
      <c r="AR498" s="182"/>
      <c r="AS498" s="182"/>
      <c r="AT498" s="182"/>
      <c r="AU498" s="183"/>
      <c r="AV498" s="183"/>
      <c r="AW498" s="183"/>
      <c r="AX498" s="183"/>
      <c r="AY498" s="184"/>
      <c r="AZ498" s="184"/>
      <c r="BA498" s="173"/>
      <c r="BB498" s="174"/>
      <c r="BC498" s="175">
        <f t="shared" si="29"/>
        <v>0</v>
      </c>
      <c r="BD498" s="175" t="str">
        <f t="shared" si="30"/>
        <v/>
      </c>
      <c r="BE498" s="142" t="str">
        <f t="shared" si="28"/>
        <v/>
      </c>
      <c r="BF498" s="176" t="str">
        <f t="shared" si="31"/>
        <v/>
      </c>
    </row>
    <row r="499" spans="1:58">
      <c r="A499" s="166">
        <f>输入错误检查!B498</f>
        <v>0</v>
      </c>
      <c r="B499" s="108" t="str">
        <f>原始数据!B499</f>
        <v/>
      </c>
      <c r="C499" s="108" t="str">
        <f>原始数据!C499</f>
        <v/>
      </c>
      <c r="D499" s="108" t="str">
        <f>原始数据!D499</f>
        <v/>
      </c>
      <c r="E499" s="108" t="str">
        <f>原始数据!E499</f>
        <v/>
      </c>
      <c r="F499" s="108" t="str">
        <f>原始数据!F499</f>
        <v/>
      </c>
      <c r="G499" s="108">
        <f>原始数据!G499</f>
        <v>3</v>
      </c>
      <c r="H499" s="108" t="str">
        <f>原始数据!H499</f>
        <v>上</v>
      </c>
      <c r="I499" s="108" t="str">
        <f>IF(原始数据!Y499="","",原始数据!Y499)</f>
        <v/>
      </c>
      <c r="J499" s="108" t="str">
        <f>原始数据!J499</f>
        <v/>
      </c>
      <c r="K499" s="167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39" t="str">
        <f>IF(原始数据!AT499="","",原始数据!AT499)</f>
        <v/>
      </c>
      <c r="M499" s="177"/>
      <c r="N499" s="181"/>
      <c r="O499" s="181"/>
      <c r="P499" s="167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39" t="str">
        <f>IF(原始数据!AU499="","",原始数据!AU499)</f>
        <v/>
      </c>
      <c r="R499" s="177"/>
      <c r="S499" s="177"/>
      <c r="T499" s="177"/>
      <c r="U499" s="167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39" t="str">
        <f>IF(原始数据!AW499="","",原始数据!AW499)</f>
        <v/>
      </c>
      <c r="W499" s="177"/>
      <c r="X499" s="177"/>
      <c r="Y499" s="177"/>
      <c r="Z499" s="167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39" t="str">
        <f>IF(原始数据!AY499="","",原始数据!AY499)</f>
        <v/>
      </c>
      <c r="AB499" s="177"/>
      <c r="AC499" s="177"/>
      <c r="AD499" s="177"/>
      <c r="AE499" s="139" t="str">
        <f>IF(原始数据!K499="","",原始数据!K499)</f>
        <v/>
      </c>
      <c r="AF499" s="139" t="str">
        <f>IF(原始数据!L499="","",原始数据!L499)</f>
        <v/>
      </c>
      <c r="AG499" s="139" t="str">
        <f>IF(原始数据!AZ499="","",原始数据!AZ499)</f>
        <v/>
      </c>
      <c r="AH499" s="177"/>
      <c r="AI499" s="177"/>
      <c r="AJ499" s="177"/>
      <c r="AK499" s="177"/>
      <c r="AL499" s="177"/>
      <c r="AM499" s="168"/>
      <c r="AN499" s="168"/>
      <c r="AO499" s="168"/>
      <c r="AP499" s="168"/>
      <c r="AQ499" s="182"/>
      <c r="AR499" s="182"/>
      <c r="AS499" s="182"/>
      <c r="AT499" s="182"/>
      <c r="AU499" s="183"/>
      <c r="AV499" s="183"/>
      <c r="AW499" s="183"/>
      <c r="AX499" s="183"/>
      <c r="AY499" s="184"/>
      <c r="AZ499" s="184"/>
      <c r="BA499" s="173"/>
      <c r="BB499" s="174"/>
      <c r="BC499" s="175">
        <f t="shared" si="29"/>
        <v>0</v>
      </c>
      <c r="BD499" s="175" t="str">
        <f t="shared" si="30"/>
        <v/>
      </c>
      <c r="BE499" s="142" t="str">
        <f t="shared" si="28"/>
        <v/>
      </c>
      <c r="BF499" s="176" t="str">
        <f t="shared" si="31"/>
        <v/>
      </c>
    </row>
    <row r="500" spans="1:58">
      <c r="A500" s="166">
        <f>输入错误检查!B499</f>
        <v>0</v>
      </c>
      <c r="B500" s="108" t="str">
        <f>原始数据!B500</f>
        <v/>
      </c>
      <c r="C500" s="108" t="str">
        <f>原始数据!C500</f>
        <v/>
      </c>
      <c r="D500" s="108" t="str">
        <f>原始数据!D500</f>
        <v/>
      </c>
      <c r="E500" s="108" t="str">
        <f>原始数据!E500</f>
        <v/>
      </c>
      <c r="F500" s="108" t="str">
        <f>原始数据!F500</f>
        <v/>
      </c>
      <c r="G500" s="108">
        <f>原始数据!G500</f>
        <v>3</v>
      </c>
      <c r="H500" s="108" t="str">
        <f>原始数据!H500</f>
        <v>下</v>
      </c>
      <c r="I500" s="108" t="str">
        <f>IF(原始数据!Y500="","",原始数据!Y500)</f>
        <v/>
      </c>
      <c r="J500" s="108" t="str">
        <f>原始数据!J500</f>
        <v/>
      </c>
      <c r="K500" s="167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39" t="str">
        <f>IF(原始数据!AT500="","",原始数据!AT500)</f>
        <v/>
      </c>
      <c r="M500" s="177"/>
      <c r="N500" s="181"/>
      <c r="O500" s="181"/>
      <c r="P500" s="167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39" t="str">
        <f>IF(原始数据!AU500="","",原始数据!AU500)</f>
        <v/>
      </c>
      <c r="R500" s="177"/>
      <c r="S500" s="177"/>
      <c r="T500" s="177"/>
      <c r="U500" s="167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39" t="str">
        <f>IF(原始数据!AW500="","",原始数据!AW500)</f>
        <v/>
      </c>
      <c r="W500" s="177"/>
      <c r="X500" s="177"/>
      <c r="Y500" s="177"/>
      <c r="Z500" s="167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39" t="str">
        <f>IF(原始数据!AY500="","",原始数据!AY500)</f>
        <v/>
      </c>
      <c r="AB500" s="177"/>
      <c r="AC500" s="177"/>
      <c r="AD500" s="177"/>
      <c r="AE500" s="139" t="str">
        <f>IF(原始数据!K500="","",原始数据!K500)</f>
        <v/>
      </c>
      <c r="AF500" s="139" t="str">
        <f>IF(原始数据!L500="","",原始数据!L500)</f>
        <v/>
      </c>
      <c r="AG500" s="139" t="str">
        <f>IF(原始数据!AZ500="","",原始数据!AZ500)</f>
        <v/>
      </c>
      <c r="AH500" s="177"/>
      <c r="AI500" s="177"/>
      <c r="AJ500" s="177"/>
      <c r="AK500" s="177"/>
      <c r="AL500" s="177"/>
      <c r="AM500" s="168"/>
      <c r="AN500" s="168"/>
      <c r="AO500" s="168"/>
      <c r="AP500" s="168"/>
      <c r="AQ500" s="182"/>
      <c r="AR500" s="182"/>
      <c r="AS500" s="182"/>
      <c r="AT500" s="182"/>
      <c r="AU500" s="183"/>
      <c r="AV500" s="183"/>
      <c r="AW500" s="183"/>
      <c r="AX500" s="183"/>
      <c r="AY500" s="184"/>
      <c r="AZ500" s="184"/>
      <c r="BA500" s="173"/>
      <c r="BB500" s="174"/>
      <c r="BC500" s="175">
        <f t="shared" si="29"/>
        <v>0</v>
      </c>
      <c r="BD500" s="175" t="str">
        <f t="shared" si="30"/>
        <v/>
      </c>
      <c r="BE500" s="142" t="str">
        <f t="shared" si="28"/>
        <v/>
      </c>
      <c r="BF500" s="176" t="str">
        <f t="shared" si="31"/>
        <v/>
      </c>
    </row>
    <row r="501" spans="1:58">
      <c r="A501" s="166">
        <f>输入错误检查!B500</f>
        <v>0</v>
      </c>
      <c r="B501" s="108" t="str">
        <f>原始数据!B501</f>
        <v/>
      </c>
      <c r="C501" s="108" t="str">
        <f>原始数据!C501</f>
        <v/>
      </c>
      <c r="D501" s="108" t="str">
        <f>原始数据!D501</f>
        <v/>
      </c>
      <c r="E501" s="108" t="str">
        <f>原始数据!E501</f>
        <v/>
      </c>
      <c r="F501" s="108" t="str">
        <f>原始数据!F501</f>
        <v/>
      </c>
      <c r="G501" s="108">
        <f>原始数据!G501</f>
        <v>4</v>
      </c>
      <c r="H501" s="108" t="str">
        <f>原始数据!H501</f>
        <v>上</v>
      </c>
      <c r="I501" s="108" t="str">
        <f>IF(原始数据!Y501="","",原始数据!Y501)</f>
        <v/>
      </c>
      <c r="J501" s="108" t="str">
        <f>原始数据!J501</f>
        <v/>
      </c>
      <c r="K501" s="167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39" t="str">
        <f>IF(原始数据!AT501="","",原始数据!AT501)</f>
        <v/>
      </c>
      <c r="M501" s="177"/>
      <c r="N501" s="181"/>
      <c r="O501" s="181"/>
      <c r="P501" s="167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39" t="str">
        <f>IF(原始数据!AU501="","",原始数据!AU501)</f>
        <v/>
      </c>
      <c r="R501" s="177"/>
      <c r="S501" s="177"/>
      <c r="T501" s="177"/>
      <c r="U501" s="167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39" t="str">
        <f>IF(原始数据!AW501="","",原始数据!AW501)</f>
        <v/>
      </c>
      <c r="W501" s="177"/>
      <c r="X501" s="177"/>
      <c r="Y501" s="177"/>
      <c r="Z501" s="167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39" t="str">
        <f>IF(原始数据!AY501="","",原始数据!AY501)</f>
        <v/>
      </c>
      <c r="AB501" s="177"/>
      <c r="AC501" s="177"/>
      <c r="AD501" s="177"/>
      <c r="AE501" s="139" t="str">
        <f>IF(原始数据!K501="","",原始数据!K501)</f>
        <v/>
      </c>
      <c r="AF501" s="139" t="str">
        <f>IF(原始数据!L501="","",原始数据!L501)</f>
        <v/>
      </c>
      <c r="AG501" s="139" t="str">
        <f>IF(原始数据!AZ501="","",原始数据!AZ501)</f>
        <v/>
      </c>
      <c r="AH501" s="177"/>
      <c r="AI501" s="177"/>
      <c r="AJ501" s="177"/>
      <c r="AK501" s="177"/>
      <c r="AL501" s="177"/>
      <c r="AM501" s="168"/>
      <c r="AN501" s="168"/>
      <c r="AO501" s="168"/>
      <c r="AP501" s="168"/>
      <c r="AQ501" s="182"/>
      <c r="AR501" s="182"/>
      <c r="AS501" s="182"/>
      <c r="AT501" s="182"/>
      <c r="AU501" s="183"/>
      <c r="AV501" s="183"/>
      <c r="AW501" s="183"/>
      <c r="AX501" s="183"/>
      <c r="AY501" s="184"/>
      <c r="AZ501" s="184"/>
      <c r="BA501" s="173"/>
      <c r="BB501" s="174"/>
      <c r="BC501" s="175">
        <f t="shared" si="29"/>
        <v>0</v>
      </c>
      <c r="BD501" s="175" t="str">
        <f t="shared" si="30"/>
        <v/>
      </c>
      <c r="BE501" s="142" t="str">
        <f t="shared" si="28"/>
        <v/>
      </c>
      <c r="BF501" s="176" t="str">
        <f t="shared" si="31"/>
        <v/>
      </c>
    </row>
    <row r="502" spans="1:58">
      <c r="A502" s="166">
        <f>输入错误检查!B501</f>
        <v>0</v>
      </c>
      <c r="B502" s="108" t="str">
        <f>原始数据!B502</f>
        <v/>
      </c>
      <c r="C502" s="108" t="str">
        <f>原始数据!C502</f>
        <v/>
      </c>
      <c r="D502" s="108" t="str">
        <f>原始数据!D502</f>
        <v/>
      </c>
      <c r="E502" s="108" t="str">
        <f>原始数据!E502</f>
        <v/>
      </c>
      <c r="F502" s="108" t="str">
        <f>原始数据!F502</f>
        <v/>
      </c>
      <c r="G502" s="108">
        <f>原始数据!G502</f>
        <v>4</v>
      </c>
      <c r="H502" s="108" t="str">
        <f>原始数据!H502</f>
        <v>下</v>
      </c>
      <c r="I502" s="108" t="str">
        <f>IF(原始数据!Y502="","",原始数据!Y502)</f>
        <v/>
      </c>
      <c r="J502" s="108" t="str">
        <f>原始数据!J502</f>
        <v/>
      </c>
      <c r="K502" s="167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39" t="str">
        <f>IF(原始数据!AT502="","",原始数据!AT502)</f>
        <v/>
      </c>
      <c r="M502" s="177"/>
      <c r="N502" s="181"/>
      <c r="O502" s="181"/>
      <c r="P502" s="167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39" t="str">
        <f>IF(原始数据!AU502="","",原始数据!AU502)</f>
        <v/>
      </c>
      <c r="R502" s="177"/>
      <c r="S502" s="177"/>
      <c r="T502" s="177"/>
      <c r="U502" s="167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39" t="str">
        <f>IF(原始数据!AW502="","",原始数据!AW502)</f>
        <v/>
      </c>
      <c r="W502" s="177"/>
      <c r="X502" s="177"/>
      <c r="Y502" s="177"/>
      <c r="Z502" s="167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39" t="str">
        <f>IF(原始数据!AY502="","",原始数据!AY502)</f>
        <v/>
      </c>
      <c r="AB502" s="177"/>
      <c r="AC502" s="177"/>
      <c r="AD502" s="177"/>
      <c r="AE502" s="139" t="str">
        <f>IF(原始数据!K502="","",原始数据!K502)</f>
        <v/>
      </c>
      <c r="AF502" s="139" t="str">
        <f>IF(原始数据!L502="","",原始数据!L502)</f>
        <v/>
      </c>
      <c r="AG502" s="139" t="str">
        <f>IF(原始数据!AZ502="","",原始数据!AZ502)</f>
        <v/>
      </c>
      <c r="AH502" s="177"/>
      <c r="AI502" s="177"/>
      <c r="AJ502" s="177"/>
      <c r="AK502" s="177"/>
      <c r="AL502" s="177"/>
      <c r="AM502" s="168"/>
      <c r="AN502" s="168"/>
      <c r="AO502" s="168"/>
      <c r="AP502" s="168"/>
      <c r="AQ502" s="182"/>
      <c r="AR502" s="182"/>
      <c r="AS502" s="182"/>
      <c r="AT502" s="182"/>
      <c r="AU502" s="183"/>
      <c r="AV502" s="183"/>
      <c r="AW502" s="183"/>
      <c r="AX502" s="183"/>
      <c r="AY502" s="184"/>
      <c r="AZ502" s="184"/>
      <c r="BA502" s="173"/>
      <c r="BB502" s="174"/>
      <c r="BC502" s="175">
        <f t="shared" si="29"/>
        <v>0</v>
      </c>
      <c r="BD502" s="175" t="str">
        <f t="shared" si="30"/>
        <v/>
      </c>
      <c r="BE502" s="142" t="str">
        <f t="shared" si="28"/>
        <v/>
      </c>
      <c r="BF502" s="176" t="str">
        <f t="shared" si="31"/>
        <v/>
      </c>
    </row>
    <row r="503" spans="1:58">
      <c r="A503" s="166">
        <f>输入错误检查!B502</f>
        <v>0</v>
      </c>
      <c r="B503" s="108" t="str">
        <f>原始数据!B503</f>
        <v/>
      </c>
      <c r="C503" s="108" t="str">
        <f>原始数据!C503</f>
        <v/>
      </c>
      <c r="D503" s="108" t="str">
        <f>原始数据!D503</f>
        <v/>
      </c>
      <c r="E503" s="108" t="str">
        <f>原始数据!E503</f>
        <v/>
      </c>
      <c r="F503" s="108" t="str">
        <f>原始数据!F503</f>
        <v/>
      </c>
      <c r="G503" s="108">
        <f>原始数据!G503</f>
        <v>5</v>
      </c>
      <c r="H503" s="108" t="str">
        <f>原始数据!H503</f>
        <v>上</v>
      </c>
      <c r="I503" s="108" t="str">
        <f>IF(原始数据!Y503="","",原始数据!Y503)</f>
        <v/>
      </c>
      <c r="J503" s="108" t="str">
        <f>原始数据!J503</f>
        <v/>
      </c>
      <c r="K503" s="167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39" t="str">
        <f>IF(原始数据!AT503="","",原始数据!AT503)</f>
        <v/>
      </c>
      <c r="M503" s="177"/>
      <c r="N503" s="181"/>
      <c r="O503" s="181"/>
      <c r="P503" s="167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39" t="str">
        <f>IF(原始数据!AU503="","",原始数据!AU503)</f>
        <v/>
      </c>
      <c r="R503" s="177"/>
      <c r="S503" s="177"/>
      <c r="T503" s="177"/>
      <c r="U503" s="167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39" t="str">
        <f>IF(原始数据!AW503="","",原始数据!AW503)</f>
        <v/>
      </c>
      <c r="W503" s="177"/>
      <c r="X503" s="177"/>
      <c r="Y503" s="177"/>
      <c r="Z503" s="167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39" t="str">
        <f>IF(原始数据!AY503="","",原始数据!AY503)</f>
        <v/>
      </c>
      <c r="AB503" s="177"/>
      <c r="AC503" s="177"/>
      <c r="AD503" s="177"/>
      <c r="AE503" s="139" t="str">
        <f>IF(原始数据!K503="","",原始数据!K503)</f>
        <v/>
      </c>
      <c r="AF503" s="139" t="str">
        <f>IF(原始数据!L503="","",原始数据!L503)</f>
        <v/>
      </c>
      <c r="AG503" s="139" t="str">
        <f>IF(原始数据!AZ503="","",原始数据!AZ503)</f>
        <v/>
      </c>
      <c r="AH503" s="177"/>
      <c r="AI503" s="177"/>
      <c r="AJ503" s="177"/>
      <c r="AK503" s="177"/>
      <c r="AL503" s="177"/>
      <c r="AM503" s="168"/>
      <c r="AN503" s="168"/>
      <c r="AO503" s="168"/>
      <c r="AP503" s="168"/>
      <c r="AQ503" s="182"/>
      <c r="AR503" s="182"/>
      <c r="AS503" s="182"/>
      <c r="AT503" s="182"/>
      <c r="AU503" s="183"/>
      <c r="AV503" s="183"/>
      <c r="AW503" s="183"/>
      <c r="AX503" s="183"/>
      <c r="AY503" s="184"/>
      <c r="AZ503" s="184"/>
      <c r="BA503" s="173"/>
      <c r="BB503" s="174"/>
      <c r="BC503" s="175">
        <f t="shared" si="29"/>
        <v>0</v>
      </c>
      <c r="BD503" s="175" t="str">
        <f t="shared" si="30"/>
        <v/>
      </c>
      <c r="BE503" s="142" t="str">
        <f t="shared" si="28"/>
        <v/>
      </c>
      <c r="BF503" s="176" t="str">
        <f t="shared" si="31"/>
        <v/>
      </c>
    </row>
    <row r="504" spans="1:58">
      <c r="A504" s="166">
        <f>输入错误检查!B503</f>
        <v>0</v>
      </c>
      <c r="B504" s="108" t="str">
        <f>原始数据!B504</f>
        <v/>
      </c>
      <c r="C504" s="108" t="str">
        <f>原始数据!C504</f>
        <v/>
      </c>
      <c r="D504" s="108" t="str">
        <f>原始数据!D504</f>
        <v/>
      </c>
      <c r="E504" s="108" t="str">
        <f>原始数据!E504</f>
        <v/>
      </c>
      <c r="F504" s="108" t="str">
        <f>原始数据!F504</f>
        <v/>
      </c>
      <c r="G504" s="108">
        <f>原始数据!G504</f>
        <v>5</v>
      </c>
      <c r="H504" s="108" t="str">
        <f>原始数据!H504</f>
        <v>下</v>
      </c>
      <c r="I504" s="108" t="str">
        <f>IF(原始数据!Y504="","",原始数据!Y504)</f>
        <v/>
      </c>
      <c r="J504" s="108" t="str">
        <f>原始数据!J504</f>
        <v/>
      </c>
      <c r="K504" s="167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39" t="str">
        <f>IF(原始数据!AT504="","",原始数据!AT504)</f>
        <v/>
      </c>
      <c r="M504" s="177"/>
      <c r="N504" s="181"/>
      <c r="O504" s="181"/>
      <c r="P504" s="167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39" t="str">
        <f>IF(原始数据!AU504="","",原始数据!AU504)</f>
        <v/>
      </c>
      <c r="R504" s="177"/>
      <c r="S504" s="177"/>
      <c r="T504" s="177"/>
      <c r="U504" s="167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39" t="str">
        <f>IF(原始数据!AW504="","",原始数据!AW504)</f>
        <v/>
      </c>
      <c r="W504" s="177"/>
      <c r="X504" s="177"/>
      <c r="Y504" s="177"/>
      <c r="Z504" s="167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39" t="str">
        <f>IF(原始数据!AY504="","",原始数据!AY504)</f>
        <v/>
      </c>
      <c r="AB504" s="177"/>
      <c r="AC504" s="177"/>
      <c r="AD504" s="177"/>
      <c r="AE504" s="139" t="str">
        <f>IF(原始数据!K504="","",原始数据!K504)</f>
        <v/>
      </c>
      <c r="AF504" s="139" t="str">
        <f>IF(原始数据!L504="","",原始数据!L504)</f>
        <v/>
      </c>
      <c r="AG504" s="139" t="str">
        <f>IF(原始数据!AZ504="","",原始数据!AZ504)</f>
        <v/>
      </c>
      <c r="AH504" s="177"/>
      <c r="AI504" s="177"/>
      <c r="AJ504" s="177"/>
      <c r="AK504" s="177"/>
      <c r="AL504" s="177"/>
      <c r="AM504" s="168"/>
      <c r="AN504" s="168"/>
      <c r="AO504" s="168"/>
      <c r="AP504" s="168"/>
      <c r="AQ504" s="182"/>
      <c r="AR504" s="182"/>
      <c r="AS504" s="182"/>
      <c r="AT504" s="182"/>
      <c r="AU504" s="183"/>
      <c r="AV504" s="183"/>
      <c r="AW504" s="183"/>
      <c r="AX504" s="183"/>
      <c r="AY504" s="184"/>
      <c r="AZ504" s="184"/>
      <c r="BA504" s="173"/>
      <c r="BB504" s="174"/>
      <c r="BC504" s="175">
        <f t="shared" si="29"/>
        <v>0</v>
      </c>
      <c r="BD504" s="175" t="str">
        <f t="shared" si="30"/>
        <v/>
      </c>
      <c r="BE504" s="142" t="str">
        <f t="shared" si="28"/>
        <v/>
      </c>
      <c r="BF504" s="176" t="str">
        <f t="shared" si="31"/>
        <v/>
      </c>
    </row>
    <row r="505" spans="1:58">
      <c r="A505" s="166">
        <f>输入错误检查!B504</f>
        <v>0</v>
      </c>
      <c r="B505" s="108" t="str">
        <f>原始数据!B505</f>
        <v/>
      </c>
      <c r="C505" s="108" t="str">
        <f>原始数据!C505</f>
        <v/>
      </c>
      <c r="D505" s="108" t="str">
        <f>原始数据!D505</f>
        <v/>
      </c>
      <c r="E505" s="108" t="str">
        <f>原始数据!E505</f>
        <v/>
      </c>
      <c r="F505" s="108" t="str">
        <f>原始数据!F505</f>
        <v/>
      </c>
      <c r="G505" s="108" t="str">
        <f>原始数据!G505</f>
        <v>加</v>
      </c>
      <c r="H505" s="108" t="str">
        <f>原始数据!H505</f>
        <v>上</v>
      </c>
      <c r="I505" s="108" t="str">
        <f>IF(原始数据!Y505="","",原始数据!Y505)</f>
        <v/>
      </c>
      <c r="J505" s="108" t="str">
        <f>原始数据!J505</f>
        <v/>
      </c>
      <c r="K505" s="167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39" t="str">
        <f>IF(原始数据!AT505="","",原始数据!AT505)</f>
        <v/>
      </c>
      <c r="M505" s="177"/>
      <c r="N505" s="181"/>
      <c r="O505" s="181"/>
      <c r="P505" s="167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39" t="str">
        <f>IF(原始数据!AU505="","",原始数据!AU505)</f>
        <v/>
      </c>
      <c r="R505" s="177"/>
      <c r="S505" s="177"/>
      <c r="T505" s="177"/>
      <c r="U505" s="167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39" t="str">
        <f>IF(原始数据!AW505="","",原始数据!AW505)</f>
        <v/>
      </c>
      <c r="W505" s="177"/>
      <c r="X505" s="177"/>
      <c r="Y505" s="177"/>
      <c r="Z505" s="167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39" t="str">
        <f>IF(原始数据!AY505="","",原始数据!AY505)</f>
        <v/>
      </c>
      <c r="AB505" s="177"/>
      <c r="AC505" s="177"/>
      <c r="AD505" s="177"/>
      <c r="AE505" s="139" t="str">
        <f>IF(原始数据!K505="","",原始数据!K505)</f>
        <v/>
      </c>
      <c r="AF505" s="139" t="str">
        <f>IF(原始数据!L505="","",原始数据!L505)</f>
        <v/>
      </c>
      <c r="AG505" s="139" t="str">
        <f>IF(原始数据!AZ505="","",原始数据!AZ505)</f>
        <v/>
      </c>
      <c r="AH505" s="177"/>
      <c r="AI505" s="177"/>
      <c r="AJ505" s="177"/>
      <c r="AK505" s="177"/>
      <c r="AL505" s="177"/>
      <c r="AM505" s="168"/>
      <c r="AN505" s="168"/>
      <c r="AO505" s="168"/>
      <c r="AP505" s="168"/>
      <c r="AQ505" s="182"/>
      <c r="AR505" s="182"/>
      <c r="AS505" s="182"/>
      <c r="AT505" s="182"/>
      <c r="AU505" s="183"/>
      <c r="AV505" s="183"/>
      <c r="AW505" s="183"/>
      <c r="AX505" s="183"/>
      <c r="AY505" s="184"/>
      <c r="AZ505" s="184"/>
      <c r="BA505" s="173"/>
      <c r="BB505" s="174"/>
      <c r="BC505" s="175">
        <f t="shared" si="29"/>
        <v>0</v>
      </c>
      <c r="BD505" s="175" t="str">
        <f t="shared" si="30"/>
        <v/>
      </c>
      <c r="BE505" s="142" t="str">
        <f t="shared" si="28"/>
        <v/>
      </c>
      <c r="BF505" s="176" t="str">
        <f t="shared" si="31"/>
        <v/>
      </c>
    </row>
    <row r="506" spans="1:58">
      <c r="A506" s="166">
        <f>输入错误检查!B505</f>
        <v>0</v>
      </c>
      <c r="B506" s="108" t="str">
        <f>原始数据!B506</f>
        <v/>
      </c>
      <c r="C506" s="108" t="str">
        <f>原始数据!C506</f>
        <v/>
      </c>
      <c r="D506" s="108" t="str">
        <f>原始数据!D506</f>
        <v/>
      </c>
      <c r="E506" s="108" t="str">
        <f>原始数据!E506</f>
        <v/>
      </c>
      <c r="F506" s="108" t="str">
        <f>原始数据!F506</f>
        <v/>
      </c>
      <c r="G506" s="108" t="str">
        <f>原始数据!G506</f>
        <v>加</v>
      </c>
      <c r="H506" s="108" t="str">
        <f>原始数据!H506</f>
        <v>下</v>
      </c>
      <c r="I506" s="108" t="str">
        <f>IF(原始数据!Y506="","",原始数据!Y506)</f>
        <v/>
      </c>
      <c r="J506" s="108" t="str">
        <f>原始数据!J506</f>
        <v/>
      </c>
      <c r="K506" s="167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39" t="str">
        <f>IF(原始数据!AT506="","",原始数据!AT506)</f>
        <v/>
      </c>
      <c r="M506" s="177"/>
      <c r="N506" s="181"/>
      <c r="O506" s="181"/>
      <c r="P506" s="167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39" t="str">
        <f>IF(原始数据!AU506="","",原始数据!AU506)</f>
        <v/>
      </c>
      <c r="R506" s="177"/>
      <c r="S506" s="177"/>
      <c r="T506" s="177"/>
      <c r="U506" s="167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39" t="str">
        <f>IF(原始数据!AW506="","",原始数据!AW506)</f>
        <v/>
      </c>
      <c r="W506" s="177"/>
      <c r="X506" s="177"/>
      <c r="Y506" s="177"/>
      <c r="Z506" s="167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39" t="str">
        <f>IF(原始数据!AY506="","",原始数据!AY506)</f>
        <v/>
      </c>
      <c r="AB506" s="177"/>
      <c r="AC506" s="177"/>
      <c r="AD506" s="177"/>
      <c r="AE506" s="139" t="str">
        <f>IF(原始数据!K506="","",原始数据!K506)</f>
        <v/>
      </c>
      <c r="AF506" s="139" t="str">
        <f>IF(原始数据!L506="","",原始数据!L506)</f>
        <v/>
      </c>
      <c r="AG506" s="139" t="str">
        <f>IF(原始数据!AZ506="","",原始数据!AZ506)</f>
        <v/>
      </c>
      <c r="AH506" s="177"/>
      <c r="AI506" s="177"/>
      <c r="AJ506" s="177"/>
      <c r="AK506" s="177"/>
      <c r="AL506" s="177"/>
      <c r="AM506" s="168"/>
      <c r="AN506" s="168"/>
      <c r="AO506" s="168"/>
      <c r="AP506" s="168"/>
      <c r="AQ506" s="182"/>
      <c r="AR506" s="182"/>
      <c r="AS506" s="182"/>
      <c r="AT506" s="182"/>
      <c r="AU506" s="183"/>
      <c r="AV506" s="183"/>
      <c r="AW506" s="183"/>
      <c r="AX506" s="183"/>
      <c r="AY506" s="184"/>
      <c r="AZ506" s="184"/>
      <c r="BA506" s="173"/>
      <c r="BB506" s="174"/>
      <c r="BC506" s="175">
        <f t="shared" si="29"/>
        <v>0</v>
      </c>
      <c r="BD506" s="175" t="str">
        <f t="shared" si="30"/>
        <v/>
      </c>
      <c r="BE506" s="142" t="str">
        <f t="shared" si="28"/>
        <v/>
      </c>
      <c r="BF506" s="176" t="str">
        <f t="shared" si="31"/>
        <v/>
      </c>
    </row>
    <row r="507" spans="1:58">
      <c r="A507" s="166">
        <f>输入错误检查!B506</f>
        <v>0</v>
      </c>
      <c r="B507" s="108" t="str">
        <f>原始数据!B507</f>
        <v/>
      </c>
      <c r="C507" s="108" t="str">
        <f>原始数据!C507</f>
        <v/>
      </c>
      <c r="D507" s="108" t="str">
        <f>原始数据!D507</f>
        <v/>
      </c>
      <c r="E507" s="108" t="str">
        <f>原始数据!E507</f>
        <v/>
      </c>
      <c r="F507" s="108" t="str">
        <f>原始数据!F507</f>
        <v/>
      </c>
      <c r="G507" s="108">
        <f>原始数据!G507</f>
        <v>1</v>
      </c>
      <c r="H507" s="108" t="str">
        <f>原始数据!H507</f>
        <v>上</v>
      </c>
      <c r="I507" s="108" t="str">
        <f>IF(原始数据!Y507="","",原始数据!Y507)</f>
        <v/>
      </c>
      <c r="J507" s="108" t="str">
        <f>原始数据!J507</f>
        <v/>
      </c>
      <c r="K507" s="167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39" t="str">
        <f>IF(原始数据!AT507="","",原始数据!AT507)</f>
        <v/>
      </c>
      <c r="M507" s="177"/>
      <c r="N507" s="181"/>
      <c r="O507" s="181"/>
      <c r="P507" s="167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39" t="str">
        <f>IF(原始数据!AU507="","",原始数据!AU507)</f>
        <v/>
      </c>
      <c r="R507" s="177"/>
      <c r="S507" s="177"/>
      <c r="T507" s="177"/>
      <c r="U507" s="167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39" t="str">
        <f>IF(原始数据!AW507="","",原始数据!AW507)</f>
        <v/>
      </c>
      <c r="W507" s="177"/>
      <c r="X507" s="177"/>
      <c r="Y507" s="177"/>
      <c r="Z507" s="167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39" t="str">
        <f>IF(原始数据!AY507="","",原始数据!AY507)</f>
        <v/>
      </c>
      <c r="AB507" s="177"/>
      <c r="AC507" s="177"/>
      <c r="AD507" s="177"/>
      <c r="AE507" s="139" t="str">
        <f>IF(原始数据!K507="","",原始数据!K507)</f>
        <v/>
      </c>
      <c r="AF507" s="139" t="str">
        <f>IF(原始数据!L507="","",原始数据!L507)</f>
        <v/>
      </c>
      <c r="AG507" s="139" t="str">
        <f>IF(原始数据!AZ507="","",原始数据!AZ507)</f>
        <v/>
      </c>
      <c r="AH507" s="177"/>
      <c r="AI507" s="177"/>
      <c r="AJ507" s="177"/>
      <c r="AK507" s="177"/>
      <c r="AL507" s="177"/>
      <c r="AM507" s="168"/>
      <c r="AN507" s="168"/>
      <c r="AO507" s="168"/>
      <c r="AP507" s="168"/>
      <c r="AQ507" s="182"/>
      <c r="AR507" s="182"/>
      <c r="AS507" s="182"/>
      <c r="AT507" s="182"/>
      <c r="AU507" s="183"/>
      <c r="AV507" s="183"/>
      <c r="AW507" s="183"/>
      <c r="AX507" s="183"/>
      <c r="AY507" s="184"/>
      <c r="AZ507" s="184"/>
      <c r="BA507" s="173"/>
      <c r="BB507" s="174"/>
      <c r="BC507" s="175">
        <f t="shared" si="29"/>
        <v>0</v>
      </c>
      <c r="BD507" s="175" t="str">
        <f t="shared" si="30"/>
        <v/>
      </c>
      <c r="BE507" s="142" t="str">
        <f t="shared" si="28"/>
        <v/>
      </c>
      <c r="BF507" s="176" t="str">
        <f t="shared" si="31"/>
        <v/>
      </c>
    </row>
    <row r="508" spans="1:58">
      <c r="A508" s="166">
        <f>输入错误检查!B507</f>
        <v>0</v>
      </c>
      <c r="B508" s="108" t="str">
        <f>原始数据!B508</f>
        <v/>
      </c>
      <c r="C508" s="108" t="str">
        <f>原始数据!C508</f>
        <v/>
      </c>
      <c r="D508" s="108" t="str">
        <f>原始数据!D508</f>
        <v/>
      </c>
      <c r="E508" s="108" t="str">
        <f>原始数据!E508</f>
        <v/>
      </c>
      <c r="F508" s="108" t="str">
        <f>原始数据!F508</f>
        <v/>
      </c>
      <c r="G508" s="108">
        <f>原始数据!G508</f>
        <v>1</v>
      </c>
      <c r="H508" s="108" t="str">
        <f>原始数据!H508</f>
        <v>下</v>
      </c>
      <c r="I508" s="108" t="str">
        <f>IF(原始数据!Y508="","",原始数据!Y508)</f>
        <v/>
      </c>
      <c r="J508" s="108" t="str">
        <f>原始数据!J508</f>
        <v/>
      </c>
      <c r="K508" s="167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39" t="str">
        <f>IF(原始数据!AT508="","",原始数据!AT508)</f>
        <v/>
      </c>
      <c r="M508" s="177"/>
      <c r="N508" s="181"/>
      <c r="O508" s="181"/>
      <c r="P508" s="167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39" t="str">
        <f>IF(原始数据!AU508="","",原始数据!AU508)</f>
        <v/>
      </c>
      <c r="R508" s="177"/>
      <c r="S508" s="177"/>
      <c r="T508" s="177"/>
      <c r="U508" s="167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39" t="str">
        <f>IF(原始数据!AW508="","",原始数据!AW508)</f>
        <v/>
      </c>
      <c r="W508" s="177"/>
      <c r="X508" s="177"/>
      <c r="Y508" s="177"/>
      <c r="Z508" s="167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39" t="str">
        <f>IF(原始数据!AY508="","",原始数据!AY508)</f>
        <v/>
      </c>
      <c r="AB508" s="177"/>
      <c r="AC508" s="177"/>
      <c r="AD508" s="177"/>
      <c r="AE508" s="139" t="str">
        <f>IF(原始数据!K508="","",原始数据!K508)</f>
        <v/>
      </c>
      <c r="AF508" s="139" t="str">
        <f>IF(原始数据!L508="","",原始数据!L508)</f>
        <v/>
      </c>
      <c r="AG508" s="139" t="str">
        <f>IF(原始数据!AZ508="","",原始数据!AZ508)</f>
        <v/>
      </c>
      <c r="AH508" s="177"/>
      <c r="AI508" s="177"/>
      <c r="AJ508" s="177"/>
      <c r="AK508" s="177"/>
      <c r="AL508" s="177"/>
      <c r="AM508" s="168"/>
      <c r="AN508" s="168"/>
      <c r="AO508" s="168"/>
      <c r="AP508" s="168"/>
      <c r="AQ508" s="182"/>
      <c r="AR508" s="182"/>
      <c r="AS508" s="182"/>
      <c r="AT508" s="182"/>
      <c r="AU508" s="183"/>
      <c r="AV508" s="183"/>
      <c r="AW508" s="183"/>
      <c r="AX508" s="183"/>
      <c r="AY508" s="184"/>
      <c r="AZ508" s="184"/>
      <c r="BA508" s="173"/>
      <c r="BB508" s="174"/>
      <c r="BC508" s="175">
        <f t="shared" si="29"/>
        <v>0</v>
      </c>
      <c r="BD508" s="175" t="str">
        <f t="shared" si="30"/>
        <v/>
      </c>
      <c r="BE508" s="142" t="str">
        <f t="shared" si="28"/>
        <v/>
      </c>
      <c r="BF508" s="176" t="str">
        <f t="shared" si="31"/>
        <v/>
      </c>
    </row>
    <row r="509" spans="1:58">
      <c r="A509" s="166">
        <f>输入错误检查!B508</f>
        <v>0</v>
      </c>
      <c r="B509" s="108" t="str">
        <f>原始数据!B509</f>
        <v/>
      </c>
      <c r="C509" s="108" t="str">
        <f>原始数据!C509</f>
        <v/>
      </c>
      <c r="D509" s="108" t="str">
        <f>原始数据!D509</f>
        <v/>
      </c>
      <c r="E509" s="108" t="str">
        <f>原始数据!E509</f>
        <v/>
      </c>
      <c r="F509" s="108" t="str">
        <f>原始数据!F509</f>
        <v/>
      </c>
      <c r="G509" s="108">
        <f>原始数据!G509</f>
        <v>2</v>
      </c>
      <c r="H509" s="108" t="str">
        <f>原始数据!H509</f>
        <v>上</v>
      </c>
      <c r="I509" s="108" t="str">
        <f>IF(原始数据!Y509="","",原始数据!Y509)</f>
        <v/>
      </c>
      <c r="J509" s="108" t="str">
        <f>原始数据!J509</f>
        <v/>
      </c>
      <c r="K509" s="167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39" t="str">
        <f>IF(原始数据!AT509="","",原始数据!AT509)</f>
        <v/>
      </c>
      <c r="M509" s="177"/>
      <c r="N509" s="181"/>
      <c r="O509" s="181"/>
      <c r="P509" s="167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39" t="str">
        <f>IF(原始数据!AU509="","",原始数据!AU509)</f>
        <v/>
      </c>
      <c r="R509" s="177"/>
      <c r="S509" s="177"/>
      <c r="T509" s="177"/>
      <c r="U509" s="167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39" t="str">
        <f>IF(原始数据!AW509="","",原始数据!AW509)</f>
        <v/>
      </c>
      <c r="W509" s="177"/>
      <c r="X509" s="177"/>
      <c r="Y509" s="177"/>
      <c r="Z509" s="167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39" t="str">
        <f>IF(原始数据!AY509="","",原始数据!AY509)</f>
        <v/>
      </c>
      <c r="AB509" s="177"/>
      <c r="AC509" s="177"/>
      <c r="AD509" s="177"/>
      <c r="AE509" s="139" t="str">
        <f>IF(原始数据!K509="","",原始数据!K509)</f>
        <v/>
      </c>
      <c r="AF509" s="139" t="str">
        <f>IF(原始数据!L509="","",原始数据!L509)</f>
        <v/>
      </c>
      <c r="AG509" s="139" t="str">
        <f>IF(原始数据!AZ509="","",原始数据!AZ509)</f>
        <v/>
      </c>
      <c r="AH509" s="177"/>
      <c r="AI509" s="177"/>
      <c r="AJ509" s="177"/>
      <c r="AK509" s="177"/>
      <c r="AL509" s="177"/>
      <c r="AM509" s="168"/>
      <c r="AN509" s="168"/>
      <c r="AO509" s="168"/>
      <c r="AP509" s="168"/>
      <c r="AQ509" s="182"/>
      <c r="AR509" s="182"/>
      <c r="AS509" s="182"/>
      <c r="AT509" s="182"/>
      <c r="AU509" s="183"/>
      <c r="AV509" s="183"/>
      <c r="AW509" s="183"/>
      <c r="AX509" s="183"/>
      <c r="AY509" s="184"/>
      <c r="AZ509" s="184"/>
      <c r="BA509" s="173"/>
      <c r="BB509" s="174"/>
      <c r="BC509" s="175">
        <f t="shared" si="29"/>
        <v>0</v>
      </c>
      <c r="BD509" s="175" t="str">
        <f t="shared" si="30"/>
        <v/>
      </c>
      <c r="BE509" s="142" t="str">
        <f t="shared" si="28"/>
        <v/>
      </c>
      <c r="BF509" s="176" t="str">
        <f t="shared" si="31"/>
        <v/>
      </c>
    </row>
    <row r="510" spans="1:58">
      <c r="A510" s="166">
        <f>输入错误检查!B509</f>
        <v>0</v>
      </c>
      <c r="B510" s="108" t="str">
        <f>原始数据!B510</f>
        <v/>
      </c>
      <c r="C510" s="108" t="str">
        <f>原始数据!C510</f>
        <v/>
      </c>
      <c r="D510" s="108" t="str">
        <f>原始数据!D510</f>
        <v/>
      </c>
      <c r="E510" s="108" t="str">
        <f>原始数据!E510</f>
        <v/>
      </c>
      <c r="F510" s="108" t="str">
        <f>原始数据!F510</f>
        <v/>
      </c>
      <c r="G510" s="108">
        <f>原始数据!G510</f>
        <v>2</v>
      </c>
      <c r="H510" s="108" t="str">
        <f>原始数据!H510</f>
        <v>下</v>
      </c>
      <c r="I510" s="108" t="str">
        <f>IF(原始数据!Y510="","",原始数据!Y510)</f>
        <v/>
      </c>
      <c r="J510" s="108" t="str">
        <f>原始数据!J510</f>
        <v/>
      </c>
      <c r="K510" s="167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39" t="str">
        <f>IF(原始数据!AT510="","",原始数据!AT510)</f>
        <v/>
      </c>
      <c r="M510" s="177"/>
      <c r="N510" s="181"/>
      <c r="O510" s="181"/>
      <c r="P510" s="167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39" t="str">
        <f>IF(原始数据!AU510="","",原始数据!AU510)</f>
        <v/>
      </c>
      <c r="R510" s="177"/>
      <c r="S510" s="177"/>
      <c r="T510" s="177"/>
      <c r="U510" s="167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39" t="str">
        <f>IF(原始数据!AW510="","",原始数据!AW510)</f>
        <v/>
      </c>
      <c r="W510" s="177"/>
      <c r="X510" s="177"/>
      <c r="Y510" s="177"/>
      <c r="Z510" s="167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39" t="str">
        <f>IF(原始数据!AY510="","",原始数据!AY510)</f>
        <v/>
      </c>
      <c r="AB510" s="177"/>
      <c r="AC510" s="177"/>
      <c r="AD510" s="177"/>
      <c r="AE510" s="139" t="str">
        <f>IF(原始数据!K510="","",原始数据!K510)</f>
        <v/>
      </c>
      <c r="AF510" s="139" t="str">
        <f>IF(原始数据!L510="","",原始数据!L510)</f>
        <v/>
      </c>
      <c r="AG510" s="139" t="str">
        <f>IF(原始数据!AZ510="","",原始数据!AZ510)</f>
        <v/>
      </c>
      <c r="AH510" s="177"/>
      <c r="AI510" s="177"/>
      <c r="AJ510" s="177"/>
      <c r="AK510" s="177"/>
      <c r="AL510" s="177"/>
      <c r="AM510" s="168"/>
      <c r="AN510" s="168"/>
      <c r="AO510" s="168"/>
      <c r="AP510" s="168"/>
      <c r="AQ510" s="182"/>
      <c r="AR510" s="182"/>
      <c r="AS510" s="182"/>
      <c r="AT510" s="182"/>
      <c r="AU510" s="183"/>
      <c r="AV510" s="183"/>
      <c r="AW510" s="183"/>
      <c r="AX510" s="183"/>
      <c r="AY510" s="184"/>
      <c r="AZ510" s="184"/>
      <c r="BA510" s="173"/>
      <c r="BB510" s="174"/>
      <c r="BC510" s="175">
        <f t="shared" si="29"/>
        <v>0</v>
      </c>
      <c r="BD510" s="175" t="str">
        <f t="shared" si="30"/>
        <v/>
      </c>
      <c r="BE510" s="142" t="str">
        <f t="shared" si="28"/>
        <v/>
      </c>
      <c r="BF510" s="176" t="str">
        <f t="shared" si="31"/>
        <v/>
      </c>
    </row>
    <row r="511" spans="1:58">
      <c r="A511" s="166">
        <f>输入错误检查!B510</f>
        <v>0</v>
      </c>
      <c r="B511" s="108" t="str">
        <f>原始数据!B511</f>
        <v/>
      </c>
      <c r="C511" s="108" t="str">
        <f>原始数据!C511</f>
        <v/>
      </c>
      <c r="D511" s="108" t="str">
        <f>原始数据!D511</f>
        <v/>
      </c>
      <c r="E511" s="108" t="str">
        <f>原始数据!E511</f>
        <v/>
      </c>
      <c r="F511" s="108" t="str">
        <f>原始数据!F511</f>
        <v/>
      </c>
      <c r="G511" s="108">
        <f>原始数据!G511</f>
        <v>3</v>
      </c>
      <c r="H511" s="108" t="str">
        <f>原始数据!H511</f>
        <v>上</v>
      </c>
      <c r="I511" s="108" t="str">
        <f>IF(原始数据!Y511="","",原始数据!Y511)</f>
        <v/>
      </c>
      <c r="J511" s="108" t="str">
        <f>原始数据!J511</f>
        <v/>
      </c>
      <c r="K511" s="167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39" t="str">
        <f>IF(原始数据!AT511="","",原始数据!AT511)</f>
        <v/>
      </c>
      <c r="M511" s="177"/>
      <c r="N511" s="181"/>
      <c r="O511" s="181"/>
      <c r="P511" s="167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39" t="str">
        <f>IF(原始数据!AU511="","",原始数据!AU511)</f>
        <v/>
      </c>
      <c r="R511" s="177"/>
      <c r="S511" s="177"/>
      <c r="T511" s="177"/>
      <c r="U511" s="167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39" t="str">
        <f>IF(原始数据!AW511="","",原始数据!AW511)</f>
        <v/>
      </c>
      <c r="W511" s="177"/>
      <c r="X511" s="177"/>
      <c r="Y511" s="177"/>
      <c r="Z511" s="167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39" t="str">
        <f>IF(原始数据!AY511="","",原始数据!AY511)</f>
        <v/>
      </c>
      <c r="AB511" s="177"/>
      <c r="AC511" s="177"/>
      <c r="AD511" s="177"/>
      <c r="AE511" s="139" t="str">
        <f>IF(原始数据!K511="","",原始数据!K511)</f>
        <v/>
      </c>
      <c r="AF511" s="139" t="str">
        <f>IF(原始数据!L511="","",原始数据!L511)</f>
        <v/>
      </c>
      <c r="AG511" s="139" t="str">
        <f>IF(原始数据!AZ511="","",原始数据!AZ511)</f>
        <v/>
      </c>
      <c r="AH511" s="177"/>
      <c r="AI511" s="177"/>
      <c r="AJ511" s="177"/>
      <c r="AK511" s="177"/>
      <c r="AL511" s="177"/>
      <c r="AM511" s="168"/>
      <c r="AN511" s="168"/>
      <c r="AO511" s="168"/>
      <c r="AP511" s="168"/>
      <c r="AQ511" s="182"/>
      <c r="AR511" s="182"/>
      <c r="AS511" s="182"/>
      <c r="AT511" s="182"/>
      <c r="AU511" s="183"/>
      <c r="AV511" s="183"/>
      <c r="AW511" s="183"/>
      <c r="AX511" s="183"/>
      <c r="AY511" s="184"/>
      <c r="AZ511" s="184"/>
      <c r="BA511" s="173"/>
      <c r="BB511" s="174"/>
      <c r="BC511" s="175">
        <f t="shared" si="29"/>
        <v>0</v>
      </c>
      <c r="BD511" s="175" t="str">
        <f t="shared" si="30"/>
        <v/>
      </c>
      <c r="BE511" s="142" t="str">
        <f t="shared" si="28"/>
        <v/>
      </c>
      <c r="BF511" s="176" t="str">
        <f t="shared" si="31"/>
        <v/>
      </c>
    </row>
    <row r="512" spans="1:58">
      <c r="A512" s="166">
        <f>输入错误检查!B511</f>
        <v>0</v>
      </c>
      <c r="B512" s="108" t="str">
        <f>原始数据!B512</f>
        <v/>
      </c>
      <c r="C512" s="108" t="str">
        <f>原始数据!C512</f>
        <v/>
      </c>
      <c r="D512" s="108" t="str">
        <f>原始数据!D512</f>
        <v/>
      </c>
      <c r="E512" s="108" t="str">
        <f>原始数据!E512</f>
        <v/>
      </c>
      <c r="F512" s="108" t="str">
        <f>原始数据!F512</f>
        <v/>
      </c>
      <c r="G512" s="108">
        <f>原始数据!G512</f>
        <v>3</v>
      </c>
      <c r="H512" s="108" t="str">
        <f>原始数据!H512</f>
        <v>下</v>
      </c>
      <c r="I512" s="108" t="str">
        <f>IF(原始数据!Y512="","",原始数据!Y512)</f>
        <v/>
      </c>
      <c r="J512" s="108" t="str">
        <f>原始数据!J512</f>
        <v/>
      </c>
      <c r="K512" s="167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39" t="str">
        <f>IF(原始数据!AT512="","",原始数据!AT512)</f>
        <v/>
      </c>
      <c r="M512" s="177"/>
      <c r="N512" s="181"/>
      <c r="O512" s="181"/>
      <c r="P512" s="167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39" t="str">
        <f>IF(原始数据!AU512="","",原始数据!AU512)</f>
        <v/>
      </c>
      <c r="R512" s="177"/>
      <c r="S512" s="177"/>
      <c r="T512" s="177"/>
      <c r="U512" s="167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39" t="str">
        <f>IF(原始数据!AW512="","",原始数据!AW512)</f>
        <v/>
      </c>
      <c r="W512" s="177"/>
      <c r="X512" s="177"/>
      <c r="Y512" s="177"/>
      <c r="Z512" s="167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39" t="str">
        <f>IF(原始数据!AY512="","",原始数据!AY512)</f>
        <v/>
      </c>
      <c r="AB512" s="177"/>
      <c r="AC512" s="177"/>
      <c r="AD512" s="177"/>
      <c r="AE512" s="139" t="str">
        <f>IF(原始数据!K512="","",原始数据!K512)</f>
        <v/>
      </c>
      <c r="AF512" s="139" t="str">
        <f>IF(原始数据!L512="","",原始数据!L512)</f>
        <v/>
      </c>
      <c r="AG512" s="139" t="str">
        <f>IF(原始数据!AZ512="","",原始数据!AZ512)</f>
        <v/>
      </c>
      <c r="AH512" s="177"/>
      <c r="AI512" s="177"/>
      <c r="AJ512" s="177"/>
      <c r="AK512" s="177"/>
      <c r="AL512" s="177"/>
      <c r="AM512" s="168"/>
      <c r="AN512" s="168"/>
      <c r="AO512" s="168"/>
      <c r="AP512" s="168"/>
      <c r="AQ512" s="182"/>
      <c r="AR512" s="182"/>
      <c r="AS512" s="182"/>
      <c r="AT512" s="182"/>
      <c r="AU512" s="183"/>
      <c r="AV512" s="183"/>
      <c r="AW512" s="183"/>
      <c r="AX512" s="183"/>
      <c r="AY512" s="184"/>
      <c r="AZ512" s="184"/>
      <c r="BA512" s="173"/>
      <c r="BB512" s="174"/>
      <c r="BC512" s="175">
        <f t="shared" si="29"/>
        <v>0</v>
      </c>
      <c r="BD512" s="175" t="str">
        <f t="shared" si="30"/>
        <v/>
      </c>
      <c r="BE512" s="142" t="str">
        <f t="shared" si="28"/>
        <v/>
      </c>
      <c r="BF512" s="176" t="str">
        <f t="shared" si="31"/>
        <v/>
      </c>
    </row>
    <row r="513" spans="1:58">
      <c r="A513" s="166">
        <f>输入错误检查!B512</f>
        <v>0</v>
      </c>
      <c r="B513" s="108" t="str">
        <f>原始数据!B513</f>
        <v/>
      </c>
      <c r="C513" s="108" t="str">
        <f>原始数据!C513</f>
        <v/>
      </c>
      <c r="D513" s="108" t="str">
        <f>原始数据!D513</f>
        <v/>
      </c>
      <c r="E513" s="108" t="str">
        <f>原始数据!E513</f>
        <v/>
      </c>
      <c r="F513" s="108" t="str">
        <f>原始数据!F513</f>
        <v/>
      </c>
      <c r="G513" s="108">
        <f>原始数据!G513</f>
        <v>4</v>
      </c>
      <c r="H513" s="108" t="str">
        <f>原始数据!H513</f>
        <v>上</v>
      </c>
      <c r="I513" s="108" t="str">
        <f>IF(原始数据!Y513="","",原始数据!Y513)</f>
        <v/>
      </c>
      <c r="J513" s="108" t="str">
        <f>原始数据!J513</f>
        <v/>
      </c>
      <c r="K513" s="167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39" t="str">
        <f>IF(原始数据!AT513="","",原始数据!AT513)</f>
        <v/>
      </c>
      <c r="M513" s="177"/>
      <c r="N513" s="181"/>
      <c r="O513" s="181"/>
      <c r="P513" s="167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39" t="str">
        <f>IF(原始数据!AU513="","",原始数据!AU513)</f>
        <v/>
      </c>
      <c r="R513" s="177"/>
      <c r="S513" s="177"/>
      <c r="T513" s="177"/>
      <c r="U513" s="167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39" t="str">
        <f>IF(原始数据!AW513="","",原始数据!AW513)</f>
        <v/>
      </c>
      <c r="W513" s="177"/>
      <c r="X513" s="177"/>
      <c r="Y513" s="177"/>
      <c r="Z513" s="167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39" t="str">
        <f>IF(原始数据!AY513="","",原始数据!AY513)</f>
        <v/>
      </c>
      <c r="AB513" s="177"/>
      <c r="AC513" s="177"/>
      <c r="AD513" s="177"/>
      <c r="AE513" s="139" t="str">
        <f>IF(原始数据!K513="","",原始数据!K513)</f>
        <v/>
      </c>
      <c r="AF513" s="139" t="str">
        <f>IF(原始数据!L513="","",原始数据!L513)</f>
        <v/>
      </c>
      <c r="AG513" s="139" t="str">
        <f>IF(原始数据!AZ513="","",原始数据!AZ513)</f>
        <v/>
      </c>
      <c r="AH513" s="177"/>
      <c r="AI513" s="177"/>
      <c r="AJ513" s="177"/>
      <c r="AK513" s="177"/>
      <c r="AL513" s="177"/>
      <c r="AM513" s="168"/>
      <c r="AN513" s="168"/>
      <c r="AO513" s="168"/>
      <c r="AP513" s="168"/>
      <c r="AQ513" s="182"/>
      <c r="AR513" s="182"/>
      <c r="AS513" s="182"/>
      <c r="AT513" s="182"/>
      <c r="AU513" s="183"/>
      <c r="AV513" s="183"/>
      <c r="AW513" s="183"/>
      <c r="AX513" s="183"/>
      <c r="AY513" s="184"/>
      <c r="AZ513" s="184"/>
      <c r="BA513" s="173"/>
      <c r="BB513" s="174"/>
      <c r="BC513" s="175">
        <f t="shared" si="29"/>
        <v>0</v>
      </c>
      <c r="BD513" s="175" t="str">
        <f t="shared" si="30"/>
        <v/>
      </c>
      <c r="BE513" s="142" t="str">
        <f t="shared" si="28"/>
        <v/>
      </c>
      <c r="BF513" s="176" t="str">
        <f t="shared" si="31"/>
        <v/>
      </c>
    </row>
    <row r="514" spans="1:58">
      <c r="A514" s="166">
        <f>输入错误检查!B513</f>
        <v>0</v>
      </c>
      <c r="B514" s="108" t="str">
        <f>原始数据!B514</f>
        <v/>
      </c>
      <c r="C514" s="108" t="str">
        <f>原始数据!C514</f>
        <v/>
      </c>
      <c r="D514" s="108" t="str">
        <f>原始数据!D514</f>
        <v/>
      </c>
      <c r="E514" s="108" t="str">
        <f>原始数据!E514</f>
        <v/>
      </c>
      <c r="F514" s="108" t="str">
        <f>原始数据!F514</f>
        <v/>
      </c>
      <c r="G514" s="108">
        <f>原始数据!G514</f>
        <v>4</v>
      </c>
      <c r="H514" s="108" t="str">
        <f>原始数据!H514</f>
        <v>下</v>
      </c>
      <c r="I514" s="108" t="str">
        <f>IF(原始数据!Y514="","",原始数据!Y514)</f>
        <v/>
      </c>
      <c r="J514" s="108" t="str">
        <f>原始数据!J514</f>
        <v/>
      </c>
      <c r="K514" s="167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39" t="str">
        <f>IF(原始数据!AT514="","",原始数据!AT514)</f>
        <v/>
      </c>
      <c r="M514" s="177"/>
      <c r="N514" s="181"/>
      <c r="O514" s="181"/>
      <c r="P514" s="167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39" t="str">
        <f>IF(原始数据!AU514="","",原始数据!AU514)</f>
        <v/>
      </c>
      <c r="R514" s="177"/>
      <c r="S514" s="177"/>
      <c r="T514" s="177"/>
      <c r="U514" s="167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39" t="str">
        <f>IF(原始数据!AW514="","",原始数据!AW514)</f>
        <v/>
      </c>
      <c r="W514" s="177"/>
      <c r="X514" s="177"/>
      <c r="Y514" s="177"/>
      <c r="Z514" s="167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39" t="str">
        <f>IF(原始数据!AY514="","",原始数据!AY514)</f>
        <v/>
      </c>
      <c r="AB514" s="177"/>
      <c r="AC514" s="177"/>
      <c r="AD514" s="177"/>
      <c r="AE514" s="139" t="str">
        <f>IF(原始数据!K514="","",原始数据!K514)</f>
        <v/>
      </c>
      <c r="AF514" s="139" t="str">
        <f>IF(原始数据!L514="","",原始数据!L514)</f>
        <v/>
      </c>
      <c r="AG514" s="139" t="str">
        <f>IF(原始数据!AZ514="","",原始数据!AZ514)</f>
        <v/>
      </c>
      <c r="AH514" s="177"/>
      <c r="AI514" s="177"/>
      <c r="AJ514" s="177"/>
      <c r="AK514" s="177"/>
      <c r="AL514" s="177"/>
      <c r="AM514" s="168"/>
      <c r="AN514" s="168"/>
      <c r="AO514" s="168"/>
      <c r="AP514" s="168"/>
      <c r="AQ514" s="182"/>
      <c r="AR514" s="182"/>
      <c r="AS514" s="182"/>
      <c r="AT514" s="182"/>
      <c r="AU514" s="183"/>
      <c r="AV514" s="183"/>
      <c r="AW514" s="183"/>
      <c r="AX514" s="183"/>
      <c r="AY514" s="184"/>
      <c r="AZ514" s="184"/>
      <c r="BA514" s="173"/>
      <c r="BB514" s="174"/>
      <c r="BC514" s="175">
        <f t="shared" si="29"/>
        <v>0</v>
      </c>
      <c r="BD514" s="175" t="str">
        <f t="shared" si="30"/>
        <v/>
      </c>
      <c r="BE514" s="142" t="str">
        <f t="shared" si="28"/>
        <v/>
      </c>
      <c r="BF514" s="176" t="str">
        <f t="shared" si="31"/>
        <v/>
      </c>
    </row>
    <row r="515" spans="1:58">
      <c r="A515" s="166">
        <f>输入错误检查!B514</f>
        <v>0</v>
      </c>
      <c r="B515" s="108" t="str">
        <f>原始数据!B515</f>
        <v/>
      </c>
      <c r="C515" s="108" t="str">
        <f>原始数据!C515</f>
        <v/>
      </c>
      <c r="D515" s="108" t="str">
        <f>原始数据!D515</f>
        <v/>
      </c>
      <c r="E515" s="108" t="str">
        <f>原始数据!E515</f>
        <v/>
      </c>
      <c r="F515" s="108" t="str">
        <f>原始数据!F515</f>
        <v/>
      </c>
      <c r="G515" s="108">
        <f>原始数据!G515</f>
        <v>5</v>
      </c>
      <c r="H515" s="108" t="str">
        <f>原始数据!H515</f>
        <v>上</v>
      </c>
      <c r="I515" s="108" t="str">
        <f>IF(原始数据!Y515="","",原始数据!Y515)</f>
        <v/>
      </c>
      <c r="J515" s="108" t="str">
        <f>原始数据!J515</f>
        <v/>
      </c>
      <c r="K515" s="167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39" t="str">
        <f>IF(原始数据!AT515="","",原始数据!AT515)</f>
        <v/>
      </c>
      <c r="M515" s="177"/>
      <c r="N515" s="181"/>
      <c r="O515" s="181"/>
      <c r="P515" s="167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39" t="str">
        <f>IF(原始数据!AU515="","",原始数据!AU515)</f>
        <v/>
      </c>
      <c r="R515" s="177"/>
      <c r="S515" s="177"/>
      <c r="T515" s="177"/>
      <c r="U515" s="167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39" t="str">
        <f>IF(原始数据!AW515="","",原始数据!AW515)</f>
        <v/>
      </c>
      <c r="W515" s="177"/>
      <c r="X515" s="177"/>
      <c r="Y515" s="177"/>
      <c r="Z515" s="167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39" t="str">
        <f>IF(原始数据!AY515="","",原始数据!AY515)</f>
        <v/>
      </c>
      <c r="AB515" s="177"/>
      <c r="AC515" s="177"/>
      <c r="AD515" s="177"/>
      <c r="AE515" s="139" t="str">
        <f>IF(原始数据!K515="","",原始数据!K515)</f>
        <v/>
      </c>
      <c r="AF515" s="139" t="str">
        <f>IF(原始数据!L515="","",原始数据!L515)</f>
        <v/>
      </c>
      <c r="AG515" s="139" t="str">
        <f>IF(原始数据!AZ515="","",原始数据!AZ515)</f>
        <v/>
      </c>
      <c r="AH515" s="177"/>
      <c r="AI515" s="177"/>
      <c r="AJ515" s="177"/>
      <c r="AK515" s="177"/>
      <c r="AL515" s="177"/>
      <c r="AM515" s="168"/>
      <c r="AN515" s="168"/>
      <c r="AO515" s="168"/>
      <c r="AP515" s="168"/>
      <c r="AQ515" s="182"/>
      <c r="AR515" s="182"/>
      <c r="AS515" s="182"/>
      <c r="AT515" s="182"/>
      <c r="AU515" s="183"/>
      <c r="AV515" s="183"/>
      <c r="AW515" s="183"/>
      <c r="AX515" s="183"/>
      <c r="AY515" s="184"/>
      <c r="AZ515" s="184"/>
      <c r="BA515" s="173"/>
      <c r="BB515" s="174"/>
      <c r="BC515" s="175">
        <f t="shared" si="29"/>
        <v>0</v>
      </c>
      <c r="BD515" s="175" t="str">
        <f t="shared" si="30"/>
        <v/>
      </c>
      <c r="BE515" s="142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76" t="str">
        <f t="shared" si="31"/>
        <v/>
      </c>
    </row>
    <row r="516" spans="1:58">
      <c r="A516" s="166">
        <f>输入错误检查!B515</f>
        <v>0</v>
      </c>
      <c r="B516" s="108" t="str">
        <f>原始数据!B516</f>
        <v/>
      </c>
      <c r="C516" s="108" t="str">
        <f>原始数据!C516</f>
        <v/>
      </c>
      <c r="D516" s="108" t="str">
        <f>原始数据!D516</f>
        <v/>
      </c>
      <c r="E516" s="108" t="str">
        <f>原始数据!E516</f>
        <v/>
      </c>
      <c r="F516" s="108" t="str">
        <f>原始数据!F516</f>
        <v/>
      </c>
      <c r="G516" s="108">
        <f>原始数据!G516</f>
        <v>5</v>
      </c>
      <c r="H516" s="108" t="str">
        <f>原始数据!H516</f>
        <v>下</v>
      </c>
      <c r="I516" s="108" t="str">
        <f>IF(原始数据!Y516="","",原始数据!Y516)</f>
        <v/>
      </c>
      <c r="J516" s="108" t="str">
        <f>原始数据!J516</f>
        <v/>
      </c>
      <c r="K516" s="167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39" t="str">
        <f>IF(原始数据!AT516="","",原始数据!AT516)</f>
        <v/>
      </c>
      <c r="M516" s="177"/>
      <c r="N516" s="181"/>
      <c r="O516" s="181"/>
      <c r="P516" s="167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39" t="str">
        <f>IF(原始数据!AU516="","",原始数据!AU516)</f>
        <v/>
      </c>
      <c r="R516" s="177"/>
      <c r="S516" s="177"/>
      <c r="T516" s="177"/>
      <c r="U516" s="167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39" t="str">
        <f>IF(原始数据!AW516="","",原始数据!AW516)</f>
        <v/>
      </c>
      <c r="W516" s="177"/>
      <c r="X516" s="177"/>
      <c r="Y516" s="177"/>
      <c r="Z516" s="167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39" t="str">
        <f>IF(原始数据!AY516="","",原始数据!AY516)</f>
        <v/>
      </c>
      <c r="AB516" s="177"/>
      <c r="AC516" s="177"/>
      <c r="AD516" s="177"/>
      <c r="AE516" s="139" t="str">
        <f>IF(原始数据!K516="","",原始数据!K516)</f>
        <v/>
      </c>
      <c r="AF516" s="139" t="str">
        <f>IF(原始数据!L516="","",原始数据!L516)</f>
        <v/>
      </c>
      <c r="AG516" s="139" t="str">
        <f>IF(原始数据!AZ516="","",原始数据!AZ516)</f>
        <v/>
      </c>
      <c r="AH516" s="177"/>
      <c r="AI516" s="177"/>
      <c r="AJ516" s="177"/>
      <c r="AK516" s="177"/>
      <c r="AL516" s="177"/>
      <c r="AM516" s="168"/>
      <c r="AN516" s="168"/>
      <c r="AO516" s="168"/>
      <c r="AP516" s="168"/>
      <c r="AQ516" s="182"/>
      <c r="AR516" s="182"/>
      <c r="AS516" s="182"/>
      <c r="AT516" s="182"/>
      <c r="AU516" s="183"/>
      <c r="AV516" s="183"/>
      <c r="AW516" s="183"/>
      <c r="AX516" s="183"/>
      <c r="AY516" s="184"/>
      <c r="AZ516" s="184"/>
      <c r="BA516" s="173"/>
      <c r="BB516" s="174"/>
      <c r="BC516" s="175">
        <f t="shared" ref="BC516:BC579" si="33">AQ516*60+AR516-AN516*60-AO516</f>
        <v>0</v>
      </c>
      <c r="BD516" s="175" t="str">
        <f t="shared" ref="BD516:BD579" si="34">IF(AU516="","",AU516*60+AV516-200)</f>
        <v/>
      </c>
      <c r="BE516" s="142" t="str">
        <f t="shared" si="32"/>
        <v/>
      </c>
      <c r="BF516" s="176" t="str">
        <f t="shared" ref="BF516:BF579" si="35">IF(L516="","",L516&amp;","&amp;Q516&amp;","&amp;V516&amp;","&amp;AA516)</f>
        <v/>
      </c>
    </row>
    <row r="517" spans="1:58">
      <c r="A517" s="166">
        <f>输入错误检查!B516</f>
        <v>0</v>
      </c>
      <c r="B517" s="108" t="str">
        <f>原始数据!B517</f>
        <v/>
      </c>
      <c r="C517" s="108" t="str">
        <f>原始数据!C517</f>
        <v/>
      </c>
      <c r="D517" s="108" t="str">
        <f>原始数据!D517</f>
        <v/>
      </c>
      <c r="E517" s="108" t="str">
        <f>原始数据!E517</f>
        <v/>
      </c>
      <c r="F517" s="108" t="str">
        <f>原始数据!F517</f>
        <v/>
      </c>
      <c r="G517" s="108" t="str">
        <f>原始数据!G517</f>
        <v>加</v>
      </c>
      <c r="H517" s="108" t="str">
        <f>原始数据!H517</f>
        <v>上</v>
      </c>
      <c r="I517" s="108" t="str">
        <f>IF(原始数据!Y517="","",原始数据!Y517)</f>
        <v/>
      </c>
      <c r="J517" s="108" t="str">
        <f>原始数据!J517</f>
        <v/>
      </c>
      <c r="K517" s="167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39" t="str">
        <f>IF(原始数据!AT517="","",原始数据!AT517)</f>
        <v/>
      </c>
      <c r="M517" s="177"/>
      <c r="N517" s="181"/>
      <c r="O517" s="181"/>
      <c r="P517" s="167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39" t="str">
        <f>IF(原始数据!AU517="","",原始数据!AU517)</f>
        <v/>
      </c>
      <c r="R517" s="177"/>
      <c r="S517" s="177"/>
      <c r="T517" s="177"/>
      <c r="U517" s="167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39" t="str">
        <f>IF(原始数据!AW517="","",原始数据!AW517)</f>
        <v/>
      </c>
      <c r="W517" s="177"/>
      <c r="X517" s="177"/>
      <c r="Y517" s="177"/>
      <c r="Z517" s="167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39" t="str">
        <f>IF(原始数据!AY517="","",原始数据!AY517)</f>
        <v/>
      </c>
      <c r="AB517" s="177"/>
      <c r="AC517" s="177"/>
      <c r="AD517" s="177"/>
      <c r="AE517" s="139" t="str">
        <f>IF(原始数据!K517="","",原始数据!K517)</f>
        <v/>
      </c>
      <c r="AF517" s="139" t="str">
        <f>IF(原始数据!L517="","",原始数据!L517)</f>
        <v/>
      </c>
      <c r="AG517" s="139" t="str">
        <f>IF(原始数据!AZ517="","",原始数据!AZ517)</f>
        <v/>
      </c>
      <c r="AH517" s="177"/>
      <c r="AI517" s="177"/>
      <c r="AJ517" s="177"/>
      <c r="AK517" s="177"/>
      <c r="AL517" s="177"/>
      <c r="AM517" s="168"/>
      <c r="AN517" s="168"/>
      <c r="AO517" s="168"/>
      <c r="AP517" s="168"/>
      <c r="AQ517" s="182"/>
      <c r="AR517" s="182"/>
      <c r="AS517" s="182"/>
      <c r="AT517" s="182"/>
      <c r="AU517" s="183"/>
      <c r="AV517" s="183"/>
      <c r="AW517" s="183"/>
      <c r="AX517" s="183"/>
      <c r="AY517" s="184"/>
      <c r="AZ517" s="184"/>
      <c r="BA517" s="173"/>
      <c r="BB517" s="174"/>
      <c r="BC517" s="175">
        <f t="shared" si="33"/>
        <v>0</v>
      </c>
      <c r="BD517" s="175" t="str">
        <f t="shared" si="34"/>
        <v/>
      </c>
      <c r="BE517" s="142" t="str">
        <f t="shared" si="32"/>
        <v/>
      </c>
      <c r="BF517" s="176" t="str">
        <f t="shared" si="35"/>
        <v/>
      </c>
    </row>
    <row r="518" spans="1:58">
      <c r="A518" s="166">
        <f>输入错误检查!B517</f>
        <v>0</v>
      </c>
      <c r="B518" s="108" t="str">
        <f>原始数据!B518</f>
        <v/>
      </c>
      <c r="C518" s="108" t="str">
        <f>原始数据!C518</f>
        <v/>
      </c>
      <c r="D518" s="108" t="str">
        <f>原始数据!D518</f>
        <v/>
      </c>
      <c r="E518" s="108" t="str">
        <f>原始数据!E518</f>
        <v/>
      </c>
      <c r="F518" s="108" t="str">
        <f>原始数据!F518</f>
        <v/>
      </c>
      <c r="G518" s="108" t="str">
        <f>原始数据!G518</f>
        <v>加</v>
      </c>
      <c r="H518" s="108" t="str">
        <f>原始数据!H518</f>
        <v>下</v>
      </c>
      <c r="I518" s="108" t="str">
        <f>IF(原始数据!Y518="","",原始数据!Y518)</f>
        <v/>
      </c>
      <c r="J518" s="108" t="str">
        <f>原始数据!J518</f>
        <v/>
      </c>
      <c r="K518" s="167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39" t="str">
        <f>IF(原始数据!AT518="","",原始数据!AT518)</f>
        <v/>
      </c>
      <c r="M518" s="177"/>
      <c r="N518" s="181"/>
      <c r="O518" s="181"/>
      <c r="P518" s="167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39" t="str">
        <f>IF(原始数据!AU518="","",原始数据!AU518)</f>
        <v/>
      </c>
      <c r="R518" s="177"/>
      <c r="S518" s="177"/>
      <c r="T518" s="177"/>
      <c r="U518" s="167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39" t="str">
        <f>IF(原始数据!AW518="","",原始数据!AW518)</f>
        <v/>
      </c>
      <c r="W518" s="177"/>
      <c r="X518" s="177"/>
      <c r="Y518" s="177"/>
      <c r="Z518" s="167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39" t="str">
        <f>IF(原始数据!AY518="","",原始数据!AY518)</f>
        <v/>
      </c>
      <c r="AB518" s="177"/>
      <c r="AC518" s="177"/>
      <c r="AD518" s="177"/>
      <c r="AE518" s="139" t="str">
        <f>IF(原始数据!K518="","",原始数据!K518)</f>
        <v/>
      </c>
      <c r="AF518" s="139" t="str">
        <f>IF(原始数据!L518="","",原始数据!L518)</f>
        <v/>
      </c>
      <c r="AG518" s="139" t="str">
        <f>IF(原始数据!AZ518="","",原始数据!AZ518)</f>
        <v/>
      </c>
      <c r="AH518" s="177"/>
      <c r="AI518" s="177"/>
      <c r="AJ518" s="177"/>
      <c r="AK518" s="177"/>
      <c r="AL518" s="177"/>
      <c r="AM518" s="168"/>
      <c r="AN518" s="168"/>
      <c r="AO518" s="168"/>
      <c r="AP518" s="168"/>
      <c r="AQ518" s="182"/>
      <c r="AR518" s="182"/>
      <c r="AS518" s="182"/>
      <c r="AT518" s="182"/>
      <c r="AU518" s="183"/>
      <c r="AV518" s="183"/>
      <c r="AW518" s="183"/>
      <c r="AX518" s="183"/>
      <c r="AY518" s="184"/>
      <c r="AZ518" s="184"/>
      <c r="BA518" s="173"/>
      <c r="BB518" s="174"/>
      <c r="BC518" s="175">
        <f t="shared" si="33"/>
        <v>0</v>
      </c>
      <c r="BD518" s="175" t="str">
        <f t="shared" si="34"/>
        <v/>
      </c>
      <c r="BE518" s="142" t="str">
        <f t="shared" si="32"/>
        <v/>
      </c>
      <c r="BF518" s="176" t="str">
        <f t="shared" si="35"/>
        <v/>
      </c>
    </row>
    <row r="519" spans="1:58">
      <c r="A519" s="166">
        <f>输入错误检查!B518</f>
        <v>0</v>
      </c>
      <c r="B519" s="108" t="str">
        <f>原始数据!B519</f>
        <v/>
      </c>
      <c r="C519" s="108" t="str">
        <f>原始数据!C519</f>
        <v/>
      </c>
      <c r="D519" s="108" t="str">
        <f>原始数据!D519</f>
        <v/>
      </c>
      <c r="E519" s="108" t="str">
        <f>原始数据!E519</f>
        <v/>
      </c>
      <c r="F519" s="108" t="str">
        <f>原始数据!F519</f>
        <v/>
      </c>
      <c r="G519" s="108">
        <f>原始数据!G519</f>
        <v>1</v>
      </c>
      <c r="H519" s="108" t="str">
        <f>原始数据!H519</f>
        <v>上</v>
      </c>
      <c r="I519" s="108" t="str">
        <f>IF(原始数据!Y519="","",原始数据!Y519)</f>
        <v/>
      </c>
      <c r="J519" s="108" t="str">
        <f>原始数据!J519</f>
        <v/>
      </c>
      <c r="K519" s="167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39" t="str">
        <f>IF(原始数据!AT519="","",原始数据!AT519)</f>
        <v/>
      </c>
      <c r="M519" s="177"/>
      <c r="N519" s="181"/>
      <c r="O519" s="181"/>
      <c r="P519" s="167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39" t="str">
        <f>IF(原始数据!AU519="","",原始数据!AU519)</f>
        <v/>
      </c>
      <c r="R519" s="177"/>
      <c r="S519" s="177"/>
      <c r="T519" s="177"/>
      <c r="U519" s="167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39" t="str">
        <f>IF(原始数据!AW519="","",原始数据!AW519)</f>
        <v/>
      </c>
      <c r="W519" s="177"/>
      <c r="X519" s="177"/>
      <c r="Y519" s="177"/>
      <c r="Z519" s="167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39" t="str">
        <f>IF(原始数据!AY519="","",原始数据!AY519)</f>
        <v/>
      </c>
      <c r="AB519" s="177"/>
      <c r="AC519" s="177"/>
      <c r="AD519" s="177"/>
      <c r="AE519" s="139" t="str">
        <f>IF(原始数据!K519="","",原始数据!K519)</f>
        <v/>
      </c>
      <c r="AF519" s="139" t="str">
        <f>IF(原始数据!L519="","",原始数据!L519)</f>
        <v/>
      </c>
      <c r="AG519" s="139" t="str">
        <f>IF(原始数据!AZ519="","",原始数据!AZ519)</f>
        <v/>
      </c>
      <c r="AH519" s="177"/>
      <c r="AI519" s="177"/>
      <c r="AJ519" s="177"/>
      <c r="AK519" s="177"/>
      <c r="AL519" s="177"/>
      <c r="AM519" s="168"/>
      <c r="AN519" s="168"/>
      <c r="AO519" s="168"/>
      <c r="AP519" s="168"/>
      <c r="AQ519" s="182"/>
      <c r="AR519" s="182"/>
      <c r="AS519" s="182"/>
      <c r="AT519" s="182"/>
      <c r="AU519" s="183"/>
      <c r="AV519" s="183"/>
      <c r="AW519" s="183"/>
      <c r="AX519" s="183"/>
      <c r="AY519" s="184"/>
      <c r="AZ519" s="184"/>
      <c r="BA519" s="173"/>
      <c r="BB519" s="174"/>
      <c r="BC519" s="175">
        <f t="shared" si="33"/>
        <v>0</v>
      </c>
      <c r="BD519" s="175" t="str">
        <f t="shared" si="34"/>
        <v/>
      </c>
      <c r="BE519" s="142" t="str">
        <f t="shared" si="32"/>
        <v/>
      </c>
      <c r="BF519" s="176" t="str">
        <f t="shared" si="35"/>
        <v/>
      </c>
    </row>
    <row r="520" spans="1:58">
      <c r="A520" s="166">
        <f>输入错误检查!B519</f>
        <v>0</v>
      </c>
      <c r="B520" s="108" t="str">
        <f>原始数据!B520</f>
        <v/>
      </c>
      <c r="C520" s="108" t="str">
        <f>原始数据!C520</f>
        <v/>
      </c>
      <c r="D520" s="108" t="str">
        <f>原始数据!D520</f>
        <v/>
      </c>
      <c r="E520" s="108" t="str">
        <f>原始数据!E520</f>
        <v/>
      </c>
      <c r="F520" s="108" t="str">
        <f>原始数据!F520</f>
        <v/>
      </c>
      <c r="G520" s="108">
        <f>原始数据!G520</f>
        <v>1</v>
      </c>
      <c r="H520" s="108" t="str">
        <f>原始数据!H520</f>
        <v>下</v>
      </c>
      <c r="I520" s="108" t="str">
        <f>IF(原始数据!Y520="","",原始数据!Y520)</f>
        <v/>
      </c>
      <c r="J520" s="108" t="str">
        <f>原始数据!J520</f>
        <v/>
      </c>
      <c r="K520" s="167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39" t="str">
        <f>IF(原始数据!AT520="","",原始数据!AT520)</f>
        <v/>
      </c>
      <c r="M520" s="177"/>
      <c r="N520" s="181"/>
      <c r="O520" s="181"/>
      <c r="P520" s="167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39" t="str">
        <f>IF(原始数据!AU520="","",原始数据!AU520)</f>
        <v/>
      </c>
      <c r="R520" s="177"/>
      <c r="S520" s="177"/>
      <c r="T520" s="177"/>
      <c r="U520" s="167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39" t="str">
        <f>IF(原始数据!AW520="","",原始数据!AW520)</f>
        <v/>
      </c>
      <c r="W520" s="177"/>
      <c r="X520" s="177"/>
      <c r="Y520" s="177"/>
      <c r="Z520" s="167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39" t="str">
        <f>IF(原始数据!AY520="","",原始数据!AY520)</f>
        <v/>
      </c>
      <c r="AB520" s="177"/>
      <c r="AC520" s="177"/>
      <c r="AD520" s="177"/>
      <c r="AE520" s="139" t="str">
        <f>IF(原始数据!K520="","",原始数据!K520)</f>
        <v/>
      </c>
      <c r="AF520" s="139" t="str">
        <f>IF(原始数据!L520="","",原始数据!L520)</f>
        <v/>
      </c>
      <c r="AG520" s="139" t="str">
        <f>IF(原始数据!AZ520="","",原始数据!AZ520)</f>
        <v/>
      </c>
      <c r="AH520" s="177"/>
      <c r="AI520" s="177"/>
      <c r="AJ520" s="177"/>
      <c r="AK520" s="177"/>
      <c r="AL520" s="177"/>
      <c r="AM520" s="168"/>
      <c r="AN520" s="168"/>
      <c r="AO520" s="168"/>
      <c r="AP520" s="168"/>
      <c r="AQ520" s="182"/>
      <c r="AR520" s="182"/>
      <c r="AS520" s="182"/>
      <c r="AT520" s="182"/>
      <c r="AU520" s="183"/>
      <c r="AV520" s="183"/>
      <c r="AW520" s="183"/>
      <c r="AX520" s="183"/>
      <c r="AY520" s="184"/>
      <c r="AZ520" s="184"/>
      <c r="BA520" s="173"/>
      <c r="BB520" s="174"/>
      <c r="BC520" s="175">
        <f t="shared" si="33"/>
        <v>0</v>
      </c>
      <c r="BD520" s="175" t="str">
        <f t="shared" si="34"/>
        <v/>
      </c>
      <c r="BE520" s="142" t="str">
        <f t="shared" si="32"/>
        <v/>
      </c>
      <c r="BF520" s="176" t="str">
        <f t="shared" si="35"/>
        <v/>
      </c>
    </row>
    <row r="521" spans="1:58">
      <c r="A521" s="166">
        <f>输入错误检查!B520</f>
        <v>0</v>
      </c>
      <c r="B521" s="108" t="str">
        <f>原始数据!B521</f>
        <v/>
      </c>
      <c r="C521" s="108" t="str">
        <f>原始数据!C521</f>
        <v/>
      </c>
      <c r="D521" s="108" t="str">
        <f>原始数据!D521</f>
        <v/>
      </c>
      <c r="E521" s="108" t="str">
        <f>原始数据!E521</f>
        <v/>
      </c>
      <c r="F521" s="108" t="str">
        <f>原始数据!F521</f>
        <v/>
      </c>
      <c r="G521" s="108">
        <f>原始数据!G521</f>
        <v>2</v>
      </c>
      <c r="H521" s="108" t="str">
        <f>原始数据!H521</f>
        <v>上</v>
      </c>
      <c r="I521" s="108" t="str">
        <f>IF(原始数据!Y521="","",原始数据!Y521)</f>
        <v/>
      </c>
      <c r="J521" s="108" t="str">
        <f>原始数据!J521</f>
        <v/>
      </c>
      <c r="K521" s="167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39" t="str">
        <f>IF(原始数据!AT521="","",原始数据!AT521)</f>
        <v/>
      </c>
      <c r="M521" s="177"/>
      <c r="N521" s="181"/>
      <c r="O521" s="181"/>
      <c r="P521" s="167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39" t="str">
        <f>IF(原始数据!AU521="","",原始数据!AU521)</f>
        <v/>
      </c>
      <c r="R521" s="177"/>
      <c r="S521" s="177"/>
      <c r="T521" s="177"/>
      <c r="U521" s="167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39" t="str">
        <f>IF(原始数据!AW521="","",原始数据!AW521)</f>
        <v/>
      </c>
      <c r="W521" s="177"/>
      <c r="X521" s="177"/>
      <c r="Y521" s="177"/>
      <c r="Z521" s="167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39" t="str">
        <f>IF(原始数据!AY521="","",原始数据!AY521)</f>
        <v/>
      </c>
      <c r="AB521" s="177"/>
      <c r="AC521" s="177"/>
      <c r="AD521" s="177"/>
      <c r="AE521" s="139" t="str">
        <f>IF(原始数据!K521="","",原始数据!K521)</f>
        <v/>
      </c>
      <c r="AF521" s="139" t="str">
        <f>IF(原始数据!L521="","",原始数据!L521)</f>
        <v/>
      </c>
      <c r="AG521" s="139" t="str">
        <f>IF(原始数据!AZ521="","",原始数据!AZ521)</f>
        <v/>
      </c>
      <c r="AH521" s="177"/>
      <c r="AI521" s="177"/>
      <c r="AJ521" s="177"/>
      <c r="AK521" s="177"/>
      <c r="AL521" s="177"/>
      <c r="AM521" s="168"/>
      <c r="AN521" s="168"/>
      <c r="AO521" s="168"/>
      <c r="AP521" s="168"/>
      <c r="AQ521" s="182"/>
      <c r="AR521" s="182"/>
      <c r="AS521" s="182"/>
      <c r="AT521" s="182"/>
      <c r="AU521" s="183"/>
      <c r="AV521" s="183"/>
      <c r="AW521" s="183"/>
      <c r="AX521" s="183"/>
      <c r="AY521" s="184"/>
      <c r="AZ521" s="184"/>
      <c r="BA521" s="173"/>
      <c r="BB521" s="174"/>
      <c r="BC521" s="175">
        <f t="shared" si="33"/>
        <v>0</v>
      </c>
      <c r="BD521" s="175" t="str">
        <f t="shared" si="34"/>
        <v/>
      </c>
      <c r="BE521" s="142" t="str">
        <f t="shared" si="32"/>
        <v/>
      </c>
      <c r="BF521" s="176" t="str">
        <f t="shared" si="35"/>
        <v/>
      </c>
    </row>
    <row r="522" spans="1:58">
      <c r="A522" s="166">
        <f>输入错误检查!B521</f>
        <v>0</v>
      </c>
      <c r="B522" s="108" t="str">
        <f>原始数据!B522</f>
        <v/>
      </c>
      <c r="C522" s="108" t="str">
        <f>原始数据!C522</f>
        <v/>
      </c>
      <c r="D522" s="108" t="str">
        <f>原始数据!D522</f>
        <v/>
      </c>
      <c r="E522" s="108" t="str">
        <f>原始数据!E522</f>
        <v/>
      </c>
      <c r="F522" s="108" t="str">
        <f>原始数据!F522</f>
        <v/>
      </c>
      <c r="G522" s="108">
        <f>原始数据!G522</f>
        <v>2</v>
      </c>
      <c r="H522" s="108" t="str">
        <f>原始数据!H522</f>
        <v>下</v>
      </c>
      <c r="I522" s="108" t="str">
        <f>IF(原始数据!Y522="","",原始数据!Y522)</f>
        <v/>
      </c>
      <c r="J522" s="108" t="str">
        <f>原始数据!J522</f>
        <v/>
      </c>
      <c r="K522" s="167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39" t="str">
        <f>IF(原始数据!AT522="","",原始数据!AT522)</f>
        <v/>
      </c>
      <c r="M522" s="177"/>
      <c r="N522" s="181"/>
      <c r="O522" s="181"/>
      <c r="P522" s="167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39" t="str">
        <f>IF(原始数据!AU522="","",原始数据!AU522)</f>
        <v/>
      </c>
      <c r="R522" s="177"/>
      <c r="S522" s="177"/>
      <c r="T522" s="177"/>
      <c r="U522" s="167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39" t="str">
        <f>IF(原始数据!AW522="","",原始数据!AW522)</f>
        <v/>
      </c>
      <c r="W522" s="177"/>
      <c r="X522" s="177"/>
      <c r="Y522" s="177"/>
      <c r="Z522" s="167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39" t="str">
        <f>IF(原始数据!AY522="","",原始数据!AY522)</f>
        <v/>
      </c>
      <c r="AB522" s="177"/>
      <c r="AC522" s="177"/>
      <c r="AD522" s="177"/>
      <c r="AE522" s="139" t="str">
        <f>IF(原始数据!K522="","",原始数据!K522)</f>
        <v/>
      </c>
      <c r="AF522" s="139" t="str">
        <f>IF(原始数据!L522="","",原始数据!L522)</f>
        <v/>
      </c>
      <c r="AG522" s="139" t="str">
        <f>IF(原始数据!AZ522="","",原始数据!AZ522)</f>
        <v/>
      </c>
      <c r="AH522" s="177"/>
      <c r="AI522" s="177"/>
      <c r="AJ522" s="177"/>
      <c r="AK522" s="177"/>
      <c r="AL522" s="177"/>
      <c r="AM522" s="168"/>
      <c r="AN522" s="168"/>
      <c r="AO522" s="168"/>
      <c r="AP522" s="168"/>
      <c r="AQ522" s="182"/>
      <c r="AR522" s="182"/>
      <c r="AS522" s="182"/>
      <c r="AT522" s="182"/>
      <c r="AU522" s="183"/>
      <c r="AV522" s="183"/>
      <c r="AW522" s="183"/>
      <c r="AX522" s="183"/>
      <c r="AY522" s="184"/>
      <c r="AZ522" s="184"/>
      <c r="BA522" s="173"/>
      <c r="BB522" s="174"/>
      <c r="BC522" s="175">
        <f t="shared" si="33"/>
        <v>0</v>
      </c>
      <c r="BD522" s="175" t="str">
        <f t="shared" si="34"/>
        <v/>
      </c>
      <c r="BE522" s="142" t="str">
        <f t="shared" si="32"/>
        <v/>
      </c>
      <c r="BF522" s="176" t="str">
        <f t="shared" si="35"/>
        <v/>
      </c>
    </row>
    <row r="523" spans="1:58">
      <c r="A523" s="166">
        <f>输入错误检查!B522</f>
        <v>0</v>
      </c>
      <c r="B523" s="108" t="str">
        <f>原始数据!B523</f>
        <v/>
      </c>
      <c r="C523" s="108" t="str">
        <f>原始数据!C523</f>
        <v/>
      </c>
      <c r="D523" s="108" t="str">
        <f>原始数据!D523</f>
        <v/>
      </c>
      <c r="E523" s="108" t="str">
        <f>原始数据!E523</f>
        <v/>
      </c>
      <c r="F523" s="108" t="str">
        <f>原始数据!F523</f>
        <v/>
      </c>
      <c r="G523" s="108">
        <f>原始数据!G523</f>
        <v>3</v>
      </c>
      <c r="H523" s="108" t="str">
        <f>原始数据!H523</f>
        <v>上</v>
      </c>
      <c r="I523" s="108" t="str">
        <f>IF(原始数据!Y523="","",原始数据!Y523)</f>
        <v/>
      </c>
      <c r="J523" s="108" t="str">
        <f>原始数据!J523</f>
        <v/>
      </c>
      <c r="K523" s="167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39" t="str">
        <f>IF(原始数据!AT523="","",原始数据!AT523)</f>
        <v/>
      </c>
      <c r="M523" s="177"/>
      <c r="N523" s="181"/>
      <c r="O523" s="181"/>
      <c r="P523" s="167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39" t="str">
        <f>IF(原始数据!AU523="","",原始数据!AU523)</f>
        <v/>
      </c>
      <c r="R523" s="177"/>
      <c r="S523" s="177"/>
      <c r="T523" s="177"/>
      <c r="U523" s="167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39" t="str">
        <f>IF(原始数据!AW523="","",原始数据!AW523)</f>
        <v/>
      </c>
      <c r="W523" s="177"/>
      <c r="X523" s="177"/>
      <c r="Y523" s="177"/>
      <c r="Z523" s="167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39" t="str">
        <f>IF(原始数据!AY523="","",原始数据!AY523)</f>
        <v/>
      </c>
      <c r="AB523" s="177"/>
      <c r="AC523" s="177"/>
      <c r="AD523" s="177"/>
      <c r="AE523" s="139" t="str">
        <f>IF(原始数据!K523="","",原始数据!K523)</f>
        <v/>
      </c>
      <c r="AF523" s="139" t="str">
        <f>IF(原始数据!L523="","",原始数据!L523)</f>
        <v/>
      </c>
      <c r="AG523" s="139" t="str">
        <f>IF(原始数据!AZ523="","",原始数据!AZ523)</f>
        <v/>
      </c>
      <c r="AH523" s="177"/>
      <c r="AI523" s="177"/>
      <c r="AJ523" s="177"/>
      <c r="AK523" s="177"/>
      <c r="AL523" s="177"/>
      <c r="AM523" s="168"/>
      <c r="AN523" s="168"/>
      <c r="AO523" s="168"/>
      <c r="AP523" s="168"/>
      <c r="AQ523" s="182"/>
      <c r="AR523" s="182"/>
      <c r="AS523" s="182"/>
      <c r="AT523" s="182"/>
      <c r="AU523" s="183"/>
      <c r="AV523" s="183"/>
      <c r="AW523" s="183"/>
      <c r="AX523" s="183"/>
      <c r="AY523" s="184"/>
      <c r="AZ523" s="184"/>
      <c r="BA523" s="173"/>
      <c r="BB523" s="174"/>
      <c r="BC523" s="175">
        <f t="shared" si="33"/>
        <v>0</v>
      </c>
      <c r="BD523" s="175" t="str">
        <f t="shared" si="34"/>
        <v/>
      </c>
      <c r="BE523" s="142" t="str">
        <f t="shared" si="32"/>
        <v/>
      </c>
      <c r="BF523" s="176" t="str">
        <f t="shared" si="35"/>
        <v/>
      </c>
    </row>
    <row r="524" spans="1:58">
      <c r="A524" s="166">
        <f>输入错误检查!B523</f>
        <v>0</v>
      </c>
      <c r="B524" s="108" t="str">
        <f>原始数据!B524</f>
        <v/>
      </c>
      <c r="C524" s="108" t="str">
        <f>原始数据!C524</f>
        <v/>
      </c>
      <c r="D524" s="108" t="str">
        <f>原始数据!D524</f>
        <v/>
      </c>
      <c r="E524" s="108" t="str">
        <f>原始数据!E524</f>
        <v/>
      </c>
      <c r="F524" s="108" t="str">
        <f>原始数据!F524</f>
        <v/>
      </c>
      <c r="G524" s="108">
        <f>原始数据!G524</f>
        <v>3</v>
      </c>
      <c r="H524" s="108" t="str">
        <f>原始数据!H524</f>
        <v>下</v>
      </c>
      <c r="I524" s="108" t="str">
        <f>IF(原始数据!Y524="","",原始数据!Y524)</f>
        <v/>
      </c>
      <c r="J524" s="108" t="str">
        <f>原始数据!J524</f>
        <v/>
      </c>
      <c r="K524" s="167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39" t="str">
        <f>IF(原始数据!AT524="","",原始数据!AT524)</f>
        <v/>
      </c>
      <c r="M524" s="177"/>
      <c r="N524" s="181"/>
      <c r="O524" s="181"/>
      <c r="P524" s="167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39" t="str">
        <f>IF(原始数据!AU524="","",原始数据!AU524)</f>
        <v/>
      </c>
      <c r="R524" s="177"/>
      <c r="S524" s="177"/>
      <c r="T524" s="177"/>
      <c r="U524" s="167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39" t="str">
        <f>IF(原始数据!AW524="","",原始数据!AW524)</f>
        <v/>
      </c>
      <c r="W524" s="177"/>
      <c r="X524" s="177"/>
      <c r="Y524" s="177"/>
      <c r="Z524" s="167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39" t="str">
        <f>IF(原始数据!AY524="","",原始数据!AY524)</f>
        <v/>
      </c>
      <c r="AB524" s="177"/>
      <c r="AC524" s="177"/>
      <c r="AD524" s="177"/>
      <c r="AE524" s="139" t="str">
        <f>IF(原始数据!K524="","",原始数据!K524)</f>
        <v/>
      </c>
      <c r="AF524" s="139" t="str">
        <f>IF(原始数据!L524="","",原始数据!L524)</f>
        <v/>
      </c>
      <c r="AG524" s="139" t="str">
        <f>IF(原始数据!AZ524="","",原始数据!AZ524)</f>
        <v/>
      </c>
      <c r="AH524" s="177"/>
      <c r="AI524" s="177"/>
      <c r="AJ524" s="177"/>
      <c r="AK524" s="177"/>
      <c r="AL524" s="177"/>
      <c r="AM524" s="168"/>
      <c r="AN524" s="168"/>
      <c r="AO524" s="168"/>
      <c r="AP524" s="168"/>
      <c r="AQ524" s="182"/>
      <c r="AR524" s="182"/>
      <c r="AS524" s="182"/>
      <c r="AT524" s="182"/>
      <c r="AU524" s="183"/>
      <c r="AV524" s="183"/>
      <c r="AW524" s="183"/>
      <c r="AX524" s="183"/>
      <c r="AY524" s="184"/>
      <c r="AZ524" s="184"/>
      <c r="BA524" s="173"/>
      <c r="BB524" s="174"/>
      <c r="BC524" s="175">
        <f t="shared" si="33"/>
        <v>0</v>
      </c>
      <c r="BD524" s="175" t="str">
        <f t="shared" si="34"/>
        <v/>
      </c>
      <c r="BE524" s="142" t="str">
        <f t="shared" si="32"/>
        <v/>
      </c>
      <c r="BF524" s="176" t="str">
        <f t="shared" si="35"/>
        <v/>
      </c>
    </row>
    <row r="525" spans="1:58">
      <c r="A525" s="166">
        <f>输入错误检查!B524</f>
        <v>0</v>
      </c>
      <c r="B525" s="108" t="str">
        <f>原始数据!B525</f>
        <v/>
      </c>
      <c r="C525" s="108" t="str">
        <f>原始数据!C525</f>
        <v/>
      </c>
      <c r="D525" s="108" t="str">
        <f>原始数据!D525</f>
        <v/>
      </c>
      <c r="E525" s="108" t="str">
        <f>原始数据!E525</f>
        <v/>
      </c>
      <c r="F525" s="108" t="str">
        <f>原始数据!F525</f>
        <v/>
      </c>
      <c r="G525" s="108">
        <f>原始数据!G525</f>
        <v>4</v>
      </c>
      <c r="H525" s="108" t="str">
        <f>原始数据!H525</f>
        <v>上</v>
      </c>
      <c r="I525" s="108" t="str">
        <f>IF(原始数据!Y525="","",原始数据!Y525)</f>
        <v/>
      </c>
      <c r="J525" s="108" t="str">
        <f>原始数据!J525</f>
        <v/>
      </c>
      <c r="K525" s="167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39" t="str">
        <f>IF(原始数据!AT525="","",原始数据!AT525)</f>
        <v/>
      </c>
      <c r="M525" s="177"/>
      <c r="N525" s="181"/>
      <c r="O525" s="181"/>
      <c r="P525" s="167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39" t="str">
        <f>IF(原始数据!AU525="","",原始数据!AU525)</f>
        <v/>
      </c>
      <c r="R525" s="177"/>
      <c r="S525" s="177"/>
      <c r="T525" s="177"/>
      <c r="U525" s="167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39" t="str">
        <f>IF(原始数据!AW525="","",原始数据!AW525)</f>
        <v/>
      </c>
      <c r="W525" s="177"/>
      <c r="X525" s="177"/>
      <c r="Y525" s="177"/>
      <c r="Z525" s="167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39" t="str">
        <f>IF(原始数据!AY525="","",原始数据!AY525)</f>
        <v/>
      </c>
      <c r="AB525" s="177"/>
      <c r="AC525" s="177"/>
      <c r="AD525" s="177"/>
      <c r="AE525" s="139" t="str">
        <f>IF(原始数据!K525="","",原始数据!K525)</f>
        <v/>
      </c>
      <c r="AF525" s="139" t="str">
        <f>IF(原始数据!L525="","",原始数据!L525)</f>
        <v/>
      </c>
      <c r="AG525" s="139" t="str">
        <f>IF(原始数据!AZ525="","",原始数据!AZ525)</f>
        <v/>
      </c>
      <c r="AH525" s="177"/>
      <c r="AI525" s="177"/>
      <c r="AJ525" s="177"/>
      <c r="AK525" s="177"/>
      <c r="AL525" s="177"/>
      <c r="AM525" s="168"/>
      <c r="AN525" s="168"/>
      <c r="AO525" s="168"/>
      <c r="AP525" s="168"/>
      <c r="AQ525" s="182"/>
      <c r="AR525" s="182"/>
      <c r="AS525" s="182"/>
      <c r="AT525" s="182"/>
      <c r="AU525" s="183"/>
      <c r="AV525" s="183"/>
      <c r="AW525" s="183"/>
      <c r="AX525" s="183"/>
      <c r="AY525" s="184"/>
      <c r="AZ525" s="184"/>
      <c r="BA525" s="173"/>
      <c r="BB525" s="174"/>
      <c r="BC525" s="175">
        <f t="shared" si="33"/>
        <v>0</v>
      </c>
      <c r="BD525" s="175" t="str">
        <f t="shared" si="34"/>
        <v/>
      </c>
      <c r="BE525" s="142" t="str">
        <f t="shared" si="32"/>
        <v/>
      </c>
      <c r="BF525" s="176" t="str">
        <f t="shared" si="35"/>
        <v/>
      </c>
    </row>
    <row r="526" spans="1:58">
      <c r="A526" s="166">
        <f>输入错误检查!B525</f>
        <v>0</v>
      </c>
      <c r="B526" s="108" t="str">
        <f>原始数据!B526</f>
        <v/>
      </c>
      <c r="C526" s="108" t="str">
        <f>原始数据!C526</f>
        <v/>
      </c>
      <c r="D526" s="108" t="str">
        <f>原始数据!D526</f>
        <v/>
      </c>
      <c r="E526" s="108" t="str">
        <f>原始数据!E526</f>
        <v/>
      </c>
      <c r="F526" s="108" t="str">
        <f>原始数据!F526</f>
        <v/>
      </c>
      <c r="G526" s="108">
        <f>原始数据!G526</f>
        <v>4</v>
      </c>
      <c r="H526" s="108" t="str">
        <f>原始数据!H526</f>
        <v>下</v>
      </c>
      <c r="I526" s="108" t="str">
        <f>IF(原始数据!Y526="","",原始数据!Y526)</f>
        <v/>
      </c>
      <c r="J526" s="108" t="str">
        <f>原始数据!J526</f>
        <v/>
      </c>
      <c r="K526" s="167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39" t="str">
        <f>IF(原始数据!AT526="","",原始数据!AT526)</f>
        <v/>
      </c>
      <c r="M526" s="177"/>
      <c r="N526" s="181"/>
      <c r="O526" s="181"/>
      <c r="P526" s="167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39" t="str">
        <f>IF(原始数据!AU526="","",原始数据!AU526)</f>
        <v/>
      </c>
      <c r="R526" s="177"/>
      <c r="S526" s="177"/>
      <c r="T526" s="177"/>
      <c r="U526" s="167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39" t="str">
        <f>IF(原始数据!AW526="","",原始数据!AW526)</f>
        <v/>
      </c>
      <c r="W526" s="177"/>
      <c r="X526" s="177"/>
      <c r="Y526" s="177"/>
      <c r="Z526" s="167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39" t="str">
        <f>IF(原始数据!AY526="","",原始数据!AY526)</f>
        <v/>
      </c>
      <c r="AB526" s="177"/>
      <c r="AC526" s="177"/>
      <c r="AD526" s="177"/>
      <c r="AE526" s="139" t="str">
        <f>IF(原始数据!K526="","",原始数据!K526)</f>
        <v/>
      </c>
      <c r="AF526" s="139" t="str">
        <f>IF(原始数据!L526="","",原始数据!L526)</f>
        <v/>
      </c>
      <c r="AG526" s="139" t="str">
        <f>IF(原始数据!AZ526="","",原始数据!AZ526)</f>
        <v/>
      </c>
      <c r="AH526" s="177"/>
      <c r="AI526" s="177"/>
      <c r="AJ526" s="177"/>
      <c r="AK526" s="177"/>
      <c r="AL526" s="177"/>
      <c r="AM526" s="168"/>
      <c r="AN526" s="168"/>
      <c r="AO526" s="168"/>
      <c r="AP526" s="168"/>
      <c r="AQ526" s="182"/>
      <c r="AR526" s="182"/>
      <c r="AS526" s="182"/>
      <c r="AT526" s="182"/>
      <c r="AU526" s="183"/>
      <c r="AV526" s="183"/>
      <c r="AW526" s="183"/>
      <c r="AX526" s="183"/>
      <c r="AY526" s="184"/>
      <c r="AZ526" s="184"/>
      <c r="BA526" s="173"/>
      <c r="BB526" s="174"/>
      <c r="BC526" s="175">
        <f t="shared" si="33"/>
        <v>0</v>
      </c>
      <c r="BD526" s="175" t="str">
        <f t="shared" si="34"/>
        <v/>
      </c>
      <c r="BE526" s="142" t="str">
        <f t="shared" si="32"/>
        <v/>
      </c>
      <c r="BF526" s="176" t="str">
        <f t="shared" si="35"/>
        <v/>
      </c>
    </row>
    <row r="527" spans="1:58">
      <c r="A527" s="166">
        <f>输入错误检查!B526</f>
        <v>0</v>
      </c>
      <c r="B527" s="108" t="str">
        <f>原始数据!B527</f>
        <v/>
      </c>
      <c r="C527" s="108" t="str">
        <f>原始数据!C527</f>
        <v/>
      </c>
      <c r="D527" s="108" t="str">
        <f>原始数据!D527</f>
        <v/>
      </c>
      <c r="E527" s="108" t="str">
        <f>原始数据!E527</f>
        <v/>
      </c>
      <c r="F527" s="108" t="str">
        <f>原始数据!F527</f>
        <v/>
      </c>
      <c r="G527" s="108">
        <f>原始数据!G527</f>
        <v>5</v>
      </c>
      <c r="H527" s="108" t="str">
        <f>原始数据!H527</f>
        <v>上</v>
      </c>
      <c r="I527" s="108" t="str">
        <f>IF(原始数据!Y527="","",原始数据!Y527)</f>
        <v/>
      </c>
      <c r="J527" s="108" t="str">
        <f>原始数据!J527</f>
        <v/>
      </c>
      <c r="K527" s="167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39" t="str">
        <f>IF(原始数据!AT527="","",原始数据!AT527)</f>
        <v/>
      </c>
      <c r="M527" s="177"/>
      <c r="N527" s="181"/>
      <c r="O527" s="181"/>
      <c r="P527" s="167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39" t="str">
        <f>IF(原始数据!AU527="","",原始数据!AU527)</f>
        <v/>
      </c>
      <c r="R527" s="177"/>
      <c r="S527" s="177"/>
      <c r="T527" s="177"/>
      <c r="U527" s="167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39" t="str">
        <f>IF(原始数据!AW527="","",原始数据!AW527)</f>
        <v/>
      </c>
      <c r="W527" s="177"/>
      <c r="X527" s="177"/>
      <c r="Y527" s="177"/>
      <c r="Z527" s="167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39" t="str">
        <f>IF(原始数据!AY527="","",原始数据!AY527)</f>
        <v/>
      </c>
      <c r="AB527" s="177"/>
      <c r="AC527" s="177"/>
      <c r="AD527" s="177"/>
      <c r="AE527" s="139" t="str">
        <f>IF(原始数据!K527="","",原始数据!K527)</f>
        <v/>
      </c>
      <c r="AF527" s="139" t="str">
        <f>IF(原始数据!L527="","",原始数据!L527)</f>
        <v/>
      </c>
      <c r="AG527" s="139" t="str">
        <f>IF(原始数据!AZ527="","",原始数据!AZ527)</f>
        <v/>
      </c>
      <c r="AH527" s="177"/>
      <c r="AI527" s="177"/>
      <c r="AJ527" s="177"/>
      <c r="AK527" s="177"/>
      <c r="AL527" s="177"/>
      <c r="AM527" s="168"/>
      <c r="AN527" s="168"/>
      <c r="AO527" s="168"/>
      <c r="AP527" s="168"/>
      <c r="AQ527" s="182"/>
      <c r="AR527" s="182"/>
      <c r="AS527" s="182"/>
      <c r="AT527" s="182"/>
      <c r="AU527" s="183"/>
      <c r="AV527" s="183"/>
      <c r="AW527" s="183"/>
      <c r="AX527" s="183"/>
      <c r="AY527" s="184"/>
      <c r="AZ527" s="184"/>
      <c r="BA527" s="173"/>
      <c r="BB527" s="174"/>
      <c r="BC527" s="175">
        <f t="shared" si="33"/>
        <v>0</v>
      </c>
      <c r="BD527" s="175" t="str">
        <f t="shared" si="34"/>
        <v/>
      </c>
      <c r="BE527" s="142" t="str">
        <f t="shared" si="32"/>
        <v/>
      </c>
      <c r="BF527" s="176" t="str">
        <f t="shared" si="35"/>
        <v/>
      </c>
    </row>
    <row r="528" spans="1:58">
      <c r="A528" s="166">
        <f>输入错误检查!B527</f>
        <v>0</v>
      </c>
      <c r="B528" s="108" t="str">
        <f>原始数据!B528</f>
        <v/>
      </c>
      <c r="C528" s="108" t="str">
        <f>原始数据!C528</f>
        <v/>
      </c>
      <c r="D528" s="108" t="str">
        <f>原始数据!D528</f>
        <v/>
      </c>
      <c r="E528" s="108" t="str">
        <f>原始数据!E528</f>
        <v/>
      </c>
      <c r="F528" s="108" t="str">
        <f>原始数据!F528</f>
        <v/>
      </c>
      <c r="G528" s="108">
        <f>原始数据!G528</f>
        <v>5</v>
      </c>
      <c r="H528" s="108" t="str">
        <f>原始数据!H528</f>
        <v>下</v>
      </c>
      <c r="I528" s="108" t="str">
        <f>IF(原始数据!Y528="","",原始数据!Y528)</f>
        <v/>
      </c>
      <c r="J528" s="108" t="str">
        <f>原始数据!J528</f>
        <v/>
      </c>
      <c r="K528" s="167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39" t="str">
        <f>IF(原始数据!AT528="","",原始数据!AT528)</f>
        <v/>
      </c>
      <c r="M528" s="177"/>
      <c r="N528" s="181"/>
      <c r="O528" s="181"/>
      <c r="P528" s="167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39" t="str">
        <f>IF(原始数据!AU528="","",原始数据!AU528)</f>
        <v/>
      </c>
      <c r="R528" s="177"/>
      <c r="S528" s="177"/>
      <c r="T528" s="177"/>
      <c r="U528" s="167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39" t="str">
        <f>IF(原始数据!AW528="","",原始数据!AW528)</f>
        <v/>
      </c>
      <c r="W528" s="177"/>
      <c r="X528" s="177"/>
      <c r="Y528" s="177"/>
      <c r="Z528" s="167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39" t="str">
        <f>IF(原始数据!AY528="","",原始数据!AY528)</f>
        <v/>
      </c>
      <c r="AB528" s="177"/>
      <c r="AC528" s="177"/>
      <c r="AD528" s="177"/>
      <c r="AE528" s="139" t="str">
        <f>IF(原始数据!K528="","",原始数据!K528)</f>
        <v/>
      </c>
      <c r="AF528" s="139" t="str">
        <f>IF(原始数据!L528="","",原始数据!L528)</f>
        <v/>
      </c>
      <c r="AG528" s="139" t="str">
        <f>IF(原始数据!AZ528="","",原始数据!AZ528)</f>
        <v/>
      </c>
      <c r="AH528" s="177"/>
      <c r="AI528" s="177"/>
      <c r="AJ528" s="177"/>
      <c r="AK528" s="177"/>
      <c r="AL528" s="177"/>
      <c r="AM528" s="168"/>
      <c r="AN528" s="168"/>
      <c r="AO528" s="168"/>
      <c r="AP528" s="168"/>
      <c r="AQ528" s="182"/>
      <c r="AR528" s="182"/>
      <c r="AS528" s="182"/>
      <c r="AT528" s="182"/>
      <c r="AU528" s="183"/>
      <c r="AV528" s="183"/>
      <c r="AW528" s="183"/>
      <c r="AX528" s="183"/>
      <c r="AY528" s="184"/>
      <c r="AZ528" s="184"/>
      <c r="BA528" s="173"/>
      <c r="BB528" s="174"/>
      <c r="BC528" s="175">
        <f t="shared" si="33"/>
        <v>0</v>
      </c>
      <c r="BD528" s="175" t="str">
        <f t="shared" si="34"/>
        <v/>
      </c>
      <c r="BE528" s="142" t="str">
        <f t="shared" si="32"/>
        <v/>
      </c>
      <c r="BF528" s="176" t="str">
        <f t="shared" si="35"/>
        <v/>
      </c>
    </row>
    <row r="529" spans="1:58">
      <c r="A529" s="166">
        <f>输入错误检查!B528</f>
        <v>0</v>
      </c>
      <c r="B529" s="108" t="str">
        <f>原始数据!B529</f>
        <v/>
      </c>
      <c r="C529" s="108" t="str">
        <f>原始数据!C529</f>
        <v/>
      </c>
      <c r="D529" s="108" t="str">
        <f>原始数据!D529</f>
        <v/>
      </c>
      <c r="E529" s="108" t="str">
        <f>原始数据!E529</f>
        <v/>
      </c>
      <c r="F529" s="108" t="str">
        <f>原始数据!F529</f>
        <v/>
      </c>
      <c r="G529" s="108" t="str">
        <f>原始数据!G529</f>
        <v>加</v>
      </c>
      <c r="H529" s="108" t="str">
        <f>原始数据!H529</f>
        <v>上</v>
      </c>
      <c r="I529" s="108" t="str">
        <f>IF(原始数据!Y529="","",原始数据!Y529)</f>
        <v/>
      </c>
      <c r="J529" s="108" t="str">
        <f>原始数据!J529</f>
        <v/>
      </c>
      <c r="K529" s="167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39" t="str">
        <f>IF(原始数据!AT529="","",原始数据!AT529)</f>
        <v/>
      </c>
      <c r="M529" s="177"/>
      <c r="N529" s="181"/>
      <c r="O529" s="181"/>
      <c r="P529" s="167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39" t="str">
        <f>IF(原始数据!AU529="","",原始数据!AU529)</f>
        <v/>
      </c>
      <c r="R529" s="177"/>
      <c r="S529" s="177"/>
      <c r="T529" s="177"/>
      <c r="U529" s="167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39" t="str">
        <f>IF(原始数据!AW529="","",原始数据!AW529)</f>
        <v/>
      </c>
      <c r="W529" s="177"/>
      <c r="X529" s="177"/>
      <c r="Y529" s="177"/>
      <c r="Z529" s="167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39" t="str">
        <f>IF(原始数据!AY529="","",原始数据!AY529)</f>
        <v/>
      </c>
      <c r="AB529" s="177"/>
      <c r="AC529" s="177"/>
      <c r="AD529" s="177"/>
      <c r="AE529" s="139" t="str">
        <f>IF(原始数据!K529="","",原始数据!K529)</f>
        <v/>
      </c>
      <c r="AF529" s="139" t="str">
        <f>IF(原始数据!L529="","",原始数据!L529)</f>
        <v/>
      </c>
      <c r="AG529" s="139" t="str">
        <f>IF(原始数据!AZ529="","",原始数据!AZ529)</f>
        <v/>
      </c>
      <c r="AH529" s="177"/>
      <c r="AI529" s="177"/>
      <c r="AJ529" s="177"/>
      <c r="AK529" s="177"/>
      <c r="AL529" s="177"/>
      <c r="AM529" s="168"/>
      <c r="AN529" s="168"/>
      <c r="AO529" s="168"/>
      <c r="AP529" s="168"/>
      <c r="AQ529" s="182"/>
      <c r="AR529" s="182"/>
      <c r="AS529" s="182"/>
      <c r="AT529" s="182"/>
      <c r="AU529" s="183"/>
      <c r="AV529" s="183"/>
      <c r="AW529" s="183"/>
      <c r="AX529" s="183"/>
      <c r="AY529" s="184"/>
      <c r="AZ529" s="184"/>
      <c r="BA529" s="173"/>
      <c r="BB529" s="174"/>
      <c r="BC529" s="175">
        <f t="shared" si="33"/>
        <v>0</v>
      </c>
      <c r="BD529" s="175" t="str">
        <f t="shared" si="34"/>
        <v/>
      </c>
      <c r="BE529" s="142" t="str">
        <f t="shared" si="32"/>
        <v/>
      </c>
      <c r="BF529" s="176" t="str">
        <f t="shared" si="35"/>
        <v/>
      </c>
    </row>
    <row r="530" spans="1:58">
      <c r="A530" s="166">
        <f>输入错误检查!B529</f>
        <v>0</v>
      </c>
      <c r="B530" s="108" t="str">
        <f>原始数据!B530</f>
        <v/>
      </c>
      <c r="C530" s="108" t="str">
        <f>原始数据!C530</f>
        <v/>
      </c>
      <c r="D530" s="108" t="str">
        <f>原始数据!D530</f>
        <v/>
      </c>
      <c r="E530" s="108" t="str">
        <f>原始数据!E530</f>
        <v/>
      </c>
      <c r="F530" s="108" t="str">
        <f>原始数据!F530</f>
        <v/>
      </c>
      <c r="G530" s="108" t="str">
        <f>原始数据!G530</f>
        <v>加</v>
      </c>
      <c r="H530" s="108" t="str">
        <f>原始数据!H530</f>
        <v>下</v>
      </c>
      <c r="I530" s="108" t="str">
        <f>IF(原始数据!Y530="","",原始数据!Y530)</f>
        <v/>
      </c>
      <c r="J530" s="108" t="str">
        <f>原始数据!J530</f>
        <v/>
      </c>
      <c r="K530" s="167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39" t="str">
        <f>IF(原始数据!AT530="","",原始数据!AT530)</f>
        <v/>
      </c>
      <c r="M530" s="177"/>
      <c r="N530" s="181"/>
      <c r="O530" s="181"/>
      <c r="P530" s="167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39" t="str">
        <f>IF(原始数据!AU530="","",原始数据!AU530)</f>
        <v/>
      </c>
      <c r="R530" s="177"/>
      <c r="S530" s="177"/>
      <c r="T530" s="177"/>
      <c r="U530" s="167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39" t="str">
        <f>IF(原始数据!AW530="","",原始数据!AW530)</f>
        <v/>
      </c>
      <c r="W530" s="177"/>
      <c r="X530" s="177"/>
      <c r="Y530" s="177"/>
      <c r="Z530" s="167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39" t="str">
        <f>IF(原始数据!AY530="","",原始数据!AY530)</f>
        <v/>
      </c>
      <c r="AB530" s="177"/>
      <c r="AC530" s="177"/>
      <c r="AD530" s="177"/>
      <c r="AE530" s="139" t="str">
        <f>IF(原始数据!K530="","",原始数据!K530)</f>
        <v/>
      </c>
      <c r="AF530" s="139" t="str">
        <f>IF(原始数据!L530="","",原始数据!L530)</f>
        <v/>
      </c>
      <c r="AG530" s="139" t="str">
        <f>IF(原始数据!AZ530="","",原始数据!AZ530)</f>
        <v/>
      </c>
      <c r="AH530" s="177"/>
      <c r="AI530" s="177"/>
      <c r="AJ530" s="177"/>
      <c r="AK530" s="177"/>
      <c r="AL530" s="177"/>
      <c r="AM530" s="168"/>
      <c r="AN530" s="168"/>
      <c r="AO530" s="168"/>
      <c r="AP530" s="168"/>
      <c r="AQ530" s="182"/>
      <c r="AR530" s="182"/>
      <c r="AS530" s="182"/>
      <c r="AT530" s="182"/>
      <c r="AU530" s="183"/>
      <c r="AV530" s="183"/>
      <c r="AW530" s="183"/>
      <c r="AX530" s="183"/>
      <c r="AY530" s="184"/>
      <c r="AZ530" s="184"/>
      <c r="BA530" s="173"/>
      <c r="BB530" s="174"/>
      <c r="BC530" s="175">
        <f t="shared" si="33"/>
        <v>0</v>
      </c>
      <c r="BD530" s="175" t="str">
        <f t="shared" si="34"/>
        <v/>
      </c>
      <c r="BE530" s="142" t="str">
        <f t="shared" si="32"/>
        <v/>
      </c>
      <c r="BF530" s="176" t="str">
        <f t="shared" si="35"/>
        <v/>
      </c>
    </row>
    <row r="531" spans="1:58">
      <c r="A531" s="166">
        <f>输入错误检查!B530</f>
        <v>0</v>
      </c>
      <c r="B531" s="108" t="str">
        <f>原始数据!B531</f>
        <v/>
      </c>
      <c r="C531" s="108" t="str">
        <f>原始数据!C531</f>
        <v/>
      </c>
      <c r="D531" s="108" t="str">
        <f>原始数据!D531</f>
        <v/>
      </c>
      <c r="E531" s="108" t="str">
        <f>原始数据!E531</f>
        <v/>
      </c>
      <c r="F531" s="108" t="str">
        <f>原始数据!F531</f>
        <v/>
      </c>
      <c r="G531" s="108">
        <f>原始数据!G531</f>
        <v>1</v>
      </c>
      <c r="H531" s="108" t="str">
        <f>原始数据!H531</f>
        <v>上</v>
      </c>
      <c r="I531" s="108" t="str">
        <f>IF(原始数据!Y531="","",原始数据!Y531)</f>
        <v/>
      </c>
      <c r="J531" s="108" t="str">
        <f>原始数据!J531</f>
        <v/>
      </c>
      <c r="K531" s="167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39" t="str">
        <f>IF(原始数据!AT531="","",原始数据!AT531)</f>
        <v/>
      </c>
      <c r="M531" s="177"/>
      <c r="N531" s="181"/>
      <c r="O531" s="181"/>
      <c r="P531" s="167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39" t="str">
        <f>IF(原始数据!AU531="","",原始数据!AU531)</f>
        <v/>
      </c>
      <c r="R531" s="177"/>
      <c r="S531" s="177"/>
      <c r="T531" s="177"/>
      <c r="U531" s="167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39" t="str">
        <f>IF(原始数据!AW531="","",原始数据!AW531)</f>
        <v/>
      </c>
      <c r="W531" s="177"/>
      <c r="X531" s="177"/>
      <c r="Y531" s="177"/>
      <c r="Z531" s="167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39" t="str">
        <f>IF(原始数据!AY531="","",原始数据!AY531)</f>
        <v/>
      </c>
      <c r="AB531" s="177"/>
      <c r="AC531" s="177"/>
      <c r="AD531" s="177"/>
      <c r="AE531" s="139" t="str">
        <f>IF(原始数据!K531="","",原始数据!K531)</f>
        <v/>
      </c>
      <c r="AF531" s="139" t="str">
        <f>IF(原始数据!L531="","",原始数据!L531)</f>
        <v/>
      </c>
      <c r="AG531" s="139" t="str">
        <f>IF(原始数据!AZ531="","",原始数据!AZ531)</f>
        <v/>
      </c>
      <c r="AH531" s="177"/>
      <c r="AI531" s="177"/>
      <c r="AJ531" s="177"/>
      <c r="AK531" s="177"/>
      <c r="AL531" s="177"/>
      <c r="AM531" s="168"/>
      <c r="AN531" s="168"/>
      <c r="AO531" s="168"/>
      <c r="AP531" s="168"/>
      <c r="AQ531" s="182"/>
      <c r="AR531" s="182"/>
      <c r="AS531" s="182"/>
      <c r="AT531" s="182"/>
      <c r="AU531" s="183"/>
      <c r="AV531" s="183"/>
      <c r="AW531" s="183"/>
      <c r="AX531" s="183"/>
      <c r="AY531" s="184"/>
      <c r="AZ531" s="184"/>
      <c r="BA531" s="173"/>
      <c r="BB531" s="174"/>
      <c r="BC531" s="175">
        <f t="shared" si="33"/>
        <v>0</v>
      </c>
      <c r="BD531" s="175" t="str">
        <f t="shared" si="34"/>
        <v/>
      </c>
      <c r="BE531" s="142" t="str">
        <f t="shared" si="32"/>
        <v/>
      </c>
      <c r="BF531" s="176" t="str">
        <f t="shared" si="35"/>
        <v/>
      </c>
    </row>
    <row r="532" spans="1:58">
      <c r="A532" s="166">
        <f>输入错误检查!B531</f>
        <v>0</v>
      </c>
      <c r="B532" s="108" t="str">
        <f>原始数据!B532</f>
        <v/>
      </c>
      <c r="C532" s="108" t="str">
        <f>原始数据!C532</f>
        <v/>
      </c>
      <c r="D532" s="108" t="str">
        <f>原始数据!D532</f>
        <v/>
      </c>
      <c r="E532" s="108" t="str">
        <f>原始数据!E532</f>
        <v/>
      </c>
      <c r="F532" s="108" t="str">
        <f>原始数据!F532</f>
        <v/>
      </c>
      <c r="G532" s="108">
        <f>原始数据!G532</f>
        <v>1</v>
      </c>
      <c r="H532" s="108" t="str">
        <f>原始数据!H532</f>
        <v>下</v>
      </c>
      <c r="I532" s="108" t="str">
        <f>IF(原始数据!Y532="","",原始数据!Y532)</f>
        <v/>
      </c>
      <c r="J532" s="108" t="str">
        <f>原始数据!J532</f>
        <v/>
      </c>
      <c r="K532" s="167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39" t="str">
        <f>IF(原始数据!AT532="","",原始数据!AT532)</f>
        <v/>
      </c>
      <c r="M532" s="177"/>
      <c r="N532" s="181"/>
      <c r="O532" s="181"/>
      <c r="P532" s="167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39" t="str">
        <f>IF(原始数据!AU532="","",原始数据!AU532)</f>
        <v/>
      </c>
      <c r="R532" s="177"/>
      <c r="S532" s="177"/>
      <c r="T532" s="177"/>
      <c r="U532" s="167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39" t="str">
        <f>IF(原始数据!AW532="","",原始数据!AW532)</f>
        <v/>
      </c>
      <c r="W532" s="177"/>
      <c r="X532" s="177"/>
      <c r="Y532" s="177"/>
      <c r="Z532" s="167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39" t="str">
        <f>IF(原始数据!AY532="","",原始数据!AY532)</f>
        <v/>
      </c>
      <c r="AB532" s="177"/>
      <c r="AC532" s="177"/>
      <c r="AD532" s="177"/>
      <c r="AE532" s="139" t="str">
        <f>IF(原始数据!K532="","",原始数据!K532)</f>
        <v/>
      </c>
      <c r="AF532" s="139" t="str">
        <f>IF(原始数据!L532="","",原始数据!L532)</f>
        <v/>
      </c>
      <c r="AG532" s="139" t="str">
        <f>IF(原始数据!AZ532="","",原始数据!AZ532)</f>
        <v/>
      </c>
      <c r="AH532" s="177"/>
      <c r="AI532" s="177"/>
      <c r="AJ532" s="177"/>
      <c r="AK532" s="177"/>
      <c r="AL532" s="177"/>
      <c r="AM532" s="168"/>
      <c r="AN532" s="168"/>
      <c r="AO532" s="168"/>
      <c r="AP532" s="168"/>
      <c r="AQ532" s="182"/>
      <c r="AR532" s="182"/>
      <c r="AS532" s="182"/>
      <c r="AT532" s="182"/>
      <c r="AU532" s="183"/>
      <c r="AV532" s="183"/>
      <c r="AW532" s="183"/>
      <c r="AX532" s="183"/>
      <c r="AY532" s="184"/>
      <c r="AZ532" s="184"/>
      <c r="BA532" s="173"/>
      <c r="BB532" s="174"/>
      <c r="BC532" s="175">
        <f t="shared" si="33"/>
        <v>0</v>
      </c>
      <c r="BD532" s="175" t="str">
        <f t="shared" si="34"/>
        <v/>
      </c>
      <c r="BE532" s="142" t="str">
        <f t="shared" si="32"/>
        <v/>
      </c>
      <c r="BF532" s="176" t="str">
        <f t="shared" si="35"/>
        <v/>
      </c>
    </row>
    <row r="533" spans="1:58">
      <c r="A533" s="166">
        <f>输入错误检查!B532</f>
        <v>0</v>
      </c>
      <c r="B533" s="108" t="str">
        <f>原始数据!B533</f>
        <v/>
      </c>
      <c r="C533" s="108" t="str">
        <f>原始数据!C533</f>
        <v/>
      </c>
      <c r="D533" s="108" t="str">
        <f>原始数据!D533</f>
        <v/>
      </c>
      <c r="E533" s="108" t="str">
        <f>原始数据!E533</f>
        <v/>
      </c>
      <c r="F533" s="108" t="str">
        <f>原始数据!F533</f>
        <v/>
      </c>
      <c r="G533" s="108">
        <f>原始数据!G533</f>
        <v>2</v>
      </c>
      <c r="H533" s="108" t="str">
        <f>原始数据!H533</f>
        <v>上</v>
      </c>
      <c r="I533" s="108" t="str">
        <f>IF(原始数据!Y533="","",原始数据!Y533)</f>
        <v/>
      </c>
      <c r="J533" s="108" t="str">
        <f>原始数据!J533</f>
        <v/>
      </c>
      <c r="K533" s="167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39" t="str">
        <f>IF(原始数据!AT533="","",原始数据!AT533)</f>
        <v/>
      </c>
      <c r="M533" s="177"/>
      <c r="N533" s="181"/>
      <c r="O533" s="181"/>
      <c r="P533" s="167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39" t="str">
        <f>IF(原始数据!AU533="","",原始数据!AU533)</f>
        <v/>
      </c>
      <c r="R533" s="177"/>
      <c r="S533" s="177"/>
      <c r="T533" s="177"/>
      <c r="U533" s="167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39" t="str">
        <f>IF(原始数据!AW533="","",原始数据!AW533)</f>
        <v/>
      </c>
      <c r="W533" s="177"/>
      <c r="X533" s="177"/>
      <c r="Y533" s="177"/>
      <c r="Z533" s="167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39" t="str">
        <f>IF(原始数据!AY533="","",原始数据!AY533)</f>
        <v/>
      </c>
      <c r="AB533" s="177"/>
      <c r="AC533" s="177"/>
      <c r="AD533" s="177"/>
      <c r="AE533" s="139" t="str">
        <f>IF(原始数据!K533="","",原始数据!K533)</f>
        <v/>
      </c>
      <c r="AF533" s="139" t="str">
        <f>IF(原始数据!L533="","",原始数据!L533)</f>
        <v/>
      </c>
      <c r="AG533" s="139" t="str">
        <f>IF(原始数据!AZ533="","",原始数据!AZ533)</f>
        <v/>
      </c>
      <c r="AH533" s="177"/>
      <c r="AI533" s="177"/>
      <c r="AJ533" s="177"/>
      <c r="AK533" s="177"/>
      <c r="AL533" s="177"/>
      <c r="AM533" s="168"/>
      <c r="AN533" s="168"/>
      <c r="AO533" s="168"/>
      <c r="AP533" s="168"/>
      <c r="AQ533" s="182"/>
      <c r="AR533" s="182"/>
      <c r="AS533" s="182"/>
      <c r="AT533" s="182"/>
      <c r="AU533" s="183"/>
      <c r="AV533" s="183"/>
      <c r="AW533" s="183"/>
      <c r="AX533" s="183"/>
      <c r="AY533" s="184"/>
      <c r="AZ533" s="184"/>
      <c r="BA533" s="173"/>
      <c r="BB533" s="174"/>
      <c r="BC533" s="175">
        <f t="shared" si="33"/>
        <v>0</v>
      </c>
      <c r="BD533" s="175" t="str">
        <f t="shared" si="34"/>
        <v/>
      </c>
      <c r="BE533" s="142" t="str">
        <f t="shared" si="32"/>
        <v/>
      </c>
      <c r="BF533" s="176" t="str">
        <f t="shared" si="35"/>
        <v/>
      </c>
    </row>
    <row r="534" spans="1:58">
      <c r="A534" s="166">
        <f>输入错误检查!B533</f>
        <v>0</v>
      </c>
      <c r="B534" s="108" t="str">
        <f>原始数据!B534</f>
        <v/>
      </c>
      <c r="C534" s="108" t="str">
        <f>原始数据!C534</f>
        <v/>
      </c>
      <c r="D534" s="108" t="str">
        <f>原始数据!D534</f>
        <v/>
      </c>
      <c r="E534" s="108" t="str">
        <f>原始数据!E534</f>
        <v/>
      </c>
      <c r="F534" s="108" t="str">
        <f>原始数据!F534</f>
        <v/>
      </c>
      <c r="G534" s="108">
        <f>原始数据!G534</f>
        <v>2</v>
      </c>
      <c r="H534" s="108" t="str">
        <f>原始数据!H534</f>
        <v>下</v>
      </c>
      <c r="I534" s="108" t="str">
        <f>IF(原始数据!Y534="","",原始数据!Y534)</f>
        <v/>
      </c>
      <c r="J534" s="108" t="str">
        <f>原始数据!J534</f>
        <v/>
      </c>
      <c r="K534" s="167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39" t="str">
        <f>IF(原始数据!AT534="","",原始数据!AT534)</f>
        <v/>
      </c>
      <c r="M534" s="177"/>
      <c r="N534" s="181"/>
      <c r="O534" s="181"/>
      <c r="P534" s="167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39" t="str">
        <f>IF(原始数据!AU534="","",原始数据!AU534)</f>
        <v/>
      </c>
      <c r="R534" s="177"/>
      <c r="S534" s="177"/>
      <c r="T534" s="177"/>
      <c r="U534" s="167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39" t="str">
        <f>IF(原始数据!AW534="","",原始数据!AW534)</f>
        <v/>
      </c>
      <c r="W534" s="177"/>
      <c r="X534" s="177"/>
      <c r="Y534" s="177"/>
      <c r="Z534" s="167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39" t="str">
        <f>IF(原始数据!AY534="","",原始数据!AY534)</f>
        <v/>
      </c>
      <c r="AB534" s="177"/>
      <c r="AC534" s="177"/>
      <c r="AD534" s="177"/>
      <c r="AE534" s="139" t="str">
        <f>IF(原始数据!K534="","",原始数据!K534)</f>
        <v/>
      </c>
      <c r="AF534" s="139" t="str">
        <f>IF(原始数据!L534="","",原始数据!L534)</f>
        <v/>
      </c>
      <c r="AG534" s="139" t="str">
        <f>IF(原始数据!AZ534="","",原始数据!AZ534)</f>
        <v/>
      </c>
      <c r="AH534" s="177"/>
      <c r="AI534" s="177"/>
      <c r="AJ534" s="177"/>
      <c r="AK534" s="177"/>
      <c r="AL534" s="177"/>
      <c r="AM534" s="168"/>
      <c r="AN534" s="168"/>
      <c r="AO534" s="168"/>
      <c r="AP534" s="168"/>
      <c r="AQ534" s="182"/>
      <c r="AR534" s="182"/>
      <c r="AS534" s="182"/>
      <c r="AT534" s="182"/>
      <c r="AU534" s="183"/>
      <c r="AV534" s="183"/>
      <c r="AW534" s="183"/>
      <c r="AX534" s="183"/>
      <c r="AY534" s="184"/>
      <c r="AZ534" s="184"/>
      <c r="BA534" s="173"/>
      <c r="BB534" s="174"/>
      <c r="BC534" s="175">
        <f t="shared" si="33"/>
        <v>0</v>
      </c>
      <c r="BD534" s="175" t="str">
        <f t="shared" si="34"/>
        <v/>
      </c>
      <c r="BE534" s="142" t="str">
        <f t="shared" si="32"/>
        <v/>
      </c>
      <c r="BF534" s="176" t="str">
        <f t="shared" si="35"/>
        <v/>
      </c>
    </row>
    <row r="535" spans="1:58">
      <c r="A535" s="166">
        <f>输入错误检查!B534</f>
        <v>0</v>
      </c>
      <c r="B535" s="108" t="str">
        <f>原始数据!B535</f>
        <v/>
      </c>
      <c r="C535" s="108" t="str">
        <f>原始数据!C535</f>
        <v/>
      </c>
      <c r="D535" s="108" t="str">
        <f>原始数据!D535</f>
        <v/>
      </c>
      <c r="E535" s="108" t="str">
        <f>原始数据!E535</f>
        <v/>
      </c>
      <c r="F535" s="108" t="str">
        <f>原始数据!F535</f>
        <v/>
      </c>
      <c r="G535" s="108">
        <f>原始数据!G535</f>
        <v>3</v>
      </c>
      <c r="H535" s="108" t="str">
        <f>原始数据!H535</f>
        <v>上</v>
      </c>
      <c r="I535" s="108" t="str">
        <f>IF(原始数据!Y535="","",原始数据!Y535)</f>
        <v/>
      </c>
      <c r="J535" s="108" t="str">
        <f>原始数据!J535</f>
        <v/>
      </c>
      <c r="K535" s="167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39" t="str">
        <f>IF(原始数据!AT535="","",原始数据!AT535)</f>
        <v/>
      </c>
      <c r="M535" s="177"/>
      <c r="N535" s="181"/>
      <c r="O535" s="181"/>
      <c r="P535" s="167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39" t="str">
        <f>IF(原始数据!AU535="","",原始数据!AU535)</f>
        <v/>
      </c>
      <c r="R535" s="177"/>
      <c r="S535" s="177"/>
      <c r="T535" s="177"/>
      <c r="U535" s="167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39" t="str">
        <f>IF(原始数据!AW535="","",原始数据!AW535)</f>
        <v/>
      </c>
      <c r="W535" s="177"/>
      <c r="X535" s="177"/>
      <c r="Y535" s="177"/>
      <c r="Z535" s="167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39" t="str">
        <f>IF(原始数据!AY535="","",原始数据!AY535)</f>
        <v/>
      </c>
      <c r="AB535" s="177"/>
      <c r="AC535" s="177"/>
      <c r="AD535" s="177"/>
      <c r="AE535" s="139" t="str">
        <f>IF(原始数据!K535="","",原始数据!K535)</f>
        <v/>
      </c>
      <c r="AF535" s="139" t="str">
        <f>IF(原始数据!L535="","",原始数据!L535)</f>
        <v/>
      </c>
      <c r="AG535" s="139" t="str">
        <f>IF(原始数据!AZ535="","",原始数据!AZ535)</f>
        <v/>
      </c>
      <c r="AH535" s="177"/>
      <c r="AI535" s="177"/>
      <c r="AJ535" s="177"/>
      <c r="AK535" s="177"/>
      <c r="AL535" s="177"/>
      <c r="AM535" s="168"/>
      <c r="AN535" s="168"/>
      <c r="AO535" s="168"/>
      <c r="AP535" s="168"/>
      <c r="AQ535" s="182"/>
      <c r="AR535" s="182"/>
      <c r="AS535" s="182"/>
      <c r="AT535" s="182"/>
      <c r="AU535" s="183"/>
      <c r="AV535" s="183"/>
      <c r="AW535" s="183"/>
      <c r="AX535" s="183"/>
      <c r="AY535" s="184"/>
      <c r="AZ535" s="184"/>
      <c r="BA535" s="173"/>
      <c r="BB535" s="174"/>
      <c r="BC535" s="175">
        <f t="shared" si="33"/>
        <v>0</v>
      </c>
      <c r="BD535" s="175" t="str">
        <f t="shared" si="34"/>
        <v/>
      </c>
      <c r="BE535" s="142" t="str">
        <f t="shared" si="32"/>
        <v/>
      </c>
      <c r="BF535" s="176" t="str">
        <f t="shared" si="35"/>
        <v/>
      </c>
    </row>
    <row r="536" spans="1:58">
      <c r="A536" s="166">
        <f>输入错误检查!B535</f>
        <v>0</v>
      </c>
      <c r="B536" s="108" t="str">
        <f>原始数据!B536</f>
        <v/>
      </c>
      <c r="C536" s="108" t="str">
        <f>原始数据!C536</f>
        <v/>
      </c>
      <c r="D536" s="108" t="str">
        <f>原始数据!D536</f>
        <v/>
      </c>
      <c r="E536" s="108" t="str">
        <f>原始数据!E536</f>
        <v/>
      </c>
      <c r="F536" s="108" t="str">
        <f>原始数据!F536</f>
        <v/>
      </c>
      <c r="G536" s="108">
        <f>原始数据!G536</f>
        <v>3</v>
      </c>
      <c r="H536" s="108" t="str">
        <f>原始数据!H536</f>
        <v>下</v>
      </c>
      <c r="I536" s="108" t="str">
        <f>IF(原始数据!Y536="","",原始数据!Y536)</f>
        <v/>
      </c>
      <c r="J536" s="108" t="str">
        <f>原始数据!J536</f>
        <v/>
      </c>
      <c r="K536" s="167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39" t="str">
        <f>IF(原始数据!AT536="","",原始数据!AT536)</f>
        <v/>
      </c>
      <c r="M536" s="177"/>
      <c r="N536" s="181"/>
      <c r="O536" s="181"/>
      <c r="P536" s="167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39" t="str">
        <f>IF(原始数据!AU536="","",原始数据!AU536)</f>
        <v/>
      </c>
      <c r="R536" s="177"/>
      <c r="S536" s="177"/>
      <c r="T536" s="177"/>
      <c r="U536" s="167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39" t="str">
        <f>IF(原始数据!AW536="","",原始数据!AW536)</f>
        <v/>
      </c>
      <c r="W536" s="177"/>
      <c r="X536" s="177"/>
      <c r="Y536" s="177"/>
      <c r="Z536" s="167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39" t="str">
        <f>IF(原始数据!AY536="","",原始数据!AY536)</f>
        <v/>
      </c>
      <c r="AB536" s="177"/>
      <c r="AC536" s="177"/>
      <c r="AD536" s="177"/>
      <c r="AE536" s="139" t="str">
        <f>IF(原始数据!K536="","",原始数据!K536)</f>
        <v/>
      </c>
      <c r="AF536" s="139" t="str">
        <f>IF(原始数据!L536="","",原始数据!L536)</f>
        <v/>
      </c>
      <c r="AG536" s="139" t="str">
        <f>IF(原始数据!AZ536="","",原始数据!AZ536)</f>
        <v/>
      </c>
      <c r="AH536" s="177"/>
      <c r="AI536" s="177"/>
      <c r="AJ536" s="177"/>
      <c r="AK536" s="177"/>
      <c r="AL536" s="177"/>
      <c r="AM536" s="168"/>
      <c r="AN536" s="168"/>
      <c r="AO536" s="168"/>
      <c r="AP536" s="168"/>
      <c r="AQ536" s="182"/>
      <c r="AR536" s="182"/>
      <c r="AS536" s="182"/>
      <c r="AT536" s="182"/>
      <c r="AU536" s="183"/>
      <c r="AV536" s="183"/>
      <c r="AW536" s="183"/>
      <c r="AX536" s="183"/>
      <c r="AY536" s="184"/>
      <c r="AZ536" s="184"/>
      <c r="BA536" s="173"/>
      <c r="BB536" s="174"/>
      <c r="BC536" s="175">
        <f t="shared" si="33"/>
        <v>0</v>
      </c>
      <c r="BD536" s="175" t="str">
        <f t="shared" si="34"/>
        <v/>
      </c>
      <c r="BE536" s="142" t="str">
        <f t="shared" si="32"/>
        <v/>
      </c>
      <c r="BF536" s="176" t="str">
        <f t="shared" si="35"/>
        <v/>
      </c>
    </row>
    <row r="537" spans="1:58">
      <c r="A537" s="166">
        <f>输入错误检查!B536</f>
        <v>0</v>
      </c>
      <c r="B537" s="108" t="str">
        <f>原始数据!B537</f>
        <v/>
      </c>
      <c r="C537" s="108" t="str">
        <f>原始数据!C537</f>
        <v/>
      </c>
      <c r="D537" s="108" t="str">
        <f>原始数据!D537</f>
        <v/>
      </c>
      <c r="E537" s="108" t="str">
        <f>原始数据!E537</f>
        <v/>
      </c>
      <c r="F537" s="108" t="str">
        <f>原始数据!F537</f>
        <v/>
      </c>
      <c r="G537" s="108">
        <f>原始数据!G537</f>
        <v>4</v>
      </c>
      <c r="H537" s="108" t="str">
        <f>原始数据!H537</f>
        <v>上</v>
      </c>
      <c r="I537" s="108" t="str">
        <f>IF(原始数据!Y537="","",原始数据!Y537)</f>
        <v/>
      </c>
      <c r="J537" s="108" t="str">
        <f>原始数据!J537</f>
        <v/>
      </c>
      <c r="K537" s="167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39" t="str">
        <f>IF(原始数据!AT537="","",原始数据!AT537)</f>
        <v/>
      </c>
      <c r="M537" s="177"/>
      <c r="N537" s="181"/>
      <c r="O537" s="181"/>
      <c r="P537" s="167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39" t="str">
        <f>IF(原始数据!AU537="","",原始数据!AU537)</f>
        <v/>
      </c>
      <c r="R537" s="177"/>
      <c r="S537" s="177"/>
      <c r="T537" s="177"/>
      <c r="U537" s="167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39" t="str">
        <f>IF(原始数据!AW537="","",原始数据!AW537)</f>
        <v/>
      </c>
      <c r="W537" s="177"/>
      <c r="X537" s="177"/>
      <c r="Y537" s="177"/>
      <c r="Z537" s="167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39" t="str">
        <f>IF(原始数据!AY537="","",原始数据!AY537)</f>
        <v/>
      </c>
      <c r="AB537" s="177"/>
      <c r="AC537" s="177"/>
      <c r="AD537" s="177"/>
      <c r="AE537" s="139" t="str">
        <f>IF(原始数据!K537="","",原始数据!K537)</f>
        <v/>
      </c>
      <c r="AF537" s="139" t="str">
        <f>IF(原始数据!L537="","",原始数据!L537)</f>
        <v/>
      </c>
      <c r="AG537" s="139" t="str">
        <f>IF(原始数据!AZ537="","",原始数据!AZ537)</f>
        <v/>
      </c>
      <c r="AH537" s="177"/>
      <c r="AI537" s="177"/>
      <c r="AJ537" s="177"/>
      <c r="AK537" s="177"/>
      <c r="AL537" s="177"/>
      <c r="AM537" s="168"/>
      <c r="AN537" s="168"/>
      <c r="AO537" s="168"/>
      <c r="AP537" s="168"/>
      <c r="AQ537" s="182"/>
      <c r="AR537" s="182"/>
      <c r="AS537" s="182"/>
      <c r="AT537" s="182"/>
      <c r="AU537" s="183"/>
      <c r="AV537" s="183"/>
      <c r="AW537" s="183"/>
      <c r="AX537" s="183"/>
      <c r="AY537" s="184"/>
      <c r="AZ537" s="184"/>
      <c r="BA537" s="173"/>
      <c r="BB537" s="174"/>
      <c r="BC537" s="175">
        <f t="shared" si="33"/>
        <v>0</v>
      </c>
      <c r="BD537" s="175" t="str">
        <f t="shared" si="34"/>
        <v/>
      </c>
      <c r="BE537" s="142" t="str">
        <f t="shared" si="32"/>
        <v/>
      </c>
      <c r="BF537" s="176" t="str">
        <f t="shared" si="35"/>
        <v/>
      </c>
    </row>
    <row r="538" spans="1:58">
      <c r="A538" s="166">
        <f>输入错误检查!B537</f>
        <v>0</v>
      </c>
      <c r="B538" s="108" t="str">
        <f>原始数据!B538</f>
        <v/>
      </c>
      <c r="C538" s="108" t="str">
        <f>原始数据!C538</f>
        <v/>
      </c>
      <c r="D538" s="108" t="str">
        <f>原始数据!D538</f>
        <v/>
      </c>
      <c r="E538" s="108" t="str">
        <f>原始数据!E538</f>
        <v/>
      </c>
      <c r="F538" s="108" t="str">
        <f>原始数据!F538</f>
        <v/>
      </c>
      <c r="G538" s="108">
        <f>原始数据!G538</f>
        <v>4</v>
      </c>
      <c r="H538" s="108" t="str">
        <f>原始数据!H538</f>
        <v>下</v>
      </c>
      <c r="I538" s="108" t="str">
        <f>IF(原始数据!Y538="","",原始数据!Y538)</f>
        <v/>
      </c>
      <c r="J538" s="108" t="str">
        <f>原始数据!J538</f>
        <v/>
      </c>
      <c r="K538" s="167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39" t="str">
        <f>IF(原始数据!AT538="","",原始数据!AT538)</f>
        <v/>
      </c>
      <c r="M538" s="177"/>
      <c r="N538" s="181"/>
      <c r="O538" s="181"/>
      <c r="P538" s="167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39" t="str">
        <f>IF(原始数据!AU538="","",原始数据!AU538)</f>
        <v/>
      </c>
      <c r="R538" s="177"/>
      <c r="S538" s="177"/>
      <c r="T538" s="177"/>
      <c r="U538" s="167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39" t="str">
        <f>IF(原始数据!AW538="","",原始数据!AW538)</f>
        <v/>
      </c>
      <c r="W538" s="177"/>
      <c r="X538" s="177"/>
      <c r="Y538" s="177"/>
      <c r="Z538" s="167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39" t="str">
        <f>IF(原始数据!AY538="","",原始数据!AY538)</f>
        <v/>
      </c>
      <c r="AB538" s="177"/>
      <c r="AC538" s="177"/>
      <c r="AD538" s="177"/>
      <c r="AE538" s="139" t="str">
        <f>IF(原始数据!K538="","",原始数据!K538)</f>
        <v/>
      </c>
      <c r="AF538" s="139" t="str">
        <f>IF(原始数据!L538="","",原始数据!L538)</f>
        <v/>
      </c>
      <c r="AG538" s="139" t="str">
        <f>IF(原始数据!AZ538="","",原始数据!AZ538)</f>
        <v/>
      </c>
      <c r="AH538" s="177"/>
      <c r="AI538" s="177"/>
      <c r="AJ538" s="177"/>
      <c r="AK538" s="177"/>
      <c r="AL538" s="177"/>
      <c r="AM538" s="168"/>
      <c r="AN538" s="168"/>
      <c r="AO538" s="168"/>
      <c r="AP538" s="168"/>
      <c r="AQ538" s="182"/>
      <c r="AR538" s="182"/>
      <c r="AS538" s="182"/>
      <c r="AT538" s="182"/>
      <c r="AU538" s="183"/>
      <c r="AV538" s="183"/>
      <c r="AW538" s="183"/>
      <c r="AX538" s="183"/>
      <c r="AY538" s="184"/>
      <c r="AZ538" s="184"/>
      <c r="BA538" s="173"/>
      <c r="BB538" s="174"/>
      <c r="BC538" s="175">
        <f t="shared" si="33"/>
        <v>0</v>
      </c>
      <c r="BD538" s="175" t="str">
        <f t="shared" si="34"/>
        <v/>
      </c>
      <c r="BE538" s="142" t="str">
        <f t="shared" si="32"/>
        <v/>
      </c>
      <c r="BF538" s="176" t="str">
        <f t="shared" si="35"/>
        <v/>
      </c>
    </row>
    <row r="539" spans="1:58">
      <c r="A539" s="166">
        <f>输入错误检查!B538</f>
        <v>0</v>
      </c>
      <c r="B539" s="108" t="str">
        <f>原始数据!B539</f>
        <v/>
      </c>
      <c r="C539" s="108" t="str">
        <f>原始数据!C539</f>
        <v/>
      </c>
      <c r="D539" s="108" t="str">
        <f>原始数据!D539</f>
        <v/>
      </c>
      <c r="E539" s="108" t="str">
        <f>原始数据!E539</f>
        <v/>
      </c>
      <c r="F539" s="108" t="str">
        <f>原始数据!F539</f>
        <v/>
      </c>
      <c r="G539" s="108">
        <f>原始数据!G539</f>
        <v>5</v>
      </c>
      <c r="H539" s="108" t="str">
        <f>原始数据!H539</f>
        <v>上</v>
      </c>
      <c r="I539" s="108" t="str">
        <f>IF(原始数据!Y539="","",原始数据!Y539)</f>
        <v/>
      </c>
      <c r="J539" s="108" t="str">
        <f>原始数据!J539</f>
        <v/>
      </c>
      <c r="K539" s="167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39" t="str">
        <f>IF(原始数据!AT539="","",原始数据!AT539)</f>
        <v/>
      </c>
      <c r="M539" s="177"/>
      <c r="N539" s="181"/>
      <c r="O539" s="181"/>
      <c r="P539" s="167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39" t="str">
        <f>IF(原始数据!AU539="","",原始数据!AU539)</f>
        <v/>
      </c>
      <c r="R539" s="177"/>
      <c r="S539" s="177"/>
      <c r="T539" s="177"/>
      <c r="U539" s="167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39" t="str">
        <f>IF(原始数据!AW539="","",原始数据!AW539)</f>
        <v/>
      </c>
      <c r="W539" s="177"/>
      <c r="X539" s="177"/>
      <c r="Y539" s="177"/>
      <c r="Z539" s="167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39" t="str">
        <f>IF(原始数据!AY539="","",原始数据!AY539)</f>
        <v/>
      </c>
      <c r="AB539" s="177"/>
      <c r="AC539" s="177"/>
      <c r="AD539" s="177"/>
      <c r="AE539" s="139" t="str">
        <f>IF(原始数据!K539="","",原始数据!K539)</f>
        <v/>
      </c>
      <c r="AF539" s="139" t="str">
        <f>IF(原始数据!L539="","",原始数据!L539)</f>
        <v/>
      </c>
      <c r="AG539" s="139" t="str">
        <f>IF(原始数据!AZ539="","",原始数据!AZ539)</f>
        <v/>
      </c>
      <c r="AH539" s="177"/>
      <c r="AI539" s="177"/>
      <c r="AJ539" s="177"/>
      <c r="AK539" s="177"/>
      <c r="AL539" s="177"/>
      <c r="AM539" s="168"/>
      <c r="AN539" s="168"/>
      <c r="AO539" s="168"/>
      <c r="AP539" s="168"/>
      <c r="AQ539" s="182"/>
      <c r="AR539" s="182"/>
      <c r="AS539" s="182"/>
      <c r="AT539" s="182"/>
      <c r="AU539" s="183"/>
      <c r="AV539" s="183"/>
      <c r="AW539" s="183"/>
      <c r="AX539" s="183"/>
      <c r="AY539" s="184"/>
      <c r="AZ539" s="184"/>
      <c r="BA539" s="173"/>
      <c r="BB539" s="174"/>
      <c r="BC539" s="175">
        <f t="shared" si="33"/>
        <v>0</v>
      </c>
      <c r="BD539" s="175" t="str">
        <f t="shared" si="34"/>
        <v/>
      </c>
      <c r="BE539" s="142" t="str">
        <f t="shared" si="32"/>
        <v/>
      </c>
      <c r="BF539" s="176" t="str">
        <f t="shared" si="35"/>
        <v/>
      </c>
    </row>
    <row r="540" spans="1:58">
      <c r="A540" s="166">
        <f>输入错误检查!B539</f>
        <v>0</v>
      </c>
      <c r="B540" s="108" t="str">
        <f>原始数据!B540</f>
        <v/>
      </c>
      <c r="C540" s="108" t="str">
        <f>原始数据!C540</f>
        <v/>
      </c>
      <c r="D540" s="108" t="str">
        <f>原始数据!D540</f>
        <v/>
      </c>
      <c r="E540" s="108" t="str">
        <f>原始数据!E540</f>
        <v/>
      </c>
      <c r="F540" s="108" t="str">
        <f>原始数据!F540</f>
        <v/>
      </c>
      <c r="G540" s="108">
        <f>原始数据!G540</f>
        <v>5</v>
      </c>
      <c r="H540" s="108" t="str">
        <f>原始数据!H540</f>
        <v>下</v>
      </c>
      <c r="I540" s="108" t="str">
        <f>IF(原始数据!Y540="","",原始数据!Y540)</f>
        <v/>
      </c>
      <c r="J540" s="108" t="str">
        <f>原始数据!J540</f>
        <v/>
      </c>
      <c r="K540" s="167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39" t="str">
        <f>IF(原始数据!AT540="","",原始数据!AT540)</f>
        <v/>
      </c>
      <c r="M540" s="177"/>
      <c r="N540" s="181"/>
      <c r="O540" s="181"/>
      <c r="P540" s="167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39" t="str">
        <f>IF(原始数据!AU540="","",原始数据!AU540)</f>
        <v/>
      </c>
      <c r="R540" s="177"/>
      <c r="S540" s="177"/>
      <c r="T540" s="177"/>
      <c r="U540" s="167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39" t="str">
        <f>IF(原始数据!AW540="","",原始数据!AW540)</f>
        <v/>
      </c>
      <c r="W540" s="177"/>
      <c r="X540" s="177"/>
      <c r="Y540" s="177"/>
      <c r="Z540" s="167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39" t="str">
        <f>IF(原始数据!AY540="","",原始数据!AY540)</f>
        <v/>
      </c>
      <c r="AB540" s="177"/>
      <c r="AC540" s="177"/>
      <c r="AD540" s="177"/>
      <c r="AE540" s="139" t="str">
        <f>IF(原始数据!K540="","",原始数据!K540)</f>
        <v/>
      </c>
      <c r="AF540" s="139" t="str">
        <f>IF(原始数据!L540="","",原始数据!L540)</f>
        <v/>
      </c>
      <c r="AG540" s="139" t="str">
        <f>IF(原始数据!AZ540="","",原始数据!AZ540)</f>
        <v/>
      </c>
      <c r="AH540" s="177"/>
      <c r="AI540" s="177"/>
      <c r="AJ540" s="177"/>
      <c r="AK540" s="177"/>
      <c r="AL540" s="177"/>
      <c r="AM540" s="168"/>
      <c r="AN540" s="168"/>
      <c r="AO540" s="168"/>
      <c r="AP540" s="168"/>
      <c r="AQ540" s="182"/>
      <c r="AR540" s="182"/>
      <c r="AS540" s="182"/>
      <c r="AT540" s="182"/>
      <c r="AU540" s="183"/>
      <c r="AV540" s="183"/>
      <c r="AW540" s="183"/>
      <c r="AX540" s="183"/>
      <c r="AY540" s="184"/>
      <c r="AZ540" s="184"/>
      <c r="BA540" s="173"/>
      <c r="BB540" s="174"/>
      <c r="BC540" s="175">
        <f t="shared" si="33"/>
        <v>0</v>
      </c>
      <c r="BD540" s="175" t="str">
        <f t="shared" si="34"/>
        <v/>
      </c>
      <c r="BE540" s="142" t="str">
        <f t="shared" si="32"/>
        <v/>
      </c>
      <c r="BF540" s="176" t="str">
        <f t="shared" si="35"/>
        <v/>
      </c>
    </row>
    <row r="541" spans="1:58">
      <c r="A541" s="166">
        <f>输入错误检查!B540</f>
        <v>0</v>
      </c>
      <c r="B541" s="108" t="str">
        <f>原始数据!B541</f>
        <v/>
      </c>
      <c r="C541" s="108" t="str">
        <f>原始数据!C541</f>
        <v/>
      </c>
      <c r="D541" s="108" t="str">
        <f>原始数据!D541</f>
        <v/>
      </c>
      <c r="E541" s="108" t="str">
        <f>原始数据!E541</f>
        <v/>
      </c>
      <c r="F541" s="108" t="str">
        <f>原始数据!F541</f>
        <v/>
      </c>
      <c r="G541" s="108" t="str">
        <f>原始数据!G541</f>
        <v>加</v>
      </c>
      <c r="H541" s="108" t="str">
        <f>原始数据!H541</f>
        <v>上</v>
      </c>
      <c r="I541" s="108" t="str">
        <f>IF(原始数据!Y541="","",原始数据!Y541)</f>
        <v/>
      </c>
      <c r="J541" s="108" t="str">
        <f>原始数据!J541</f>
        <v/>
      </c>
      <c r="K541" s="167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39" t="str">
        <f>IF(原始数据!AT541="","",原始数据!AT541)</f>
        <v/>
      </c>
      <c r="M541" s="177"/>
      <c r="N541" s="181"/>
      <c r="O541" s="181"/>
      <c r="P541" s="167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39" t="str">
        <f>IF(原始数据!AU541="","",原始数据!AU541)</f>
        <v/>
      </c>
      <c r="R541" s="177"/>
      <c r="S541" s="177"/>
      <c r="T541" s="177"/>
      <c r="U541" s="167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39" t="str">
        <f>IF(原始数据!AW541="","",原始数据!AW541)</f>
        <v/>
      </c>
      <c r="W541" s="177"/>
      <c r="X541" s="177"/>
      <c r="Y541" s="177"/>
      <c r="Z541" s="167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39" t="str">
        <f>IF(原始数据!AY541="","",原始数据!AY541)</f>
        <v/>
      </c>
      <c r="AB541" s="177"/>
      <c r="AC541" s="177"/>
      <c r="AD541" s="177"/>
      <c r="AE541" s="139" t="str">
        <f>IF(原始数据!K541="","",原始数据!K541)</f>
        <v/>
      </c>
      <c r="AF541" s="139" t="str">
        <f>IF(原始数据!L541="","",原始数据!L541)</f>
        <v/>
      </c>
      <c r="AG541" s="139" t="str">
        <f>IF(原始数据!AZ541="","",原始数据!AZ541)</f>
        <v/>
      </c>
      <c r="AH541" s="177"/>
      <c r="AI541" s="177"/>
      <c r="AJ541" s="177"/>
      <c r="AK541" s="177"/>
      <c r="AL541" s="177"/>
      <c r="AM541" s="168"/>
      <c r="AN541" s="168"/>
      <c r="AO541" s="168"/>
      <c r="AP541" s="168"/>
      <c r="AQ541" s="182"/>
      <c r="AR541" s="182"/>
      <c r="AS541" s="182"/>
      <c r="AT541" s="182"/>
      <c r="AU541" s="183"/>
      <c r="AV541" s="183"/>
      <c r="AW541" s="183"/>
      <c r="AX541" s="183"/>
      <c r="AY541" s="184"/>
      <c r="AZ541" s="184"/>
      <c r="BA541" s="173"/>
      <c r="BB541" s="174"/>
      <c r="BC541" s="175">
        <f t="shared" si="33"/>
        <v>0</v>
      </c>
      <c r="BD541" s="175" t="str">
        <f t="shared" si="34"/>
        <v/>
      </c>
      <c r="BE541" s="142" t="str">
        <f t="shared" si="32"/>
        <v/>
      </c>
      <c r="BF541" s="176" t="str">
        <f t="shared" si="35"/>
        <v/>
      </c>
    </row>
    <row r="542" spans="1:58">
      <c r="A542" s="166">
        <f>输入错误检查!B541</f>
        <v>0</v>
      </c>
      <c r="B542" s="108" t="str">
        <f>原始数据!B542</f>
        <v/>
      </c>
      <c r="C542" s="108" t="str">
        <f>原始数据!C542</f>
        <v/>
      </c>
      <c r="D542" s="108" t="str">
        <f>原始数据!D542</f>
        <v/>
      </c>
      <c r="E542" s="108" t="str">
        <f>原始数据!E542</f>
        <v/>
      </c>
      <c r="F542" s="108" t="str">
        <f>原始数据!F542</f>
        <v/>
      </c>
      <c r="G542" s="108" t="str">
        <f>原始数据!G542</f>
        <v>加</v>
      </c>
      <c r="H542" s="108" t="str">
        <f>原始数据!H542</f>
        <v>下</v>
      </c>
      <c r="I542" s="108" t="str">
        <f>IF(原始数据!Y542="","",原始数据!Y542)</f>
        <v/>
      </c>
      <c r="J542" s="108" t="str">
        <f>原始数据!J542</f>
        <v/>
      </c>
      <c r="K542" s="167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39" t="str">
        <f>IF(原始数据!AT542="","",原始数据!AT542)</f>
        <v/>
      </c>
      <c r="M542" s="177"/>
      <c r="N542" s="181"/>
      <c r="O542" s="181"/>
      <c r="P542" s="167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39" t="str">
        <f>IF(原始数据!AU542="","",原始数据!AU542)</f>
        <v/>
      </c>
      <c r="R542" s="177"/>
      <c r="S542" s="177"/>
      <c r="T542" s="177"/>
      <c r="U542" s="167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39" t="str">
        <f>IF(原始数据!AW542="","",原始数据!AW542)</f>
        <v/>
      </c>
      <c r="W542" s="177"/>
      <c r="X542" s="177"/>
      <c r="Y542" s="177"/>
      <c r="Z542" s="167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39" t="str">
        <f>IF(原始数据!AY542="","",原始数据!AY542)</f>
        <v/>
      </c>
      <c r="AB542" s="177"/>
      <c r="AC542" s="177"/>
      <c r="AD542" s="177"/>
      <c r="AE542" s="139" t="str">
        <f>IF(原始数据!K542="","",原始数据!K542)</f>
        <v/>
      </c>
      <c r="AF542" s="139" t="str">
        <f>IF(原始数据!L542="","",原始数据!L542)</f>
        <v/>
      </c>
      <c r="AG542" s="139" t="str">
        <f>IF(原始数据!AZ542="","",原始数据!AZ542)</f>
        <v/>
      </c>
      <c r="AH542" s="177"/>
      <c r="AI542" s="177"/>
      <c r="AJ542" s="177"/>
      <c r="AK542" s="177"/>
      <c r="AL542" s="177"/>
      <c r="AM542" s="168"/>
      <c r="AN542" s="168"/>
      <c r="AO542" s="168"/>
      <c r="AP542" s="168"/>
      <c r="AQ542" s="182"/>
      <c r="AR542" s="182"/>
      <c r="AS542" s="182"/>
      <c r="AT542" s="182"/>
      <c r="AU542" s="183"/>
      <c r="AV542" s="183"/>
      <c r="AW542" s="183"/>
      <c r="AX542" s="183"/>
      <c r="AY542" s="184"/>
      <c r="AZ542" s="184"/>
      <c r="BA542" s="173"/>
      <c r="BB542" s="174"/>
      <c r="BC542" s="175">
        <f t="shared" si="33"/>
        <v>0</v>
      </c>
      <c r="BD542" s="175" t="str">
        <f t="shared" si="34"/>
        <v/>
      </c>
      <c r="BE542" s="142" t="str">
        <f t="shared" si="32"/>
        <v/>
      </c>
      <c r="BF542" s="176" t="str">
        <f t="shared" si="35"/>
        <v/>
      </c>
    </row>
    <row r="543" spans="1:58">
      <c r="A543" s="166">
        <f>输入错误检查!B542</f>
        <v>0</v>
      </c>
      <c r="B543" s="108" t="str">
        <f>原始数据!B543</f>
        <v/>
      </c>
      <c r="C543" s="108" t="str">
        <f>原始数据!C543</f>
        <v/>
      </c>
      <c r="D543" s="108" t="str">
        <f>原始数据!D543</f>
        <v/>
      </c>
      <c r="E543" s="108" t="str">
        <f>原始数据!E543</f>
        <v/>
      </c>
      <c r="F543" s="108" t="str">
        <f>原始数据!F543</f>
        <v/>
      </c>
      <c r="G543" s="108">
        <f>原始数据!G543</f>
        <v>1</v>
      </c>
      <c r="H543" s="108" t="str">
        <f>原始数据!H543</f>
        <v>上</v>
      </c>
      <c r="I543" s="108" t="str">
        <f>IF(原始数据!Y543="","",原始数据!Y543)</f>
        <v/>
      </c>
      <c r="J543" s="108" t="str">
        <f>原始数据!J543</f>
        <v/>
      </c>
      <c r="K543" s="167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39" t="str">
        <f>IF(原始数据!AT543="","",原始数据!AT543)</f>
        <v/>
      </c>
      <c r="M543" s="177"/>
      <c r="N543" s="181"/>
      <c r="O543" s="181"/>
      <c r="P543" s="167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39" t="str">
        <f>IF(原始数据!AU543="","",原始数据!AU543)</f>
        <v/>
      </c>
      <c r="R543" s="177"/>
      <c r="S543" s="177"/>
      <c r="T543" s="177"/>
      <c r="U543" s="167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39" t="str">
        <f>IF(原始数据!AW543="","",原始数据!AW543)</f>
        <v/>
      </c>
      <c r="W543" s="177"/>
      <c r="X543" s="177"/>
      <c r="Y543" s="177"/>
      <c r="Z543" s="167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39" t="str">
        <f>IF(原始数据!AY543="","",原始数据!AY543)</f>
        <v/>
      </c>
      <c r="AB543" s="177"/>
      <c r="AC543" s="177"/>
      <c r="AD543" s="177"/>
      <c r="AE543" s="139" t="str">
        <f>IF(原始数据!K543="","",原始数据!K543)</f>
        <v/>
      </c>
      <c r="AF543" s="139" t="str">
        <f>IF(原始数据!L543="","",原始数据!L543)</f>
        <v/>
      </c>
      <c r="AG543" s="139" t="str">
        <f>IF(原始数据!AZ543="","",原始数据!AZ543)</f>
        <v/>
      </c>
      <c r="AH543" s="177"/>
      <c r="AI543" s="177"/>
      <c r="AJ543" s="177"/>
      <c r="AK543" s="177"/>
      <c r="AL543" s="177"/>
      <c r="AM543" s="168"/>
      <c r="AN543" s="168"/>
      <c r="AO543" s="168"/>
      <c r="AP543" s="168"/>
      <c r="AQ543" s="182"/>
      <c r="AR543" s="182"/>
      <c r="AS543" s="182"/>
      <c r="AT543" s="182"/>
      <c r="AU543" s="183"/>
      <c r="AV543" s="183"/>
      <c r="AW543" s="183"/>
      <c r="AX543" s="183"/>
      <c r="AY543" s="184"/>
      <c r="AZ543" s="184"/>
      <c r="BA543" s="173"/>
      <c r="BB543" s="174"/>
      <c r="BC543" s="175">
        <f t="shared" si="33"/>
        <v>0</v>
      </c>
      <c r="BD543" s="175" t="str">
        <f t="shared" si="34"/>
        <v/>
      </c>
      <c r="BE543" s="142" t="str">
        <f t="shared" si="32"/>
        <v/>
      </c>
      <c r="BF543" s="176" t="str">
        <f t="shared" si="35"/>
        <v/>
      </c>
    </row>
    <row r="544" spans="1:58">
      <c r="A544" s="166">
        <f>输入错误检查!B543</f>
        <v>0</v>
      </c>
      <c r="B544" s="108" t="str">
        <f>原始数据!B544</f>
        <v/>
      </c>
      <c r="C544" s="108" t="str">
        <f>原始数据!C544</f>
        <v/>
      </c>
      <c r="D544" s="108" t="str">
        <f>原始数据!D544</f>
        <v/>
      </c>
      <c r="E544" s="108" t="str">
        <f>原始数据!E544</f>
        <v/>
      </c>
      <c r="F544" s="108" t="str">
        <f>原始数据!F544</f>
        <v/>
      </c>
      <c r="G544" s="108">
        <f>原始数据!G544</f>
        <v>1</v>
      </c>
      <c r="H544" s="108" t="str">
        <f>原始数据!H544</f>
        <v>下</v>
      </c>
      <c r="I544" s="108" t="str">
        <f>IF(原始数据!Y544="","",原始数据!Y544)</f>
        <v/>
      </c>
      <c r="J544" s="108" t="str">
        <f>原始数据!J544</f>
        <v/>
      </c>
      <c r="K544" s="167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39" t="str">
        <f>IF(原始数据!AT544="","",原始数据!AT544)</f>
        <v/>
      </c>
      <c r="M544" s="177"/>
      <c r="N544" s="181"/>
      <c r="O544" s="181"/>
      <c r="P544" s="167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39" t="str">
        <f>IF(原始数据!AU544="","",原始数据!AU544)</f>
        <v/>
      </c>
      <c r="R544" s="177"/>
      <c r="S544" s="177"/>
      <c r="T544" s="177"/>
      <c r="U544" s="167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39" t="str">
        <f>IF(原始数据!AW544="","",原始数据!AW544)</f>
        <v/>
      </c>
      <c r="W544" s="177"/>
      <c r="X544" s="177"/>
      <c r="Y544" s="177"/>
      <c r="Z544" s="167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39" t="str">
        <f>IF(原始数据!AY544="","",原始数据!AY544)</f>
        <v/>
      </c>
      <c r="AB544" s="177"/>
      <c r="AC544" s="177"/>
      <c r="AD544" s="177"/>
      <c r="AE544" s="139" t="str">
        <f>IF(原始数据!K544="","",原始数据!K544)</f>
        <v/>
      </c>
      <c r="AF544" s="139" t="str">
        <f>IF(原始数据!L544="","",原始数据!L544)</f>
        <v/>
      </c>
      <c r="AG544" s="139" t="str">
        <f>IF(原始数据!AZ544="","",原始数据!AZ544)</f>
        <v/>
      </c>
      <c r="AH544" s="177"/>
      <c r="AI544" s="177"/>
      <c r="AJ544" s="177"/>
      <c r="AK544" s="177"/>
      <c r="AL544" s="177"/>
      <c r="AM544" s="168"/>
      <c r="AN544" s="168"/>
      <c r="AO544" s="168"/>
      <c r="AP544" s="168"/>
      <c r="AQ544" s="182"/>
      <c r="AR544" s="182"/>
      <c r="AS544" s="182"/>
      <c r="AT544" s="182"/>
      <c r="AU544" s="183"/>
      <c r="AV544" s="183"/>
      <c r="AW544" s="183"/>
      <c r="AX544" s="183"/>
      <c r="AY544" s="184"/>
      <c r="AZ544" s="184"/>
      <c r="BA544" s="173"/>
      <c r="BB544" s="174"/>
      <c r="BC544" s="175">
        <f t="shared" si="33"/>
        <v>0</v>
      </c>
      <c r="BD544" s="175" t="str">
        <f t="shared" si="34"/>
        <v/>
      </c>
      <c r="BE544" s="142" t="str">
        <f t="shared" si="32"/>
        <v/>
      </c>
      <c r="BF544" s="176" t="str">
        <f t="shared" si="35"/>
        <v/>
      </c>
    </row>
    <row r="545" spans="1:58">
      <c r="A545" s="166">
        <f>输入错误检查!B544</f>
        <v>0</v>
      </c>
      <c r="B545" s="108" t="str">
        <f>原始数据!B545</f>
        <v/>
      </c>
      <c r="C545" s="108" t="str">
        <f>原始数据!C545</f>
        <v/>
      </c>
      <c r="D545" s="108" t="str">
        <f>原始数据!D545</f>
        <v/>
      </c>
      <c r="E545" s="108" t="str">
        <f>原始数据!E545</f>
        <v/>
      </c>
      <c r="F545" s="108" t="str">
        <f>原始数据!F545</f>
        <v/>
      </c>
      <c r="G545" s="108">
        <f>原始数据!G545</f>
        <v>2</v>
      </c>
      <c r="H545" s="108" t="str">
        <f>原始数据!H545</f>
        <v>上</v>
      </c>
      <c r="I545" s="108" t="str">
        <f>IF(原始数据!Y545="","",原始数据!Y545)</f>
        <v/>
      </c>
      <c r="J545" s="108" t="str">
        <f>原始数据!J545</f>
        <v/>
      </c>
      <c r="K545" s="167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39" t="str">
        <f>IF(原始数据!AT545="","",原始数据!AT545)</f>
        <v/>
      </c>
      <c r="M545" s="177"/>
      <c r="N545" s="181"/>
      <c r="O545" s="181"/>
      <c r="P545" s="167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39" t="str">
        <f>IF(原始数据!AU545="","",原始数据!AU545)</f>
        <v/>
      </c>
      <c r="R545" s="177"/>
      <c r="S545" s="177"/>
      <c r="T545" s="177"/>
      <c r="U545" s="167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39" t="str">
        <f>IF(原始数据!AW545="","",原始数据!AW545)</f>
        <v/>
      </c>
      <c r="W545" s="177"/>
      <c r="X545" s="177"/>
      <c r="Y545" s="177"/>
      <c r="Z545" s="167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39" t="str">
        <f>IF(原始数据!AY545="","",原始数据!AY545)</f>
        <v/>
      </c>
      <c r="AB545" s="177"/>
      <c r="AC545" s="177"/>
      <c r="AD545" s="177"/>
      <c r="AE545" s="139" t="str">
        <f>IF(原始数据!K545="","",原始数据!K545)</f>
        <v/>
      </c>
      <c r="AF545" s="139" t="str">
        <f>IF(原始数据!L545="","",原始数据!L545)</f>
        <v/>
      </c>
      <c r="AG545" s="139" t="str">
        <f>IF(原始数据!AZ545="","",原始数据!AZ545)</f>
        <v/>
      </c>
      <c r="AH545" s="177"/>
      <c r="AI545" s="177"/>
      <c r="AJ545" s="177"/>
      <c r="AK545" s="177"/>
      <c r="AL545" s="177"/>
      <c r="AM545" s="168"/>
      <c r="AN545" s="168"/>
      <c r="AO545" s="168"/>
      <c r="AP545" s="168"/>
      <c r="AQ545" s="182"/>
      <c r="AR545" s="182"/>
      <c r="AS545" s="182"/>
      <c r="AT545" s="182"/>
      <c r="AU545" s="183"/>
      <c r="AV545" s="183"/>
      <c r="AW545" s="183"/>
      <c r="AX545" s="183"/>
      <c r="AY545" s="184"/>
      <c r="AZ545" s="184"/>
      <c r="BA545" s="173"/>
      <c r="BB545" s="174"/>
      <c r="BC545" s="175">
        <f t="shared" si="33"/>
        <v>0</v>
      </c>
      <c r="BD545" s="175" t="str">
        <f t="shared" si="34"/>
        <v/>
      </c>
      <c r="BE545" s="142" t="str">
        <f t="shared" si="32"/>
        <v/>
      </c>
      <c r="BF545" s="176" t="str">
        <f t="shared" si="35"/>
        <v/>
      </c>
    </row>
    <row r="546" spans="1:58">
      <c r="A546" s="166">
        <f>输入错误检查!B545</f>
        <v>0</v>
      </c>
      <c r="B546" s="108" t="str">
        <f>原始数据!B546</f>
        <v/>
      </c>
      <c r="C546" s="108" t="str">
        <f>原始数据!C546</f>
        <v/>
      </c>
      <c r="D546" s="108" t="str">
        <f>原始数据!D546</f>
        <v/>
      </c>
      <c r="E546" s="108" t="str">
        <f>原始数据!E546</f>
        <v/>
      </c>
      <c r="F546" s="108" t="str">
        <f>原始数据!F546</f>
        <v/>
      </c>
      <c r="G546" s="108">
        <f>原始数据!G546</f>
        <v>2</v>
      </c>
      <c r="H546" s="108" t="str">
        <f>原始数据!H546</f>
        <v>下</v>
      </c>
      <c r="I546" s="108" t="str">
        <f>IF(原始数据!Y546="","",原始数据!Y546)</f>
        <v/>
      </c>
      <c r="J546" s="108" t="str">
        <f>原始数据!J546</f>
        <v/>
      </c>
      <c r="K546" s="167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39" t="str">
        <f>IF(原始数据!AT546="","",原始数据!AT546)</f>
        <v/>
      </c>
      <c r="M546" s="177"/>
      <c r="N546" s="181"/>
      <c r="O546" s="181"/>
      <c r="P546" s="167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39" t="str">
        <f>IF(原始数据!AU546="","",原始数据!AU546)</f>
        <v/>
      </c>
      <c r="R546" s="177"/>
      <c r="S546" s="177"/>
      <c r="T546" s="177"/>
      <c r="U546" s="167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39" t="str">
        <f>IF(原始数据!AW546="","",原始数据!AW546)</f>
        <v/>
      </c>
      <c r="W546" s="177"/>
      <c r="X546" s="177"/>
      <c r="Y546" s="177"/>
      <c r="Z546" s="167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39" t="str">
        <f>IF(原始数据!AY546="","",原始数据!AY546)</f>
        <v/>
      </c>
      <c r="AB546" s="177"/>
      <c r="AC546" s="177"/>
      <c r="AD546" s="177"/>
      <c r="AE546" s="139" t="str">
        <f>IF(原始数据!K546="","",原始数据!K546)</f>
        <v/>
      </c>
      <c r="AF546" s="139" t="str">
        <f>IF(原始数据!L546="","",原始数据!L546)</f>
        <v/>
      </c>
      <c r="AG546" s="139" t="str">
        <f>IF(原始数据!AZ546="","",原始数据!AZ546)</f>
        <v/>
      </c>
      <c r="AH546" s="177"/>
      <c r="AI546" s="177"/>
      <c r="AJ546" s="177"/>
      <c r="AK546" s="177"/>
      <c r="AL546" s="177"/>
      <c r="AM546" s="168"/>
      <c r="AN546" s="168"/>
      <c r="AO546" s="168"/>
      <c r="AP546" s="168"/>
      <c r="AQ546" s="182"/>
      <c r="AR546" s="182"/>
      <c r="AS546" s="182"/>
      <c r="AT546" s="182"/>
      <c r="AU546" s="183"/>
      <c r="AV546" s="183"/>
      <c r="AW546" s="183"/>
      <c r="AX546" s="183"/>
      <c r="AY546" s="184"/>
      <c r="AZ546" s="184"/>
      <c r="BA546" s="173"/>
      <c r="BB546" s="174"/>
      <c r="BC546" s="175">
        <f t="shared" si="33"/>
        <v>0</v>
      </c>
      <c r="BD546" s="175" t="str">
        <f t="shared" si="34"/>
        <v/>
      </c>
      <c r="BE546" s="142" t="str">
        <f t="shared" si="32"/>
        <v/>
      </c>
      <c r="BF546" s="176" t="str">
        <f t="shared" si="35"/>
        <v/>
      </c>
    </row>
    <row r="547" spans="1:58">
      <c r="A547" s="166">
        <f>输入错误检查!B546</f>
        <v>0</v>
      </c>
      <c r="B547" s="108" t="str">
        <f>原始数据!B547</f>
        <v/>
      </c>
      <c r="C547" s="108" t="str">
        <f>原始数据!C547</f>
        <v/>
      </c>
      <c r="D547" s="108" t="str">
        <f>原始数据!D547</f>
        <v/>
      </c>
      <c r="E547" s="108" t="str">
        <f>原始数据!E547</f>
        <v/>
      </c>
      <c r="F547" s="108" t="str">
        <f>原始数据!F547</f>
        <v/>
      </c>
      <c r="G547" s="108">
        <f>原始数据!G547</f>
        <v>3</v>
      </c>
      <c r="H547" s="108" t="str">
        <f>原始数据!H547</f>
        <v>上</v>
      </c>
      <c r="I547" s="108" t="str">
        <f>IF(原始数据!Y547="","",原始数据!Y547)</f>
        <v/>
      </c>
      <c r="J547" s="108" t="str">
        <f>原始数据!J547</f>
        <v/>
      </c>
      <c r="K547" s="167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39" t="str">
        <f>IF(原始数据!AT547="","",原始数据!AT547)</f>
        <v/>
      </c>
      <c r="M547" s="177"/>
      <c r="N547" s="181"/>
      <c r="O547" s="181"/>
      <c r="P547" s="167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39" t="str">
        <f>IF(原始数据!AU547="","",原始数据!AU547)</f>
        <v/>
      </c>
      <c r="R547" s="177"/>
      <c r="S547" s="177"/>
      <c r="T547" s="177"/>
      <c r="U547" s="167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39" t="str">
        <f>IF(原始数据!AW547="","",原始数据!AW547)</f>
        <v/>
      </c>
      <c r="W547" s="177"/>
      <c r="X547" s="177"/>
      <c r="Y547" s="177"/>
      <c r="Z547" s="167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39" t="str">
        <f>IF(原始数据!AY547="","",原始数据!AY547)</f>
        <v/>
      </c>
      <c r="AB547" s="177"/>
      <c r="AC547" s="177"/>
      <c r="AD547" s="177"/>
      <c r="AE547" s="139" t="str">
        <f>IF(原始数据!K547="","",原始数据!K547)</f>
        <v/>
      </c>
      <c r="AF547" s="139" t="str">
        <f>IF(原始数据!L547="","",原始数据!L547)</f>
        <v/>
      </c>
      <c r="AG547" s="139" t="str">
        <f>IF(原始数据!AZ547="","",原始数据!AZ547)</f>
        <v/>
      </c>
      <c r="AH547" s="177"/>
      <c r="AI547" s="177"/>
      <c r="AJ547" s="177"/>
      <c r="AK547" s="177"/>
      <c r="AL547" s="177"/>
      <c r="AM547" s="168"/>
      <c r="AN547" s="168"/>
      <c r="AO547" s="168"/>
      <c r="AP547" s="168"/>
      <c r="AQ547" s="182"/>
      <c r="AR547" s="182"/>
      <c r="AS547" s="182"/>
      <c r="AT547" s="182"/>
      <c r="AU547" s="183"/>
      <c r="AV547" s="183"/>
      <c r="AW547" s="183"/>
      <c r="AX547" s="183"/>
      <c r="AY547" s="184"/>
      <c r="AZ547" s="184"/>
      <c r="BA547" s="173"/>
      <c r="BB547" s="174"/>
      <c r="BC547" s="175">
        <f t="shared" si="33"/>
        <v>0</v>
      </c>
      <c r="BD547" s="175" t="str">
        <f t="shared" si="34"/>
        <v/>
      </c>
      <c r="BE547" s="142" t="str">
        <f t="shared" si="32"/>
        <v/>
      </c>
      <c r="BF547" s="176" t="str">
        <f t="shared" si="35"/>
        <v/>
      </c>
    </row>
    <row r="548" spans="1:58">
      <c r="A548" s="166">
        <f>输入错误检查!B547</f>
        <v>0</v>
      </c>
      <c r="B548" s="108" t="str">
        <f>原始数据!B548</f>
        <v/>
      </c>
      <c r="C548" s="108" t="str">
        <f>原始数据!C548</f>
        <v/>
      </c>
      <c r="D548" s="108" t="str">
        <f>原始数据!D548</f>
        <v/>
      </c>
      <c r="E548" s="108" t="str">
        <f>原始数据!E548</f>
        <v/>
      </c>
      <c r="F548" s="108" t="str">
        <f>原始数据!F548</f>
        <v/>
      </c>
      <c r="G548" s="108">
        <f>原始数据!G548</f>
        <v>3</v>
      </c>
      <c r="H548" s="108" t="str">
        <f>原始数据!H548</f>
        <v>下</v>
      </c>
      <c r="I548" s="108" t="str">
        <f>IF(原始数据!Y548="","",原始数据!Y548)</f>
        <v/>
      </c>
      <c r="J548" s="108" t="str">
        <f>原始数据!J548</f>
        <v/>
      </c>
      <c r="K548" s="167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39" t="str">
        <f>IF(原始数据!AT548="","",原始数据!AT548)</f>
        <v/>
      </c>
      <c r="M548" s="177"/>
      <c r="N548" s="181"/>
      <c r="O548" s="181"/>
      <c r="P548" s="167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39" t="str">
        <f>IF(原始数据!AU548="","",原始数据!AU548)</f>
        <v/>
      </c>
      <c r="R548" s="177"/>
      <c r="S548" s="177"/>
      <c r="T548" s="177"/>
      <c r="U548" s="167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39" t="str">
        <f>IF(原始数据!AW548="","",原始数据!AW548)</f>
        <v/>
      </c>
      <c r="W548" s="177"/>
      <c r="X548" s="177"/>
      <c r="Y548" s="177"/>
      <c r="Z548" s="167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39" t="str">
        <f>IF(原始数据!AY548="","",原始数据!AY548)</f>
        <v/>
      </c>
      <c r="AB548" s="177"/>
      <c r="AC548" s="177"/>
      <c r="AD548" s="177"/>
      <c r="AE548" s="139" t="str">
        <f>IF(原始数据!K548="","",原始数据!K548)</f>
        <v/>
      </c>
      <c r="AF548" s="139" t="str">
        <f>IF(原始数据!L548="","",原始数据!L548)</f>
        <v/>
      </c>
      <c r="AG548" s="139" t="str">
        <f>IF(原始数据!AZ548="","",原始数据!AZ548)</f>
        <v/>
      </c>
      <c r="AH548" s="177"/>
      <c r="AI548" s="177"/>
      <c r="AJ548" s="177"/>
      <c r="AK548" s="177"/>
      <c r="AL548" s="177"/>
      <c r="AM548" s="168"/>
      <c r="AN548" s="168"/>
      <c r="AO548" s="168"/>
      <c r="AP548" s="168"/>
      <c r="AQ548" s="182"/>
      <c r="AR548" s="182"/>
      <c r="AS548" s="182"/>
      <c r="AT548" s="182"/>
      <c r="AU548" s="183"/>
      <c r="AV548" s="183"/>
      <c r="AW548" s="183"/>
      <c r="AX548" s="183"/>
      <c r="AY548" s="184"/>
      <c r="AZ548" s="184"/>
      <c r="BA548" s="173"/>
      <c r="BB548" s="174"/>
      <c r="BC548" s="175">
        <f t="shared" si="33"/>
        <v>0</v>
      </c>
      <c r="BD548" s="175" t="str">
        <f t="shared" si="34"/>
        <v/>
      </c>
      <c r="BE548" s="142" t="str">
        <f t="shared" si="32"/>
        <v/>
      </c>
      <c r="BF548" s="176" t="str">
        <f t="shared" si="35"/>
        <v/>
      </c>
    </row>
    <row r="549" spans="1:58">
      <c r="A549" s="166">
        <f>输入错误检查!B548</f>
        <v>0</v>
      </c>
      <c r="B549" s="108" t="str">
        <f>原始数据!B549</f>
        <v/>
      </c>
      <c r="C549" s="108" t="str">
        <f>原始数据!C549</f>
        <v/>
      </c>
      <c r="D549" s="108" t="str">
        <f>原始数据!D549</f>
        <v/>
      </c>
      <c r="E549" s="108" t="str">
        <f>原始数据!E549</f>
        <v/>
      </c>
      <c r="F549" s="108" t="str">
        <f>原始数据!F549</f>
        <v/>
      </c>
      <c r="G549" s="108">
        <f>原始数据!G549</f>
        <v>4</v>
      </c>
      <c r="H549" s="108" t="str">
        <f>原始数据!H549</f>
        <v>上</v>
      </c>
      <c r="I549" s="108" t="str">
        <f>IF(原始数据!Y549="","",原始数据!Y549)</f>
        <v/>
      </c>
      <c r="J549" s="108" t="str">
        <f>原始数据!J549</f>
        <v/>
      </c>
      <c r="K549" s="167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39" t="str">
        <f>IF(原始数据!AT549="","",原始数据!AT549)</f>
        <v/>
      </c>
      <c r="M549" s="177"/>
      <c r="N549" s="181"/>
      <c r="O549" s="181"/>
      <c r="P549" s="167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39" t="str">
        <f>IF(原始数据!AU549="","",原始数据!AU549)</f>
        <v/>
      </c>
      <c r="R549" s="177"/>
      <c r="S549" s="177"/>
      <c r="T549" s="177"/>
      <c r="U549" s="167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39" t="str">
        <f>IF(原始数据!AW549="","",原始数据!AW549)</f>
        <v/>
      </c>
      <c r="W549" s="177"/>
      <c r="X549" s="177"/>
      <c r="Y549" s="177"/>
      <c r="Z549" s="167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39" t="str">
        <f>IF(原始数据!AY549="","",原始数据!AY549)</f>
        <v/>
      </c>
      <c r="AB549" s="177"/>
      <c r="AC549" s="177"/>
      <c r="AD549" s="177"/>
      <c r="AE549" s="139" t="str">
        <f>IF(原始数据!K549="","",原始数据!K549)</f>
        <v/>
      </c>
      <c r="AF549" s="139" t="str">
        <f>IF(原始数据!L549="","",原始数据!L549)</f>
        <v/>
      </c>
      <c r="AG549" s="139" t="str">
        <f>IF(原始数据!AZ549="","",原始数据!AZ549)</f>
        <v/>
      </c>
      <c r="AH549" s="177"/>
      <c r="AI549" s="177"/>
      <c r="AJ549" s="177"/>
      <c r="AK549" s="177"/>
      <c r="AL549" s="177"/>
      <c r="AM549" s="168"/>
      <c r="AN549" s="168"/>
      <c r="AO549" s="168"/>
      <c r="AP549" s="168"/>
      <c r="AQ549" s="182"/>
      <c r="AR549" s="182"/>
      <c r="AS549" s="182"/>
      <c r="AT549" s="182"/>
      <c r="AU549" s="183"/>
      <c r="AV549" s="183"/>
      <c r="AW549" s="183"/>
      <c r="AX549" s="183"/>
      <c r="AY549" s="184"/>
      <c r="AZ549" s="184"/>
      <c r="BA549" s="173"/>
      <c r="BB549" s="174"/>
      <c r="BC549" s="175">
        <f t="shared" si="33"/>
        <v>0</v>
      </c>
      <c r="BD549" s="175" t="str">
        <f t="shared" si="34"/>
        <v/>
      </c>
      <c r="BE549" s="142" t="str">
        <f t="shared" si="32"/>
        <v/>
      </c>
      <c r="BF549" s="176" t="str">
        <f t="shared" si="35"/>
        <v/>
      </c>
    </row>
    <row r="550" spans="1:58">
      <c r="A550" s="166">
        <f>输入错误检查!B549</f>
        <v>0</v>
      </c>
      <c r="B550" s="108" t="str">
        <f>原始数据!B550</f>
        <v/>
      </c>
      <c r="C550" s="108" t="str">
        <f>原始数据!C550</f>
        <v/>
      </c>
      <c r="D550" s="108" t="str">
        <f>原始数据!D550</f>
        <v/>
      </c>
      <c r="E550" s="108" t="str">
        <f>原始数据!E550</f>
        <v/>
      </c>
      <c r="F550" s="108" t="str">
        <f>原始数据!F550</f>
        <v/>
      </c>
      <c r="G550" s="108">
        <f>原始数据!G550</f>
        <v>4</v>
      </c>
      <c r="H550" s="108" t="str">
        <f>原始数据!H550</f>
        <v>下</v>
      </c>
      <c r="I550" s="108" t="str">
        <f>IF(原始数据!Y550="","",原始数据!Y550)</f>
        <v/>
      </c>
      <c r="J550" s="108" t="str">
        <f>原始数据!J550</f>
        <v/>
      </c>
      <c r="K550" s="167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39" t="str">
        <f>IF(原始数据!AT550="","",原始数据!AT550)</f>
        <v/>
      </c>
      <c r="M550" s="177"/>
      <c r="N550" s="181"/>
      <c r="O550" s="181"/>
      <c r="P550" s="167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39" t="str">
        <f>IF(原始数据!AU550="","",原始数据!AU550)</f>
        <v/>
      </c>
      <c r="R550" s="177"/>
      <c r="S550" s="177"/>
      <c r="T550" s="177"/>
      <c r="U550" s="167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39" t="str">
        <f>IF(原始数据!AW550="","",原始数据!AW550)</f>
        <v/>
      </c>
      <c r="W550" s="177"/>
      <c r="X550" s="177"/>
      <c r="Y550" s="177"/>
      <c r="Z550" s="167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39" t="str">
        <f>IF(原始数据!AY550="","",原始数据!AY550)</f>
        <v/>
      </c>
      <c r="AB550" s="177"/>
      <c r="AC550" s="177"/>
      <c r="AD550" s="177"/>
      <c r="AE550" s="139" t="str">
        <f>IF(原始数据!K550="","",原始数据!K550)</f>
        <v/>
      </c>
      <c r="AF550" s="139" t="str">
        <f>IF(原始数据!L550="","",原始数据!L550)</f>
        <v/>
      </c>
      <c r="AG550" s="139" t="str">
        <f>IF(原始数据!AZ550="","",原始数据!AZ550)</f>
        <v/>
      </c>
      <c r="AH550" s="177"/>
      <c r="AI550" s="177"/>
      <c r="AJ550" s="177"/>
      <c r="AK550" s="177"/>
      <c r="AL550" s="177"/>
      <c r="AM550" s="168"/>
      <c r="AN550" s="168"/>
      <c r="AO550" s="168"/>
      <c r="AP550" s="168"/>
      <c r="AQ550" s="182"/>
      <c r="AR550" s="182"/>
      <c r="AS550" s="182"/>
      <c r="AT550" s="182"/>
      <c r="AU550" s="183"/>
      <c r="AV550" s="183"/>
      <c r="AW550" s="183"/>
      <c r="AX550" s="183"/>
      <c r="AY550" s="184"/>
      <c r="AZ550" s="184"/>
      <c r="BA550" s="173"/>
      <c r="BB550" s="174"/>
      <c r="BC550" s="175">
        <f t="shared" si="33"/>
        <v>0</v>
      </c>
      <c r="BD550" s="175" t="str">
        <f t="shared" si="34"/>
        <v/>
      </c>
      <c r="BE550" s="142" t="str">
        <f t="shared" si="32"/>
        <v/>
      </c>
      <c r="BF550" s="176" t="str">
        <f t="shared" si="35"/>
        <v/>
      </c>
    </row>
    <row r="551" spans="1:58">
      <c r="A551" s="166">
        <f>输入错误检查!B550</f>
        <v>0</v>
      </c>
      <c r="B551" s="108" t="str">
        <f>原始数据!B551</f>
        <v/>
      </c>
      <c r="C551" s="108" t="str">
        <f>原始数据!C551</f>
        <v/>
      </c>
      <c r="D551" s="108" t="str">
        <f>原始数据!D551</f>
        <v/>
      </c>
      <c r="E551" s="108" t="str">
        <f>原始数据!E551</f>
        <v/>
      </c>
      <c r="F551" s="108" t="str">
        <f>原始数据!F551</f>
        <v/>
      </c>
      <c r="G551" s="108">
        <f>原始数据!G551</f>
        <v>5</v>
      </c>
      <c r="H551" s="108" t="str">
        <f>原始数据!H551</f>
        <v>上</v>
      </c>
      <c r="I551" s="108" t="str">
        <f>IF(原始数据!Y551="","",原始数据!Y551)</f>
        <v/>
      </c>
      <c r="J551" s="108" t="str">
        <f>原始数据!J551</f>
        <v/>
      </c>
      <c r="K551" s="167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39" t="str">
        <f>IF(原始数据!AT551="","",原始数据!AT551)</f>
        <v/>
      </c>
      <c r="M551" s="177"/>
      <c r="N551" s="181"/>
      <c r="O551" s="181"/>
      <c r="P551" s="167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39" t="str">
        <f>IF(原始数据!AU551="","",原始数据!AU551)</f>
        <v/>
      </c>
      <c r="R551" s="177"/>
      <c r="S551" s="177"/>
      <c r="T551" s="177"/>
      <c r="U551" s="167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39" t="str">
        <f>IF(原始数据!AW551="","",原始数据!AW551)</f>
        <v/>
      </c>
      <c r="W551" s="177"/>
      <c r="X551" s="177"/>
      <c r="Y551" s="177"/>
      <c r="Z551" s="167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39" t="str">
        <f>IF(原始数据!AY551="","",原始数据!AY551)</f>
        <v/>
      </c>
      <c r="AB551" s="177"/>
      <c r="AC551" s="177"/>
      <c r="AD551" s="177"/>
      <c r="AE551" s="139" t="str">
        <f>IF(原始数据!K551="","",原始数据!K551)</f>
        <v/>
      </c>
      <c r="AF551" s="139" t="str">
        <f>IF(原始数据!L551="","",原始数据!L551)</f>
        <v/>
      </c>
      <c r="AG551" s="139" t="str">
        <f>IF(原始数据!AZ551="","",原始数据!AZ551)</f>
        <v/>
      </c>
      <c r="AH551" s="177"/>
      <c r="AI551" s="177"/>
      <c r="AJ551" s="177"/>
      <c r="AK551" s="177"/>
      <c r="AL551" s="177"/>
      <c r="AM551" s="168"/>
      <c r="AN551" s="168"/>
      <c r="AO551" s="168"/>
      <c r="AP551" s="168"/>
      <c r="AQ551" s="182"/>
      <c r="AR551" s="182"/>
      <c r="AS551" s="182"/>
      <c r="AT551" s="182"/>
      <c r="AU551" s="183"/>
      <c r="AV551" s="183"/>
      <c r="AW551" s="183"/>
      <c r="AX551" s="183"/>
      <c r="AY551" s="184"/>
      <c r="AZ551" s="184"/>
      <c r="BA551" s="173"/>
      <c r="BB551" s="174"/>
      <c r="BC551" s="175">
        <f t="shared" si="33"/>
        <v>0</v>
      </c>
      <c r="BD551" s="175" t="str">
        <f t="shared" si="34"/>
        <v/>
      </c>
      <c r="BE551" s="142" t="str">
        <f t="shared" si="32"/>
        <v/>
      </c>
      <c r="BF551" s="176" t="str">
        <f t="shared" si="35"/>
        <v/>
      </c>
    </row>
    <row r="552" spans="1:58">
      <c r="A552" s="166">
        <f>输入错误检查!B551</f>
        <v>0</v>
      </c>
      <c r="B552" s="108" t="str">
        <f>原始数据!B552</f>
        <v/>
      </c>
      <c r="C552" s="108" t="str">
        <f>原始数据!C552</f>
        <v/>
      </c>
      <c r="D552" s="108" t="str">
        <f>原始数据!D552</f>
        <v/>
      </c>
      <c r="E552" s="108" t="str">
        <f>原始数据!E552</f>
        <v/>
      </c>
      <c r="F552" s="108" t="str">
        <f>原始数据!F552</f>
        <v/>
      </c>
      <c r="G552" s="108">
        <f>原始数据!G552</f>
        <v>5</v>
      </c>
      <c r="H552" s="108" t="str">
        <f>原始数据!H552</f>
        <v>下</v>
      </c>
      <c r="I552" s="108" t="str">
        <f>IF(原始数据!Y552="","",原始数据!Y552)</f>
        <v/>
      </c>
      <c r="J552" s="108" t="str">
        <f>原始数据!J552</f>
        <v/>
      </c>
      <c r="K552" s="167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39" t="str">
        <f>IF(原始数据!AT552="","",原始数据!AT552)</f>
        <v/>
      </c>
      <c r="M552" s="177"/>
      <c r="N552" s="181"/>
      <c r="O552" s="181"/>
      <c r="P552" s="167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39" t="str">
        <f>IF(原始数据!AU552="","",原始数据!AU552)</f>
        <v/>
      </c>
      <c r="R552" s="177"/>
      <c r="S552" s="177"/>
      <c r="T552" s="177"/>
      <c r="U552" s="167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39" t="str">
        <f>IF(原始数据!AW552="","",原始数据!AW552)</f>
        <v/>
      </c>
      <c r="W552" s="177"/>
      <c r="X552" s="177"/>
      <c r="Y552" s="177"/>
      <c r="Z552" s="167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39" t="str">
        <f>IF(原始数据!AY552="","",原始数据!AY552)</f>
        <v/>
      </c>
      <c r="AB552" s="177"/>
      <c r="AC552" s="177"/>
      <c r="AD552" s="177"/>
      <c r="AE552" s="139" t="str">
        <f>IF(原始数据!K552="","",原始数据!K552)</f>
        <v/>
      </c>
      <c r="AF552" s="139" t="str">
        <f>IF(原始数据!L552="","",原始数据!L552)</f>
        <v/>
      </c>
      <c r="AG552" s="139" t="str">
        <f>IF(原始数据!AZ552="","",原始数据!AZ552)</f>
        <v/>
      </c>
      <c r="AH552" s="177"/>
      <c r="AI552" s="177"/>
      <c r="AJ552" s="177"/>
      <c r="AK552" s="177"/>
      <c r="AL552" s="177"/>
      <c r="AM552" s="168"/>
      <c r="AN552" s="168"/>
      <c r="AO552" s="168"/>
      <c r="AP552" s="168"/>
      <c r="AQ552" s="182"/>
      <c r="AR552" s="182"/>
      <c r="AS552" s="182"/>
      <c r="AT552" s="182"/>
      <c r="AU552" s="183"/>
      <c r="AV552" s="183"/>
      <c r="AW552" s="183"/>
      <c r="AX552" s="183"/>
      <c r="AY552" s="184"/>
      <c r="AZ552" s="184"/>
      <c r="BA552" s="173"/>
      <c r="BB552" s="174"/>
      <c r="BC552" s="175">
        <f t="shared" si="33"/>
        <v>0</v>
      </c>
      <c r="BD552" s="175" t="str">
        <f t="shared" si="34"/>
        <v/>
      </c>
      <c r="BE552" s="142" t="str">
        <f t="shared" si="32"/>
        <v/>
      </c>
      <c r="BF552" s="176" t="str">
        <f t="shared" si="35"/>
        <v/>
      </c>
    </row>
    <row r="553" spans="1:58">
      <c r="A553" s="166">
        <f>输入错误检查!B552</f>
        <v>0</v>
      </c>
      <c r="B553" s="108" t="str">
        <f>原始数据!B553</f>
        <v/>
      </c>
      <c r="C553" s="108" t="str">
        <f>原始数据!C553</f>
        <v/>
      </c>
      <c r="D553" s="108" t="str">
        <f>原始数据!D553</f>
        <v/>
      </c>
      <c r="E553" s="108" t="str">
        <f>原始数据!E553</f>
        <v/>
      </c>
      <c r="F553" s="108" t="str">
        <f>原始数据!F553</f>
        <v/>
      </c>
      <c r="G553" s="108" t="str">
        <f>原始数据!G553</f>
        <v>加</v>
      </c>
      <c r="H553" s="108" t="str">
        <f>原始数据!H553</f>
        <v>上</v>
      </c>
      <c r="I553" s="108" t="str">
        <f>IF(原始数据!Y553="","",原始数据!Y553)</f>
        <v/>
      </c>
      <c r="J553" s="108" t="str">
        <f>原始数据!J553</f>
        <v/>
      </c>
      <c r="K553" s="167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39" t="str">
        <f>IF(原始数据!AT553="","",原始数据!AT553)</f>
        <v/>
      </c>
      <c r="M553" s="177"/>
      <c r="N553" s="181"/>
      <c r="O553" s="181"/>
      <c r="P553" s="167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39" t="str">
        <f>IF(原始数据!AU553="","",原始数据!AU553)</f>
        <v/>
      </c>
      <c r="R553" s="177"/>
      <c r="S553" s="177"/>
      <c r="T553" s="177"/>
      <c r="U553" s="167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39" t="str">
        <f>IF(原始数据!AW553="","",原始数据!AW553)</f>
        <v/>
      </c>
      <c r="W553" s="177"/>
      <c r="X553" s="177"/>
      <c r="Y553" s="177"/>
      <c r="Z553" s="167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39" t="str">
        <f>IF(原始数据!AY553="","",原始数据!AY553)</f>
        <v/>
      </c>
      <c r="AB553" s="177"/>
      <c r="AC553" s="177"/>
      <c r="AD553" s="177"/>
      <c r="AE553" s="139" t="str">
        <f>IF(原始数据!K553="","",原始数据!K553)</f>
        <v/>
      </c>
      <c r="AF553" s="139" t="str">
        <f>IF(原始数据!L553="","",原始数据!L553)</f>
        <v/>
      </c>
      <c r="AG553" s="139" t="str">
        <f>IF(原始数据!AZ553="","",原始数据!AZ553)</f>
        <v/>
      </c>
      <c r="AH553" s="177"/>
      <c r="AI553" s="177"/>
      <c r="AJ553" s="177"/>
      <c r="AK553" s="177"/>
      <c r="AL553" s="177"/>
      <c r="AM553" s="168"/>
      <c r="AN553" s="168"/>
      <c r="AO553" s="168"/>
      <c r="AP553" s="168"/>
      <c r="AQ553" s="182"/>
      <c r="AR553" s="182"/>
      <c r="AS553" s="182"/>
      <c r="AT553" s="182"/>
      <c r="AU553" s="183"/>
      <c r="AV553" s="183"/>
      <c r="AW553" s="183"/>
      <c r="AX553" s="183"/>
      <c r="AY553" s="184"/>
      <c r="AZ553" s="184"/>
      <c r="BA553" s="173"/>
      <c r="BB553" s="174"/>
      <c r="BC553" s="175">
        <f t="shared" si="33"/>
        <v>0</v>
      </c>
      <c r="BD553" s="175" t="str">
        <f t="shared" si="34"/>
        <v/>
      </c>
      <c r="BE553" s="142" t="str">
        <f t="shared" si="32"/>
        <v/>
      </c>
      <c r="BF553" s="176" t="str">
        <f t="shared" si="35"/>
        <v/>
      </c>
    </row>
    <row r="554" spans="1:58">
      <c r="A554" s="166">
        <f>输入错误检查!B553</f>
        <v>0</v>
      </c>
      <c r="B554" s="108" t="str">
        <f>原始数据!B554</f>
        <v/>
      </c>
      <c r="C554" s="108" t="str">
        <f>原始数据!C554</f>
        <v/>
      </c>
      <c r="D554" s="108" t="str">
        <f>原始数据!D554</f>
        <v/>
      </c>
      <c r="E554" s="108" t="str">
        <f>原始数据!E554</f>
        <v/>
      </c>
      <c r="F554" s="108" t="str">
        <f>原始数据!F554</f>
        <v/>
      </c>
      <c r="G554" s="108" t="str">
        <f>原始数据!G554</f>
        <v>加</v>
      </c>
      <c r="H554" s="108" t="str">
        <f>原始数据!H554</f>
        <v>下</v>
      </c>
      <c r="I554" s="108" t="str">
        <f>IF(原始数据!Y554="","",原始数据!Y554)</f>
        <v/>
      </c>
      <c r="J554" s="108" t="str">
        <f>原始数据!J554</f>
        <v/>
      </c>
      <c r="K554" s="167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39" t="str">
        <f>IF(原始数据!AT554="","",原始数据!AT554)</f>
        <v/>
      </c>
      <c r="M554" s="177"/>
      <c r="N554" s="181"/>
      <c r="O554" s="181"/>
      <c r="P554" s="167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39" t="str">
        <f>IF(原始数据!AU554="","",原始数据!AU554)</f>
        <v/>
      </c>
      <c r="R554" s="177"/>
      <c r="S554" s="177"/>
      <c r="T554" s="177"/>
      <c r="U554" s="167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39" t="str">
        <f>IF(原始数据!AW554="","",原始数据!AW554)</f>
        <v/>
      </c>
      <c r="W554" s="177"/>
      <c r="X554" s="177"/>
      <c r="Y554" s="177"/>
      <c r="Z554" s="167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39" t="str">
        <f>IF(原始数据!AY554="","",原始数据!AY554)</f>
        <v/>
      </c>
      <c r="AB554" s="177"/>
      <c r="AC554" s="177"/>
      <c r="AD554" s="177"/>
      <c r="AE554" s="139" t="str">
        <f>IF(原始数据!K554="","",原始数据!K554)</f>
        <v/>
      </c>
      <c r="AF554" s="139" t="str">
        <f>IF(原始数据!L554="","",原始数据!L554)</f>
        <v/>
      </c>
      <c r="AG554" s="139" t="str">
        <f>IF(原始数据!AZ554="","",原始数据!AZ554)</f>
        <v/>
      </c>
      <c r="AH554" s="177"/>
      <c r="AI554" s="177"/>
      <c r="AJ554" s="177"/>
      <c r="AK554" s="177"/>
      <c r="AL554" s="177"/>
      <c r="AM554" s="168"/>
      <c r="AN554" s="168"/>
      <c r="AO554" s="168"/>
      <c r="AP554" s="168"/>
      <c r="AQ554" s="182"/>
      <c r="AR554" s="182"/>
      <c r="AS554" s="182"/>
      <c r="AT554" s="182"/>
      <c r="AU554" s="183"/>
      <c r="AV554" s="183"/>
      <c r="AW554" s="183"/>
      <c r="AX554" s="183"/>
      <c r="AY554" s="184"/>
      <c r="AZ554" s="184"/>
      <c r="BA554" s="173"/>
      <c r="BB554" s="174"/>
      <c r="BC554" s="175">
        <f t="shared" si="33"/>
        <v>0</v>
      </c>
      <c r="BD554" s="175" t="str">
        <f t="shared" si="34"/>
        <v/>
      </c>
      <c r="BE554" s="142" t="str">
        <f t="shared" si="32"/>
        <v/>
      </c>
      <c r="BF554" s="176" t="str">
        <f t="shared" si="35"/>
        <v/>
      </c>
    </row>
    <row r="555" spans="1:58">
      <c r="A555" s="166">
        <f>输入错误检查!B554</f>
        <v>0</v>
      </c>
      <c r="B555" s="108" t="str">
        <f>原始数据!B555</f>
        <v/>
      </c>
      <c r="C555" s="108" t="str">
        <f>原始数据!C555</f>
        <v/>
      </c>
      <c r="D555" s="108" t="str">
        <f>原始数据!D555</f>
        <v/>
      </c>
      <c r="E555" s="108" t="str">
        <f>原始数据!E555</f>
        <v/>
      </c>
      <c r="F555" s="108" t="str">
        <f>原始数据!F555</f>
        <v/>
      </c>
      <c r="G555" s="108">
        <f>原始数据!G555</f>
        <v>1</v>
      </c>
      <c r="H555" s="108" t="str">
        <f>原始数据!H555</f>
        <v>上</v>
      </c>
      <c r="I555" s="108" t="str">
        <f>IF(原始数据!Y555="","",原始数据!Y555)</f>
        <v/>
      </c>
      <c r="J555" s="108" t="str">
        <f>原始数据!J555</f>
        <v/>
      </c>
      <c r="K555" s="167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39" t="str">
        <f>IF(原始数据!AT555="","",原始数据!AT555)</f>
        <v/>
      </c>
      <c r="M555" s="177"/>
      <c r="N555" s="181"/>
      <c r="O555" s="181"/>
      <c r="P555" s="167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39" t="str">
        <f>IF(原始数据!AU555="","",原始数据!AU555)</f>
        <v/>
      </c>
      <c r="R555" s="177"/>
      <c r="S555" s="177"/>
      <c r="T555" s="177"/>
      <c r="U555" s="167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39" t="str">
        <f>IF(原始数据!AW555="","",原始数据!AW555)</f>
        <v/>
      </c>
      <c r="W555" s="177"/>
      <c r="X555" s="177"/>
      <c r="Y555" s="177"/>
      <c r="Z555" s="167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39" t="str">
        <f>IF(原始数据!AY555="","",原始数据!AY555)</f>
        <v/>
      </c>
      <c r="AB555" s="177"/>
      <c r="AC555" s="177"/>
      <c r="AD555" s="177"/>
      <c r="AE555" s="139" t="str">
        <f>IF(原始数据!K555="","",原始数据!K555)</f>
        <v/>
      </c>
      <c r="AF555" s="139" t="str">
        <f>IF(原始数据!L555="","",原始数据!L555)</f>
        <v/>
      </c>
      <c r="AG555" s="139" t="str">
        <f>IF(原始数据!AZ555="","",原始数据!AZ555)</f>
        <v/>
      </c>
      <c r="AH555" s="177"/>
      <c r="AI555" s="177"/>
      <c r="AJ555" s="177"/>
      <c r="AK555" s="177"/>
      <c r="AL555" s="177"/>
      <c r="AM555" s="168"/>
      <c r="AN555" s="168"/>
      <c r="AO555" s="168"/>
      <c r="AP555" s="168"/>
      <c r="AQ555" s="182"/>
      <c r="AR555" s="182"/>
      <c r="AS555" s="182"/>
      <c r="AT555" s="182"/>
      <c r="AU555" s="183"/>
      <c r="AV555" s="183"/>
      <c r="AW555" s="183"/>
      <c r="AX555" s="183"/>
      <c r="AY555" s="184"/>
      <c r="AZ555" s="184"/>
      <c r="BA555" s="173"/>
      <c r="BB555" s="174"/>
      <c r="BC555" s="175">
        <f t="shared" si="33"/>
        <v>0</v>
      </c>
      <c r="BD555" s="175" t="str">
        <f t="shared" si="34"/>
        <v/>
      </c>
      <c r="BE555" s="142" t="str">
        <f t="shared" si="32"/>
        <v/>
      </c>
      <c r="BF555" s="176" t="str">
        <f t="shared" si="35"/>
        <v/>
      </c>
    </row>
    <row r="556" spans="1:58">
      <c r="A556" s="166">
        <f>输入错误检查!B555</f>
        <v>0</v>
      </c>
      <c r="B556" s="108" t="str">
        <f>原始数据!B556</f>
        <v/>
      </c>
      <c r="C556" s="108" t="str">
        <f>原始数据!C556</f>
        <v/>
      </c>
      <c r="D556" s="108" t="str">
        <f>原始数据!D556</f>
        <v/>
      </c>
      <c r="E556" s="108" t="str">
        <f>原始数据!E556</f>
        <v/>
      </c>
      <c r="F556" s="108" t="str">
        <f>原始数据!F556</f>
        <v/>
      </c>
      <c r="G556" s="108">
        <f>原始数据!G556</f>
        <v>1</v>
      </c>
      <c r="H556" s="108" t="str">
        <f>原始数据!H556</f>
        <v>下</v>
      </c>
      <c r="I556" s="108" t="str">
        <f>IF(原始数据!Y556="","",原始数据!Y556)</f>
        <v/>
      </c>
      <c r="J556" s="108" t="str">
        <f>原始数据!J556</f>
        <v/>
      </c>
      <c r="K556" s="167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39" t="str">
        <f>IF(原始数据!AT556="","",原始数据!AT556)</f>
        <v/>
      </c>
      <c r="M556" s="177"/>
      <c r="N556" s="181"/>
      <c r="O556" s="181"/>
      <c r="P556" s="167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39" t="str">
        <f>IF(原始数据!AU556="","",原始数据!AU556)</f>
        <v/>
      </c>
      <c r="R556" s="177"/>
      <c r="S556" s="177"/>
      <c r="T556" s="177"/>
      <c r="U556" s="167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39" t="str">
        <f>IF(原始数据!AW556="","",原始数据!AW556)</f>
        <v/>
      </c>
      <c r="W556" s="177"/>
      <c r="X556" s="177"/>
      <c r="Y556" s="177"/>
      <c r="Z556" s="167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39" t="str">
        <f>IF(原始数据!AY556="","",原始数据!AY556)</f>
        <v/>
      </c>
      <c r="AB556" s="177"/>
      <c r="AC556" s="177"/>
      <c r="AD556" s="177"/>
      <c r="AE556" s="139" t="str">
        <f>IF(原始数据!K556="","",原始数据!K556)</f>
        <v/>
      </c>
      <c r="AF556" s="139" t="str">
        <f>IF(原始数据!L556="","",原始数据!L556)</f>
        <v/>
      </c>
      <c r="AG556" s="139" t="str">
        <f>IF(原始数据!AZ556="","",原始数据!AZ556)</f>
        <v/>
      </c>
      <c r="AH556" s="177"/>
      <c r="AI556" s="177"/>
      <c r="AJ556" s="177"/>
      <c r="AK556" s="177"/>
      <c r="AL556" s="177"/>
      <c r="AM556" s="168"/>
      <c r="AN556" s="168"/>
      <c r="AO556" s="168"/>
      <c r="AP556" s="168"/>
      <c r="AQ556" s="182"/>
      <c r="AR556" s="182"/>
      <c r="AS556" s="182"/>
      <c r="AT556" s="182"/>
      <c r="AU556" s="183"/>
      <c r="AV556" s="183"/>
      <c r="AW556" s="183"/>
      <c r="AX556" s="183"/>
      <c r="AY556" s="184"/>
      <c r="AZ556" s="184"/>
      <c r="BA556" s="173"/>
      <c r="BB556" s="174"/>
      <c r="BC556" s="175">
        <f t="shared" si="33"/>
        <v>0</v>
      </c>
      <c r="BD556" s="175" t="str">
        <f t="shared" si="34"/>
        <v/>
      </c>
      <c r="BE556" s="142" t="str">
        <f t="shared" si="32"/>
        <v/>
      </c>
      <c r="BF556" s="176" t="str">
        <f t="shared" si="35"/>
        <v/>
      </c>
    </row>
    <row r="557" spans="1:58">
      <c r="A557" s="166">
        <f>输入错误检查!B556</f>
        <v>0</v>
      </c>
      <c r="B557" s="108" t="str">
        <f>原始数据!B557</f>
        <v/>
      </c>
      <c r="C557" s="108" t="str">
        <f>原始数据!C557</f>
        <v/>
      </c>
      <c r="D557" s="108" t="str">
        <f>原始数据!D557</f>
        <v/>
      </c>
      <c r="E557" s="108" t="str">
        <f>原始数据!E557</f>
        <v/>
      </c>
      <c r="F557" s="108" t="str">
        <f>原始数据!F557</f>
        <v/>
      </c>
      <c r="G557" s="108">
        <f>原始数据!G557</f>
        <v>2</v>
      </c>
      <c r="H557" s="108" t="str">
        <f>原始数据!H557</f>
        <v>上</v>
      </c>
      <c r="I557" s="108" t="str">
        <f>IF(原始数据!Y557="","",原始数据!Y557)</f>
        <v/>
      </c>
      <c r="J557" s="108" t="str">
        <f>原始数据!J557</f>
        <v/>
      </c>
      <c r="K557" s="167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39" t="str">
        <f>IF(原始数据!AT557="","",原始数据!AT557)</f>
        <v/>
      </c>
      <c r="M557" s="177"/>
      <c r="N557" s="181"/>
      <c r="O557" s="181"/>
      <c r="P557" s="167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39" t="str">
        <f>IF(原始数据!AU557="","",原始数据!AU557)</f>
        <v/>
      </c>
      <c r="R557" s="177"/>
      <c r="S557" s="177"/>
      <c r="T557" s="177"/>
      <c r="U557" s="167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39" t="str">
        <f>IF(原始数据!AW557="","",原始数据!AW557)</f>
        <v/>
      </c>
      <c r="W557" s="177"/>
      <c r="X557" s="177"/>
      <c r="Y557" s="177"/>
      <c r="Z557" s="167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39" t="str">
        <f>IF(原始数据!AY557="","",原始数据!AY557)</f>
        <v/>
      </c>
      <c r="AB557" s="177"/>
      <c r="AC557" s="177"/>
      <c r="AD557" s="177"/>
      <c r="AE557" s="139" t="str">
        <f>IF(原始数据!K557="","",原始数据!K557)</f>
        <v/>
      </c>
      <c r="AF557" s="139" t="str">
        <f>IF(原始数据!L557="","",原始数据!L557)</f>
        <v/>
      </c>
      <c r="AG557" s="139" t="str">
        <f>IF(原始数据!AZ557="","",原始数据!AZ557)</f>
        <v/>
      </c>
      <c r="AH557" s="177"/>
      <c r="AI557" s="177"/>
      <c r="AJ557" s="177"/>
      <c r="AK557" s="177"/>
      <c r="AL557" s="177"/>
      <c r="AM557" s="168"/>
      <c r="AN557" s="168"/>
      <c r="AO557" s="168"/>
      <c r="AP557" s="168"/>
      <c r="AQ557" s="182"/>
      <c r="AR557" s="182"/>
      <c r="AS557" s="182"/>
      <c r="AT557" s="182"/>
      <c r="AU557" s="183"/>
      <c r="AV557" s="183"/>
      <c r="AW557" s="183"/>
      <c r="AX557" s="183"/>
      <c r="AY557" s="184"/>
      <c r="AZ557" s="184"/>
      <c r="BA557" s="173"/>
      <c r="BB557" s="174"/>
      <c r="BC557" s="175">
        <f t="shared" si="33"/>
        <v>0</v>
      </c>
      <c r="BD557" s="175" t="str">
        <f t="shared" si="34"/>
        <v/>
      </c>
      <c r="BE557" s="142" t="str">
        <f t="shared" si="32"/>
        <v/>
      </c>
      <c r="BF557" s="176" t="str">
        <f t="shared" si="35"/>
        <v/>
      </c>
    </row>
    <row r="558" spans="1:58">
      <c r="A558" s="166">
        <f>输入错误检查!B557</f>
        <v>0</v>
      </c>
      <c r="B558" s="108" t="str">
        <f>原始数据!B558</f>
        <v/>
      </c>
      <c r="C558" s="108" t="str">
        <f>原始数据!C558</f>
        <v/>
      </c>
      <c r="D558" s="108" t="str">
        <f>原始数据!D558</f>
        <v/>
      </c>
      <c r="E558" s="108" t="str">
        <f>原始数据!E558</f>
        <v/>
      </c>
      <c r="F558" s="108" t="str">
        <f>原始数据!F558</f>
        <v/>
      </c>
      <c r="G558" s="108">
        <f>原始数据!G558</f>
        <v>2</v>
      </c>
      <c r="H558" s="108" t="str">
        <f>原始数据!H558</f>
        <v>下</v>
      </c>
      <c r="I558" s="108" t="str">
        <f>IF(原始数据!Y558="","",原始数据!Y558)</f>
        <v/>
      </c>
      <c r="J558" s="108" t="str">
        <f>原始数据!J558</f>
        <v/>
      </c>
      <c r="K558" s="167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39" t="str">
        <f>IF(原始数据!AT558="","",原始数据!AT558)</f>
        <v/>
      </c>
      <c r="M558" s="177"/>
      <c r="N558" s="181"/>
      <c r="O558" s="181"/>
      <c r="P558" s="167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39" t="str">
        <f>IF(原始数据!AU558="","",原始数据!AU558)</f>
        <v/>
      </c>
      <c r="R558" s="177"/>
      <c r="S558" s="177"/>
      <c r="T558" s="177"/>
      <c r="U558" s="167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39" t="str">
        <f>IF(原始数据!AW558="","",原始数据!AW558)</f>
        <v/>
      </c>
      <c r="W558" s="177"/>
      <c r="X558" s="177"/>
      <c r="Y558" s="177"/>
      <c r="Z558" s="167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39" t="str">
        <f>IF(原始数据!AY558="","",原始数据!AY558)</f>
        <v/>
      </c>
      <c r="AB558" s="177"/>
      <c r="AC558" s="177"/>
      <c r="AD558" s="177"/>
      <c r="AE558" s="139" t="str">
        <f>IF(原始数据!K558="","",原始数据!K558)</f>
        <v/>
      </c>
      <c r="AF558" s="139" t="str">
        <f>IF(原始数据!L558="","",原始数据!L558)</f>
        <v/>
      </c>
      <c r="AG558" s="139" t="str">
        <f>IF(原始数据!AZ558="","",原始数据!AZ558)</f>
        <v/>
      </c>
      <c r="AH558" s="177"/>
      <c r="AI558" s="177"/>
      <c r="AJ558" s="177"/>
      <c r="AK558" s="177"/>
      <c r="AL558" s="177"/>
      <c r="AM558" s="168"/>
      <c r="AN558" s="168"/>
      <c r="AO558" s="168"/>
      <c r="AP558" s="168"/>
      <c r="AQ558" s="182"/>
      <c r="AR558" s="182"/>
      <c r="AS558" s="182"/>
      <c r="AT558" s="182"/>
      <c r="AU558" s="183"/>
      <c r="AV558" s="183"/>
      <c r="AW558" s="183"/>
      <c r="AX558" s="183"/>
      <c r="AY558" s="184"/>
      <c r="AZ558" s="184"/>
      <c r="BA558" s="173"/>
      <c r="BB558" s="174"/>
      <c r="BC558" s="175">
        <f t="shared" si="33"/>
        <v>0</v>
      </c>
      <c r="BD558" s="175" t="str">
        <f t="shared" si="34"/>
        <v/>
      </c>
      <c r="BE558" s="142" t="str">
        <f t="shared" si="32"/>
        <v/>
      </c>
      <c r="BF558" s="176" t="str">
        <f t="shared" si="35"/>
        <v/>
      </c>
    </row>
    <row r="559" spans="1:58">
      <c r="A559" s="166">
        <f>输入错误检查!B558</f>
        <v>0</v>
      </c>
      <c r="B559" s="108" t="str">
        <f>原始数据!B559</f>
        <v/>
      </c>
      <c r="C559" s="108" t="str">
        <f>原始数据!C559</f>
        <v/>
      </c>
      <c r="D559" s="108" t="str">
        <f>原始数据!D559</f>
        <v/>
      </c>
      <c r="E559" s="108" t="str">
        <f>原始数据!E559</f>
        <v/>
      </c>
      <c r="F559" s="108" t="str">
        <f>原始数据!F559</f>
        <v/>
      </c>
      <c r="G559" s="108">
        <f>原始数据!G559</f>
        <v>3</v>
      </c>
      <c r="H559" s="108" t="str">
        <f>原始数据!H559</f>
        <v>上</v>
      </c>
      <c r="I559" s="108" t="str">
        <f>IF(原始数据!Y559="","",原始数据!Y559)</f>
        <v/>
      </c>
      <c r="J559" s="108" t="str">
        <f>原始数据!J559</f>
        <v/>
      </c>
      <c r="K559" s="167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39" t="str">
        <f>IF(原始数据!AT559="","",原始数据!AT559)</f>
        <v/>
      </c>
      <c r="M559" s="177"/>
      <c r="N559" s="181"/>
      <c r="O559" s="181"/>
      <c r="P559" s="167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39" t="str">
        <f>IF(原始数据!AU559="","",原始数据!AU559)</f>
        <v/>
      </c>
      <c r="R559" s="177"/>
      <c r="S559" s="177"/>
      <c r="T559" s="177"/>
      <c r="U559" s="167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39" t="str">
        <f>IF(原始数据!AW559="","",原始数据!AW559)</f>
        <v/>
      </c>
      <c r="W559" s="177"/>
      <c r="X559" s="177"/>
      <c r="Y559" s="177"/>
      <c r="Z559" s="167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39" t="str">
        <f>IF(原始数据!AY559="","",原始数据!AY559)</f>
        <v/>
      </c>
      <c r="AB559" s="177"/>
      <c r="AC559" s="177"/>
      <c r="AD559" s="177"/>
      <c r="AE559" s="139" t="str">
        <f>IF(原始数据!K559="","",原始数据!K559)</f>
        <v/>
      </c>
      <c r="AF559" s="139" t="str">
        <f>IF(原始数据!L559="","",原始数据!L559)</f>
        <v/>
      </c>
      <c r="AG559" s="139" t="str">
        <f>IF(原始数据!AZ559="","",原始数据!AZ559)</f>
        <v/>
      </c>
      <c r="AH559" s="177"/>
      <c r="AI559" s="177"/>
      <c r="AJ559" s="177"/>
      <c r="AK559" s="177"/>
      <c r="AL559" s="177"/>
      <c r="AM559" s="168"/>
      <c r="AN559" s="168"/>
      <c r="AO559" s="168"/>
      <c r="AP559" s="168"/>
      <c r="AQ559" s="182"/>
      <c r="AR559" s="182"/>
      <c r="AS559" s="182"/>
      <c r="AT559" s="182"/>
      <c r="AU559" s="183"/>
      <c r="AV559" s="183"/>
      <c r="AW559" s="183"/>
      <c r="AX559" s="183"/>
      <c r="AY559" s="184"/>
      <c r="AZ559" s="184"/>
      <c r="BA559" s="173"/>
      <c r="BB559" s="174"/>
      <c r="BC559" s="175">
        <f t="shared" si="33"/>
        <v>0</v>
      </c>
      <c r="BD559" s="175" t="str">
        <f t="shared" si="34"/>
        <v/>
      </c>
      <c r="BE559" s="142" t="str">
        <f t="shared" si="32"/>
        <v/>
      </c>
      <c r="BF559" s="176" t="str">
        <f t="shared" si="35"/>
        <v/>
      </c>
    </row>
    <row r="560" spans="1:58">
      <c r="A560" s="166">
        <f>输入错误检查!B559</f>
        <v>0</v>
      </c>
      <c r="B560" s="108" t="str">
        <f>原始数据!B560</f>
        <v/>
      </c>
      <c r="C560" s="108" t="str">
        <f>原始数据!C560</f>
        <v/>
      </c>
      <c r="D560" s="108" t="str">
        <f>原始数据!D560</f>
        <v/>
      </c>
      <c r="E560" s="108" t="str">
        <f>原始数据!E560</f>
        <v/>
      </c>
      <c r="F560" s="108" t="str">
        <f>原始数据!F560</f>
        <v/>
      </c>
      <c r="G560" s="108">
        <f>原始数据!G560</f>
        <v>3</v>
      </c>
      <c r="H560" s="108" t="str">
        <f>原始数据!H560</f>
        <v>下</v>
      </c>
      <c r="I560" s="108" t="str">
        <f>IF(原始数据!Y560="","",原始数据!Y560)</f>
        <v/>
      </c>
      <c r="J560" s="108" t="str">
        <f>原始数据!J560</f>
        <v/>
      </c>
      <c r="K560" s="167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39" t="str">
        <f>IF(原始数据!AT560="","",原始数据!AT560)</f>
        <v/>
      </c>
      <c r="M560" s="177"/>
      <c r="N560" s="181"/>
      <c r="O560" s="181"/>
      <c r="P560" s="167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39" t="str">
        <f>IF(原始数据!AU560="","",原始数据!AU560)</f>
        <v/>
      </c>
      <c r="R560" s="177"/>
      <c r="S560" s="177"/>
      <c r="T560" s="177"/>
      <c r="U560" s="167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39" t="str">
        <f>IF(原始数据!AW560="","",原始数据!AW560)</f>
        <v/>
      </c>
      <c r="W560" s="177"/>
      <c r="X560" s="177"/>
      <c r="Y560" s="177"/>
      <c r="Z560" s="167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39" t="str">
        <f>IF(原始数据!AY560="","",原始数据!AY560)</f>
        <v/>
      </c>
      <c r="AB560" s="177"/>
      <c r="AC560" s="177"/>
      <c r="AD560" s="177"/>
      <c r="AE560" s="139" t="str">
        <f>IF(原始数据!K560="","",原始数据!K560)</f>
        <v/>
      </c>
      <c r="AF560" s="139" t="str">
        <f>IF(原始数据!L560="","",原始数据!L560)</f>
        <v/>
      </c>
      <c r="AG560" s="139" t="str">
        <f>IF(原始数据!AZ560="","",原始数据!AZ560)</f>
        <v/>
      </c>
      <c r="AH560" s="177"/>
      <c r="AI560" s="177"/>
      <c r="AJ560" s="177"/>
      <c r="AK560" s="177"/>
      <c r="AL560" s="177"/>
      <c r="AM560" s="168"/>
      <c r="AN560" s="168"/>
      <c r="AO560" s="168"/>
      <c r="AP560" s="168"/>
      <c r="AQ560" s="182"/>
      <c r="AR560" s="182"/>
      <c r="AS560" s="182"/>
      <c r="AT560" s="182"/>
      <c r="AU560" s="183"/>
      <c r="AV560" s="183"/>
      <c r="AW560" s="183"/>
      <c r="AX560" s="183"/>
      <c r="AY560" s="184"/>
      <c r="AZ560" s="184"/>
      <c r="BA560" s="173"/>
      <c r="BB560" s="174"/>
      <c r="BC560" s="175">
        <f t="shared" si="33"/>
        <v>0</v>
      </c>
      <c r="BD560" s="175" t="str">
        <f t="shared" si="34"/>
        <v/>
      </c>
      <c r="BE560" s="142" t="str">
        <f t="shared" si="32"/>
        <v/>
      </c>
      <c r="BF560" s="176" t="str">
        <f t="shared" si="35"/>
        <v/>
      </c>
    </row>
    <row r="561" spans="1:58">
      <c r="A561" s="166">
        <f>输入错误检查!B560</f>
        <v>0</v>
      </c>
      <c r="B561" s="108" t="str">
        <f>原始数据!B561</f>
        <v/>
      </c>
      <c r="C561" s="108" t="str">
        <f>原始数据!C561</f>
        <v/>
      </c>
      <c r="D561" s="108" t="str">
        <f>原始数据!D561</f>
        <v/>
      </c>
      <c r="E561" s="108" t="str">
        <f>原始数据!E561</f>
        <v/>
      </c>
      <c r="F561" s="108" t="str">
        <f>原始数据!F561</f>
        <v/>
      </c>
      <c r="G561" s="108">
        <f>原始数据!G561</f>
        <v>4</v>
      </c>
      <c r="H561" s="108" t="str">
        <f>原始数据!H561</f>
        <v>上</v>
      </c>
      <c r="I561" s="108" t="str">
        <f>IF(原始数据!Y561="","",原始数据!Y561)</f>
        <v/>
      </c>
      <c r="J561" s="108" t="str">
        <f>原始数据!J561</f>
        <v/>
      </c>
      <c r="K561" s="167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39" t="str">
        <f>IF(原始数据!AT561="","",原始数据!AT561)</f>
        <v/>
      </c>
      <c r="M561" s="177"/>
      <c r="N561" s="181"/>
      <c r="O561" s="181"/>
      <c r="P561" s="167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39" t="str">
        <f>IF(原始数据!AU561="","",原始数据!AU561)</f>
        <v/>
      </c>
      <c r="R561" s="177"/>
      <c r="S561" s="177"/>
      <c r="T561" s="177"/>
      <c r="U561" s="167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39" t="str">
        <f>IF(原始数据!AW561="","",原始数据!AW561)</f>
        <v/>
      </c>
      <c r="W561" s="177"/>
      <c r="X561" s="177"/>
      <c r="Y561" s="177"/>
      <c r="Z561" s="167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39" t="str">
        <f>IF(原始数据!AY561="","",原始数据!AY561)</f>
        <v/>
      </c>
      <c r="AB561" s="177"/>
      <c r="AC561" s="177"/>
      <c r="AD561" s="177"/>
      <c r="AE561" s="139" t="str">
        <f>IF(原始数据!K561="","",原始数据!K561)</f>
        <v/>
      </c>
      <c r="AF561" s="139" t="str">
        <f>IF(原始数据!L561="","",原始数据!L561)</f>
        <v/>
      </c>
      <c r="AG561" s="139" t="str">
        <f>IF(原始数据!AZ561="","",原始数据!AZ561)</f>
        <v/>
      </c>
      <c r="AH561" s="177"/>
      <c r="AI561" s="177"/>
      <c r="AJ561" s="177"/>
      <c r="AK561" s="177"/>
      <c r="AL561" s="177"/>
      <c r="AM561" s="168"/>
      <c r="AN561" s="168"/>
      <c r="AO561" s="168"/>
      <c r="AP561" s="168"/>
      <c r="AQ561" s="182"/>
      <c r="AR561" s="182"/>
      <c r="AS561" s="182"/>
      <c r="AT561" s="182"/>
      <c r="AU561" s="183"/>
      <c r="AV561" s="183"/>
      <c r="AW561" s="183"/>
      <c r="AX561" s="183"/>
      <c r="AY561" s="184"/>
      <c r="AZ561" s="184"/>
      <c r="BA561" s="173"/>
      <c r="BB561" s="174"/>
      <c r="BC561" s="175">
        <f t="shared" si="33"/>
        <v>0</v>
      </c>
      <c r="BD561" s="175" t="str">
        <f t="shared" si="34"/>
        <v/>
      </c>
      <c r="BE561" s="142" t="str">
        <f t="shared" si="32"/>
        <v/>
      </c>
      <c r="BF561" s="176" t="str">
        <f t="shared" si="35"/>
        <v/>
      </c>
    </row>
    <row r="562" spans="1:58">
      <c r="A562" s="166">
        <f>输入错误检查!B561</f>
        <v>0</v>
      </c>
      <c r="B562" s="108" t="str">
        <f>原始数据!B562</f>
        <v/>
      </c>
      <c r="C562" s="108" t="str">
        <f>原始数据!C562</f>
        <v/>
      </c>
      <c r="D562" s="108" t="str">
        <f>原始数据!D562</f>
        <v/>
      </c>
      <c r="E562" s="108" t="str">
        <f>原始数据!E562</f>
        <v/>
      </c>
      <c r="F562" s="108" t="str">
        <f>原始数据!F562</f>
        <v/>
      </c>
      <c r="G562" s="108">
        <f>原始数据!G562</f>
        <v>4</v>
      </c>
      <c r="H562" s="108" t="str">
        <f>原始数据!H562</f>
        <v>下</v>
      </c>
      <c r="I562" s="108" t="str">
        <f>IF(原始数据!Y562="","",原始数据!Y562)</f>
        <v/>
      </c>
      <c r="J562" s="108" t="str">
        <f>原始数据!J562</f>
        <v/>
      </c>
      <c r="K562" s="167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39" t="str">
        <f>IF(原始数据!AT562="","",原始数据!AT562)</f>
        <v/>
      </c>
      <c r="M562" s="177"/>
      <c r="N562" s="181"/>
      <c r="O562" s="181"/>
      <c r="P562" s="167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39" t="str">
        <f>IF(原始数据!AU562="","",原始数据!AU562)</f>
        <v/>
      </c>
      <c r="R562" s="177"/>
      <c r="S562" s="177"/>
      <c r="T562" s="177"/>
      <c r="U562" s="167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39" t="str">
        <f>IF(原始数据!AW562="","",原始数据!AW562)</f>
        <v/>
      </c>
      <c r="W562" s="177"/>
      <c r="X562" s="177"/>
      <c r="Y562" s="177"/>
      <c r="Z562" s="167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39" t="str">
        <f>IF(原始数据!AY562="","",原始数据!AY562)</f>
        <v/>
      </c>
      <c r="AB562" s="177"/>
      <c r="AC562" s="177"/>
      <c r="AD562" s="177"/>
      <c r="AE562" s="139" t="str">
        <f>IF(原始数据!K562="","",原始数据!K562)</f>
        <v/>
      </c>
      <c r="AF562" s="139" t="str">
        <f>IF(原始数据!L562="","",原始数据!L562)</f>
        <v/>
      </c>
      <c r="AG562" s="139" t="str">
        <f>IF(原始数据!AZ562="","",原始数据!AZ562)</f>
        <v/>
      </c>
      <c r="AH562" s="177"/>
      <c r="AI562" s="177"/>
      <c r="AJ562" s="177"/>
      <c r="AK562" s="177"/>
      <c r="AL562" s="177"/>
      <c r="AM562" s="168"/>
      <c r="AN562" s="168"/>
      <c r="AO562" s="168"/>
      <c r="AP562" s="168"/>
      <c r="AQ562" s="182"/>
      <c r="AR562" s="182"/>
      <c r="AS562" s="182"/>
      <c r="AT562" s="182"/>
      <c r="AU562" s="183"/>
      <c r="AV562" s="183"/>
      <c r="AW562" s="183"/>
      <c r="AX562" s="183"/>
      <c r="AY562" s="184"/>
      <c r="AZ562" s="184"/>
      <c r="BA562" s="173"/>
      <c r="BB562" s="174"/>
      <c r="BC562" s="175">
        <f t="shared" si="33"/>
        <v>0</v>
      </c>
      <c r="BD562" s="175" t="str">
        <f t="shared" si="34"/>
        <v/>
      </c>
      <c r="BE562" s="142" t="str">
        <f t="shared" si="32"/>
        <v/>
      </c>
      <c r="BF562" s="176" t="str">
        <f t="shared" si="35"/>
        <v/>
      </c>
    </row>
    <row r="563" spans="1:58">
      <c r="A563" s="166">
        <f>输入错误检查!B562</f>
        <v>0</v>
      </c>
      <c r="B563" s="108" t="str">
        <f>原始数据!B563</f>
        <v/>
      </c>
      <c r="C563" s="108" t="str">
        <f>原始数据!C563</f>
        <v/>
      </c>
      <c r="D563" s="108" t="str">
        <f>原始数据!D563</f>
        <v/>
      </c>
      <c r="E563" s="108" t="str">
        <f>原始数据!E563</f>
        <v/>
      </c>
      <c r="F563" s="108" t="str">
        <f>原始数据!F563</f>
        <v/>
      </c>
      <c r="G563" s="108">
        <f>原始数据!G563</f>
        <v>5</v>
      </c>
      <c r="H563" s="108" t="str">
        <f>原始数据!H563</f>
        <v>上</v>
      </c>
      <c r="I563" s="108" t="str">
        <f>IF(原始数据!Y563="","",原始数据!Y563)</f>
        <v/>
      </c>
      <c r="J563" s="108" t="str">
        <f>原始数据!J563</f>
        <v/>
      </c>
      <c r="K563" s="167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39" t="str">
        <f>IF(原始数据!AT563="","",原始数据!AT563)</f>
        <v/>
      </c>
      <c r="M563" s="177"/>
      <c r="N563" s="181"/>
      <c r="O563" s="181"/>
      <c r="P563" s="167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39" t="str">
        <f>IF(原始数据!AU563="","",原始数据!AU563)</f>
        <v/>
      </c>
      <c r="R563" s="177"/>
      <c r="S563" s="177"/>
      <c r="T563" s="177"/>
      <c r="U563" s="167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39" t="str">
        <f>IF(原始数据!AW563="","",原始数据!AW563)</f>
        <v/>
      </c>
      <c r="W563" s="177"/>
      <c r="X563" s="177"/>
      <c r="Y563" s="177"/>
      <c r="Z563" s="167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39" t="str">
        <f>IF(原始数据!AY563="","",原始数据!AY563)</f>
        <v/>
      </c>
      <c r="AB563" s="177"/>
      <c r="AC563" s="177"/>
      <c r="AD563" s="177"/>
      <c r="AE563" s="139" t="str">
        <f>IF(原始数据!K563="","",原始数据!K563)</f>
        <v/>
      </c>
      <c r="AF563" s="139" t="str">
        <f>IF(原始数据!L563="","",原始数据!L563)</f>
        <v/>
      </c>
      <c r="AG563" s="139" t="str">
        <f>IF(原始数据!AZ563="","",原始数据!AZ563)</f>
        <v/>
      </c>
      <c r="AH563" s="177"/>
      <c r="AI563" s="177"/>
      <c r="AJ563" s="177"/>
      <c r="AK563" s="177"/>
      <c r="AL563" s="177"/>
      <c r="AM563" s="168"/>
      <c r="AN563" s="168"/>
      <c r="AO563" s="168"/>
      <c r="AP563" s="168"/>
      <c r="AQ563" s="182"/>
      <c r="AR563" s="182"/>
      <c r="AS563" s="182"/>
      <c r="AT563" s="182"/>
      <c r="AU563" s="183"/>
      <c r="AV563" s="183"/>
      <c r="AW563" s="183"/>
      <c r="AX563" s="183"/>
      <c r="AY563" s="184"/>
      <c r="AZ563" s="184"/>
      <c r="BA563" s="173"/>
      <c r="BB563" s="174"/>
      <c r="BC563" s="175">
        <f t="shared" si="33"/>
        <v>0</v>
      </c>
      <c r="BD563" s="175" t="str">
        <f t="shared" si="34"/>
        <v/>
      </c>
      <c r="BE563" s="142" t="str">
        <f t="shared" si="32"/>
        <v/>
      </c>
      <c r="BF563" s="176" t="str">
        <f t="shared" si="35"/>
        <v/>
      </c>
    </row>
    <row r="564" spans="1:58">
      <c r="A564" s="166">
        <f>输入错误检查!B563</f>
        <v>0</v>
      </c>
      <c r="B564" s="108" t="str">
        <f>原始数据!B564</f>
        <v/>
      </c>
      <c r="C564" s="108" t="str">
        <f>原始数据!C564</f>
        <v/>
      </c>
      <c r="D564" s="108" t="str">
        <f>原始数据!D564</f>
        <v/>
      </c>
      <c r="E564" s="108" t="str">
        <f>原始数据!E564</f>
        <v/>
      </c>
      <c r="F564" s="108" t="str">
        <f>原始数据!F564</f>
        <v/>
      </c>
      <c r="G564" s="108">
        <f>原始数据!G564</f>
        <v>5</v>
      </c>
      <c r="H564" s="108" t="str">
        <f>原始数据!H564</f>
        <v>下</v>
      </c>
      <c r="I564" s="108" t="str">
        <f>IF(原始数据!Y564="","",原始数据!Y564)</f>
        <v/>
      </c>
      <c r="J564" s="108" t="str">
        <f>原始数据!J564</f>
        <v/>
      </c>
      <c r="K564" s="167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39" t="str">
        <f>IF(原始数据!AT564="","",原始数据!AT564)</f>
        <v/>
      </c>
      <c r="M564" s="177"/>
      <c r="N564" s="181"/>
      <c r="O564" s="181"/>
      <c r="P564" s="167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39" t="str">
        <f>IF(原始数据!AU564="","",原始数据!AU564)</f>
        <v/>
      </c>
      <c r="R564" s="177"/>
      <c r="S564" s="177"/>
      <c r="T564" s="177"/>
      <c r="U564" s="167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39" t="str">
        <f>IF(原始数据!AW564="","",原始数据!AW564)</f>
        <v/>
      </c>
      <c r="W564" s="177"/>
      <c r="X564" s="177"/>
      <c r="Y564" s="177"/>
      <c r="Z564" s="167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39" t="str">
        <f>IF(原始数据!AY564="","",原始数据!AY564)</f>
        <v/>
      </c>
      <c r="AB564" s="177"/>
      <c r="AC564" s="177"/>
      <c r="AD564" s="177"/>
      <c r="AE564" s="139" t="str">
        <f>IF(原始数据!K564="","",原始数据!K564)</f>
        <v/>
      </c>
      <c r="AF564" s="139" t="str">
        <f>IF(原始数据!L564="","",原始数据!L564)</f>
        <v/>
      </c>
      <c r="AG564" s="139" t="str">
        <f>IF(原始数据!AZ564="","",原始数据!AZ564)</f>
        <v/>
      </c>
      <c r="AH564" s="177"/>
      <c r="AI564" s="177"/>
      <c r="AJ564" s="177"/>
      <c r="AK564" s="177"/>
      <c r="AL564" s="177"/>
      <c r="AM564" s="168"/>
      <c r="AN564" s="168"/>
      <c r="AO564" s="168"/>
      <c r="AP564" s="168"/>
      <c r="AQ564" s="182"/>
      <c r="AR564" s="182"/>
      <c r="AS564" s="182"/>
      <c r="AT564" s="182"/>
      <c r="AU564" s="183"/>
      <c r="AV564" s="183"/>
      <c r="AW564" s="183"/>
      <c r="AX564" s="183"/>
      <c r="AY564" s="184"/>
      <c r="AZ564" s="184"/>
      <c r="BA564" s="173"/>
      <c r="BB564" s="174"/>
      <c r="BC564" s="175">
        <f t="shared" si="33"/>
        <v>0</v>
      </c>
      <c r="BD564" s="175" t="str">
        <f t="shared" si="34"/>
        <v/>
      </c>
      <c r="BE564" s="142" t="str">
        <f t="shared" si="32"/>
        <v/>
      </c>
      <c r="BF564" s="176" t="str">
        <f t="shared" si="35"/>
        <v/>
      </c>
    </row>
    <row r="565" spans="1:58">
      <c r="A565" s="166">
        <f>输入错误检查!B564</f>
        <v>0</v>
      </c>
      <c r="B565" s="108" t="str">
        <f>原始数据!B565</f>
        <v/>
      </c>
      <c r="C565" s="108" t="str">
        <f>原始数据!C565</f>
        <v/>
      </c>
      <c r="D565" s="108" t="str">
        <f>原始数据!D565</f>
        <v/>
      </c>
      <c r="E565" s="108" t="str">
        <f>原始数据!E565</f>
        <v/>
      </c>
      <c r="F565" s="108" t="str">
        <f>原始数据!F565</f>
        <v/>
      </c>
      <c r="G565" s="108" t="str">
        <f>原始数据!G565</f>
        <v>加</v>
      </c>
      <c r="H565" s="108" t="str">
        <f>原始数据!H565</f>
        <v>上</v>
      </c>
      <c r="I565" s="108" t="str">
        <f>IF(原始数据!Y565="","",原始数据!Y565)</f>
        <v/>
      </c>
      <c r="J565" s="108" t="str">
        <f>原始数据!J565</f>
        <v/>
      </c>
      <c r="K565" s="167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39" t="str">
        <f>IF(原始数据!AT565="","",原始数据!AT565)</f>
        <v/>
      </c>
      <c r="M565" s="177"/>
      <c r="N565" s="181"/>
      <c r="O565" s="181"/>
      <c r="P565" s="167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39" t="str">
        <f>IF(原始数据!AU565="","",原始数据!AU565)</f>
        <v/>
      </c>
      <c r="R565" s="177"/>
      <c r="S565" s="177"/>
      <c r="T565" s="177"/>
      <c r="U565" s="167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39" t="str">
        <f>IF(原始数据!AW565="","",原始数据!AW565)</f>
        <v/>
      </c>
      <c r="W565" s="177"/>
      <c r="X565" s="177"/>
      <c r="Y565" s="177"/>
      <c r="Z565" s="167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39" t="str">
        <f>IF(原始数据!AY565="","",原始数据!AY565)</f>
        <v/>
      </c>
      <c r="AB565" s="177"/>
      <c r="AC565" s="177"/>
      <c r="AD565" s="177"/>
      <c r="AE565" s="139" t="str">
        <f>IF(原始数据!K565="","",原始数据!K565)</f>
        <v/>
      </c>
      <c r="AF565" s="139" t="str">
        <f>IF(原始数据!L565="","",原始数据!L565)</f>
        <v/>
      </c>
      <c r="AG565" s="139" t="str">
        <f>IF(原始数据!AZ565="","",原始数据!AZ565)</f>
        <v/>
      </c>
      <c r="AH565" s="177"/>
      <c r="AI565" s="177"/>
      <c r="AJ565" s="177"/>
      <c r="AK565" s="177"/>
      <c r="AL565" s="177"/>
      <c r="AM565" s="168"/>
      <c r="AN565" s="168"/>
      <c r="AO565" s="168"/>
      <c r="AP565" s="168"/>
      <c r="AQ565" s="182"/>
      <c r="AR565" s="182"/>
      <c r="AS565" s="182"/>
      <c r="AT565" s="182"/>
      <c r="AU565" s="183"/>
      <c r="AV565" s="183"/>
      <c r="AW565" s="183"/>
      <c r="AX565" s="183"/>
      <c r="AY565" s="184"/>
      <c r="AZ565" s="184"/>
      <c r="BA565" s="173"/>
      <c r="BB565" s="174"/>
      <c r="BC565" s="175">
        <f t="shared" si="33"/>
        <v>0</v>
      </c>
      <c r="BD565" s="175" t="str">
        <f t="shared" si="34"/>
        <v/>
      </c>
      <c r="BE565" s="142" t="str">
        <f t="shared" si="32"/>
        <v/>
      </c>
      <c r="BF565" s="176" t="str">
        <f t="shared" si="35"/>
        <v/>
      </c>
    </row>
    <row r="566" spans="1:58">
      <c r="A566" s="166">
        <f>输入错误检查!B565</f>
        <v>0</v>
      </c>
      <c r="B566" s="108" t="str">
        <f>原始数据!B566</f>
        <v/>
      </c>
      <c r="C566" s="108" t="str">
        <f>原始数据!C566</f>
        <v/>
      </c>
      <c r="D566" s="108" t="str">
        <f>原始数据!D566</f>
        <v/>
      </c>
      <c r="E566" s="108" t="str">
        <f>原始数据!E566</f>
        <v/>
      </c>
      <c r="F566" s="108" t="str">
        <f>原始数据!F566</f>
        <v/>
      </c>
      <c r="G566" s="108" t="str">
        <f>原始数据!G566</f>
        <v>加</v>
      </c>
      <c r="H566" s="108" t="str">
        <f>原始数据!H566</f>
        <v>下</v>
      </c>
      <c r="I566" s="108" t="str">
        <f>IF(原始数据!Y566="","",原始数据!Y566)</f>
        <v/>
      </c>
      <c r="J566" s="108" t="str">
        <f>原始数据!J566</f>
        <v/>
      </c>
      <c r="K566" s="167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39" t="str">
        <f>IF(原始数据!AT566="","",原始数据!AT566)</f>
        <v/>
      </c>
      <c r="M566" s="177"/>
      <c r="N566" s="181"/>
      <c r="O566" s="181"/>
      <c r="P566" s="167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39" t="str">
        <f>IF(原始数据!AU566="","",原始数据!AU566)</f>
        <v/>
      </c>
      <c r="R566" s="177"/>
      <c r="S566" s="177"/>
      <c r="T566" s="177"/>
      <c r="U566" s="167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39" t="str">
        <f>IF(原始数据!AW566="","",原始数据!AW566)</f>
        <v/>
      </c>
      <c r="W566" s="177"/>
      <c r="X566" s="177"/>
      <c r="Y566" s="177"/>
      <c r="Z566" s="167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39" t="str">
        <f>IF(原始数据!AY566="","",原始数据!AY566)</f>
        <v/>
      </c>
      <c r="AB566" s="177"/>
      <c r="AC566" s="177"/>
      <c r="AD566" s="177"/>
      <c r="AE566" s="139" t="str">
        <f>IF(原始数据!K566="","",原始数据!K566)</f>
        <v/>
      </c>
      <c r="AF566" s="139" t="str">
        <f>IF(原始数据!L566="","",原始数据!L566)</f>
        <v/>
      </c>
      <c r="AG566" s="139" t="str">
        <f>IF(原始数据!AZ566="","",原始数据!AZ566)</f>
        <v/>
      </c>
      <c r="AH566" s="177"/>
      <c r="AI566" s="177"/>
      <c r="AJ566" s="177"/>
      <c r="AK566" s="177"/>
      <c r="AL566" s="177"/>
      <c r="AM566" s="168"/>
      <c r="AN566" s="168"/>
      <c r="AO566" s="168"/>
      <c r="AP566" s="168"/>
      <c r="AQ566" s="182"/>
      <c r="AR566" s="182"/>
      <c r="AS566" s="182"/>
      <c r="AT566" s="182"/>
      <c r="AU566" s="183"/>
      <c r="AV566" s="183"/>
      <c r="AW566" s="183"/>
      <c r="AX566" s="183"/>
      <c r="AY566" s="184"/>
      <c r="AZ566" s="184"/>
      <c r="BA566" s="173"/>
      <c r="BB566" s="174"/>
      <c r="BC566" s="175">
        <f t="shared" si="33"/>
        <v>0</v>
      </c>
      <c r="BD566" s="175" t="str">
        <f t="shared" si="34"/>
        <v/>
      </c>
      <c r="BE566" s="142" t="str">
        <f t="shared" si="32"/>
        <v/>
      </c>
      <c r="BF566" s="176" t="str">
        <f t="shared" si="35"/>
        <v/>
      </c>
    </row>
    <row r="567" spans="1:58">
      <c r="A567" s="166">
        <f>输入错误检查!B566</f>
        <v>0</v>
      </c>
      <c r="B567" s="108" t="str">
        <f>原始数据!B567</f>
        <v/>
      </c>
      <c r="C567" s="108" t="str">
        <f>原始数据!C567</f>
        <v/>
      </c>
      <c r="D567" s="108" t="str">
        <f>原始数据!D567</f>
        <v/>
      </c>
      <c r="E567" s="108" t="str">
        <f>原始数据!E567</f>
        <v/>
      </c>
      <c r="F567" s="108" t="str">
        <f>原始数据!F567</f>
        <v/>
      </c>
      <c r="G567" s="108">
        <f>原始数据!G567</f>
        <v>1</v>
      </c>
      <c r="H567" s="108" t="str">
        <f>原始数据!H567</f>
        <v>上</v>
      </c>
      <c r="I567" s="108" t="str">
        <f>IF(原始数据!Y567="","",原始数据!Y567)</f>
        <v/>
      </c>
      <c r="J567" s="108" t="str">
        <f>原始数据!J567</f>
        <v/>
      </c>
      <c r="K567" s="167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39" t="str">
        <f>IF(原始数据!AT567="","",原始数据!AT567)</f>
        <v/>
      </c>
      <c r="M567" s="177"/>
      <c r="N567" s="181"/>
      <c r="O567" s="181"/>
      <c r="P567" s="167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39" t="str">
        <f>IF(原始数据!AU567="","",原始数据!AU567)</f>
        <v/>
      </c>
      <c r="R567" s="177"/>
      <c r="S567" s="177"/>
      <c r="T567" s="177"/>
      <c r="U567" s="167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39" t="str">
        <f>IF(原始数据!AW567="","",原始数据!AW567)</f>
        <v/>
      </c>
      <c r="W567" s="177"/>
      <c r="X567" s="177"/>
      <c r="Y567" s="177"/>
      <c r="Z567" s="167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39" t="str">
        <f>IF(原始数据!AY567="","",原始数据!AY567)</f>
        <v/>
      </c>
      <c r="AB567" s="177"/>
      <c r="AC567" s="177"/>
      <c r="AD567" s="177"/>
      <c r="AE567" s="139" t="str">
        <f>IF(原始数据!K567="","",原始数据!K567)</f>
        <v/>
      </c>
      <c r="AF567" s="139" t="str">
        <f>IF(原始数据!L567="","",原始数据!L567)</f>
        <v/>
      </c>
      <c r="AG567" s="139" t="str">
        <f>IF(原始数据!AZ567="","",原始数据!AZ567)</f>
        <v/>
      </c>
      <c r="AH567" s="177"/>
      <c r="AI567" s="177"/>
      <c r="AJ567" s="177"/>
      <c r="AK567" s="177"/>
      <c r="AL567" s="177"/>
      <c r="AM567" s="168"/>
      <c r="AN567" s="168"/>
      <c r="AO567" s="168"/>
      <c r="AP567" s="168"/>
      <c r="AQ567" s="182"/>
      <c r="AR567" s="182"/>
      <c r="AS567" s="182"/>
      <c r="AT567" s="182"/>
      <c r="AU567" s="183"/>
      <c r="AV567" s="183"/>
      <c r="AW567" s="183"/>
      <c r="AX567" s="183"/>
      <c r="AY567" s="184"/>
      <c r="AZ567" s="184"/>
      <c r="BA567" s="173"/>
      <c r="BB567" s="174"/>
      <c r="BC567" s="175">
        <f t="shared" si="33"/>
        <v>0</v>
      </c>
      <c r="BD567" s="175" t="str">
        <f t="shared" si="34"/>
        <v/>
      </c>
      <c r="BE567" s="142" t="str">
        <f t="shared" si="32"/>
        <v/>
      </c>
      <c r="BF567" s="176" t="str">
        <f t="shared" si="35"/>
        <v/>
      </c>
    </row>
    <row r="568" spans="1:58">
      <c r="A568" s="166">
        <f>输入错误检查!B567</f>
        <v>0</v>
      </c>
      <c r="B568" s="108" t="str">
        <f>原始数据!B568</f>
        <v/>
      </c>
      <c r="C568" s="108" t="str">
        <f>原始数据!C568</f>
        <v/>
      </c>
      <c r="D568" s="108" t="str">
        <f>原始数据!D568</f>
        <v/>
      </c>
      <c r="E568" s="108" t="str">
        <f>原始数据!E568</f>
        <v/>
      </c>
      <c r="F568" s="108" t="str">
        <f>原始数据!F568</f>
        <v/>
      </c>
      <c r="G568" s="108">
        <f>原始数据!G568</f>
        <v>1</v>
      </c>
      <c r="H568" s="108" t="str">
        <f>原始数据!H568</f>
        <v>下</v>
      </c>
      <c r="I568" s="108" t="str">
        <f>IF(原始数据!Y568="","",原始数据!Y568)</f>
        <v/>
      </c>
      <c r="J568" s="108" t="str">
        <f>原始数据!J568</f>
        <v/>
      </c>
      <c r="K568" s="167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39" t="str">
        <f>IF(原始数据!AT568="","",原始数据!AT568)</f>
        <v/>
      </c>
      <c r="M568" s="177"/>
      <c r="N568" s="181"/>
      <c r="O568" s="181"/>
      <c r="P568" s="167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39" t="str">
        <f>IF(原始数据!AU568="","",原始数据!AU568)</f>
        <v/>
      </c>
      <c r="R568" s="177"/>
      <c r="S568" s="177"/>
      <c r="T568" s="177"/>
      <c r="U568" s="167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39" t="str">
        <f>IF(原始数据!AW568="","",原始数据!AW568)</f>
        <v/>
      </c>
      <c r="W568" s="177"/>
      <c r="X568" s="177"/>
      <c r="Y568" s="177"/>
      <c r="Z568" s="167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39" t="str">
        <f>IF(原始数据!AY568="","",原始数据!AY568)</f>
        <v/>
      </c>
      <c r="AB568" s="177"/>
      <c r="AC568" s="177"/>
      <c r="AD568" s="177"/>
      <c r="AE568" s="139" t="str">
        <f>IF(原始数据!K568="","",原始数据!K568)</f>
        <v/>
      </c>
      <c r="AF568" s="139" t="str">
        <f>IF(原始数据!L568="","",原始数据!L568)</f>
        <v/>
      </c>
      <c r="AG568" s="139" t="str">
        <f>IF(原始数据!AZ568="","",原始数据!AZ568)</f>
        <v/>
      </c>
      <c r="AH568" s="177"/>
      <c r="AI568" s="177"/>
      <c r="AJ568" s="177"/>
      <c r="AK568" s="177"/>
      <c r="AL568" s="177"/>
      <c r="AM568" s="168"/>
      <c r="AN568" s="168"/>
      <c r="AO568" s="168"/>
      <c r="AP568" s="168"/>
      <c r="AQ568" s="182"/>
      <c r="AR568" s="182"/>
      <c r="AS568" s="182"/>
      <c r="AT568" s="182"/>
      <c r="AU568" s="183"/>
      <c r="AV568" s="183"/>
      <c r="AW568" s="183"/>
      <c r="AX568" s="183"/>
      <c r="AY568" s="184"/>
      <c r="AZ568" s="184"/>
      <c r="BA568" s="173"/>
      <c r="BB568" s="174"/>
      <c r="BC568" s="175">
        <f t="shared" si="33"/>
        <v>0</v>
      </c>
      <c r="BD568" s="175" t="str">
        <f t="shared" si="34"/>
        <v/>
      </c>
      <c r="BE568" s="142" t="str">
        <f t="shared" si="32"/>
        <v/>
      </c>
      <c r="BF568" s="176" t="str">
        <f t="shared" si="35"/>
        <v/>
      </c>
    </row>
    <row r="569" spans="1:58">
      <c r="A569" s="166">
        <f>输入错误检查!B568</f>
        <v>0</v>
      </c>
      <c r="B569" s="108" t="str">
        <f>原始数据!B569</f>
        <v/>
      </c>
      <c r="C569" s="108" t="str">
        <f>原始数据!C569</f>
        <v/>
      </c>
      <c r="D569" s="108" t="str">
        <f>原始数据!D569</f>
        <v/>
      </c>
      <c r="E569" s="108" t="str">
        <f>原始数据!E569</f>
        <v/>
      </c>
      <c r="F569" s="108" t="str">
        <f>原始数据!F569</f>
        <v/>
      </c>
      <c r="G569" s="108">
        <f>原始数据!G569</f>
        <v>2</v>
      </c>
      <c r="H569" s="108" t="str">
        <f>原始数据!H569</f>
        <v>上</v>
      </c>
      <c r="I569" s="108" t="str">
        <f>IF(原始数据!Y569="","",原始数据!Y569)</f>
        <v/>
      </c>
      <c r="J569" s="108" t="str">
        <f>原始数据!J569</f>
        <v/>
      </c>
      <c r="K569" s="167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39" t="str">
        <f>IF(原始数据!AT569="","",原始数据!AT569)</f>
        <v/>
      </c>
      <c r="M569" s="177"/>
      <c r="N569" s="181"/>
      <c r="O569" s="181"/>
      <c r="P569" s="167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39" t="str">
        <f>IF(原始数据!AU569="","",原始数据!AU569)</f>
        <v/>
      </c>
      <c r="R569" s="177"/>
      <c r="S569" s="177"/>
      <c r="T569" s="177"/>
      <c r="U569" s="167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39" t="str">
        <f>IF(原始数据!AW569="","",原始数据!AW569)</f>
        <v/>
      </c>
      <c r="W569" s="177"/>
      <c r="X569" s="177"/>
      <c r="Y569" s="177"/>
      <c r="Z569" s="167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39" t="str">
        <f>IF(原始数据!AY569="","",原始数据!AY569)</f>
        <v/>
      </c>
      <c r="AB569" s="177"/>
      <c r="AC569" s="177"/>
      <c r="AD569" s="177"/>
      <c r="AE569" s="139" t="str">
        <f>IF(原始数据!K569="","",原始数据!K569)</f>
        <v/>
      </c>
      <c r="AF569" s="139" t="str">
        <f>IF(原始数据!L569="","",原始数据!L569)</f>
        <v/>
      </c>
      <c r="AG569" s="139" t="str">
        <f>IF(原始数据!AZ569="","",原始数据!AZ569)</f>
        <v/>
      </c>
      <c r="AH569" s="177"/>
      <c r="AI569" s="177"/>
      <c r="AJ569" s="177"/>
      <c r="AK569" s="177"/>
      <c r="AL569" s="177"/>
      <c r="AM569" s="168"/>
      <c r="AN569" s="168"/>
      <c r="AO569" s="168"/>
      <c r="AP569" s="168"/>
      <c r="AQ569" s="182"/>
      <c r="AR569" s="182"/>
      <c r="AS569" s="182"/>
      <c r="AT569" s="182"/>
      <c r="AU569" s="183"/>
      <c r="AV569" s="183"/>
      <c r="AW569" s="183"/>
      <c r="AX569" s="183"/>
      <c r="AY569" s="184"/>
      <c r="AZ569" s="184"/>
      <c r="BA569" s="173"/>
      <c r="BB569" s="174"/>
      <c r="BC569" s="175">
        <f t="shared" si="33"/>
        <v>0</v>
      </c>
      <c r="BD569" s="175" t="str">
        <f t="shared" si="34"/>
        <v/>
      </c>
      <c r="BE569" s="142" t="str">
        <f t="shared" si="32"/>
        <v/>
      </c>
      <c r="BF569" s="176" t="str">
        <f t="shared" si="35"/>
        <v/>
      </c>
    </row>
    <row r="570" spans="1:58">
      <c r="A570" s="166">
        <f>输入错误检查!B569</f>
        <v>0</v>
      </c>
      <c r="B570" s="108" t="str">
        <f>原始数据!B570</f>
        <v/>
      </c>
      <c r="C570" s="108" t="str">
        <f>原始数据!C570</f>
        <v/>
      </c>
      <c r="D570" s="108" t="str">
        <f>原始数据!D570</f>
        <v/>
      </c>
      <c r="E570" s="108" t="str">
        <f>原始数据!E570</f>
        <v/>
      </c>
      <c r="F570" s="108" t="str">
        <f>原始数据!F570</f>
        <v/>
      </c>
      <c r="G570" s="108">
        <f>原始数据!G570</f>
        <v>2</v>
      </c>
      <c r="H570" s="108" t="str">
        <f>原始数据!H570</f>
        <v>下</v>
      </c>
      <c r="I570" s="108" t="str">
        <f>IF(原始数据!Y570="","",原始数据!Y570)</f>
        <v/>
      </c>
      <c r="J570" s="108" t="str">
        <f>原始数据!J570</f>
        <v/>
      </c>
      <c r="K570" s="167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39" t="str">
        <f>IF(原始数据!AT570="","",原始数据!AT570)</f>
        <v/>
      </c>
      <c r="M570" s="177"/>
      <c r="N570" s="181"/>
      <c r="O570" s="181"/>
      <c r="P570" s="167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39" t="str">
        <f>IF(原始数据!AU570="","",原始数据!AU570)</f>
        <v/>
      </c>
      <c r="R570" s="177"/>
      <c r="S570" s="177"/>
      <c r="T570" s="177"/>
      <c r="U570" s="167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39" t="str">
        <f>IF(原始数据!AW570="","",原始数据!AW570)</f>
        <v/>
      </c>
      <c r="W570" s="177"/>
      <c r="X570" s="177"/>
      <c r="Y570" s="177"/>
      <c r="Z570" s="167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39" t="str">
        <f>IF(原始数据!AY570="","",原始数据!AY570)</f>
        <v/>
      </c>
      <c r="AB570" s="177"/>
      <c r="AC570" s="177"/>
      <c r="AD570" s="177"/>
      <c r="AE570" s="139" t="str">
        <f>IF(原始数据!K570="","",原始数据!K570)</f>
        <v/>
      </c>
      <c r="AF570" s="139" t="str">
        <f>IF(原始数据!L570="","",原始数据!L570)</f>
        <v/>
      </c>
      <c r="AG570" s="139" t="str">
        <f>IF(原始数据!AZ570="","",原始数据!AZ570)</f>
        <v/>
      </c>
      <c r="AH570" s="177"/>
      <c r="AI570" s="177"/>
      <c r="AJ570" s="177"/>
      <c r="AK570" s="177"/>
      <c r="AL570" s="177"/>
      <c r="AM570" s="168"/>
      <c r="AN570" s="168"/>
      <c r="AO570" s="168"/>
      <c r="AP570" s="168"/>
      <c r="AQ570" s="182"/>
      <c r="AR570" s="182"/>
      <c r="AS570" s="182"/>
      <c r="AT570" s="182"/>
      <c r="AU570" s="183"/>
      <c r="AV570" s="183"/>
      <c r="AW570" s="183"/>
      <c r="AX570" s="183"/>
      <c r="AY570" s="184"/>
      <c r="AZ570" s="184"/>
      <c r="BA570" s="173"/>
      <c r="BB570" s="174"/>
      <c r="BC570" s="175">
        <f t="shared" si="33"/>
        <v>0</v>
      </c>
      <c r="BD570" s="175" t="str">
        <f t="shared" si="34"/>
        <v/>
      </c>
      <c r="BE570" s="142" t="str">
        <f t="shared" si="32"/>
        <v/>
      </c>
      <c r="BF570" s="176" t="str">
        <f t="shared" si="35"/>
        <v/>
      </c>
    </row>
    <row r="571" spans="1:58">
      <c r="A571" s="166">
        <f>输入错误检查!B570</f>
        <v>0</v>
      </c>
      <c r="B571" s="108" t="str">
        <f>原始数据!B571</f>
        <v/>
      </c>
      <c r="C571" s="108" t="str">
        <f>原始数据!C571</f>
        <v/>
      </c>
      <c r="D571" s="108" t="str">
        <f>原始数据!D571</f>
        <v/>
      </c>
      <c r="E571" s="108" t="str">
        <f>原始数据!E571</f>
        <v/>
      </c>
      <c r="F571" s="108" t="str">
        <f>原始数据!F571</f>
        <v/>
      </c>
      <c r="G571" s="108">
        <f>原始数据!G571</f>
        <v>3</v>
      </c>
      <c r="H571" s="108" t="str">
        <f>原始数据!H571</f>
        <v>上</v>
      </c>
      <c r="I571" s="108" t="str">
        <f>IF(原始数据!Y571="","",原始数据!Y571)</f>
        <v/>
      </c>
      <c r="J571" s="108" t="str">
        <f>原始数据!J571</f>
        <v/>
      </c>
      <c r="K571" s="167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39" t="str">
        <f>IF(原始数据!AT571="","",原始数据!AT571)</f>
        <v/>
      </c>
      <c r="M571" s="177"/>
      <c r="N571" s="181"/>
      <c r="O571" s="181"/>
      <c r="P571" s="167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39" t="str">
        <f>IF(原始数据!AU571="","",原始数据!AU571)</f>
        <v/>
      </c>
      <c r="R571" s="177"/>
      <c r="S571" s="177"/>
      <c r="T571" s="177"/>
      <c r="U571" s="167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39" t="str">
        <f>IF(原始数据!AW571="","",原始数据!AW571)</f>
        <v/>
      </c>
      <c r="W571" s="177"/>
      <c r="X571" s="177"/>
      <c r="Y571" s="177"/>
      <c r="Z571" s="167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39" t="str">
        <f>IF(原始数据!AY571="","",原始数据!AY571)</f>
        <v/>
      </c>
      <c r="AB571" s="177"/>
      <c r="AC571" s="177"/>
      <c r="AD571" s="177"/>
      <c r="AE571" s="139" t="str">
        <f>IF(原始数据!K571="","",原始数据!K571)</f>
        <v/>
      </c>
      <c r="AF571" s="139" t="str">
        <f>IF(原始数据!L571="","",原始数据!L571)</f>
        <v/>
      </c>
      <c r="AG571" s="139" t="str">
        <f>IF(原始数据!AZ571="","",原始数据!AZ571)</f>
        <v/>
      </c>
      <c r="AH571" s="177"/>
      <c r="AI571" s="177"/>
      <c r="AJ571" s="177"/>
      <c r="AK571" s="177"/>
      <c r="AL571" s="177"/>
      <c r="AM571" s="168"/>
      <c r="AN571" s="168"/>
      <c r="AO571" s="168"/>
      <c r="AP571" s="168"/>
      <c r="AQ571" s="182"/>
      <c r="AR571" s="182"/>
      <c r="AS571" s="182"/>
      <c r="AT571" s="182"/>
      <c r="AU571" s="183"/>
      <c r="AV571" s="183"/>
      <c r="AW571" s="183"/>
      <c r="AX571" s="183"/>
      <c r="AY571" s="184"/>
      <c r="AZ571" s="184"/>
      <c r="BA571" s="173"/>
      <c r="BB571" s="174"/>
      <c r="BC571" s="175">
        <f t="shared" si="33"/>
        <v>0</v>
      </c>
      <c r="BD571" s="175" t="str">
        <f t="shared" si="34"/>
        <v/>
      </c>
      <c r="BE571" s="142" t="str">
        <f t="shared" si="32"/>
        <v/>
      </c>
      <c r="BF571" s="176" t="str">
        <f t="shared" si="35"/>
        <v/>
      </c>
    </row>
    <row r="572" spans="1:58">
      <c r="A572" s="166">
        <f>输入错误检查!B571</f>
        <v>0</v>
      </c>
      <c r="B572" s="108" t="str">
        <f>原始数据!B572</f>
        <v/>
      </c>
      <c r="C572" s="108" t="str">
        <f>原始数据!C572</f>
        <v/>
      </c>
      <c r="D572" s="108" t="str">
        <f>原始数据!D572</f>
        <v/>
      </c>
      <c r="E572" s="108" t="str">
        <f>原始数据!E572</f>
        <v/>
      </c>
      <c r="F572" s="108" t="str">
        <f>原始数据!F572</f>
        <v/>
      </c>
      <c r="G572" s="108">
        <f>原始数据!G572</f>
        <v>3</v>
      </c>
      <c r="H572" s="108" t="str">
        <f>原始数据!H572</f>
        <v>下</v>
      </c>
      <c r="I572" s="108" t="str">
        <f>IF(原始数据!Y572="","",原始数据!Y572)</f>
        <v/>
      </c>
      <c r="J572" s="108" t="str">
        <f>原始数据!J572</f>
        <v/>
      </c>
      <c r="K572" s="167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39" t="str">
        <f>IF(原始数据!AT572="","",原始数据!AT572)</f>
        <v/>
      </c>
      <c r="M572" s="177"/>
      <c r="N572" s="181"/>
      <c r="O572" s="181"/>
      <c r="P572" s="167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39" t="str">
        <f>IF(原始数据!AU572="","",原始数据!AU572)</f>
        <v/>
      </c>
      <c r="R572" s="177"/>
      <c r="S572" s="177"/>
      <c r="T572" s="177"/>
      <c r="U572" s="167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39" t="str">
        <f>IF(原始数据!AW572="","",原始数据!AW572)</f>
        <v/>
      </c>
      <c r="W572" s="177"/>
      <c r="X572" s="177"/>
      <c r="Y572" s="177"/>
      <c r="Z572" s="167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39" t="str">
        <f>IF(原始数据!AY572="","",原始数据!AY572)</f>
        <v/>
      </c>
      <c r="AB572" s="177"/>
      <c r="AC572" s="177"/>
      <c r="AD572" s="177"/>
      <c r="AE572" s="139" t="str">
        <f>IF(原始数据!K572="","",原始数据!K572)</f>
        <v/>
      </c>
      <c r="AF572" s="139" t="str">
        <f>IF(原始数据!L572="","",原始数据!L572)</f>
        <v/>
      </c>
      <c r="AG572" s="139" t="str">
        <f>IF(原始数据!AZ572="","",原始数据!AZ572)</f>
        <v/>
      </c>
      <c r="AH572" s="177"/>
      <c r="AI572" s="177"/>
      <c r="AJ572" s="177"/>
      <c r="AK572" s="177"/>
      <c r="AL572" s="177"/>
      <c r="AM572" s="168"/>
      <c r="AN572" s="168"/>
      <c r="AO572" s="168"/>
      <c r="AP572" s="168"/>
      <c r="AQ572" s="182"/>
      <c r="AR572" s="182"/>
      <c r="AS572" s="182"/>
      <c r="AT572" s="182"/>
      <c r="AU572" s="183"/>
      <c r="AV572" s="183"/>
      <c r="AW572" s="183"/>
      <c r="AX572" s="183"/>
      <c r="AY572" s="184"/>
      <c r="AZ572" s="184"/>
      <c r="BA572" s="173"/>
      <c r="BB572" s="174"/>
      <c r="BC572" s="175">
        <f t="shared" si="33"/>
        <v>0</v>
      </c>
      <c r="BD572" s="175" t="str">
        <f t="shared" si="34"/>
        <v/>
      </c>
      <c r="BE572" s="142" t="str">
        <f t="shared" si="32"/>
        <v/>
      </c>
      <c r="BF572" s="176" t="str">
        <f t="shared" si="35"/>
        <v/>
      </c>
    </row>
    <row r="573" spans="1:58">
      <c r="A573" s="166">
        <f>输入错误检查!B572</f>
        <v>0</v>
      </c>
      <c r="B573" s="108" t="str">
        <f>原始数据!B573</f>
        <v/>
      </c>
      <c r="C573" s="108" t="str">
        <f>原始数据!C573</f>
        <v/>
      </c>
      <c r="D573" s="108" t="str">
        <f>原始数据!D573</f>
        <v/>
      </c>
      <c r="E573" s="108" t="str">
        <f>原始数据!E573</f>
        <v/>
      </c>
      <c r="F573" s="108" t="str">
        <f>原始数据!F573</f>
        <v/>
      </c>
      <c r="G573" s="108">
        <f>原始数据!G573</f>
        <v>4</v>
      </c>
      <c r="H573" s="108" t="str">
        <f>原始数据!H573</f>
        <v>上</v>
      </c>
      <c r="I573" s="108" t="str">
        <f>IF(原始数据!Y573="","",原始数据!Y573)</f>
        <v/>
      </c>
      <c r="J573" s="108" t="str">
        <f>原始数据!J573</f>
        <v/>
      </c>
      <c r="K573" s="167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39" t="str">
        <f>IF(原始数据!AT573="","",原始数据!AT573)</f>
        <v/>
      </c>
      <c r="M573" s="177"/>
      <c r="N573" s="181"/>
      <c r="O573" s="181"/>
      <c r="P573" s="167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39" t="str">
        <f>IF(原始数据!AU573="","",原始数据!AU573)</f>
        <v/>
      </c>
      <c r="R573" s="177"/>
      <c r="S573" s="177"/>
      <c r="T573" s="177"/>
      <c r="U573" s="167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39" t="str">
        <f>IF(原始数据!AW573="","",原始数据!AW573)</f>
        <v/>
      </c>
      <c r="W573" s="177"/>
      <c r="X573" s="177"/>
      <c r="Y573" s="177"/>
      <c r="Z573" s="167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39" t="str">
        <f>IF(原始数据!AY573="","",原始数据!AY573)</f>
        <v/>
      </c>
      <c r="AB573" s="177"/>
      <c r="AC573" s="177"/>
      <c r="AD573" s="177"/>
      <c r="AE573" s="139" t="str">
        <f>IF(原始数据!K573="","",原始数据!K573)</f>
        <v/>
      </c>
      <c r="AF573" s="139" t="str">
        <f>IF(原始数据!L573="","",原始数据!L573)</f>
        <v/>
      </c>
      <c r="AG573" s="139" t="str">
        <f>IF(原始数据!AZ573="","",原始数据!AZ573)</f>
        <v/>
      </c>
      <c r="AH573" s="177"/>
      <c r="AI573" s="177"/>
      <c r="AJ573" s="177"/>
      <c r="AK573" s="177"/>
      <c r="AL573" s="177"/>
      <c r="AM573" s="168"/>
      <c r="AN573" s="168"/>
      <c r="AO573" s="168"/>
      <c r="AP573" s="168"/>
      <c r="AQ573" s="182"/>
      <c r="AR573" s="182"/>
      <c r="AS573" s="182"/>
      <c r="AT573" s="182"/>
      <c r="AU573" s="183"/>
      <c r="AV573" s="183"/>
      <c r="AW573" s="183"/>
      <c r="AX573" s="183"/>
      <c r="AY573" s="184"/>
      <c r="AZ573" s="184"/>
      <c r="BA573" s="173"/>
      <c r="BB573" s="174"/>
      <c r="BC573" s="175">
        <f t="shared" si="33"/>
        <v>0</v>
      </c>
      <c r="BD573" s="175" t="str">
        <f t="shared" si="34"/>
        <v/>
      </c>
      <c r="BE573" s="142" t="str">
        <f t="shared" si="32"/>
        <v/>
      </c>
      <c r="BF573" s="176" t="str">
        <f t="shared" si="35"/>
        <v/>
      </c>
    </row>
    <row r="574" spans="1:58">
      <c r="A574" s="166">
        <f>输入错误检查!B573</f>
        <v>0</v>
      </c>
      <c r="B574" s="108" t="str">
        <f>原始数据!B574</f>
        <v/>
      </c>
      <c r="C574" s="108" t="str">
        <f>原始数据!C574</f>
        <v/>
      </c>
      <c r="D574" s="108" t="str">
        <f>原始数据!D574</f>
        <v/>
      </c>
      <c r="E574" s="108" t="str">
        <f>原始数据!E574</f>
        <v/>
      </c>
      <c r="F574" s="108" t="str">
        <f>原始数据!F574</f>
        <v/>
      </c>
      <c r="G574" s="108">
        <f>原始数据!G574</f>
        <v>4</v>
      </c>
      <c r="H574" s="108" t="str">
        <f>原始数据!H574</f>
        <v>下</v>
      </c>
      <c r="I574" s="108" t="str">
        <f>IF(原始数据!Y574="","",原始数据!Y574)</f>
        <v/>
      </c>
      <c r="J574" s="108" t="str">
        <f>原始数据!J574</f>
        <v/>
      </c>
      <c r="K574" s="167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39" t="str">
        <f>IF(原始数据!AT574="","",原始数据!AT574)</f>
        <v/>
      </c>
      <c r="M574" s="177"/>
      <c r="N574" s="181"/>
      <c r="O574" s="181"/>
      <c r="P574" s="167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39" t="str">
        <f>IF(原始数据!AU574="","",原始数据!AU574)</f>
        <v/>
      </c>
      <c r="R574" s="177"/>
      <c r="S574" s="177"/>
      <c r="T574" s="177"/>
      <c r="U574" s="167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39" t="str">
        <f>IF(原始数据!AW574="","",原始数据!AW574)</f>
        <v/>
      </c>
      <c r="W574" s="177"/>
      <c r="X574" s="177"/>
      <c r="Y574" s="177"/>
      <c r="Z574" s="167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39" t="str">
        <f>IF(原始数据!AY574="","",原始数据!AY574)</f>
        <v/>
      </c>
      <c r="AB574" s="177"/>
      <c r="AC574" s="177"/>
      <c r="AD574" s="177"/>
      <c r="AE574" s="139" t="str">
        <f>IF(原始数据!K574="","",原始数据!K574)</f>
        <v/>
      </c>
      <c r="AF574" s="139" t="str">
        <f>IF(原始数据!L574="","",原始数据!L574)</f>
        <v/>
      </c>
      <c r="AG574" s="139" t="str">
        <f>IF(原始数据!AZ574="","",原始数据!AZ574)</f>
        <v/>
      </c>
      <c r="AH574" s="177"/>
      <c r="AI574" s="177"/>
      <c r="AJ574" s="177"/>
      <c r="AK574" s="177"/>
      <c r="AL574" s="177"/>
      <c r="AM574" s="168"/>
      <c r="AN574" s="168"/>
      <c r="AO574" s="168"/>
      <c r="AP574" s="168"/>
      <c r="AQ574" s="182"/>
      <c r="AR574" s="182"/>
      <c r="AS574" s="182"/>
      <c r="AT574" s="182"/>
      <c r="AU574" s="183"/>
      <c r="AV574" s="183"/>
      <c r="AW574" s="183"/>
      <c r="AX574" s="183"/>
      <c r="AY574" s="184"/>
      <c r="AZ574" s="184"/>
      <c r="BA574" s="173"/>
      <c r="BB574" s="174"/>
      <c r="BC574" s="175">
        <f t="shared" si="33"/>
        <v>0</v>
      </c>
      <c r="BD574" s="175" t="str">
        <f t="shared" si="34"/>
        <v/>
      </c>
      <c r="BE574" s="142" t="str">
        <f t="shared" si="32"/>
        <v/>
      </c>
      <c r="BF574" s="176" t="str">
        <f t="shared" si="35"/>
        <v/>
      </c>
    </row>
    <row r="575" spans="1:58">
      <c r="A575" s="166">
        <f>输入错误检查!B574</f>
        <v>0</v>
      </c>
      <c r="B575" s="108" t="str">
        <f>原始数据!B575</f>
        <v/>
      </c>
      <c r="C575" s="108" t="str">
        <f>原始数据!C575</f>
        <v/>
      </c>
      <c r="D575" s="108" t="str">
        <f>原始数据!D575</f>
        <v/>
      </c>
      <c r="E575" s="108" t="str">
        <f>原始数据!E575</f>
        <v/>
      </c>
      <c r="F575" s="108" t="str">
        <f>原始数据!F575</f>
        <v/>
      </c>
      <c r="G575" s="108">
        <f>原始数据!G575</f>
        <v>5</v>
      </c>
      <c r="H575" s="108" t="str">
        <f>原始数据!H575</f>
        <v>上</v>
      </c>
      <c r="I575" s="108" t="str">
        <f>IF(原始数据!Y575="","",原始数据!Y575)</f>
        <v/>
      </c>
      <c r="J575" s="108" t="str">
        <f>原始数据!J575</f>
        <v/>
      </c>
      <c r="K575" s="167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39" t="str">
        <f>IF(原始数据!AT575="","",原始数据!AT575)</f>
        <v/>
      </c>
      <c r="M575" s="177"/>
      <c r="N575" s="181"/>
      <c r="O575" s="181"/>
      <c r="P575" s="167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39" t="str">
        <f>IF(原始数据!AU575="","",原始数据!AU575)</f>
        <v/>
      </c>
      <c r="R575" s="177"/>
      <c r="S575" s="177"/>
      <c r="T575" s="177"/>
      <c r="U575" s="167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39" t="str">
        <f>IF(原始数据!AW575="","",原始数据!AW575)</f>
        <v/>
      </c>
      <c r="W575" s="177"/>
      <c r="X575" s="177"/>
      <c r="Y575" s="177"/>
      <c r="Z575" s="167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39" t="str">
        <f>IF(原始数据!AY575="","",原始数据!AY575)</f>
        <v/>
      </c>
      <c r="AB575" s="177"/>
      <c r="AC575" s="177"/>
      <c r="AD575" s="177"/>
      <c r="AE575" s="139" t="str">
        <f>IF(原始数据!K575="","",原始数据!K575)</f>
        <v/>
      </c>
      <c r="AF575" s="139" t="str">
        <f>IF(原始数据!L575="","",原始数据!L575)</f>
        <v/>
      </c>
      <c r="AG575" s="139" t="str">
        <f>IF(原始数据!AZ575="","",原始数据!AZ575)</f>
        <v/>
      </c>
      <c r="AH575" s="177"/>
      <c r="AI575" s="177"/>
      <c r="AJ575" s="177"/>
      <c r="AK575" s="177"/>
      <c r="AL575" s="177"/>
      <c r="AM575" s="168"/>
      <c r="AN575" s="168"/>
      <c r="AO575" s="168"/>
      <c r="AP575" s="168"/>
      <c r="AQ575" s="182"/>
      <c r="AR575" s="182"/>
      <c r="AS575" s="182"/>
      <c r="AT575" s="182"/>
      <c r="AU575" s="183"/>
      <c r="AV575" s="183"/>
      <c r="AW575" s="183"/>
      <c r="AX575" s="183"/>
      <c r="AY575" s="184"/>
      <c r="AZ575" s="184"/>
      <c r="BA575" s="173"/>
      <c r="BB575" s="174"/>
      <c r="BC575" s="175">
        <f t="shared" si="33"/>
        <v>0</v>
      </c>
      <c r="BD575" s="175" t="str">
        <f t="shared" si="34"/>
        <v/>
      </c>
      <c r="BE575" s="142" t="str">
        <f t="shared" si="32"/>
        <v/>
      </c>
      <c r="BF575" s="176" t="str">
        <f t="shared" si="35"/>
        <v/>
      </c>
    </row>
    <row r="576" spans="1:58">
      <c r="A576" s="166">
        <f>输入错误检查!B575</f>
        <v>0</v>
      </c>
      <c r="B576" s="108" t="str">
        <f>原始数据!B576</f>
        <v/>
      </c>
      <c r="C576" s="108" t="str">
        <f>原始数据!C576</f>
        <v/>
      </c>
      <c r="D576" s="108" t="str">
        <f>原始数据!D576</f>
        <v/>
      </c>
      <c r="E576" s="108" t="str">
        <f>原始数据!E576</f>
        <v/>
      </c>
      <c r="F576" s="108" t="str">
        <f>原始数据!F576</f>
        <v/>
      </c>
      <c r="G576" s="108">
        <f>原始数据!G576</f>
        <v>5</v>
      </c>
      <c r="H576" s="108" t="str">
        <f>原始数据!H576</f>
        <v>下</v>
      </c>
      <c r="I576" s="108" t="str">
        <f>IF(原始数据!Y576="","",原始数据!Y576)</f>
        <v/>
      </c>
      <c r="J576" s="108" t="str">
        <f>原始数据!J576</f>
        <v/>
      </c>
      <c r="K576" s="167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39" t="str">
        <f>IF(原始数据!AT576="","",原始数据!AT576)</f>
        <v/>
      </c>
      <c r="M576" s="177"/>
      <c r="N576" s="181"/>
      <c r="O576" s="181"/>
      <c r="P576" s="167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39" t="str">
        <f>IF(原始数据!AU576="","",原始数据!AU576)</f>
        <v/>
      </c>
      <c r="R576" s="177"/>
      <c r="S576" s="177"/>
      <c r="T576" s="177"/>
      <c r="U576" s="167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39" t="str">
        <f>IF(原始数据!AW576="","",原始数据!AW576)</f>
        <v/>
      </c>
      <c r="W576" s="177"/>
      <c r="X576" s="177"/>
      <c r="Y576" s="177"/>
      <c r="Z576" s="167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39" t="str">
        <f>IF(原始数据!AY576="","",原始数据!AY576)</f>
        <v/>
      </c>
      <c r="AB576" s="177"/>
      <c r="AC576" s="177"/>
      <c r="AD576" s="177"/>
      <c r="AE576" s="139" t="str">
        <f>IF(原始数据!K576="","",原始数据!K576)</f>
        <v/>
      </c>
      <c r="AF576" s="139" t="str">
        <f>IF(原始数据!L576="","",原始数据!L576)</f>
        <v/>
      </c>
      <c r="AG576" s="139" t="str">
        <f>IF(原始数据!AZ576="","",原始数据!AZ576)</f>
        <v/>
      </c>
      <c r="AH576" s="177"/>
      <c r="AI576" s="177"/>
      <c r="AJ576" s="177"/>
      <c r="AK576" s="177"/>
      <c r="AL576" s="177"/>
      <c r="AM576" s="168"/>
      <c r="AN576" s="168"/>
      <c r="AO576" s="168"/>
      <c r="AP576" s="168"/>
      <c r="AQ576" s="182"/>
      <c r="AR576" s="182"/>
      <c r="AS576" s="182"/>
      <c r="AT576" s="182"/>
      <c r="AU576" s="183"/>
      <c r="AV576" s="183"/>
      <c r="AW576" s="183"/>
      <c r="AX576" s="183"/>
      <c r="AY576" s="184"/>
      <c r="AZ576" s="184"/>
      <c r="BA576" s="173"/>
      <c r="BB576" s="174"/>
      <c r="BC576" s="175">
        <f t="shared" si="33"/>
        <v>0</v>
      </c>
      <c r="BD576" s="175" t="str">
        <f t="shared" si="34"/>
        <v/>
      </c>
      <c r="BE576" s="142" t="str">
        <f t="shared" si="32"/>
        <v/>
      </c>
      <c r="BF576" s="176" t="str">
        <f t="shared" si="35"/>
        <v/>
      </c>
    </row>
    <row r="577" spans="1:58">
      <c r="A577" s="166">
        <f>输入错误检查!B576</f>
        <v>0</v>
      </c>
      <c r="B577" s="108" t="str">
        <f>原始数据!B577</f>
        <v/>
      </c>
      <c r="C577" s="108" t="str">
        <f>原始数据!C577</f>
        <v/>
      </c>
      <c r="D577" s="108" t="str">
        <f>原始数据!D577</f>
        <v/>
      </c>
      <c r="E577" s="108" t="str">
        <f>原始数据!E577</f>
        <v/>
      </c>
      <c r="F577" s="108" t="str">
        <f>原始数据!F577</f>
        <v/>
      </c>
      <c r="G577" s="108" t="str">
        <f>原始数据!G577</f>
        <v>加</v>
      </c>
      <c r="H577" s="108" t="str">
        <f>原始数据!H577</f>
        <v>上</v>
      </c>
      <c r="I577" s="108" t="str">
        <f>IF(原始数据!Y577="","",原始数据!Y577)</f>
        <v/>
      </c>
      <c r="J577" s="108" t="str">
        <f>原始数据!J577</f>
        <v/>
      </c>
      <c r="K577" s="167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39" t="str">
        <f>IF(原始数据!AT577="","",原始数据!AT577)</f>
        <v/>
      </c>
      <c r="M577" s="177"/>
      <c r="N577" s="181"/>
      <c r="O577" s="181"/>
      <c r="P577" s="167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39" t="str">
        <f>IF(原始数据!AU577="","",原始数据!AU577)</f>
        <v/>
      </c>
      <c r="R577" s="177"/>
      <c r="S577" s="177"/>
      <c r="T577" s="177"/>
      <c r="U577" s="167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39" t="str">
        <f>IF(原始数据!AW577="","",原始数据!AW577)</f>
        <v/>
      </c>
      <c r="W577" s="177"/>
      <c r="X577" s="177"/>
      <c r="Y577" s="177"/>
      <c r="Z577" s="167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39" t="str">
        <f>IF(原始数据!AY577="","",原始数据!AY577)</f>
        <v/>
      </c>
      <c r="AB577" s="177"/>
      <c r="AC577" s="177"/>
      <c r="AD577" s="177"/>
      <c r="AE577" s="139" t="str">
        <f>IF(原始数据!K577="","",原始数据!K577)</f>
        <v/>
      </c>
      <c r="AF577" s="139" t="str">
        <f>IF(原始数据!L577="","",原始数据!L577)</f>
        <v/>
      </c>
      <c r="AG577" s="139" t="str">
        <f>IF(原始数据!AZ577="","",原始数据!AZ577)</f>
        <v/>
      </c>
      <c r="AH577" s="177"/>
      <c r="AI577" s="177"/>
      <c r="AJ577" s="177"/>
      <c r="AK577" s="177"/>
      <c r="AL577" s="177"/>
      <c r="AM577" s="168"/>
      <c r="AN577" s="168"/>
      <c r="AO577" s="168"/>
      <c r="AP577" s="168"/>
      <c r="AQ577" s="182"/>
      <c r="AR577" s="182"/>
      <c r="AS577" s="182"/>
      <c r="AT577" s="182"/>
      <c r="AU577" s="183"/>
      <c r="AV577" s="183"/>
      <c r="AW577" s="183"/>
      <c r="AX577" s="183"/>
      <c r="AY577" s="184"/>
      <c r="AZ577" s="184"/>
      <c r="BA577" s="173"/>
      <c r="BB577" s="174"/>
      <c r="BC577" s="175">
        <f t="shared" si="33"/>
        <v>0</v>
      </c>
      <c r="BD577" s="175" t="str">
        <f t="shared" si="34"/>
        <v/>
      </c>
      <c r="BE577" s="142" t="str">
        <f t="shared" si="32"/>
        <v/>
      </c>
      <c r="BF577" s="176" t="str">
        <f t="shared" si="35"/>
        <v/>
      </c>
    </row>
    <row r="578" spans="1:58">
      <c r="A578" s="166">
        <f>输入错误检查!B577</f>
        <v>0</v>
      </c>
      <c r="B578" s="108" t="str">
        <f>原始数据!B578</f>
        <v/>
      </c>
      <c r="C578" s="108" t="str">
        <f>原始数据!C578</f>
        <v/>
      </c>
      <c r="D578" s="108" t="str">
        <f>原始数据!D578</f>
        <v/>
      </c>
      <c r="E578" s="108" t="str">
        <f>原始数据!E578</f>
        <v/>
      </c>
      <c r="F578" s="108" t="str">
        <f>原始数据!F578</f>
        <v/>
      </c>
      <c r="G578" s="108" t="str">
        <f>原始数据!G578</f>
        <v>加</v>
      </c>
      <c r="H578" s="108" t="str">
        <f>原始数据!H578</f>
        <v>下</v>
      </c>
      <c r="I578" s="108" t="str">
        <f>IF(原始数据!Y578="","",原始数据!Y578)</f>
        <v/>
      </c>
      <c r="J578" s="108" t="str">
        <f>原始数据!J578</f>
        <v/>
      </c>
      <c r="K578" s="167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39" t="str">
        <f>IF(原始数据!AT578="","",原始数据!AT578)</f>
        <v/>
      </c>
      <c r="M578" s="177"/>
      <c r="N578" s="181"/>
      <c r="O578" s="181"/>
      <c r="P578" s="167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39" t="str">
        <f>IF(原始数据!AU578="","",原始数据!AU578)</f>
        <v/>
      </c>
      <c r="R578" s="177"/>
      <c r="S578" s="177"/>
      <c r="T578" s="177"/>
      <c r="U578" s="167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39" t="str">
        <f>IF(原始数据!AW578="","",原始数据!AW578)</f>
        <v/>
      </c>
      <c r="W578" s="177"/>
      <c r="X578" s="177"/>
      <c r="Y578" s="177"/>
      <c r="Z578" s="167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39" t="str">
        <f>IF(原始数据!AY578="","",原始数据!AY578)</f>
        <v/>
      </c>
      <c r="AB578" s="177"/>
      <c r="AC578" s="177"/>
      <c r="AD578" s="177"/>
      <c r="AE578" s="139" t="str">
        <f>IF(原始数据!K578="","",原始数据!K578)</f>
        <v/>
      </c>
      <c r="AF578" s="139" t="str">
        <f>IF(原始数据!L578="","",原始数据!L578)</f>
        <v/>
      </c>
      <c r="AG578" s="139" t="str">
        <f>IF(原始数据!AZ578="","",原始数据!AZ578)</f>
        <v/>
      </c>
      <c r="AH578" s="177"/>
      <c r="AI578" s="177"/>
      <c r="AJ578" s="177"/>
      <c r="AK578" s="177"/>
      <c r="AL578" s="177"/>
      <c r="AM578" s="168"/>
      <c r="AN578" s="168"/>
      <c r="AO578" s="168"/>
      <c r="AP578" s="168"/>
      <c r="AQ578" s="182"/>
      <c r="AR578" s="182"/>
      <c r="AS578" s="182"/>
      <c r="AT578" s="182"/>
      <c r="AU578" s="183"/>
      <c r="AV578" s="183"/>
      <c r="AW578" s="183"/>
      <c r="AX578" s="183"/>
      <c r="AY578" s="184"/>
      <c r="AZ578" s="184"/>
      <c r="BA578" s="173"/>
      <c r="BB578" s="174"/>
      <c r="BC578" s="175">
        <f t="shared" si="33"/>
        <v>0</v>
      </c>
      <c r="BD578" s="175" t="str">
        <f t="shared" si="34"/>
        <v/>
      </c>
      <c r="BE578" s="142" t="str">
        <f t="shared" si="32"/>
        <v/>
      </c>
      <c r="BF578" s="176" t="str">
        <f t="shared" si="35"/>
        <v/>
      </c>
    </row>
    <row r="579" spans="1:58">
      <c r="A579" s="166">
        <f>输入错误检查!B578</f>
        <v>0</v>
      </c>
      <c r="B579" s="108" t="str">
        <f>原始数据!B579</f>
        <v/>
      </c>
      <c r="C579" s="108" t="str">
        <f>原始数据!C579</f>
        <v/>
      </c>
      <c r="D579" s="108" t="str">
        <f>原始数据!D579</f>
        <v/>
      </c>
      <c r="E579" s="108" t="str">
        <f>原始数据!E579</f>
        <v/>
      </c>
      <c r="F579" s="108" t="str">
        <f>原始数据!F579</f>
        <v/>
      </c>
      <c r="G579" s="108">
        <f>原始数据!G579</f>
        <v>1</v>
      </c>
      <c r="H579" s="108" t="str">
        <f>原始数据!H579</f>
        <v>上</v>
      </c>
      <c r="I579" s="108" t="str">
        <f>IF(原始数据!Y579="","",原始数据!Y579)</f>
        <v/>
      </c>
      <c r="J579" s="108" t="str">
        <f>原始数据!J579</f>
        <v/>
      </c>
      <c r="K579" s="167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39" t="str">
        <f>IF(原始数据!AT579="","",原始数据!AT579)</f>
        <v/>
      </c>
      <c r="M579" s="177"/>
      <c r="N579" s="181"/>
      <c r="O579" s="181"/>
      <c r="P579" s="167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39" t="str">
        <f>IF(原始数据!AU579="","",原始数据!AU579)</f>
        <v/>
      </c>
      <c r="R579" s="177"/>
      <c r="S579" s="177"/>
      <c r="T579" s="177"/>
      <c r="U579" s="167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39" t="str">
        <f>IF(原始数据!AW579="","",原始数据!AW579)</f>
        <v/>
      </c>
      <c r="W579" s="177"/>
      <c r="X579" s="177"/>
      <c r="Y579" s="177"/>
      <c r="Z579" s="167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39" t="str">
        <f>IF(原始数据!AY579="","",原始数据!AY579)</f>
        <v/>
      </c>
      <c r="AB579" s="177"/>
      <c r="AC579" s="177"/>
      <c r="AD579" s="177"/>
      <c r="AE579" s="139" t="str">
        <f>IF(原始数据!K579="","",原始数据!K579)</f>
        <v/>
      </c>
      <c r="AF579" s="139" t="str">
        <f>IF(原始数据!L579="","",原始数据!L579)</f>
        <v/>
      </c>
      <c r="AG579" s="139" t="str">
        <f>IF(原始数据!AZ579="","",原始数据!AZ579)</f>
        <v/>
      </c>
      <c r="AH579" s="177"/>
      <c r="AI579" s="177"/>
      <c r="AJ579" s="177"/>
      <c r="AK579" s="177"/>
      <c r="AL579" s="177"/>
      <c r="AM579" s="168"/>
      <c r="AN579" s="168"/>
      <c r="AO579" s="168"/>
      <c r="AP579" s="168"/>
      <c r="AQ579" s="182"/>
      <c r="AR579" s="182"/>
      <c r="AS579" s="182"/>
      <c r="AT579" s="182"/>
      <c r="AU579" s="183"/>
      <c r="AV579" s="183"/>
      <c r="AW579" s="183"/>
      <c r="AX579" s="183"/>
      <c r="AY579" s="184"/>
      <c r="AZ579" s="184"/>
      <c r="BA579" s="173"/>
      <c r="BB579" s="174"/>
      <c r="BC579" s="175">
        <f t="shared" si="33"/>
        <v>0</v>
      </c>
      <c r="BD579" s="175" t="str">
        <f t="shared" si="34"/>
        <v/>
      </c>
      <c r="BE579" s="142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76" t="str">
        <f t="shared" si="35"/>
        <v/>
      </c>
    </row>
    <row r="580" spans="1:58">
      <c r="A580" s="166">
        <f>输入错误检查!B579</f>
        <v>0</v>
      </c>
      <c r="B580" s="108" t="str">
        <f>原始数据!B580</f>
        <v/>
      </c>
      <c r="C580" s="108" t="str">
        <f>原始数据!C580</f>
        <v/>
      </c>
      <c r="D580" s="108" t="str">
        <f>原始数据!D580</f>
        <v/>
      </c>
      <c r="E580" s="108" t="str">
        <f>原始数据!E580</f>
        <v/>
      </c>
      <c r="F580" s="108" t="str">
        <f>原始数据!F580</f>
        <v/>
      </c>
      <c r="G580" s="108">
        <f>原始数据!G580</f>
        <v>1</v>
      </c>
      <c r="H580" s="108" t="str">
        <f>原始数据!H580</f>
        <v>下</v>
      </c>
      <c r="I580" s="108" t="str">
        <f>IF(原始数据!Y580="","",原始数据!Y580)</f>
        <v/>
      </c>
      <c r="J580" s="108" t="str">
        <f>原始数据!J580</f>
        <v/>
      </c>
      <c r="K580" s="167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39" t="str">
        <f>IF(原始数据!AT580="","",原始数据!AT580)</f>
        <v/>
      </c>
      <c r="M580" s="177"/>
      <c r="N580" s="181"/>
      <c r="O580" s="181"/>
      <c r="P580" s="167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39" t="str">
        <f>IF(原始数据!AU580="","",原始数据!AU580)</f>
        <v/>
      </c>
      <c r="R580" s="177"/>
      <c r="S580" s="177"/>
      <c r="T580" s="177"/>
      <c r="U580" s="167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39" t="str">
        <f>IF(原始数据!AW580="","",原始数据!AW580)</f>
        <v/>
      </c>
      <c r="W580" s="177"/>
      <c r="X580" s="177"/>
      <c r="Y580" s="177"/>
      <c r="Z580" s="167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39" t="str">
        <f>IF(原始数据!AY580="","",原始数据!AY580)</f>
        <v/>
      </c>
      <c r="AB580" s="177"/>
      <c r="AC580" s="177"/>
      <c r="AD580" s="177"/>
      <c r="AE580" s="139" t="str">
        <f>IF(原始数据!K580="","",原始数据!K580)</f>
        <v/>
      </c>
      <c r="AF580" s="139" t="str">
        <f>IF(原始数据!L580="","",原始数据!L580)</f>
        <v/>
      </c>
      <c r="AG580" s="139" t="str">
        <f>IF(原始数据!AZ580="","",原始数据!AZ580)</f>
        <v/>
      </c>
      <c r="AH580" s="177"/>
      <c r="AI580" s="177"/>
      <c r="AJ580" s="177"/>
      <c r="AK580" s="177"/>
      <c r="AL580" s="177"/>
      <c r="AM580" s="168"/>
      <c r="AN580" s="168"/>
      <c r="AO580" s="168"/>
      <c r="AP580" s="168"/>
      <c r="AQ580" s="182"/>
      <c r="AR580" s="182"/>
      <c r="AS580" s="182"/>
      <c r="AT580" s="182"/>
      <c r="AU580" s="183"/>
      <c r="AV580" s="183"/>
      <c r="AW580" s="183"/>
      <c r="AX580" s="183"/>
      <c r="AY580" s="184"/>
      <c r="AZ580" s="184"/>
      <c r="BA580" s="173"/>
      <c r="BB580" s="174"/>
      <c r="BC580" s="175">
        <f t="shared" ref="BC580:BC643" si="37">AQ580*60+AR580-AN580*60-AO580</f>
        <v>0</v>
      </c>
      <c r="BD580" s="175" t="str">
        <f t="shared" ref="BD580:BD643" si="38">IF(AU580="","",AU580*60+AV580-200)</f>
        <v/>
      </c>
      <c r="BE580" s="142" t="str">
        <f t="shared" si="36"/>
        <v/>
      </c>
      <c r="BF580" s="176" t="str">
        <f t="shared" ref="BF580:BF643" si="39">IF(L580="","",L580&amp;","&amp;Q580&amp;","&amp;V580&amp;","&amp;AA580)</f>
        <v/>
      </c>
    </row>
    <row r="581" spans="1:58">
      <c r="A581" s="166">
        <f>输入错误检查!B580</f>
        <v>0</v>
      </c>
      <c r="B581" s="108" t="str">
        <f>原始数据!B581</f>
        <v/>
      </c>
      <c r="C581" s="108" t="str">
        <f>原始数据!C581</f>
        <v/>
      </c>
      <c r="D581" s="108" t="str">
        <f>原始数据!D581</f>
        <v/>
      </c>
      <c r="E581" s="108" t="str">
        <f>原始数据!E581</f>
        <v/>
      </c>
      <c r="F581" s="108" t="str">
        <f>原始数据!F581</f>
        <v/>
      </c>
      <c r="G581" s="108">
        <f>原始数据!G581</f>
        <v>2</v>
      </c>
      <c r="H581" s="108" t="str">
        <f>原始数据!H581</f>
        <v>上</v>
      </c>
      <c r="I581" s="108" t="str">
        <f>IF(原始数据!Y581="","",原始数据!Y581)</f>
        <v/>
      </c>
      <c r="J581" s="108" t="str">
        <f>原始数据!J581</f>
        <v/>
      </c>
      <c r="K581" s="167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39" t="str">
        <f>IF(原始数据!AT581="","",原始数据!AT581)</f>
        <v/>
      </c>
      <c r="M581" s="177"/>
      <c r="N581" s="181"/>
      <c r="O581" s="181"/>
      <c r="P581" s="167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39" t="str">
        <f>IF(原始数据!AU581="","",原始数据!AU581)</f>
        <v/>
      </c>
      <c r="R581" s="177"/>
      <c r="S581" s="177"/>
      <c r="T581" s="177"/>
      <c r="U581" s="167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39" t="str">
        <f>IF(原始数据!AW581="","",原始数据!AW581)</f>
        <v/>
      </c>
      <c r="W581" s="177"/>
      <c r="X581" s="177"/>
      <c r="Y581" s="177"/>
      <c r="Z581" s="167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39" t="str">
        <f>IF(原始数据!AY581="","",原始数据!AY581)</f>
        <v/>
      </c>
      <c r="AB581" s="177"/>
      <c r="AC581" s="177"/>
      <c r="AD581" s="177"/>
      <c r="AE581" s="139" t="str">
        <f>IF(原始数据!K581="","",原始数据!K581)</f>
        <v/>
      </c>
      <c r="AF581" s="139" t="str">
        <f>IF(原始数据!L581="","",原始数据!L581)</f>
        <v/>
      </c>
      <c r="AG581" s="139" t="str">
        <f>IF(原始数据!AZ581="","",原始数据!AZ581)</f>
        <v/>
      </c>
      <c r="AH581" s="177"/>
      <c r="AI581" s="177"/>
      <c r="AJ581" s="177"/>
      <c r="AK581" s="177"/>
      <c r="AL581" s="177"/>
      <c r="AM581" s="168"/>
      <c r="AN581" s="168"/>
      <c r="AO581" s="168"/>
      <c r="AP581" s="168"/>
      <c r="AQ581" s="182"/>
      <c r="AR581" s="182"/>
      <c r="AS581" s="182"/>
      <c r="AT581" s="182"/>
      <c r="AU581" s="183"/>
      <c r="AV581" s="183"/>
      <c r="AW581" s="183"/>
      <c r="AX581" s="183"/>
      <c r="AY581" s="184"/>
      <c r="AZ581" s="184"/>
      <c r="BA581" s="173"/>
      <c r="BB581" s="174"/>
      <c r="BC581" s="175">
        <f t="shared" si="37"/>
        <v>0</v>
      </c>
      <c r="BD581" s="175" t="str">
        <f t="shared" si="38"/>
        <v/>
      </c>
      <c r="BE581" s="142" t="str">
        <f t="shared" si="36"/>
        <v/>
      </c>
      <c r="BF581" s="176" t="str">
        <f t="shared" si="39"/>
        <v/>
      </c>
    </row>
    <row r="582" spans="1:58">
      <c r="A582" s="166">
        <f>输入错误检查!B581</f>
        <v>0</v>
      </c>
      <c r="B582" s="108" t="str">
        <f>原始数据!B582</f>
        <v/>
      </c>
      <c r="C582" s="108" t="str">
        <f>原始数据!C582</f>
        <v/>
      </c>
      <c r="D582" s="108" t="str">
        <f>原始数据!D582</f>
        <v/>
      </c>
      <c r="E582" s="108" t="str">
        <f>原始数据!E582</f>
        <v/>
      </c>
      <c r="F582" s="108" t="str">
        <f>原始数据!F582</f>
        <v/>
      </c>
      <c r="G582" s="108">
        <f>原始数据!G582</f>
        <v>2</v>
      </c>
      <c r="H582" s="108" t="str">
        <f>原始数据!H582</f>
        <v>下</v>
      </c>
      <c r="I582" s="108" t="str">
        <f>IF(原始数据!Y582="","",原始数据!Y582)</f>
        <v/>
      </c>
      <c r="J582" s="108" t="str">
        <f>原始数据!J582</f>
        <v/>
      </c>
      <c r="K582" s="167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39" t="str">
        <f>IF(原始数据!AT582="","",原始数据!AT582)</f>
        <v/>
      </c>
      <c r="M582" s="177"/>
      <c r="N582" s="181"/>
      <c r="O582" s="181"/>
      <c r="P582" s="167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39" t="str">
        <f>IF(原始数据!AU582="","",原始数据!AU582)</f>
        <v/>
      </c>
      <c r="R582" s="177"/>
      <c r="S582" s="177"/>
      <c r="T582" s="177"/>
      <c r="U582" s="167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39" t="str">
        <f>IF(原始数据!AW582="","",原始数据!AW582)</f>
        <v/>
      </c>
      <c r="W582" s="177"/>
      <c r="X582" s="177"/>
      <c r="Y582" s="177"/>
      <c r="Z582" s="167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39" t="str">
        <f>IF(原始数据!AY582="","",原始数据!AY582)</f>
        <v/>
      </c>
      <c r="AB582" s="177"/>
      <c r="AC582" s="177"/>
      <c r="AD582" s="177"/>
      <c r="AE582" s="139" t="str">
        <f>IF(原始数据!K582="","",原始数据!K582)</f>
        <v/>
      </c>
      <c r="AF582" s="139" t="str">
        <f>IF(原始数据!L582="","",原始数据!L582)</f>
        <v/>
      </c>
      <c r="AG582" s="139" t="str">
        <f>IF(原始数据!AZ582="","",原始数据!AZ582)</f>
        <v/>
      </c>
      <c r="AH582" s="177"/>
      <c r="AI582" s="177"/>
      <c r="AJ582" s="177"/>
      <c r="AK582" s="177"/>
      <c r="AL582" s="177"/>
      <c r="AM582" s="168"/>
      <c r="AN582" s="168"/>
      <c r="AO582" s="168"/>
      <c r="AP582" s="168"/>
      <c r="AQ582" s="182"/>
      <c r="AR582" s="182"/>
      <c r="AS582" s="182"/>
      <c r="AT582" s="182"/>
      <c r="AU582" s="183"/>
      <c r="AV582" s="183"/>
      <c r="AW582" s="183"/>
      <c r="AX582" s="183"/>
      <c r="AY582" s="184"/>
      <c r="AZ582" s="184"/>
      <c r="BA582" s="173"/>
      <c r="BB582" s="174"/>
      <c r="BC582" s="175">
        <f t="shared" si="37"/>
        <v>0</v>
      </c>
      <c r="BD582" s="175" t="str">
        <f t="shared" si="38"/>
        <v/>
      </c>
      <c r="BE582" s="142" t="str">
        <f t="shared" si="36"/>
        <v/>
      </c>
      <c r="BF582" s="176" t="str">
        <f t="shared" si="39"/>
        <v/>
      </c>
    </row>
    <row r="583" spans="1:58">
      <c r="A583" s="166">
        <f>输入错误检查!B582</f>
        <v>0</v>
      </c>
      <c r="B583" s="108" t="str">
        <f>原始数据!B583</f>
        <v/>
      </c>
      <c r="C583" s="108" t="str">
        <f>原始数据!C583</f>
        <v/>
      </c>
      <c r="D583" s="108" t="str">
        <f>原始数据!D583</f>
        <v/>
      </c>
      <c r="E583" s="108" t="str">
        <f>原始数据!E583</f>
        <v/>
      </c>
      <c r="F583" s="108" t="str">
        <f>原始数据!F583</f>
        <v/>
      </c>
      <c r="G583" s="108">
        <f>原始数据!G583</f>
        <v>3</v>
      </c>
      <c r="H583" s="108" t="str">
        <f>原始数据!H583</f>
        <v>上</v>
      </c>
      <c r="I583" s="108" t="str">
        <f>IF(原始数据!Y583="","",原始数据!Y583)</f>
        <v/>
      </c>
      <c r="J583" s="108" t="str">
        <f>原始数据!J583</f>
        <v/>
      </c>
      <c r="K583" s="167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39" t="str">
        <f>IF(原始数据!AT583="","",原始数据!AT583)</f>
        <v/>
      </c>
      <c r="M583" s="177"/>
      <c r="N583" s="181"/>
      <c r="O583" s="181"/>
      <c r="P583" s="167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39" t="str">
        <f>IF(原始数据!AU583="","",原始数据!AU583)</f>
        <v/>
      </c>
      <c r="R583" s="177"/>
      <c r="S583" s="177"/>
      <c r="T583" s="177"/>
      <c r="U583" s="167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39" t="str">
        <f>IF(原始数据!AW583="","",原始数据!AW583)</f>
        <v/>
      </c>
      <c r="W583" s="177"/>
      <c r="X583" s="177"/>
      <c r="Y583" s="177"/>
      <c r="Z583" s="167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39" t="str">
        <f>IF(原始数据!AY583="","",原始数据!AY583)</f>
        <v/>
      </c>
      <c r="AB583" s="177"/>
      <c r="AC583" s="177"/>
      <c r="AD583" s="177"/>
      <c r="AE583" s="139" t="str">
        <f>IF(原始数据!K583="","",原始数据!K583)</f>
        <v/>
      </c>
      <c r="AF583" s="139" t="str">
        <f>IF(原始数据!L583="","",原始数据!L583)</f>
        <v/>
      </c>
      <c r="AG583" s="139" t="str">
        <f>IF(原始数据!AZ583="","",原始数据!AZ583)</f>
        <v/>
      </c>
      <c r="AH583" s="177"/>
      <c r="AI583" s="177"/>
      <c r="AJ583" s="177"/>
      <c r="AK583" s="177"/>
      <c r="AL583" s="177"/>
      <c r="AM583" s="168"/>
      <c r="AN583" s="168"/>
      <c r="AO583" s="168"/>
      <c r="AP583" s="168"/>
      <c r="AQ583" s="182"/>
      <c r="AR583" s="182"/>
      <c r="AS583" s="182"/>
      <c r="AT583" s="182"/>
      <c r="AU583" s="183"/>
      <c r="AV583" s="183"/>
      <c r="AW583" s="183"/>
      <c r="AX583" s="183"/>
      <c r="AY583" s="184"/>
      <c r="AZ583" s="184"/>
      <c r="BA583" s="173"/>
      <c r="BB583" s="174"/>
      <c r="BC583" s="175">
        <f t="shared" si="37"/>
        <v>0</v>
      </c>
      <c r="BD583" s="175" t="str">
        <f t="shared" si="38"/>
        <v/>
      </c>
      <c r="BE583" s="142" t="str">
        <f t="shared" si="36"/>
        <v/>
      </c>
      <c r="BF583" s="176" t="str">
        <f t="shared" si="39"/>
        <v/>
      </c>
    </row>
    <row r="584" spans="1:58">
      <c r="A584" s="166">
        <f>输入错误检查!B583</f>
        <v>0</v>
      </c>
      <c r="B584" s="108" t="str">
        <f>原始数据!B584</f>
        <v/>
      </c>
      <c r="C584" s="108" t="str">
        <f>原始数据!C584</f>
        <v/>
      </c>
      <c r="D584" s="108" t="str">
        <f>原始数据!D584</f>
        <v/>
      </c>
      <c r="E584" s="108" t="str">
        <f>原始数据!E584</f>
        <v/>
      </c>
      <c r="F584" s="108" t="str">
        <f>原始数据!F584</f>
        <v/>
      </c>
      <c r="G584" s="108">
        <f>原始数据!G584</f>
        <v>3</v>
      </c>
      <c r="H584" s="108" t="str">
        <f>原始数据!H584</f>
        <v>下</v>
      </c>
      <c r="I584" s="108" t="str">
        <f>IF(原始数据!Y584="","",原始数据!Y584)</f>
        <v/>
      </c>
      <c r="J584" s="108" t="str">
        <f>原始数据!J584</f>
        <v/>
      </c>
      <c r="K584" s="167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39" t="str">
        <f>IF(原始数据!AT584="","",原始数据!AT584)</f>
        <v/>
      </c>
      <c r="M584" s="177"/>
      <c r="N584" s="181"/>
      <c r="O584" s="181"/>
      <c r="P584" s="167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39" t="str">
        <f>IF(原始数据!AU584="","",原始数据!AU584)</f>
        <v/>
      </c>
      <c r="R584" s="177"/>
      <c r="S584" s="177"/>
      <c r="T584" s="177"/>
      <c r="U584" s="167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39" t="str">
        <f>IF(原始数据!AW584="","",原始数据!AW584)</f>
        <v/>
      </c>
      <c r="W584" s="177"/>
      <c r="X584" s="177"/>
      <c r="Y584" s="177"/>
      <c r="Z584" s="167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39" t="str">
        <f>IF(原始数据!AY584="","",原始数据!AY584)</f>
        <v/>
      </c>
      <c r="AB584" s="177"/>
      <c r="AC584" s="177"/>
      <c r="AD584" s="177"/>
      <c r="AE584" s="139" t="str">
        <f>IF(原始数据!K584="","",原始数据!K584)</f>
        <v/>
      </c>
      <c r="AF584" s="139" t="str">
        <f>IF(原始数据!L584="","",原始数据!L584)</f>
        <v/>
      </c>
      <c r="AG584" s="139" t="str">
        <f>IF(原始数据!AZ584="","",原始数据!AZ584)</f>
        <v/>
      </c>
      <c r="AH584" s="177"/>
      <c r="AI584" s="177"/>
      <c r="AJ584" s="177"/>
      <c r="AK584" s="177"/>
      <c r="AL584" s="177"/>
      <c r="AM584" s="168"/>
      <c r="AN584" s="168"/>
      <c r="AO584" s="168"/>
      <c r="AP584" s="168"/>
      <c r="AQ584" s="182"/>
      <c r="AR584" s="182"/>
      <c r="AS584" s="182"/>
      <c r="AT584" s="182"/>
      <c r="AU584" s="183"/>
      <c r="AV584" s="183"/>
      <c r="AW584" s="183"/>
      <c r="AX584" s="183"/>
      <c r="AY584" s="184"/>
      <c r="AZ584" s="184"/>
      <c r="BA584" s="173"/>
      <c r="BB584" s="174"/>
      <c r="BC584" s="175">
        <f t="shared" si="37"/>
        <v>0</v>
      </c>
      <c r="BD584" s="175" t="str">
        <f t="shared" si="38"/>
        <v/>
      </c>
      <c r="BE584" s="142" t="str">
        <f t="shared" si="36"/>
        <v/>
      </c>
      <c r="BF584" s="176" t="str">
        <f t="shared" si="39"/>
        <v/>
      </c>
    </row>
    <row r="585" spans="1:58">
      <c r="A585" s="166">
        <f>输入错误检查!B584</f>
        <v>0</v>
      </c>
      <c r="B585" s="108" t="str">
        <f>原始数据!B585</f>
        <v/>
      </c>
      <c r="C585" s="108" t="str">
        <f>原始数据!C585</f>
        <v/>
      </c>
      <c r="D585" s="108" t="str">
        <f>原始数据!D585</f>
        <v/>
      </c>
      <c r="E585" s="108" t="str">
        <f>原始数据!E585</f>
        <v/>
      </c>
      <c r="F585" s="108" t="str">
        <f>原始数据!F585</f>
        <v/>
      </c>
      <c r="G585" s="108">
        <f>原始数据!G585</f>
        <v>4</v>
      </c>
      <c r="H585" s="108" t="str">
        <f>原始数据!H585</f>
        <v>上</v>
      </c>
      <c r="I585" s="108" t="str">
        <f>IF(原始数据!Y585="","",原始数据!Y585)</f>
        <v/>
      </c>
      <c r="J585" s="108" t="str">
        <f>原始数据!J585</f>
        <v/>
      </c>
      <c r="K585" s="167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39" t="str">
        <f>IF(原始数据!AT585="","",原始数据!AT585)</f>
        <v/>
      </c>
      <c r="M585" s="177"/>
      <c r="N585" s="181"/>
      <c r="O585" s="181"/>
      <c r="P585" s="167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39" t="str">
        <f>IF(原始数据!AU585="","",原始数据!AU585)</f>
        <v/>
      </c>
      <c r="R585" s="177"/>
      <c r="S585" s="177"/>
      <c r="T585" s="177"/>
      <c r="U585" s="167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39" t="str">
        <f>IF(原始数据!AW585="","",原始数据!AW585)</f>
        <v/>
      </c>
      <c r="W585" s="177"/>
      <c r="X585" s="177"/>
      <c r="Y585" s="177"/>
      <c r="Z585" s="167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39" t="str">
        <f>IF(原始数据!AY585="","",原始数据!AY585)</f>
        <v/>
      </c>
      <c r="AB585" s="177"/>
      <c r="AC585" s="177"/>
      <c r="AD585" s="177"/>
      <c r="AE585" s="139" t="str">
        <f>IF(原始数据!K585="","",原始数据!K585)</f>
        <v/>
      </c>
      <c r="AF585" s="139" t="str">
        <f>IF(原始数据!L585="","",原始数据!L585)</f>
        <v/>
      </c>
      <c r="AG585" s="139" t="str">
        <f>IF(原始数据!AZ585="","",原始数据!AZ585)</f>
        <v/>
      </c>
      <c r="AH585" s="177"/>
      <c r="AI585" s="177"/>
      <c r="AJ585" s="177"/>
      <c r="AK585" s="177"/>
      <c r="AL585" s="177"/>
      <c r="AM585" s="168"/>
      <c r="AN585" s="168"/>
      <c r="AO585" s="168"/>
      <c r="AP585" s="168"/>
      <c r="AQ585" s="182"/>
      <c r="AR585" s="182"/>
      <c r="AS585" s="182"/>
      <c r="AT585" s="182"/>
      <c r="AU585" s="183"/>
      <c r="AV585" s="183"/>
      <c r="AW585" s="183"/>
      <c r="AX585" s="183"/>
      <c r="AY585" s="184"/>
      <c r="AZ585" s="184"/>
      <c r="BA585" s="173"/>
      <c r="BB585" s="174"/>
      <c r="BC585" s="175">
        <f t="shared" si="37"/>
        <v>0</v>
      </c>
      <c r="BD585" s="175" t="str">
        <f t="shared" si="38"/>
        <v/>
      </c>
      <c r="BE585" s="142" t="str">
        <f t="shared" si="36"/>
        <v/>
      </c>
      <c r="BF585" s="176" t="str">
        <f t="shared" si="39"/>
        <v/>
      </c>
    </row>
    <row r="586" spans="1:58">
      <c r="A586" s="166">
        <f>输入错误检查!B585</f>
        <v>0</v>
      </c>
      <c r="B586" s="108" t="str">
        <f>原始数据!B586</f>
        <v/>
      </c>
      <c r="C586" s="108" t="str">
        <f>原始数据!C586</f>
        <v/>
      </c>
      <c r="D586" s="108" t="str">
        <f>原始数据!D586</f>
        <v/>
      </c>
      <c r="E586" s="108" t="str">
        <f>原始数据!E586</f>
        <v/>
      </c>
      <c r="F586" s="108" t="str">
        <f>原始数据!F586</f>
        <v/>
      </c>
      <c r="G586" s="108">
        <f>原始数据!G586</f>
        <v>4</v>
      </c>
      <c r="H586" s="108" t="str">
        <f>原始数据!H586</f>
        <v>下</v>
      </c>
      <c r="I586" s="108" t="str">
        <f>IF(原始数据!Y586="","",原始数据!Y586)</f>
        <v/>
      </c>
      <c r="J586" s="108" t="str">
        <f>原始数据!J586</f>
        <v/>
      </c>
      <c r="K586" s="167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39" t="str">
        <f>IF(原始数据!AT586="","",原始数据!AT586)</f>
        <v/>
      </c>
      <c r="M586" s="177"/>
      <c r="N586" s="181"/>
      <c r="O586" s="181"/>
      <c r="P586" s="167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39" t="str">
        <f>IF(原始数据!AU586="","",原始数据!AU586)</f>
        <v/>
      </c>
      <c r="R586" s="177"/>
      <c r="S586" s="177"/>
      <c r="T586" s="177"/>
      <c r="U586" s="167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39" t="str">
        <f>IF(原始数据!AW586="","",原始数据!AW586)</f>
        <v/>
      </c>
      <c r="W586" s="177"/>
      <c r="X586" s="177"/>
      <c r="Y586" s="177"/>
      <c r="Z586" s="167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39" t="str">
        <f>IF(原始数据!AY586="","",原始数据!AY586)</f>
        <v/>
      </c>
      <c r="AB586" s="177"/>
      <c r="AC586" s="177"/>
      <c r="AD586" s="177"/>
      <c r="AE586" s="139" t="str">
        <f>IF(原始数据!K586="","",原始数据!K586)</f>
        <v/>
      </c>
      <c r="AF586" s="139" t="str">
        <f>IF(原始数据!L586="","",原始数据!L586)</f>
        <v/>
      </c>
      <c r="AG586" s="139" t="str">
        <f>IF(原始数据!AZ586="","",原始数据!AZ586)</f>
        <v/>
      </c>
      <c r="AH586" s="177"/>
      <c r="AI586" s="177"/>
      <c r="AJ586" s="177"/>
      <c r="AK586" s="177"/>
      <c r="AL586" s="177"/>
      <c r="AM586" s="168"/>
      <c r="AN586" s="168"/>
      <c r="AO586" s="168"/>
      <c r="AP586" s="168"/>
      <c r="AQ586" s="182"/>
      <c r="AR586" s="182"/>
      <c r="AS586" s="182"/>
      <c r="AT586" s="182"/>
      <c r="AU586" s="183"/>
      <c r="AV586" s="183"/>
      <c r="AW586" s="183"/>
      <c r="AX586" s="183"/>
      <c r="AY586" s="184"/>
      <c r="AZ586" s="184"/>
      <c r="BA586" s="173"/>
      <c r="BB586" s="174"/>
      <c r="BC586" s="175">
        <f t="shared" si="37"/>
        <v>0</v>
      </c>
      <c r="BD586" s="175" t="str">
        <f t="shared" si="38"/>
        <v/>
      </c>
      <c r="BE586" s="142" t="str">
        <f t="shared" si="36"/>
        <v/>
      </c>
      <c r="BF586" s="176" t="str">
        <f t="shared" si="39"/>
        <v/>
      </c>
    </row>
    <row r="587" spans="1:58">
      <c r="A587" s="166">
        <f>输入错误检查!B586</f>
        <v>0</v>
      </c>
      <c r="B587" s="108" t="str">
        <f>原始数据!B587</f>
        <v/>
      </c>
      <c r="C587" s="108" t="str">
        <f>原始数据!C587</f>
        <v/>
      </c>
      <c r="D587" s="108" t="str">
        <f>原始数据!D587</f>
        <v/>
      </c>
      <c r="E587" s="108" t="str">
        <f>原始数据!E587</f>
        <v/>
      </c>
      <c r="F587" s="108" t="str">
        <f>原始数据!F587</f>
        <v/>
      </c>
      <c r="G587" s="108">
        <f>原始数据!G587</f>
        <v>5</v>
      </c>
      <c r="H587" s="108" t="str">
        <f>原始数据!H587</f>
        <v>上</v>
      </c>
      <c r="I587" s="108" t="str">
        <f>IF(原始数据!Y587="","",原始数据!Y587)</f>
        <v/>
      </c>
      <c r="J587" s="108" t="str">
        <f>原始数据!J587</f>
        <v/>
      </c>
      <c r="K587" s="167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39" t="str">
        <f>IF(原始数据!AT587="","",原始数据!AT587)</f>
        <v/>
      </c>
      <c r="M587" s="177"/>
      <c r="N587" s="181"/>
      <c r="O587" s="181"/>
      <c r="P587" s="167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39" t="str">
        <f>IF(原始数据!AU587="","",原始数据!AU587)</f>
        <v/>
      </c>
      <c r="R587" s="177"/>
      <c r="S587" s="177"/>
      <c r="T587" s="177"/>
      <c r="U587" s="167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39" t="str">
        <f>IF(原始数据!AW587="","",原始数据!AW587)</f>
        <v/>
      </c>
      <c r="W587" s="177"/>
      <c r="X587" s="177"/>
      <c r="Y587" s="177"/>
      <c r="Z587" s="167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39" t="str">
        <f>IF(原始数据!AY587="","",原始数据!AY587)</f>
        <v/>
      </c>
      <c r="AB587" s="177"/>
      <c r="AC587" s="177"/>
      <c r="AD587" s="177"/>
      <c r="AE587" s="139" t="str">
        <f>IF(原始数据!K587="","",原始数据!K587)</f>
        <v/>
      </c>
      <c r="AF587" s="139" t="str">
        <f>IF(原始数据!L587="","",原始数据!L587)</f>
        <v/>
      </c>
      <c r="AG587" s="139" t="str">
        <f>IF(原始数据!AZ587="","",原始数据!AZ587)</f>
        <v/>
      </c>
      <c r="AH587" s="177"/>
      <c r="AI587" s="177"/>
      <c r="AJ587" s="177"/>
      <c r="AK587" s="177"/>
      <c r="AL587" s="177"/>
      <c r="AM587" s="168"/>
      <c r="AN587" s="168"/>
      <c r="AO587" s="168"/>
      <c r="AP587" s="168"/>
      <c r="AQ587" s="182"/>
      <c r="AR587" s="182"/>
      <c r="AS587" s="182"/>
      <c r="AT587" s="182"/>
      <c r="AU587" s="183"/>
      <c r="AV587" s="183"/>
      <c r="AW587" s="183"/>
      <c r="AX587" s="183"/>
      <c r="AY587" s="184"/>
      <c r="AZ587" s="184"/>
      <c r="BA587" s="173"/>
      <c r="BB587" s="174"/>
      <c r="BC587" s="175">
        <f t="shared" si="37"/>
        <v>0</v>
      </c>
      <c r="BD587" s="175" t="str">
        <f t="shared" si="38"/>
        <v/>
      </c>
      <c r="BE587" s="142" t="str">
        <f t="shared" si="36"/>
        <v/>
      </c>
      <c r="BF587" s="176" t="str">
        <f t="shared" si="39"/>
        <v/>
      </c>
    </row>
    <row r="588" spans="1:58">
      <c r="A588" s="166">
        <f>输入错误检查!B587</f>
        <v>0</v>
      </c>
      <c r="B588" s="108" t="str">
        <f>原始数据!B588</f>
        <v/>
      </c>
      <c r="C588" s="108" t="str">
        <f>原始数据!C588</f>
        <v/>
      </c>
      <c r="D588" s="108" t="str">
        <f>原始数据!D588</f>
        <v/>
      </c>
      <c r="E588" s="108" t="str">
        <f>原始数据!E588</f>
        <v/>
      </c>
      <c r="F588" s="108" t="str">
        <f>原始数据!F588</f>
        <v/>
      </c>
      <c r="G588" s="108">
        <f>原始数据!G588</f>
        <v>5</v>
      </c>
      <c r="H588" s="108" t="str">
        <f>原始数据!H588</f>
        <v>下</v>
      </c>
      <c r="I588" s="108" t="str">
        <f>IF(原始数据!Y588="","",原始数据!Y588)</f>
        <v/>
      </c>
      <c r="J588" s="108" t="str">
        <f>原始数据!J588</f>
        <v/>
      </c>
      <c r="K588" s="167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39" t="str">
        <f>IF(原始数据!AT588="","",原始数据!AT588)</f>
        <v/>
      </c>
      <c r="M588" s="177"/>
      <c r="N588" s="181"/>
      <c r="O588" s="181"/>
      <c r="P588" s="167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39" t="str">
        <f>IF(原始数据!AU588="","",原始数据!AU588)</f>
        <v/>
      </c>
      <c r="R588" s="177"/>
      <c r="S588" s="177"/>
      <c r="T588" s="177"/>
      <c r="U588" s="167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39" t="str">
        <f>IF(原始数据!AW588="","",原始数据!AW588)</f>
        <v/>
      </c>
      <c r="W588" s="177"/>
      <c r="X588" s="177"/>
      <c r="Y588" s="177"/>
      <c r="Z588" s="167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39" t="str">
        <f>IF(原始数据!AY588="","",原始数据!AY588)</f>
        <v/>
      </c>
      <c r="AB588" s="177"/>
      <c r="AC588" s="177"/>
      <c r="AD588" s="177"/>
      <c r="AE588" s="139" t="str">
        <f>IF(原始数据!K588="","",原始数据!K588)</f>
        <v/>
      </c>
      <c r="AF588" s="139" t="str">
        <f>IF(原始数据!L588="","",原始数据!L588)</f>
        <v/>
      </c>
      <c r="AG588" s="139" t="str">
        <f>IF(原始数据!AZ588="","",原始数据!AZ588)</f>
        <v/>
      </c>
      <c r="AH588" s="177"/>
      <c r="AI588" s="177"/>
      <c r="AJ588" s="177"/>
      <c r="AK588" s="177"/>
      <c r="AL588" s="177"/>
      <c r="AM588" s="168"/>
      <c r="AN588" s="168"/>
      <c r="AO588" s="168"/>
      <c r="AP588" s="168"/>
      <c r="AQ588" s="182"/>
      <c r="AR588" s="182"/>
      <c r="AS588" s="182"/>
      <c r="AT588" s="182"/>
      <c r="AU588" s="183"/>
      <c r="AV588" s="183"/>
      <c r="AW588" s="183"/>
      <c r="AX588" s="183"/>
      <c r="AY588" s="184"/>
      <c r="AZ588" s="184"/>
      <c r="BA588" s="173"/>
      <c r="BB588" s="174"/>
      <c r="BC588" s="175">
        <f t="shared" si="37"/>
        <v>0</v>
      </c>
      <c r="BD588" s="175" t="str">
        <f t="shared" si="38"/>
        <v/>
      </c>
      <c r="BE588" s="142" t="str">
        <f t="shared" si="36"/>
        <v/>
      </c>
      <c r="BF588" s="176" t="str">
        <f t="shared" si="39"/>
        <v/>
      </c>
    </row>
    <row r="589" spans="1:58">
      <c r="A589" s="166">
        <f>输入错误检查!B588</f>
        <v>0</v>
      </c>
      <c r="B589" s="108" t="str">
        <f>原始数据!B589</f>
        <v/>
      </c>
      <c r="C589" s="108" t="str">
        <f>原始数据!C589</f>
        <v/>
      </c>
      <c r="D589" s="108" t="str">
        <f>原始数据!D589</f>
        <v/>
      </c>
      <c r="E589" s="108" t="str">
        <f>原始数据!E589</f>
        <v/>
      </c>
      <c r="F589" s="108" t="str">
        <f>原始数据!F589</f>
        <v/>
      </c>
      <c r="G589" s="108" t="str">
        <f>原始数据!G589</f>
        <v>加</v>
      </c>
      <c r="H589" s="108" t="str">
        <f>原始数据!H589</f>
        <v>上</v>
      </c>
      <c r="I589" s="108" t="str">
        <f>IF(原始数据!Y589="","",原始数据!Y589)</f>
        <v/>
      </c>
      <c r="J589" s="108" t="str">
        <f>原始数据!J589</f>
        <v/>
      </c>
      <c r="K589" s="167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39" t="str">
        <f>IF(原始数据!AT589="","",原始数据!AT589)</f>
        <v/>
      </c>
      <c r="M589" s="177"/>
      <c r="N589" s="181"/>
      <c r="O589" s="181"/>
      <c r="P589" s="167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39" t="str">
        <f>IF(原始数据!AU589="","",原始数据!AU589)</f>
        <v/>
      </c>
      <c r="R589" s="177"/>
      <c r="S589" s="177"/>
      <c r="T589" s="177"/>
      <c r="U589" s="167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39" t="str">
        <f>IF(原始数据!AW589="","",原始数据!AW589)</f>
        <v/>
      </c>
      <c r="W589" s="177"/>
      <c r="X589" s="177"/>
      <c r="Y589" s="177"/>
      <c r="Z589" s="167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39" t="str">
        <f>IF(原始数据!AY589="","",原始数据!AY589)</f>
        <v/>
      </c>
      <c r="AB589" s="177"/>
      <c r="AC589" s="177"/>
      <c r="AD589" s="177"/>
      <c r="AE589" s="139" t="str">
        <f>IF(原始数据!K589="","",原始数据!K589)</f>
        <v/>
      </c>
      <c r="AF589" s="139" t="str">
        <f>IF(原始数据!L589="","",原始数据!L589)</f>
        <v/>
      </c>
      <c r="AG589" s="139" t="str">
        <f>IF(原始数据!AZ589="","",原始数据!AZ589)</f>
        <v/>
      </c>
      <c r="AH589" s="177"/>
      <c r="AI589" s="177"/>
      <c r="AJ589" s="177"/>
      <c r="AK589" s="177"/>
      <c r="AL589" s="177"/>
      <c r="AM589" s="168"/>
      <c r="AN589" s="168"/>
      <c r="AO589" s="168"/>
      <c r="AP589" s="168"/>
      <c r="AQ589" s="182"/>
      <c r="AR589" s="182"/>
      <c r="AS589" s="182"/>
      <c r="AT589" s="182"/>
      <c r="AU589" s="183"/>
      <c r="AV589" s="183"/>
      <c r="AW589" s="183"/>
      <c r="AX589" s="183"/>
      <c r="AY589" s="184"/>
      <c r="AZ589" s="184"/>
      <c r="BA589" s="173"/>
      <c r="BB589" s="174"/>
      <c r="BC589" s="175">
        <f t="shared" si="37"/>
        <v>0</v>
      </c>
      <c r="BD589" s="175" t="str">
        <f t="shared" si="38"/>
        <v/>
      </c>
      <c r="BE589" s="142" t="str">
        <f t="shared" si="36"/>
        <v/>
      </c>
      <c r="BF589" s="176" t="str">
        <f t="shared" si="39"/>
        <v/>
      </c>
    </row>
    <row r="590" spans="1:58">
      <c r="A590" s="166">
        <f>输入错误检查!B589</f>
        <v>0</v>
      </c>
      <c r="B590" s="108" t="str">
        <f>原始数据!B590</f>
        <v/>
      </c>
      <c r="C590" s="108" t="str">
        <f>原始数据!C590</f>
        <v/>
      </c>
      <c r="D590" s="108" t="str">
        <f>原始数据!D590</f>
        <v/>
      </c>
      <c r="E590" s="108" t="str">
        <f>原始数据!E590</f>
        <v/>
      </c>
      <c r="F590" s="108" t="str">
        <f>原始数据!F590</f>
        <v/>
      </c>
      <c r="G590" s="108" t="str">
        <f>原始数据!G590</f>
        <v>加</v>
      </c>
      <c r="H590" s="108" t="str">
        <f>原始数据!H590</f>
        <v>下</v>
      </c>
      <c r="I590" s="108" t="str">
        <f>IF(原始数据!Y590="","",原始数据!Y590)</f>
        <v/>
      </c>
      <c r="J590" s="108" t="str">
        <f>原始数据!J590</f>
        <v/>
      </c>
      <c r="K590" s="167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39" t="str">
        <f>IF(原始数据!AT590="","",原始数据!AT590)</f>
        <v/>
      </c>
      <c r="M590" s="177"/>
      <c r="N590" s="181"/>
      <c r="O590" s="181"/>
      <c r="P590" s="167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39" t="str">
        <f>IF(原始数据!AU590="","",原始数据!AU590)</f>
        <v/>
      </c>
      <c r="R590" s="177"/>
      <c r="S590" s="177"/>
      <c r="T590" s="177"/>
      <c r="U590" s="167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39" t="str">
        <f>IF(原始数据!AW590="","",原始数据!AW590)</f>
        <v/>
      </c>
      <c r="W590" s="177"/>
      <c r="X590" s="177"/>
      <c r="Y590" s="177"/>
      <c r="Z590" s="167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39" t="str">
        <f>IF(原始数据!AY590="","",原始数据!AY590)</f>
        <v/>
      </c>
      <c r="AB590" s="177"/>
      <c r="AC590" s="177"/>
      <c r="AD590" s="177"/>
      <c r="AE590" s="139" t="str">
        <f>IF(原始数据!K590="","",原始数据!K590)</f>
        <v/>
      </c>
      <c r="AF590" s="139" t="str">
        <f>IF(原始数据!L590="","",原始数据!L590)</f>
        <v/>
      </c>
      <c r="AG590" s="139" t="str">
        <f>IF(原始数据!AZ590="","",原始数据!AZ590)</f>
        <v/>
      </c>
      <c r="AH590" s="177"/>
      <c r="AI590" s="177"/>
      <c r="AJ590" s="177"/>
      <c r="AK590" s="177"/>
      <c r="AL590" s="177"/>
      <c r="AM590" s="168"/>
      <c r="AN590" s="168"/>
      <c r="AO590" s="168"/>
      <c r="AP590" s="168"/>
      <c r="AQ590" s="182"/>
      <c r="AR590" s="182"/>
      <c r="AS590" s="182"/>
      <c r="AT590" s="182"/>
      <c r="AU590" s="183"/>
      <c r="AV590" s="183"/>
      <c r="AW590" s="183"/>
      <c r="AX590" s="183"/>
      <c r="AY590" s="184"/>
      <c r="AZ590" s="184"/>
      <c r="BA590" s="173"/>
      <c r="BB590" s="174"/>
      <c r="BC590" s="175">
        <f t="shared" si="37"/>
        <v>0</v>
      </c>
      <c r="BD590" s="175" t="str">
        <f t="shared" si="38"/>
        <v/>
      </c>
      <c r="BE590" s="142" t="str">
        <f t="shared" si="36"/>
        <v/>
      </c>
      <c r="BF590" s="176" t="str">
        <f t="shared" si="39"/>
        <v/>
      </c>
    </row>
    <row r="591" spans="1:58">
      <c r="A591" s="166">
        <f>输入错误检查!B590</f>
        <v>0</v>
      </c>
      <c r="B591" s="108" t="str">
        <f>原始数据!B591</f>
        <v/>
      </c>
      <c r="C591" s="108" t="str">
        <f>原始数据!C591</f>
        <v/>
      </c>
      <c r="D591" s="108" t="str">
        <f>原始数据!D591</f>
        <v/>
      </c>
      <c r="E591" s="108" t="str">
        <f>原始数据!E591</f>
        <v/>
      </c>
      <c r="F591" s="108" t="str">
        <f>原始数据!F591</f>
        <v/>
      </c>
      <c r="G591" s="108">
        <f>原始数据!G591</f>
        <v>1</v>
      </c>
      <c r="H591" s="108" t="str">
        <f>原始数据!H591</f>
        <v>上</v>
      </c>
      <c r="I591" s="108" t="str">
        <f>IF(原始数据!Y591="","",原始数据!Y591)</f>
        <v/>
      </c>
      <c r="J591" s="108" t="str">
        <f>原始数据!J591</f>
        <v/>
      </c>
      <c r="K591" s="167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39" t="str">
        <f>IF(原始数据!AT591="","",原始数据!AT591)</f>
        <v/>
      </c>
      <c r="M591" s="177"/>
      <c r="N591" s="181"/>
      <c r="O591" s="181"/>
      <c r="P591" s="167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39" t="str">
        <f>IF(原始数据!AU591="","",原始数据!AU591)</f>
        <v/>
      </c>
      <c r="R591" s="177"/>
      <c r="S591" s="177"/>
      <c r="T591" s="177"/>
      <c r="U591" s="167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39" t="str">
        <f>IF(原始数据!AW591="","",原始数据!AW591)</f>
        <v/>
      </c>
      <c r="W591" s="177"/>
      <c r="X591" s="177"/>
      <c r="Y591" s="177"/>
      <c r="Z591" s="167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39" t="str">
        <f>IF(原始数据!AY591="","",原始数据!AY591)</f>
        <v/>
      </c>
      <c r="AB591" s="177"/>
      <c r="AC591" s="177"/>
      <c r="AD591" s="177"/>
      <c r="AE591" s="139" t="str">
        <f>IF(原始数据!K591="","",原始数据!K591)</f>
        <v/>
      </c>
      <c r="AF591" s="139" t="str">
        <f>IF(原始数据!L591="","",原始数据!L591)</f>
        <v/>
      </c>
      <c r="AG591" s="139" t="str">
        <f>IF(原始数据!AZ591="","",原始数据!AZ591)</f>
        <v/>
      </c>
      <c r="AH591" s="177"/>
      <c r="AI591" s="177"/>
      <c r="AJ591" s="177"/>
      <c r="AK591" s="177"/>
      <c r="AL591" s="177"/>
      <c r="AM591" s="168"/>
      <c r="AN591" s="168"/>
      <c r="AO591" s="168"/>
      <c r="AP591" s="168"/>
      <c r="AQ591" s="182"/>
      <c r="AR591" s="182"/>
      <c r="AS591" s="182"/>
      <c r="AT591" s="182"/>
      <c r="AU591" s="183"/>
      <c r="AV591" s="183"/>
      <c r="AW591" s="183"/>
      <c r="AX591" s="183"/>
      <c r="AY591" s="184"/>
      <c r="AZ591" s="184"/>
      <c r="BA591" s="173"/>
      <c r="BB591" s="174"/>
      <c r="BC591" s="175">
        <f t="shared" si="37"/>
        <v>0</v>
      </c>
      <c r="BD591" s="175" t="str">
        <f t="shared" si="38"/>
        <v/>
      </c>
      <c r="BE591" s="142" t="str">
        <f t="shared" si="36"/>
        <v/>
      </c>
      <c r="BF591" s="176" t="str">
        <f t="shared" si="39"/>
        <v/>
      </c>
    </row>
    <row r="592" spans="1:58">
      <c r="A592" s="166">
        <f>输入错误检查!B591</f>
        <v>0</v>
      </c>
      <c r="B592" s="108" t="str">
        <f>原始数据!B592</f>
        <v/>
      </c>
      <c r="C592" s="108" t="str">
        <f>原始数据!C592</f>
        <v/>
      </c>
      <c r="D592" s="108" t="str">
        <f>原始数据!D592</f>
        <v/>
      </c>
      <c r="E592" s="108" t="str">
        <f>原始数据!E592</f>
        <v/>
      </c>
      <c r="F592" s="108" t="str">
        <f>原始数据!F592</f>
        <v/>
      </c>
      <c r="G592" s="108">
        <f>原始数据!G592</f>
        <v>1</v>
      </c>
      <c r="H592" s="108" t="str">
        <f>原始数据!H592</f>
        <v>下</v>
      </c>
      <c r="I592" s="108" t="str">
        <f>IF(原始数据!Y592="","",原始数据!Y592)</f>
        <v/>
      </c>
      <c r="J592" s="108" t="str">
        <f>原始数据!J592</f>
        <v/>
      </c>
      <c r="K592" s="167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39" t="str">
        <f>IF(原始数据!AT592="","",原始数据!AT592)</f>
        <v/>
      </c>
      <c r="M592" s="177"/>
      <c r="N592" s="181"/>
      <c r="O592" s="181"/>
      <c r="P592" s="167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39" t="str">
        <f>IF(原始数据!AU592="","",原始数据!AU592)</f>
        <v/>
      </c>
      <c r="R592" s="177"/>
      <c r="S592" s="177"/>
      <c r="T592" s="177"/>
      <c r="U592" s="167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39" t="str">
        <f>IF(原始数据!AW592="","",原始数据!AW592)</f>
        <v/>
      </c>
      <c r="W592" s="177"/>
      <c r="X592" s="177"/>
      <c r="Y592" s="177"/>
      <c r="Z592" s="167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39" t="str">
        <f>IF(原始数据!AY592="","",原始数据!AY592)</f>
        <v/>
      </c>
      <c r="AB592" s="177"/>
      <c r="AC592" s="177"/>
      <c r="AD592" s="177"/>
      <c r="AE592" s="139" t="str">
        <f>IF(原始数据!K592="","",原始数据!K592)</f>
        <v/>
      </c>
      <c r="AF592" s="139" t="str">
        <f>IF(原始数据!L592="","",原始数据!L592)</f>
        <v/>
      </c>
      <c r="AG592" s="139" t="str">
        <f>IF(原始数据!AZ592="","",原始数据!AZ592)</f>
        <v/>
      </c>
      <c r="AH592" s="177"/>
      <c r="AI592" s="177"/>
      <c r="AJ592" s="177"/>
      <c r="AK592" s="177"/>
      <c r="AL592" s="177"/>
      <c r="AM592" s="168"/>
      <c r="AN592" s="168"/>
      <c r="AO592" s="168"/>
      <c r="AP592" s="168"/>
      <c r="AQ592" s="182"/>
      <c r="AR592" s="182"/>
      <c r="AS592" s="182"/>
      <c r="AT592" s="182"/>
      <c r="AU592" s="183"/>
      <c r="AV592" s="183"/>
      <c r="AW592" s="183"/>
      <c r="AX592" s="183"/>
      <c r="AY592" s="184"/>
      <c r="AZ592" s="184"/>
      <c r="BA592" s="173"/>
      <c r="BB592" s="174"/>
      <c r="BC592" s="175">
        <f t="shared" si="37"/>
        <v>0</v>
      </c>
      <c r="BD592" s="175" t="str">
        <f t="shared" si="38"/>
        <v/>
      </c>
      <c r="BE592" s="142" t="str">
        <f t="shared" si="36"/>
        <v/>
      </c>
      <c r="BF592" s="176" t="str">
        <f t="shared" si="39"/>
        <v/>
      </c>
    </row>
    <row r="593" spans="1:58">
      <c r="A593" s="166">
        <f>输入错误检查!B592</f>
        <v>0</v>
      </c>
      <c r="B593" s="108" t="str">
        <f>原始数据!B593</f>
        <v/>
      </c>
      <c r="C593" s="108" t="str">
        <f>原始数据!C593</f>
        <v/>
      </c>
      <c r="D593" s="108" t="str">
        <f>原始数据!D593</f>
        <v/>
      </c>
      <c r="E593" s="108" t="str">
        <f>原始数据!E593</f>
        <v/>
      </c>
      <c r="F593" s="108" t="str">
        <f>原始数据!F593</f>
        <v/>
      </c>
      <c r="G593" s="108">
        <f>原始数据!G593</f>
        <v>2</v>
      </c>
      <c r="H593" s="108" t="str">
        <f>原始数据!H593</f>
        <v>上</v>
      </c>
      <c r="I593" s="108" t="str">
        <f>IF(原始数据!Y593="","",原始数据!Y593)</f>
        <v/>
      </c>
      <c r="J593" s="108" t="str">
        <f>原始数据!J593</f>
        <v/>
      </c>
      <c r="K593" s="167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39" t="str">
        <f>IF(原始数据!AT593="","",原始数据!AT593)</f>
        <v/>
      </c>
      <c r="M593" s="177"/>
      <c r="N593" s="181"/>
      <c r="O593" s="181"/>
      <c r="P593" s="167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39" t="str">
        <f>IF(原始数据!AU593="","",原始数据!AU593)</f>
        <v/>
      </c>
      <c r="R593" s="177"/>
      <c r="S593" s="177"/>
      <c r="T593" s="177"/>
      <c r="U593" s="167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39" t="str">
        <f>IF(原始数据!AW593="","",原始数据!AW593)</f>
        <v/>
      </c>
      <c r="W593" s="177"/>
      <c r="X593" s="177"/>
      <c r="Y593" s="177"/>
      <c r="Z593" s="167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39" t="str">
        <f>IF(原始数据!AY593="","",原始数据!AY593)</f>
        <v/>
      </c>
      <c r="AB593" s="177"/>
      <c r="AC593" s="177"/>
      <c r="AD593" s="177"/>
      <c r="AE593" s="139" t="str">
        <f>IF(原始数据!K593="","",原始数据!K593)</f>
        <v/>
      </c>
      <c r="AF593" s="139" t="str">
        <f>IF(原始数据!L593="","",原始数据!L593)</f>
        <v/>
      </c>
      <c r="AG593" s="139" t="str">
        <f>IF(原始数据!AZ593="","",原始数据!AZ593)</f>
        <v/>
      </c>
      <c r="AH593" s="177"/>
      <c r="AI593" s="177"/>
      <c r="AJ593" s="177"/>
      <c r="AK593" s="177"/>
      <c r="AL593" s="177"/>
      <c r="AM593" s="168"/>
      <c r="AN593" s="168"/>
      <c r="AO593" s="168"/>
      <c r="AP593" s="168"/>
      <c r="AQ593" s="182"/>
      <c r="AR593" s="182"/>
      <c r="AS593" s="182"/>
      <c r="AT593" s="182"/>
      <c r="AU593" s="183"/>
      <c r="AV593" s="183"/>
      <c r="AW593" s="183"/>
      <c r="AX593" s="183"/>
      <c r="AY593" s="184"/>
      <c r="AZ593" s="184"/>
      <c r="BA593" s="173"/>
      <c r="BB593" s="174"/>
      <c r="BC593" s="175">
        <f t="shared" si="37"/>
        <v>0</v>
      </c>
      <c r="BD593" s="175" t="str">
        <f t="shared" si="38"/>
        <v/>
      </c>
      <c r="BE593" s="142" t="str">
        <f t="shared" si="36"/>
        <v/>
      </c>
      <c r="BF593" s="176" t="str">
        <f t="shared" si="39"/>
        <v/>
      </c>
    </row>
    <row r="594" spans="1:58">
      <c r="A594" s="166">
        <f>输入错误检查!B593</f>
        <v>0</v>
      </c>
      <c r="B594" s="108" t="str">
        <f>原始数据!B594</f>
        <v/>
      </c>
      <c r="C594" s="108" t="str">
        <f>原始数据!C594</f>
        <v/>
      </c>
      <c r="D594" s="108" t="str">
        <f>原始数据!D594</f>
        <v/>
      </c>
      <c r="E594" s="108" t="str">
        <f>原始数据!E594</f>
        <v/>
      </c>
      <c r="F594" s="108" t="str">
        <f>原始数据!F594</f>
        <v/>
      </c>
      <c r="G594" s="108">
        <f>原始数据!G594</f>
        <v>2</v>
      </c>
      <c r="H594" s="108" t="str">
        <f>原始数据!H594</f>
        <v>下</v>
      </c>
      <c r="I594" s="108" t="str">
        <f>IF(原始数据!Y594="","",原始数据!Y594)</f>
        <v/>
      </c>
      <c r="J594" s="108" t="str">
        <f>原始数据!J594</f>
        <v/>
      </c>
      <c r="K594" s="167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39" t="str">
        <f>IF(原始数据!AT594="","",原始数据!AT594)</f>
        <v/>
      </c>
      <c r="M594" s="177"/>
      <c r="N594" s="181"/>
      <c r="O594" s="181"/>
      <c r="P594" s="167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39" t="str">
        <f>IF(原始数据!AU594="","",原始数据!AU594)</f>
        <v/>
      </c>
      <c r="R594" s="177"/>
      <c r="S594" s="177"/>
      <c r="T594" s="177"/>
      <c r="U594" s="167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39" t="str">
        <f>IF(原始数据!AW594="","",原始数据!AW594)</f>
        <v/>
      </c>
      <c r="W594" s="177"/>
      <c r="X594" s="177"/>
      <c r="Y594" s="177"/>
      <c r="Z594" s="167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39" t="str">
        <f>IF(原始数据!AY594="","",原始数据!AY594)</f>
        <v/>
      </c>
      <c r="AB594" s="177"/>
      <c r="AC594" s="177"/>
      <c r="AD594" s="177"/>
      <c r="AE594" s="139" t="str">
        <f>IF(原始数据!K594="","",原始数据!K594)</f>
        <v/>
      </c>
      <c r="AF594" s="139" t="str">
        <f>IF(原始数据!L594="","",原始数据!L594)</f>
        <v/>
      </c>
      <c r="AG594" s="139" t="str">
        <f>IF(原始数据!AZ594="","",原始数据!AZ594)</f>
        <v/>
      </c>
      <c r="AH594" s="177"/>
      <c r="AI594" s="177"/>
      <c r="AJ594" s="177"/>
      <c r="AK594" s="177"/>
      <c r="AL594" s="177"/>
      <c r="AM594" s="168"/>
      <c r="AN594" s="168"/>
      <c r="AO594" s="168"/>
      <c r="AP594" s="168"/>
      <c r="AQ594" s="182"/>
      <c r="AR594" s="182"/>
      <c r="AS594" s="182"/>
      <c r="AT594" s="182"/>
      <c r="AU594" s="183"/>
      <c r="AV594" s="183"/>
      <c r="AW594" s="183"/>
      <c r="AX594" s="183"/>
      <c r="AY594" s="184"/>
      <c r="AZ594" s="184"/>
      <c r="BA594" s="173"/>
      <c r="BB594" s="174"/>
      <c r="BC594" s="175">
        <f t="shared" si="37"/>
        <v>0</v>
      </c>
      <c r="BD594" s="175" t="str">
        <f t="shared" si="38"/>
        <v/>
      </c>
      <c r="BE594" s="142" t="str">
        <f t="shared" si="36"/>
        <v/>
      </c>
      <c r="BF594" s="176" t="str">
        <f t="shared" si="39"/>
        <v/>
      </c>
    </row>
    <row r="595" spans="1:58">
      <c r="A595" s="166">
        <f>输入错误检查!B594</f>
        <v>0</v>
      </c>
      <c r="B595" s="108" t="str">
        <f>原始数据!B595</f>
        <v/>
      </c>
      <c r="C595" s="108" t="str">
        <f>原始数据!C595</f>
        <v/>
      </c>
      <c r="D595" s="108" t="str">
        <f>原始数据!D595</f>
        <v/>
      </c>
      <c r="E595" s="108" t="str">
        <f>原始数据!E595</f>
        <v/>
      </c>
      <c r="F595" s="108" t="str">
        <f>原始数据!F595</f>
        <v/>
      </c>
      <c r="G595" s="108">
        <f>原始数据!G595</f>
        <v>3</v>
      </c>
      <c r="H595" s="108" t="str">
        <f>原始数据!H595</f>
        <v>上</v>
      </c>
      <c r="I595" s="108" t="str">
        <f>IF(原始数据!Y595="","",原始数据!Y595)</f>
        <v/>
      </c>
      <c r="J595" s="108" t="str">
        <f>原始数据!J595</f>
        <v/>
      </c>
      <c r="K595" s="167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39" t="str">
        <f>IF(原始数据!AT595="","",原始数据!AT595)</f>
        <v/>
      </c>
      <c r="M595" s="177"/>
      <c r="N595" s="181"/>
      <c r="O595" s="181"/>
      <c r="P595" s="167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39" t="str">
        <f>IF(原始数据!AU595="","",原始数据!AU595)</f>
        <v/>
      </c>
      <c r="R595" s="177"/>
      <c r="S595" s="177"/>
      <c r="T595" s="177"/>
      <c r="U595" s="167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39" t="str">
        <f>IF(原始数据!AW595="","",原始数据!AW595)</f>
        <v/>
      </c>
      <c r="W595" s="177"/>
      <c r="X595" s="177"/>
      <c r="Y595" s="177"/>
      <c r="Z595" s="167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39" t="str">
        <f>IF(原始数据!AY595="","",原始数据!AY595)</f>
        <v/>
      </c>
      <c r="AB595" s="177"/>
      <c r="AC595" s="177"/>
      <c r="AD595" s="177"/>
      <c r="AE595" s="139" t="str">
        <f>IF(原始数据!K595="","",原始数据!K595)</f>
        <v/>
      </c>
      <c r="AF595" s="139" t="str">
        <f>IF(原始数据!L595="","",原始数据!L595)</f>
        <v/>
      </c>
      <c r="AG595" s="139" t="str">
        <f>IF(原始数据!AZ595="","",原始数据!AZ595)</f>
        <v/>
      </c>
      <c r="AH595" s="177"/>
      <c r="AI595" s="177"/>
      <c r="AJ595" s="177"/>
      <c r="AK595" s="177"/>
      <c r="AL595" s="177"/>
      <c r="AM595" s="168"/>
      <c r="AN595" s="168"/>
      <c r="AO595" s="168"/>
      <c r="AP595" s="168"/>
      <c r="AQ595" s="182"/>
      <c r="AR595" s="182"/>
      <c r="AS595" s="182"/>
      <c r="AT595" s="182"/>
      <c r="AU595" s="183"/>
      <c r="AV595" s="183"/>
      <c r="AW595" s="183"/>
      <c r="AX595" s="183"/>
      <c r="AY595" s="184"/>
      <c r="AZ595" s="184"/>
      <c r="BA595" s="173"/>
      <c r="BB595" s="174"/>
      <c r="BC595" s="175">
        <f t="shared" si="37"/>
        <v>0</v>
      </c>
      <c r="BD595" s="175" t="str">
        <f t="shared" si="38"/>
        <v/>
      </c>
      <c r="BE595" s="142" t="str">
        <f t="shared" si="36"/>
        <v/>
      </c>
      <c r="BF595" s="176" t="str">
        <f t="shared" si="39"/>
        <v/>
      </c>
    </row>
    <row r="596" spans="1:58">
      <c r="A596" s="166">
        <f>输入错误检查!B595</f>
        <v>0</v>
      </c>
      <c r="B596" s="108" t="str">
        <f>原始数据!B596</f>
        <v/>
      </c>
      <c r="C596" s="108" t="str">
        <f>原始数据!C596</f>
        <v/>
      </c>
      <c r="D596" s="108" t="str">
        <f>原始数据!D596</f>
        <v/>
      </c>
      <c r="E596" s="108" t="str">
        <f>原始数据!E596</f>
        <v/>
      </c>
      <c r="F596" s="108" t="str">
        <f>原始数据!F596</f>
        <v/>
      </c>
      <c r="G596" s="108">
        <f>原始数据!G596</f>
        <v>3</v>
      </c>
      <c r="H596" s="108" t="str">
        <f>原始数据!H596</f>
        <v>下</v>
      </c>
      <c r="I596" s="108" t="str">
        <f>IF(原始数据!Y596="","",原始数据!Y596)</f>
        <v/>
      </c>
      <c r="J596" s="108" t="str">
        <f>原始数据!J596</f>
        <v/>
      </c>
      <c r="K596" s="167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39" t="str">
        <f>IF(原始数据!AT596="","",原始数据!AT596)</f>
        <v/>
      </c>
      <c r="M596" s="177"/>
      <c r="N596" s="181"/>
      <c r="O596" s="181"/>
      <c r="P596" s="167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39" t="str">
        <f>IF(原始数据!AU596="","",原始数据!AU596)</f>
        <v/>
      </c>
      <c r="R596" s="177"/>
      <c r="S596" s="177"/>
      <c r="T596" s="177"/>
      <c r="U596" s="167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39" t="str">
        <f>IF(原始数据!AW596="","",原始数据!AW596)</f>
        <v/>
      </c>
      <c r="W596" s="177"/>
      <c r="X596" s="177"/>
      <c r="Y596" s="177"/>
      <c r="Z596" s="167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39" t="str">
        <f>IF(原始数据!AY596="","",原始数据!AY596)</f>
        <v/>
      </c>
      <c r="AB596" s="177"/>
      <c r="AC596" s="177"/>
      <c r="AD596" s="177"/>
      <c r="AE596" s="139" t="str">
        <f>IF(原始数据!K596="","",原始数据!K596)</f>
        <v/>
      </c>
      <c r="AF596" s="139" t="str">
        <f>IF(原始数据!L596="","",原始数据!L596)</f>
        <v/>
      </c>
      <c r="AG596" s="139" t="str">
        <f>IF(原始数据!AZ596="","",原始数据!AZ596)</f>
        <v/>
      </c>
      <c r="AH596" s="177"/>
      <c r="AI596" s="177"/>
      <c r="AJ596" s="177"/>
      <c r="AK596" s="177"/>
      <c r="AL596" s="177"/>
      <c r="AM596" s="168"/>
      <c r="AN596" s="168"/>
      <c r="AO596" s="168"/>
      <c r="AP596" s="168"/>
      <c r="AQ596" s="182"/>
      <c r="AR596" s="182"/>
      <c r="AS596" s="182"/>
      <c r="AT596" s="182"/>
      <c r="AU596" s="183"/>
      <c r="AV596" s="183"/>
      <c r="AW596" s="183"/>
      <c r="AX596" s="183"/>
      <c r="AY596" s="184"/>
      <c r="AZ596" s="184"/>
      <c r="BA596" s="173"/>
      <c r="BB596" s="174"/>
      <c r="BC596" s="175">
        <f t="shared" si="37"/>
        <v>0</v>
      </c>
      <c r="BD596" s="175" t="str">
        <f t="shared" si="38"/>
        <v/>
      </c>
      <c r="BE596" s="142" t="str">
        <f t="shared" si="36"/>
        <v/>
      </c>
      <c r="BF596" s="176" t="str">
        <f t="shared" si="39"/>
        <v/>
      </c>
    </row>
    <row r="597" spans="1:58">
      <c r="A597" s="166">
        <f>输入错误检查!B596</f>
        <v>0</v>
      </c>
      <c r="B597" s="108" t="str">
        <f>原始数据!B597</f>
        <v/>
      </c>
      <c r="C597" s="108" t="str">
        <f>原始数据!C597</f>
        <v/>
      </c>
      <c r="D597" s="108" t="str">
        <f>原始数据!D597</f>
        <v/>
      </c>
      <c r="E597" s="108" t="str">
        <f>原始数据!E597</f>
        <v/>
      </c>
      <c r="F597" s="108" t="str">
        <f>原始数据!F597</f>
        <v/>
      </c>
      <c r="G597" s="108">
        <f>原始数据!G597</f>
        <v>4</v>
      </c>
      <c r="H597" s="108" t="str">
        <f>原始数据!H597</f>
        <v>上</v>
      </c>
      <c r="I597" s="108" t="str">
        <f>IF(原始数据!Y597="","",原始数据!Y597)</f>
        <v/>
      </c>
      <c r="J597" s="108" t="str">
        <f>原始数据!J597</f>
        <v/>
      </c>
      <c r="K597" s="167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39" t="str">
        <f>IF(原始数据!AT597="","",原始数据!AT597)</f>
        <v/>
      </c>
      <c r="M597" s="177"/>
      <c r="N597" s="181"/>
      <c r="O597" s="181"/>
      <c r="P597" s="167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39" t="str">
        <f>IF(原始数据!AU597="","",原始数据!AU597)</f>
        <v/>
      </c>
      <c r="R597" s="177"/>
      <c r="S597" s="177"/>
      <c r="T597" s="177"/>
      <c r="U597" s="167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39" t="str">
        <f>IF(原始数据!AW597="","",原始数据!AW597)</f>
        <v/>
      </c>
      <c r="W597" s="177"/>
      <c r="X597" s="177"/>
      <c r="Y597" s="177"/>
      <c r="Z597" s="167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39" t="str">
        <f>IF(原始数据!AY597="","",原始数据!AY597)</f>
        <v/>
      </c>
      <c r="AB597" s="177"/>
      <c r="AC597" s="177"/>
      <c r="AD597" s="177"/>
      <c r="AE597" s="139" t="str">
        <f>IF(原始数据!K597="","",原始数据!K597)</f>
        <v/>
      </c>
      <c r="AF597" s="139" t="str">
        <f>IF(原始数据!L597="","",原始数据!L597)</f>
        <v/>
      </c>
      <c r="AG597" s="139" t="str">
        <f>IF(原始数据!AZ597="","",原始数据!AZ597)</f>
        <v/>
      </c>
      <c r="AH597" s="177"/>
      <c r="AI597" s="177"/>
      <c r="AJ597" s="177"/>
      <c r="AK597" s="177"/>
      <c r="AL597" s="177"/>
      <c r="AM597" s="168"/>
      <c r="AN597" s="168"/>
      <c r="AO597" s="168"/>
      <c r="AP597" s="168"/>
      <c r="AQ597" s="182"/>
      <c r="AR597" s="182"/>
      <c r="AS597" s="182"/>
      <c r="AT597" s="182"/>
      <c r="AU597" s="183"/>
      <c r="AV597" s="183"/>
      <c r="AW597" s="183"/>
      <c r="AX597" s="183"/>
      <c r="AY597" s="184"/>
      <c r="AZ597" s="184"/>
      <c r="BA597" s="173"/>
      <c r="BB597" s="174"/>
      <c r="BC597" s="175">
        <f t="shared" si="37"/>
        <v>0</v>
      </c>
      <c r="BD597" s="175" t="str">
        <f t="shared" si="38"/>
        <v/>
      </c>
      <c r="BE597" s="142" t="str">
        <f t="shared" si="36"/>
        <v/>
      </c>
      <c r="BF597" s="176" t="str">
        <f t="shared" si="39"/>
        <v/>
      </c>
    </row>
    <row r="598" spans="1:58">
      <c r="A598" s="166">
        <f>输入错误检查!B597</f>
        <v>0</v>
      </c>
      <c r="B598" s="108" t="str">
        <f>原始数据!B598</f>
        <v/>
      </c>
      <c r="C598" s="108" t="str">
        <f>原始数据!C598</f>
        <v/>
      </c>
      <c r="D598" s="108" t="str">
        <f>原始数据!D598</f>
        <v/>
      </c>
      <c r="E598" s="108" t="str">
        <f>原始数据!E598</f>
        <v/>
      </c>
      <c r="F598" s="108" t="str">
        <f>原始数据!F598</f>
        <v/>
      </c>
      <c r="G598" s="108">
        <f>原始数据!G598</f>
        <v>4</v>
      </c>
      <c r="H598" s="108" t="str">
        <f>原始数据!H598</f>
        <v>下</v>
      </c>
      <c r="I598" s="108" t="str">
        <f>IF(原始数据!Y598="","",原始数据!Y598)</f>
        <v/>
      </c>
      <c r="J598" s="108" t="str">
        <f>原始数据!J598</f>
        <v/>
      </c>
      <c r="K598" s="167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39" t="str">
        <f>IF(原始数据!AT598="","",原始数据!AT598)</f>
        <v/>
      </c>
      <c r="M598" s="177"/>
      <c r="N598" s="181"/>
      <c r="O598" s="181"/>
      <c r="P598" s="167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39" t="str">
        <f>IF(原始数据!AU598="","",原始数据!AU598)</f>
        <v/>
      </c>
      <c r="R598" s="177"/>
      <c r="S598" s="177"/>
      <c r="T598" s="177"/>
      <c r="U598" s="167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39" t="str">
        <f>IF(原始数据!AW598="","",原始数据!AW598)</f>
        <v/>
      </c>
      <c r="W598" s="177"/>
      <c r="X598" s="177"/>
      <c r="Y598" s="177"/>
      <c r="Z598" s="167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39" t="str">
        <f>IF(原始数据!AY598="","",原始数据!AY598)</f>
        <v/>
      </c>
      <c r="AB598" s="177"/>
      <c r="AC598" s="177"/>
      <c r="AD598" s="177"/>
      <c r="AE598" s="139" t="str">
        <f>IF(原始数据!K598="","",原始数据!K598)</f>
        <v/>
      </c>
      <c r="AF598" s="139" t="str">
        <f>IF(原始数据!L598="","",原始数据!L598)</f>
        <v/>
      </c>
      <c r="AG598" s="139" t="str">
        <f>IF(原始数据!AZ598="","",原始数据!AZ598)</f>
        <v/>
      </c>
      <c r="AH598" s="177"/>
      <c r="AI598" s="177"/>
      <c r="AJ598" s="177"/>
      <c r="AK598" s="177"/>
      <c r="AL598" s="177"/>
      <c r="AM598" s="168"/>
      <c r="AN598" s="168"/>
      <c r="AO598" s="168"/>
      <c r="AP598" s="168"/>
      <c r="AQ598" s="182"/>
      <c r="AR598" s="182"/>
      <c r="AS598" s="182"/>
      <c r="AT598" s="182"/>
      <c r="AU598" s="183"/>
      <c r="AV598" s="183"/>
      <c r="AW598" s="183"/>
      <c r="AX598" s="183"/>
      <c r="AY598" s="184"/>
      <c r="AZ598" s="184"/>
      <c r="BA598" s="173"/>
      <c r="BB598" s="174"/>
      <c r="BC598" s="175">
        <f t="shared" si="37"/>
        <v>0</v>
      </c>
      <c r="BD598" s="175" t="str">
        <f t="shared" si="38"/>
        <v/>
      </c>
      <c r="BE598" s="142" t="str">
        <f t="shared" si="36"/>
        <v/>
      </c>
      <c r="BF598" s="176" t="str">
        <f t="shared" si="39"/>
        <v/>
      </c>
    </row>
    <row r="599" spans="1:58">
      <c r="A599" s="166">
        <f>输入错误检查!B598</f>
        <v>0</v>
      </c>
      <c r="B599" s="108" t="str">
        <f>原始数据!B599</f>
        <v/>
      </c>
      <c r="C599" s="108" t="str">
        <f>原始数据!C599</f>
        <v/>
      </c>
      <c r="D599" s="108" t="str">
        <f>原始数据!D599</f>
        <v/>
      </c>
      <c r="E599" s="108" t="str">
        <f>原始数据!E599</f>
        <v/>
      </c>
      <c r="F599" s="108" t="str">
        <f>原始数据!F599</f>
        <v/>
      </c>
      <c r="G599" s="108">
        <f>原始数据!G599</f>
        <v>5</v>
      </c>
      <c r="H599" s="108" t="str">
        <f>原始数据!H599</f>
        <v>上</v>
      </c>
      <c r="I599" s="108" t="str">
        <f>IF(原始数据!Y599="","",原始数据!Y599)</f>
        <v/>
      </c>
      <c r="J599" s="108" t="str">
        <f>原始数据!J599</f>
        <v/>
      </c>
      <c r="K599" s="167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39" t="str">
        <f>IF(原始数据!AT599="","",原始数据!AT599)</f>
        <v/>
      </c>
      <c r="M599" s="177"/>
      <c r="N599" s="181"/>
      <c r="O599" s="181"/>
      <c r="P599" s="167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39" t="str">
        <f>IF(原始数据!AU599="","",原始数据!AU599)</f>
        <v/>
      </c>
      <c r="R599" s="177"/>
      <c r="S599" s="177"/>
      <c r="T599" s="177"/>
      <c r="U599" s="167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39" t="str">
        <f>IF(原始数据!AW599="","",原始数据!AW599)</f>
        <v/>
      </c>
      <c r="W599" s="177"/>
      <c r="X599" s="177"/>
      <c r="Y599" s="177"/>
      <c r="Z599" s="167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39" t="str">
        <f>IF(原始数据!AY599="","",原始数据!AY599)</f>
        <v/>
      </c>
      <c r="AB599" s="177"/>
      <c r="AC599" s="177"/>
      <c r="AD599" s="177"/>
      <c r="AE599" s="139" t="str">
        <f>IF(原始数据!K599="","",原始数据!K599)</f>
        <v/>
      </c>
      <c r="AF599" s="139" t="str">
        <f>IF(原始数据!L599="","",原始数据!L599)</f>
        <v/>
      </c>
      <c r="AG599" s="139" t="str">
        <f>IF(原始数据!AZ599="","",原始数据!AZ599)</f>
        <v/>
      </c>
      <c r="AH599" s="177"/>
      <c r="AI599" s="177"/>
      <c r="AJ599" s="177"/>
      <c r="AK599" s="177"/>
      <c r="AL599" s="177"/>
      <c r="AM599" s="168"/>
      <c r="AN599" s="168"/>
      <c r="AO599" s="168"/>
      <c r="AP599" s="168"/>
      <c r="AQ599" s="182"/>
      <c r="AR599" s="182"/>
      <c r="AS599" s="182"/>
      <c r="AT599" s="182"/>
      <c r="AU599" s="183"/>
      <c r="AV599" s="183"/>
      <c r="AW599" s="183"/>
      <c r="AX599" s="183"/>
      <c r="AY599" s="184"/>
      <c r="AZ599" s="184"/>
      <c r="BA599" s="173"/>
      <c r="BB599" s="174"/>
      <c r="BC599" s="175">
        <f t="shared" si="37"/>
        <v>0</v>
      </c>
      <c r="BD599" s="175" t="str">
        <f t="shared" si="38"/>
        <v/>
      </c>
      <c r="BE599" s="142" t="str">
        <f t="shared" si="36"/>
        <v/>
      </c>
      <c r="BF599" s="176" t="str">
        <f t="shared" si="39"/>
        <v/>
      </c>
    </row>
    <row r="600" spans="1:58">
      <c r="A600" s="166">
        <f>输入错误检查!B599</f>
        <v>0</v>
      </c>
      <c r="B600" s="108" t="str">
        <f>原始数据!B600</f>
        <v/>
      </c>
      <c r="C600" s="108" t="str">
        <f>原始数据!C600</f>
        <v/>
      </c>
      <c r="D600" s="108" t="str">
        <f>原始数据!D600</f>
        <v/>
      </c>
      <c r="E600" s="108" t="str">
        <f>原始数据!E600</f>
        <v/>
      </c>
      <c r="F600" s="108" t="str">
        <f>原始数据!F600</f>
        <v/>
      </c>
      <c r="G600" s="108">
        <f>原始数据!G600</f>
        <v>5</v>
      </c>
      <c r="H600" s="108" t="str">
        <f>原始数据!H600</f>
        <v>下</v>
      </c>
      <c r="I600" s="108" t="str">
        <f>IF(原始数据!Y600="","",原始数据!Y600)</f>
        <v/>
      </c>
      <c r="J600" s="108" t="str">
        <f>原始数据!J600</f>
        <v/>
      </c>
      <c r="K600" s="167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39" t="str">
        <f>IF(原始数据!AT600="","",原始数据!AT600)</f>
        <v/>
      </c>
      <c r="M600" s="177"/>
      <c r="N600" s="181"/>
      <c r="O600" s="181"/>
      <c r="P600" s="167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39" t="str">
        <f>IF(原始数据!AU600="","",原始数据!AU600)</f>
        <v/>
      </c>
      <c r="R600" s="177"/>
      <c r="S600" s="177"/>
      <c r="T600" s="177"/>
      <c r="U600" s="167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39" t="str">
        <f>IF(原始数据!AW600="","",原始数据!AW600)</f>
        <v/>
      </c>
      <c r="W600" s="177"/>
      <c r="X600" s="177"/>
      <c r="Y600" s="177"/>
      <c r="Z600" s="167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39" t="str">
        <f>IF(原始数据!AY600="","",原始数据!AY600)</f>
        <v/>
      </c>
      <c r="AB600" s="177"/>
      <c r="AC600" s="177"/>
      <c r="AD600" s="177"/>
      <c r="AE600" s="139" t="str">
        <f>IF(原始数据!K600="","",原始数据!K600)</f>
        <v/>
      </c>
      <c r="AF600" s="139" t="str">
        <f>IF(原始数据!L600="","",原始数据!L600)</f>
        <v/>
      </c>
      <c r="AG600" s="139" t="str">
        <f>IF(原始数据!AZ600="","",原始数据!AZ600)</f>
        <v/>
      </c>
      <c r="AH600" s="177"/>
      <c r="AI600" s="177"/>
      <c r="AJ600" s="177"/>
      <c r="AK600" s="177"/>
      <c r="AL600" s="177"/>
      <c r="AM600" s="168"/>
      <c r="AN600" s="168"/>
      <c r="AO600" s="168"/>
      <c r="AP600" s="168"/>
      <c r="AQ600" s="182"/>
      <c r="AR600" s="182"/>
      <c r="AS600" s="182"/>
      <c r="AT600" s="182"/>
      <c r="AU600" s="183"/>
      <c r="AV600" s="183"/>
      <c r="AW600" s="183"/>
      <c r="AX600" s="183"/>
      <c r="AY600" s="184"/>
      <c r="AZ600" s="184"/>
      <c r="BA600" s="173"/>
      <c r="BB600" s="174"/>
      <c r="BC600" s="175">
        <f t="shared" si="37"/>
        <v>0</v>
      </c>
      <c r="BD600" s="175" t="str">
        <f t="shared" si="38"/>
        <v/>
      </c>
      <c r="BE600" s="142" t="str">
        <f t="shared" si="36"/>
        <v/>
      </c>
      <c r="BF600" s="176" t="str">
        <f t="shared" si="39"/>
        <v/>
      </c>
    </row>
    <row r="601" spans="1:58">
      <c r="A601" s="166">
        <f>输入错误检查!B600</f>
        <v>0</v>
      </c>
      <c r="B601" s="108" t="str">
        <f>原始数据!B601</f>
        <v/>
      </c>
      <c r="C601" s="108" t="str">
        <f>原始数据!C601</f>
        <v/>
      </c>
      <c r="D601" s="108" t="str">
        <f>原始数据!D601</f>
        <v/>
      </c>
      <c r="E601" s="108" t="str">
        <f>原始数据!E601</f>
        <v/>
      </c>
      <c r="F601" s="108" t="str">
        <f>原始数据!F601</f>
        <v/>
      </c>
      <c r="G601" s="108" t="str">
        <f>原始数据!G601</f>
        <v>加</v>
      </c>
      <c r="H601" s="108" t="str">
        <f>原始数据!H601</f>
        <v>上</v>
      </c>
      <c r="I601" s="108" t="str">
        <f>IF(原始数据!Y601="","",原始数据!Y601)</f>
        <v/>
      </c>
      <c r="J601" s="108" t="str">
        <f>原始数据!J601</f>
        <v/>
      </c>
      <c r="K601" s="167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39" t="str">
        <f>IF(原始数据!AT601="","",原始数据!AT601)</f>
        <v/>
      </c>
      <c r="M601" s="177"/>
      <c r="N601" s="181"/>
      <c r="O601" s="181"/>
      <c r="P601" s="167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39" t="str">
        <f>IF(原始数据!AU601="","",原始数据!AU601)</f>
        <v/>
      </c>
      <c r="R601" s="177"/>
      <c r="S601" s="177"/>
      <c r="T601" s="177"/>
      <c r="U601" s="167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39" t="str">
        <f>IF(原始数据!AW601="","",原始数据!AW601)</f>
        <v/>
      </c>
      <c r="W601" s="177"/>
      <c r="X601" s="177"/>
      <c r="Y601" s="177"/>
      <c r="Z601" s="167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39" t="str">
        <f>IF(原始数据!AY601="","",原始数据!AY601)</f>
        <v/>
      </c>
      <c r="AB601" s="177"/>
      <c r="AC601" s="177"/>
      <c r="AD601" s="177"/>
      <c r="AE601" s="139" t="str">
        <f>IF(原始数据!K601="","",原始数据!K601)</f>
        <v/>
      </c>
      <c r="AF601" s="139" t="str">
        <f>IF(原始数据!L601="","",原始数据!L601)</f>
        <v/>
      </c>
      <c r="AG601" s="139" t="str">
        <f>IF(原始数据!AZ601="","",原始数据!AZ601)</f>
        <v/>
      </c>
      <c r="AH601" s="177"/>
      <c r="AI601" s="177"/>
      <c r="AJ601" s="177"/>
      <c r="AK601" s="177"/>
      <c r="AL601" s="177"/>
      <c r="AM601" s="168"/>
      <c r="AN601" s="168"/>
      <c r="AO601" s="168"/>
      <c r="AP601" s="168"/>
      <c r="AQ601" s="182"/>
      <c r="AR601" s="182"/>
      <c r="AS601" s="182"/>
      <c r="AT601" s="182"/>
      <c r="AU601" s="183"/>
      <c r="AV601" s="183"/>
      <c r="AW601" s="183"/>
      <c r="AX601" s="183"/>
      <c r="AY601" s="184"/>
      <c r="AZ601" s="184"/>
      <c r="BA601" s="173"/>
      <c r="BB601" s="174"/>
      <c r="BC601" s="175">
        <f t="shared" si="37"/>
        <v>0</v>
      </c>
      <c r="BD601" s="175" t="str">
        <f t="shared" si="38"/>
        <v/>
      </c>
      <c r="BE601" s="142" t="str">
        <f t="shared" si="36"/>
        <v/>
      </c>
      <c r="BF601" s="176" t="str">
        <f t="shared" si="39"/>
        <v/>
      </c>
    </row>
    <row r="602" spans="1:58">
      <c r="A602" s="166">
        <f>输入错误检查!B601</f>
        <v>0</v>
      </c>
      <c r="B602" s="108" t="str">
        <f>原始数据!B602</f>
        <v/>
      </c>
      <c r="C602" s="108" t="str">
        <f>原始数据!C602</f>
        <v/>
      </c>
      <c r="D602" s="108" t="str">
        <f>原始数据!D602</f>
        <v/>
      </c>
      <c r="E602" s="108" t="str">
        <f>原始数据!E602</f>
        <v/>
      </c>
      <c r="F602" s="108" t="str">
        <f>原始数据!F602</f>
        <v/>
      </c>
      <c r="G602" s="108" t="str">
        <f>原始数据!G602</f>
        <v>加</v>
      </c>
      <c r="H602" s="108" t="str">
        <f>原始数据!H602</f>
        <v>下</v>
      </c>
      <c r="I602" s="108" t="str">
        <f>IF(原始数据!Y602="","",原始数据!Y602)</f>
        <v/>
      </c>
      <c r="J602" s="108" t="str">
        <f>原始数据!J602</f>
        <v/>
      </c>
      <c r="K602" s="167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39" t="str">
        <f>IF(原始数据!AT602="","",原始数据!AT602)</f>
        <v/>
      </c>
      <c r="M602" s="177"/>
      <c r="N602" s="181"/>
      <c r="O602" s="181"/>
      <c r="P602" s="167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39" t="str">
        <f>IF(原始数据!AU602="","",原始数据!AU602)</f>
        <v/>
      </c>
      <c r="R602" s="177"/>
      <c r="S602" s="177"/>
      <c r="T602" s="177"/>
      <c r="U602" s="167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39" t="str">
        <f>IF(原始数据!AW602="","",原始数据!AW602)</f>
        <v/>
      </c>
      <c r="W602" s="177"/>
      <c r="X602" s="177"/>
      <c r="Y602" s="177"/>
      <c r="Z602" s="167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39" t="str">
        <f>IF(原始数据!AY602="","",原始数据!AY602)</f>
        <v/>
      </c>
      <c r="AB602" s="177"/>
      <c r="AC602" s="177"/>
      <c r="AD602" s="177"/>
      <c r="AE602" s="139" t="str">
        <f>IF(原始数据!K602="","",原始数据!K602)</f>
        <v/>
      </c>
      <c r="AF602" s="139" t="str">
        <f>IF(原始数据!L602="","",原始数据!L602)</f>
        <v/>
      </c>
      <c r="AG602" s="139" t="str">
        <f>IF(原始数据!AZ602="","",原始数据!AZ602)</f>
        <v/>
      </c>
      <c r="AH602" s="177"/>
      <c r="AI602" s="177"/>
      <c r="AJ602" s="177"/>
      <c r="AK602" s="177"/>
      <c r="AL602" s="177"/>
      <c r="AM602" s="168"/>
      <c r="AN602" s="168"/>
      <c r="AO602" s="168"/>
      <c r="AP602" s="168"/>
      <c r="AQ602" s="182"/>
      <c r="AR602" s="182"/>
      <c r="AS602" s="182"/>
      <c r="AT602" s="182"/>
      <c r="AU602" s="183"/>
      <c r="AV602" s="183"/>
      <c r="AW602" s="183"/>
      <c r="AX602" s="183"/>
      <c r="AY602" s="184"/>
      <c r="AZ602" s="184"/>
      <c r="BA602" s="173"/>
      <c r="BB602" s="174"/>
      <c r="BC602" s="175">
        <f t="shared" si="37"/>
        <v>0</v>
      </c>
      <c r="BD602" s="175" t="str">
        <f t="shared" si="38"/>
        <v/>
      </c>
      <c r="BE602" s="142" t="str">
        <f t="shared" si="36"/>
        <v/>
      </c>
      <c r="BF602" s="176" t="str">
        <f t="shared" si="39"/>
        <v/>
      </c>
    </row>
    <row r="603" spans="1:58">
      <c r="A603" s="166">
        <f>输入错误检查!B602</f>
        <v>0</v>
      </c>
      <c r="B603" s="108" t="str">
        <f>原始数据!B603</f>
        <v/>
      </c>
      <c r="C603" s="108" t="str">
        <f>原始数据!C603</f>
        <v/>
      </c>
      <c r="D603" s="108" t="str">
        <f>原始数据!D603</f>
        <v/>
      </c>
      <c r="E603" s="108" t="str">
        <f>原始数据!E603</f>
        <v/>
      </c>
      <c r="F603" s="108" t="str">
        <f>原始数据!F603</f>
        <v/>
      </c>
      <c r="G603" s="108">
        <f>原始数据!G603</f>
        <v>1</v>
      </c>
      <c r="H603" s="108" t="str">
        <f>原始数据!H603</f>
        <v>上</v>
      </c>
      <c r="I603" s="108" t="str">
        <f>IF(原始数据!Y603="","",原始数据!Y603)</f>
        <v/>
      </c>
      <c r="J603" s="108" t="str">
        <f>原始数据!J603</f>
        <v/>
      </c>
      <c r="K603" s="167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39" t="str">
        <f>IF(原始数据!AT603="","",原始数据!AT603)</f>
        <v/>
      </c>
      <c r="M603" s="177"/>
      <c r="N603" s="181"/>
      <c r="O603" s="181"/>
      <c r="P603" s="167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39" t="str">
        <f>IF(原始数据!AU603="","",原始数据!AU603)</f>
        <v/>
      </c>
      <c r="R603" s="177"/>
      <c r="S603" s="177"/>
      <c r="T603" s="177"/>
      <c r="U603" s="167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39" t="str">
        <f>IF(原始数据!AW603="","",原始数据!AW603)</f>
        <v/>
      </c>
      <c r="W603" s="177"/>
      <c r="X603" s="177"/>
      <c r="Y603" s="177"/>
      <c r="Z603" s="167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39" t="str">
        <f>IF(原始数据!AY603="","",原始数据!AY603)</f>
        <v/>
      </c>
      <c r="AB603" s="177"/>
      <c r="AC603" s="177"/>
      <c r="AD603" s="177"/>
      <c r="AE603" s="139" t="str">
        <f>IF(原始数据!K603="","",原始数据!K603)</f>
        <v/>
      </c>
      <c r="AF603" s="139" t="str">
        <f>IF(原始数据!L603="","",原始数据!L603)</f>
        <v/>
      </c>
      <c r="AG603" s="139" t="str">
        <f>IF(原始数据!AZ603="","",原始数据!AZ603)</f>
        <v/>
      </c>
      <c r="AH603" s="177"/>
      <c r="AI603" s="177"/>
      <c r="AJ603" s="177"/>
      <c r="AK603" s="177"/>
      <c r="AL603" s="177"/>
      <c r="AM603" s="168"/>
      <c r="AN603" s="168"/>
      <c r="AO603" s="168"/>
      <c r="AP603" s="168"/>
      <c r="AQ603" s="182"/>
      <c r="AR603" s="182"/>
      <c r="AS603" s="182"/>
      <c r="AT603" s="182"/>
      <c r="AU603" s="183"/>
      <c r="AV603" s="183"/>
      <c r="AW603" s="183"/>
      <c r="AX603" s="183"/>
      <c r="AY603" s="184"/>
      <c r="AZ603" s="184"/>
      <c r="BA603" s="173"/>
      <c r="BB603" s="174"/>
      <c r="BC603" s="175">
        <f t="shared" si="37"/>
        <v>0</v>
      </c>
      <c r="BD603" s="175" t="str">
        <f t="shared" si="38"/>
        <v/>
      </c>
      <c r="BE603" s="142" t="str">
        <f t="shared" si="36"/>
        <v/>
      </c>
      <c r="BF603" s="176" t="str">
        <f t="shared" si="39"/>
        <v/>
      </c>
    </row>
    <row r="604" spans="1:58">
      <c r="A604" s="166">
        <f>输入错误检查!B603</f>
        <v>0</v>
      </c>
      <c r="B604" s="108" t="str">
        <f>原始数据!B604</f>
        <v/>
      </c>
      <c r="C604" s="108" t="str">
        <f>原始数据!C604</f>
        <v/>
      </c>
      <c r="D604" s="108" t="str">
        <f>原始数据!D604</f>
        <v/>
      </c>
      <c r="E604" s="108" t="str">
        <f>原始数据!E604</f>
        <v/>
      </c>
      <c r="F604" s="108" t="str">
        <f>原始数据!F604</f>
        <v/>
      </c>
      <c r="G604" s="108">
        <f>原始数据!G604</f>
        <v>1</v>
      </c>
      <c r="H604" s="108" t="str">
        <f>原始数据!H604</f>
        <v>下</v>
      </c>
      <c r="I604" s="108" t="str">
        <f>IF(原始数据!Y604="","",原始数据!Y604)</f>
        <v/>
      </c>
      <c r="J604" s="108" t="str">
        <f>原始数据!J604</f>
        <v/>
      </c>
      <c r="K604" s="167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39" t="str">
        <f>IF(原始数据!AT604="","",原始数据!AT604)</f>
        <v/>
      </c>
      <c r="M604" s="177"/>
      <c r="N604" s="181"/>
      <c r="O604" s="181"/>
      <c r="P604" s="167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39" t="str">
        <f>IF(原始数据!AU604="","",原始数据!AU604)</f>
        <v/>
      </c>
      <c r="R604" s="177"/>
      <c r="S604" s="177"/>
      <c r="T604" s="177"/>
      <c r="U604" s="167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39" t="str">
        <f>IF(原始数据!AW604="","",原始数据!AW604)</f>
        <v/>
      </c>
      <c r="W604" s="177"/>
      <c r="X604" s="177"/>
      <c r="Y604" s="177"/>
      <c r="Z604" s="167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39" t="str">
        <f>IF(原始数据!AY604="","",原始数据!AY604)</f>
        <v/>
      </c>
      <c r="AB604" s="177"/>
      <c r="AC604" s="177"/>
      <c r="AD604" s="177"/>
      <c r="AE604" s="139" t="str">
        <f>IF(原始数据!K604="","",原始数据!K604)</f>
        <v/>
      </c>
      <c r="AF604" s="139" t="str">
        <f>IF(原始数据!L604="","",原始数据!L604)</f>
        <v/>
      </c>
      <c r="AG604" s="139" t="str">
        <f>IF(原始数据!AZ604="","",原始数据!AZ604)</f>
        <v/>
      </c>
      <c r="AH604" s="177"/>
      <c r="AI604" s="177"/>
      <c r="AJ604" s="177"/>
      <c r="AK604" s="177"/>
      <c r="AL604" s="177"/>
      <c r="AM604" s="168"/>
      <c r="AN604" s="168"/>
      <c r="AO604" s="168"/>
      <c r="AP604" s="168"/>
      <c r="AQ604" s="182"/>
      <c r="AR604" s="182"/>
      <c r="AS604" s="182"/>
      <c r="AT604" s="182"/>
      <c r="AU604" s="183"/>
      <c r="AV604" s="183"/>
      <c r="AW604" s="183"/>
      <c r="AX604" s="183"/>
      <c r="AY604" s="184"/>
      <c r="AZ604" s="184"/>
      <c r="BA604" s="173"/>
      <c r="BB604" s="174"/>
      <c r="BC604" s="175">
        <f t="shared" si="37"/>
        <v>0</v>
      </c>
      <c r="BD604" s="175" t="str">
        <f t="shared" si="38"/>
        <v/>
      </c>
      <c r="BE604" s="142" t="str">
        <f t="shared" si="36"/>
        <v/>
      </c>
      <c r="BF604" s="176" t="str">
        <f t="shared" si="39"/>
        <v/>
      </c>
    </row>
    <row r="605" spans="1:58">
      <c r="A605" s="166">
        <f>输入错误检查!B604</f>
        <v>0</v>
      </c>
      <c r="B605" s="108" t="str">
        <f>原始数据!B605</f>
        <v/>
      </c>
      <c r="C605" s="108" t="str">
        <f>原始数据!C605</f>
        <v/>
      </c>
      <c r="D605" s="108" t="str">
        <f>原始数据!D605</f>
        <v/>
      </c>
      <c r="E605" s="108" t="str">
        <f>原始数据!E605</f>
        <v/>
      </c>
      <c r="F605" s="108" t="str">
        <f>原始数据!F605</f>
        <v/>
      </c>
      <c r="G605" s="108">
        <f>原始数据!G605</f>
        <v>2</v>
      </c>
      <c r="H605" s="108" t="str">
        <f>原始数据!H605</f>
        <v>上</v>
      </c>
      <c r="I605" s="108" t="str">
        <f>IF(原始数据!Y605="","",原始数据!Y605)</f>
        <v/>
      </c>
      <c r="J605" s="108" t="str">
        <f>原始数据!J605</f>
        <v/>
      </c>
      <c r="K605" s="167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39" t="str">
        <f>IF(原始数据!AT605="","",原始数据!AT605)</f>
        <v/>
      </c>
      <c r="M605" s="177"/>
      <c r="N605" s="181"/>
      <c r="O605" s="181"/>
      <c r="P605" s="167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39" t="str">
        <f>IF(原始数据!AU605="","",原始数据!AU605)</f>
        <v/>
      </c>
      <c r="R605" s="177"/>
      <c r="S605" s="177"/>
      <c r="T605" s="177"/>
      <c r="U605" s="167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39" t="str">
        <f>IF(原始数据!AW605="","",原始数据!AW605)</f>
        <v/>
      </c>
      <c r="W605" s="177"/>
      <c r="X605" s="177"/>
      <c r="Y605" s="177"/>
      <c r="Z605" s="167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39" t="str">
        <f>IF(原始数据!AY605="","",原始数据!AY605)</f>
        <v/>
      </c>
      <c r="AB605" s="177"/>
      <c r="AC605" s="177"/>
      <c r="AD605" s="177"/>
      <c r="AE605" s="139" t="str">
        <f>IF(原始数据!K605="","",原始数据!K605)</f>
        <v/>
      </c>
      <c r="AF605" s="139" t="str">
        <f>IF(原始数据!L605="","",原始数据!L605)</f>
        <v/>
      </c>
      <c r="AG605" s="139" t="str">
        <f>IF(原始数据!AZ605="","",原始数据!AZ605)</f>
        <v/>
      </c>
      <c r="AH605" s="177"/>
      <c r="AI605" s="177"/>
      <c r="AJ605" s="177"/>
      <c r="AK605" s="177"/>
      <c r="AL605" s="177"/>
      <c r="AM605" s="168"/>
      <c r="AN605" s="168"/>
      <c r="AO605" s="168"/>
      <c r="AP605" s="168"/>
      <c r="AQ605" s="182"/>
      <c r="AR605" s="182"/>
      <c r="AS605" s="182"/>
      <c r="AT605" s="182"/>
      <c r="AU605" s="183"/>
      <c r="AV605" s="183"/>
      <c r="AW605" s="183"/>
      <c r="AX605" s="183"/>
      <c r="AY605" s="184"/>
      <c r="AZ605" s="184"/>
      <c r="BA605" s="173"/>
      <c r="BB605" s="174"/>
      <c r="BC605" s="175">
        <f t="shared" si="37"/>
        <v>0</v>
      </c>
      <c r="BD605" s="175" t="str">
        <f t="shared" si="38"/>
        <v/>
      </c>
      <c r="BE605" s="142" t="str">
        <f t="shared" si="36"/>
        <v/>
      </c>
      <c r="BF605" s="176" t="str">
        <f t="shared" si="39"/>
        <v/>
      </c>
    </row>
    <row r="606" spans="1:58">
      <c r="A606" s="166">
        <f>输入错误检查!B605</f>
        <v>0</v>
      </c>
      <c r="B606" s="108" t="str">
        <f>原始数据!B606</f>
        <v/>
      </c>
      <c r="C606" s="108" t="str">
        <f>原始数据!C606</f>
        <v/>
      </c>
      <c r="D606" s="108" t="str">
        <f>原始数据!D606</f>
        <v/>
      </c>
      <c r="E606" s="108" t="str">
        <f>原始数据!E606</f>
        <v/>
      </c>
      <c r="F606" s="108" t="str">
        <f>原始数据!F606</f>
        <v/>
      </c>
      <c r="G606" s="108">
        <f>原始数据!G606</f>
        <v>2</v>
      </c>
      <c r="H606" s="108" t="str">
        <f>原始数据!H606</f>
        <v>下</v>
      </c>
      <c r="I606" s="108" t="str">
        <f>IF(原始数据!Y606="","",原始数据!Y606)</f>
        <v/>
      </c>
      <c r="J606" s="108" t="str">
        <f>原始数据!J606</f>
        <v/>
      </c>
      <c r="K606" s="167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39" t="str">
        <f>IF(原始数据!AT606="","",原始数据!AT606)</f>
        <v/>
      </c>
      <c r="M606" s="177"/>
      <c r="N606" s="181"/>
      <c r="O606" s="181"/>
      <c r="P606" s="167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39" t="str">
        <f>IF(原始数据!AU606="","",原始数据!AU606)</f>
        <v/>
      </c>
      <c r="R606" s="177"/>
      <c r="S606" s="177"/>
      <c r="T606" s="177"/>
      <c r="U606" s="167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39" t="str">
        <f>IF(原始数据!AW606="","",原始数据!AW606)</f>
        <v/>
      </c>
      <c r="W606" s="177"/>
      <c r="X606" s="177"/>
      <c r="Y606" s="177"/>
      <c r="Z606" s="167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39" t="str">
        <f>IF(原始数据!AY606="","",原始数据!AY606)</f>
        <v/>
      </c>
      <c r="AB606" s="177"/>
      <c r="AC606" s="177"/>
      <c r="AD606" s="177"/>
      <c r="AE606" s="139" t="str">
        <f>IF(原始数据!K606="","",原始数据!K606)</f>
        <v/>
      </c>
      <c r="AF606" s="139" t="str">
        <f>IF(原始数据!L606="","",原始数据!L606)</f>
        <v/>
      </c>
      <c r="AG606" s="139" t="str">
        <f>IF(原始数据!AZ606="","",原始数据!AZ606)</f>
        <v/>
      </c>
      <c r="AH606" s="177"/>
      <c r="AI606" s="177"/>
      <c r="AJ606" s="177"/>
      <c r="AK606" s="177"/>
      <c r="AL606" s="177"/>
      <c r="AM606" s="168"/>
      <c r="AN606" s="168"/>
      <c r="AO606" s="168"/>
      <c r="AP606" s="168"/>
      <c r="AQ606" s="182"/>
      <c r="AR606" s="182"/>
      <c r="AS606" s="182"/>
      <c r="AT606" s="182"/>
      <c r="AU606" s="183"/>
      <c r="AV606" s="183"/>
      <c r="AW606" s="183"/>
      <c r="AX606" s="183"/>
      <c r="AY606" s="184"/>
      <c r="AZ606" s="184"/>
      <c r="BA606" s="173"/>
      <c r="BB606" s="174"/>
      <c r="BC606" s="175">
        <f t="shared" si="37"/>
        <v>0</v>
      </c>
      <c r="BD606" s="175" t="str">
        <f t="shared" si="38"/>
        <v/>
      </c>
      <c r="BE606" s="142" t="str">
        <f t="shared" si="36"/>
        <v/>
      </c>
      <c r="BF606" s="176" t="str">
        <f t="shared" si="39"/>
        <v/>
      </c>
    </row>
    <row r="607" spans="1:58">
      <c r="A607" s="166">
        <f>输入错误检查!B606</f>
        <v>0</v>
      </c>
      <c r="B607" s="108" t="str">
        <f>原始数据!B607</f>
        <v/>
      </c>
      <c r="C607" s="108" t="str">
        <f>原始数据!C607</f>
        <v/>
      </c>
      <c r="D607" s="108" t="str">
        <f>原始数据!D607</f>
        <v/>
      </c>
      <c r="E607" s="108" t="str">
        <f>原始数据!E607</f>
        <v/>
      </c>
      <c r="F607" s="108" t="str">
        <f>原始数据!F607</f>
        <v/>
      </c>
      <c r="G607" s="108">
        <f>原始数据!G607</f>
        <v>3</v>
      </c>
      <c r="H607" s="108" t="str">
        <f>原始数据!H607</f>
        <v>上</v>
      </c>
      <c r="I607" s="108" t="str">
        <f>IF(原始数据!Y607="","",原始数据!Y607)</f>
        <v/>
      </c>
      <c r="J607" s="108" t="str">
        <f>原始数据!J607</f>
        <v/>
      </c>
      <c r="K607" s="167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39" t="str">
        <f>IF(原始数据!AT607="","",原始数据!AT607)</f>
        <v/>
      </c>
      <c r="M607" s="177"/>
      <c r="N607" s="181"/>
      <c r="O607" s="181"/>
      <c r="P607" s="167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39" t="str">
        <f>IF(原始数据!AU607="","",原始数据!AU607)</f>
        <v/>
      </c>
      <c r="R607" s="177"/>
      <c r="S607" s="177"/>
      <c r="T607" s="177"/>
      <c r="U607" s="167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39" t="str">
        <f>IF(原始数据!AW607="","",原始数据!AW607)</f>
        <v/>
      </c>
      <c r="W607" s="177"/>
      <c r="X607" s="177"/>
      <c r="Y607" s="177"/>
      <c r="Z607" s="167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39" t="str">
        <f>IF(原始数据!AY607="","",原始数据!AY607)</f>
        <v/>
      </c>
      <c r="AB607" s="177"/>
      <c r="AC607" s="177"/>
      <c r="AD607" s="177"/>
      <c r="AE607" s="139" t="str">
        <f>IF(原始数据!K607="","",原始数据!K607)</f>
        <v/>
      </c>
      <c r="AF607" s="139" t="str">
        <f>IF(原始数据!L607="","",原始数据!L607)</f>
        <v/>
      </c>
      <c r="AG607" s="139" t="str">
        <f>IF(原始数据!AZ607="","",原始数据!AZ607)</f>
        <v/>
      </c>
      <c r="AH607" s="177"/>
      <c r="AI607" s="177"/>
      <c r="AJ607" s="177"/>
      <c r="AK607" s="177"/>
      <c r="AL607" s="177"/>
      <c r="AM607" s="168"/>
      <c r="AN607" s="168"/>
      <c r="AO607" s="168"/>
      <c r="AP607" s="168"/>
      <c r="AQ607" s="182"/>
      <c r="AR607" s="182"/>
      <c r="AS607" s="182"/>
      <c r="AT607" s="182"/>
      <c r="AU607" s="183"/>
      <c r="AV607" s="183"/>
      <c r="AW607" s="183"/>
      <c r="AX607" s="183"/>
      <c r="AY607" s="184"/>
      <c r="AZ607" s="184"/>
      <c r="BA607" s="173"/>
      <c r="BB607" s="174"/>
      <c r="BC607" s="175">
        <f t="shared" si="37"/>
        <v>0</v>
      </c>
      <c r="BD607" s="175" t="str">
        <f t="shared" si="38"/>
        <v/>
      </c>
      <c r="BE607" s="142" t="str">
        <f t="shared" si="36"/>
        <v/>
      </c>
      <c r="BF607" s="176" t="str">
        <f t="shared" si="39"/>
        <v/>
      </c>
    </row>
    <row r="608" spans="1:58">
      <c r="A608" s="166">
        <f>输入错误检查!B607</f>
        <v>0</v>
      </c>
      <c r="B608" s="108" t="str">
        <f>原始数据!B608</f>
        <v/>
      </c>
      <c r="C608" s="108" t="str">
        <f>原始数据!C608</f>
        <v/>
      </c>
      <c r="D608" s="108" t="str">
        <f>原始数据!D608</f>
        <v/>
      </c>
      <c r="E608" s="108" t="str">
        <f>原始数据!E608</f>
        <v/>
      </c>
      <c r="F608" s="108" t="str">
        <f>原始数据!F608</f>
        <v/>
      </c>
      <c r="G608" s="108">
        <f>原始数据!G608</f>
        <v>3</v>
      </c>
      <c r="H608" s="108" t="str">
        <f>原始数据!H608</f>
        <v>下</v>
      </c>
      <c r="I608" s="108" t="str">
        <f>IF(原始数据!Y608="","",原始数据!Y608)</f>
        <v/>
      </c>
      <c r="J608" s="108" t="str">
        <f>原始数据!J608</f>
        <v/>
      </c>
      <c r="K608" s="167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39" t="str">
        <f>IF(原始数据!AT608="","",原始数据!AT608)</f>
        <v/>
      </c>
      <c r="M608" s="177"/>
      <c r="N608" s="181"/>
      <c r="O608" s="181"/>
      <c r="P608" s="167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39" t="str">
        <f>IF(原始数据!AU608="","",原始数据!AU608)</f>
        <v/>
      </c>
      <c r="R608" s="177"/>
      <c r="S608" s="177"/>
      <c r="T608" s="177"/>
      <c r="U608" s="167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39" t="str">
        <f>IF(原始数据!AW608="","",原始数据!AW608)</f>
        <v/>
      </c>
      <c r="W608" s="177"/>
      <c r="X608" s="177"/>
      <c r="Y608" s="177"/>
      <c r="Z608" s="167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39" t="str">
        <f>IF(原始数据!AY608="","",原始数据!AY608)</f>
        <v/>
      </c>
      <c r="AB608" s="177"/>
      <c r="AC608" s="177"/>
      <c r="AD608" s="177"/>
      <c r="AE608" s="139" t="str">
        <f>IF(原始数据!K608="","",原始数据!K608)</f>
        <v/>
      </c>
      <c r="AF608" s="139" t="str">
        <f>IF(原始数据!L608="","",原始数据!L608)</f>
        <v/>
      </c>
      <c r="AG608" s="139" t="str">
        <f>IF(原始数据!AZ608="","",原始数据!AZ608)</f>
        <v/>
      </c>
      <c r="AH608" s="177"/>
      <c r="AI608" s="177"/>
      <c r="AJ608" s="177"/>
      <c r="AK608" s="177"/>
      <c r="AL608" s="177"/>
      <c r="AM608" s="168"/>
      <c r="AN608" s="168"/>
      <c r="AO608" s="168"/>
      <c r="AP608" s="168"/>
      <c r="AQ608" s="182"/>
      <c r="AR608" s="182"/>
      <c r="AS608" s="182"/>
      <c r="AT608" s="182"/>
      <c r="AU608" s="183"/>
      <c r="AV608" s="183"/>
      <c r="AW608" s="183"/>
      <c r="AX608" s="183"/>
      <c r="AY608" s="184"/>
      <c r="AZ608" s="184"/>
      <c r="BA608" s="173"/>
      <c r="BB608" s="174"/>
      <c r="BC608" s="175">
        <f t="shared" si="37"/>
        <v>0</v>
      </c>
      <c r="BD608" s="175" t="str">
        <f t="shared" si="38"/>
        <v/>
      </c>
      <c r="BE608" s="142" t="str">
        <f t="shared" si="36"/>
        <v/>
      </c>
      <c r="BF608" s="176" t="str">
        <f t="shared" si="39"/>
        <v/>
      </c>
    </row>
    <row r="609" spans="1:58">
      <c r="A609" s="166">
        <f>输入错误检查!B608</f>
        <v>0</v>
      </c>
      <c r="B609" s="108" t="str">
        <f>原始数据!B609</f>
        <v/>
      </c>
      <c r="C609" s="108" t="str">
        <f>原始数据!C609</f>
        <v/>
      </c>
      <c r="D609" s="108" t="str">
        <f>原始数据!D609</f>
        <v/>
      </c>
      <c r="E609" s="108" t="str">
        <f>原始数据!E609</f>
        <v/>
      </c>
      <c r="F609" s="108" t="str">
        <f>原始数据!F609</f>
        <v/>
      </c>
      <c r="G609" s="108">
        <f>原始数据!G609</f>
        <v>4</v>
      </c>
      <c r="H609" s="108" t="str">
        <f>原始数据!H609</f>
        <v>上</v>
      </c>
      <c r="I609" s="108" t="str">
        <f>IF(原始数据!Y609="","",原始数据!Y609)</f>
        <v/>
      </c>
      <c r="J609" s="108" t="str">
        <f>原始数据!J609</f>
        <v/>
      </c>
      <c r="K609" s="167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39" t="str">
        <f>IF(原始数据!AT609="","",原始数据!AT609)</f>
        <v/>
      </c>
      <c r="M609" s="177"/>
      <c r="N609" s="181"/>
      <c r="O609" s="181"/>
      <c r="P609" s="167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39" t="str">
        <f>IF(原始数据!AU609="","",原始数据!AU609)</f>
        <v/>
      </c>
      <c r="R609" s="177"/>
      <c r="S609" s="177"/>
      <c r="T609" s="177"/>
      <c r="U609" s="167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39" t="str">
        <f>IF(原始数据!AW609="","",原始数据!AW609)</f>
        <v/>
      </c>
      <c r="W609" s="177"/>
      <c r="X609" s="177"/>
      <c r="Y609" s="177"/>
      <c r="Z609" s="167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39" t="str">
        <f>IF(原始数据!AY609="","",原始数据!AY609)</f>
        <v/>
      </c>
      <c r="AB609" s="177"/>
      <c r="AC609" s="177"/>
      <c r="AD609" s="177"/>
      <c r="AE609" s="139" t="str">
        <f>IF(原始数据!K609="","",原始数据!K609)</f>
        <v/>
      </c>
      <c r="AF609" s="139" t="str">
        <f>IF(原始数据!L609="","",原始数据!L609)</f>
        <v/>
      </c>
      <c r="AG609" s="139" t="str">
        <f>IF(原始数据!AZ609="","",原始数据!AZ609)</f>
        <v/>
      </c>
      <c r="AH609" s="177"/>
      <c r="AI609" s="177"/>
      <c r="AJ609" s="177"/>
      <c r="AK609" s="177"/>
      <c r="AL609" s="177"/>
      <c r="AM609" s="168"/>
      <c r="AN609" s="168"/>
      <c r="AO609" s="168"/>
      <c r="AP609" s="168"/>
      <c r="AQ609" s="182"/>
      <c r="AR609" s="182"/>
      <c r="AS609" s="182"/>
      <c r="AT609" s="182"/>
      <c r="AU609" s="183"/>
      <c r="AV609" s="183"/>
      <c r="AW609" s="183"/>
      <c r="AX609" s="183"/>
      <c r="AY609" s="184"/>
      <c r="AZ609" s="184"/>
      <c r="BA609" s="173"/>
      <c r="BB609" s="174"/>
      <c r="BC609" s="175">
        <f t="shared" si="37"/>
        <v>0</v>
      </c>
      <c r="BD609" s="175" t="str">
        <f t="shared" si="38"/>
        <v/>
      </c>
      <c r="BE609" s="142" t="str">
        <f t="shared" si="36"/>
        <v/>
      </c>
      <c r="BF609" s="176" t="str">
        <f t="shared" si="39"/>
        <v/>
      </c>
    </row>
    <row r="610" spans="1:58">
      <c r="A610" s="166">
        <f>输入错误检查!B609</f>
        <v>0</v>
      </c>
      <c r="B610" s="108" t="str">
        <f>原始数据!B610</f>
        <v/>
      </c>
      <c r="C610" s="108" t="str">
        <f>原始数据!C610</f>
        <v/>
      </c>
      <c r="D610" s="108" t="str">
        <f>原始数据!D610</f>
        <v/>
      </c>
      <c r="E610" s="108" t="str">
        <f>原始数据!E610</f>
        <v/>
      </c>
      <c r="F610" s="108" t="str">
        <f>原始数据!F610</f>
        <v/>
      </c>
      <c r="G610" s="108">
        <f>原始数据!G610</f>
        <v>4</v>
      </c>
      <c r="H610" s="108" t="str">
        <f>原始数据!H610</f>
        <v>下</v>
      </c>
      <c r="I610" s="108" t="str">
        <f>IF(原始数据!Y610="","",原始数据!Y610)</f>
        <v/>
      </c>
      <c r="J610" s="108" t="str">
        <f>原始数据!J610</f>
        <v/>
      </c>
      <c r="K610" s="167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39" t="str">
        <f>IF(原始数据!AT610="","",原始数据!AT610)</f>
        <v/>
      </c>
      <c r="M610" s="177"/>
      <c r="N610" s="181"/>
      <c r="O610" s="181"/>
      <c r="P610" s="167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39" t="str">
        <f>IF(原始数据!AU610="","",原始数据!AU610)</f>
        <v/>
      </c>
      <c r="R610" s="177"/>
      <c r="S610" s="177"/>
      <c r="T610" s="177"/>
      <c r="U610" s="167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39" t="str">
        <f>IF(原始数据!AW610="","",原始数据!AW610)</f>
        <v/>
      </c>
      <c r="W610" s="177"/>
      <c r="X610" s="177"/>
      <c r="Y610" s="177"/>
      <c r="Z610" s="167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39" t="str">
        <f>IF(原始数据!AY610="","",原始数据!AY610)</f>
        <v/>
      </c>
      <c r="AB610" s="177"/>
      <c r="AC610" s="177"/>
      <c r="AD610" s="177"/>
      <c r="AE610" s="139" t="str">
        <f>IF(原始数据!K610="","",原始数据!K610)</f>
        <v/>
      </c>
      <c r="AF610" s="139" t="str">
        <f>IF(原始数据!L610="","",原始数据!L610)</f>
        <v/>
      </c>
      <c r="AG610" s="139" t="str">
        <f>IF(原始数据!AZ610="","",原始数据!AZ610)</f>
        <v/>
      </c>
      <c r="AH610" s="177"/>
      <c r="AI610" s="177"/>
      <c r="AJ610" s="177"/>
      <c r="AK610" s="177"/>
      <c r="AL610" s="177"/>
      <c r="AM610" s="168"/>
      <c r="AN610" s="168"/>
      <c r="AO610" s="168"/>
      <c r="AP610" s="168"/>
      <c r="AQ610" s="182"/>
      <c r="AR610" s="182"/>
      <c r="AS610" s="182"/>
      <c r="AT610" s="182"/>
      <c r="AU610" s="183"/>
      <c r="AV610" s="183"/>
      <c r="AW610" s="183"/>
      <c r="AX610" s="183"/>
      <c r="AY610" s="184"/>
      <c r="AZ610" s="184"/>
      <c r="BA610" s="173"/>
      <c r="BB610" s="174"/>
      <c r="BC610" s="175">
        <f t="shared" si="37"/>
        <v>0</v>
      </c>
      <c r="BD610" s="175" t="str">
        <f t="shared" si="38"/>
        <v/>
      </c>
      <c r="BE610" s="142" t="str">
        <f t="shared" si="36"/>
        <v/>
      </c>
      <c r="BF610" s="176" t="str">
        <f t="shared" si="39"/>
        <v/>
      </c>
    </row>
    <row r="611" spans="1:58">
      <c r="A611" s="166">
        <f>输入错误检查!B610</f>
        <v>0</v>
      </c>
      <c r="B611" s="108" t="str">
        <f>原始数据!B611</f>
        <v/>
      </c>
      <c r="C611" s="108" t="str">
        <f>原始数据!C611</f>
        <v/>
      </c>
      <c r="D611" s="108" t="str">
        <f>原始数据!D611</f>
        <v/>
      </c>
      <c r="E611" s="108" t="str">
        <f>原始数据!E611</f>
        <v/>
      </c>
      <c r="F611" s="108" t="str">
        <f>原始数据!F611</f>
        <v/>
      </c>
      <c r="G611" s="108">
        <f>原始数据!G611</f>
        <v>5</v>
      </c>
      <c r="H611" s="108" t="str">
        <f>原始数据!H611</f>
        <v>上</v>
      </c>
      <c r="I611" s="108" t="str">
        <f>IF(原始数据!Y611="","",原始数据!Y611)</f>
        <v/>
      </c>
      <c r="J611" s="108" t="str">
        <f>原始数据!J611</f>
        <v/>
      </c>
      <c r="K611" s="167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39" t="str">
        <f>IF(原始数据!AT611="","",原始数据!AT611)</f>
        <v/>
      </c>
      <c r="M611" s="177"/>
      <c r="N611" s="181"/>
      <c r="O611" s="181"/>
      <c r="P611" s="167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39" t="str">
        <f>IF(原始数据!AU611="","",原始数据!AU611)</f>
        <v/>
      </c>
      <c r="R611" s="177"/>
      <c r="S611" s="177"/>
      <c r="T611" s="177"/>
      <c r="U611" s="167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39" t="str">
        <f>IF(原始数据!AW611="","",原始数据!AW611)</f>
        <v/>
      </c>
      <c r="W611" s="177"/>
      <c r="X611" s="177"/>
      <c r="Y611" s="177"/>
      <c r="Z611" s="167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39" t="str">
        <f>IF(原始数据!AY611="","",原始数据!AY611)</f>
        <v/>
      </c>
      <c r="AB611" s="177"/>
      <c r="AC611" s="177"/>
      <c r="AD611" s="177"/>
      <c r="AE611" s="139" t="str">
        <f>IF(原始数据!K611="","",原始数据!K611)</f>
        <v/>
      </c>
      <c r="AF611" s="139" t="str">
        <f>IF(原始数据!L611="","",原始数据!L611)</f>
        <v/>
      </c>
      <c r="AG611" s="139" t="str">
        <f>IF(原始数据!AZ611="","",原始数据!AZ611)</f>
        <v/>
      </c>
      <c r="AH611" s="177"/>
      <c r="AI611" s="177"/>
      <c r="AJ611" s="177"/>
      <c r="AK611" s="177"/>
      <c r="AL611" s="177"/>
      <c r="AM611" s="168"/>
      <c r="AN611" s="168"/>
      <c r="AO611" s="168"/>
      <c r="AP611" s="168"/>
      <c r="AQ611" s="182"/>
      <c r="AR611" s="182"/>
      <c r="AS611" s="182"/>
      <c r="AT611" s="182"/>
      <c r="AU611" s="183"/>
      <c r="AV611" s="183"/>
      <c r="AW611" s="183"/>
      <c r="AX611" s="183"/>
      <c r="AY611" s="184"/>
      <c r="AZ611" s="184"/>
      <c r="BA611" s="173"/>
      <c r="BB611" s="174"/>
      <c r="BC611" s="175">
        <f t="shared" si="37"/>
        <v>0</v>
      </c>
      <c r="BD611" s="175" t="str">
        <f t="shared" si="38"/>
        <v/>
      </c>
      <c r="BE611" s="142" t="str">
        <f t="shared" si="36"/>
        <v/>
      </c>
      <c r="BF611" s="176" t="str">
        <f t="shared" si="39"/>
        <v/>
      </c>
    </row>
    <row r="612" spans="1:58">
      <c r="A612" s="166">
        <f>输入错误检查!B611</f>
        <v>0</v>
      </c>
      <c r="B612" s="108" t="str">
        <f>原始数据!B612</f>
        <v/>
      </c>
      <c r="C612" s="108" t="str">
        <f>原始数据!C612</f>
        <v/>
      </c>
      <c r="D612" s="108" t="str">
        <f>原始数据!D612</f>
        <v/>
      </c>
      <c r="E612" s="108" t="str">
        <f>原始数据!E612</f>
        <v/>
      </c>
      <c r="F612" s="108" t="str">
        <f>原始数据!F612</f>
        <v/>
      </c>
      <c r="G612" s="108">
        <f>原始数据!G612</f>
        <v>5</v>
      </c>
      <c r="H612" s="108" t="str">
        <f>原始数据!H612</f>
        <v>下</v>
      </c>
      <c r="I612" s="108" t="str">
        <f>IF(原始数据!Y612="","",原始数据!Y612)</f>
        <v/>
      </c>
      <c r="J612" s="108" t="str">
        <f>原始数据!J612</f>
        <v/>
      </c>
      <c r="K612" s="167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39" t="str">
        <f>IF(原始数据!AT612="","",原始数据!AT612)</f>
        <v/>
      </c>
      <c r="M612" s="177"/>
      <c r="N612" s="181"/>
      <c r="O612" s="181"/>
      <c r="P612" s="167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39" t="str">
        <f>IF(原始数据!AU612="","",原始数据!AU612)</f>
        <v/>
      </c>
      <c r="R612" s="177"/>
      <c r="S612" s="177"/>
      <c r="T612" s="177"/>
      <c r="U612" s="167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39" t="str">
        <f>IF(原始数据!AW612="","",原始数据!AW612)</f>
        <v/>
      </c>
      <c r="W612" s="177"/>
      <c r="X612" s="177"/>
      <c r="Y612" s="177"/>
      <c r="Z612" s="167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39" t="str">
        <f>IF(原始数据!AY612="","",原始数据!AY612)</f>
        <v/>
      </c>
      <c r="AB612" s="177"/>
      <c r="AC612" s="177"/>
      <c r="AD612" s="177"/>
      <c r="AE612" s="139" t="str">
        <f>IF(原始数据!K612="","",原始数据!K612)</f>
        <v/>
      </c>
      <c r="AF612" s="139" t="str">
        <f>IF(原始数据!L612="","",原始数据!L612)</f>
        <v/>
      </c>
      <c r="AG612" s="139" t="str">
        <f>IF(原始数据!AZ612="","",原始数据!AZ612)</f>
        <v/>
      </c>
      <c r="AH612" s="177"/>
      <c r="AI612" s="177"/>
      <c r="AJ612" s="177"/>
      <c r="AK612" s="177"/>
      <c r="AL612" s="177"/>
      <c r="AM612" s="168"/>
      <c r="AN612" s="168"/>
      <c r="AO612" s="168"/>
      <c r="AP612" s="168"/>
      <c r="AQ612" s="182"/>
      <c r="AR612" s="182"/>
      <c r="AS612" s="182"/>
      <c r="AT612" s="182"/>
      <c r="AU612" s="183"/>
      <c r="AV612" s="183"/>
      <c r="AW612" s="183"/>
      <c r="AX612" s="183"/>
      <c r="AY612" s="184"/>
      <c r="AZ612" s="184"/>
      <c r="BA612" s="173"/>
      <c r="BB612" s="174"/>
      <c r="BC612" s="175">
        <f t="shared" si="37"/>
        <v>0</v>
      </c>
      <c r="BD612" s="175" t="str">
        <f t="shared" si="38"/>
        <v/>
      </c>
      <c r="BE612" s="142" t="str">
        <f t="shared" si="36"/>
        <v/>
      </c>
      <c r="BF612" s="176" t="str">
        <f t="shared" si="39"/>
        <v/>
      </c>
    </row>
    <row r="613" spans="1:58">
      <c r="A613" s="166">
        <f>输入错误检查!B612</f>
        <v>0</v>
      </c>
      <c r="B613" s="108" t="str">
        <f>原始数据!B613</f>
        <v/>
      </c>
      <c r="C613" s="108" t="str">
        <f>原始数据!C613</f>
        <v/>
      </c>
      <c r="D613" s="108" t="str">
        <f>原始数据!D613</f>
        <v/>
      </c>
      <c r="E613" s="108" t="str">
        <f>原始数据!E613</f>
        <v/>
      </c>
      <c r="F613" s="108" t="str">
        <f>原始数据!F613</f>
        <v/>
      </c>
      <c r="G613" s="108" t="str">
        <f>原始数据!G613</f>
        <v>加</v>
      </c>
      <c r="H613" s="108" t="str">
        <f>原始数据!H613</f>
        <v>上</v>
      </c>
      <c r="I613" s="108" t="str">
        <f>IF(原始数据!Y613="","",原始数据!Y613)</f>
        <v/>
      </c>
      <c r="J613" s="108" t="str">
        <f>原始数据!J613</f>
        <v/>
      </c>
      <c r="K613" s="167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39" t="str">
        <f>IF(原始数据!AT613="","",原始数据!AT613)</f>
        <v/>
      </c>
      <c r="M613" s="177"/>
      <c r="N613" s="181"/>
      <c r="O613" s="181"/>
      <c r="P613" s="167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39" t="str">
        <f>IF(原始数据!AU613="","",原始数据!AU613)</f>
        <v/>
      </c>
      <c r="R613" s="177"/>
      <c r="S613" s="177"/>
      <c r="T613" s="177"/>
      <c r="U613" s="167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39" t="str">
        <f>IF(原始数据!AW613="","",原始数据!AW613)</f>
        <v/>
      </c>
      <c r="W613" s="177"/>
      <c r="X613" s="177"/>
      <c r="Y613" s="177"/>
      <c r="Z613" s="167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39" t="str">
        <f>IF(原始数据!AY613="","",原始数据!AY613)</f>
        <v/>
      </c>
      <c r="AB613" s="177"/>
      <c r="AC613" s="177"/>
      <c r="AD613" s="177"/>
      <c r="AE613" s="139" t="str">
        <f>IF(原始数据!K613="","",原始数据!K613)</f>
        <v/>
      </c>
      <c r="AF613" s="139" t="str">
        <f>IF(原始数据!L613="","",原始数据!L613)</f>
        <v/>
      </c>
      <c r="AG613" s="139" t="str">
        <f>IF(原始数据!AZ613="","",原始数据!AZ613)</f>
        <v/>
      </c>
      <c r="AH613" s="177"/>
      <c r="AI613" s="177"/>
      <c r="AJ613" s="177"/>
      <c r="AK613" s="177"/>
      <c r="AL613" s="177"/>
      <c r="AM613" s="168"/>
      <c r="AN613" s="168"/>
      <c r="AO613" s="168"/>
      <c r="AP613" s="168"/>
      <c r="AQ613" s="182"/>
      <c r="AR613" s="182"/>
      <c r="AS613" s="182"/>
      <c r="AT613" s="182"/>
      <c r="AU613" s="183"/>
      <c r="AV613" s="183"/>
      <c r="AW613" s="183"/>
      <c r="AX613" s="183"/>
      <c r="AY613" s="184"/>
      <c r="AZ613" s="184"/>
      <c r="BA613" s="173"/>
      <c r="BB613" s="174"/>
      <c r="BC613" s="175">
        <f t="shared" si="37"/>
        <v>0</v>
      </c>
      <c r="BD613" s="175" t="str">
        <f t="shared" si="38"/>
        <v/>
      </c>
      <c r="BE613" s="142" t="str">
        <f t="shared" si="36"/>
        <v/>
      </c>
      <c r="BF613" s="176" t="str">
        <f t="shared" si="39"/>
        <v/>
      </c>
    </row>
    <row r="614" spans="1:58">
      <c r="A614" s="166">
        <f>输入错误检查!B613</f>
        <v>0</v>
      </c>
      <c r="B614" s="108" t="str">
        <f>原始数据!B614</f>
        <v/>
      </c>
      <c r="C614" s="108" t="str">
        <f>原始数据!C614</f>
        <v/>
      </c>
      <c r="D614" s="108" t="str">
        <f>原始数据!D614</f>
        <v/>
      </c>
      <c r="E614" s="108" t="str">
        <f>原始数据!E614</f>
        <v/>
      </c>
      <c r="F614" s="108" t="str">
        <f>原始数据!F614</f>
        <v/>
      </c>
      <c r="G614" s="108" t="str">
        <f>原始数据!G614</f>
        <v>加</v>
      </c>
      <c r="H614" s="108" t="str">
        <f>原始数据!H614</f>
        <v>下</v>
      </c>
      <c r="I614" s="108" t="str">
        <f>IF(原始数据!Y614="","",原始数据!Y614)</f>
        <v/>
      </c>
      <c r="J614" s="108" t="str">
        <f>原始数据!J614</f>
        <v/>
      </c>
      <c r="K614" s="167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39" t="str">
        <f>IF(原始数据!AT614="","",原始数据!AT614)</f>
        <v/>
      </c>
      <c r="M614" s="177"/>
      <c r="N614" s="181"/>
      <c r="O614" s="181"/>
      <c r="P614" s="167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39" t="str">
        <f>IF(原始数据!AU614="","",原始数据!AU614)</f>
        <v/>
      </c>
      <c r="R614" s="177"/>
      <c r="S614" s="177"/>
      <c r="T614" s="177"/>
      <c r="U614" s="167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39" t="str">
        <f>IF(原始数据!AW614="","",原始数据!AW614)</f>
        <v/>
      </c>
      <c r="W614" s="177"/>
      <c r="X614" s="177"/>
      <c r="Y614" s="177"/>
      <c r="Z614" s="167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39" t="str">
        <f>IF(原始数据!AY614="","",原始数据!AY614)</f>
        <v/>
      </c>
      <c r="AB614" s="177"/>
      <c r="AC614" s="177"/>
      <c r="AD614" s="177"/>
      <c r="AE614" s="139" t="str">
        <f>IF(原始数据!K614="","",原始数据!K614)</f>
        <v/>
      </c>
      <c r="AF614" s="139" t="str">
        <f>IF(原始数据!L614="","",原始数据!L614)</f>
        <v/>
      </c>
      <c r="AG614" s="139" t="str">
        <f>IF(原始数据!AZ614="","",原始数据!AZ614)</f>
        <v/>
      </c>
      <c r="AH614" s="177"/>
      <c r="AI614" s="177"/>
      <c r="AJ614" s="177"/>
      <c r="AK614" s="177"/>
      <c r="AL614" s="177"/>
      <c r="AM614" s="168"/>
      <c r="AN614" s="168"/>
      <c r="AO614" s="168"/>
      <c r="AP614" s="168"/>
      <c r="AQ614" s="182"/>
      <c r="AR614" s="182"/>
      <c r="AS614" s="182"/>
      <c r="AT614" s="182"/>
      <c r="AU614" s="183"/>
      <c r="AV614" s="183"/>
      <c r="AW614" s="183"/>
      <c r="AX614" s="183"/>
      <c r="AY614" s="184"/>
      <c r="AZ614" s="184"/>
      <c r="BA614" s="173"/>
      <c r="BB614" s="174"/>
      <c r="BC614" s="175">
        <f t="shared" si="37"/>
        <v>0</v>
      </c>
      <c r="BD614" s="175" t="str">
        <f t="shared" si="38"/>
        <v/>
      </c>
      <c r="BE614" s="142" t="str">
        <f t="shared" si="36"/>
        <v/>
      </c>
      <c r="BF614" s="176" t="str">
        <f t="shared" si="39"/>
        <v/>
      </c>
    </row>
    <row r="615" spans="1:58">
      <c r="A615" s="166">
        <f>输入错误检查!B614</f>
        <v>0</v>
      </c>
      <c r="B615" s="108" t="str">
        <f>原始数据!B615</f>
        <v/>
      </c>
      <c r="C615" s="108" t="str">
        <f>原始数据!C615</f>
        <v/>
      </c>
      <c r="D615" s="108" t="str">
        <f>原始数据!D615</f>
        <v/>
      </c>
      <c r="E615" s="108" t="str">
        <f>原始数据!E615</f>
        <v/>
      </c>
      <c r="F615" s="108" t="str">
        <f>原始数据!F615</f>
        <v/>
      </c>
      <c r="G615" s="108">
        <f>原始数据!G615</f>
        <v>1</v>
      </c>
      <c r="H615" s="108" t="str">
        <f>原始数据!H615</f>
        <v>上</v>
      </c>
      <c r="I615" s="108" t="str">
        <f>IF(原始数据!Y615="","",原始数据!Y615)</f>
        <v/>
      </c>
      <c r="J615" s="108" t="str">
        <f>原始数据!J615</f>
        <v/>
      </c>
      <c r="K615" s="167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39" t="str">
        <f>IF(原始数据!AT615="","",原始数据!AT615)</f>
        <v/>
      </c>
      <c r="M615" s="177"/>
      <c r="N615" s="181"/>
      <c r="O615" s="181"/>
      <c r="P615" s="167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39" t="str">
        <f>IF(原始数据!AU615="","",原始数据!AU615)</f>
        <v/>
      </c>
      <c r="R615" s="177"/>
      <c r="S615" s="177"/>
      <c r="T615" s="177"/>
      <c r="U615" s="167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39" t="str">
        <f>IF(原始数据!AW615="","",原始数据!AW615)</f>
        <v/>
      </c>
      <c r="W615" s="177"/>
      <c r="X615" s="177"/>
      <c r="Y615" s="177"/>
      <c r="Z615" s="167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39" t="str">
        <f>IF(原始数据!AY615="","",原始数据!AY615)</f>
        <v/>
      </c>
      <c r="AB615" s="177"/>
      <c r="AC615" s="177"/>
      <c r="AD615" s="177"/>
      <c r="AE615" s="139" t="str">
        <f>IF(原始数据!K615="","",原始数据!K615)</f>
        <v/>
      </c>
      <c r="AF615" s="139" t="str">
        <f>IF(原始数据!L615="","",原始数据!L615)</f>
        <v/>
      </c>
      <c r="AG615" s="139" t="str">
        <f>IF(原始数据!AZ615="","",原始数据!AZ615)</f>
        <v/>
      </c>
      <c r="AH615" s="177"/>
      <c r="AI615" s="177"/>
      <c r="AJ615" s="177"/>
      <c r="AK615" s="177"/>
      <c r="AL615" s="177"/>
      <c r="AM615" s="168"/>
      <c r="AN615" s="168"/>
      <c r="AO615" s="168"/>
      <c r="AP615" s="168"/>
      <c r="AQ615" s="182"/>
      <c r="AR615" s="182"/>
      <c r="AS615" s="182"/>
      <c r="AT615" s="182"/>
      <c r="AU615" s="183"/>
      <c r="AV615" s="183"/>
      <c r="AW615" s="183"/>
      <c r="AX615" s="183"/>
      <c r="AY615" s="184"/>
      <c r="AZ615" s="184"/>
      <c r="BA615" s="173"/>
      <c r="BB615" s="174"/>
      <c r="BC615" s="175">
        <f t="shared" si="37"/>
        <v>0</v>
      </c>
      <c r="BD615" s="175" t="str">
        <f t="shared" si="38"/>
        <v/>
      </c>
      <c r="BE615" s="142" t="str">
        <f t="shared" si="36"/>
        <v/>
      </c>
      <c r="BF615" s="176" t="str">
        <f t="shared" si="39"/>
        <v/>
      </c>
    </row>
    <row r="616" spans="1:58">
      <c r="A616" s="166">
        <f>输入错误检查!B615</f>
        <v>0</v>
      </c>
      <c r="B616" s="108" t="str">
        <f>原始数据!B616</f>
        <v/>
      </c>
      <c r="C616" s="108" t="str">
        <f>原始数据!C616</f>
        <v/>
      </c>
      <c r="D616" s="108" t="str">
        <f>原始数据!D616</f>
        <v/>
      </c>
      <c r="E616" s="108" t="str">
        <f>原始数据!E616</f>
        <v/>
      </c>
      <c r="F616" s="108" t="str">
        <f>原始数据!F616</f>
        <v/>
      </c>
      <c r="G616" s="108">
        <f>原始数据!G616</f>
        <v>1</v>
      </c>
      <c r="H616" s="108" t="str">
        <f>原始数据!H616</f>
        <v>下</v>
      </c>
      <c r="I616" s="108" t="str">
        <f>IF(原始数据!Y616="","",原始数据!Y616)</f>
        <v/>
      </c>
      <c r="J616" s="108" t="str">
        <f>原始数据!J616</f>
        <v/>
      </c>
      <c r="K616" s="167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39" t="str">
        <f>IF(原始数据!AT616="","",原始数据!AT616)</f>
        <v/>
      </c>
      <c r="M616" s="177"/>
      <c r="N616" s="181"/>
      <c r="O616" s="181"/>
      <c r="P616" s="167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39" t="str">
        <f>IF(原始数据!AU616="","",原始数据!AU616)</f>
        <v/>
      </c>
      <c r="R616" s="177"/>
      <c r="S616" s="177"/>
      <c r="T616" s="177"/>
      <c r="U616" s="167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39" t="str">
        <f>IF(原始数据!AW616="","",原始数据!AW616)</f>
        <v/>
      </c>
      <c r="W616" s="177"/>
      <c r="X616" s="177"/>
      <c r="Y616" s="177"/>
      <c r="Z616" s="167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39" t="str">
        <f>IF(原始数据!AY616="","",原始数据!AY616)</f>
        <v/>
      </c>
      <c r="AB616" s="177"/>
      <c r="AC616" s="177"/>
      <c r="AD616" s="177"/>
      <c r="AE616" s="139" t="str">
        <f>IF(原始数据!K616="","",原始数据!K616)</f>
        <v/>
      </c>
      <c r="AF616" s="139" t="str">
        <f>IF(原始数据!L616="","",原始数据!L616)</f>
        <v/>
      </c>
      <c r="AG616" s="139" t="str">
        <f>IF(原始数据!AZ616="","",原始数据!AZ616)</f>
        <v/>
      </c>
      <c r="AH616" s="177"/>
      <c r="AI616" s="177"/>
      <c r="AJ616" s="177"/>
      <c r="AK616" s="177"/>
      <c r="AL616" s="177"/>
      <c r="AM616" s="168"/>
      <c r="AN616" s="168"/>
      <c r="AO616" s="168"/>
      <c r="AP616" s="168"/>
      <c r="AQ616" s="182"/>
      <c r="AR616" s="182"/>
      <c r="AS616" s="182"/>
      <c r="AT616" s="182"/>
      <c r="AU616" s="183"/>
      <c r="AV616" s="183"/>
      <c r="AW616" s="183"/>
      <c r="AX616" s="183"/>
      <c r="AY616" s="184"/>
      <c r="AZ616" s="184"/>
      <c r="BA616" s="173"/>
      <c r="BB616" s="174"/>
      <c r="BC616" s="175">
        <f t="shared" si="37"/>
        <v>0</v>
      </c>
      <c r="BD616" s="175" t="str">
        <f t="shared" si="38"/>
        <v/>
      </c>
      <c r="BE616" s="142" t="str">
        <f t="shared" si="36"/>
        <v/>
      </c>
      <c r="BF616" s="176" t="str">
        <f t="shared" si="39"/>
        <v/>
      </c>
    </row>
    <row r="617" spans="1:58">
      <c r="A617" s="166">
        <f>输入错误检查!B616</f>
        <v>0</v>
      </c>
      <c r="B617" s="108" t="str">
        <f>原始数据!B617</f>
        <v/>
      </c>
      <c r="C617" s="108" t="str">
        <f>原始数据!C617</f>
        <v/>
      </c>
      <c r="D617" s="108" t="str">
        <f>原始数据!D617</f>
        <v/>
      </c>
      <c r="E617" s="108" t="str">
        <f>原始数据!E617</f>
        <v/>
      </c>
      <c r="F617" s="108" t="str">
        <f>原始数据!F617</f>
        <v/>
      </c>
      <c r="G617" s="108">
        <f>原始数据!G617</f>
        <v>2</v>
      </c>
      <c r="H617" s="108" t="str">
        <f>原始数据!H617</f>
        <v>上</v>
      </c>
      <c r="I617" s="108" t="str">
        <f>IF(原始数据!Y617="","",原始数据!Y617)</f>
        <v/>
      </c>
      <c r="J617" s="108" t="str">
        <f>原始数据!J617</f>
        <v/>
      </c>
      <c r="K617" s="167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39" t="str">
        <f>IF(原始数据!AT617="","",原始数据!AT617)</f>
        <v/>
      </c>
      <c r="M617" s="177"/>
      <c r="N617" s="181"/>
      <c r="O617" s="181"/>
      <c r="P617" s="167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39" t="str">
        <f>IF(原始数据!AU617="","",原始数据!AU617)</f>
        <v/>
      </c>
      <c r="R617" s="177"/>
      <c r="S617" s="177"/>
      <c r="T617" s="177"/>
      <c r="U617" s="167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39" t="str">
        <f>IF(原始数据!AW617="","",原始数据!AW617)</f>
        <v/>
      </c>
      <c r="W617" s="177"/>
      <c r="X617" s="177"/>
      <c r="Y617" s="177"/>
      <c r="Z617" s="167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39" t="str">
        <f>IF(原始数据!AY617="","",原始数据!AY617)</f>
        <v/>
      </c>
      <c r="AB617" s="177"/>
      <c r="AC617" s="177"/>
      <c r="AD617" s="177"/>
      <c r="AE617" s="139" t="str">
        <f>IF(原始数据!K617="","",原始数据!K617)</f>
        <v/>
      </c>
      <c r="AF617" s="139" t="str">
        <f>IF(原始数据!L617="","",原始数据!L617)</f>
        <v/>
      </c>
      <c r="AG617" s="139" t="str">
        <f>IF(原始数据!AZ617="","",原始数据!AZ617)</f>
        <v/>
      </c>
      <c r="AH617" s="177"/>
      <c r="AI617" s="177"/>
      <c r="AJ617" s="177"/>
      <c r="AK617" s="177"/>
      <c r="AL617" s="177"/>
      <c r="AM617" s="168"/>
      <c r="AN617" s="168"/>
      <c r="AO617" s="168"/>
      <c r="AP617" s="168"/>
      <c r="AQ617" s="182"/>
      <c r="AR617" s="182"/>
      <c r="AS617" s="182"/>
      <c r="AT617" s="182"/>
      <c r="AU617" s="183"/>
      <c r="AV617" s="183"/>
      <c r="AW617" s="183"/>
      <c r="AX617" s="183"/>
      <c r="AY617" s="184"/>
      <c r="AZ617" s="184"/>
      <c r="BA617" s="173"/>
      <c r="BB617" s="174"/>
      <c r="BC617" s="175">
        <f t="shared" si="37"/>
        <v>0</v>
      </c>
      <c r="BD617" s="175" t="str">
        <f t="shared" si="38"/>
        <v/>
      </c>
      <c r="BE617" s="142" t="str">
        <f t="shared" si="36"/>
        <v/>
      </c>
      <c r="BF617" s="176" t="str">
        <f t="shared" si="39"/>
        <v/>
      </c>
    </row>
    <row r="618" spans="1:58">
      <c r="A618" s="166">
        <f>输入错误检查!B617</f>
        <v>0</v>
      </c>
      <c r="B618" s="108" t="str">
        <f>原始数据!B618</f>
        <v/>
      </c>
      <c r="C618" s="108" t="str">
        <f>原始数据!C618</f>
        <v/>
      </c>
      <c r="D618" s="108" t="str">
        <f>原始数据!D618</f>
        <v/>
      </c>
      <c r="E618" s="108" t="str">
        <f>原始数据!E618</f>
        <v/>
      </c>
      <c r="F618" s="108" t="str">
        <f>原始数据!F618</f>
        <v/>
      </c>
      <c r="G618" s="108">
        <f>原始数据!G618</f>
        <v>2</v>
      </c>
      <c r="H618" s="108" t="str">
        <f>原始数据!H618</f>
        <v>下</v>
      </c>
      <c r="I618" s="108" t="str">
        <f>IF(原始数据!Y618="","",原始数据!Y618)</f>
        <v/>
      </c>
      <c r="J618" s="108" t="str">
        <f>原始数据!J618</f>
        <v/>
      </c>
      <c r="K618" s="167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39" t="str">
        <f>IF(原始数据!AT618="","",原始数据!AT618)</f>
        <v/>
      </c>
      <c r="M618" s="177"/>
      <c r="N618" s="181"/>
      <c r="O618" s="181"/>
      <c r="P618" s="167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39" t="str">
        <f>IF(原始数据!AU618="","",原始数据!AU618)</f>
        <v/>
      </c>
      <c r="R618" s="177"/>
      <c r="S618" s="177"/>
      <c r="T618" s="177"/>
      <c r="U618" s="167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39" t="str">
        <f>IF(原始数据!AW618="","",原始数据!AW618)</f>
        <v/>
      </c>
      <c r="W618" s="177"/>
      <c r="X618" s="177"/>
      <c r="Y618" s="177"/>
      <c r="Z618" s="167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39" t="str">
        <f>IF(原始数据!AY618="","",原始数据!AY618)</f>
        <v/>
      </c>
      <c r="AB618" s="177"/>
      <c r="AC618" s="177"/>
      <c r="AD618" s="177"/>
      <c r="AE618" s="139" t="str">
        <f>IF(原始数据!K618="","",原始数据!K618)</f>
        <v/>
      </c>
      <c r="AF618" s="139" t="str">
        <f>IF(原始数据!L618="","",原始数据!L618)</f>
        <v/>
      </c>
      <c r="AG618" s="139" t="str">
        <f>IF(原始数据!AZ618="","",原始数据!AZ618)</f>
        <v/>
      </c>
      <c r="AH618" s="177"/>
      <c r="AI618" s="177"/>
      <c r="AJ618" s="177"/>
      <c r="AK618" s="177"/>
      <c r="AL618" s="177"/>
      <c r="AM618" s="168"/>
      <c r="AN618" s="168"/>
      <c r="AO618" s="168"/>
      <c r="AP618" s="168"/>
      <c r="AQ618" s="182"/>
      <c r="AR618" s="182"/>
      <c r="AS618" s="182"/>
      <c r="AT618" s="182"/>
      <c r="AU618" s="183"/>
      <c r="AV618" s="183"/>
      <c r="AW618" s="183"/>
      <c r="AX618" s="183"/>
      <c r="AY618" s="184"/>
      <c r="AZ618" s="184"/>
      <c r="BA618" s="173"/>
      <c r="BB618" s="174"/>
      <c r="BC618" s="175">
        <f t="shared" si="37"/>
        <v>0</v>
      </c>
      <c r="BD618" s="175" t="str">
        <f t="shared" si="38"/>
        <v/>
      </c>
      <c r="BE618" s="142" t="str">
        <f t="shared" si="36"/>
        <v/>
      </c>
      <c r="BF618" s="176" t="str">
        <f t="shared" si="39"/>
        <v/>
      </c>
    </row>
    <row r="619" spans="1:58">
      <c r="A619" s="166">
        <f>输入错误检查!B618</f>
        <v>0</v>
      </c>
      <c r="B619" s="108" t="str">
        <f>原始数据!B619</f>
        <v/>
      </c>
      <c r="C619" s="108" t="str">
        <f>原始数据!C619</f>
        <v/>
      </c>
      <c r="D619" s="108" t="str">
        <f>原始数据!D619</f>
        <v/>
      </c>
      <c r="E619" s="108" t="str">
        <f>原始数据!E619</f>
        <v/>
      </c>
      <c r="F619" s="108" t="str">
        <f>原始数据!F619</f>
        <v/>
      </c>
      <c r="G619" s="108">
        <f>原始数据!G619</f>
        <v>3</v>
      </c>
      <c r="H619" s="108" t="str">
        <f>原始数据!H619</f>
        <v>上</v>
      </c>
      <c r="I619" s="108" t="str">
        <f>IF(原始数据!Y619="","",原始数据!Y619)</f>
        <v/>
      </c>
      <c r="J619" s="108" t="str">
        <f>原始数据!J619</f>
        <v/>
      </c>
      <c r="K619" s="167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39" t="str">
        <f>IF(原始数据!AT619="","",原始数据!AT619)</f>
        <v/>
      </c>
      <c r="M619" s="177"/>
      <c r="N619" s="181"/>
      <c r="O619" s="181"/>
      <c r="P619" s="167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39" t="str">
        <f>IF(原始数据!AU619="","",原始数据!AU619)</f>
        <v/>
      </c>
      <c r="R619" s="177"/>
      <c r="S619" s="177"/>
      <c r="T619" s="177"/>
      <c r="U619" s="167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39" t="str">
        <f>IF(原始数据!AW619="","",原始数据!AW619)</f>
        <v/>
      </c>
      <c r="W619" s="177"/>
      <c r="X619" s="177"/>
      <c r="Y619" s="177"/>
      <c r="Z619" s="167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39" t="str">
        <f>IF(原始数据!AY619="","",原始数据!AY619)</f>
        <v/>
      </c>
      <c r="AB619" s="177"/>
      <c r="AC619" s="177"/>
      <c r="AD619" s="177"/>
      <c r="AE619" s="139" t="str">
        <f>IF(原始数据!K619="","",原始数据!K619)</f>
        <v/>
      </c>
      <c r="AF619" s="139" t="str">
        <f>IF(原始数据!L619="","",原始数据!L619)</f>
        <v/>
      </c>
      <c r="AG619" s="139" t="str">
        <f>IF(原始数据!AZ619="","",原始数据!AZ619)</f>
        <v/>
      </c>
      <c r="AH619" s="177"/>
      <c r="AI619" s="177"/>
      <c r="AJ619" s="177"/>
      <c r="AK619" s="177"/>
      <c r="AL619" s="177"/>
      <c r="AM619" s="168"/>
      <c r="AN619" s="168"/>
      <c r="AO619" s="168"/>
      <c r="AP619" s="168"/>
      <c r="AQ619" s="182"/>
      <c r="AR619" s="182"/>
      <c r="AS619" s="182"/>
      <c r="AT619" s="182"/>
      <c r="AU619" s="183"/>
      <c r="AV619" s="183"/>
      <c r="AW619" s="183"/>
      <c r="AX619" s="183"/>
      <c r="AY619" s="184"/>
      <c r="AZ619" s="184"/>
      <c r="BA619" s="173"/>
      <c r="BB619" s="174"/>
      <c r="BC619" s="175">
        <f t="shared" si="37"/>
        <v>0</v>
      </c>
      <c r="BD619" s="175" t="str">
        <f t="shared" si="38"/>
        <v/>
      </c>
      <c r="BE619" s="142" t="str">
        <f t="shared" si="36"/>
        <v/>
      </c>
      <c r="BF619" s="176" t="str">
        <f t="shared" si="39"/>
        <v/>
      </c>
    </row>
    <row r="620" spans="1:58">
      <c r="A620" s="166">
        <f>输入错误检查!B619</f>
        <v>0</v>
      </c>
      <c r="B620" s="108" t="str">
        <f>原始数据!B620</f>
        <v/>
      </c>
      <c r="C620" s="108" t="str">
        <f>原始数据!C620</f>
        <v/>
      </c>
      <c r="D620" s="108" t="str">
        <f>原始数据!D620</f>
        <v/>
      </c>
      <c r="E620" s="108" t="str">
        <f>原始数据!E620</f>
        <v/>
      </c>
      <c r="F620" s="108" t="str">
        <f>原始数据!F620</f>
        <v/>
      </c>
      <c r="G620" s="108">
        <f>原始数据!G620</f>
        <v>3</v>
      </c>
      <c r="H620" s="108" t="str">
        <f>原始数据!H620</f>
        <v>下</v>
      </c>
      <c r="I620" s="108" t="str">
        <f>IF(原始数据!Y620="","",原始数据!Y620)</f>
        <v/>
      </c>
      <c r="J620" s="108" t="str">
        <f>原始数据!J620</f>
        <v/>
      </c>
      <c r="K620" s="167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39" t="str">
        <f>IF(原始数据!AT620="","",原始数据!AT620)</f>
        <v/>
      </c>
      <c r="M620" s="177"/>
      <c r="N620" s="181"/>
      <c r="O620" s="181"/>
      <c r="P620" s="167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39" t="str">
        <f>IF(原始数据!AU620="","",原始数据!AU620)</f>
        <v/>
      </c>
      <c r="R620" s="177"/>
      <c r="S620" s="177"/>
      <c r="T620" s="177"/>
      <c r="U620" s="167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39" t="str">
        <f>IF(原始数据!AW620="","",原始数据!AW620)</f>
        <v/>
      </c>
      <c r="W620" s="177"/>
      <c r="X620" s="177"/>
      <c r="Y620" s="177"/>
      <c r="Z620" s="167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39" t="str">
        <f>IF(原始数据!AY620="","",原始数据!AY620)</f>
        <v/>
      </c>
      <c r="AB620" s="177"/>
      <c r="AC620" s="177"/>
      <c r="AD620" s="177"/>
      <c r="AE620" s="139" t="str">
        <f>IF(原始数据!K620="","",原始数据!K620)</f>
        <v/>
      </c>
      <c r="AF620" s="139" t="str">
        <f>IF(原始数据!L620="","",原始数据!L620)</f>
        <v/>
      </c>
      <c r="AG620" s="139" t="str">
        <f>IF(原始数据!AZ620="","",原始数据!AZ620)</f>
        <v/>
      </c>
      <c r="AH620" s="177"/>
      <c r="AI620" s="177"/>
      <c r="AJ620" s="177"/>
      <c r="AK620" s="177"/>
      <c r="AL620" s="177"/>
      <c r="AM620" s="168"/>
      <c r="AN620" s="168"/>
      <c r="AO620" s="168"/>
      <c r="AP620" s="168"/>
      <c r="AQ620" s="182"/>
      <c r="AR620" s="182"/>
      <c r="AS620" s="182"/>
      <c r="AT620" s="182"/>
      <c r="AU620" s="183"/>
      <c r="AV620" s="183"/>
      <c r="AW620" s="183"/>
      <c r="AX620" s="183"/>
      <c r="AY620" s="184"/>
      <c r="AZ620" s="184"/>
      <c r="BA620" s="173"/>
      <c r="BB620" s="174"/>
      <c r="BC620" s="175">
        <f t="shared" si="37"/>
        <v>0</v>
      </c>
      <c r="BD620" s="175" t="str">
        <f t="shared" si="38"/>
        <v/>
      </c>
      <c r="BE620" s="142" t="str">
        <f t="shared" si="36"/>
        <v/>
      </c>
      <c r="BF620" s="176" t="str">
        <f t="shared" si="39"/>
        <v/>
      </c>
    </row>
    <row r="621" spans="1:58">
      <c r="A621" s="166">
        <f>输入错误检查!B620</f>
        <v>0</v>
      </c>
      <c r="B621" s="108" t="str">
        <f>原始数据!B621</f>
        <v/>
      </c>
      <c r="C621" s="108" t="str">
        <f>原始数据!C621</f>
        <v/>
      </c>
      <c r="D621" s="108" t="str">
        <f>原始数据!D621</f>
        <v/>
      </c>
      <c r="E621" s="108" t="str">
        <f>原始数据!E621</f>
        <v/>
      </c>
      <c r="F621" s="108" t="str">
        <f>原始数据!F621</f>
        <v/>
      </c>
      <c r="G621" s="108">
        <f>原始数据!G621</f>
        <v>4</v>
      </c>
      <c r="H621" s="108" t="str">
        <f>原始数据!H621</f>
        <v>上</v>
      </c>
      <c r="I621" s="108" t="str">
        <f>IF(原始数据!Y621="","",原始数据!Y621)</f>
        <v/>
      </c>
      <c r="J621" s="108" t="str">
        <f>原始数据!J621</f>
        <v/>
      </c>
      <c r="K621" s="167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39" t="str">
        <f>IF(原始数据!AT621="","",原始数据!AT621)</f>
        <v/>
      </c>
      <c r="M621" s="177"/>
      <c r="N621" s="181"/>
      <c r="O621" s="181"/>
      <c r="P621" s="167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39" t="str">
        <f>IF(原始数据!AU621="","",原始数据!AU621)</f>
        <v/>
      </c>
      <c r="R621" s="177"/>
      <c r="S621" s="177"/>
      <c r="T621" s="177"/>
      <c r="U621" s="167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39" t="str">
        <f>IF(原始数据!AW621="","",原始数据!AW621)</f>
        <v/>
      </c>
      <c r="W621" s="177"/>
      <c r="X621" s="177"/>
      <c r="Y621" s="177"/>
      <c r="Z621" s="167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39" t="str">
        <f>IF(原始数据!AY621="","",原始数据!AY621)</f>
        <v/>
      </c>
      <c r="AB621" s="177"/>
      <c r="AC621" s="177"/>
      <c r="AD621" s="177"/>
      <c r="AE621" s="139" t="str">
        <f>IF(原始数据!K621="","",原始数据!K621)</f>
        <v/>
      </c>
      <c r="AF621" s="139" t="str">
        <f>IF(原始数据!L621="","",原始数据!L621)</f>
        <v/>
      </c>
      <c r="AG621" s="139" t="str">
        <f>IF(原始数据!AZ621="","",原始数据!AZ621)</f>
        <v/>
      </c>
      <c r="AH621" s="177"/>
      <c r="AI621" s="177"/>
      <c r="AJ621" s="177"/>
      <c r="AK621" s="177"/>
      <c r="AL621" s="177"/>
      <c r="AM621" s="168"/>
      <c r="AN621" s="168"/>
      <c r="AO621" s="168"/>
      <c r="AP621" s="168"/>
      <c r="AQ621" s="182"/>
      <c r="AR621" s="182"/>
      <c r="AS621" s="182"/>
      <c r="AT621" s="182"/>
      <c r="AU621" s="183"/>
      <c r="AV621" s="183"/>
      <c r="AW621" s="183"/>
      <c r="AX621" s="183"/>
      <c r="AY621" s="184"/>
      <c r="AZ621" s="184"/>
      <c r="BA621" s="173"/>
      <c r="BB621" s="174"/>
      <c r="BC621" s="175">
        <f t="shared" si="37"/>
        <v>0</v>
      </c>
      <c r="BD621" s="175" t="str">
        <f t="shared" si="38"/>
        <v/>
      </c>
      <c r="BE621" s="142" t="str">
        <f t="shared" si="36"/>
        <v/>
      </c>
      <c r="BF621" s="176" t="str">
        <f t="shared" si="39"/>
        <v/>
      </c>
    </row>
    <row r="622" spans="1:58">
      <c r="A622" s="166">
        <f>输入错误检查!B621</f>
        <v>0</v>
      </c>
      <c r="B622" s="108" t="str">
        <f>原始数据!B622</f>
        <v/>
      </c>
      <c r="C622" s="108" t="str">
        <f>原始数据!C622</f>
        <v/>
      </c>
      <c r="D622" s="108" t="str">
        <f>原始数据!D622</f>
        <v/>
      </c>
      <c r="E622" s="108" t="str">
        <f>原始数据!E622</f>
        <v/>
      </c>
      <c r="F622" s="108" t="str">
        <f>原始数据!F622</f>
        <v/>
      </c>
      <c r="G622" s="108">
        <f>原始数据!G622</f>
        <v>4</v>
      </c>
      <c r="H622" s="108" t="str">
        <f>原始数据!H622</f>
        <v>下</v>
      </c>
      <c r="I622" s="108" t="str">
        <f>IF(原始数据!Y622="","",原始数据!Y622)</f>
        <v/>
      </c>
      <c r="J622" s="108" t="str">
        <f>原始数据!J622</f>
        <v/>
      </c>
      <c r="K622" s="167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39" t="str">
        <f>IF(原始数据!AT622="","",原始数据!AT622)</f>
        <v/>
      </c>
      <c r="M622" s="177"/>
      <c r="N622" s="181"/>
      <c r="O622" s="181"/>
      <c r="P622" s="167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39" t="str">
        <f>IF(原始数据!AU622="","",原始数据!AU622)</f>
        <v/>
      </c>
      <c r="R622" s="177"/>
      <c r="S622" s="177"/>
      <c r="T622" s="177"/>
      <c r="U622" s="167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39" t="str">
        <f>IF(原始数据!AW622="","",原始数据!AW622)</f>
        <v/>
      </c>
      <c r="W622" s="177"/>
      <c r="X622" s="177"/>
      <c r="Y622" s="177"/>
      <c r="Z622" s="167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39" t="str">
        <f>IF(原始数据!AY622="","",原始数据!AY622)</f>
        <v/>
      </c>
      <c r="AB622" s="177"/>
      <c r="AC622" s="177"/>
      <c r="AD622" s="177"/>
      <c r="AE622" s="139" t="str">
        <f>IF(原始数据!K622="","",原始数据!K622)</f>
        <v/>
      </c>
      <c r="AF622" s="139" t="str">
        <f>IF(原始数据!L622="","",原始数据!L622)</f>
        <v/>
      </c>
      <c r="AG622" s="139" t="str">
        <f>IF(原始数据!AZ622="","",原始数据!AZ622)</f>
        <v/>
      </c>
      <c r="AH622" s="177"/>
      <c r="AI622" s="177"/>
      <c r="AJ622" s="177"/>
      <c r="AK622" s="177"/>
      <c r="AL622" s="177"/>
      <c r="AM622" s="168"/>
      <c r="AN622" s="168"/>
      <c r="AO622" s="168"/>
      <c r="AP622" s="168"/>
      <c r="AQ622" s="182"/>
      <c r="AR622" s="182"/>
      <c r="AS622" s="182"/>
      <c r="AT622" s="182"/>
      <c r="AU622" s="183"/>
      <c r="AV622" s="183"/>
      <c r="AW622" s="183"/>
      <c r="AX622" s="183"/>
      <c r="AY622" s="184"/>
      <c r="AZ622" s="184"/>
      <c r="BA622" s="173"/>
      <c r="BB622" s="174"/>
      <c r="BC622" s="175">
        <f t="shared" si="37"/>
        <v>0</v>
      </c>
      <c r="BD622" s="175" t="str">
        <f t="shared" si="38"/>
        <v/>
      </c>
      <c r="BE622" s="142" t="str">
        <f t="shared" si="36"/>
        <v/>
      </c>
      <c r="BF622" s="176" t="str">
        <f t="shared" si="39"/>
        <v/>
      </c>
    </row>
    <row r="623" spans="1:58">
      <c r="A623" s="166">
        <f>输入错误检查!B622</f>
        <v>0</v>
      </c>
      <c r="B623" s="108" t="str">
        <f>原始数据!B623</f>
        <v/>
      </c>
      <c r="C623" s="108" t="str">
        <f>原始数据!C623</f>
        <v/>
      </c>
      <c r="D623" s="108" t="str">
        <f>原始数据!D623</f>
        <v/>
      </c>
      <c r="E623" s="108" t="str">
        <f>原始数据!E623</f>
        <v/>
      </c>
      <c r="F623" s="108" t="str">
        <f>原始数据!F623</f>
        <v/>
      </c>
      <c r="G623" s="108">
        <f>原始数据!G623</f>
        <v>5</v>
      </c>
      <c r="H623" s="108" t="str">
        <f>原始数据!H623</f>
        <v>上</v>
      </c>
      <c r="I623" s="108" t="str">
        <f>IF(原始数据!Y623="","",原始数据!Y623)</f>
        <v/>
      </c>
      <c r="J623" s="108" t="str">
        <f>原始数据!J623</f>
        <v/>
      </c>
      <c r="K623" s="167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39" t="str">
        <f>IF(原始数据!AT623="","",原始数据!AT623)</f>
        <v/>
      </c>
      <c r="M623" s="177"/>
      <c r="N623" s="181"/>
      <c r="O623" s="181"/>
      <c r="P623" s="167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39" t="str">
        <f>IF(原始数据!AU623="","",原始数据!AU623)</f>
        <v/>
      </c>
      <c r="R623" s="177"/>
      <c r="S623" s="177"/>
      <c r="T623" s="177"/>
      <c r="U623" s="167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39" t="str">
        <f>IF(原始数据!AW623="","",原始数据!AW623)</f>
        <v/>
      </c>
      <c r="W623" s="177"/>
      <c r="X623" s="177"/>
      <c r="Y623" s="177"/>
      <c r="Z623" s="167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39" t="str">
        <f>IF(原始数据!AY623="","",原始数据!AY623)</f>
        <v/>
      </c>
      <c r="AB623" s="177"/>
      <c r="AC623" s="177"/>
      <c r="AD623" s="177"/>
      <c r="AE623" s="139" t="str">
        <f>IF(原始数据!K623="","",原始数据!K623)</f>
        <v/>
      </c>
      <c r="AF623" s="139" t="str">
        <f>IF(原始数据!L623="","",原始数据!L623)</f>
        <v/>
      </c>
      <c r="AG623" s="139" t="str">
        <f>IF(原始数据!AZ623="","",原始数据!AZ623)</f>
        <v/>
      </c>
      <c r="AH623" s="177"/>
      <c r="AI623" s="177"/>
      <c r="AJ623" s="177"/>
      <c r="AK623" s="177"/>
      <c r="AL623" s="177"/>
      <c r="AM623" s="168"/>
      <c r="AN623" s="168"/>
      <c r="AO623" s="168"/>
      <c r="AP623" s="168"/>
      <c r="AQ623" s="182"/>
      <c r="AR623" s="182"/>
      <c r="AS623" s="182"/>
      <c r="AT623" s="182"/>
      <c r="AU623" s="183"/>
      <c r="AV623" s="183"/>
      <c r="AW623" s="183"/>
      <c r="AX623" s="183"/>
      <c r="AY623" s="184"/>
      <c r="AZ623" s="184"/>
      <c r="BA623" s="173"/>
      <c r="BB623" s="174"/>
      <c r="BC623" s="175">
        <f t="shared" si="37"/>
        <v>0</v>
      </c>
      <c r="BD623" s="175" t="str">
        <f t="shared" si="38"/>
        <v/>
      </c>
      <c r="BE623" s="142" t="str">
        <f t="shared" si="36"/>
        <v/>
      </c>
      <c r="BF623" s="176" t="str">
        <f t="shared" si="39"/>
        <v/>
      </c>
    </row>
    <row r="624" spans="1:58">
      <c r="A624" s="166">
        <f>输入错误检查!B623</f>
        <v>0</v>
      </c>
      <c r="B624" s="108" t="str">
        <f>原始数据!B624</f>
        <v/>
      </c>
      <c r="C624" s="108" t="str">
        <f>原始数据!C624</f>
        <v/>
      </c>
      <c r="D624" s="108" t="str">
        <f>原始数据!D624</f>
        <v/>
      </c>
      <c r="E624" s="108" t="str">
        <f>原始数据!E624</f>
        <v/>
      </c>
      <c r="F624" s="108" t="str">
        <f>原始数据!F624</f>
        <v/>
      </c>
      <c r="G624" s="108">
        <f>原始数据!G624</f>
        <v>5</v>
      </c>
      <c r="H624" s="108" t="str">
        <f>原始数据!H624</f>
        <v>下</v>
      </c>
      <c r="I624" s="108" t="str">
        <f>IF(原始数据!Y624="","",原始数据!Y624)</f>
        <v/>
      </c>
      <c r="J624" s="108" t="str">
        <f>原始数据!J624</f>
        <v/>
      </c>
      <c r="K624" s="167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39" t="str">
        <f>IF(原始数据!AT624="","",原始数据!AT624)</f>
        <v/>
      </c>
      <c r="M624" s="177"/>
      <c r="N624" s="181"/>
      <c r="O624" s="181"/>
      <c r="P624" s="167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39" t="str">
        <f>IF(原始数据!AU624="","",原始数据!AU624)</f>
        <v/>
      </c>
      <c r="R624" s="177"/>
      <c r="S624" s="177"/>
      <c r="T624" s="177"/>
      <c r="U624" s="167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39" t="str">
        <f>IF(原始数据!AW624="","",原始数据!AW624)</f>
        <v/>
      </c>
      <c r="W624" s="177"/>
      <c r="X624" s="177"/>
      <c r="Y624" s="177"/>
      <c r="Z624" s="167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39" t="str">
        <f>IF(原始数据!AY624="","",原始数据!AY624)</f>
        <v/>
      </c>
      <c r="AB624" s="177"/>
      <c r="AC624" s="177"/>
      <c r="AD624" s="177"/>
      <c r="AE624" s="139" t="str">
        <f>IF(原始数据!K624="","",原始数据!K624)</f>
        <v/>
      </c>
      <c r="AF624" s="139" t="str">
        <f>IF(原始数据!L624="","",原始数据!L624)</f>
        <v/>
      </c>
      <c r="AG624" s="139" t="str">
        <f>IF(原始数据!AZ624="","",原始数据!AZ624)</f>
        <v/>
      </c>
      <c r="AH624" s="177"/>
      <c r="AI624" s="177"/>
      <c r="AJ624" s="177"/>
      <c r="AK624" s="177"/>
      <c r="AL624" s="177"/>
      <c r="AM624" s="168"/>
      <c r="AN624" s="168"/>
      <c r="AO624" s="168"/>
      <c r="AP624" s="168"/>
      <c r="AQ624" s="182"/>
      <c r="AR624" s="182"/>
      <c r="AS624" s="182"/>
      <c r="AT624" s="182"/>
      <c r="AU624" s="183"/>
      <c r="AV624" s="183"/>
      <c r="AW624" s="183"/>
      <c r="AX624" s="183"/>
      <c r="AY624" s="184"/>
      <c r="AZ624" s="184"/>
      <c r="BA624" s="173"/>
      <c r="BB624" s="174"/>
      <c r="BC624" s="175">
        <f t="shared" si="37"/>
        <v>0</v>
      </c>
      <c r="BD624" s="175" t="str">
        <f t="shared" si="38"/>
        <v/>
      </c>
      <c r="BE624" s="142" t="str">
        <f t="shared" si="36"/>
        <v/>
      </c>
      <c r="BF624" s="176" t="str">
        <f t="shared" si="39"/>
        <v/>
      </c>
    </row>
    <row r="625" spans="1:58">
      <c r="A625" s="166">
        <f>输入错误检查!B624</f>
        <v>0</v>
      </c>
      <c r="B625" s="108" t="str">
        <f>原始数据!B625</f>
        <v/>
      </c>
      <c r="C625" s="108" t="str">
        <f>原始数据!C625</f>
        <v/>
      </c>
      <c r="D625" s="108" t="str">
        <f>原始数据!D625</f>
        <v/>
      </c>
      <c r="E625" s="108" t="str">
        <f>原始数据!E625</f>
        <v/>
      </c>
      <c r="F625" s="108" t="str">
        <f>原始数据!F625</f>
        <v/>
      </c>
      <c r="G625" s="108" t="str">
        <f>原始数据!G625</f>
        <v>加</v>
      </c>
      <c r="H625" s="108" t="str">
        <f>原始数据!H625</f>
        <v>上</v>
      </c>
      <c r="I625" s="108" t="str">
        <f>IF(原始数据!Y625="","",原始数据!Y625)</f>
        <v/>
      </c>
      <c r="J625" s="108" t="str">
        <f>原始数据!J625</f>
        <v/>
      </c>
      <c r="K625" s="167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39" t="str">
        <f>IF(原始数据!AT625="","",原始数据!AT625)</f>
        <v/>
      </c>
      <c r="M625" s="177"/>
      <c r="N625" s="181"/>
      <c r="O625" s="181"/>
      <c r="P625" s="167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39" t="str">
        <f>IF(原始数据!AU625="","",原始数据!AU625)</f>
        <v/>
      </c>
      <c r="R625" s="177"/>
      <c r="S625" s="177"/>
      <c r="T625" s="177"/>
      <c r="U625" s="167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39" t="str">
        <f>IF(原始数据!AW625="","",原始数据!AW625)</f>
        <v/>
      </c>
      <c r="W625" s="177"/>
      <c r="X625" s="177"/>
      <c r="Y625" s="177"/>
      <c r="Z625" s="167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39" t="str">
        <f>IF(原始数据!AY625="","",原始数据!AY625)</f>
        <v/>
      </c>
      <c r="AB625" s="177"/>
      <c r="AC625" s="177"/>
      <c r="AD625" s="177"/>
      <c r="AE625" s="139" t="str">
        <f>IF(原始数据!K625="","",原始数据!K625)</f>
        <v/>
      </c>
      <c r="AF625" s="139" t="str">
        <f>IF(原始数据!L625="","",原始数据!L625)</f>
        <v/>
      </c>
      <c r="AG625" s="139" t="str">
        <f>IF(原始数据!AZ625="","",原始数据!AZ625)</f>
        <v/>
      </c>
      <c r="AH625" s="177"/>
      <c r="AI625" s="177"/>
      <c r="AJ625" s="177"/>
      <c r="AK625" s="177"/>
      <c r="AL625" s="177"/>
      <c r="AM625" s="168"/>
      <c r="AN625" s="168"/>
      <c r="AO625" s="168"/>
      <c r="AP625" s="168"/>
      <c r="AQ625" s="182"/>
      <c r="AR625" s="182"/>
      <c r="AS625" s="182"/>
      <c r="AT625" s="182"/>
      <c r="AU625" s="183"/>
      <c r="AV625" s="183"/>
      <c r="AW625" s="183"/>
      <c r="AX625" s="183"/>
      <c r="AY625" s="184"/>
      <c r="AZ625" s="184"/>
      <c r="BA625" s="173"/>
      <c r="BB625" s="174"/>
      <c r="BC625" s="175">
        <f t="shared" si="37"/>
        <v>0</v>
      </c>
      <c r="BD625" s="175" t="str">
        <f t="shared" si="38"/>
        <v/>
      </c>
      <c r="BE625" s="142" t="str">
        <f t="shared" si="36"/>
        <v/>
      </c>
      <c r="BF625" s="176" t="str">
        <f t="shared" si="39"/>
        <v/>
      </c>
    </row>
    <row r="626" spans="1:58">
      <c r="A626" s="166">
        <f>输入错误检查!B625</f>
        <v>0</v>
      </c>
      <c r="B626" s="108" t="str">
        <f>原始数据!B626</f>
        <v/>
      </c>
      <c r="C626" s="108" t="str">
        <f>原始数据!C626</f>
        <v/>
      </c>
      <c r="D626" s="108" t="str">
        <f>原始数据!D626</f>
        <v/>
      </c>
      <c r="E626" s="108" t="str">
        <f>原始数据!E626</f>
        <v/>
      </c>
      <c r="F626" s="108" t="str">
        <f>原始数据!F626</f>
        <v/>
      </c>
      <c r="G626" s="108" t="str">
        <f>原始数据!G626</f>
        <v>加</v>
      </c>
      <c r="H626" s="108" t="str">
        <f>原始数据!H626</f>
        <v>下</v>
      </c>
      <c r="I626" s="108" t="str">
        <f>IF(原始数据!Y626="","",原始数据!Y626)</f>
        <v/>
      </c>
      <c r="J626" s="108" t="str">
        <f>原始数据!J626</f>
        <v/>
      </c>
      <c r="K626" s="167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39" t="str">
        <f>IF(原始数据!AT626="","",原始数据!AT626)</f>
        <v/>
      </c>
      <c r="M626" s="177"/>
      <c r="N626" s="181"/>
      <c r="O626" s="181"/>
      <c r="P626" s="167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39" t="str">
        <f>IF(原始数据!AU626="","",原始数据!AU626)</f>
        <v/>
      </c>
      <c r="R626" s="177"/>
      <c r="S626" s="177"/>
      <c r="T626" s="177"/>
      <c r="U626" s="167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39" t="str">
        <f>IF(原始数据!AW626="","",原始数据!AW626)</f>
        <v/>
      </c>
      <c r="W626" s="177"/>
      <c r="X626" s="177"/>
      <c r="Y626" s="177"/>
      <c r="Z626" s="167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39" t="str">
        <f>IF(原始数据!AY626="","",原始数据!AY626)</f>
        <v/>
      </c>
      <c r="AB626" s="177"/>
      <c r="AC626" s="177"/>
      <c r="AD626" s="177"/>
      <c r="AE626" s="139" t="str">
        <f>IF(原始数据!K626="","",原始数据!K626)</f>
        <v/>
      </c>
      <c r="AF626" s="139" t="str">
        <f>IF(原始数据!L626="","",原始数据!L626)</f>
        <v/>
      </c>
      <c r="AG626" s="139" t="str">
        <f>IF(原始数据!AZ626="","",原始数据!AZ626)</f>
        <v/>
      </c>
      <c r="AH626" s="177"/>
      <c r="AI626" s="177"/>
      <c r="AJ626" s="177"/>
      <c r="AK626" s="177"/>
      <c r="AL626" s="177"/>
      <c r="AM626" s="168"/>
      <c r="AN626" s="168"/>
      <c r="AO626" s="168"/>
      <c r="AP626" s="168"/>
      <c r="AQ626" s="182"/>
      <c r="AR626" s="182"/>
      <c r="AS626" s="182"/>
      <c r="AT626" s="182"/>
      <c r="AU626" s="183"/>
      <c r="AV626" s="183"/>
      <c r="AW626" s="183"/>
      <c r="AX626" s="183"/>
      <c r="AY626" s="184"/>
      <c r="AZ626" s="184"/>
      <c r="BA626" s="173"/>
      <c r="BB626" s="174"/>
      <c r="BC626" s="175">
        <f t="shared" si="37"/>
        <v>0</v>
      </c>
      <c r="BD626" s="175" t="str">
        <f t="shared" si="38"/>
        <v/>
      </c>
      <c r="BE626" s="142" t="str">
        <f t="shared" si="36"/>
        <v/>
      </c>
      <c r="BF626" s="176" t="str">
        <f t="shared" si="39"/>
        <v/>
      </c>
    </row>
    <row r="627" spans="1:58">
      <c r="A627" s="166">
        <f>输入错误检查!B626</f>
        <v>0</v>
      </c>
      <c r="B627" s="108" t="str">
        <f>原始数据!B627</f>
        <v/>
      </c>
      <c r="C627" s="108" t="str">
        <f>原始数据!C627</f>
        <v/>
      </c>
      <c r="D627" s="108" t="str">
        <f>原始数据!D627</f>
        <v/>
      </c>
      <c r="E627" s="108" t="str">
        <f>原始数据!E627</f>
        <v/>
      </c>
      <c r="F627" s="108" t="str">
        <f>原始数据!F627</f>
        <v/>
      </c>
      <c r="G627" s="108">
        <f>原始数据!G627</f>
        <v>1</v>
      </c>
      <c r="H627" s="108" t="str">
        <f>原始数据!H627</f>
        <v>上</v>
      </c>
      <c r="I627" s="108" t="str">
        <f>IF(原始数据!Y627="","",原始数据!Y627)</f>
        <v/>
      </c>
      <c r="J627" s="108" t="str">
        <f>原始数据!J627</f>
        <v/>
      </c>
      <c r="K627" s="167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39" t="str">
        <f>IF(原始数据!AT627="","",原始数据!AT627)</f>
        <v/>
      </c>
      <c r="M627" s="177"/>
      <c r="N627" s="181"/>
      <c r="O627" s="181"/>
      <c r="P627" s="167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39" t="str">
        <f>IF(原始数据!AU627="","",原始数据!AU627)</f>
        <v/>
      </c>
      <c r="R627" s="177"/>
      <c r="S627" s="177"/>
      <c r="T627" s="177"/>
      <c r="U627" s="167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39" t="str">
        <f>IF(原始数据!AW627="","",原始数据!AW627)</f>
        <v/>
      </c>
      <c r="W627" s="177"/>
      <c r="X627" s="177"/>
      <c r="Y627" s="177"/>
      <c r="Z627" s="167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39" t="str">
        <f>IF(原始数据!AY627="","",原始数据!AY627)</f>
        <v/>
      </c>
      <c r="AB627" s="177"/>
      <c r="AC627" s="177"/>
      <c r="AD627" s="177"/>
      <c r="AE627" s="139" t="str">
        <f>IF(原始数据!K627="","",原始数据!K627)</f>
        <v/>
      </c>
      <c r="AF627" s="139" t="str">
        <f>IF(原始数据!L627="","",原始数据!L627)</f>
        <v/>
      </c>
      <c r="AG627" s="139" t="str">
        <f>IF(原始数据!AZ627="","",原始数据!AZ627)</f>
        <v/>
      </c>
      <c r="AH627" s="177"/>
      <c r="AI627" s="177"/>
      <c r="AJ627" s="177"/>
      <c r="AK627" s="177"/>
      <c r="AL627" s="177"/>
      <c r="AM627" s="168"/>
      <c r="AN627" s="168"/>
      <c r="AO627" s="168"/>
      <c r="AP627" s="168"/>
      <c r="AQ627" s="182"/>
      <c r="AR627" s="182"/>
      <c r="AS627" s="182"/>
      <c r="AT627" s="182"/>
      <c r="AU627" s="183"/>
      <c r="AV627" s="183"/>
      <c r="AW627" s="183"/>
      <c r="AX627" s="183"/>
      <c r="AY627" s="184"/>
      <c r="AZ627" s="184"/>
      <c r="BA627" s="173"/>
      <c r="BB627" s="174"/>
      <c r="BC627" s="175">
        <f t="shared" si="37"/>
        <v>0</v>
      </c>
      <c r="BD627" s="175" t="str">
        <f t="shared" si="38"/>
        <v/>
      </c>
      <c r="BE627" s="142" t="str">
        <f t="shared" si="36"/>
        <v/>
      </c>
      <c r="BF627" s="176" t="str">
        <f t="shared" si="39"/>
        <v/>
      </c>
    </row>
    <row r="628" spans="1:58">
      <c r="A628" s="166">
        <f>输入错误检查!B627</f>
        <v>0</v>
      </c>
      <c r="B628" s="108" t="str">
        <f>原始数据!B628</f>
        <v/>
      </c>
      <c r="C628" s="108" t="str">
        <f>原始数据!C628</f>
        <v/>
      </c>
      <c r="D628" s="108" t="str">
        <f>原始数据!D628</f>
        <v/>
      </c>
      <c r="E628" s="108" t="str">
        <f>原始数据!E628</f>
        <v/>
      </c>
      <c r="F628" s="108" t="str">
        <f>原始数据!F628</f>
        <v/>
      </c>
      <c r="G628" s="108">
        <f>原始数据!G628</f>
        <v>1</v>
      </c>
      <c r="H628" s="108" t="str">
        <f>原始数据!H628</f>
        <v>下</v>
      </c>
      <c r="I628" s="108" t="str">
        <f>IF(原始数据!Y628="","",原始数据!Y628)</f>
        <v/>
      </c>
      <c r="J628" s="108" t="str">
        <f>原始数据!J628</f>
        <v/>
      </c>
      <c r="K628" s="167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39" t="str">
        <f>IF(原始数据!AT628="","",原始数据!AT628)</f>
        <v/>
      </c>
      <c r="M628" s="177"/>
      <c r="N628" s="181"/>
      <c r="O628" s="181"/>
      <c r="P628" s="167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39" t="str">
        <f>IF(原始数据!AU628="","",原始数据!AU628)</f>
        <v/>
      </c>
      <c r="R628" s="177"/>
      <c r="S628" s="177"/>
      <c r="T628" s="177"/>
      <c r="U628" s="167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39" t="str">
        <f>IF(原始数据!AW628="","",原始数据!AW628)</f>
        <v/>
      </c>
      <c r="W628" s="177"/>
      <c r="X628" s="177"/>
      <c r="Y628" s="177"/>
      <c r="Z628" s="167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39" t="str">
        <f>IF(原始数据!AY628="","",原始数据!AY628)</f>
        <v/>
      </c>
      <c r="AB628" s="177"/>
      <c r="AC628" s="177"/>
      <c r="AD628" s="177"/>
      <c r="AE628" s="139" t="str">
        <f>IF(原始数据!K628="","",原始数据!K628)</f>
        <v/>
      </c>
      <c r="AF628" s="139" t="str">
        <f>IF(原始数据!L628="","",原始数据!L628)</f>
        <v/>
      </c>
      <c r="AG628" s="139" t="str">
        <f>IF(原始数据!AZ628="","",原始数据!AZ628)</f>
        <v/>
      </c>
      <c r="AH628" s="177"/>
      <c r="AI628" s="177"/>
      <c r="AJ628" s="177"/>
      <c r="AK628" s="177"/>
      <c r="AL628" s="177"/>
      <c r="AM628" s="168"/>
      <c r="AN628" s="168"/>
      <c r="AO628" s="168"/>
      <c r="AP628" s="168"/>
      <c r="AQ628" s="182"/>
      <c r="AR628" s="182"/>
      <c r="AS628" s="182"/>
      <c r="AT628" s="182"/>
      <c r="AU628" s="183"/>
      <c r="AV628" s="183"/>
      <c r="AW628" s="183"/>
      <c r="AX628" s="183"/>
      <c r="AY628" s="184"/>
      <c r="AZ628" s="184"/>
      <c r="BA628" s="173"/>
      <c r="BB628" s="174"/>
      <c r="BC628" s="175">
        <f t="shared" si="37"/>
        <v>0</v>
      </c>
      <c r="BD628" s="175" t="str">
        <f t="shared" si="38"/>
        <v/>
      </c>
      <c r="BE628" s="142" t="str">
        <f t="shared" si="36"/>
        <v/>
      </c>
      <c r="BF628" s="176" t="str">
        <f t="shared" si="39"/>
        <v/>
      </c>
    </row>
    <row r="629" spans="1:58">
      <c r="A629" s="166">
        <f>输入错误检查!B628</f>
        <v>0</v>
      </c>
      <c r="B629" s="108" t="str">
        <f>原始数据!B629</f>
        <v/>
      </c>
      <c r="C629" s="108" t="str">
        <f>原始数据!C629</f>
        <v/>
      </c>
      <c r="D629" s="108" t="str">
        <f>原始数据!D629</f>
        <v/>
      </c>
      <c r="E629" s="108" t="str">
        <f>原始数据!E629</f>
        <v/>
      </c>
      <c r="F629" s="108" t="str">
        <f>原始数据!F629</f>
        <v/>
      </c>
      <c r="G629" s="108">
        <f>原始数据!G629</f>
        <v>2</v>
      </c>
      <c r="H629" s="108" t="str">
        <f>原始数据!H629</f>
        <v>上</v>
      </c>
      <c r="I629" s="108" t="str">
        <f>IF(原始数据!Y629="","",原始数据!Y629)</f>
        <v/>
      </c>
      <c r="J629" s="108" t="str">
        <f>原始数据!J629</f>
        <v/>
      </c>
      <c r="K629" s="167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39" t="str">
        <f>IF(原始数据!AT629="","",原始数据!AT629)</f>
        <v/>
      </c>
      <c r="M629" s="177"/>
      <c r="N629" s="181"/>
      <c r="O629" s="181"/>
      <c r="P629" s="167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39" t="str">
        <f>IF(原始数据!AU629="","",原始数据!AU629)</f>
        <v/>
      </c>
      <c r="R629" s="177"/>
      <c r="S629" s="177"/>
      <c r="T629" s="177"/>
      <c r="U629" s="167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39" t="str">
        <f>IF(原始数据!AW629="","",原始数据!AW629)</f>
        <v/>
      </c>
      <c r="W629" s="177"/>
      <c r="X629" s="177"/>
      <c r="Y629" s="177"/>
      <c r="Z629" s="167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39" t="str">
        <f>IF(原始数据!AY629="","",原始数据!AY629)</f>
        <v/>
      </c>
      <c r="AB629" s="177"/>
      <c r="AC629" s="177"/>
      <c r="AD629" s="177"/>
      <c r="AE629" s="139" t="str">
        <f>IF(原始数据!K629="","",原始数据!K629)</f>
        <v/>
      </c>
      <c r="AF629" s="139" t="str">
        <f>IF(原始数据!L629="","",原始数据!L629)</f>
        <v/>
      </c>
      <c r="AG629" s="139" t="str">
        <f>IF(原始数据!AZ629="","",原始数据!AZ629)</f>
        <v/>
      </c>
      <c r="AH629" s="177"/>
      <c r="AI629" s="177"/>
      <c r="AJ629" s="177"/>
      <c r="AK629" s="177"/>
      <c r="AL629" s="177"/>
      <c r="AM629" s="168"/>
      <c r="AN629" s="168"/>
      <c r="AO629" s="168"/>
      <c r="AP629" s="168"/>
      <c r="AQ629" s="182"/>
      <c r="AR629" s="182"/>
      <c r="AS629" s="182"/>
      <c r="AT629" s="182"/>
      <c r="AU629" s="183"/>
      <c r="AV629" s="183"/>
      <c r="AW629" s="183"/>
      <c r="AX629" s="183"/>
      <c r="AY629" s="184"/>
      <c r="AZ629" s="184"/>
      <c r="BA629" s="173"/>
      <c r="BB629" s="174"/>
      <c r="BC629" s="175">
        <f t="shared" si="37"/>
        <v>0</v>
      </c>
      <c r="BD629" s="175" t="str">
        <f t="shared" si="38"/>
        <v/>
      </c>
      <c r="BE629" s="142" t="str">
        <f t="shared" si="36"/>
        <v/>
      </c>
      <c r="BF629" s="176" t="str">
        <f t="shared" si="39"/>
        <v/>
      </c>
    </row>
    <row r="630" spans="1:58">
      <c r="A630" s="166">
        <f>输入错误检查!B629</f>
        <v>0</v>
      </c>
      <c r="B630" s="108" t="str">
        <f>原始数据!B630</f>
        <v/>
      </c>
      <c r="C630" s="108" t="str">
        <f>原始数据!C630</f>
        <v/>
      </c>
      <c r="D630" s="108" t="str">
        <f>原始数据!D630</f>
        <v/>
      </c>
      <c r="E630" s="108" t="str">
        <f>原始数据!E630</f>
        <v/>
      </c>
      <c r="F630" s="108" t="str">
        <f>原始数据!F630</f>
        <v/>
      </c>
      <c r="G630" s="108">
        <f>原始数据!G630</f>
        <v>2</v>
      </c>
      <c r="H630" s="108" t="str">
        <f>原始数据!H630</f>
        <v>下</v>
      </c>
      <c r="I630" s="108" t="str">
        <f>IF(原始数据!Y630="","",原始数据!Y630)</f>
        <v/>
      </c>
      <c r="J630" s="108" t="str">
        <f>原始数据!J630</f>
        <v/>
      </c>
      <c r="K630" s="167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39" t="str">
        <f>IF(原始数据!AT630="","",原始数据!AT630)</f>
        <v/>
      </c>
      <c r="M630" s="177"/>
      <c r="N630" s="181"/>
      <c r="O630" s="181"/>
      <c r="P630" s="167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39" t="str">
        <f>IF(原始数据!AU630="","",原始数据!AU630)</f>
        <v/>
      </c>
      <c r="R630" s="177"/>
      <c r="S630" s="177"/>
      <c r="T630" s="177"/>
      <c r="U630" s="167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39" t="str">
        <f>IF(原始数据!AW630="","",原始数据!AW630)</f>
        <v/>
      </c>
      <c r="W630" s="177"/>
      <c r="X630" s="177"/>
      <c r="Y630" s="177"/>
      <c r="Z630" s="167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39" t="str">
        <f>IF(原始数据!AY630="","",原始数据!AY630)</f>
        <v/>
      </c>
      <c r="AB630" s="177"/>
      <c r="AC630" s="177"/>
      <c r="AD630" s="177"/>
      <c r="AE630" s="139" t="str">
        <f>IF(原始数据!K630="","",原始数据!K630)</f>
        <v/>
      </c>
      <c r="AF630" s="139" t="str">
        <f>IF(原始数据!L630="","",原始数据!L630)</f>
        <v/>
      </c>
      <c r="AG630" s="139" t="str">
        <f>IF(原始数据!AZ630="","",原始数据!AZ630)</f>
        <v/>
      </c>
      <c r="AH630" s="177"/>
      <c r="AI630" s="177"/>
      <c r="AJ630" s="177"/>
      <c r="AK630" s="177"/>
      <c r="AL630" s="177"/>
      <c r="AM630" s="168"/>
      <c r="AN630" s="168"/>
      <c r="AO630" s="168"/>
      <c r="AP630" s="168"/>
      <c r="AQ630" s="182"/>
      <c r="AR630" s="182"/>
      <c r="AS630" s="182"/>
      <c r="AT630" s="182"/>
      <c r="AU630" s="183"/>
      <c r="AV630" s="183"/>
      <c r="AW630" s="183"/>
      <c r="AX630" s="183"/>
      <c r="AY630" s="184"/>
      <c r="AZ630" s="184"/>
      <c r="BA630" s="173"/>
      <c r="BB630" s="174"/>
      <c r="BC630" s="175">
        <f t="shared" si="37"/>
        <v>0</v>
      </c>
      <c r="BD630" s="175" t="str">
        <f t="shared" si="38"/>
        <v/>
      </c>
      <c r="BE630" s="142" t="str">
        <f t="shared" si="36"/>
        <v/>
      </c>
      <c r="BF630" s="176" t="str">
        <f t="shared" si="39"/>
        <v/>
      </c>
    </row>
    <row r="631" spans="1:58">
      <c r="A631" s="166">
        <f>输入错误检查!B630</f>
        <v>0</v>
      </c>
      <c r="B631" s="108" t="str">
        <f>原始数据!B631</f>
        <v/>
      </c>
      <c r="C631" s="108" t="str">
        <f>原始数据!C631</f>
        <v/>
      </c>
      <c r="D631" s="108" t="str">
        <f>原始数据!D631</f>
        <v/>
      </c>
      <c r="E631" s="108" t="str">
        <f>原始数据!E631</f>
        <v/>
      </c>
      <c r="F631" s="108" t="str">
        <f>原始数据!F631</f>
        <v/>
      </c>
      <c r="G631" s="108">
        <f>原始数据!G631</f>
        <v>3</v>
      </c>
      <c r="H631" s="108" t="str">
        <f>原始数据!H631</f>
        <v>上</v>
      </c>
      <c r="I631" s="108" t="str">
        <f>IF(原始数据!Y631="","",原始数据!Y631)</f>
        <v/>
      </c>
      <c r="J631" s="108" t="str">
        <f>原始数据!J631</f>
        <v/>
      </c>
      <c r="K631" s="167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39" t="str">
        <f>IF(原始数据!AT631="","",原始数据!AT631)</f>
        <v/>
      </c>
      <c r="M631" s="177"/>
      <c r="N631" s="181"/>
      <c r="O631" s="181"/>
      <c r="P631" s="167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39" t="str">
        <f>IF(原始数据!AU631="","",原始数据!AU631)</f>
        <v/>
      </c>
      <c r="R631" s="177"/>
      <c r="S631" s="177"/>
      <c r="T631" s="177"/>
      <c r="U631" s="167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39" t="str">
        <f>IF(原始数据!AW631="","",原始数据!AW631)</f>
        <v/>
      </c>
      <c r="W631" s="177"/>
      <c r="X631" s="177"/>
      <c r="Y631" s="177"/>
      <c r="Z631" s="167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39" t="str">
        <f>IF(原始数据!AY631="","",原始数据!AY631)</f>
        <v/>
      </c>
      <c r="AB631" s="177"/>
      <c r="AC631" s="177"/>
      <c r="AD631" s="177"/>
      <c r="AE631" s="139" t="str">
        <f>IF(原始数据!K631="","",原始数据!K631)</f>
        <v/>
      </c>
      <c r="AF631" s="139" t="str">
        <f>IF(原始数据!L631="","",原始数据!L631)</f>
        <v/>
      </c>
      <c r="AG631" s="139" t="str">
        <f>IF(原始数据!AZ631="","",原始数据!AZ631)</f>
        <v/>
      </c>
      <c r="AH631" s="177"/>
      <c r="AI631" s="177"/>
      <c r="AJ631" s="177"/>
      <c r="AK631" s="177"/>
      <c r="AL631" s="177"/>
      <c r="AM631" s="168"/>
      <c r="AN631" s="168"/>
      <c r="AO631" s="168"/>
      <c r="AP631" s="168"/>
      <c r="AQ631" s="182"/>
      <c r="AR631" s="182"/>
      <c r="AS631" s="182"/>
      <c r="AT631" s="182"/>
      <c r="AU631" s="183"/>
      <c r="AV631" s="183"/>
      <c r="AW631" s="183"/>
      <c r="AX631" s="183"/>
      <c r="AY631" s="184"/>
      <c r="AZ631" s="184"/>
      <c r="BA631" s="173"/>
      <c r="BB631" s="174"/>
      <c r="BC631" s="175">
        <f t="shared" si="37"/>
        <v>0</v>
      </c>
      <c r="BD631" s="175" t="str">
        <f t="shared" si="38"/>
        <v/>
      </c>
      <c r="BE631" s="142" t="str">
        <f t="shared" si="36"/>
        <v/>
      </c>
      <c r="BF631" s="176" t="str">
        <f t="shared" si="39"/>
        <v/>
      </c>
    </row>
    <row r="632" spans="1:58">
      <c r="A632" s="166">
        <f>输入错误检查!B631</f>
        <v>0</v>
      </c>
      <c r="B632" s="108" t="str">
        <f>原始数据!B632</f>
        <v/>
      </c>
      <c r="C632" s="108" t="str">
        <f>原始数据!C632</f>
        <v/>
      </c>
      <c r="D632" s="108" t="str">
        <f>原始数据!D632</f>
        <v/>
      </c>
      <c r="E632" s="108" t="str">
        <f>原始数据!E632</f>
        <v/>
      </c>
      <c r="F632" s="108" t="str">
        <f>原始数据!F632</f>
        <v/>
      </c>
      <c r="G632" s="108">
        <f>原始数据!G632</f>
        <v>3</v>
      </c>
      <c r="H632" s="108" t="str">
        <f>原始数据!H632</f>
        <v>下</v>
      </c>
      <c r="I632" s="108" t="str">
        <f>IF(原始数据!Y632="","",原始数据!Y632)</f>
        <v/>
      </c>
      <c r="J632" s="108" t="str">
        <f>原始数据!J632</f>
        <v/>
      </c>
      <c r="K632" s="167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39" t="str">
        <f>IF(原始数据!AT632="","",原始数据!AT632)</f>
        <v/>
      </c>
      <c r="M632" s="177"/>
      <c r="N632" s="181"/>
      <c r="O632" s="181"/>
      <c r="P632" s="167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39" t="str">
        <f>IF(原始数据!AU632="","",原始数据!AU632)</f>
        <v/>
      </c>
      <c r="R632" s="177"/>
      <c r="S632" s="177"/>
      <c r="T632" s="177"/>
      <c r="U632" s="167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39" t="str">
        <f>IF(原始数据!AW632="","",原始数据!AW632)</f>
        <v/>
      </c>
      <c r="W632" s="177"/>
      <c r="X632" s="177"/>
      <c r="Y632" s="177"/>
      <c r="Z632" s="167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39" t="str">
        <f>IF(原始数据!AY632="","",原始数据!AY632)</f>
        <v/>
      </c>
      <c r="AB632" s="177"/>
      <c r="AC632" s="177"/>
      <c r="AD632" s="177"/>
      <c r="AE632" s="139" t="str">
        <f>IF(原始数据!K632="","",原始数据!K632)</f>
        <v/>
      </c>
      <c r="AF632" s="139" t="str">
        <f>IF(原始数据!L632="","",原始数据!L632)</f>
        <v/>
      </c>
      <c r="AG632" s="139" t="str">
        <f>IF(原始数据!AZ632="","",原始数据!AZ632)</f>
        <v/>
      </c>
      <c r="AH632" s="177"/>
      <c r="AI632" s="177"/>
      <c r="AJ632" s="177"/>
      <c r="AK632" s="177"/>
      <c r="AL632" s="177"/>
      <c r="AM632" s="168"/>
      <c r="AN632" s="168"/>
      <c r="AO632" s="168"/>
      <c r="AP632" s="168"/>
      <c r="AQ632" s="182"/>
      <c r="AR632" s="182"/>
      <c r="AS632" s="182"/>
      <c r="AT632" s="182"/>
      <c r="AU632" s="183"/>
      <c r="AV632" s="183"/>
      <c r="AW632" s="183"/>
      <c r="AX632" s="183"/>
      <c r="AY632" s="184"/>
      <c r="AZ632" s="184"/>
      <c r="BA632" s="173"/>
      <c r="BB632" s="174"/>
      <c r="BC632" s="175">
        <f t="shared" si="37"/>
        <v>0</v>
      </c>
      <c r="BD632" s="175" t="str">
        <f t="shared" si="38"/>
        <v/>
      </c>
      <c r="BE632" s="142" t="str">
        <f t="shared" si="36"/>
        <v/>
      </c>
      <c r="BF632" s="176" t="str">
        <f t="shared" si="39"/>
        <v/>
      </c>
    </row>
    <row r="633" spans="1:58">
      <c r="A633" s="166">
        <f>输入错误检查!B632</f>
        <v>0</v>
      </c>
      <c r="B633" s="108" t="str">
        <f>原始数据!B633</f>
        <v/>
      </c>
      <c r="C633" s="108" t="str">
        <f>原始数据!C633</f>
        <v/>
      </c>
      <c r="D633" s="108" t="str">
        <f>原始数据!D633</f>
        <v/>
      </c>
      <c r="E633" s="108" t="str">
        <f>原始数据!E633</f>
        <v/>
      </c>
      <c r="F633" s="108" t="str">
        <f>原始数据!F633</f>
        <v/>
      </c>
      <c r="G633" s="108">
        <f>原始数据!G633</f>
        <v>4</v>
      </c>
      <c r="H633" s="108" t="str">
        <f>原始数据!H633</f>
        <v>上</v>
      </c>
      <c r="I633" s="108" t="str">
        <f>IF(原始数据!Y633="","",原始数据!Y633)</f>
        <v/>
      </c>
      <c r="J633" s="108" t="str">
        <f>原始数据!J633</f>
        <v/>
      </c>
      <c r="K633" s="167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39" t="str">
        <f>IF(原始数据!AT633="","",原始数据!AT633)</f>
        <v/>
      </c>
      <c r="M633" s="177"/>
      <c r="N633" s="181"/>
      <c r="O633" s="181"/>
      <c r="P633" s="167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39" t="str">
        <f>IF(原始数据!AU633="","",原始数据!AU633)</f>
        <v/>
      </c>
      <c r="R633" s="177"/>
      <c r="S633" s="177"/>
      <c r="T633" s="177"/>
      <c r="U633" s="167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39" t="str">
        <f>IF(原始数据!AW633="","",原始数据!AW633)</f>
        <v/>
      </c>
      <c r="W633" s="177"/>
      <c r="X633" s="177"/>
      <c r="Y633" s="177"/>
      <c r="Z633" s="167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39" t="str">
        <f>IF(原始数据!AY633="","",原始数据!AY633)</f>
        <v/>
      </c>
      <c r="AB633" s="177"/>
      <c r="AC633" s="177"/>
      <c r="AD633" s="177"/>
      <c r="AE633" s="139" t="str">
        <f>IF(原始数据!K633="","",原始数据!K633)</f>
        <v/>
      </c>
      <c r="AF633" s="139" t="str">
        <f>IF(原始数据!L633="","",原始数据!L633)</f>
        <v/>
      </c>
      <c r="AG633" s="139" t="str">
        <f>IF(原始数据!AZ633="","",原始数据!AZ633)</f>
        <v/>
      </c>
      <c r="AH633" s="177"/>
      <c r="AI633" s="177"/>
      <c r="AJ633" s="177"/>
      <c r="AK633" s="177"/>
      <c r="AL633" s="177"/>
      <c r="AM633" s="168"/>
      <c r="AN633" s="168"/>
      <c r="AO633" s="168"/>
      <c r="AP633" s="168"/>
      <c r="AQ633" s="182"/>
      <c r="AR633" s="182"/>
      <c r="AS633" s="182"/>
      <c r="AT633" s="182"/>
      <c r="AU633" s="183"/>
      <c r="AV633" s="183"/>
      <c r="AW633" s="183"/>
      <c r="AX633" s="183"/>
      <c r="AY633" s="184"/>
      <c r="AZ633" s="184"/>
      <c r="BA633" s="173"/>
      <c r="BB633" s="174"/>
      <c r="BC633" s="175">
        <f t="shared" si="37"/>
        <v>0</v>
      </c>
      <c r="BD633" s="175" t="str">
        <f t="shared" si="38"/>
        <v/>
      </c>
      <c r="BE633" s="142" t="str">
        <f t="shared" si="36"/>
        <v/>
      </c>
      <c r="BF633" s="176" t="str">
        <f t="shared" si="39"/>
        <v/>
      </c>
    </row>
    <row r="634" spans="1:58">
      <c r="A634" s="166">
        <f>输入错误检查!B633</f>
        <v>0</v>
      </c>
      <c r="B634" s="108" t="str">
        <f>原始数据!B634</f>
        <v/>
      </c>
      <c r="C634" s="108" t="str">
        <f>原始数据!C634</f>
        <v/>
      </c>
      <c r="D634" s="108" t="str">
        <f>原始数据!D634</f>
        <v/>
      </c>
      <c r="E634" s="108" t="str">
        <f>原始数据!E634</f>
        <v/>
      </c>
      <c r="F634" s="108" t="str">
        <f>原始数据!F634</f>
        <v/>
      </c>
      <c r="G634" s="108">
        <f>原始数据!G634</f>
        <v>4</v>
      </c>
      <c r="H634" s="108" t="str">
        <f>原始数据!H634</f>
        <v>下</v>
      </c>
      <c r="I634" s="108" t="str">
        <f>IF(原始数据!Y634="","",原始数据!Y634)</f>
        <v/>
      </c>
      <c r="J634" s="108" t="str">
        <f>原始数据!J634</f>
        <v/>
      </c>
      <c r="K634" s="167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39" t="str">
        <f>IF(原始数据!AT634="","",原始数据!AT634)</f>
        <v/>
      </c>
      <c r="M634" s="177"/>
      <c r="N634" s="181"/>
      <c r="O634" s="181"/>
      <c r="P634" s="167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39" t="str">
        <f>IF(原始数据!AU634="","",原始数据!AU634)</f>
        <v/>
      </c>
      <c r="R634" s="177"/>
      <c r="S634" s="177"/>
      <c r="T634" s="177"/>
      <c r="U634" s="167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39" t="str">
        <f>IF(原始数据!AW634="","",原始数据!AW634)</f>
        <v/>
      </c>
      <c r="W634" s="177"/>
      <c r="X634" s="177"/>
      <c r="Y634" s="177"/>
      <c r="Z634" s="167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39" t="str">
        <f>IF(原始数据!AY634="","",原始数据!AY634)</f>
        <v/>
      </c>
      <c r="AB634" s="177"/>
      <c r="AC634" s="177"/>
      <c r="AD634" s="177"/>
      <c r="AE634" s="139" t="str">
        <f>IF(原始数据!K634="","",原始数据!K634)</f>
        <v/>
      </c>
      <c r="AF634" s="139" t="str">
        <f>IF(原始数据!L634="","",原始数据!L634)</f>
        <v/>
      </c>
      <c r="AG634" s="139" t="str">
        <f>IF(原始数据!AZ634="","",原始数据!AZ634)</f>
        <v/>
      </c>
      <c r="AH634" s="177"/>
      <c r="AI634" s="177"/>
      <c r="AJ634" s="177"/>
      <c r="AK634" s="177"/>
      <c r="AL634" s="177"/>
      <c r="AM634" s="168"/>
      <c r="AN634" s="168"/>
      <c r="AO634" s="168"/>
      <c r="AP634" s="168"/>
      <c r="AQ634" s="182"/>
      <c r="AR634" s="182"/>
      <c r="AS634" s="182"/>
      <c r="AT634" s="182"/>
      <c r="AU634" s="183"/>
      <c r="AV634" s="183"/>
      <c r="AW634" s="183"/>
      <c r="AX634" s="183"/>
      <c r="AY634" s="184"/>
      <c r="AZ634" s="184"/>
      <c r="BA634" s="173"/>
      <c r="BB634" s="174"/>
      <c r="BC634" s="175">
        <f t="shared" si="37"/>
        <v>0</v>
      </c>
      <c r="BD634" s="175" t="str">
        <f t="shared" si="38"/>
        <v/>
      </c>
      <c r="BE634" s="142" t="str">
        <f t="shared" si="36"/>
        <v/>
      </c>
      <c r="BF634" s="176" t="str">
        <f t="shared" si="39"/>
        <v/>
      </c>
    </row>
    <row r="635" spans="1:58">
      <c r="A635" s="166">
        <f>输入错误检查!B634</f>
        <v>0</v>
      </c>
      <c r="B635" s="108" t="str">
        <f>原始数据!B635</f>
        <v/>
      </c>
      <c r="C635" s="108" t="str">
        <f>原始数据!C635</f>
        <v/>
      </c>
      <c r="D635" s="108" t="str">
        <f>原始数据!D635</f>
        <v/>
      </c>
      <c r="E635" s="108" t="str">
        <f>原始数据!E635</f>
        <v/>
      </c>
      <c r="F635" s="108" t="str">
        <f>原始数据!F635</f>
        <v/>
      </c>
      <c r="G635" s="108">
        <f>原始数据!G635</f>
        <v>5</v>
      </c>
      <c r="H635" s="108" t="str">
        <f>原始数据!H635</f>
        <v>上</v>
      </c>
      <c r="I635" s="108" t="str">
        <f>IF(原始数据!Y635="","",原始数据!Y635)</f>
        <v/>
      </c>
      <c r="J635" s="108" t="str">
        <f>原始数据!J635</f>
        <v/>
      </c>
      <c r="K635" s="167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39" t="str">
        <f>IF(原始数据!AT635="","",原始数据!AT635)</f>
        <v/>
      </c>
      <c r="M635" s="177"/>
      <c r="N635" s="181"/>
      <c r="O635" s="181"/>
      <c r="P635" s="167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39" t="str">
        <f>IF(原始数据!AU635="","",原始数据!AU635)</f>
        <v/>
      </c>
      <c r="R635" s="177"/>
      <c r="S635" s="177"/>
      <c r="T635" s="177"/>
      <c r="U635" s="167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39" t="str">
        <f>IF(原始数据!AW635="","",原始数据!AW635)</f>
        <v/>
      </c>
      <c r="W635" s="177"/>
      <c r="X635" s="177"/>
      <c r="Y635" s="177"/>
      <c r="Z635" s="167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39" t="str">
        <f>IF(原始数据!AY635="","",原始数据!AY635)</f>
        <v/>
      </c>
      <c r="AB635" s="177"/>
      <c r="AC635" s="177"/>
      <c r="AD635" s="177"/>
      <c r="AE635" s="139" t="str">
        <f>IF(原始数据!K635="","",原始数据!K635)</f>
        <v/>
      </c>
      <c r="AF635" s="139" t="str">
        <f>IF(原始数据!L635="","",原始数据!L635)</f>
        <v/>
      </c>
      <c r="AG635" s="139" t="str">
        <f>IF(原始数据!AZ635="","",原始数据!AZ635)</f>
        <v/>
      </c>
      <c r="AH635" s="177"/>
      <c r="AI635" s="177"/>
      <c r="AJ635" s="177"/>
      <c r="AK635" s="177"/>
      <c r="AL635" s="177"/>
      <c r="AM635" s="168"/>
      <c r="AN635" s="168"/>
      <c r="AO635" s="168"/>
      <c r="AP635" s="168"/>
      <c r="AQ635" s="182"/>
      <c r="AR635" s="182"/>
      <c r="AS635" s="182"/>
      <c r="AT635" s="182"/>
      <c r="AU635" s="183"/>
      <c r="AV635" s="183"/>
      <c r="AW635" s="183"/>
      <c r="AX635" s="183"/>
      <c r="AY635" s="184"/>
      <c r="AZ635" s="184"/>
      <c r="BA635" s="173"/>
      <c r="BB635" s="174"/>
      <c r="BC635" s="175">
        <f t="shared" si="37"/>
        <v>0</v>
      </c>
      <c r="BD635" s="175" t="str">
        <f t="shared" si="38"/>
        <v/>
      </c>
      <c r="BE635" s="142" t="str">
        <f t="shared" si="36"/>
        <v/>
      </c>
      <c r="BF635" s="176" t="str">
        <f t="shared" si="39"/>
        <v/>
      </c>
    </row>
    <row r="636" spans="1:58">
      <c r="A636" s="166">
        <f>输入错误检查!B635</f>
        <v>0</v>
      </c>
      <c r="B636" s="108" t="str">
        <f>原始数据!B636</f>
        <v/>
      </c>
      <c r="C636" s="108" t="str">
        <f>原始数据!C636</f>
        <v/>
      </c>
      <c r="D636" s="108" t="str">
        <f>原始数据!D636</f>
        <v/>
      </c>
      <c r="E636" s="108" t="str">
        <f>原始数据!E636</f>
        <v/>
      </c>
      <c r="F636" s="108" t="str">
        <f>原始数据!F636</f>
        <v/>
      </c>
      <c r="G636" s="108">
        <f>原始数据!G636</f>
        <v>5</v>
      </c>
      <c r="H636" s="108" t="str">
        <f>原始数据!H636</f>
        <v>下</v>
      </c>
      <c r="I636" s="108" t="str">
        <f>IF(原始数据!Y636="","",原始数据!Y636)</f>
        <v/>
      </c>
      <c r="J636" s="108" t="str">
        <f>原始数据!J636</f>
        <v/>
      </c>
      <c r="K636" s="167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39" t="str">
        <f>IF(原始数据!AT636="","",原始数据!AT636)</f>
        <v/>
      </c>
      <c r="M636" s="177"/>
      <c r="N636" s="181"/>
      <c r="O636" s="181"/>
      <c r="P636" s="167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39" t="str">
        <f>IF(原始数据!AU636="","",原始数据!AU636)</f>
        <v/>
      </c>
      <c r="R636" s="177"/>
      <c r="S636" s="177"/>
      <c r="T636" s="177"/>
      <c r="U636" s="167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39" t="str">
        <f>IF(原始数据!AW636="","",原始数据!AW636)</f>
        <v/>
      </c>
      <c r="W636" s="177"/>
      <c r="X636" s="177"/>
      <c r="Y636" s="177"/>
      <c r="Z636" s="167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39" t="str">
        <f>IF(原始数据!AY636="","",原始数据!AY636)</f>
        <v/>
      </c>
      <c r="AB636" s="177"/>
      <c r="AC636" s="177"/>
      <c r="AD636" s="177"/>
      <c r="AE636" s="139" t="str">
        <f>IF(原始数据!K636="","",原始数据!K636)</f>
        <v/>
      </c>
      <c r="AF636" s="139" t="str">
        <f>IF(原始数据!L636="","",原始数据!L636)</f>
        <v/>
      </c>
      <c r="AG636" s="139" t="str">
        <f>IF(原始数据!AZ636="","",原始数据!AZ636)</f>
        <v/>
      </c>
      <c r="AH636" s="177"/>
      <c r="AI636" s="177"/>
      <c r="AJ636" s="177"/>
      <c r="AK636" s="177"/>
      <c r="AL636" s="177"/>
      <c r="AM636" s="168"/>
      <c r="AN636" s="168"/>
      <c r="AO636" s="168"/>
      <c r="AP636" s="168"/>
      <c r="AQ636" s="182"/>
      <c r="AR636" s="182"/>
      <c r="AS636" s="182"/>
      <c r="AT636" s="182"/>
      <c r="AU636" s="183"/>
      <c r="AV636" s="183"/>
      <c r="AW636" s="183"/>
      <c r="AX636" s="183"/>
      <c r="AY636" s="184"/>
      <c r="AZ636" s="184"/>
      <c r="BA636" s="173"/>
      <c r="BB636" s="174"/>
      <c r="BC636" s="175">
        <f t="shared" si="37"/>
        <v>0</v>
      </c>
      <c r="BD636" s="175" t="str">
        <f t="shared" si="38"/>
        <v/>
      </c>
      <c r="BE636" s="142" t="str">
        <f t="shared" si="36"/>
        <v/>
      </c>
      <c r="BF636" s="176" t="str">
        <f t="shared" si="39"/>
        <v/>
      </c>
    </row>
    <row r="637" spans="1:58">
      <c r="A637" s="166">
        <f>输入错误检查!B636</f>
        <v>0</v>
      </c>
      <c r="B637" s="108" t="str">
        <f>原始数据!B637</f>
        <v/>
      </c>
      <c r="C637" s="108" t="str">
        <f>原始数据!C637</f>
        <v/>
      </c>
      <c r="D637" s="108" t="str">
        <f>原始数据!D637</f>
        <v/>
      </c>
      <c r="E637" s="108" t="str">
        <f>原始数据!E637</f>
        <v/>
      </c>
      <c r="F637" s="108" t="str">
        <f>原始数据!F637</f>
        <v/>
      </c>
      <c r="G637" s="108" t="str">
        <f>原始数据!G637</f>
        <v>加</v>
      </c>
      <c r="H637" s="108" t="str">
        <f>原始数据!H637</f>
        <v>上</v>
      </c>
      <c r="I637" s="108" t="str">
        <f>IF(原始数据!Y637="","",原始数据!Y637)</f>
        <v/>
      </c>
      <c r="J637" s="108" t="str">
        <f>原始数据!J637</f>
        <v/>
      </c>
      <c r="K637" s="167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39" t="str">
        <f>IF(原始数据!AT637="","",原始数据!AT637)</f>
        <v/>
      </c>
      <c r="M637" s="177"/>
      <c r="N637" s="181"/>
      <c r="O637" s="181"/>
      <c r="P637" s="167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39" t="str">
        <f>IF(原始数据!AU637="","",原始数据!AU637)</f>
        <v/>
      </c>
      <c r="R637" s="177"/>
      <c r="S637" s="177"/>
      <c r="T637" s="177"/>
      <c r="U637" s="167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39" t="str">
        <f>IF(原始数据!AW637="","",原始数据!AW637)</f>
        <v/>
      </c>
      <c r="W637" s="177"/>
      <c r="X637" s="177"/>
      <c r="Y637" s="177"/>
      <c r="Z637" s="167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39" t="str">
        <f>IF(原始数据!AY637="","",原始数据!AY637)</f>
        <v/>
      </c>
      <c r="AB637" s="177"/>
      <c r="AC637" s="177"/>
      <c r="AD637" s="177"/>
      <c r="AE637" s="139" t="str">
        <f>IF(原始数据!K637="","",原始数据!K637)</f>
        <v/>
      </c>
      <c r="AF637" s="139" t="str">
        <f>IF(原始数据!L637="","",原始数据!L637)</f>
        <v/>
      </c>
      <c r="AG637" s="139" t="str">
        <f>IF(原始数据!AZ637="","",原始数据!AZ637)</f>
        <v/>
      </c>
      <c r="AH637" s="177"/>
      <c r="AI637" s="177"/>
      <c r="AJ637" s="177"/>
      <c r="AK637" s="177"/>
      <c r="AL637" s="177"/>
      <c r="AM637" s="168"/>
      <c r="AN637" s="168"/>
      <c r="AO637" s="168"/>
      <c r="AP637" s="168"/>
      <c r="AQ637" s="182"/>
      <c r="AR637" s="182"/>
      <c r="AS637" s="182"/>
      <c r="AT637" s="182"/>
      <c r="AU637" s="183"/>
      <c r="AV637" s="183"/>
      <c r="AW637" s="183"/>
      <c r="AX637" s="183"/>
      <c r="AY637" s="184"/>
      <c r="AZ637" s="184"/>
      <c r="BA637" s="173"/>
      <c r="BB637" s="174"/>
      <c r="BC637" s="175">
        <f t="shared" si="37"/>
        <v>0</v>
      </c>
      <c r="BD637" s="175" t="str">
        <f t="shared" si="38"/>
        <v/>
      </c>
      <c r="BE637" s="142" t="str">
        <f t="shared" si="36"/>
        <v/>
      </c>
      <c r="BF637" s="176" t="str">
        <f t="shared" si="39"/>
        <v/>
      </c>
    </row>
    <row r="638" spans="1:58">
      <c r="A638" s="166">
        <f>输入错误检查!B637</f>
        <v>0</v>
      </c>
      <c r="B638" s="108" t="str">
        <f>原始数据!B638</f>
        <v/>
      </c>
      <c r="C638" s="108" t="str">
        <f>原始数据!C638</f>
        <v/>
      </c>
      <c r="D638" s="108" t="str">
        <f>原始数据!D638</f>
        <v/>
      </c>
      <c r="E638" s="108" t="str">
        <f>原始数据!E638</f>
        <v/>
      </c>
      <c r="F638" s="108" t="str">
        <f>原始数据!F638</f>
        <v/>
      </c>
      <c r="G638" s="108" t="str">
        <f>原始数据!G638</f>
        <v>加</v>
      </c>
      <c r="H638" s="108" t="str">
        <f>原始数据!H638</f>
        <v>下</v>
      </c>
      <c r="I638" s="108" t="str">
        <f>IF(原始数据!Y638="","",原始数据!Y638)</f>
        <v/>
      </c>
      <c r="J638" s="108" t="str">
        <f>原始数据!J638</f>
        <v/>
      </c>
      <c r="K638" s="167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39" t="str">
        <f>IF(原始数据!AT638="","",原始数据!AT638)</f>
        <v/>
      </c>
      <c r="M638" s="177"/>
      <c r="N638" s="181"/>
      <c r="O638" s="181"/>
      <c r="P638" s="167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39" t="str">
        <f>IF(原始数据!AU638="","",原始数据!AU638)</f>
        <v/>
      </c>
      <c r="R638" s="177"/>
      <c r="S638" s="177"/>
      <c r="T638" s="177"/>
      <c r="U638" s="167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39" t="str">
        <f>IF(原始数据!AW638="","",原始数据!AW638)</f>
        <v/>
      </c>
      <c r="W638" s="177"/>
      <c r="X638" s="177"/>
      <c r="Y638" s="177"/>
      <c r="Z638" s="167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39" t="str">
        <f>IF(原始数据!AY638="","",原始数据!AY638)</f>
        <v/>
      </c>
      <c r="AB638" s="177"/>
      <c r="AC638" s="177"/>
      <c r="AD638" s="177"/>
      <c r="AE638" s="139" t="str">
        <f>IF(原始数据!K638="","",原始数据!K638)</f>
        <v/>
      </c>
      <c r="AF638" s="139" t="str">
        <f>IF(原始数据!L638="","",原始数据!L638)</f>
        <v/>
      </c>
      <c r="AG638" s="139" t="str">
        <f>IF(原始数据!AZ638="","",原始数据!AZ638)</f>
        <v/>
      </c>
      <c r="AH638" s="177"/>
      <c r="AI638" s="177"/>
      <c r="AJ638" s="177"/>
      <c r="AK638" s="177"/>
      <c r="AL638" s="177"/>
      <c r="AM638" s="168"/>
      <c r="AN638" s="168"/>
      <c r="AO638" s="168"/>
      <c r="AP638" s="168"/>
      <c r="AQ638" s="182"/>
      <c r="AR638" s="182"/>
      <c r="AS638" s="182"/>
      <c r="AT638" s="182"/>
      <c r="AU638" s="183"/>
      <c r="AV638" s="183"/>
      <c r="AW638" s="183"/>
      <c r="AX638" s="183"/>
      <c r="AY638" s="184"/>
      <c r="AZ638" s="184"/>
      <c r="BA638" s="173"/>
      <c r="BB638" s="174"/>
      <c r="BC638" s="175">
        <f t="shared" si="37"/>
        <v>0</v>
      </c>
      <c r="BD638" s="175" t="str">
        <f t="shared" si="38"/>
        <v/>
      </c>
      <c r="BE638" s="142" t="str">
        <f t="shared" si="36"/>
        <v/>
      </c>
      <c r="BF638" s="176" t="str">
        <f t="shared" si="39"/>
        <v/>
      </c>
    </row>
    <row r="639" spans="1:58">
      <c r="A639" s="166">
        <f>输入错误检查!B638</f>
        <v>0</v>
      </c>
      <c r="B639" s="108" t="str">
        <f>原始数据!B639</f>
        <v/>
      </c>
      <c r="C639" s="108" t="str">
        <f>原始数据!C639</f>
        <v/>
      </c>
      <c r="D639" s="108" t="str">
        <f>原始数据!D639</f>
        <v/>
      </c>
      <c r="E639" s="108" t="str">
        <f>原始数据!E639</f>
        <v/>
      </c>
      <c r="F639" s="108" t="str">
        <f>原始数据!F639</f>
        <v/>
      </c>
      <c r="G639" s="108">
        <f>原始数据!G639</f>
        <v>1</v>
      </c>
      <c r="H639" s="108" t="str">
        <f>原始数据!H639</f>
        <v>上</v>
      </c>
      <c r="I639" s="108" t="str">
        <f>IF(原始数据!Y639="","",原始数据!Y639)</f>
        <v/>
      </c>
      <c r="J639" s="108" t="str">
        <f>原始数据!J639</f>
        <v/>
      </c>
      <c r="K639" s="167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39" t="str">
        <f>IF(原始数据!AT639="","",原始数据!AT639)</f>
        <v/>
      </c>
      <c r="M639" s="177"/>
      <c r="N639" s="181"/>
      <c r="O639" s="181"/>
      <c r="P639" s="167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39" t="str">
        <f>IF(原始数据!AU639="","",原始数据!AU639)</f>
        <v/>
      </c>
      <c r="R639" s="177"/>
      <c r="S639" s="177"/>
      <c r="T639" s="177"/>
      <c r="U639" s="167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39" t="str">
        <f>IF(原始数据!AW639="","",原始数据!AW639)</f>
        <v/>
      </c>
      <c r="W639" s="177"/>
      <c r="X639" s="177"/>
      <c r="Y639" s="177"/>
      <c r="Z639" s="167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39" t="str">
        <f>IF(原始数据!AY639="","",原始数据!AY639)</f>
        <v/>
      </c>
      <c r="AB639" s="177"/>
      <c r="AC639" s="177"/>
      <c r="AD639" s="177"/>
      <c r="AE639" s="139" t="str">
        <f>IF(原始数据!K639="","",原始数据!K639)</f>
        <v/>
      </c>
      <c r="AF639" s="139" t="str">
        <f>IF(原始数据!L639="","",原始数据!L639)</f>
        <v/>
      </c>
      <c r="AG639" s="139" t="str">
        <f>IF(原始数据!AZ639="","",原始数据!AZ639)</f>
        <v/>
      </c>
      <c r="AH639" s="177"/>
      <c r="AI639" s="177"/>
      <c r="AJ639" s="177"/>
      <c r="AK639" s="177"/>
      <c r="AL639" s="177"/>
      <c r="AM639" s="168"/>
      <c r="AN639" s="168"/>
      <c r="AO639" s="168"/>
      <c r="AP639" s="168"/>
      <c r="AQ639" s="182"/>
      <c r="AR639" s="182"/>
      <c r="AS639" s="182"/>
      <c r="AT639" s="182"/>
      <c r="AU639" s="183"/>
      <c r="AV639" s="183"/>
      <c r="AW639" s="183"/>
      <c r="AX639" s="183"/>
      <c r="AY639" s="184"/>
      <c r="AZ639" s="184"/>
      <c r="BA639" s="173"/>
      <c r="BB639" s="174"/>
      <c r="BC639" s="175">
        <f t="shared" si="37"/>
        <v>0</v>
      </c>
      <c r="BD639" s="175" t="str">
        <f t="shared" si="38"/>
        <v/>
      </c>
      <c r="BE639" s="142" t="str">
        <f t="shared" si="36"/>
        <v/>
      </c>
      <c r="BF639" s="176" t="str">
        <f t="shared" si="39"/>
        <v/>
      </c>
    </row>
    <row r="640" spans="1:58">
      <c r="A640" s="166">
        <f>输入错误检查!B639</f>
        <v>0</v>
      </c>
      <c r="B640" s="108" t="str">
        <f>原始数据!B640</f>
        <v/>
      </c>
      <c r="C640" s="108" t="str">
        <f>原始数据!C640</f>
        <v/>
      </c>
      <c r="D640" s="108" t="str">
        <f>原始数据!D640</f>
        <v/>
      </c>
      <c r="E640" s="108" t="str">
        <f>原始数据!E640</f>
        <v/>
      </c>
      <c r="F640" s="108" t="str">
        <f>原始数据!F640</f>
        <v/>
      </c>
      <c r="G640" s="108">
        <f>原始数据!G640</f>
        <v>1</v>
      </c>
      <c r="H640" s="108" t="str">
        <f>原始数据!H640</f>
        <v>下</v>
      </c>
      <c r="I640" s="108" t="str">
        <f>IF(原始数据!Y640="","",原始数据!Y640)</f>
        <v/>
      </c>
      <c r="J640" s="108" t="str">
        <f>原始数据!J640</f>
        <v/>
      </c>
      <c r="K640" s="167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39" t="str">
        <f>IF(原始数据!AT640="","",原始数据!AT640)</f>
        <v/>
      </c>
      <c r="M640" s="177"/>
      <c r="N640" s="181"/>
      <c r="O640" s="181"/>
      <c r="P640" s="167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39" t="str">
        <f>IF(原始数据!AU640="","",原始数据!AU640)</f>
        <v/>
      </c>
      <c r="R640" s="177"/>
      <c r="S640" s="177"/>
      <c r="T640" s="177"/>
      <c r="U640" s="167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39" t="str">
        <f>IF(原始数据!AW640="","",原始数据!AW640)</f>
        <v/>
      </c>
      <c r="W640" s="177"/>
      <c r="X640" s="177"/>
      <c r="Y640" s="177"/>
      <c r="Z640" s="167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39" t="str">
        <f>IF(原始数据!AY640="","",原始数据!AY640)</f>
        <v/>
      </c>
      <c r="AB640" s="177"/>
      <c r="AC640" s="177"/>
      <c r="AD640" s="177"/>
      <c r="AE640" s="139" t="str">
        <f>IF(原始数据!K640="","",原始数据!K640)</f>
        <v/>
      </c>
      <c r="AF640" s="139" t="str">
        <f>IF(原始数据!L640="","",原始数据!L640)</f>
        <v/>
      </c>
      <c r="AG640" s="139" t="str">
        <f>IF(原始数据!AZ640="","",原始数据!AZ640)</f>
        <v/>
      </c>
      <c r="AH640" s="177"/>
      <c r="AI640" s="177"/>
      <c r="AJ640" s="177"/>
      <c r="AK640" s="177"/>
      <c r="AL640" s="177"/>
      <c r="AM640" s="168"/>
      <c r="AN640" s="168"/>
      <c r="AO640" s="168"/>
      <c r="AP640" s="168"/>
      <c r="AQ640" s="182"/>
      <c r="AR640" s="182"/>
      <c r="AS640" s="182"/>
      <c r="AT640" s="182"/>
      <c r="AU640" s="183"/>
      <c r="AV640" s="183"/>
      <c r="AW640" s="183"/>
      <c r="AX640" s="183"/>
      <c r="AY640" s="184"/>
      <c r="AZ640" s="184"/>
      <c r="BA640" s="173"/>
      <c r="BB640" s="174"/>
      <c r="BC640" s="175">
        <f t="shared" si="37"/>
        <v>0</v>
      </c>
      <c r="BD640" s="175" t="str">
        <f t="shared" si="38"/>
        <v/>
      </c>
      <c r="BE640" s="142" t="str">
        <f t="shared" si="36"/>
        <v/>
      </c>
      <c r="BF640" s="176" t="str">
        <f t="shared" si="39"/>
        <v/>
      </c>
    </row>
    <row r="641" spans="1:58">
      <c r="A641" s="166">
        <f>输入错误检查!B640</f>
        <v>0</v>
      </c>
      <c r="B641" s="108" t="str">
        <f>原始数据!B641</f>
        <v/>
      </c>
      <c r="C641" s="108" t="str">
        <f>原始数据!C641</f>
        <v/>
      </c>
      <c r="D641" s="108" t="str">
        <f>原始数据!D641</f>
        <v/>
      </c>
      <c r="E641" s="108" t="str">
        <f>原始数据!E641</f>
        <v/>
      </c>
      <c r="F641" s="108" t="str">
        <f>原始数据!F641</f>
        <v/>
      </c>
      <c r="G641" s="108">
        <f>原始数据!G641</f>
        <v>2</v>
      </c>
      <c r="H641" s="108" t="str">
        <f>原始数据!H641</f>
        <v>上</v>
      </c>
      <c r="I641" s="108" t="str">
        <f>IF(原始数据!Y641="","",原始数据!Y641)</f>
        <v/>
      </c>
      <c r="J641" s="108" t="str">
        <f>原始数据!J641</f>
        <v/>
      </c>
      <c r="K641" s="167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39" t="str">
        <f>IF(原始数据!AT641="","",原始数据!AT641)</f>
        <v/>
      </c>
      <c r="M641" s="177"/>
      <c r="N641" s="181"/>
      <c r="O641" s="181"/>
      <c r="P641" s="167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39" t="str">
        <f>IF(原始数据!AU641="","",原始数据!AU641)</f>
        <v/>
      </c>
      <c r="R641" s="177"/>
      <c r="S641" s="177"/>
      <c r="T641" s="177"/>
      <c r="U641" s="167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39" t="str">
        <f>IF(原始数据!AW641="","",原始数据!AW641)</f>
        <v/>
      </c>
      <c r="W641" s="177"/>
      <c r="X641" s="177"/>
      <c r="Y641" s="177"/>
      <c r="Z641" s="167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39" t="str">
        <f>IF(原始数据!AY641="","",原始数据!AY641)</f>
        <v/>
      </c>
      <c r="AB641" s="177"/>
      <c r="AC641" s="177"/>
      <c r="AD641" s="177"/>
      <c r="AE641" s="139" t="str">
        <f>IF(原始数据!K641="","",原始数据!K641)</f>
        <v/>
      </c>
      <c r="AF641" s="139" t="str">
        <f>IF(原始数据!L641="","",原始数据!L641)</f>
        <v/>
      </c>
      <c r="AG641" s="139" t="str">
        <f>IF(原始数据!AZ641="","",原始数据!AZ641)</f>
        <v/>
      </c>
      <c r="AH641" s="177"/>
      <c r="AI641" s="177"/>
      <c r="AJ641" s="177"/>
      <c r="AK641" s="177"/>
      <c r="AL641" s="177"/>
      <c r="AM641" s="168"/>
      <c r="AN641" s="168"/>
      <c r="AO641" s="168"/>
      <c r="AP641" s="168"/>
      <c r="AQ641" s="182"/>
      <c r="AR641" s="182"/>
      <c r="AS641" s="182"/>
      <c r="AT641" s="182"/>
      <c r="AU641" s="183"/>
      <c r="AV641" s="183"/>
      <c r="AW641" s="183"/>
      <c r="AX641" s="183"/>
      <c r="AY641" s="184"/>
      <c r="AZ641" s="184"/>
      <c r="BA641" s="173"/>
      <c r="BB641" s="174"/>
      <c r="BC641" s="175">
        <f t="shared" si="37"/>
        <v>0</v>
      </c>
      <c r="BD641" s="175" t="str">
        <f t="shared" si="38"/>
        <v/>
      </c>
      <c r="BE641" s="142" t="str">
        <f t="shared" si="36"/>
        <v/>
      </c>
      <c r="BF641" s="176" t="str">
        <f t="shared" si="39"/>
        <v/>
      </c>
    </row>
    <row r="642" spans="1:58">
      <c r="A642" s="166">
        <f>输入错误检查!B641</f>
        <v>0</v>
      </c>
      <c r="B642" s="108" t="str">
        <f>原始数据!B642</f>
        <v/>
      </c>
      <c r="C642" s="108" t="str">
        <f>原始数据!C642</f>
        <v/>
      </c>
      <c r="D642" s="108" t="str">
        <f>原始数据!D642</f>
        <v/>
      </c>
      <c r="E642" s="108" t="str">
        <f>原始数据!E642</f>
        <v/>
      </c>
      <c r="F642" s="108" t="str">
        <f>原始数据!F642</f>
        <v/>
      </c>
      <c r="G642" s="108">
        <f>原始数据!G642</f>
        <v>2</v>
      </c>
      <c r="H642" s="108" t="str">
        <f>原始数据!H642</f>
        <v>下</v>
      </c>
      <c r="I642" s="108" t="str">
        <f>IF(原始数据!Y642="","",原始数据!Y642)</f>
        <v/>
      </c>
      <c r="J642" s="108" t="str">
        <f>原始数据!J642</f>
        <v/>
      </c>
      <c r="K642" s="167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39" t="str">
        <f>IF(原始数据!AT642="","",原始数据!AT642)</f>
        <v/>
      </c>
      <c r="M642" s="177"/>
      <c r="N642" s="181"/>
      <c r="O642" s="181"/>
      <c r="P642" s="167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39" t="str">
        <f>IF(原始数据!AU642="","",原始数据!AU642)</f>
        <v/>
      </c>
      <c r="R642" s="177"/>
      <c r="S642" s="177"/>
      <c r="T642" s="177"/>
      <c r="U642" s="167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39" t="str">
        <f>IF(原始数据!AW642="","",原始数据!AW642)</f>
        <v/>
      </c>
      <c r="W642" s="177"/>
      <c r="X642" s="177"/>
      <c r="Y642" s="177"/>
      <c r="Z642" s="167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39" t="str">
        <f>IF(原始数据!AY642="","",原始数据!AY642)</f>
        <v/>
      </c>
      <c r="AB642" s="177"/>
      <c r="AC642" s="177"/>
      <c r="AD642" s="177"/>
      <c r="AE642" s="139" t="str">
        <f>IF(原始数据!K642="","",原始数据!K642)</f>
        <v/>
      </c>
      <c r="AF642" s="139" t="str">
        <f>IF(原始数据!L642="","",原始数据!L642)</f>
        <v/>
      </c>
      <c r="AG642" s="139" t="str">
        <f>IF(原始数据!AZ642="","",原始数据!AZ642)</f>
        <v/>
      </c>
      <c r="AH642" s="177"/>
      <c r="AI642" s="177"/>
      <c r="AJ642" s="177"/>
      <c r="AK642" s="177"/>
      <c r="AL642" s="177"/>
      <c r="AM642" s="168"/>
      <c r="AN642" s="168"/>
      <c r="AO642" s="168"/>
      <c r="AP642" s="168"/>
      <c r="AQ642" s="182"/>
      <c r="AR642" s="182"/>
      <c r="AS642" s="182"/>
      <c r="AT642" s="182"/>
      <c r="AU642" s="183"/>
      <c r="AV642" s="183"/>
      <c r="AW642" s="183"/>
      <c r="AX642" s="183"/>
      <c r="AY642" s="184"/>
      <c r="AZ642" s="184"/>
      <c r="BA642" s="173"/>
      <c r="BB642" s="174"/>
      <c r="BC642" s="175">
        <f t="shared" si="37"/>
        <v>0</v>
      </c>
      <c r="BD642" s="175" t="str">
        <f t="shared" si="38"/>
        <v/>
      </c>
      <c r="BE642" s="142" t="str">
        <f t="shared" si="36"/>
        <v/>
      </c>
      <c r="BF642" s="176" t="str">
        <f t="shared" si="39"/>
        <v/>
      </c>
    </row>
    <row r="643" spans="1:58">
      <c r="A643" s="166">
        <f>输入错误检查!B642</f>
        <v>0</v>
      </c>
      <c r="B643" s="108" t="str">
        <f>原始数据!B643</f>
        <v/>
      </c>
      <c r="C643" s="108" t="str">
        <f>原始数据!C643</f>
        <v/>
      </c>
      <c r="D643" s="108" t="str">
        <f>原始数据!D643</f>
        <v/>
      </c>
      <c r="E643" s="108" t="str">
        <f>原始数据!E643</f>
        <v/>
      </c>
      <c r="F643" s="108" t="str">
        <f>原始数据!F643</f>
        <v/>
      </c>
      <c r="G643" s="108">
        <f>原始数据!G643</f>
        <v>3</v>
      </c>
      <c r="H643" s="108" t="str">
        <f>原始数据!H643</f>
        <v>上</v>
      </c>
      <c r="I643" s="108" t="str">
        <f>IF(原始数据!Y643="","",原始数据!Y643)</f>
        <v/>
      </c>
      <c r="J643" s="108" t="str">
        <f>原始数据!J643</f>
        <v/>
      </c>
      <c r="K643" s="167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39" t="str">
        <f>IF(原始数据!AT643="","",原始数据!AT643)</f>
        <v/>
      </c>
      <c r="M643" s="177"/>
      <c r="N643" s="181"/>
      <c r="O643" s="181"/>
      <c r="P643" s="167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39" t="str">
        <f>IF(原始数据!AU643="","",原始数据!AU643)</f>
        <v/>
      </c>
      <c r="R643" s="177"/>
      <c r="S643" s="177"/>
      <c r="T643" s="177"/>
      <c r="U643" s="167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39" t="str">
        <f>IF(原始数据!AW643="","",原始数据!AW643)</f>
        <v/>
      </c>
      <c r="W643" s="177"/>
      <c r="X643" s="177"/>
      <c r="Y643" s="177"/>
      <c r="Z643" s="167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39" t="str">
        <f>IF(原始数据!AY643="","",原始数据!AY643)</f>
        <v/>
      </c>
      <c r="AB643" s="177"/>
      <c r="AC643" s="177"/>
      <c r="AD643" s="177"/>
      <c r="AE643" s="139" t="str">
        <f>IF(原始数据!K643="","",原始数据!K643)</f>
        <v/>
      </c>
      <c r="AF643" s="139" t="str">
        <f>IF(原始数据!L643="","",原始数据!L643)</f>
        <v/>
      </c>
      <c r="AG643" s="139" t="str">
        <f>IF(原始数据!AZ643="","",原始数据!AZ643)</f>
        <v/>
      </c>
      <c r="AH643" s="177"/>
      <c r="AI643" s="177"/>
      <c r="AJ643" s="177"/>
      <c r="AK643" s="177"/>
      <c r="AL643" s="177"/>
      <c r="AM643" s="168"/>
      <c r="AN643" s="168"/>
      <c r="AO643" s="168"/>
      <c r="AP643" s="168"/>
      <c r="AQ643" s="182"/>
      <c r="AR643" s="182"/>
      <c r="AS643" s="182"/>
      <c r="AT643" s="182"/>
      <c r="AU643" s="183"/>
      <c r="AV643" s="183"/>
      <c r="AW643" s="183"/>
      <c r="AX643" s="183"/>
      <c r="AY643" s="184"/>
      <c r="AZ643" s="184"/>
      <c r="BA643" s="173"/>
      <c r="BB643" s="174"/>
      <c r="BC643" s="175">
        <f t="shared" si="37"/>
        <v>0</v>
      </c>
      <c r="BD643" s="175" t="str">
        <f t="shared" si="38"/>
        <v/>
      </c>
      <c r="BE643" s="142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76" t="str">
        <f t="shared" si="39"/>
        <v/>
      </c>
    </row>
    <row r="644" spans="1:58">
      <c r="A644" s="166">
        <f>输入错误检查!B643</f>
        <v>0</v>
      </c>
      <c r="B644" s="108" t="str">
        <f>原始数据!B644</f>
        <v/>
      </c>
      <c r="C644" s="108" t="str">
        <f>原始数据!C644</f>
        <v/>
      </c>
      <c r="D644" s="108" t="str">
        <f>原始数据!D644</f>
        <v/>
      </c>
      <c r="E644" s="108" t="str">
        <f>原始数据!E644</f>
        <v/>
      </c>
      <c r="F644" s="108" t="str">
        <f>原始数据!F644</f>
        <v/>
      </c>
      <c r="G644" s="108">
        <f>原始数据!G644</f>
        <v>3</v>
      </c>
      <c r="H644" s="108" t="str">
        <f>原始数据!H644</f>
        <v>下</v>
      </c>
      <c r="I644" s="108" t="str">
        <f>IF(原始数据!Y644="","",原始数据!Y644)</f>
        <v/>
      </c>
      <c r="J644" s="108" t="str">
        <f>原始数据!J644</f>
        <v/>
      </c>
      <c r="K644" s="167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39" t="str">
        <f>IF(原始数据!AT644="","",原始数据!AT644)</f>
        <v/>
      </c>
      <c r="M644" s="177"/>
      <c r="N644" s="181"/>
      <c r="O644" s="181"/>
      <c r="P644" s="167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39" t="str">
        <f>IF(原始数据!AU644="","",原始数据!AU644)</f>
        <v/>
      </c>
      <c r="R644" s="177"/>
      <c r="S644" s="177"/>
      <c r="T644" s="177"/>
      <c r="U644" s="167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39" t="str">
        <f>IF(原始数据!AW644="","",原始数据!AW644)</f>
        <v/>
      </c>
      <c r="W644" s="177"/>
      <c r="X644" s="177"/>
      <c r="Y644" s="177"/>
      <c r="Z644" s="167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39" t="str">
        <f>IF(原始数据!AY644="","",原始数据!AY644)</f>
        <v/>
      </c>
      <c r="AB644" s="177"/>
      <c r="AC644" s="177"/>
      <c r="AD644" s="177"/>
      <c r="AE644" s="139" t="str">
        <f>IF(原始数据!K644="","",原始数据!K644)</f>
        <v/>
      </c>
      <c r="AF644" s="139" t="str">
        <f>IF(原始数据!L644="","",原始数据!L644)</f>
        <v/>
      </c>
      <c r="AG644" s="139" t="str">
        <f>IF(原始数据!AZ644="","",原始数据!AZ644)</f>
        <v/>
      </c>
      <c r="AH644" s="177"/>
      <c r="AI644" s="177"/>
      <c r="AJ644" s="177"/>
      <c r="AK644" s="177"/>
      <c r="AL644" s="177"/>
      <c r="AM644" s="168"/>
      <c r="AN644" s="168"/>
      <c r="AO644" s="168"/>
      <c r="AP644" s="168"/>
      <c r="AQ644" s="182"/>
      <c r="AR644" s="182"/>
      <c r="AS644" s="182"/>
      <c r="AT644" s="182"/>
      <c r="AU644" s="183"/>
      <c r="AV644" s="183"/>
      <c r="AW644" s="183"/>
      <c r="AX644" s="183"/>
      <c r="AY644" s="184"/>
      <c r="AZ644" s="184"/>
      <c r="BA644" s="173"/>
      <c r="BB644" s="174"/>
      <c r="BC644" s="175">
        <f t="shared" ref="BC644:BC707" si="41">AQ644*60+AR644-AN644*60-AO644</f>
        <v>0</v>
      </c>
      <c r="BD644" s="175" t="str">
        <f t="shared" ref="BD644:BD707" si="42">IF(AU644="","",AU644*60+AV644-200)</f>
        <v/>
      </c>
      <c r="BE644" s="142" t="str">
        <f t="shared" si="40"/>
        <v/>
      </c>
      <c r="BF644" s="176" t="str">
        <f t="shared" ref="BF644:BF707" si="43">IF(L644="","",L644&amp;","&amp;Q644&amp;","&amp;V644&amp;","&amp;AA644)</f>
        <v/>
      </c>
    </row>
    <row r="645" spans="1:58">
      <c r="A645" s="166">
        <f>输入错误检查!B644</f>
        <v>0</v>
      </c>
      <c r="B645" s="108" t="str">
        <f>原始数据!B645</f>
        <v/>
      </c>
      <c r="C645" s="108" t="str">
        <f>原始数据!C645</f>
        <v/>
      </c>
      <c r="D645" s="108" t="str">
        <f>原始数据!D645</f>
        <v/>
      </c>
      <c r="E645" s="108" t="str">
        <f>原始数据!E645</f>
        <v/>
      </c>
      <c r="F645" s="108" t="str">
        <f>原始数据!F645</f>
        <v/>
      </c>
      <c r="G645" s="108">
        <f>原始数据!G645</f>
        <v>4</v>
      </c>
      <c r="H645" s="108" t="str">
        <f>原始数据!H645</f>
        <v>上</v>
      </c>
      <c r="I645" s="108" t="str">
        <f>IF(原始数据!Y645="","",原始数据!Y645)</f>
        <v/>
      </c>
      <c r="J645" s="108" t="str">
        <f>原始数据!J645</f>
        <v/>
      </c>
      <c r="K645" s="167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39" t="str">
        <f>IF(原始数据!AT645="","",原始数据!AT645)</f>
        <v/>
      </c>
      <c r="M645" s="177"/>
      <c r="N645" s="181"/>
      <c r="O645" s="181"/>
      <c r="P645" s="167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39" t="str">
        <f>IF(原始数据!AU645="","",原始数据!AU645)</f>
        <v/>
      </c>
      <c r="R645" s="177"/>
      <c r="S645" s="177"/>
      <c r="T645" s="177"/>
      <c r="U645" s="167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39" t="str">
        <f>IF(原始数据!AW645="","",原始数据!AW645)</f>
        <v/>
      </c>
      <c r="W645" s="177"/>
      <c r="X645" s="177"/>
      <c r="Y645" s="177"/>
      <c r="Z645" s="167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39" t="str">
        <f>IF(原始数据!AY645="","",原始数据!AY645)</f>
        <v/>
      </c>
      <c r="AB645" s="177"/>
      <c r="AC645" s="177"/>
      <c r="AD645" s="177"/>
      <c r="AE645" s="139" t="str">
        <f>IF(原始数据!K645="","",原始数据!K645)</f>
        <v/>
      </c>
      <c r="AF645" s="139" t="str">
        <f>IF(原始数据!L645="","",原始数据!L645)</f>
        <v/>
      </c>
      <c r="AG645" s="139" t="str">
        <f>IF(原始数据!AZ645="","",原始数据!AZ645)</f>
        <v/>
      </c>
      <c r="AH645" s="177"/>
      <c r="AI645" s="177"/>
      <c r="AJ645" s="177"/>
      <c r="AK645" s="177"/>
      <c r="AL645" s="177"/>
      <c r="AM645" s="168"/>
      <c r="AN645" s="168"/>
      <c r="AO645" s="168"/>
      <c r="AP645" s="168"/>
      <c r="AQ645" s="182"/>
      <c r="AR645" s="182"/>
      <c r="AS645" s="182"/>
      <c r="AT645" s="182"/>
      <c r="AU645" s="183"/>
      <c r="AV645" s="183"/>
      <c r="AW645" s="183"/>
      <c r="AX645" s="183"/>
      <c r="AY645" s="184"/>
      <c r="AZ645" s="184"/>
      <c r="BA645" s="173"/>
      <c r="BB645" s="174"/>
      <c r="BC645" s="175">
        <f t="shared" si="41"/>
        <v>0</v>
      </c>
      <c r="BD645" s="175" t="str">
        <f t="shared" si="42"/>
        <v/>
      </c>
      <c r="BE645" s="142" t="str">
        <f t="shared" si="40"/>
        <v/>
      </c>
      <c r="BF645" s="176" t="str">
        <f t="shared" si="43"/>
        <v/>
      </c>
    </row>
    <row r="646" spans="1:58">
      <c r="A646" s="166">
        <f>输入错误检查!B645</f>
        <v>0</v>
      </c>
      <c r="B646" s="108" t="str">
        <f>原始数据!B646</f>
        <v/>
      </c>
      <c r="C646" s="108" t="str">
        <f>原始数据!C646</f>
        <v/>
      </c>
      <c r="D646" s="108" t="str">
        <f>原始数据!D646</f>
        <v/>
      </c>
      <c r="E646" s="108" t="str">
        <f>原始数据!E646</f>
        <v/>
      </c>
      <c r="F646" s="108" t="str">
        <f>原始数据!F646</f>
        <v/>
      </c>
      <c r="G646" s="108">
        <f>原始数据!G646</f>
        <v>4</v>
      </c>
      <c r="H646" s="108" t="str">
        <f>原始数据!H646</f>
        <v>下</v>
      </c>
      <c r="I646" s="108" t="str">
        <f>IF(原始数据!Y646="","",原始数据!Y646)</f>
        <v/>
      </c>
      <c r="J646" s="108" t="str">
        <f>原始数据!J646</f>
        <v/>
      </c>
      <c r="K646" s="167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39" t="str">
        <f>IF(原始数据!AT646="","",原始数据!AT646)</f>
        <v/>
      </c>
      <c r="M646" s="177"/>
      <c r="N646" s="181"/>
      <c r="O646" s="181"/>
      <c r="P646" s="167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39" t="str">
        <f>IF(原始数据!AU646="","",原始数据!AU646)</f>
        <v/>
      </c>
      <c r="R646" s="177"/>
      <c r="S646" s="177"/>
      <c r="T646" s="177"/>
      <c r="U646" s="167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39" t="str">
        <f>IF(原始数据!AW646="","",原始数据!AW646)</f>
        <v/>
      </c>
      <c r="W646" s="177"/>
      <c r="X646" s="177"/>
      <c r="Y646" s="177"/>
      <c r="Z646" s="167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39" t="str">
        <f>IF(原始数据!AY646="","",原始数据!AY646)</f>
        <v/>
      </c>
      <c r="AB646" s="177"/>
      <c r="AC646" s="177"/>
      <c r="AD646" s="177"/>
      <c r="AE646" s="139" t="str">
        <f>IF(原始数据!K646="","",原始数据!K646)</f>
        <v/>
      </c>
      <c r="AF646" s="139" t="str">
        <f>IF(原始数据!L646="","",原始数据!L646)</f>
        <v/>
      </c>
      <c r="AG646" s="139" t="str">
        <f>IF(原始数据!AZ646="","",原始数据!AZ646)</f>
        <v/>
      </c>
      <c r="AH646" s="177"/>
      <c r="AI646" s="177"/>
      <c r="AJ646" s="177"/>
      <c r="AK646" s="177"/>
      <c r="AL646" s="177"/>
      <c r="AM646" s="168"/>
      <c r="AN646" s="168"/>
      <c r="AO646" s="168"/>
      <c r="AP646" s="168"/>
      <c r="AQ646" s="182"/>
      <c r="AR646" s="182"/>
      <c r="AS646" s="182"/>
      <c r="AT646" s="182"/>
      <c r="AU646" s="183"/>
      <c r="AV646" s="183"/>
      <c r="AW646" s="183"/>
      <c r="AX646" s="183"/>
      <c r="AY646" s="184"/>
      <c r="AZ646" s="184"/>
      <c r="BA646" s="173"/>
      <c r="BB646" s="174"/>
      <c r="BC646" s="175">
        <f t="shared" si="41"/>
        <v>0</v>
      </c>
      <c r="BD646" s="175" t="str">
        <f t="shared" si="42"/>
        <v/>
      </c>
      <c r="BE646" s="142" t="str">
        <f t="shared" si="40"/>
        <v/>
      </c>
      <c r="BF646" s="176" t="str">
        <f t="shared" si="43"/>
        <v/>
      </c>
    </row>
    <row r="647" spans="1:58">
      <c r="A647" s="166">
        <f>输入错误检查!B646</f>
        <v>0</v>
      </c>
      <c r="B647" s="108" t="str">
        <f>原始数据!B647</f>
        <v/>
      </c>
      <c r="C647" s="108" t="str">
        <f>原始数据!C647</f>
        <v/>
      </c>
      <c r="D647" s="108" t="str">
        <f>原始数据!D647</f>
        <v/>
      </c>
      <c r="E647" s="108" t="str">
        <f>原始数据!E647</f>
        <v/>
      </c>
      <c r="F647" s="108" t="str">
        <f>原始数据!F647</f>
        <v/>
      </c>
      <c r="G647" s="108">
        <f>原始数据!G647</f>
        <v>5</v>
      </c>
      <c r="H647" s="108" t="str">
        <f>原始数据!H647</f>
        <v>上</v>
      </c>
      <c r="I647" s="108" t="str">
        <f>IF(原始数据!Y647="","",原始数据!Y647)</f>
        <v/>
      </c>
      <c r="J647" s="108" t="str">
        <f>原始数据!J647</f>
        <v/>
      </c>
      <c r="K647" s="167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39" t="str">
        <f>IF(原始数据!AT647="","",原始数据!AT647)</f>
        <v/>
      </c>
      <c r="M647" s="177"/>
      <c r="N647" s="181"/>
      <c r="O647" s="181"/>
      <c r="P647" s="167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39" t="str">
        <f>IF(原始数据!AU647="","",原始数据!AU647)</f>
        <v/>
      </c>
      <c r="R647" s="177"/>
      <c r="S647" s="177"/>
      <c r="T647" s="177"/>
      <c r="U647" s="167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39" t="str">
        <f>IF(原始数据!AW647="","",原始数据!AW647)</f>
        <v/>
      </c>
      <c r="W647" s="177"/>
      <c r="X647" s="177"/>
      <c r="Y647" s="177"/>
      <c r="Z647" s="167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39" t="str">
        <f>IF(原始数据!AY647="","",原始数据!AY647)</f>
        <v/>
      </c>
      <c r="AB647" s="177"/>
      <c r="AC647" s="177"/>
      <c r="AD647" s="177"/>
      <c r="AE647" s="139" t="str">
        <f>IF(原始数据!K647="","",原始数据!K647)</f>
        <v/>
      </c>
      <c r="AF647" s="139" t="str">
        <f>IF(原始数据!L647="","",原始数据!L647)</f>
        <v/>
      </c>
      <c r="AG647" s="139" t="str">
        <f>IF(原始数据!AZ647="","",原始数据!AZ647)</f>
        <v/>
      </c>
      <c r="AH647" s="177"/>
      <c r="AI647" s="177"/>
      <c r="AJ647" s="177"/>
      <c r="AK647" s="177"/>
      <c r="AL647" s="177"/>
      <c r="AM647" s="168"/>
      <c r="AN647" s="168"/>
      <c r="AO647" s="168"/>
      <c r="AP647" s="168"/>
      <c r="AQ647" s="182"/>
      <c r="AR647" s="182"/>
      <c r="AS647" s="182"/>
      <c r="AT647" s="182"/>
      <c r="AU647" s="183"/>
      <c r="AV647" s="183"/>
      <c r="AW647" s="183"/>
      <c r="AX647" s="183"/>
      <c r="AY647" s="184"/>
      <c r="AZ647" s="184"/>
      <c r="BA647" s="173"/>
      <c r="BB647" s="174"/>
      <c r="BC647" s="175">
        <f t="shared" si="41"/>
        <v>0</v>
      </c>
      <c r="BD647" s="175" t="str">
        <f t="shared" si="42"/>
        <v/>
      </c>
      <c r="BE647" s="142" t="str">
        <f t="shared" si="40"/>
        <v/>
      </c>
      <c r="BF647" s="176" t="str">
        <f t="shared" si="43"/>
        <v/>
      </c>
    </row>
    <row r="648" spans="1:58">
      <c r="A648" s="166">
        <f>输入错误检查!B647</f>
        <v>0</v>
      </c>
      <c r="B648" s="108" t="str">
        <f>原始数据!B648</f>
        <v/>
      </c>
      <c r="C648" s="108" t="str">
        <f>原始数据!C648</f>
        <v/>
      </c>
      <c r="D648" s="108" t="str">
        <f>原始数据!D648</f>
        <v/>
      </c>
      <c r="E648" s="108" t="str">
        <f>原始数据!E648</f>
        <v/>
      </c>
      <c r="F648" s="108" t="str">
        <f>原始数据!F648</f>
        <v/>
      </c>
      <c r="G648" s="108">
        <f>原始数据!G648</f>
        <v>5</v>
      </c>
      <c r="H648" s="108" t="str">
        <f>原始数据!H648</f>
        <v>下</v>
      </c>
      <c r="I648" s="108" t="str">
        <f>IF(原始数据!Y648="","",原始数据!Y648)</f>
        <v/>
      </c>
      <c r="J648" s="108" t="str">
        <f>原始数据!J648</f>
        <v/>
      </c>
      <c r="K648" s="167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39" t="str">
        <f>IF(原始数据!AT648="","",原始数据!AT648)</f>
        <v/>
      </c>
      <c r="M648" s="177"/>
      <c r="N648" s="181"/>
      <c r="O648" s="181"/>
      <c r="P648" s="167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39" t="str">
        <f>IF(原始数据!AU648="","",原始数据!AU648)</f>
        <v/>
      </c>
      <c r="R648" s="177"/>
      <c r="S648" s="177"/>
      <c r="T648" s="177"/>
      <c r="U648" s="167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39" t="str">
        <f>IF(原始数据!AW648="","",原始数据!AW648)</f>
        <v/>
      </c>
      <c r="W648" s="177"/>
      <c r="X648" s="177"/>
      <c r="Y648" s="177"/>
      <c r="Z648" s="167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39" t="str">
        <f>IF(原始数据!AY648="","",原始数据!AY648)</f>
        <v/>
      </c>
      <c r="AB648" s="177"/>
      <c r="AC648" s="177"/>
      <c r="AD648" s="177"/>
      <c r="AE648" s="139" t="str">
        <f>IF(原始数据!K648="","",原始数据!K648)</f>
        <v/>
      </c>
      <c r="AF648" s="139" t="str">
        <f>IF(原始数据!L648="","",原始数据!L648)</f>
        <v/>
      </c>
      <c r="AG648" s="139" t="str">
        <f>IF(原始数据!AZ648="","",原始数据!AZ648)</f>
        <v/>
      </c>
      <c r="AH648" s="177"/>
      <c r="AI648" s="177"/>
      <c r="AJ648" s="177"/>
      <c r="AK648" s="177"/>
      <c r="AL648" s="177"/>
      <c r="AM648" s="168"/>
      <c r="AN648" s="168"/>
      <c r="AO648" s="168"/>
      <c r="AP648" s="168"/>
      <c r="AQ648" s="182"/>
      <c r="AR648" s="182"/>
      <c r="AS648" s="182"/>
      <c r="AT648" s="182"/>
      <c r="AU648" s="183"/>
      <c r="AV648" s="183"/>
      <c r="AW648" s="183"/>
      <c r="AX648" s="183"/>
      <c r="AY648" s="184"/>
      <c r="AZ648" s="184"/>
      <c r="BA648" s="173"/>
      <c r="BB648" s="174"/>
      <c r="BC648" s="175">
        <f t="shared" si="41"/>
        <v>0</v>
      </c>
      <c r="BD648" s="175" t="str">
        <f t="shared" si="42"/>
        <v/>
      </c>
      <c r="BE648" s="142" t="str">
        <f t="shared" si="40"/>
        <v/>
      </c>
      <c r="BF648" s="176" t="str">
        <f t="shared" si="43"/>
        <v/>
      </c>
    </row>
    <row r="649" spans="1:58">
      <c r="A649" s="166">
        <f>输入错误检查!B648</f>
        <v>0</v>
      </c>
      <c r="B649" s="108" t="str">
        <f>原始数据!B649</f>
        <v/>
      </c>
      <c r="C649" s="108" t="str">
        <f>原始数据!C649</f>
        <v/>
      </c>
      <c r="D649" s="108" t="str">
        <f>原始数据!D649</f>
        <v/>
      </c>
      <c r="E649" s="108" t="str">
        <f>原始数据!E649</f>
        <v/>
      </c>
      <c r="F649" s="108" t="str">
        <f>原始数据!F649</f>
        <v/>
      </c>
      <c r="G649" s="108" t="str">
        <f>原始数据!G649</f>
        <v>加</v>
      </c>
      <c r="H649" s="108" t="str">
        <f>原始数据!H649</f>
        <v>上</v>
      </c>
      <c r="I649" s="108" t="str">
        <f>IF(原始数据!Y649="","",原始数据!Y649)</f>
        <v/>
      </c>
      <c r="J649" s="108" t="str">
        <f>原始数据!J649</f>
        <v/>
      </c>
      <c r="K649" s="167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39" t="str">
        <f>IF(原始数据!AT649="","",原始数据!AT649)</f>
        <v/>
      </c>
      <c r="M649" s="177"/>
      <c r="N649" s="181"/>
      <c r="O649" s="181"/>
      <c r="P649" s="167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39" t="str">
        <f>IF(原始数据!AU649="","",原始数据!AU649)</f>
        <v/>
      </c>
      <c r="R649" s="177"/>
      <c r="S649" s="177"/>
      <c r="T649" s="177"/>
      <c r="U649" s="167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39" t="str">
        <f>IF(原始数据!AW649="","",原始数据!AW649)</f>
        <v/>
      </c>
      <c r="W649" s="177"/>
      <c r="X649" s="177"/>
      <c r="Y649" s="177"/>
      <c r="Z649" s="167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39" t="str">
        <f>IF(原始数据!AY649="","",原始数据!AY649)</f>
        <v/>
      </c>
      <c r="AB649" s="177"/>
      <c r="AC649" s="177"/>
      <c r="AD649" s="177"/>
      <c r="AE649" s="139" t="str">
        <f>IF(原始数据!K649="","",原始数据!K649)</f>
        <v/>
      </c>
      <c r="AF649" s="139" t="str">
        <f>IF(原始数据!L649="","",原始数据!L649)</f>
        <v/>
      </c>
      <c r="AG649" s="139" t="str">
        <f>IF(原始数据!AZ649="","",原始数据!AZ649)</f>
        <v/>
      </c>
      <c r="AH649" s="177"/>
      <c r="AI649" s="177"/>
      <c r="AJ649" s="177"/>
      <c r="AK649" s="177"/>
      <c r="AL649" s="177"/>
      <c r="AM649" s="168"/>
      <c r="AN649" s="168"/>
      <c r="AO649" s="168"/>
      <c r="AP649" s="168"/>
      <c r="AQ649" s="182"/>
      <c r="AR649" s="182"/>
      <c r="AS649" s="182"/>
      <c r="AT649" s="182"/>
      <c r="AU649" s="183"/>
      <c r="AV649" s="183"/>
      <c r="AW649" s="183"/>
      <c r="AX649" s="183"/>
      <c r="AY649" s="184"/>
      <c r="AZ649" s="184"/>
      <c r="BA649" s="173"/>
      <c r="BB649" s="174"/>
      <c r="BC649" s="175">
        <f t="shared" si="41"/>
        <v>0</v>
      </c>
      <c r="BD649" s="175" t="str">
        <f t="shared" si="42"/>
        <v/>
      </c>
      <c r="BE649" s="142" t="str">
        <f t="shared" si="40"/>
        <v/>
      </c>
      <c r="BF649" s="176" t="str">
        <f t="shared" si="43"/>
        <v/>
      </c>
    </row>
    <row r="650" spans="1:58">
      <c r="A650" s="166">
        <f>输入错误检查!B649</f>
        <v>0</v>
      </c>
      <c r="B650" s="108" t="str">
        <f>原始数据!B650</f>
        <v/>
      </c>
      <c r="C650" s="108" t="str">
        <f>原始数据!C650</f>
        <v/>
      </c>
      <c r="D650" s="108" t="str">
        <f>原始数据!D650</f>
        <v/>
      </c>
      <c r="E650" s="108" t="str">
        <f>原始数据!E650</f>
        <v/>
      </c>
      <c r="F650" s="108" t="str">
        <f>原始数据!F650</f>
        <v/>
      </c>
      <c r="G650" s="108" t="str">
        <f>原始数据!G650</f>
        <v>加</v>
      </c>
      <c r="H650" s="108" t="str">
        <f>原始数据!H650</f>
        <v>下</v>
      </c>
      <c r="I650" s="108" t="str">
        <f>IF(原始数据!Y650="","",原始数据!Y650)</f>
        <v/>
      </c>
      <c r="J650" s="108" t="str">
        <f>原始数据!J650</f>
        <v/>
      </c>
      <c r="K650" s="167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39" t="str">
        <f>IF(原始数据!AT650="","",原始数据!AT650)</f>
        <v/>
      </c>
      <c r="M650" s="177"/>
      <c r="N650" s="181"/>
      <c r="O650" s="181"/>
      <c r="P650" s="167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39" t="str">
        <f>IF(原始数据!AU650="","",原始数据!AU650)</f>
        <v/>
      </c>
      <c r="R650" s="177"/>
      <c r="S650" s="177"/>
      <c r="T650" s="177"/>
      <c r="U650" s="167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39" t="str">
        <f>IF(原始数据!AW650="","",原始数据!AW650)</f>
        <v/>
      </c>
      <c r="W650" s="177"/>
      <c r="X650" s="177"/>
      <c r="Y650" s="177"/>
      <c r="Z650" s="167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39" t="str">
        <f>IF(原始数据!AY650="","",原始数据!AY650)</f>
        <v/>
      </c>
      <c r="AB650" s="177"/>
      <c r="AC650" s="177"/>
      <c r="AD650" s="177"/>
      <c r="AE650" s="139" t="str">
        <f>IF(原始数据!K650="","",原始数据!K650)</f>
        <v/>
      </c>
      <c r="AF650" s="139" t="str">
        <f>IF(原始数据!L650="","",原始数据!L650)</f>
        <v/>
      </c>
      <c r="AG650" s="139" t="str">
        <f>IF(原始数据!AZ650="","",原始数据!AZ650)</f>
        <v/>
      </c>
      <c r="AH650" s="177"/>
      <c r="AI650" s="177"/>
      <c r="AJ650" s="177"/>
      <c r="AK650" s="177"/>
      <c r="AL650" s="177"/>
      <c r="AM650" s="168"/>
      <c r="AN650" s="168"/>
      <c r="AO650" s="168"/>
      <c r="AP650" s="168"/>
      <c r="AQ650" s="182"/>
      <c r="AR650" s="182"/>
      <c r="AS650" s="182"/>
      <c r="AT650" s="182"/>
      <c r="AU650" s="183"/>
      <c r="AV650" s="183"/>
      <c r="AW650" s="183"/>
      <c r="AX650" s="183"/>
      <c r="AY650" s="184"/>
      <c r="AZ650" s="184"/>
      <c r="BA650" s="173"/>
      <c r="BB650" s="174"/>
      <c r="BC650" s="175">
        <f t="shared" si="41"/>
        <v>0</v>
      </c>
      <c r="BD650" s="175" t="str">
        <f t="shared" si="42"/>
        <v/>
      </c>
      <c r="BE650" s="142" t="str">
        <f t="shared" si="40"/>
        <v/>
      </c>
      <c r="BF650" s="176" t="str">
        <f t="shared" si="43"/>
        <v/>
      </c>
    </row>
    <row r="651" spans="1:58">
      <c r="A651" s="166">
        <f>输入错误检查!B650</f>
        <v>0</v>
      </c>
      <c r="B651" s="108" t="str">
        <f>原始数据!B651</f>
        <v/>
      </c>
      <c r="C651" s="108" t="str">
        <f>原始数据!C651</f>
        <v/>
      </c>
      <c r="D651" s="108" t="str">
        <f>原始数据!D651</f>
        <v/>
      </c>
      <c r="E651" s="108" t="str">
        <f>原始数据!E651</f>
        <v/>
      </c>
      <c r="F651" s="108" t="str">
        <f>原始数据!F651</f>
        <v/>
      </c>
      <c r="G651" s="108">
        <f>原始数据!G651</f>
        <v>1</v>
      </c>
      <c r="H651" s="108" t="str">
        <f>原始数据!H651</f>
        <v>上</v>
      </c>
      <c r="I651" s="108" t="str">
        <f>IF(原始数据!Y651="","",原始数据!Y651)</f>
        <v/>
      </c>
      <c r="J651" s="108" t="str">
        <f>原始数据!J651</f>
        <v/>
      </c>
      <c r="K651" s="167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39" t="str">
        <f>IF(原始数据!AT651="","",原始数据!AT651)</f>
        <v/>
      </c>
      <c r="M651" s="177"/>
      <c r="N651" s="181"/>
      <c r="O651" s="181"/>
      <c r="P651" s="167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39" t="str">
        <f>IF(原始数据!AU651="","",原始数据!AU651)</f>
        <v/>
      </c>
      <c r="R651" s="177"/>
      <c r="S651" s="177"/>
      <c r="T651" s="177"/>
      <c r="U651" s="167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39" t="str">
        <f>IF(原始数据!AW651="","",原始数据!AW651)</f>
        <v/>
      </c>
      <c r="W651" s="177"/>
      <c r="X651" s="177"/>
      <c r="Y651" s="177"/>
      <c r="Z651" s="167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39" t="str">
        <f>IF(原始数据!AY651="","",原始数据!AY651)</f>
        <v/>
      </c>
      <c r="AB651" s="177"/>
      <c r="AC651" s="177"/>
      <c r="AD651" s="177"/>
      <c r="AE651" s="139" t="str">
        <f>IF(原始数据!K651="","",原始数据!K651)</f>
        <v/>
      </c>
      <c r="AF651" s="139" t="str">
        <f>IF(原始数据!L651="","",原始数据!L651)</f>
        <v/>
      </c>
      <c r="AG651" s="139" t="str">
        <f>IF(原始数据!AZ651="","",原始数据!AZ651)</f>
        <v/>
      </c>
      <c r="AH651" s="177"/>
      <c r="AI651" s="177"/>
      <c r="AJ651" s="177"/>
      <c r="AK651" s="177"/>
      <c r="AL651" s="177"/>
      <c r="AM651" s="168"/>
      <c r="AN651" s="168"/>
      <c r="AO651" s="168"/>
      <c r="AP651" s="168"/>
      <c r="AQ651" s="182"/>
      <c r="AR651" s="182"/>
      <c r="AS651" s="182"/>
      <c r="AT651" s="182"/>
      <c r="AU651" s="183"/>
      <c r="AV651" s="183"/>
      <c r="AW651" s="183"/>
      <c r="AX651" s="183"/>
      <c r="AY651" s="184"/>
      <c r="AZ651" s="184"/>
      <c r="BA651" s="173"/>
      <c r="BB651" s="174"/>
      <c r="BC651" s="175">
        <f t="shared" si="41"/>
        <v>0</v>
      </c>
      <c r="BD651" s="175" t="str">
        <f t="shared" si="42"/>
        <v/>
      </c>
      <c r="BE651" s="142" t="str">
        <f t="shared" si="40"/>
        <v/>
      </c>
      <c r="BF651" s="176" t="str">
        <f t="shared" si="43"/>
        <v/>
      </c>
    </row>
    <row r="652" spans="1:58">
      <c r="A652" s="166">
        <f>输入错误检查!B651</f>
        <v>0</v>
      </c>
      <c r="B652" s="108" t="str">
        <f>原始数据!B652</f>
        <v/>
      </c>
      <c r="C652" s="108" t="str">
        <f>原始数据!C652</f>
        <v/>
      </c>
      <c r="D652" s="108" t="str">
        <f>原始数据!D652</f>
        <v/>
      </c>
      <c r="E652" s="108" t="str">
        <f>原始数据!E652</f>
        <v/>
      </c>
      <c r="F652" s="108" t="str">
        <f>原始数据!F652</f>
        <v/>
      </c>
      <c r="G652" s="108">
        <f>原始数据!G652</f>
        <v>1</v>
      </c>
      <c r="H652" s="108" t="str">
        <f>原始数据!H652</f>
        <v>下</v>
      </c>
      <c r="I652" s="108" t="str">
        <f>IF(原始数据!Y652="","",原始数据!Y652)</f>
        <v/>
      </c>
      <c r="J652" s="108" t="str">
        <f>原始数据!J652</f>
        <v/>
      </c>
      <c r="K652" s="167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39" t="str">
        <f>IF(原始数据!AT652="","",原始数据!AT652)</f>
        <v/>
      </c>
      <c r="M652" s="177"/>
      <c r="N652" s="181"/>
      <c r="O652" s="181"/>
      <c r="P652" s="167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39" t="str">
        <f>IF(原始数据!AU652="","",原始数据!AU652)</f>
        <v/>
      </c>
      <c r="R652" s="177"/>
      <c r="S652" s="177"/>
      <c r="T652" s="177"/>
      <c r="U652" s="167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39" t="str">
        <f>IF(原始数据!AW652="","",原始数据!AW652)</f>
        <v/>
      </c>
      <c r="W652" s="177"/>
      <c r="X652" s="177"/>
      <c r="Y652" s="177"/>
      <c r="Z652" s="167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39" t="str">
        <f>IF(原始数据!AY652="","",原始数据!AY652)</f>
        <v/>
      </c>
      <c r="AB652" s="177"/>
      <c r="AC652" s="177"/>
      <c r="AD652" s="177"/>
      <c r="AE652" s="139" t="str">
        <f>IF(原始数据!K652="","",原始数据!K652)</f>
        <v/>
      </c>
      <c r="AF652" s="139" t="str">
        <f>IF(原始数据!L652="","",原始数据!L652)</f>
        <v/>
      </c>
      <c r="AG652" s="139" t="str">
        <f>IF(原始数据!AZ652="","",原始数据!AZ652)</f>
        <v/>
      </c>
      <c r="AH652" s="177"/>
      <c r="AI652" s="177"/>
      <c r="AJ652" s="177"/>
      <c r="AK652" s="177"/>
      <c r="AL652" s="177"/>
      <c r="AM652" s="168"/>
      <c r="AN652" s="168"/>
      <c r="AO652" s="168"/>
      <c r="AP652" s="168"/>
      <c r="AQ652" s="182"/>
      <c r="AR652" s="182"/>
      <c r="AS652" s="182"/>
      <c r="AT652" s="182"/>
      <c r="AU652" s="183"/>
      <c r="AV652" s="183"/>
      <c r="AW652" s="183"/>
      <c r="AX652" s="183"/>
      <c r="AY652" s="184"/>
      <c r="AZ652" s="184"/>
      <c r="BA652" s="173"/>
      <c r="BB652" s="174"/>
      <c r="BC652" s="175">
        <f t="shared" si="41"/>
        <v>0</v>
      </c>
      <c r="BD652" s="175" t="str">
        <f t="shared" si="42"/>
        <v/>
      </c>
      <c r="BE652" s="142" t="str">
        <f t="shared" si="40"/>
        <v/>
      </c>
      <c r="BF652" s="176" t="str">
        <f t="shared" si="43"/>
        <v/>
      </c>
    </row>
    <row r="653" spans="1:58">
      <c r="A653" s="166">
        <f>输入错误检查!B652</f>
        <v>0</v>
      </c>
      <c r="B653" s="108" t="str">
        <f>原始数据!B653</f>
        <v/>
      </c>
      <c r="C653" s="108" t="str">
        <f>原始数据!C653</f>
        <v/>
      </c>
      <c r="D653" s="108" t="str">
        <f>原始数据!D653</f>
        <v/>
      </c>
      <c r="E653" s="108" t="str">
        <f>原始数据!E653</f>
        <v/>
      </c>
      <c r="F653" s="108" t="str">
        <f>原始数据!F653</f>
        <v/>
      </c>
      <c r="G653" s="108">
        <f>原始数据!G653</f>
        <v>2</v>
      </c>
      <c r="H653" s="108" t="str">
        <f>原始数据!H653</f>
        <v>上</v>
      </c>
      <c r="I653" s="108" t="str">
        <f>IF(原始数据!Y653="","",原始数据!Y653)</f>
        <v/>
      </c>
      <c r="J653" s="108" t="str">
        <f>原始数据!J653</f>
        <v/>
      </c>
      <c r="K653" s="167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39" t="str">
        <f>IF(原始数据!AT653="","",原始数据!AT653)</f>
        <v/>
      </c>
      <c r="M653" s="177"/>
      <c r="N653" s="181"/>
      <c r="O653" s="181"/>
      <c r="P653" s="167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39" t="str">
        <f>IF(原始数据!AU653="","",原始数据!AU653)</f>
        <v/>
      </c>
      <c r="R653" s="177"/>
      <c r="S653" s="177"/>
      <c r="T653" s="177"/>
      <c r="U653" s="167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39" t="str">
        <f>IF(原始数据!AW653="","",原始数据!AW653)</f>
        <v/>
      </c>
      <c r="W653" s="177"/>
      <c r="X653" s="177"/>
      <c r="Y653" s="177"/>
      <c r="Z653" s="167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39" t="str">
        <f>IF(原始数据!AY653="","",原始数据!AY653)</f>
        <v/>
      </c>
      <c r="AB653" s="177"/>
      <c r="AC653" s="177"/>
      <c r="AD653" s="177"/>
      <c r="AE653" s="139" t="str">
        <f>IF(原始数据!K653="","",原始数据!K653)</f>
        <v/>
      </c>
      <c r="AF653" s="139" t="str">
        <f>IF(原始数据!L653="","",原始数据!L653)</f>
        <v/>
      </c>
      <c r="AG653" s="139" t="str">
        <f>IF(原始数据!AZ653="","",原始数据!AZ653)</f>
        <v/>
      </c>
      <c r="AH653" s="177"/>
      <c r="AI653" s="177"/>
      <c r="AJ653" s="177"/>
      <c r="AK653" s="177"/>
      <c r="AL653" s="177"/>
      <c r="AM653" s="168"/>
      <c r="AN653" s="168"/>
      <c r="AO653" s="168"/>
      <c r="AP653" s="168"/>
      <c r="AQ653" s="182"/>
      <c r="AR653" s="182"/>
      <c r="AS653" s="182"/>
      <c r="AT653" s="182"/>
      <c r="AU653" s="183"/>
      <c r="AV653" s="183"/>
      <c r="AW653" s="183"/>
      <c r="AX653" s="183"/>
      <c r="AY653" s="184"/>
      <c r="AZ653" s="184"/>
      <c r="BA653" s="173"/>
      <c r="BB653" s="174"/>
      <c r="BC653" s="175">
        <f t="shared" si="41"/>
        <v>0</v>
      </c>
      <c r="BD653" s="175" t="str">
        <f t="shared" si="42"/>
        <v/>
      </c>
      <c r="BE653" s="142" t="str">
        <f t="shared" si="40"/>
        <v/>
      </c>
      <c r="BF653" s="176" t="str">
        <f t="shared" si="43"/>
        <v/>
      </c>
    </row>
    <row r="654" spans="1:58">
      <c r="A654" s="166">
        <f>输入错误检查!B653</f>
        <v>0</v>
      </c>
      <c r="B654" s="108" t="str">
        <f>原始数据!B654</f>
        <v/>
      </c>
      <c r="C654" s="108" t="str">
        <f>原始数据!C654</f>
        <v/>
      </c>
      <c r="D654" s="108" t="str">
        <f>原始数据!D654</f>
        <v/>
      </c>
      <c r="E654" s="108" t="str">
        <f>原始数据!E654</f>
        <v/>
      </c>
      <c r="F654" s="108" t="str">
        <f>原始数据!F654</f>
        <v/>
      </c>
      <c r="G654" s="108">
        <f>原始数据!G654</f>
        <v>2</v>
      </c>
      <c r="H654" s="108" t="str">
        <f>原始数据!H654</f>
        <v>下</v>
      </c>
      <c r="I654" s="108" t="str">
        <f>IF(原始数据!Y654="","",原始数据!Y654)</f>
        <v/>
      </c>
      <c r="J654" s="108" t="str">
        <f>原始数据!J654</f>
        <v/>
      </c>
      <c r="K654" s="167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39" t="str">
        <f>IF(原始数据!AT654="","",原始数据!AT654)</f>
        <v/>
      </c>
      <c r="M654" s="177"/>
      <c r="N654" s="181"/>
      <c r="O654" s="181"/>
      <c r="P654" s="167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39" t="str">
        <f>IF(原始数据!AU654="","",原始数据!AU654)</f>
        <v/>
      </c>
      <c r="R654" s="177"/>
      <c r="S654" s="177"/>
      <c r="T654" s="177"/>
      <c r="U654" s="167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39" t="str">
        <f>IF(原始数据!AW654="","",原始数据!AW654)</f>
        <v/>
      </c>
      <c r="W654" s="177"/>
      <c r="X654" s="177"/>
      <c r="Y654" s="177"/>
      <c r="Z654" s="167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39" t="str">
        <f>IF(原始数据!AY654="","",原始数据!AY654)</f>
        <v/>
      </c>
      <c r="AB654" s="177"/>
      <c r="AC654" s="177"/>
      <c r="AD654" s="177"/>
      <c r="AE654" s="139" t="str">
        <f>IF(原始数据!K654="","",原始数据!K654)</f>
        <v/>
      </c>
      <c r="AF654" s="139" t="str">
        <f>IF(原始数据!L654="","",原始数据!L654)</f>
        <v/>
      </c>
      <c r="AG654" s="139" t="str">
        <f>IF(原始数据!AZ654="","",原始数据!AZ654)</f>
        <v/>
      </c>
      <c r="AH654" s="177"/>
      <c r="AI654" s="177"/>
      <c r="AJ654" s="177"/>
      <c r="AK654" s="177"/>
      <c r="AL654" s="177"/>
      <c r="AM654" s="168"/>
      <c r="AN654" s="168"/>
      <c r="AO654" s="168"/>
      <c r="AP654" s="168"/>
      <c r="AQ654" s="182"/>
      <c r="AR654" s="182"/>
      <c r="AS654" s="182"/>
      <c r="AT654" s="182"/>
      <c r="AU654" s="183"/>
      <c r="AV654" s="183"/>
      <c r="AW654" s="183"/>
      <c r="AX654" s="183"/>
      <c r="AY654" s="184"/>
      <c r="AZ654" s="184"/>
      <c r="BA654" s="173"/>
      <c r="BB654" s="174"/>
      <c r="BC654" s="175">
        <f t="shared" si="41"/>
        <v>0</v>
      </c>
      <c r="BD654" s="175" t="str">
        <f t="shared" si="42"/>
        <v/>
      </c>
      <c r="BE654" s="142" t="str">
        <f t="shared" si="40"/>
        <v/>
      </c>
      <c r="BF654" s="176" t="str">
        <f t="shared" si="43"/>
        <v/>
      </c>
    </row>
    <row r="655" spans="1:58">
      <c r="A655" s="166">
        <f>输入错误检查!B654</f>
        <v>0</v>
      </c>
      <c r="B655" s="108" t="str">
        <f>原始数据!B655</f>
        <v/>
      </c>
      <c r="C655" s="108" t="str">
        <f>原始数据!C655</f>
        <v/>
      </c>
      <c r="D655" s="108" t="str">
        <f>原始数据!D655</f>
        <v/>
      </c>
      <c r="E655" s="108" t="str">
        <f>原始数据!E655</f>
        <v/>
      </c>
      <c r="F655" s="108" t="str">
        <f>原始数据!F655</f>
        <v/>
      </c>
      <c r="G655" s="108">
        <f>原始数据!G655</f>
        <v>3</v>
      </c>
      <c r="H655" s="108" t="str">
        <f>原始数据!H655</f>
        <v>上</v>
      </c>
      <c r="I655" s="108" t="str">
        <f>IF(原始数据!Y655="","",原始数据!Y655)</f>
        <v/>
      </c>
      <c r="J655" s="108" t="str">
        <f>原始数据!J655</f>
        <v/>
      </c>
      <c r="K655" s="167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39" t="str">
        <f>IF(原始数据!AT655="","",原始数据!AT655)</f>
        <v/>
      </c>
      <c r="M655" s="177"/>
      <c r="N655" s="181"/>
      <c r="O655" s="181"/>
      <c r="P655" s="167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39" t="str">
        <f>IF(原始数据!AU655="","",原始数据!AU655)</f>
        <v/>
      </c>
      <c r="R655" s="177"/>
      <c r="S655" s="177"/>
      <c r="T655" s="177"/>
      <c r="U655" s="167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39" t="str">
        <f>IF(原始数据!AW655="","",原始数据!AW655)</f>
        <v/>
      </c>
      <c r="W655" s="177"/>
      <c r="X655" s="177"/>
      <c r="Y655" s="177"/>
      <c r="Z655" s="167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39" t="str">
        <f>IF(原始数据!AY655="","",原始数据!AY655)</f>
        <v/>
      </c>
      <c r="AB655" s="177"/>
      <c r="AC655" s="177"/>
      <c r="AD655" s="177"/>
      <c r="AE655" s="139" t="str">
        <f>IF(原始数据!K655="","",原始数据!K655)</f>
        <v/>
      </c>
      <c r="AF655" s="139" t="str">
        <f>IF(原始数据!L655="","",原始数据!L655)</f>
        <v/>
      </c>
      <c r="AG655" s="139" t="str">
        <f>IF(原始数据!AZ655="","",原始数据!AZ655)</f>
        <v/>
      </c>
      <c r="AH655" s="177"/>
      <c r="AI655" s="177"/>
      <c r="AJ655" s="177"/>
      <c r="AK655" s="177"/>
      <c r="AL655" s="177"/>
      <c r="AM655" s="168"/>
      <c r="AN655" s="168"/>
      <c r="AO655" s="168"/>
      <c r="AP655" s="168"/>
      <c r="AQ655" s="182"/>
      <c r="AR655" s="182"/>
      <c r="AS655" s="182"/>
      <c r="AT655" s="182"/>
      <c r="AU655" s="183"/>
      <c r="AV655" s="183"/>
      <c r="AW655" s="183"/>
      <c r="AX655" s="183"/>
      <c r="AY655" s="184"/>
      <c r="AZ655" s="184"/>
      <c r="BA655" s="173"/>
      <c r="BB655" s="174"/>
      <c r="BC655" s="175">
        <f t="shared" si="41"/>
        <v>0</v>
      </c>
      <c r="BD655" s="175" t="str">
        <f t="shared" si="42"/>
        <v/>
      </c>
      <c r="BE655" s="142" t="str">
        <f t="shared" si="40"/>
        <v/>
      </c>
      <c r="BF655" s="176" t="str">
        <f t="shared" si="43"/>
        <v/>
      </c>
    </row>
    <row r="656" spans="1:58">
      <c r="A656" s="166">
        <f>输入错误检查!B655</f>
        <v>0</v>
      </c>
      <c r="B656" s="108" t="str">
        <f>原始数据!B656</f>
        <v/>
      </c>
      <c r="C656" s="108" t="str">
        <f>原始数据!C656</f>
        <v/>
      </c>
      <c r="D656" s="108" t="str">
        <f>原始数据!D656</f>
        <v/>
      </c>
      <c r="E656" s="108" t="str">
        <f>原始数据!E656</f>
        <v/>
      </c>
      <c r="F656" s="108" t="str">
        <f>原始数据!F656</f>
        <v/>
      </c>
      <c r="G656" s="108">
        <f>原始数据!G656</f>
        <v>3</v>
      </c>
      <c r="H656" s="108" t="str">
        <f>原始数据!H656</f>
        <v>下</v>
      </c>
      <c r="I656" s="108" t="str">
        <f>IF(原始数据!Y656="","",原始数据!Y656)</f>
        <v/>
      </c>
      <c r="J656" s="108" t="str">
        <f>原始数据!J656</f>
        <v/>
      </c>
      <c r="K656" s="167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39" t="str">
        <f>IF(原始数据!AT656="","",原始数据!AT656)</f>
        <v/>
      </c>
      <c r="M656" s="177"/>
      <c r="N656" s="181"/>
      <c r="O656" s="181"/>
      <c r="P656" s="167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39" t="str">
        <f>IF(原始数据!AU656="","",原始数据!AU656)</f>
        <v/>
      </c>
      <c r="R656" s="177"/>
      <c r="S656" s="177"/>
      <c r="T656" s="177"/>
      <c r="U656" s="167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39" t="str">
        <f>IF(原始数据!AW656="","",原始数据!AW656)</f>
        <v/>
      </c>
      <c r="W656" s="177"/>
      <c r="X656" s="177"/>
      <c r="Y656" s="177"/>
      <c r="Z656" s="167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39" t="str">
        <f>IF(原始数据!AY656="","",原始数据!AY656)</f>
        <v/>
      </c>
      <c r="AB656" s="177"/>
      <c r="AC656" s="177"/>
      <c r="AD656" s="177"/>
      <c r="AE656" s="139" t="str">
        <f>IF(原始数据!K656="","",原始数据!K656)</f>
        <v/>
      </c>
      <c r="AF656" s="139" t="str">
        <f>IF(原始数据!L656="","",原始数据!L656)</f>
        <v/>
      </c>
      <c r="AG656" s="139" t="str">
        <f>IF(原始数据!AZ656="","",原始数据!AZ656)</f>
        <v/>
      </c>
      <c r="AH656" s="177"/>
      <c r="AI656" s="177"/>
      <c r="AJ656" s="177"/>
      <c r="AK656" s="177"/>
      <c r="AL656" s="177"/>
      <c r="AM656" s="168"/>
      <c r="AN656" s="168"/>
      <c r="AO656" s="168"/>
      <c r="AP656" s="168"/>
      <c r="AQ656" s="182"/>
      <c r="AR656" s="182"/>
      <c r="AS656" s="182"/>
      <c r="AT656" s="182"/>
      <c r="AU656" s="183"/>
      <c r="AV656" s="183"/>
      <c r="AW656" s="183"/>
      <c r="AX656" s="183"/>
      <c r="AY656" s="184"/>
      <c r="AZ656" s="184"/>
      <c r="BA656" s="173"/>
      <c r="BB656" s="174"/>
      <c r="BC656" s="175">
        <f t="shared" si="41"/>
        <v>0</v>
      </c>
      <c r="BD656" s="175" t="str">
        <f t="shared" si="42"/>
        <v/>
      </c>
      <c r="BE656" s="142" t="str">
        <f t="shared" si="40"/>
        <v/>
      </c>
      <c r="BF656" s="176" t="str">
        <f t="shared" si="43"/>
        <v/>
      </c>
    </row>
    <row r="657" spans="1:58">
      <c r="A657" s="166">
        <f>输入错误检查!B656</f>
        <v>0</v>
      </c>
      <c r="B657" s="108" t="str">
        <f>原始数据!B657</f>
        <v/>
      </c>
      <c r="C657" s="108" t="str">
        <f>原始数据!C657</f>
        <v/>
      </c>
      <c r="D657" s="108" t="str">
        <f>原始数据!D657</f>
        <v/>
      </c>
      <c r="E657" s="108" t="str">
        <f>原始数据!E657</f>
        <v/>
      </c>
      <c r="F657" s="108" t="str">
        <f>原始数据!F657</f>
        <v/>
      </c>
      <c r="G657" s="108">
        <f>原始数据!G657</f>
        <v>4</v>
      </c>
      <c r="H657" s="108" t="str">
        <f>原始数据!H657</f>
        <v>上</v>
      </c>
      <c r="I657" s="108" t="str">
        <f>IF(原始数据!Y657="","",原始数据!Y657)</f>
        <v/>
      </c>
      <c r="J657" s="108" t="str">
        <f>原始数据!J657</f>
        <v/>
      </c>
      <c r="K657" s="167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39" t="str">
        <f>IF(原始数据!AT657="","",原始数据!AT657)</f>
        <v/>
      </c>
      <c r="M657" s="177"/>
      <c r="N657" s="181"/>
      <c r="O657" s="181"/>
      <c r="P657" s="167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39" t="str">
        <f>IF(原始数据!AU657="","",原始数据!AU657)</f>
        <v/>
      </c>
      <c r="R657" s="177"/>
      <c r="S657" s="177"/>
      <c r="T657" s="177"/>
      <c r="U657" s="167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39" t="str">
        <f>IF(原始数据!AW657="","",原始数据!AW657)</f>
        <v/>
      </c>
      <c r="W657" s="177"/>
      <c r="X657" s="177"/>
      <c r="Y657" s="177"/>
      <c r="Z657" s="167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39" t="str">
        <f>IF(原始数据!AY657="","",原始数据!AY657)</f>
        <v/>
      </c>
      <c r="AB657" s="177"/>
      <c r="AC657" s="177"/>
      <c r="AD657" s="177"/>
      <c r="AE657" s="139" t="str">
        <f>IF(原始数据!K657="","",原始数据!K657)</f>
        <v/>
      </c>
      <c r="AF657" s="139" t="str">
        <f>IF(原始数据!L657="","",原始数据!L657)</f>
        <v/>
      </c>
      <c r="AG657" s="139" t="str">
        <f>IF(原始数据!AZ657="","",原始数据!AZ657)</f>
        <v/>
      </c>
      <c r="AH657" s="177"/>
      <c r="AI657" s="177"/>
      <c r="AJ657" s="177"/>
      <c r="AK657" s="177"/>
      <c r="AL657" s="177"/>
      <c r="AM657" s="168"/>
      <c r="AN657" s="168"/>
      <c r="AO657" s="168"/>
      <c r="AP657" s="168"/>
      <c r="AQ657" s="182"/>
      <c r="AR657" s="182"/>
      <c r="AS657" s="182"/>
      <c r="AT657" s="182"/>
      <c r="AU657" s="183"/>
      <c r="AV657" s="183"/>
      <c r="AW657" s="183"/>
      <c r="AX657" s="183"/>
      <c r="AY657" s="184"/>
      <c r="AZ657" s="184"/>
      <c r="BA657" s="173"/>
      <c r="BB657" s="174"/>
      <c r="BC657" s="175">
        <f t="shared" si="41"/>
        <v>0</v>
      </c>
      <c r="BD657" s="175" t="str">
        <f t="shared" si="42"/>
        <v/>
      </c>
      <c r="BE657" s="142" t="str">
        <f t="shared" si="40"/>
        <v/>
      </c>
      <c r="BF657" s="176" t="str">
        <f t="shared" si="43"/>
        <v/>
      </c>
    </row>
    <row r="658" spans="1:58">
      <c r="A658" s="166">
        <f>输入错误检查!B657</f>
        <v>0</v>
      </c>
      <c r="B658" s="108" t="str">
        <f>原始数据!B658</f>
        <v/>
      </c>
      <c r="C658" s="108" t="str">
        <f>原始数据!C658</f>
        <v/>
      </c>
      <c r="D658" s="108" t="str">
        <f>原始数据!D658</f>
        <v/>
      </c>
      <c r="E658" s="108" t="str">
        <f>原始数据!E658</f>
        <v/>
      </c>
      <c r="F658" s="108" t="str">
        <f>原始数据!F658</f>
        <v/>
      </c>
      <c r="G658" s="108">
        <f>原始数据!G658</f>
        <v>4</v>
      </c>
      <c r="H658" s="108" t="str">
        <f>原始数据!H658</f>
        <v>下</v>
      </c>
      <c r="I658" s="108" t="str">
        <f>IF(原始数据!Y658="","",原始数据!Y658)</f>
        <v/>
      </c>
      <c r="J658" s="108" t="str">
        <f>原始数据!J658</f>
        <v/>
      </c>
      <c r="K658" s="167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39" t="str">
        <f>IF(原始数据!AT658="","",原始数据!AT658)</f>
        <v/>
      </c>
      <c r="M658" s="177"/>
      <c r="N658" s="181"/>
      <c r="O658" s="181"/>
      <c r="P658" s="167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39" t="str">
        <f>IF(原始数据!AU658="","",原始数据!AU658)</f>
        <v/>
      </c>
      <c r="R658" s="177"/>
      <c r="S658" s="177"/>
      <c r="T658" s="177"/>
      <c r="U658" s="167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39" t="str">
        <f>IF(原始数据!AW658="","",原始数据!AW658)</f>
        <v/>
      </c>
      <c r="W658" s="177"/>
      <c r="X658" s="177"/>
      <c r="Y658" s="177"/>
      <c r="Z658" s="167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39" t="str">
        <f>IF(原始数据!AY658="","",原始数据!AY658)</f>
        <v/>
      </c>
      <c r="AB658" s="177"/>
      <c r="AC658" s="177"/>
      <c r="AD658" s="177"/>
      <c r="AE658" s="139" t="str">
        <f>IF(原始数据!K658="","",原始数据!K658)</f>
        <v/>
      </c>
      <c r="AF658" s="139" t="str">
        <f>IF(原始数据!L658="","",原始数据!L658)</f>
        <v/>
      </c>
      <c r="AG658" s="139" t="str">
        <f>IF(原始数据!AZ658="","",原始数据!AZ658)</f>
        <v/>
      </c>
      <c r="AH658" s="177"/>
      <c r="AI658" s="177"/>
      <c r="AJ658" s="177"/>
      <c r="AK658" s="177"/>
      <c r="AL658" s="177"/>
      <c r="AM658" s="168"/>
      <c r="AN658" s="168"/>
      <c r="AO658" s="168"/>
      <c r="AP658" s="168"/>
      <c r="AQ658" s="182"/>
      <c r="AR658" s="182"/>
      <c r="AS658" s="182"/>
      <c r="AT658" s="182"/>
      <c r="AU658" s="183"/>
      <c r="AV658" s="183"/>
      <c r="AW658" s="183"/>
      <c r="AX658" s="183"/>
      <c r="AY658" s="184"/>
      <c r="AZ658" s="184"/>
      <c r="BA658" s="173"/>
      <c r="BB658" s="174"/>
      <c r="BC658" s="175">
        <f t="shared" si="41"/>
        <v>0</v>
      </c>
      <c r="BD658" s="175" t="str">
        <f t="shared" si="42"/>
        <v/>
      </c>
      <c r="BE658" s="142" t="str">
        <f t="shared" si="40"/>
        <v/>
      </c>
      <c r="BF658" s="176" t="str">
        <f t="shared" si="43"/>
        <v/>
      </c>
    </row>
    <row r="659" spans="1:58">
      <c r="A659" s="166">
        <f>输入错误检查!B658</f>
        <v>0</v>
      </c>
      <c r="B659" s="108" t="str">
        <f>原始数据!B659</f>
        <v/>
      </c>
      <c r="C659" s="108" t="str">
        <f>原始数据!C659</f>
        <v/>
      </c>
      <c r="D659" s="108" t="str">
        <f>原始数据!D659</f>
        <v/>
      </c>
      <c r="E659" s="108" t="str">
        <f>原始数据!E659</f>
        <v/>
      </c>
      <c r="F659" s="108" t="str">
        <f>原始数据!F659</f>
        <v/>
      </c>
      <c r="G659" s="108">
        <f>原始数据!G659</f>
        <v>5</v>
      </c>
      <c r="H659" s="108" t="str">
        <f>原始数据!H659</f>
        <v>上</v>
      </c>
      <c r="I659" s="108" t="str">
        <f>IF(原始数据!Y659="","",原始数据!Y659)</f>
        <v/>
      </c>
      <c r="J659" s="108" t="str">
        <f>原始数据!J659</f>
        <v/>
      </c>
      <c r="K659" s="167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39" t="str">
        <f>IF(原始数据!AT659="","",原始数据!AT659)</f>
        <v/>
      </c>
      <c r="M659" s="177"/>
      <c r="N659" s="181"/>
      <c r="O659" s="181"/>
      <c r="P659" s="167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39" t="str">
        <f>IF(原始数据!AU659="","",原始数据!AU659)</f>
        <v/>
      </c>
      <c r="R659" s="177"/>
      <c r="S659" s="177"/>
      <c r="T659" s="177"/>
      <c r="U659" s="167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39" t="str">
        <f>IF(原始数据!AW659="","",原始数据!AW659)</f>
        <v/>
      </c>
      <c r="W659" s="177"/>
      <c r="X659" s="177"/>
      <c r="Y659" s="177"/>
      <c r="Z659" s="167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39" t="str">
        <f>IF(原始数据!AY659="","",原始数据!AY659)</f>
        <v/>
      </c>
      <c r="AB659" s="177"/>
      <c r="AC659" s="177"/>
      <c r="AD659" s="177"/>
      <c r="AE659" s="139" t="str">
        <f>IF(原始数据!K659="","",原始数据!K659)</f>
        <v/>
      </c>
      <c r="AF659" s="139" t="str">
        <f>IF(原始数据!L659="","",原始数据!L659)</f>
        <v/>
      </c>
      <c r="AG659" s="139" t="str">
        <f>IF(原始数据!AZ659="","",原始数据!AZ659)</f>
        <v/>
      </c>
      <c r="AH659" s="177"/>
      <c r="AI659" s="177"/>
      <c r="AJ659" s="177"/>
      <c r="AK659" s="177"/>
      <c r="AL659" s="177"/>
      <c r="AM659" s="168"/>
      <c r="AN659" s="168"/>
      <c r="AO659" s="168"/>
      <c r="AP659" s="168"/>
      <c r="AQ659" s="182"/>
      <c r="AR659" s="182"/>
      <c r="AS659" s="182"/>
      <c r="AT659" s="182"/>
      <c r="AU659" s="183"/>
      <c r="AV659" s="183"/>
      <c r="AW659" s="183"/>
      <c r="AX659" s="183"/>
      <c r="AY659" s="184"/>
      <c r="AZ659" s="184"/>
      <c r="BA659" s="173"/>
      <c r="BB659" s="174"/>
      <c r="BC659" s="175">
        <f t="shared" si="41"/>
        <v>0</v>
      </c>
      <c r="BD659" s="175" t="str">
        <f t="shared" si="42"/>
        <v/>
      </c>
      <c r="BE659" s="142" t="str">
        <f t="shared" si="40"/>
        <v/>
      </c>
      <c r="BF659" s="176" t="str">
        <f t="shared" si="43"/>
        <v/>
      </c>
    </row>
    <row r="660" spans="1:58">
      <c r="A660" s="166">
        <f>输入错误检查!B659</f>
        <v>0</v>
      </c>
      <c r="B660" s="108" t="str">
        <f>原始数据!B660</f>
        <v/>
      </c>
      <c r="C660" s="108" t="str">
        <f>原始数据!C660</f>
        <v/>
      </c>
      <c r="D660" s="108" t="str">
        <f>原始数据!D660</f>
        <v/>
      </c>
      <c r="E660" s="108" t="str">
        <f>原始数据!E660</f>
        <v/>
      </c>
      <c r="F660" s="108" t="str">
        <f>原始数据!F660</f>
        <v/>
      </c>
      <c r="G660" s="108">
        <f>原始数据!G660</f>
        <v>5</v>
      </c>
      <c r="H660" s="108" t="str">
        <f>原始数据!H660</f>
        <v>下</v>
      </c>
      <c r="I660" s="108" t="str">
        <f>IF(原始数据!Y660="","",原始数据!Y660)</f>
        <v/>
      </c>
      <c r="J660" s="108" t="str">
        <f>原始数据!J660</f>
        <v/>
      </c>
      <c r="K660" s="167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39" t="str">
        <f>IF(原始数据!AT660="","",原始数据!AT660)</f>
        <v/>
      </c>
      <c r="M660" s="177"/>
      <c r="N660" s="181"/>
      <c r="O660" s="181"/>
      <c r="P660" s="167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39" t="str">
        <f>IF(原始数据!AU660="","",原始数据!AU660)</f>
        <v/>
      </c>
      <c r="R660" s="177"/>
      <c r="S660" s="177"/>
      <c r="T660" s="177"/>
      <c r="U660" s="167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39" t="str">
        <f>IF(原始数据!AW660="","",原始数据!AW660)</f>
        <v/>
      </c>
      <c r="W660" s="177"/>
      <c r="X660" s="177"/>
      <c r="Y660" s="177"/>
      <c r="Z660" s="167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39" t="str">
        <f>IF(原始数据!AY660="","",原始数据!AY660)</f>
        <v/>
      </c>
      <c r="AB660" s="177"/>
      <c r="AC660" s="177"/>
      <c r="AD660" s="177"/>
      <c r="AE660" s="139" t="str">
        <f>IF(原始数据!K660="","",原始数据!K660)</f>
        <v/>
      </c>
      <c r="AF660" s="139" t="str">
        <f>IF(原始数据!L660="","",原始数据!L660)</f>
        <v/>
      </c>
      <c r="AG660" s="139" t="str">
        <f>IF(原始数据!AZ660="","",原始数据!AZ660)</f>
        <v/>
      </c>
      <c r="AH660" s="177"/>
      <c r="AI660" s="177"/>
      <c r="AJ660" s="177"/>
      <c r="AK660" s="177"/>
      <c r="AL660" s="177"/>
      <c r="AM660" s="168"/>
      <c r="AN660" s="168"/>
      <c r="AO660" s="168"/>
      <c r="AP660" s="168"/>
      <c r="AQ660" s="182"/>
      <c r="AR660" s="182"/>
      <c r="AS660" s="182"/>
      <c r="AT660" s="182"/>
      <c r="AU660" s="183"/>
      <c r="AV660" s="183"/>
      <c r="AW660" s="183"/>
      <c r="AX660" s="183"/>
      <c r="AY660" s="184"/>
      <c r="AZ660" s="184"/>
      <c r="BA660" s="173"/>
      <c r="BB660" s="174"/>
      <c r="BC660" s="175">
        <f t="shared" si="41"/>
        <v>0</v>
      </c>
      <c r="BD660" s="175" t="str">
        <f t="shared" si="42"/>
        <v/>
      </c>
      <c r="BE660" s="142" t="str">
        <f t="shared" si="40"/>
        <v/>
      </c>
      <c r="BF660" s="176" t="str">
        <f t="shared" si="43"/>
        <v/>
      </c>
    </row>
    <row r="661" spans="1:58">
      <c r="A661" s="166">
        <f>输入错误检查!B660</f>
        <v>0</v>
      </c>
      <c r="B661" s="108" t="str">
        <f>原始数据!B661</f>
        <v/>
      </c>
      <c r="C661" s="108" t="str">
        <f>原始数据!C661</f>
        <v/>
      </c>
      <c r="D661" s="108" t="str">
        <f>原始数据!D661</f>
        <v/>
      </c>
      <c r="E661" s="108" t="str">
        <f>原始数据!E661</f>
        <v/>
      </c>
      <c r="F661" s="108" t="str">
        <f>原始数据!F661</f>
        <v/>
      </c>
      <c r="G661" s="108" t="str">
        <f>原始数据!G661</f>
        <v>加</v>
      </c>
      <c r="H661" s="108" t="str">
        <f>原始数据!H661</f>
        <v>上</v>
      </c>
      <c r="I661" s="108" t="str">
        <f>IF(原始数据!Y661="","",原始数据!Y661)</f>
        <v/>
      </c>
      <c r="J661" s="108" t="str">
        <f>原始数据!J661</f>
        <v/>
      </c>
      <c r="K661" s="167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39" t="str">
        <f>IF(原始数据!AT661="","",原始数据!AT661)</f>
        <v/>
      </c>
      <c r="M661" s="177"/>
      <c r="N661" s="181"/>
      <c r="O661" s="181"/>
      <c r="P661" s="167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39" t="str">
        <f>IF(原始数据!AU661="","",原始数据!AU661)</f>
        <v/>
      </c>
      <c r="R661" s="177"/>
      <c r="S661" s="177"/>
      <c r="T661" s="177"/>
      <c r="U661" s="167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39" t="str">
        <f>IF(原始数据!AW661="","",原始数据!AW661)</f>
        <v/>
      </c>
      <c r="W661" s="177"/>
      <c r="X661" s="177"/>
      <c r="Y661" s="177"/>
      <c r="Z661" s="167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39" t="str">
        <f>IF(原始数据!AY661="","",原始数据!AY661)</f>
        <v/>
      </c>
      <c r="AB661" s="177"/>
      <c r="AC661" s="177"/>
      <c r="AD661" s="177"/>
      <c r="AE661" s="139" t="str">
        <f>IF(原始数据!K661="","",原始数据!K661)</f>
        <v/>
      </c>
      <c r="AF661" s="139" t="str">
        <f>IF(原始数据!L661="","",原始数据!L661)</f>
        <v/>
      </c>
      <c r="AG661" s="139" t="str">
        <f>IF(原始数据!AZ661="","",原始数据!AZ661)</f>
        <v/>
      </c>
      <c r="AH661" s="177"/>
      <c r="AI661" s="177"/>
      <c r="AJ661" s="177"/>
      <c r="AK661" s="177"/>
      <c r="AL661" s="177"/>
      <c r="AM661" s="168"/>
      <c r="AN661" s="168"/>
      <c r="AO661" s="168"/>
      <c r="AP661" s="168"/>
      <c r="AQ661" s="182"/>
      <c r="AR661" s="182"/>
      <c r="AS661" s="182"/>
      <c r="AT661" s="182"/>
      <c r="AU661" s="183"/>
      <c r="AV661" s="183"/>
      <c r="AW661" s="183"/>
      <c r="AX661" s="183"/>
      <c r="AY661" s="184"/>
      <c r="AZ661" s="184"/>
      <c r="BA661" s="173"/>
      <c r="BB661" s="174"/>
      <c r="BC661" s="175">
        <f t="shared" si="41"/>
        <v>0</v>
      </c>
      <c r="BD661" s="175" t="str">
        <f t="shared" si="42"/>
        <v/>
      </c>
      <c r="BE661" s="142" t="str">
        <f t="shared" si="40"/>
        <v/>
      </c>
      <c r="BF661" s="176" t="str">
        <f t="shared" si="43"/>
        <v/>
      </c>
    </row>
    <row r="662" spans="1:58">
      <c r="A662" s="166">
        <f>输入错误检查!B661</f>
        <v>0</v>
      </c>
      <c r="B662" s="108" t="str">
        <f>原始数据!B662</f>
        <v/>
      </c>
      <c r="C662" s="108" t="str">
        <f>原始数据!C662</f>
        <v/>
      </c>
      <c r="D662" s="108" t="str">
        <f>原始数据!D662</f>
        <v/>
      </c>
      <c r="E662" s="108" t="str">
        <f>原始数据!E662</f>
        <v/>
      </c>
      <c r="F662" s="108" t="str">
        <f>原始数据!F662</f>
        <v/>
      </c>
      <c r="G662" s="108" t="str">
        <f>原始数据!G662</f>
        <v>加</v>
      </c>
      <c r="H662" s="108" t="str">
        <f>原始数据!H662</f>
        <v>下</v>
      </c>
      <c r="I662" s="108" t="str">
        <f>IF(原始数据!Y662="","",原始数据!Y662)</f>
        <v/>
      </c>
      <c r="J662" s="108" t="str">
        <f>原始数据!J662</f>
        <v/>
      </c>
      <c r="K662" s="167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39" t="str">
        <f>IF(原始数据!AT662="","",原始数据!AT662)</f>
        <v/>
      </c>
      <c r="M662" s="177"/>
      <c r="N662" s="181"/>
      <c r="O662" s="181"/>
      <c r="P662" s="167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39" t="str">
        <f>IF(原始数据!AU662="","",原始数据!AU662)</f>
        <v/>
      </c>
      <c r="R662" s="177"/>
      <c r="S662" s="177"/>
      <c r="T662" s="177"/>
      <c r="U662" s="167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39" t="str">
        <f>IF(原始数据!AW662="","",原始数据!AW662)</f>
        <v/>
      </c>
      <c r="W662" s="177"/>
      <c r="X662" s="177"/>
      <c r="Y662" s="177"/>
      <c r="Z662" s="167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39" t="str">
        <f>IF(原始数据!AY662="","",原始数据!AY662)</f>
        <v/>
      </c>
      <c r="AB662" s="177"/>
      <c r="AC662" s="177"/>
      <c r="AD662" s="177"/>
      <c r="AE662" s="139" t="str">
        <f>IF(原始数据!K662="","",原始数据!K662)</f>
        <v/>
      </c>
      <c r="AF662" s="139" t="str">
        <f>IF(原始数据!L662="","",原始数据!L662)</f>
        <v/>
      </c>
      <c r="AG662" s="139" t="str">
        <f>IF(原始数据!AZ662="","",原始数据!AZ662)</f>
        <v/>
      </c>
      <c r="AH662" s="177"/>
      <c r="AI662" s="177"/>
      <c r="AJ662" s="177"/>
      <c r="AK662" s="177"/>
      <c r="AL662" s="177"/>
      <c r="AM662" s="168"/>
      <c r="AN662" s="168"/>
      <c r="AO662" s="168"/>
      <c r="AP662" s="168"/>
      <c r="AQ662" s="182"/>
      <c r="AR662" s="182"/>
      <c r="AS662" s="182"/>
      <c r="AT662" s="182"/>
      <c r="AU662" s="183"/>
      <c r="AV662" s="183"/>
      <c r="AW662" s="183"/>
      <c r="AX662" s="183"/>
      <c r="AY662" s="184"/>
      <c r="AZ662" s="184"/>
      <c r="BA662" s="173"/>
      <c r="BB662" s="174"/>
      <c r="BC662" s="175">
        <f t="shared" si="41"/>
        <v>0</v>
      </c>
      <c r="BD662" s="175" t="str">
        <f t="shared" si="42"/>
        <v/>
      </c>
      <c r="BE662" s="142" t="str">
        <f t="shared" si="40"/>
        <v/>
      </c>
      <c r="BF662" s="176" t="str">
        <f t="shared" si="43"/>
        <v/>
      </c>
    </row>
    <row r="663" spans="1:58">
      <c r="A663" s="166">
        <f>输入错误检查!B662</f>
        <v>0</v>
      </c>
      <c r="B663" s="108" t="str">
        <f>原始数据!B663</f>
        <v/>
      </c>
      <c r="C663" s="108" t="str">
        <f>原始数据!C663</f>
        <v/>
      </c>
      <c r="D663" s="108" t="str">
        <f>原始数据!D663</f>
        <v/>
      </c>
      <c r="E663" s="108" t="str">
        <f>原始数据!E663</f>
        <v/>
      </c>
      <c r="F663" s="108" t="str">
        <f>原始数据!F663</f>
        <v/>
      </c>
      <c r="G663" s="108">
        <f>原始数据!G663</f>
        <v>1</v>
      </c>
      <c r="H663" s="108" t="str">
        <f>原始数据!H663</f>
        <v>上</v>
      </c>
      <c r="I663" s="108" t="str">
        <f>IF(原始数据!Y663="","",原始数据!Y663)</f>
        <v/>
      </c>
      <c r="J663" s="108" t="str">
        <f>原始数据!J663</f>
        <v/>
      </c>
      <c r="K663" s="167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39" t="str">
        <f>IF(原始数据!AT663="","",原始数据!AT663)</f>
        <v/>
      </c>
      <c r="M663" s="177"/>
      <c r="N663" s="181"/>
      <c r="O663" s="181"/>
      <c r="P663" s="167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39" t="str">
        <f>IF(原始数据!AU663="","",原始数据!AU663)</f>
        <v/>
      </c>
      <c r="R663" s="177"/>
      <c r="S663" s="177"/>
      <c r="T663" s="177"/>
      <c r="U663" s="167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39" t="str">
        <f>IF(原始数据!AW663="","",原始数据!AW663)</f>
        <v/>
      </c>
      <c r="W663" s="177"/>
      <c r="X663" s="177"/>
      <c r="Y663" s="177"/>
      <c r="Z663" s="167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39" t="str">
        <f>IF(原始数据!AY663="","",原始数据!AY663)</f>
        <v/>
      </c>
      <c r="AB663" s="177"/>
      <c r="AC663" s="177"/>
      <c r="AD663" s="177"/>
      <c r="AE663" s="139" t="str">
        <f>IF(原始数据!K663="","",原始数据!K663)</f>
        <v/>
      </c>
      <c r="AF663" s="139" t="str">
        <f>IF(原始数据!L663="","",原始数据!L663)</f>
        <v/>
      </c>
      <c r="AG663" s="139" t="str">
        <f>IF(原始数据!AZ663="","",原始数据!AZ663)</f>
        <v/>
      </c>
      <c r="AH663" s="177"/>
      <c r="AI663" s="177"/>
      <c r="AJ663" s="177"/>
      <c r="AK663" s="177"/>
      <c r="AL663" s="177"/>
      <c r="AM663" s="168"/>
      <c r="AN663" s="168"/>
      <c r="AO663" s="168"/>
      <c r="AP663" s="168"/>
      <c r="AQ663" s="182"/>
      <c r="AR663" s="182"/>
      <c r="AS663" s="182"/>
      <c r="AT663" s="182"/>
      <c r="AU663" s="183"/>
      <c r="AV663" s="183"/>
      <c r="AW663" s="183"/>
      <c r="AX663" s="183"/>
      <c r="AY663" s="184"/>
      <c r="AZ663" s="184"/>
      <c r="BA663" s="173"/>
      <c r="BB663" s="174"/>
      <c r="BC663" s="175">
        <f t="shared" si="41"/>
        <v>0</v>
      </c>
      <c r="BD663" s="175" t="str">
        <f t="shared" si="42"/>
        <v/>
      </c>
      <c r="BE663" s="142" t="str">
        <f t="shared" si="40"/>
        <v/>
      </c>
      <c r="BF663" s="176" t="str">
        <f t="shared" si="43"/>
        <v/>
      </c>
    </row>
    <row r="664" spans="1:58">
      <c r="A664" s="166">
        <f>输入错误检查!B663</f>
        <v>0</v>
      </c>
      <c r="B664" s="108" t="str">
        <f>原始数据!B664</f>
        <v/>
      </c>
      <c r="C664" s="108" t="str">
        <f>原始数据!C664</f>
        <v/>
      </c>
      <c r="D664" s="108" t="str">
        <f>原始数据!D664</f>
        <v/>
      </c>
      <c r="E664" s="108" t="str">
        <f>原始数据!E664</f>
        <v/>
      </c>
      <c r="F664" s="108" t="str">
        <f>原始数据!F664</f>
        <v/>
      </c>
      <c r="G664" s="108">
        <f>原始数据!G664</f>
        <v>1</v>
      </c>
      <c r="H664" s="108" t="str">
        <f>原始数据!H664</f>
        <v>下</v>
      </c>
      <c r="I664" s="108" t="str">
        <f>IF(原始数据!Y664="","",原始数据!Y664)</f>
        <v/>
      </c>
      <c r="J664" s="108" t="str">
        <f>原始数据!J664</f>
        <v/>
      </c>
      <c r="K664" s="167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39" t="str">
        <f>IF(原始数据!AT664="","",原始数据!AT664)</f>
        <v/>
      </c>
      <c r="M664" s="177"/>
      <c r="N664" s="181"/>
      <c r="O664" s="181"/>
      <c r="P664" s="167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39" t="str">
        <f>IF(原始数据!AU664="","",原始数据!AU664)</f>
        <v/>
      </c>
      <c r="R664" s="177"/>
      <c r="S664" s="177"/>
      <c r="T664" s="177"/>
      <c r="U664" s="167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39" t="str">
        <f>IF(原始数据!AW664="","",原始数据!AW664)</f>
        <v/>
      </c>
      <c r="W664" s="177"/>
      <c r="X664" s="177"/>
      <c r="Y664" s="177"/>
      <c r="Z664" s="167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39" t="str">
        <f>IF(原始数据!AY664="","",原始数据!AY664)</f>
        <v/>
      </c>
      <c r="AB664" s="177"/>
      <c r="AC664" s="177"/>
      <c r="AD664" s="177"/>
      <c r="AE664" s="139" t="str">
        <f>IF(原始数据!K664="","",原始数据!K664)</f>
        <v/>
      </c>
      <c r="AF664" s="139" t="str">
        <f>IF(原始数据!L664="","",原始数据!L664)</f>
        <v/>
      </c>
      <c r="AG664" s="139" t="str">
        <f>IF(原始数据!AZ664="","",原始数据!AZ664)</f>
        <v/>
      </c>
      <c r="AH664" s="177"/>
      <c r="AI664" s="177"/>
      <c r="AJ664" s="177"/>
      <c r="AK664" s="177"/>
      <c r="AL664" s="177"/>
      <c r="AM664" s="168"/>
      <c r="AN664" s="168"/>
      <c r="AO664" s="168"/>
      <c r="AP664" s="168"/>
      <c r="AQ664" s="182"/>
      <c r="AR664" s="182"/>
      <c r="AS664" s="182"/>
      <c r="AT664" s="182"/>
      <c r="AU664" s="183"/>
      <c r="AV664" s="183"/>
      <c r="AW664" s="183"/>
      <c r="AX664" s="183"/>
      <c r="AY664" s="184"/>
      <c r="AZ664" s="184"/>
      <c r="BA664" s="173"/>
      <c r="BB664" s="174"/>
      <c r="BC664" s="175">
        <f t="shared" si="41"/>
        <v>0</v>
      </c>
      <c r="BD664" s="175" t="str">
        <f t="shared" si="42"/>
        <v/>
      </c>
      <c r="BE664" s="142" t="str">
        <f t="shared" si="40"/>
        <v/>
      </c>
      <c r="BF664" s="176" t="str">
        <f t="shared" si="43"/>
        <v/>
      </c>
    </row>
    <row r="665" spans="1:58">
      <c r="A665" s="166">
        <f>输入错误检查!B664</f>
        <v>0</v>
      </c>
      <c r="B665" s="108" t="str">
        <f>原始数据!B665</f>
        <v/>
      </c>
      <c r="C665" s="108" t="str">
        <f>原始数据!C665</f>
        <v/>
      </c>
      <c r="D665" s="108" t="str">
        <f>原始数据!D665</f>
        <v/>
      </c>
      <c r="E665" s="108" t="str">
        <f>原始数据!E665</f>
        <v/>
      </c>
      <c r="F665" s="108" t="str">
        <f>原始数据!F665</f>
        <v/>
      </c>
      <c r="G665" s="108">
        <f>原始数据!G665</f>
        <v>2</v>
      </c>
      <c r="H665" s="108" t="str">
        <f>原始数据!H665</f>
        <v>上</v>
      </c>
      <c r="I665" s="108" t="str">
        <f>IF(原始数据!Y665="","",原始数据!Y665)</f>
        <v/>
      </c>
      <c r="J665" s="108" t="str">
        <f>原始数据!J665</f>
        <v/>
      </c>
      <c r="K665" s="167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39" t="str">
        <f>IF(原始数据!AT665="","",原始数据!AT665)</f>
        <v/>
      </c>
      <c r="M665" s="177"/>
      <c r="N665" s="181"/>
      <c r="O665" s="181"/>
      <c r="P665" s="167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39" t="str">
        <f>IF(原始数据!AU665="","",原始数据!AU665)</f>
        <v/>
      </c>
      <c r="R665" s="177"/>
      <c r="S665" s="177"/>
      <c r="T665" s="177"/>
      <c r="U665" s="167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39" t="str">
        <f>IF(原始数据!AW665="","",原始数据!AW665)</f>
        <v/>
      </c>
      <c r="W665" s="177"/>
      <c r="X665" s="177"/>
      <c r="Y665" s="177"/>
      <c r="Z665" s="167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39" t="str">
        <f>IF(原始数据!AY665="","",原始数据!AY665)</f>
        <v/>
      </c>
      <c r="AB665" s="177"/>
      <c r="AC665" s="177"/>
      <c r="AD665" s="177"/>
      <c r="AE665" s="139" t="str">
        <f>IF(原始数据!K665="","",原始数据!K665)</f>
        <v/>
      </c>
      <c r="AF665" s="139" t="str">
        <f>IF(原始数据!L665="","",原始数据!L665)</f>
        <v/>
      </c>
      <c r="AG665" s="139" t="str">
        <f>IF(原始数据!AZ665="","",原始数据!AZ665)</f>
        <v/>
      </c>
      <c r="AH665" s="177"/>
      <c r="AI665" s="177"/>
      <c r="AJ665" s="177"/>
      <c r="AK665" s="177"/>
      <c r="AL665" s="177"/>
      <c r="AM665" s="168"/>
      <c r="AN665" s="168"/>
      <c r="AO665" s="168"/>
      <c r="AP665" s="168"/>
      <c r="AQ665" s="182"/>
      <c r="AR665" s="182"/>
      <c r="AS665" s="182"/>
      <c r="AT665" s="182"/>
      <c r="AU665" s="183"/>
      <c r="AV665" s="183"/>
      <c r="AW665" s="183"/>
      <c r="AX665" s="183"/>
      <c r="AY665" s="184"/>
      <c r="AZ665" s="184"/>
      <c r="BA665" s="173"/>
      <c r="BB665" s="174"/>
      <c r="BC665" s="175">
        <f t="shared" si="41"/>
        <v>0</v>
      </c>
      <c r="BD665" s="175" t="str">
        <f t="shared" si="42"/>
        <v/>
      </c>
      <c r="BE665" s="142" t="str">
        <f t="shared" si="40"/>
        <v/>
      </c>
      <c r="BF665" s="176" t="str">
        <f t="shared" si="43"/>
        <v/>
      </c>
    </row>
    <row r="666" spans="1:58">
      <c r="A666" s="166">
        <f>输入错误检查!B665</f>
        <v>0</v>
      </c>
      <c r="B666" s="108" t="str">
        <f>原始数据!B666</f>
        <v/>
      </c>
      <c r="C666" s="108" t="str">
        <f>原始数据!C666</f>
        <v/>
      </c>
      <c r="D666" s="108" t="str">
        <f>原始数据!D666</f>
        <v/>
      </c>
      <c r="E666" s="108" t="str">
        <f>原始数据!E666</f>
        <v/>
      </c>
      <c r="F666" s="108" t="str">
        <f>原始数据!F666</f>
        <v/>
      </c>
      <c r="G666" s="108">
        <f>原始数据!G666</f>
        <v>2</v>
      </c>
      <c r="H666" s="108" t="str">
        <f>原始数据!H666</f>
        <v>下</v>
      </c>
      <c r="I666" s="108" t="str">
        <f>IF(原始数据!Y666="","",原始数据!Y666)</f>
        <v/>
      </c>
      <c r="J666" s="108" t="str">
        <f>原始数据!J666</f>
        <v/>
      </c>
      <c r="K666" s="167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39" t="str">
        <f>IF(原始数据!AT666="","",原始数据!AT666)</f>
        <v/>
      </c>
      <c r="M666" s="177"/>
      <c r="N666" s="181"/>
      <c r="O666" s="181"/>
      <c r="P666" s="167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39" t="str">
        <f>IF(原始数据!AU666="","",原始数据!AU666)</f>
        <v/>
      </c>
      <c r="R666" s="177"/>
      <c r="S666" s="177"/>
      <c r="T666" s="177"/>
      <c r="U666" s="167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39" t="str">
        <f>IF(原始数据!AW666="","",原始数据!AW666)</f>
        <v/>
      </c>
      <c r="W666" s="177"/>
      <c r="X666" s="177"/>
      <c r="Y666" s="177"/>
      <c r="Z666" s="167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39" t="str">
        <f>IF(原始数据!AY666="","",原始数据!AY666)</f>
        <v/>
      </c>
      <c r="AB666" s="177"/>
      <c r="AC666" s="177"/>
      <c r="AD666" s="177"/>
      <c r="AE666" s="139" t="str">
        <f>IF(原始数据!K666="","",原始数据!K666)</f>
        <v/>
      </c>
      <c r="AF666" s="139" t="str">
        <f>IF(原始数据!L666="","",原始数据!L666)</f>
        <v/>
      </c>
      <c r="AG666" s="139" t="str">
        <f>IF(原始数据!AZ666="","",原始数据!AZ666)</f>
        <v/>
      </c>
      <c r="AH666" s="177"/>
      <c r="AI666" s="177"/>
      <c r="AJ666" s="177"/>
      <c r="AK666" s="177"/>
      <c r="AL666" s="177"/>
      <c r="AM666" s="168"/>
      <c r="AN666" s="168"/>
      <c r="AO666" s="168"/>
      <c r="AP666" s="168"/>
      <c r="AQ666" s="182"/>
      <c r="AR666" s="182"/>
      <c r="AS666" s="182"/>
      <c r="AT666" s="182"/>
      <c r="AU666" s="183"/>
      <c r="AV666" s="183"/>
      <c r="AW666" s="183"/>
      <c r="AX666" s="183"/>
      <c r="AY666" s="184"/>
      <c r="AZ666" s="184"/>
      <c r="BA666" s="173"/>
      <c r="BB666" s="174"/>
      <c r="BC666" s="175">
        <f t="shared" si="41"/>
        <v>0</v>
      </c>
      <c r="BD666" s="175" t="str">
        <f t="shared" si="42"/>
        <v/>
      </c>
      <c r="BE666" s="142" t="str">
        <f t="shared" si="40"/>
        <v/>
      </c>
      <c r="BF666" s="176" t="str">
        <f t="shared" si="43"/>
        <v/>
      </c>
    </row>
    <row r="667" spans="1:58">
      <c r="A667" s="166">
        <f>输入错误检查!B666</f>
        <v>0</v>
      </c>
      <c r="B667" s="108" t="str">
        <f>原始数据!B667</f>
        <v/>
      </c>
      <c r="C667" s="108" t="str">
        <f>原始数据!C667</f>
        <v/>
      </c>
      <c r="D667" s="108" t="str">
        <f>原始数据!D667</f>
        <v/>
      </c>
      <c r="E667" s="108" t="str">
        <f>原始数据!E667</f>
        <v/>
      </c>
      <c r="F667" s="108" t="str">
        <f>原始数据!F667</f>
        <v/>
      </c>
      <c r="G667" s="108">
        <f>原始数据!G667</f>
        <v>3</v>
      </c>
      <c r="H667" s="108" t="str">
        <f>原始数据!H667</f>
        <v>上</v>
      </c>
      <c r="I667" s="108" t="str">
        <f>IF(原始数据!Y667="","",原始数据!Y667)</f>
        <v/>
      </c>
      <c r="J667" s="108" t="str">
        <f>原始数据!J667</f>
        <v/>
      </c>
      <c r="K667" s="167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39" t="str">
        <f>IF(原始数据!AT667="","",原始数据!AT667)</f>
        <v/>
      </c>
      <c r="M667" s="177"/>
      <c r="N667" s="181"/>
      <c r="O667" s="181"/>
      <c r="P667" s="167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39" t="str">
        <f>IF(原始数据!AU667="","",原始数据!AU667)</f>
        <v/>
      </c>
      <c r="R667" s="177"/>
      <c r="S667" s="177"/>
      <c r="T667" s="177"/>
      <c r="U667" s="167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39" t="str">
        <f>IF(原始数据!AW667="","",原始数据!AW667)</f>
        <v/>
      </c>
      <c r="W667" s="177"/>
      <c r="X667" s="177"/>
      <c r="Y667" s="177"/>
      <c r="Z667" s="167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39" t="str">
        <f>IF(原始数据!AY667="","",原始数据!AY667)</f>
        <v/>
      </c>
      <c r="AB667" s="177"/>
      <c r="AC667" s="177"/>
      <c r="AD667" s="177"/>
      <c r="AE667" s="139" t="str">
        <f>IF(原始数据!K667="","",原始数据!K667)</f>
        <v/>
      </c>
      <c r="AF667" s="139" t="str">
        <f>IF(原始数据!L667="","",原始数据!L667)</f>
        <v/>
      </c>
      <c r="AG667" s="139" t="str">
        <f>IF(原始数据!AZ667="","",原始数据!AZ667)</f>
        <v/>
      </c>
      <c r="AH667" s="177"/>
      <c r="AI667" s="177"/>
      <c r="AJ667" s="177"/>
      <c r="AK667" s="177"/>
      <c r="AL667" s="177"/>
      <c r="AM667" s="168"/>
      <c r="AN667" s="168"/>
      <c r="AO667" s="168"/>
      <c r="AP667" s="168"/>
      <c r="AQ667" s="182"/>
      <c r="AR667" s="182"/>
      <c r="AS667" s="182"/>
      <c r="AT667" s="182"/>
      <c r="AU667" s="183"/>
      <c r="AV667" s="183"/>
      <c r="AW667" s="183"/>
      <c r="AX667" s="183"/>
      <c r="AY667" s="184"/>
      <c r="AZ667" s="184"/>
      <c r="BA667" s="173"/>
      <c r="BB667" s="174"/>
      <c r="BC667" s="175">
        <f t="shared" si="41"/>
        <v>0</v>
      </c>
      <c r="BD667" s="175" t="str">
        <f t="shared" si="42"/>
        <v/>
      </c>
      <c r="BE667" s="142" t="str">
        <f t="shared" si="40"/>
        <v/>
      </c>
      <c r="BF667" s="176" t="str">
        <f t="shared" si="43"/>
        <v/>
      </c>
    </row>
    <row r="668" spans="1:58">
      <c r="A668" s="166">
        <f>输入错误检查!B667</f>
        <v>0</v>
      </c>
      <c r="B668" s="108" t="str">
        <f>原始数据!B668</f>
        <v/>
      </c>
      <c r="C668" s="108" t="str">
        <f>原始数据!C668</f>
        <v/>
      </c>
      <c r="D668" s="108" t="str">
        <f>原始数据!D668</f>
        <v/>
      </c>
      <c r="E668" s="108" t="str">
        <f>原始数据!E668</f>
        <v/>
      </c>
      <c r="F668" s="108" t="str">
        <f>原始数据!F668</f>
        <v/>
      </c>
      <c r="G668" s="108">
        <f>原始数据!G668</f>
        <v>3</v>
      </c>
      <c r="H668" s="108" t="str">
        <f>原始数据!H668</f>
        <v>下</v>
      </c>
      <c r="I668" s="108" t="str">
        <f>IF(原始数据!Y668="","",原始数据!Y668)</f>
        <v/>
      </c>
      <c r="J668" s="108" t="str">
        <f>原始数据!J668</f>
        <v/>
      </c>
      <c r="K668" s="167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39" t="str">
        <f>IF(原始数据!AT668="","",原始数据!AT668)</f>
        <v/>
      </c>
      <c r="M668" s="177"/>
      <c r="N668" s="181"/>
      <c r="O668" s="181"/>
      <c r="P668" s="167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39" t="str">
        <f>IF(原始数据!AU668="","",原始数据!AU668)</f>
        <v/>
      </c>
      <c r="R668" s="177"/>
      <c r="S668" s="177"/>
      <c r="T668" s="177"/>
      <c r="U668" s="167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39" t="str">
        <f>IF(原始数据!AW668="","",原始数据!AW668)</f>
        <v/>
      </c>
      <c r="W668" s="177"/>
      <c r="X668" s="177"/>
      <c r="Y668" s="177"/>
      <c r="Z668" s="167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39" t="str">
        <f>IF(原始数据!AY668="","",原始数据!AY668)</f>
        <v/>
      </c>
      <c r="AB668" s="177"/>
      <c r="AC668" s="177"/>
      <c r="AD668" s="177"/>
      <c r="AE668" s="139" t="str">
        <f>IF(原始数据!K668="","",原始数据!K668)</f>
        <v/>
      </c>
      <c r="AF668" s="139" t="str">
        <f>IF(原始数据!L668="","",原始数据!L668)</f>
        <v/>
      </c>
      <c r="AG668" s="139" t="str">
        <f>IF(原始数据!AZ668="","",原始数据!AZ668)</f>
        <v/>
      </c>
      <c r="AH668" s="177"/>
      <c r="AI668" s="177"/>
      <c r="AJ668" s="177"/>
      <c r="AK668" s="177"/>
      <c r="AL668" s="177"/>
      <c r="AM668" s="168"/>
      <c r="AN668" s="168"/>
      <c r="AO668" s="168"/>
      <c r="AP668" s="168"/>
      <c r="AQ668" s="182"/>
      <c r="AR668" s="182"/>
      <c r="AS668" s="182"/>
      <c r="AT668" s="182"/>
      <c r="AU668" s="183"/>
      <c r="AV668" s="183"/>
      <c r="AW668" s="183"/>
      <c r="AX668" s="183"/>
      <c r="AY668" s="184"/>
      <c r="AZ668" s="184"/>
      <c r="BA668" s="173"/>
      <c r="BB668" s="174"/>
      <c r="BC668" s="175">
        <f t="shared" si="41"/>
        <v>0</v>
      </c>
      <c r="BD668" s="175" t="str">
        <f t="shared" si="42"/>
        <v/>
      </c>
      <c r="BE668" s="142" t="str">
        <f t="shared" si="40"/>
        <v/>
      </c>
      <c r="BF668" s="176" t="str">
        <f t="shared" si="43"/>
        <v/>
      </c>
    </row>
    <row r="669" spans="1:58">
      <c r="A669" s="166">
        <f>输入错误检查!B668</f>
        <v>0</v>
      </c>
      <c r="B669" s="108" t="str">
        <f>原始数据!B669</f>
        <v/>
      </c>
      <c r="C669" s="108" t="str">
        <f>原始数据!C669</f>
        <v/>
      </c>
      <c r="D669" s="108" t="str">
        <f>原始数据!D669</f>
        <v/>
      </c>
      <c r="E669" s="108" t="str">
        <f>原始数据!E669</f>
        <v/>
      </c>
      <c r="F669" s="108" t="str">
        <f>原始数据!F669</f>
        <v/>
      </c>
      <c r="G669" s="108">
        <f>原始数据!G669</f>
        <v>4</v>
      </c>
      <c r="H669" s="108" t="str">
        <f>原始数据!H669</f>
        <v>上</v>
      </c>
      <c r="I669" s="108" t="str">
        <f>IF(原始数据!Y669="","",原始数据!Y669)</f>
        <v/>
      </c>
      <c r="J669" s="108" t="str">
        <f>原始数据!J669</f>
        <v/>
      </c>
      <c r="K669" s="167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39" t="str">
        <f>IF(原始数据!AT669="","",原始数据!AT669)</f>
        <v/>
      </c>
      <c r="M669" s="177"/>
      <c r="N669" s="181"/>
      <c r="O669" s="181"/>
      <c r="P669" s="167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39" t="str">
        <f>IF(原始数据!AU669="","",原始数据!AU669)</f>
        <v/>
      </c>
      <c r="R669" s="177"/>
      <c r="S669" s="177"/>
      <c r="T669" s="177"/>
      <c r="U669" s="167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39" t="str">
        <f>IF(原始数据!AW669="","",原始数据!AW669)</f>
        <v/>
      </c>
      <c r="W669" s="177"/>
      <c r="X669" s="177"/>
      <c r="Y669" s="177"/>
      <c r="Z669" s="167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39" t="str">
        <f>IF(原始数据!AY669="","",原始数据!AY669)</f>
        <v/>
      </c>
      <c r="AB669" s="177"/>
      <c r="AC669" s="177"/>
      <c r="AD669" s="177"/>
      <c r="AE669" s="139" t="str">
        <f>IF(原始数据!K669="","",原始数据!K669)</f>
        <v/>
      </c>
      <c r="AF669" s="139" t="str">
        <f>IF(原始数据!L669="","",原始数据!L669)</f>
        <v/>
      </c>
      <c r="AG669" s="139" t="str">
        <f>IF(原始数据!AZ669="","",原始数据!AZ669)</f>
        <v/>
      </c>
      <c r="AH669" s="177"/>
      <c r="AI669" s="177"/>
      <c r="AJ669" s="177"/>
      <c r="AK669" s="177"/>
      <c r="AL669" s="177"/>
      <c r="AM669" s="168"/>
      <c r="AN669" s="168"/>
      <c r="AO669" s="168"/>
      <c r="AP669" s="168"/>
      <c r="AQ669" s="182"/>
      <c r="AR669" s="182"/>
      <c r="AS669" s="182"/>
      <c r="AT669" s="182"/>
      <c r="AU669" s="183"/>
      <c r="AV669" s="183"/>
      <c r="AW669" s="183"/>
      <c r="AX669" s="183"/>
      <c r="AY669" s="184"/>
      <c r="AZ669" s="184"/>
      <c r="BA669" s="173"/>
      <c r="BB669" s="174"/>
      <c r="BC669" s="175">
        <f t="shared" si="41"/>
        <v>0</v>
      </c>
      <c r="BD669" s="175" t="str">
        <f t="shared" si="42"/>
        <v/>
      </c>
      <c r="BE669" s="142" t="str">
        <f t="shared" si="40"/>
        <v/>
      </c>
      <c r="BF669" s="176" t="str">
        <f t="shared" si="43"/>
        <v/>
      </c>
    </row>
    <row r="670" spans="1:58">
      <c r="A670" s="166">
        <f>输入错误检查!B669</f>
        <v>0</v>
      </c>
      <c r="B670" s="108" t="str">
        <f>原始数据!B670</f>
        <v/>
      </c>
      <c r="C670" s="108" t="str">
        <f>原始数据!C670</f>
        <v/>
      </c>
      <c r="D670" s="108" t="str">
        <f>原始数据!D670</f>
        <v/>
      </c>
      <c r="E670" s="108" t="str">
        <f>原始数据!E670</f>
        <v/>
      </c>
      <c r="F670" s="108" t="str">
        <f>原始数据!F670</f>
        <v/>
      </c>
      <c r="G670" s="108">
        <f>原始数据!G670</f>
        <v>4</v>
      </c>
      <c r="H670" s="108" t="str">
        <f>原始数据!H670</f>
        <v>下</v>
      </c>
      <c r="I670" s="108" t="str">
        <f>IF(原始数据!Y670="","",原始数据!Y670)</f>
        <v/>
      </c>
      <c r="J670" s="108" t="str">
        <f>原始数据!J670</f>
        <v/>
      </c>
      <c r="K670" s="167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39" t="str">
        <f>IF(原始数据!AT670="","",原始数据!AT670)</f>
        <v/>
      </c>
      <c r="M670" s="177"/>
      <c r="N670" s="181"/>
      <c r="O670" s="181"/>
      <c r="P670" s="167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39" t="str">
        <f>IF(原始数据!AU670="","",原始数据!AU670)</f>
        <v/>
      </c>
      <c r="R670" s="177"/>
      <c r="S670" s="177"/>
      <c r="T670" s="177"/>
      <c r="U670" s="167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39" t="str">
        <f>IF(原始数据!AW670="","",原始数据!AW670)</f>
        <v/>
      </c>
      <c r="W670" s="177"/>
      <c r="X670" s="177"/>
      <c r="Y670" s="177"/>
      <c r="Z670" s="167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39" t="str">
        <f>IF(原始数据!AY670="","",原始数据!AY670)</f>
        <v/>
      </c>
      <c r="AB670" s="177"/>
      <c r="AC670" s="177"/>
      <c r="AD670" s="177"/>
      <c r="AE670" s="139" t="str">
        <f>IF(原始数据!K670="","",原始数据!K670)</f>
        <v/>
      </c>
      <c r="AF670" s="139" t="str">
        <f>IF(原始数据!L670="","",原始数据!L670)</f>
        <v/>
      </c>
      <c r="AG670" s="139" t="str">
        <f>IF(原始数据!AZ670="","",原始数据!AZ670)</f>
        <v/>
      </c>
      <c r="AH670" s="177"/>
      <c r="AI670" s="177"/>
      <c r="AJ670" s="177"/>
      <c r="AK670" s="177"/>
      <c r="AL670" s="177"/>
      <c r="AM670" s="168"/>
      <c r="AN670" s="168"/>
      <c r="AO670" s="168"/>
      <c r="AP670" s="168"/>
      <c r="AQ670" s="182"/>
      <c r="AR670" s="182"/>
      <c r="AS670" s="182"/>
      <c r="AT670" s="182"/>
      <c r="AU670" s="183"/>
      <c r="AV670" s="183"/>
      <c r="AW670" s="183"/>
      <c r="AX670" s="183"/>
      <c r="AY670" s="184"/>
      <c r="AZ670" s="184"/>
      <c r="BA670" s="173"/>
      <c r="BB670" s="174"/>
      <c r="BC670" s="175">
        <f t="shared" si="41"/>
        <v>0</v>
      </c>
      <c r="BD670" s="175" t="str">
        <f t="shared" si="42"/>
        <v/>
      </c>
      <c r="BE670" s="142" t="str">
        <f t="shared" si="40"/>
        <v/>
      </c>
      <c r="BF670" s="176" t="str">
        <f t="shared" si="43"/>
        <v/>
      </c>
    </row>
    <row r="671" spans="1:58">
      <c r="A671" s="166">
        <f>输入错误检查!B670</f>
        <v>0</v>
      </c>
      <c r="B671" s="108" t="str">
        <f>原始数据!B671</f>
        <v/>
      </c>
      <c r="C671" s="108" t="str">
        <f>原始数据!C671</f>
        <v/>
      </c>
      <c r="D671" s="108" t="str">
        <f>原始数据!D671</f>
        <v/>
      </c>
      <c r="E671" s="108" t="str">
        <f>原始数据!E671</f>
        <v/>
      </c>
      <c r="F671" s="108" t="str">
        <f>原始数据!F671</f>
        <v/>
      </c>
      <c r="G671" s="108">
        <f>原始数据!G671</f>
        <v>5</v>
      </c>
      <c r="H671" s="108" t="str">
        <f>原始数据!H671</f>
        <v>上</v>
      </c>
      <c r="I671" s="108" t="str">
        <f>IF(原始数据!Y671="","",原始数据!Y671)</f>
        <v/>
      </c>
      <c r="J671" s="108" t="str">
        <f>原始数据!J671</f>
        <v/>
      </c>
      <c r="K671" s="167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39" t="str">
        <f>IF(原始数据!AT671="","",原始数据!AT671)</f>
        <v/>
      </c>
      <c r="M671" s="177"/>
      <c r="N671" s="181"/>
      <c r="O671" s="181"/>
      <c r="P671" s="167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39" t="str">
        <f>IF(原始数据!AU671="","",原始数据!AU671)</f>
        <v/>
      </c>
      <c r="R671" s="177"/>
      <c r="S671" s="177"/>
      <c r="T671" s="177"/>
      <c r="U671" s="167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39" t="str">
        <f>IF(原始数据!AW671="","",原始数据!AW671)</f>
        <v/>
      </c>
      <c r="W671" s="177"/>
      <c r="X671" s="177"/>
      <c r="Y671" s="177"/>
      <c r="Z671" s="167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39" t="str">
        <f>IF(原始数据!AY671="","",原始数据!AY671)</f>
        <v/>
      </c>
      <c r="AB671" s="177"/>
      <c r="AC671" s="177"/>
      <c r="AD671" s="177"/>
      <c r="AE671" s="139" t="str">
        <f>IF(原始数据!K671="","",原始数据!K671)</f>
        <v/>
      </c>
      <c r="AF671" s="139" t="str">
        <f>IF(原始数据!L671="","",原始数据!L671)</f>
        <v/>
      </c>
      <c r="AG671" s="139" t="str">
        <f>IF(原始数据!AZ671="","",原始数据!AZ671)</f>
        <v/>
      </c>
      <c r="AH671" s="177"/>
      <c r="AI671" s="177"/>
      <c r="AJ671" s="177"/>
      <c r="AK671" s="177"/>
      <c r="AL671" s="177"/>
      <c r="AM671" s="168"/>
      <c r="AN671" s="168"/>
      <c r="AO671" s="168"/>
      <c r="AP671" s="168"/>
      <c r="AQ671" s="182"/>
      <c r="AR671" s="182"/>
      <c r="AS671" s="182"/>
      <c r="AT671" s="182"/>
      <c r="AU671" s="183"/>
      <c r="AV671" s="183"/>
      <c r="AW671" s="183"/>
      <c r="AX671" s="183"/>
      <c r="AY671" s="184"/>
      <c r="AZ671" s="184"/>
      <c r="BA671" s="173"/>
      <c r="BB671" s="174"/>
      <c r="BC671" s="175">
        <f t="shared" si="41"/>
        <v>0</v>
      </c>
      <c r="BD671" s="175" t="str">
        <f t="shared" si="42"/>
        <v/>
      </c>
      <c r="BE671" s="142" t="str">
        <f t="shared" si="40"/>
        <v/>
      </c>
      <c r="BF671" s="176" t="str">
        <f t="shared" si="43"/>
        <v/>
      </c>
    </row>
    <row r="672" spans="1:58">
      <c r="A672" s="166">
        <f>输入错误检查!B671</f>
        <v>0</v>
      </c>
      <c r="B672" s="108" t="str">
        <f>原始数据!B672</f>
        <v/>
      </c>
      <c r="C672" s="108" t="str">
        <f>原始数据!C672</f>
        <v/>
      </c>
      <c r="D672" s="108" t="str">
        <f>原始数据!D672</f>
        <v/>
      </c>
      <c r="E672" s="108" t="str">
        <f>原始数据!E672</f>
        <v/>
      </c>
      <c r="F672" s="108" t="str">
        <f>原始数据!F672</f>
        <v/>
      </c>
      <c r="G672" s="108">
        <f>原始数据!G672</f>
        <v>5</v>
      </c>
      <c r="H672" s="108" t="str">
        <f>原始数据!H672</f>
        <v>下</v>
      </c>
      <c r="I672" s="108" t="str">
        <f>IF(原始数据!Y672="","",原始数据!Y672)</f>
        <v/>
      </c>
      <c r="J672" s="108" t="str">
        <f>原始数据!J672</f>
        <v/>
      </c>
      <c r="K672" s="167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39" t="str">
        <f>IF(原始数据!AT672="","",原始数据!AT672)</f>
        <v/>
      </c>
      <c r="M672" s="177"/>
      <c r="N672" s="181"/>
      <c r="O672" s="181"/>
      <c r="P672" s="167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39" t="str">
        <f>IF(原始数据!AU672="","",原始数据!AU672)</f>
        <v/>
      </c>
      <c r="R672" s="177"/>
      <c r="S672" s="177"/>
      <c r="T672" s="177"/>
      <c r="U672" s="167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39" t="str">
        <f>IF(原始数据!AW672="","",原始数据!AW672)</f>
        <v/>
      </c>
      <c r="W672" s="177"/>
      <c r="X672" s="177"/>
      <c r="Y672" s="177"/>
      <c r="Z672" s="167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39" t="str">
        <f>IF(原始数据!AY672="","",原始数据!AY672)</f>
        <v/>
      </c>
      <c r="AB672" s="177"/>
      <c r="AC672" s="177"/>
      <c r="AD672" s="177"/>
      <c r="AE672" s="139" t="str">
        <f>IF(原始数据!K672="","",原始数据!K672)</f>
        <v/>
      </c>
      <c r="AF672" s="139" t="str">
        <f>IF(原始数据!L672="","",原始数据!L672)</f>
        <v/>
      </c>
      <c r="AG672" s="139" t="str">
        <f>IF(原始数据!AZ672="","",原始数据!AZ672)</f>
        <v/>
      </c>
      <c r="AH672" s="177"/>
      <c r="AI672" s="177"/>
      <c r="AJ672" s="177"/>
      <c r="AK672" s="177"/>
      <c r="AL672" s="177"/>
      <c r="AM672" s="168"/>
      <c r="AN672" s="168"/>
      <c r="AO672" s="168"/>
      <c r="AP672" s="168"/>
      <c r="AQ672" s="182"/>
      <c r="AR672" s="182"/>
      <c r="AS672" s="182"/>
      <c r="AT672" s="182"/>
      <c r="AU672" s="183"/>
      <c r="AV672" s="183"/>
      <c r="AW672" s="183"/>
      <c r="AX672" s="183"/>
      <c r="AY672" s="184"/>
      <c r="AZ672" s="184"/>
      <c r="BA672" s="173"/>
      <c r="BB672" s="174"/>
      <c r="BC672" s="175">
        <f t="shared" si="41"/>
        <v>0</v>
      </c>
      <c r="BD672" s="175" t="str">
        <f t="shared" si="42"/>
        <v/>
      </c>
      <c r="BE672" s="142" t="str">
        <f t="shared" si="40"/>
        <v/>
      </c>
      <c r="BF672" s="176" t="str">
        <f t="shared" si="43"/>
        <v/>
      </c>
    </row>
    <row r="673" spans="1:58">
      <c r="A673" s="166">
        <f>输入错误检查!B672</f>
        <v>0</v>
      </c>
      <c r="B673" s="108" t="str">
        <f>原始数据!B673</f>
        <v/>
      </c>
      <c r="C673" s="108" t="str">
        <f>原始数据!C673</f>
        <v/>
      </c>
      <c r="D673" s="108" t="str">
        <f>原始数据!D673</f>
        <v/>
      </c>
      <c r="E673" s="108" t="str">
        <f>原始数据!E673</f>
        <v/>
      </c>
      <c r="F673" s="108" t="str">
        <f>原始数据!F673</f>
        <v/>
      </c>
      <c r="G673" s="108" t="str">
        <f>原始数据!G673</f>
        <v>加</v>
      </c>
      <c r="H673" s="108" t="str">
        <f>原始数据!H673</f>
        <v>上</v>
      </c>
      <c r="I673" s="108" t="str">
        <f>IF(原始数据!Y673="","",原始数据!Y673)</f>
        <v/>
      </c>
      <c r="J673" s="108" t="str">
        <f>原始数据!J673</f>
        <v/>
      </c>
      <c r="K673" s="167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39" t="str">
        <f>IF(原始数据!AT673="","",原始数据!AT673)</f>
        <v/>
      </c>
      <c r="M673" s="177"/>
      <c r="N673" s="181"/>
      <c r="O673" s="181"/>
      <c r="P673" s="167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39" t="str">
        <f>IF(原始数据!AU673="","",原始数据!AU673)</f>
        <v/>
      </c>
      <c r="R673" s="177"/>
      <c r="S673" s="177"/>
      <c r="T673" s="177"/>
      <c r="U673" s="167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39" t="str">
        <f>IF(原始数据!AW673="","",原始数据!AW673)</f>
        <v/>
      </c>
      <c r="W673" s="177"/>
      <c r="X673" s="177"/>
      <c r="Y673" s="177"/>
      <c r="Z673" s="167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39" t="str">
        <f>IF(原始数据!AY673="","",原始数据!AY673)</f>
        <v/>
      </c>
      <c r="AB673" s="177"/>
      <c r="AC673" s="177"/>
      <c r="AD673" s="177"/>
      <c r="AE673" s="139" t="str">
        <f>IF(原始数据!K673="","",原始数据!K673)</f>
        <v/>
      </c>
      <c r="AF673" s="139" t="str">
        <f>IF(原始数据!L673="","",原始数据!L673)</f>
        <v/>
      </c>
      <c r="AG673" s="139" t="str">
        <f>IF(原始数据!AZ673="","",原始数据!AZ673)</f>
        <v/>
      </c>
      <c r="AH673" s="177"/>
      <c r="AI673" s="177"/>
      <c r="AJ673" s="177"/>
      <c r="AK673" s="177"/>
      <c r="AL673" s="177"/>
      <c r="AM673" s="168"/>
      <c r="AN673" s="168"/>
      <c r="AO673" s="168"/>
      <c r="AP673" s="168"/>
      <c r="AQ673" s="182"/>
      <c r="AR673" s="182"/>
      <c r="AS673" s="182"/>
      <c r="AT673" s="182"/>
      <c r="AU673" s="183"/>
      <c r="AV673" s="183"/>
      <c r="AW673" s="183"/>
      <c r="AX673" s="183"/>
      <c r="AY673" s="184"/>
      <c r="AZ673" s="184"/>
      <c r="BA673" s="173"/>
      <c r="BB673" s="174"/>
      <c r="BC673" s="175">
        <f t="shared" si="41"/>
        <v>0</v>
      </c>
      <c r="BD673" s="175" t="str">
        <f t="shared" si="42"/>
        <v/>
      </c>
      <c r="BE673" s="142" t="str">
        <f t="shared" si="40"/>
        <v/>
      </c>
      <c r="BF673" s="176" t="str">
        <f t="shared" si="43"/>
        <v/>
      </c>
    </row>
    <row r="674" spans="1:58">
      <c r="A674" s="166">
        <f>输入错误检查!B673</f>
        <v>0</v>
      </c>
      <c r="B674" s="108" t="str">
        <f>原始数据!B674</f>
        <v/>
      </c>
      <c r="C674" s="108" t="str">
        <f>原始数据!C674</f>
        <v/>
      </c>
      <c r="D674" s="108" t="str">
        <f>原始数据!D674</f>
        <v/>
      </c>
      <c r="E674" s="108" t="str">
        <f>原始数据!E674</f>
        <v/>
      </c>
      <c r="F674" s="108" t="str">
        <f>原始数据!F674</f>
        <v/>
      </c>
      <c r="G674" s="108" t="str">
        <f>原始数据!G674</f>
        <v>加</v>
      </c>
      <c r="H674" s="108" t="str">
        <f>原始数据!H674</f>
        <v>下</v>
      </c>
      <c r="I674" s="108" t="str">
        <f>IF(原始数据!Y674="","",原始数据!Y674)</f>
        <v/>
      </c>
      <c r="J674" s="108" t="str">
        <f>原始数据!J674</f>
        <v/>
      </c>
      <c r="K674" s="167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39" t="str">
        <f>IF(原始数据!AT674="","",原始数据!AT674)</f>
        <v/>
      </c>
      <c r="M674" s="177"/>
      <c r="N674" s="181"/>
      <c r="O674" s="181"/>
      <c r="P674" s="167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39" t="str">
        <f>IF(原始数据!AU674="","",原始数据!AU674)</f>
        <v/>
      </c>
      <c r="R674" s="177"/>
      <c r="S674" s="177"/>
      <c r="T674" s="177"/>
      <c r="U674" s="167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39" t="str">
        <f>IF(原始数据!AW674="","",原始数据!AW674)</f>
        <v/>
      </c>
      <c r="W674" s="177"/>
      <c r="X674" s="177"/>
      <c r="Y674" s="177"/>
      <c r="Z674" s="167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39" t="str">
        <f>IF(原始数据!AY674="","",原始数据!AY674)</f>
        <v/>
      </c>
      <c r="AB674" s="177"/>
      <c r="AC674" s="177"/>
      <c r="AD674" s="177"/>
      <c r="AE674" s="139" t="str">
        <f>IF(原始数据!K674="","",原始数据!K674)</f>
        <v/>
      </c>
      <c r="AF674" s="139" t="str">
        <f>IF(原始数据!L674="","",原始数据!L674)</f>
        <v/>
      </c>
      <c r="AG674" s="139" t="str">
        <f>IF(原始数据!AZ674="","",原始数据!AZ674)</f>
        <v/>
      </c>
      <c r="AH674" s="177"/>
      <c r="AI674" s="177"/>
      <c r="AJ674" s="177"/>
      <c r="AK674" s="177"/>
      <c r="AL674" s="177"/>
      <c r="AM674" s="168"/>
      <c r="AN674" s="168"/>
      <c r="AO674" s="168"/>
      <c r="AP674" s="168"/>
      <c r="AQ674" s="182"/>
      <c r="AR674" s="182"/>
      <c r="AS674" s="182"/>
      <c r="AT674" s="182"/>
      <c r="AU674" s="183"/>
      <c r="AV674" s="183"/>
      <c r="AW674" s="183"/>
      <c r="AX674" s="183"/>
      <c r="AY674" s="184"/>
      <c r="AZ674" s="184"/>
      <c r="BA674" s="173"/>
      <c r="BB674" s="174"/>
      <c r="BC674" s="175">
        <f t="shared" si="41"/>
        <v>0</v>
      </c>
      <c r="BD674" s="175" t="str">
        <f t="shared" si="42"/>
        <v/>
      </c>
      <c r="BE674" s="142" t="str">
        <f t="shared" si="40"/>
        <v/>
      </c>
      <c r="BF674" s="176" t="str">
        <f t="shared" si="43"/>
        <v/>
      </c>
    </row>
    <row r="675" spans="1:58">
      <c r="A675" s="166">
        <f>输入错误检查!B674</f>
        <v>0</v>
      </c>
      <c r="B675" s="108" t="str">
        <f>原始数据!B675</f>
        <v/>
      </c>
      <c r="C675" s="108" t="str">
        <f>原始数据!C675</f>
        <v/>
      </c>
      <c r="D675" s="108" t="str">
        <f>原始数据!D675</f>
        <v/>
      </c>
      <c r="E675" s="108" t="str">
        <f>原始数据!E675</f>
        <v/>
      </c>
      <c r="F675" s="108" t="str">
        <f>原始数据!F675</f>
        <v/>
      </c>
      <c r="G675" s="108">
        <f>原始数据!G675</f>
        <v>1</v>
      </c>
      <c r="H675" s="108" t="str">
        <f>原始数据!H675</f>
        <v>上</v>
      </c>
      <c r="I675" s="108" t="str">
        <f>IF(原始数据!Y675="","",原始数据!Y675)</f>
        <v/>
      </c>
      <c r="J675" s="108" t="str">
        <f>原始数据!J675</f>
        <v/>
      </c>
      <c r="K675" s="167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39" t="str">
        <f>IF(原始数据!AT675="","",原始数据!AT675)</f>
        <v/>
      </c>
      <c r="M675" s="177"/>
      <c r="N675" s="181"/>
      <c r="O675" s="181"/>
      <c r="P675" s="167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39" t="str">
        <f>IF(原始数据!AU675="","",原始数据!AU675)</f>
        <v/>
      </c>
      <c r="R675" s="177"/>
      <c r="S675" s="177"/>
      <c r="T675" s="177"/>
      <c r="U675" s="167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39" t="str">
        <f>IF(原始数据!AW675="","",原始数据!AW675)</f>
        <v/>
      </c>
      <c r="W675" s="177"/>
      <c r="X675" s="177"/>
      <c r="Y675" s="177"/>
      <c r="Z675" s="167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39" t="str">
        <f>IF(原始数据!AY675="","",原始数据!AY675)</f>
        <v/>
      </c>
      <c r="AB675" s="177"/>
      <c r="AC675" s="177"/>
      <c r="AD675" s="177"/>
      <c r="AE675" s="139" t="str">
        <f>IF(原始数据!K675="","",原始数据!K675)</f>
        <v/>
      </c>
      <c r="AF675" s="139" t="str">
        <f>IF(原始数据!L675="","",原始数据!L675)</f>
        <v/>
      </c>
      <c r="AG675" s="139" t="str">
        <f>IF(原始数据!AZ675="","",原始数据!AZ675)</f>
        <v/>
      </c>
      <c r="AH675" s="177"/>
      <c r="AI675" s="177"/>
      <c r="AJ675" s="177"/>
      <c r="AK675" s="177"/>
      <c r="AL675" s="177"/>
      <c r="AM675" s="168"/>
      <c r="AN675" s="168"/>
      <c r="AO675" s="168"/>
      <c r="AP675" s="168"/>
      <c r="AQ675" s="182"/>
      <c r="AR675" s="182"/>
      <c r="AS675" s="182"/>
      <c r="AT675" s="182"/>
      <c r="AU675" s="183"/>
      <c r="AV675" s="183"/>
      <c r="AW675" s="183"/>
      <c r="AX675" s="183"/>
      <c r="AY675" s="184"/>
      <c r="AZ675" s="184"/>
      <c r="BA675" s="173"/>
      <c r="BB675" s="174"/>
      <c r="BC675" s="175">
        <f t="shared" si="41"/>
        <v>0</v>
      </c>
      <c r="BD675" s="175" t="str">
        <f t="shared" si="42"/>
        <v/>
      </c>
      <c r="BE675" s="142" t="str">
        <f t="shared" si="40"/>
        <v/>
      </c>
      <c r="BF675" s="176" t="str">
        <f t="shared" si="43"/>
        <v/>
      </c>
    </row>
    <row r="676" spans="1:58">
      <c r="A676" s="166">
        <f>输入错误检查!B675</f>
        <v>0</v>
      </c>
      <c r="B676" s="108" t="str">
        <f>原始数据!B676</f>
        <v/>
      </c>
      <c r="C676" s="108" t="str">
        <f>原始数据!C676</f>
        <v/>
      </c>
      <c r="D676" s="108" t="str">
        <f>原始数据!D676</f>
        <v/>
      </c>
      <c r="E676" s="108" t="str">
        <f>原始数据!E676</f>
        <v/>
      </c>
      <c r="F676" s="108" t="str">
        <f>原始数据!F676</f>
        <v/>
      </c>
      <c r="G676" s="108">
        <f>原始数据!G676</f>
        <v>1</v>
      </c>
      <c r="H676" s="108" t="str">
        <f>原始数据!H676</f>
        <v>下</v>
      </c>
      <c r="I676" s="108" t="str">
        <f>IF(原始数据!Y676="","",原始数据!Y676)</f>
        <v/>
      </c>
      <c r="J676" s="108" t="str">
        <f>原始数据!J676</f>
        <v/>
      </c>
      <c r="K676" s="167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39" t="str">
        <f>IF(原始数据!AT676="","",原始数据!AT676)</f>
        <v/>
      </c>
      <c r="M676" s="177"/>
      <c r="N676" s="181"/>
      <c r="O676" s="181"/>
      <c r="P676" s="167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39" t="str">
        <f>IF(原始数据!AU676="","",原始数据!AU676)</f>
        <v/>
      </c>
      <c r="R676" s="177"/>
      <c r="S676" s="177"/>
      <c r="T676" s="177"/>
      <c r="U676" s="167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39" t="str">
        <f>IF(原始数据!AW676="","",原始数据!AW676)</f>
        <v/>
      </c>
      <c r="W676" s="177"/>
      <c r="X676" s="177"/>
      <c r="Y676" s="177"/>
      <c r="Z676" s="167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39" t="str">
        <f>IF(原始数据!AY676="","",原始数据!AY676)</f>
        <v/>
      </c>
      <c r="AB676" s="177"/>
      <c r="AC676" s="177"/>
      <c r="AD676" s="177"/>
      <c r="AE676" s="139" t="str">
        <f>IF(原始数据!K676="","",原始数据!K676)</f>
        <v/>
      </c>
      <c r="AF676" s="139" t="str">
        <f>IF(原始数据!L676="","",原始数据!L676)</f>
        <v/>
      </c>
      <c r="AG676" s="139" t="str">
        <f>IF(原始数据!AZ676="","",原始数据!AZ676)</f>
        <v/>
      </c>
      <c r="AH676" s="177"/>
      <c r="AI676" s="177"/>
      <c r="AJ676" s="177"/>
      <c r="AK676" s="177"/>
      <c r="AL676" s="177"/>
      <c r="AM676" s="168"/>
      <c r="AN676" s="168"/>
      <c r="AO676" s="168"/>
      <c r="AP676" s="168"/>
      <c r="AQ676" s="182"/>
      <c r="AR676" s="182"/>
      <c r="AS676" s="182"/>
      <c r="AT676" s="182"/>
      <c r="AU676" s="183"/>
      <c r="AV676" s="183"/>
      <c r="AW676" s="183"/>
      <c r="AX676" s="183"/>
      <c r="AY676" s="184"/>
      <c r="AZ676" s="184"/>
      <c r="BA676" s="173"/>
      <c r="BB676" s="174"/>
      <c r="BC676" s="175">
        <f t="shared" si="41"/>
        <v>0</v>
      </c>
      <c r="BD676" s="175" t="str">
        <f t="shared" si="42"/>
        <v/>
      </c>
      <c r="BE676" s="142" t="str">
        <f t="shared" si="40"/>
        <v/>
      </c>
      <c r="BF676" s="176" t="str">
        <f t="shared" si="43"/>
        <v/>
      </c>
    </row>
    <row r="677" spans="1:58">
      <c r="A677" s="166">
        <f>输入错误检查!B676</f>
        <v>0</v>
      </c>
      <c r="B677" s="108" t="str">
        <f>原始数据!B677</f>
        <v/>
      </c>
      <c r="C677" s="108" t="str">
        <f>原始数据!C677</f>
        <v/>
      </c>
      <c r="D677" s="108" t="str">
        <f>原始数据!D677</f>
        <v/>
      </c>
      <c r="E677" s="108" t="str">
        <f>原始数据!E677</f>
        <v/>
      </c>
      <c r="F677" s="108" t="str">
        <f>原始数据!F677</f>
        <v/>
      </c>
      <c r="G677" s="108">
        <f>原始数据!G677</f>
        <v>2</v>
      </c>
      <c r="H677" s="108" t="str">
        <f>原始数据!H677</f>
        <v>上</v>
      </c>
      <c r="I677" s="108" t="str">
        <f>IF(原始数据!Y677="","",原始数据!Y677)</f>
        <v/>
      </c>
      <c r="J677" s="108" t="str">
        <f>原始数据!J677</f>
        <v/>
      </c>
      <c r="K677" s="167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39" t="str">
        <f>IF(原始数据!AT677="","",原始数据!AT677)</f>
        <v/>
      </c>
      <c r="M677" s="177"/>
      <c r="N677" s="181"/>
      <c r="O677" s="181"/>
      <c r="P677" s="167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39" t="str">
        <f>IF(原始数据!AU677="","",原始数据!AU677)</f>
        <v/>
      </c>
      <c r="R677" s="177"/>
      <c r="S677" s="177"/>
      <c r="T677" s="177"/>
      <c r="U677" s="167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39" t="str">
        <f>IF(原始数据!AW677="","",原始数据!AW677)</f>
        <v/>
      </c>
      <c r="W677" s="177"/>
      <c r="X677" s="177"/>
      <c r="Y677" s="177"/>
      <c r="Z677" s="167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39" t="str">
        <f>IF(原始数据!AY677="","",原始数据!AY677)</f>
        <v/>
      </c>
      <c r="AB677" s="177"/>
      <c r="AC677" s="177"/>
      <c r="AD677" s="177"/>
      <c r="AE677" s="139" t="str">
        <f>IF(原始数据!K677="","",原始数据!K677)</f>
        <v/>
      </c>
      <c r="AF677" s="139" t="str">
        <f>IF(原始数据!L677="","",原始数据!L677)</f>
        <v/>
      </c>
      <c r="AG677" s="139" t="str">
        <f>IF(原始数据!AZ677="","",原始数据!AZ677)</f>
        <v/>
      </c>
      <c r="AH677" s="177"/>
      <c r="AI677" s="177"/>
      <c r="AJ677" s="177"/>
      <c r="AK677" s="177"/>
      <c r="AL677" s="177"/>
      <c r="AM677" s="168"/>
      <c r="AN677" s="168"/>
      <c r="AO677" s="168"/>
      <c r="AP677" s="168"/>
      <c r="AQ677" s="182"/>
      <c r="AR677" s="182"/>
      <c r="AS677" s="182"/>
      <c r="AT677" s="182"/>
      <c r="AU677" s="183"/>
      <c r="AV677" s="183"/>
      <c r="AW677" s="183"/>
      <c r="AX677" s="183"/>
      <c r="AY677" s="184"/>
      <c r="AZ677" s="184"/>
      <c r="BA677" s="173"/>
      <c r="BB677" s="174"/>
      <c r="BC677" s="175">
        <f t="shared" si="41"/>
        <v>0</v>
      </c>
      <c r="BD677" s="175" t="str">
        <f t="shared" si="42"/>
        <v/>
      </c>
      <c r="BE677" s="142" t="str">
        <f t="shared" si="40"/>
        <v/>
      </c>
      <c r="BF677" s="176" t="str">
        <f t="shared" si="43"/>
        <v/>
      </c>
    </row>
    <row r="678" spans="1:58">
      <c r="A678" s="166">
        <f>输入错误检查!B677</f>
        <v>0</v>
      </c>
      <c r="B678" s="108" t="str">
        <f>原始数据!B678</f>
        <v/>
      </c>
      <c r="C678" s="108" t="str">
        <f>原始数据!C678</f>
        <v/>
      </c>
      <c r="D678" s="108" t="str">
        <f>原始数据!D678</f>
        <v/>
      </c>
      <c r="E678" s="108" t="str">
        <f>原始数据!E678</f>
        <v/>
      </c>
      <c r="F678" s="108" t="str">
        <f>原始数据!F678</f>
        <v/>
      </c>
      <c r="G678" s="108">
        <f>原始数据!G678</f>
        <v>2</v>
      </c>
      <c r="H678" s="108" t="str">
        <f>原始数据!H678</f>
        <v>下</v>
      </c>
      <c r="I678" s="108" t="str">
        <f>IF(原始数据!Y678="","",原始数据!Y678)</f>
        <v/>
      </c>
      <c r="J678" s="108" t="str">
        <f>原始数据!J678</f>
        <v/>
      </c>
      <c r="K678" s="167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39" t="str">
        <f>IF(原始数据!AT678="","",原始数据!AT678)</f>
        <v/>
      </c>
      <c r="M678" s="177"/>
      <c r="N678" s="181"/>
      <c r="O678" s="181"/>
      <c r="P678" s="167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39" t="str">
        <f>IF(原始数据!AU678="","",原始数据!AU678)</f>
        <v/>
      </c>
      <c r="R678" s="177"/>
      <c r="S678" s="177"/>
      <c r="T678" s="177"/>
      <c r="U678" s="167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39" t="str">
        <f>IF(原始数据!AW678="","",原始数据!AW678)</f>
        <v/>
      </c>
      <c r="W678" s="177"/>
      <c r="X678" s="177"/>
      <c r="Y678" s="177"/>
      <c r="Z678" s="167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39" t="str">
        <f>IF(原始数据!AY678="","",原始数据!AY678)</f>
        <v/>
      </c>
      <c r="AB678" s="177"/>
      <c r="AC678" s="177"/>
      <c r="AD678" s="177"/>
      <c r="AE678" s="139" t="str">
        <f>IF(原始数据!K678="","",原始数据!K678)</f>
        <v/>
      </c>
      <c r="AF678" s="139" t="str">
        <f>IF(原始数据!L678="","",原始数据!L678)</f>
        <v/>
      </c>
      <c r="AG678" s="139" t="str">
        <f>IF(原始数据!AZ678="","",原始数据!AZ678)</f>
        <v/>
      </c>
      <c r="AH678" s="177"/>
      <c r="AI678" s="177"/>
      <c r="AJ678" s="177"/>
      <c r="AK678" s="177"/>
      <c r="AL678" s="177"/>
      <c r="AM678" s="168"/>
      <c r="AN678" s="168"/>
      <c r="AO678" s="168"/>
      <c r="AP678" s="168"/>
      <c r="AQ678" s="182"/>
      <c r="AR678" s="182"/>
      <c r="AS678" s="182"/>
      <c r="AT678" s="182"/>
      <c r="AU678" s="183"/>
      <c r="AV678" s="183"/>
      <c r="AW678" s="183"/>
      <c r="AX678" s="183"/>
      <c r="AY678" s="184"/>
      <c r="AZ678" s="184"/>
      <c r="BA678" s="173"/>
      <c r="BB678" s="174"/>
      <c r="BC678" s="175">
        <f t="shared" si="41"/>
        <v>0</v>
      </c>
      <c r="BD678" s="175" t="str">
        <f t="shared" si="42"/>
        <v/>
      </c>
      <c r="BE678" s="142" t="str">
        <f t="shared" si="40"/>
        <v/>
      </c>
      <c r="BF678" s="176" t="str">
        <f t="shared" si="43"/>
        <v/>
      </c>
    </row>
    <row r="679" spans="1:58">
      <c r="A679" s="166">
        <f>输入错误检查!B678</f>
        <v>0</v>
      </c>
      <c r="B679" s="108" t="str">
        <f>原始数据!B679</f>
        <v/>
      </c>
      <c r="C679" s="108" t="str">
        <f>原始数据!C679</f>
        <v/>
      </c>
      <c r="D679" s="108" t="str">
        <f>原始数据!D679</f>
        <v/>
      </c>
      <c r="E679" s="108" t="str">
        <f>原始数据!E679</f>
        <v/>
      </c>
      <c r="F679" s="108" t="str">
        <f>原始数据!F679</f>
        <v/>
      </c>
      <c r="G679" s="108">
        <f>原始数据!G679</f>
        <v>3</v>
      </c>
      <c r="H679" s="108" t="str">
        <f>原始数据!H679</f>
        <v>上</v>
      </c>
      <c r="I679" s="108" t="str">
        <f>IF(原始数据!Y679="","",原始数据!Y679)</f>
        <v/>
      </c>
      <c r="J679" s="108" t="str">
        <f>原始数据!J679</f>
        <v/>
      </c>
      <c r="K679" s="167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39" t="str">
        <f>IF(原始数据!AT679="","",原始数据!AT679)</f>
        <v/>
      </c>
      <c r="M679" s="177"/>
      <c r="N679" s="181"/>
      <c r="O679" s="181"/>
      <c r="P679" s="167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39" t="str">
        <f>IF(原始数据!AU679="","",原始数据!AU679)</f>
        <v/>
      </c>
      <c r="R679" s="177"/>
      <c r="S679" s="177"/>
      <c r="T679" s="177"/>
      <c r="U679" s="167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39" t="str">
        <f>IF(原始数据!AW679="","",原始数据!AW679)</f>
        <v/>
      </c>
      <c r="W679" s="177"/>
      <c r="X679" s="177"/>
      <c r="Y679" s="177"/>
      <c r="Z679" s="167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39" t="str">
        <f>IF(原始数据!AY679="","",原始数据!AY679)</f>
        <v/>
      </c>
      <c r="AB679" s="177"/>
      <c r="AC679" s="177"/>
      <c r="AD679" s="177"/>
      <c r="AE679" s="139" t="str">
        <f>IF(原始数据!K679="","",原始数据!K679)</f>
        <v/>
      </c>
      <c r="AF679" s="139" t="str">
        <f>IF(原始数据!L679="","",原始数据!L679)</f>
        <v/>
      </c>
      <c r="AG679" s="139" t="str">
        <f>IF(原始数据!AZ679="","",原始数据!AZ679)</f>
        <v/>
      </c>
      <c r="AH679" s="177"/>
      <c r="AI679" s="177"/>
      <c r="AJ679" s="177"/>
      <c r="AK679" s="177"/>
      <c r="AL679" s="177"/>
      <c r="AM679" s="168"/>
      <c r="AN679" s="168"/>
      <c r="AO679" s="168"/>
      <c r="AP679" s="168"/>
      <c r="AQ679" s="182"/>
      <c r="AR679" s="182"/>
      <c r="AS679" s="182"/>
      <c r="AT679" s="182"/>
      <c r="AU679" s="183"/>
      <c r="AV679" s="183"/>
      <c r="AW679" s="183"/>
      <c r="AX679" s="183"/>
      <c r="AY679" s="184"/>
      <c r="AZ679" s="184"/>
      <c r="BA679" s="173"/>
      <c r="BB679" s="174"/>
      <c r="BC679" s="175">
        <f t="shared" si="41"/>
        <v>0</v>
      </c>
      <c r="BD679" s="175" t="str">
        <f t="shared" si="42"/>
        <v/>
      </c>
      <c r="BE679" s="142" t="str">
        <f t="shared" si="40"/>
        <v/>
      </c>
      <c r="BF679" s="176" t="str">
        <f t="shared" si="43"/>
        <v/>
      </c>
    </row>
    <row r="680" spans="1:58">
      <c r="A680" s="166">
        <f>输入错误检查!B679</f>
        <v>0</v>
      </c>
      <c r="B680" s="108" t="str">
        <f>原始数据!B680</f>
        <v/>
      </c>
      <c r="C680" s="108" t="str">
        <f>原始数据!C680</f>
        <v/>
      </c>
      <c r="D680" s="108" t="str">
        <f>原始数据!D680</f>
        <v/>
      </c>
      <c r="E680" s="108" t="str">
        <f>原始数据!E680</f>
        <v/>
      </c>
      <c r="F680" s="108" t="str">
        <f>原始数据!F680</f>
        <v/>
      </c>
      <c r="G680" s="108">
        <f>原始数据!G680</f>
        <v>3</v>
      </c>
      <c r="H680" s="108" t="str">
        <f>原始数据!H680</f>
        <v>下</v>
      </c>
      <c r="I680" s="108" t="str">
        <f>IF(原始数据!Y680="","",原始数据!Y680)</f>
        <v/>
      </c>
      <c r="J680" s="108" t="str">
        <f>原始数据!J680</f>
        <v/>
      </c>
      <c r="K680" s="167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39" t="str">
        <f>IF(原始数据!AT680="","",原始数据!AT680)</f>
        <v/>
      </c>
      <c r="M680" s="177"/>
      <c r="N680" s="181"/>
      <c r="O680" s="181"/>
      <c r="P680" s="167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39" t="str">
        <f>IF(原始数据!AU680="","",原始数据!AU680)</f>
        <v/>
      </c>
      <c r="R680" s="177"/>
      <c r="S680" s="177"/>
      <c r="T680" s="177"/>
      <c r="U680" s="167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39" t="str">
        <f>IF(原始数据!AW680="","",原始数据!AW680)</f>
        <v/>
      </c>
      <c r="W680" s="177"/>
      <c r="X680" s="177"/>
      <c r="Y680" s="177"/>
      <c r="Z680" s="167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39" t="str">
        <f>IF(原始数据!AY680="","",原始数据!AY680)</f>
        <v/>
      </c>
      <c r="AB680" s="177"/>
      <c r="AC680" s="177"/>
      <c r="AD680" s="177"/>
      <c r="AE680" s="139" t="str">
        <f>IF(原始数据!K680="","",原始数据!K680)</f>
        <v/>
      </c>
      <c r="AF680" s="139" t="str">
        <f>IF(原始数据!L680="","",原始数据!L680)</f>
        <v/>
      </c>
      <c r="AG680" s="139" t="str">
        <f>IF(原始数据!AZ680="","",原始数据!AZ680)</f>
        <v/>
      </c>
      <c r="AH680" s="177"/>
      <c r="AI680" s="177"/>
      <c r="AJ680" s="177"/>
      <c r="AK680" s="177"/>
      <c r="AL680" s="177"/>
      <c r="AM680" s="168"/>
      <c r="AN680" s="168"/>
      <c r="AO680" s="168"/>
      <c r="AP680" s="168"/>
      <c r="AQ680" s="182"/>
      <c r="AR680" s="182"/>
      <c r="AS680" s="182"/>
      <c r="AT680" s="182"/>
      <c r="AU680" s="183"/>
      <c r="AV680" s="183"/>
      <c r="AW680" s="183"/>
      <c r="AX680" s="183"/>
      <c r="AY680" s="184"/>
      <c r="AZ680" s="184"/>
      <c r="BA680" s="173"/>
      <c r="BB680" s="174"/>
      <c r="BC680" s="175">
        <f t="shared" si="41"/>
        <v>0</v>
      </c>
      <c r="BD680" s="175" t="str">
        <f t="shared" si="42"/>
        <v/>
      </c>
      <c r="BE680" s="142" t="str">
        <f t="shared" si="40"/>
        <v/>
      </c>
      <c r="BF680" s="176" t="str">
        <f t="shared" si="43"/>
        <v/>
      </c>
    </row>
    <row r="681" spans="1:58">
      <c r="A681" s="166">
        <f>输入错误检查!B680</f>
        <v>0</v>
      </c>
      <c r="B681" s="108" t="str">
        <f>原始数据!B681</f>
        <v/>
      </c>
      <c r="C681" s="108" t="str">
        <f>原始数据!C681</f>
        <v/>
      </c>
      <c r="D681" s="108" t="str">
        <f>原始数据!D681</f>
        <v/>
      </c>
      <c r="E681" s="108" t="str">
        <f>原始数据!E681</f>
        <v/>
      </c>
      <c r="F681" s="108" t="str">
        <f>原始数据!F681</f>
        <v/>
      </c>
      <c r="G681" s="108">
        <f>原始数据!G681</f>
        <v>4</v>
      </c>
      <c r="H681" s="108" t="str">
        <f>原始数据!H681</f>
        <v>上</v>
      </c>
      <c r="I681" s="108" t="str">
        <f>IF(原始数据!Y681="","",原始数据!Y681)</f>
        <v/>
      </c>
      <c r="J681" s="108" t="str">
        <f>原始数据!J681</f>
        <v/>
      </c>
      <c r="K681" s="167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39" t="str">
        <f>IF(原始数据!AT681="","",原始数据!AT681)</f>
        <v/>
      </c>
      <c r="M681" s="177"/>
      <c r="N681" s="181"/>
      <c r="O681" s="181"/>
      <c r="P681" s="167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39" t="str">
        <f>IF(原始数据!AU681="","",原始数据!AU681)</f>
        <v/>
      </c>
      <c r="R681" s="177"/>
      <c r="S681" s="177"/>
      <c r="T681" s="177"/>
      <c r="U681" s="167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39" t="str">
        <f>IF(原始数据!AW681="","",原始数据!AW681)</f>
        <v/>
      </c>
      <c r="W681" s="177"/>
      <c r="X681" s="177"/>
      <c r="Y681" s="177"/>
      <c r="Z681" s="167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39" t="str">
        <f>IF(原始数据!AY681="","",原始数据!AY681)</f>
        <v/>
      </c>
      <c r="AB681" s="177"/>
      <c r="AC681" s="177"/>
      <c r="AD681" s="177"/>
      <c r="AE681" s="139" t="str">
        <f>IF(原始数据!K681="","",原始数据!K681)</f>
        <v/>
      </c>
      <c r="AF681" s="139" t="str">
        <f>IF(原始数据!L681="","",原始数据!L681)</f>
        <v/>
      </c>
      <c r="AG681" s="139" t="str">
        <f>IF(原始数据!AZ681="","",原始数据!AZ681)</f>
        <v/>
      </c>
      <c r="AH681" s="177"/>
      <c r="AI681" s="177"/>
      <c r="AJ681" s="177"/>
      <c r="AK681" s="177"/>
      <c r="AL681" s="177"/>
      <c r="AM681" s="168"/>
      <c r="AN681" s="168"/>
      <c r="AO681" s="168"/>
      <c r="AP681" s="168"/>
      <c r="AQ681" s="182"/>
      <c r="AR681" s="182"/>
      <c r="AS681" s="182"/>
      <c r="AT681" s="182"/>
      <c r="AU681" s="183"/>
      <c r="AV681" s="183"/>
      <c r="AW681" s="183"/>
      <c r="AX681" s="183"/>
      <c r="AY681" s="184"/>
      <c r="AZ681" s="184"/>
      <c r="BA681" s="173"/>
      <c r="BB681" s="174"/>
      <c r="BC681" s="175">
        <f t="shared" si="41"/>
        <v>0</v>
      </c>
      <c r="BD681" s="175" t="str">
        <f t="shared" si="42"/>
        <v/>
      </c>
      <c r="BE681" s="142" t="str">
        <f t="shared" si="40"/>
        <v/>
      </c>
      <c r="BF681" s="176" t="str">
        <f t="shared" si="43"/>
        <v/>
      </c>
    </row>
    <row r="682" spans="1:58">
      <c r="A682" s="166">
        <f>输入错误检查!B681</f>
        <v>0</v>
      </c>
      <c r="B682" s="108" t="str">
        <f>原始数据!B682</f>
        <v/>
      </c>
      <c r="C682" s="108" t="str">
        <f>原始数据!C682</f>
        <v/>
      </c>
      <c r="D682" s="108" t="str">
        <f>原始数据!D682</f>
        <v/>
      </c>
      <c r="E682" s="108" t="str">
        <f>原始数据!E682</f>
        <v/>
      </c>
      <c r="F682" s="108" t="str">
        <f>原始数据!F682</f>
        <v/>
      </c>
      <c r="G682" s="108">
        <f>原始数据!G682</f>
        <v>4</v>
      </c>
      <c r="H682" s="108" t="str">
        <f>原始数据!H682</f>
        <v>下</v>
      </c>
      <c r="I682" s="108" t="str">
        <f>IF(原始数据!Y682="","",原始数据!Y682)</f>
        <v/>
      </c>
      <c r="J682" s="108" t="str">
        <f>原始数据!J682</f>
        <v/>
      </c>
      <c r="K682" s="167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39" t="str">
        <f>IF(原始数据!AT682="","",原始数据!AT682)</f>
        <v/>
      </c>
      <c r="M682" s="177"/>
      <c r="N682" s="181"/>
      <c r="O682" s="181"/>
      <c r="P682" s="167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39" t="str">
        <f>IF(原始数据!AU682="","",原始数据!AU682)</f>
        <v/>
      </c>
      <c r="R682" s="177"/>
      <c r="S682" s="177"/>
      <c r="T682" s="177"/>
      <c r="U682" s="167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39" t="str">
        <f>IF(原始数据!AW682="","",原始数据!AW682)</f>
        <v/>
      </c>
      <c r="W682" s="177"/>
      <c r="X682" s="177"/>
      <c r="Y682" s="177"/>
      <c r="Z682" s="167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39" t="str">
        <f>IF(原始数据!AY682="","",原始数据!AY682)</f>
        <v/>
      </c>
      <c r="AB682" s="177"/>
      <c r="AC682" s="177"/>
      <c r="AD682" s="177"/>
      <c r="AE682" s="139" t="str">
        <f>IF(原始数据!K682="","",原始数据!K682)</f>
        <v/>
      </c>
      <c r="AF682" s="139" t="str">
        <f>IF(原始数据!L682="","",原始数据!L682)</f>
        <v/>
      </c>
      <c r="AG682" s="139" t="str">
        <f>IF(原始数据!AZ682="","",原始数据!AZ682)</f>
        <v/>
      </c>
      <c r="AH682" s="177"/>
      <c r="AI682" s="177"/>
      <c r="AJ682" s="177"/>
      <c r="AK682" s="177"/>
      <c r="AL682" s="177"/>
      <c r="AM682" s="168"/>
      <c r="AN682" s="168"/>
      <c r="AO682" s="168"/>
      <c r="AP682" s="168"/>
      <c r="AQ682" s="182"/>
      <c r="AR682" s="182"/>
      <c r="AS682" s="182"/>
      <c r="AT682" s="182"/>
      <c r="AU682" s="183"/>
      <c r="AV682" s="183"/>
      <c r="AW682" s="183"/>
      <c r="AX682" s="183"/>
      <c r="AY682" s="184"/>
      <c r="AZ682" s="184"/>
      <c r="BA682" s="173"/>
      <c r="BB682" s="174"/>
      <c r="BC682" s="175">
        <f t="shared" si="41"/>
        <v>0</v>
      </c>
      <c r="BD682" s="175" t="str">
        <f t="shared" si="42"/>
        <v/>
      </c>
      <c r="BE682" s="142" t="str">
        <f t="shared" si="40"/>
        <v/>
      </c>
      <c r="BF682" s="176" t="str">
        <f t="shared" si="43"/>
        <v/>
      </c>
    </row>
    <row r="683" spans="1:58">
      <c r="A683" s="166">
        <f>输入错误检查!B682</f>
        <v>0</v>
      </c>
      <c r="B683" s="108" t="str">
        <f>原始数据!B683</f>
        <v/>
      </c>
      <c r="C683" s="108" t="str">
        <f>原始数据!C683</f>
        <v/>
      </c>
      <c r="D683" s="108" t="str">
        <f>原始数据!D683</f>
        <v/>
      </c>
      <c r="E683" s="108" t="str">
        <f>原始数据!E683</f>
        <v/>
      </c>
      <c r="F683" s="108" t="str">
        <f>原始数据!F683</f>
        <v/>
      </c>
      <c r="G683" s="108">
        <f>原始数据!G683</f>
        <v>5</v>
      </c>
      <c r="H683" s="108" t="str">
        <f>原始数据!H683</f>
        <v>上</v>
      </c>
      <c r="I683" s="108" t="str">
        <f>IF(原始数据!Y683="","",原始数据!Y683)</f>
        <v/>
      </c>
      <c r="J683" s="108" t="str">
        <f>原始数据!J683</f>
        <v/>
      </c>
      <c r="K683" s="167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39" t="str">
        <f>IF(原始数据!AT683="","",原始数据!AT683)</f>
        <v/>
      </c>
      <c r="M683" s="177"/>
      <c r="N683" s="181"/>
      <c r="O683" s="181"/>
      <c r="P683" s="167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39" t="str">
        <f>IF(原始数据!AU683="","",原始数据!AU683)</f>
        <v/>
      </c>
      <c r="R683" s="177"/>
      <c r="S683" s="177"/>
      <c r="T683" s="177"/>
      <c r="U683" s="167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39" t="str">
        <f>IF(原始数据!AW683="","",原始数据!AW683)</f>
        <v/>
      </c>
      <c r="W683" s="177"/>
      <c r="X683" s="177"/>
      <c r="Y683" s="177"/>
      <c r="Z683" s="167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39" t="str">
        <f>IF(原始数据!AY683="","",原始数据!AY683)</f>
        <v/>
      </c>
      <c r="AB683" s="177"/>
      <c r="AC683" s="177"/>
      <c r="AD683" s="177"/>
      <c r="AE683" s="139" t="str">
        <f>IF(原始数据!K683="","",原始数据!K683)</f>
        <v/>
      </c>
      <c r="AF683" s="139" t="str">
        <f>IF(原始数据!L683="","",原始数据!L683)</f>
        <v/>
      </c>
      <c r="AG683" s="139" t="str">
        <f>IF(原始数据!AZ683="","",原始数据!AZ683)</f>
        <v/>
      </c>
      <c r="AH683" s="177"/>
      <c r="AI683" s="177"/>
      <c r="AJ683" s="177"/>
      <c r="AK683" s="177"/>
      <c r="AL683" s="177"/>
      <c r="AM683" s="168"/>
      <c r="AN683" s="168"/>
      <c r="AO683" s="168"/>
      <c r="AP683" s="168"/>
      <c r="AQ683" s="182"/>
      <c r="AR683" s="182"/>
      <c r="AS683" s="182"/>
      <c r="AT683" s="182"/>
      <c r="AU683" s="183"/>
      <c r="AV683" s="183"/>
      <c r="AW683" s="183"/>
      <c r="AX683" s="183"/>
      <c r="AY683" s="184"/>
      <c r="AZ683" s="184"/>
      <c r="BA683" s="173"/>
      <c r="BB683" s="174"/>
      <c r="BC683" s="175">
        <f t="shared" si="41"/>
        <v>0</v>
      </c>
      <c r="BD683" s="175" t="str">
        <f t="shared" si="42"/>
        <v/>
      </c>
      <c r="BE683" s="142" t="str">
        <f t="shared" si="40"/>
        <v/>
      </c>
      <c r="BF683" s="176" t="str">
        <f t="shared" si="43"/>
        <v/>
      </c>
    </row>
    <row r="684" spans="1:58">
      <c r="A684" s="166">
        <f>输入错误检查!B683</f>
        <v>0</v>
      </c>
      <c r="B684" s="108" t="str">
        <f>原始数据!B684</f>
        <v/>
      </c>
      <c r="C684" s="108" t="str">
        <f>原始数据!C684</f>
        <v/>
      </c>
      <c r="D684" s="108" t="str">
        <f>原始数据!D684</f>
        <v/>
      </c>
      <c r="E684" s="108" t="str">
        <f>原始数据!E684</f>
        <v/>
      </c>
      <c r="F684" s="108" t="str">
        <f>原始数据!F684</f>
        <v/>
      </c>
      <c r="G684" s="108">
        <f>原始数据!G684</f>
        <v>5</v>
      </c>
      <c r="H684" s="108" t="str">
        <f>原始数据!H684</f>
        <v>下</v>
      </c>
      <c r="I684" s="108" t="str">
        <f>IF(原始数据!Y684="","",原始数据!Y684)</f>
        <v/>
      </c>
      <c r="J684" s="108" t="str">
        <f>原始数据!J684</f>
        <v/>
      </c>
      <c r="K684" s="167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39" t="str">
        <f>IF(原始数据!AT684="","",原始数据!AT684)</f>
        <v/>
      </c>
      <c r="M684" s="177"/>
      <c r="N684" s="181"/>
      <c r="O684" s="181"/>
      <c r="P684" s="167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39" t="str">
        <f>IF(原始数据!AU684="","",原始数据!AU684)</f>
        <v/>
      </c>
      <c r="R684" s="177"/>
      <c r="S684" s="177"/>
      <c r="T684" s="177"/>
      <c r="U684" s="167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39" t="str">
        <f>IF(原始数据!AW684="","",原始数据!AW684)</f>
        <v/>
      </c>
      <c r="W684" s="177"/>
      <c r="X684" s="177"/>
      <c r="Y684" s="177"/>
      <c r="Z684" s="167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39" t="str">
        <f>IF(原始数据!AY684="","",原始数据!AY684)</f>
        <v/>
      </c>
      <c r="AB684" s="177"/>
      <c r="AC684" s="177"/>
      <c r="AD684" s="177"/>
      <c r="AE684" s="139" t="str">
        <f>IF(原始数据!K684="","",原始数据!K684)</f>
        <v/>
      </c>
      <c r="AF684" s="139" t="str">
        <f>IF(原始数据!L684="","",原始数据!L684)</f>
        <v/>
      </c>
      <c r="AG684" s="139" t="str">
        <f>IF(原始数据!AZ684="","",原始数据!AZ684)</f>
        <v/>
      </c>
      <c r="AH684" s="177"/>
      <c r="AI684" s="177"/>
      <c r="AJ684" s="177"/>
      <c r="AK684" s="177"/>
      <c r="AL684" s="177"/>
      <c r="AM684" s="168"/>
      <c r="AN684" s="168"/>
      <c r="AO684" s="168"/>
      <c r="AP684" s="168"/>
      <c r="AQ684" s="182"/>
      <c r="AR684" s="182"/>
      <c r="AS684" s="182"/>
      <c r="AT684" s="182"/>
      <c r="AU684" s="183"/>
      <c r="AV684" s="183"/>
      <c r="AW684" s="183"/>
      <c r="AX684" s="183"/>
      <c r="AY684" s="184"/>
      <c r="AZ684" s="184"/>
      <c r="BA684" s="173"/>
      <c r="BB684" s="174"/>
      <c r="BC684" s="175">
        <f t="shared" si="41"/>
        <v>0</v>
      </c>
      <c r="BD684" s="175" t="str">
        <f t="shared" si="42"/>
        <v/>
      </c>
      <c r="BE684" s="142" t="str">
        <f t="shared" si="40"/>
        <v/>
      </c>
      <c r="BF684" s="176" t="str">
        <f t="shared" si="43"/>
        <v/>
      </c>
    </row>
    <row r="685" spans="1:58">
      <c r="A685" s="166">
        <f>输入错误检查!B684</f>
        <v>0</v>
      </c>
      <c r="B685" s="108" t="str">
        <f>原始数据!B685</f>
        <v/>
      </c>
      <c r="C685" s="108" t="str">
        <f>原始数据!C685</f>
        <v/>
      </c>
      <c r="D685" s="108" t="str">
        <f>原始数据!D685</f>
        <v/>
      </c>
      <c r="E685" s="108" t="str">
        <f>原始数据!E685</f>
        <v/>
      </c>
      <c r="F685" s="108" t="str">
        <f>原始数据!F685</f>
        <v/>
      </c>
      <c r="G685" s="108" t="str">
        <f>原始数据!G685</f>
        <v>加</v>
      </c>
      <c r="H685" s="108" t="str">
        <f>原始数据!H685</f>
        <v>上</v>
      </c>
      <c r="I685" s="108" t="str">
        <f>IF(原始数据!Y685="","",原始数据!Y685)</f>
        <v/>
      </c>
      <c r="J685" s="108" t="str">
        <f>原始数据!J685</f>
        <v/>
      </c>
      <c r="K685" s="167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39" t="str">
        <f>IF(原始数据!AT685="","",原始数据!AT685)</f>
        <v/>
      </c>
      <c r="M685" s="177"/>
      <c r="N685" s="181"/>
      <c r="O685" s="181"/>
      <c r="P685" s="167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39" t="str">
        <f>IF(原始数据!AU685="","",原始数据!AU685)</f>
        <v/>
      </c>
      <c r="R685" s="177"/>
      <c r="S685" s="177"/>
      <c r="T685" s="177"/>
      <c r="U685" s="167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39" t="str">
        <f>IF(原始数据!AW685="","",原始数据!AW685)</f>
        <v/>
      </c>
      <c r="W685" s="177"/>
      <c r="X685" s="177"/>
      <c r="Y685" s="177"/>
      <c r="Z685" s="167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39" t="str">
        <f>IF(原始数据!AY685="","",原始数据!AY685)</f>
        <v/>
      </c>
      <c r="AB685" s="177"/>
      <c r="AC685" s="177"/>
      <c r="AD685" s="177"/>
      <c r="AE685" s="139" t="str">
        <f>IF(原始数据!K685="","",原始数据!K685)</f>
        <v/>
      </c>
      <c r="AF685" s="139" t="str">
        <f>IF(原始数据!L685="","",原始数据!L685)</f>
        <v/>
      </c>
      <c r="AG685" s="139" t="str">
        <f>IF(原始数据!AZ685="","",原始数据!AZ685)</f>
        <v/>
      </c>
      <c r="AH685" s="177"/>
      <c r="AI685" s="177"/>
      <c r="AJ685" s="177"/>
      <c r="AK685" s="177"/>
      <c r="AL685" s="177"/>
      <c r="AM685" s="168"/>
      <c r="AN685" s="168"/>
      <c r="AO685" s="168"/>
      <c r="AP685" s="168"/>
      <c r="AQ685" s="182"/>
      <c r="AR685" s="182"/>
      <c r="AS685" s="182"/>
      <c r="AT685" s="182"/>
      <c r="AU685" s="183"/>
      <c r="AV685" s="183"/>
      <c r="AW685" s="183"/>
      <c r="AX685" s="183"/>
      <c r="AY685" s="184"/>
      <c r="AZ685" s="184"/>
      <c r="BA685" s="173"/>
      <c r="BB685" s="174"/>
      <c r="BC685" s="175">
        <f t="shared" si="41"/>
        <v>0</v>
      </c>
      <c r="BD685" s="175" t="str">
        <f t="shared" si="42"/>
        <v/>
      </c>
      <c r="BE685" s="142" t="str">
        <f t="shared" si="40"/>
        <v/>
      </c>
      <c r="BF685" s="176" t="str">
        <f t="shared" si="43"/>
        <v/>
      </c>
    </row>
    <row r="686" spans="1:58">
      <c r="A686" s="166">
        <f>输入错误检查!B685</f>
        <v>0</v>
      </c>
      <c r="B686" s="108" t="str">
        <f>原始数据!B686</f>
        <v/>
      </c>
      <c r="C686" s="108" t="str">
        <f>原始数据!C686</f>
        <v/>
      </c>
      <c r="D686" s="108" t="str">
        <f>原始数据!D686</f>
        <v/>
      </c>
      <c r="E686" s="108" t="str">
        <f>原始数据!E686</f>
        <v/>
      </c>
      <c r="F686" s="108" t="str">
        <f>原始数据!F686</f>
        <v/>
      </c>
      <c r="G686" s="108" t="str">
        <f>原始数据!G686</f>
        <v>加</v>
      </c>
      <c r="H686" s="108" t="str">
        <f>原始数据!H686</f>
        <v>下</v>
      </c>
      <c r="I686" s="108" t="str">
        <f>IF(原始数据!Y686="","",原始数据!Y686)</f>
        <v/>
      </c>
      <c r="J686" s="108" t="str">
        <f>原始数据!J686</f>
        <v/>
      </c>
      <c r="K686" s="167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39" t="str">
        <f>IF(原始数据!AT686="","",原始数据!AT686)</f>
        <v/>
      </c>
      <c r="M686" s="177"/>
      <c r="N686" s="181"/>
      <c r="O686" s="181"/>
      <c r="P686" s="167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39" t="str">
        <f>IF(原始数据!AU686="","",原始数据!AU686)</f>
        <v/>
      </c>
      <c r="R686" s="177"/>
      <c r="S686" s="177"/>
      <c r="T686" s="177"/>
      <c r="U686" s="167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39" t="str">
        <f>IF(原始数据!AW686="","",原始数据!AW686)</f>
        <v/>
      </c>
      <c r="W686" s="177"/>
      <c r="X686" s="177"/>
      <c r="Y686" s="177"/>
      <c r="Z686" s="167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39" t="str">
        <f>IF(原始数据!AY686="","",原始数据!AY686)</f>
        <v/>
      </c>
      <c r="AB686" s="177"/>
      <c r="AC686" s="177"/>
      <c r="AD686" s="177"/>
      <c r="AE686" s="139" t="str">
        <f>IF(原始数据!K686="","",原始数据!K686)</f>
        <v/>
      </c>
      <c r="AF686" s="139" t="str">
        <f>IF(原始数据!L686="","",原始数据!L686)</f>
        <v/>
      </c>
      <c r="AG686" s="139" t="str">
        <f>IF(原始数据!AZ686="","",原始数据!AZ686)</f>
        <v/>
      </c>
      <c r="AH686" s="177"/>
      <c r="AI686" s="177"/>
      <c r="AJ686" s="177"/>
      <c r="AK686" s="177"/>
      <c r="AL686" s="177"/>
      <c r="AM686" s="168"/>
      <c r="AN686" s="168"/>
      <c r="AO686" s="168"/>
      <c r="AP686" s="168"/>
      <c r="AQ686" s="182"/>
      <c r="AR686" s="182"/>
      <c r="AS686" s="182"/>
      <c r="AT686" s="182"/>
      <c r="AU686" s="183"/>
      <c r="AV686" s="183"/>
      <c r="AW686" s="183"/>
      <c r="AX686" s="183"/>
      <c r="AY686" s="184"/>
      <c r="AZ686" s="184"/>
      <c r="BA686" s="173"/>
      <c r="BB686" s="174"/>
      <c r="BC686" s="175">
        <f t="shared" si="41"/>
        <v>0</v>
      </c>
      <c r="BD686" s="175" t="str">
        <f t="shared" si="42"/>
        <v/>
      </c>
      <c r="BE686" s="142" t="str">
        <f t="shared" si="40"/>
        <v/>
      </c>
      <c r="BF686" s="176" t="str">
        <f t="shared" si="43"/>
        <v/>
      </c>
    </row>
    <row r="687" spans="1:58">
      <c r="A687" s="166">
        <f>输入错误检查!B686</f>
        <v>0</v>
      </c>
      <c r="B687" s="108" t="str">
        <f>原始数据!B687</f>
        <v/>
      </c>
      <c r="C687" s="108" t="str">
        <f>原始数据!C687</f>
        <v/>
      </c>
      <c r="D687" s="108" t="str">
        <f>原始数据!D687</f>
        <v/>
      </c>
      <c r="E687" s="108" t="str">
        <f>原始数据!E687</f>
        <v/>
      </c>
      <c r="F687" s="108" t="str">
        <f>原始数据!F687</f>
        <v/>
      </c>
      <c r="G687" s="108">
        <f>原始数据!G687</f>
        <v>1</v>
      </c>
      <c r="H687" s="108" t="str">
        <f>原始数据!H687</f>
        <v>上</v>
      </c>
      <c r="I687" s="108" t="str">
        <f>IF(原始数据!Y687="","",原始数据!Y687)</f>
        <v/>
      </c>
      <c r="J687" s="108" t="str">
        <f>原始数据!J687</f>
        <v/>
      </c>
      <c r="K687" s="167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39" t="str">
        <f>IF(原始数据!AT687="","",原始数据!AT687)</f>
        <v/>
      </c>
      <c r="M687" s="177"/>
      <c r="N687" s="181"/>
      <c r="O687" s="181"/>
      <c r="P687" s="167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39" t="str">
        <f>IF(原始数据!AU687="","",原始数据!AU687)</f>
        <v/>
      </c>
      <c r="R687" s="177"/>
      <c r="S687" s="177"/>
      <c r="T687" s="177"/>
      <c r="U687" s="167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39" t="str">
        <f>IF(原始数据!AW687="","",原始数据!AW687)</f>
        <v/>
      </c>
      <c r="W687" s="177"/>
      <c r="X687" s="177"/>
      <c r="Y687" s="177"/>
      <c r="Z687" s="167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39" t="str">
        <f>IF(原始数据!AY687="","",原始数据!AY687)</f>
        <v/>
      </c>
      <c r="AB687" s="177"/>
      <c r="AC687" s="177"/>
      <c r="AD687" s="177"/>
      <c r="AE687" s="139" t="str">
        <f>IF(原始数据!K687="","",原始数据!K687)</f>
        <v/>
      </c>
      <c r="AF687" s="139" t="str">
        <f>IF(原始数据!L687="","",原始数据!L687)</f>
        <v/>
      </c>
      <c r="AG687" s="139" t="str">
        <f>IF(原始数据!AZ687="","",原始数据!AZ687)</f>
        <v/>
      </c>
      <c r="AH687" s="177"/>
      <c r="AI687" s="177"/>
      <c r="AJ687" s="177"/>
      <c r="AK687" s="177"/>
      <c r="AL687" s="177"/>
      <c r="AM687" s="168"/>
      <c r="AN687" s="168"/>
      <c r="AO687" s="168"/>
      <c r="AP687" s="168"/>
      <c r="AQ687" s="182"/>
      <c r="AR687" s="182"/>
      <c r="AS687" s="182"/>
      <c r="AT687" s="182"/>
      <c r="AU687" s="183"/>
      <c r="AV687" s="183"/>
      <c r="AW687" s="183"/>
      <c r="AX687" s="183"/>
      <c r="AY687" s="184"/>
      <c r="AZ687" s="184"/>
      <c r="BA687" s="173"/>
      <c r="BB687" s="174"/>
      <c r="BC687" s="175">
        <f t="shared" si="41"/>
        <v>0</v>
      </c>
      <c r="BD687" s="175" t="str">
        <f t="shared" si="42"/>
        <v/>
      </c>
      <c r="BE687" s="142" t="str">
        <f t="shared" si="40"/>
        <v/>
      </c>
      <c r="BF687" s="176" t="str">
        <f t="shared" si="43"/>
        <v/>
      </c>
    </row>
    <row r="688" spans="1:58">
      <c r="A688" s="166">
        <f>输入错误检查!B687</f>
        <v>0</v>
      </c>
      <c r="B688" s="108" t="str">
        <f>原始数据!B688</f>
        <v/>
      </c>
      <c r="C688" s="108" t="str">
        <f>原始数据!C688</f>
        <v/>
      </c>
      <c r="D688" s="108" t="str">
        <f>原始数据!D688</f>
        <v/>
      </c>
      <c r="E688" s="108" t="str">
        <f>原始数据!E688</f>
        <v/>
      </c>
      <c r="F688" s="108" t="str">
        <f>原始数据!F688</f>
        <v/>
      </c>
      <c r="G688" s="108">
        <f>原始数据!G688</f>
        <v>1</v>
      </c>
      <c r="H688" s="108" t="str">
        <f>原始数据!H688</f>
        <v>下</v>
      </c>
      <c r="I688" s="108" t="str">
        <f>IF(原始数据!Y688="","",原始数据!Y688)</f>
        <v/>
      </c>
      <c r="J688" s="108" t="str">
        <f>原始数据!J688</f>
        <v/>
      </c>
      <c r="K688" s="167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39" t="str">
        <f>IF(原始数据!AT688="","",原始数据!AT688)</f>
        <v/>
      </c>
      <c r="M688" s="177"/>
      <c r="N688" s="181"/>
      <c r="O688" s="181"/>
      <c r="P688" s="167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39" t="str">
        <f>IF(原始数据!AU688="","",原始数据!AU688)</f>
        <v/>
      </c>
      <c r="R688" s="177"/>
      <c r="S688" s="177"/>
      <c r="T688" s="177"/>
      <c r="U688" s="167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39" t="str">
        <f>IF(原始数据!AW688="","",原始数据!AW688)</f>
        <v/>
      </c>
      <c r="W688" s="177"/>
      <c r="X688" s="177"/>
      <c r="Y688" s="177"/>
      <c r="Z688" s="167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39" t="str">
        <f>IF(原始数据!AY688="","",原始数据!AY688)</f>
        <v/>
      </c>
      <c r="AB688" s="177"/>
      <c r="AC688" s="177"/>
      <c r="AD688" s="177"/>
      <c r="AE688" s="139" t="str">
        <f>IF(原始数据!K688="","",原始数据!K688)</f>
        <v/>
      </c>
      <c r="AF688" s="139" t="str">
        <f>IF(原始数据!L688="","",原始数据!L688)</f>
        <v/>
      </c>
      <c r="AG688" s="139" t="str">
        <f>IF(原始数据!AZ688="","",原始数据!AZ688)</f>
        <v/>
      </c>
      <c r="AH688" s="177"/>
      <c r="AI688" s="177"/>
      <c r="AJ688" s="177"/>
      <c r="AK688" s="177"/>
      <c r="AL688" s="177"/>
      <c r="AM688" s="168"/>
      <c r="AN688" s="168"/>
      <c r="AO688" s="168"/>
      <c r="AP688" s="168"/>
      <c r="AQ688" s="182"/>
      <c r="AR688" s="182"/>
      <c r="AS688" s="182"/>
      <c r="AT688" s="182"/>
      <c r="AU688" s="183"/>
      <c r="AV688" s="183"/>
      <c r="AW688" s="183"/>
      <c r="AX688" s="183"/>
      <c r="AY688" s="184"/>
      <c r="AZ688" s="184"/>
      <c r="BA688" s="173"/>
      <c r="BB688" s="174"/>
      <c r="BC688" s="175">
        <f t="shared" si="41"/>
        <v>0</v>
      </c>
      <c r="BD688" s="175" t="str">
        <f t="shared" si="42"/>
        <v/>
      </c>
      <c r="BE688" s="142" t="str">
        <f t="shared" si="40"/>
        <v/>
      </c>
      <c r="BF688" s="176" t="str">
        <f t="shared" si="43"/>
        <v/>
      </c>
    </row>
    <row r="689" spans="1:58">
      <c r="A689" s="166">
        <f>输入错误检查!B688</f>
        <v>0</v>
      </c>
      <c r="B689" s="108" t="str">
        <f>原始数据!B689</f>
        <v/>
      </c>
      <c r="C689" s="108" t="str">
        <f>原始数据!C689</f>
        <v/>
      </c>
      <c r="D689" s="108" t="str">
        <f>原始数据!D689</f>
        <v/>
      </c>
      <c r="E689" s="108" t="str">
        <f>原始数据!E689</f>
        <v/>
      </c>
      <c r="F689" s="108" t="str">
        <f>原始数据!F689</f>
        <v/>
      </c>
      <c r="G689" s="108">
        <f>原始数据!G689</f>
        <v>2</v>
      </c>
      <c r="H689" s="108" t="str">
        <f>原始数据!H689</f>
        <v>上</v>
      </c>
      <c r="I689" s="108" t="str">
        <f>IF(原始数据!Y689="","",原始数据!Y689)</f>
        <v/>
      </c>
      <c r="J689" s="108" t="str">
        <f>原始数据!J689</f>
        <v/>
      </c>
      <c r="K689" s="167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39" t="str">
        <f>IF(原始数据!AT689="","",原始数据!AT689)</f>
        <v/>
      </c>
      <c r="M689" s="177"/>
      <c r="N689" s="181"/>
      <c r="O689" s="181"/>
      <c r="P689" s="167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39" t="str">
        <f>IF(原始数据!AU689="","",原始数据!AU689)</f>
        <v/>
      </c>
      <c r="R689" s="177"/>
      <c r="S689" s="177"/>
      <c r="T689" s="177"/>
      <c r="U689" s="167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39" t="str">
        <f>IF(原始数据!AW689="","",原始数据!AW689)</f>
        <v/>
      </c>
      <c r="W689" s="177"/>
      <c r="X689" s="177"/>
      <c r="Y689" s="177"/>
      <c r="Z689" s="167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39" t="str">
        <f>IF(原始数据!AY689="","",原始数据!AY689)</f>
        <v/>
      </c>
      <c r="AB689" s="177"/>
      <c r="AC689" s="177"/>
      <c r="AD689" s="177"/>
      <c r="AE689" s="139" t="str">
        <f>IF(原始数据!K689="","",原始数据!K689)</f>
        <v/>
      </c>
      <c r="AF689" s="139" t="str">
        <f>IF(原始数据!L689="","",原始数据!L689)</f>
        <v/>
      </c>
      <c r="AG689" s="139" t="str">
        <f>IF(原始数据!AZ689="","",原始数据!AZ689)</f>
        <v/>
      </c>
      <c r="AH689" s="177"/>
      <c r="AI689" s="177"/>
      <c r="AJ689" s="177"/>
      <c r="AK689" s="177"/>
      <c r="AL689" s="177"/>
      <c r="AM689" s="168"/>
      <c r="AN689" s="168"/>
      <c r="AO689" s="168"/>
      <c r="AP689" s="168"/>
      <c r="AQ689" s="182"/>
      <c r="AR689" s="182"/>
      <c r="AS689" s="182"/>
      <c r="AT689" s="182"/>
      <c r="AU689" s="183"/>
      <c r="AV689" s="183"/>
      <c r="AW689" s="183"/>
      <c r="AX689" s="183"/>
      <c r="AY689" s="184"/>
      <c r="AZ689" s="184"/>
      <c r="BA689" s="173"/>
      <c r="BB689" s="174"/>
      <c r="BC689" s="175">
        <f t="shared" si="41"/>
        <v>0</v>
      </c>
      <c r="BD689" s="175" t="str">
        <f t="shared" si="42"/>
        <v/>
      </c>
      <c r="BE689" s="142" t="str">
        <f t="shared" si="40"/>
        <v/>
      </c>
      <c r="BF689" s="176" t="str">
        <f t="shared" si="43"/>
        <v/>
      </c>
    </row>
    <row r="690" spans="1:58">
      <c r="A690" s="166">
        <f>输入错误检查!B689</f>
        <v>0</v>
      </c>
      <c r="B690" s="108" t="str">
        <f>原始数据!B690</f>
        <v/>
      </c>
      <c r="C690" s="108" t="str">
        <f>原始数据!C690</f>
        <v/>
      </c>
      <c r="D690" s="108" t="str">
        <f>原始数据!D690</f>
        <v/>
      </c>
      <c r="E690" s="108" t="str">
        <f>原始数据!E690</f>
        <v/>
      </c>
      <c r="F690" s="108" t="str">
        <f>原始数据!F690</f>
        <v/>
      </c>
      <c r="G690" s="108">
        <f>原始数据!G690</f>
        <v>2</v>
      </c>
      <c r="H690" s="108" t="str">
        <f>原始数据!H690</f>
        <v>下</v>
      </c>
      <c r="I690" s="108" t="str">
        <f>IF(原始数据!Y690="","",原始数据!Y690)</f>
        <v/>
      </c>
      <c r="J690" s="108" t="str">
        <f>原始数据!J690</f>
        <v/>
      </c>
      <c r="K690" s="167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39" t="str">
        <f>IF(原始数据!AT690="","",原始数据!AT690)</f>
        <v/>
      </c>
      <c r="M690" s="177"/>
      <c r="N690" s="181"/>
      <c r="O690" s="181"/>
      <c r="P690" s="167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39" t="str">
        <f>IF(原始数据!AU690="","",原始数据!AU690)</f>
        <v/>
      </c>
      <c r="R690" s="177"/>
      <c r="S690" s="177"/>
      <c r="T690" s="177"/>
      <c r="U690" s="167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39" t="str">
        <f>IF(原始数据!AW690="","",原始数据!AW690)</f>
        <v/>
      </c>
      <c r="W690" s="177"/>
      <c r="X690" s="177"/>
      <c r="Y690" s="177"/>
      <c r="Z690" s="167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39" t="str">
        <f>IF(原始数据!AY690="","",原始数据!AY690)</f>
        <v/>
      </c>
      <c r="AB690" s="177"/>
      <c r="AC690" s="177"/>
      <c r="AD690" s="177"/>
      <c r="AE690" s="139" t="str">
        <f>IF(原始数据!K690="","",原始数据!K690)</f>
        <v/>
      </c>
      <c r="AF690" s="139" t="str">
        <f>IF(原始数据!L690="","",原始数据!L690)</f>
        <v/>
      </c>
      <c r="AG690" s="139" t="str">
        <f>IF(原始数据!AZ690="","",原始数据!AZ690)</f>
        <v/>
      </c>
      <c r="AH690" s="177"/>
      <c r="AI690" s="177"/>
      <c r="AJ690" s="177"/>
      <c r="AK690" s="177"/>
      <c r="AL690" s="177"/>
      <c r="AM690" s="168"/>
      <c r="AN690" s="168"/>
      <c r="AO690" s="168"/>
      <c r="AP690" s="168"/>
      <c r="AQ690" s="182"/>
      <c r="AR690" s="182"/>
      <c r="AS690" s="182"/>
      <c r="AT690" s="182"/>
      <c r="AU690" s="183"/>
      <c r="AV690" s="183"/>
      <c r="AW690" s="183"/>
      <c r="AX690" s="183"/>
      <c r="AY690" s="184"/>
      <c r="AZ690" s="184"/>
      <c r="BA690" s="173"/>
      <c r="BB690" s="174"/>
      <c r="BC690" s="175">
        <f t="shared" si="41"/>
        <v>0</v>
      </c>
      <c r="BD690" s="175" t="str">
        <f t="shared" si="42"/>
        <v/>
      </c>
      <c r="BE690" s="142" t="str">
        <f t="shared" si="40"/>
        <v/>
      </c>
      <c r="BF690" s="176" t="str">
        <f t="shared" si="43"/>
        <v/>
      </c>
    </row>
    <row r="691" spans="1:58">
      <c r="A691" s="166">
        <f>输入错误检查!B690</f>
        <v>0</v>
      </c>
      <c r="B691" s="108" t="str">
        <f>原始数据!B691</f>
        <v/>
      </c>
      <c r="C691" s="108" t="str">
        <f>原始数据!C691</f>
        <v/>
      </c>
      <c r="D691" s="108" t="str">
        <f>原始数据!D691</f>
        <v/>
      </c>
      <c r="E691" s="108" t="str">
        <f>原始数据!E691</f>
        <v/>
      </c>
      <c r="F691" s="108" t="str">
        <f>原始数据!F691</f>
        <v/>
      </c>
      <c r="G691" s="108">
        <f>原始数据!G691</f>
        <v>3</v>
      </c>
      <c r="H691" s="108" t="str">
        <f>原始数据!H691</f>
        <v>上</v>
      </c>
      <c r="I691" s="108" t="str">
        <f>IF(原始数据!Y691="","",原始数据!Y691)</f>
        <v/>
      </c>
      <c r="J691" s="108" t="str">
        <f>原始数据!J691</f>
        <v/>
      </c>
      <c r="K691" s="167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39" t="str">
        <f>IF(原始数据!AT691="","",原始数据!AT691)</f>
        <v/>
      </c>
      <c r="M691" s="177"/>
      <c r="N691" s="181"/>
      <c r="O691" s="181"/>
      <c r="P691" s="167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39" t="str">
        <f>IF(原始数据!AU691="","",原始数据!AU691)</f>
        <v/>
      </c>
      <c r="R691" s="177"/>
      <c r="S691" s="177"/>
      <c r="T691" s="177"/>
      <c r="U691" s="167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39" t="str">
        <f>IF(原始数据!AW691="","",原始数据!AW691)</f>
        <v/>
      </c>
      <c r="W691" s="177"/>
      <c r="X691" s="177"/>
      <c r="Y691" s="177"/>
      <c r="Z691" s="167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39" t="str">
        <f>IF(原始数据!AY691="","",原始数据!AY691)</f>
        <v/>
      </c>
      <c r="AB691" s="177"/>
      <c r="AC691" s="177"/>
      <c r="AD691" s="177"/>
      <c r="AE691" s="139" t="str">
        <f>IF(原始数据!K691="","",原始数据!K691)</f>
        <v/>
      </c>
      <c r="AF691" s="139" t="str">
        <f>IF(原始数据!L691="","",原始数据!L691)</f>
        <v/>
      </c>
      <c r="AG691" s="139" t="str">
        <f>IF(原始数据!AZ691="","",原始数据!AZ691)</f>
        <v/>
      </c>
      <c r="AH691" s="177"/>
      <c r="AI691" s="177"/>
      <c r="AJ691" s="177"/>
      <c r="AK691" s="177"/>
      <c r="AL691" s="177"/>
      <c r="AM691" s="168"/>
      <c r="AN691" s="168"/>
      <c r="AO691" s="168"/>
      <c r="AP691" s="168"/>
      <c r="AQ691" s="182"/>
      <c r="AR691" s="182"/>
      <c r="AS691" s="182"/>
      <c r="AT691" s="182"/>
      <c r="AU691" s="183"/>
      <c r="AV691" s="183"/>
      <c r="AW691" s="183"/>
      <c r="AX691" s="183"/>
      <c r="AY691" s="184"/>
      <c r="AZ691" s="184"/>
      <c r="BA691" s="173"/>
      <c r="BB691" s="174"/>
      <c r="BC691" s="175">
        <f t="shared" si="41"/>
        <v>0</v>
      </c>
      <c r="BD691" s="175" t="str">
        <f t="shared" si="42"/>
        <v/>
      </c>
      <c r="BE691" s="142" t="str">
        <f t="shared" si="40"/>
        <v/>
      </c>
      <c r="BF691" s="176" t="str">
        <f t="shared" si="43"/>
        <v/>
      </c>
    </row>
    <row r="692" spans="1:58">
      <c r="A692" s="166">
        <f>输入错误检查!B691</f>
        <v>0</v>
      </c>
      <c r="B692" s="108" t="str">
        <f>原始数据!B692</f>
        <v/>
      </c>
      <c r="C692" s="108" t="str">
        <f>原始数据!C692</f>
        <v/>
      </c>
      <c r="D692" s="108" t="str">
        <f>原始数据!D692</f>
        <v/>
      </c>
      <c r="E692" s="108" t="str">
        <f>原始数据!E692</f>
        <v/>
      </c>
      <c r="F692" s="108" t="str">
        <f>原始数据!F692</f>
        <v/>
      </c>
      <c r="G692" s="108">
        <f>原始数据!G692</f>
        <v>3</v>
      </c>
      <c r="H692" s="108" t="str">
        <f>原始数据!H692</f>
        <v>下</v>
      </c>
      <c r="I692" s="108" t="str">
        <f>IF(原始数据!Y692="","",原始数据!Y692)</f>
        <v/>
      </c>
      <c r="J692" s="108" t="str">
        <f>原始数据!J692</f>
        <v/>
      </c>
      <c r="K692" s="167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39" t="str">
        <f>IF(原始数据!AT692="","",原始数据!AT692)</f>
        <v/>
      </c>
      <c r="M692" s="177"/>
      <c r="N692" s="181"/>
      <c r="O692" s="181"/>
      <c r="P692" s="167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39" t="str">
        <f>IF(原始数据!AU692="","",原始数据!AU692)</f>
        <v/>
      </c>
      <c r="R692" s="177"/>
      <c r="S692" s="177"/>
      <c r="T692" s="177"/>
      <c r="U692" s="167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39" t="str">
        <f>IF(原始数据!AW692="","",原始数据!AW692)</f>
        <v/>
      </c>
      <c r="W692" s="177"/>
      <c r="X692" s="177"/>
      <c r="Y692" s="177"/>
      <c r="Z692" s="167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39" t="str">
        <f>IF(原始数据!AY692="","",原始数据!AY692)</f>
        <v/>
      </c>
      <c r="AB692" s="177"/>
      <c r="AC692" s="177"/>
      <c r="AD692" s="177"/>
      <c r="AE692" s="139" t="str">
        <f>IF(原始数据!K692="","",原始数据!K692)</f>
        <v/>
      </c>
      <c r="AF692" s="139" t="str">
        <f>IF(原始数据!L692="","",原始数据!L692)</f>
        <v/>
      </c>
      <c r="AG692" s="139" t="str">
        <f>IF(原始数据!AZ692="","",原始数据!AZ692)</f>
        <v/>
      </c>
      <c r="AH692" s="177"/>
      <c r="AI692" s="177"/>
      <c r="AJ692" s="177"/>
      <c r="AK692" s="177"/>
      <c r="AL692" s="177"/>
      <c r="AM692" s="168"/>
      <c r="AN692" s="168"/>
      <c r="AO692" s="168"/>
      <c r="AP692" s="168"/>
      <c r="AQ692" s="182"/>
      <c r="AR692" s="182"/>
      <c r="AS692" s="182"/>
      <c r="AT692" s="182"/>
      <c r="AU692" s="183"/>
      <c r="AV692" s="183"/>
      <c r="AW692" s="183"/>
      <c r="AX692" s="183"/>
      <c r="AY692" s="184"/>
      <c r="AZ692" s="184"/>
      <c r="BA692" s="173"/>
      <c r="BB692" s="174"/>
      <c r="BC692" s="175">
        <f t="shared" si="41"/>
        <v>0</v>
      </c>
      <c r="BD692" s="175" t="str">
        <f t="shared" si="42"/>
        <v/>
      </c>
      <c r="BE692" s="142" t="str">
        <f t="shared" si="40"/>
        <v/>
      </c>
      <c r="BF692" s="176" t="str">
        <f t="shared" si="43"/>
        <v/>
      </c>
    </row>
    <row r="693" spans="1:58">
      <c r="A693" s="166">
        <f>输入错误检查!B692</f>
        <v>0</v>
      </c>
      <c r="B693" s="108" t="str">
        <f>原始数据!B693</f>
        <v/>
      </c>
      <c r="C693" s="108" t="str">
        <f>原始数据!C693</f>
        <v/>
      </c>
      <c r="D693" s="108" t="str">
        <f>原始数据!D693</f>
        <v/>
      </c>
      <c r="E693" s="108" t="str">
        <f>原始数据!E693</f>
        <v/>
      </c>
      <c r="F693" s="108" t="str">
        <f>原始数据!F693</f>
        <v/>
      </c>
      <c r="G693" s="108">
        <f>原始数据!G693</f>
        <v>4</v>
      </c>
      <c r="H693" s="108" t="str">
        <f>原始数据!H693</f>
        <v>上</v>
      </c>
      <c r="I693" s="108" t="str">
        <f>IF(原始数据!Y693="","",原始数据!Y693)</f>
        <v/>
      </c>
      <c r="J693" s="108" t="str">
        <f>原始数据!J693</f>
        <v/>
      </c>
      <c r="K693" s="167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39" t="str">
        <f>IF(原始数据!AT693="","",原始数据!AT693)</f>
        <v/>
      </c>
      <c r="M693" s="177"/>
      <c r="N693" s="181"/>
      <c r="O693" s="181"/>
      <c r="P693" s="167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39" t="str">
        <f>IF(原始数据!AU693="","",原始数据!AU693)</f>
        <v/>
      </c>
      <c r="R693" s="177"/>
      <c r="S693" s="177"/>
      <c r="T693" s="177"/>
      <c r="U693" s="167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39" t="str">
        <f>IF(原始数据!AW693="","",原始数据!AW693)</f>
        <v/>
      </c>
      <c r="W693" s="177"/>
      <c r="X693" s="177"/>
      <c r="Y693" s="177"/>
      <c r="Z693" s="167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39" t="str">
        <f>IF(原始数据!AY693="","",原始数据!AY693)</f>
        <v/>
      </c>
      <c r="AB693" s="177"/>
      <c r="AC693" s="177"/>
      <c r="AD693" s="177"/>
      <c r="AE693" s="139" t="str">
        <f>IF(原始数据!K693="","",原始数据!K693)</f>
        <v/>
      </c>
      <c r="AF693" s="139" t="str">
        <f>IF(原始数据!L693="","",原始数据!L693)</f>
        <v/>
      </c>
      <c r="AG693" s="139" t="str">
        <f>IF(原始数据!AZ693="","",原始数据!AZ693)</f>
        <v/>
      </c>
      <c r="AH693" s="177"/>
      <c r="AI693" s="177"/>
      <c r="AJ693" s="177"/>
      <c r="AK693" s="177"/>
      <c r="AL693" s="177"/>
      <c r="AM693" s="168"/>
      <c r="AN693" s="168"/>
      <c r="AO693" s="168"/>
      <c r="AP693" s="168"/>
      <c r="AQ693" s="182"/>
      <c r="AR693" s="182"/>
      <c r="AS693" s="182"/>
      <c r="AT693" s="182"/>
      <c r="AU693" s="183"/>
      <c r="AV693" s="183"/>
      <c r="AW693" s="183"/>
      <c r="AX693" s="183"/>
      <c r="AY693" s="184"/>
      <c r="AZ693" s="184"/>
      <c r="BA693" s="173"/>
      <c r="BB693" s="174"/>
      <c r="BC693" s="175">
        <f t="shared" si="41"/>
        <v>0</v>
      </c>
      <c r="BD693" s="175" t="str">
        <f t="shared" si="42"/>
        <v/>
      </c>
      <c r="BE693" s="142" t="str">
        <f t="shared" si="40"/>
        <v/>
      </c>
      <c r="BF693" s="176" t="str">
        <f t="shared" si="43"/>
        <v/>
      </c>
    </row>
    <row r="694" spans="1:58">
      <c r="A694" s="166">
        <f>输入错误检查!B693</f>
        <v>0</v>
      </c>
      <c r="B694" s="108" t="str">
        <f>原始数据!B694</f>
        <v/>
      </c>
      <c r="C694" s="108" t="str">
        <f>原始数据!C694</f>
        <v/>
      </c>
      <c r="D694" s="108" t="str">
        <f>原始数据!D694</f>
        <v/>
      </c>
      <c r="E694" s="108" t="str">
        <f>原始数据!E694</f>
        <v/>
      </c>
      <c r="F694" s="108" t="str">
        <f>原始数据!F694</f>
        <v/>
      </c>
      <c r="G694" s="108">
        <f>原始数据!G694</f>
        <v>4</v>
      </c>
      <c r="H694" s="108" t="str">
        <f>原始数据!H694</f>
        <v>下</v>
      </c>
      <c r="I694" s="108" t="str">
        <f>IF(原始数据!Y694="","",原始数据!Y694)</f>
        <v/>
      </c>
      <c r="J694" s="108" t="str">
        <f>原始数据!J694</f>
        <v/>
      </c>
      <c r="K694" s="167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39" t="str">
        <f>IF(原始数据!AT694="","",原始数据!AT694)</f>
        <v/>
      </c>
      <c r="M694" s="177"/>
      <c r="N694" s="181"/>
      <c r="O694" s="181"/>
      <c r="P694" s="167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39" t="str">
        <f>IF(原始数据!AU694="","",原始数据!AU694)</f>
        <v/>
      </c>
      <c r="R694" s="177"/>
      <c r="S694" s="177"/>
      <c r="T694" s="177"/>
      <c r="U694" s="167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39" t="str">
        <f>IF(原始数据!AW694="","",原始数据!AW694)</f>
        <v/>
      </c>
      <c r="W694" s="177"/>
      <c r="X694" s="177"/>
      <c r="Y694" s="177"/>
      <c r="Z694" s="167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39" t="str">
        <f>IF(原始数据!AY694="","",原始数据!AY694)</f>
        <v/>
      </c>
      <c r="AB694" s="177"/>
      <c r="AC694" s="177"/>
      <c r="AD694" s="177"/>
      <c r="AE694" s="139" t="str">
        <f>IF(原始数据!K694="","",原始数据!K694)</f>
        <v/>
      </c>
      <c r="AF694" s="139" t="str">
        <f>IF(原始数据!L694="","",原始数据!L694)</f>
        <v/>
      </c>
      <c r="AG694" s="139" t="str">
        <f>IF(原始数据!AZ694="","",原始数据!AZ694)</f>
        <v/>
      </c>
      <c r="AH694" s="177"/>
      <c r="AI694" s="177"/>
      <c r="AJ694" s="177"/>
      <c r="AK694" s="177"/>
      <c r="AL694" s="177"/>
      <c r="AM694" s="168"/>
      <c r="AN694" s="168"/>
      <c r="AO694" s="168"/>
      <c r="AP694" s="168"/>
      <c r="AQ694" s="182"/>
      <c r="AR694" s="182"/>
      <c r="AS694" s="182"/>
      <c r="AT694" s="182"/>
      <c r="AU694" s="183"/>
      <c r="AV694" s="183"/>
      <c r="AW694" s="183"/>
      <c r="AX694" s="183"/>
      <c r="AY694" s="184"/>
      <c r="AZ694" s="184"/>
      <c r="BA694" s="173"/>
      <c r="BB694" s="174"/>
      <c r="BC694" s="175">
        <f t="shared" si="41"/>
        <v>0</v>
      </c>
      <c r="BD694" s="175" t="str">
        <f t="shared" si="42"/>
        <v/>
      </c>
      <c r="BE694" s="142" t="str">
        <f t="shared" si="40"/>
        <v/>
      </c>
      <c r="BF694" s="176" t="str">
        <f t="shared" si="43"/>
        <v/>
      </c>
    </row>
    <row r="695" spans="1:58">
      <c r="A695" s="166">
        <f>输入错误检查!B694</f>
        <v>0</v>
      </c>
      <c r="B695" s="108" t="str">
        <f>原始数据!B695</f>
        <v/>
      </c>
      <c r="C695" s="108" t="str">
        <f>原始数据!C695</f>
        <v/>
      </c>
      <c r="D695" s="108" t="str">
        <f>原始数据!D695</f>
        <v/>
      </c>
      <c r="E695" s="108" t="str">
        <f>原始数据!E695</f>
        <v/>
      </c>
      <c r="F695" s="108" t="str">
        <f>原始数据!F695</f>
        <v/>
      </c>
      <c r="G695" s="108">
        <f>原始数据!G695</f>
        <v>5</v>
      </c>
      <c r="H695" s="108" t="str">
        <f>原始数据!H695</f>
        <v>上</v>
      </c>
      <c r="I695" s="108" t="str">
        <f>IF(原始数据!Y695="","",原始数据!Y695)</f>
        <v/>
      </c>
      <c r="J695" s="108" t="str">
        <f>原始数据!J695</f>
        <v/>
      </c>
      <c r="K695" s="167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39" t="str">
        <f>IF(原始数据!AT695="","",原始数据!AT695)</f>
        <v/>
      </c>
      <c r="M695" s="177"/>
      <c r="N695" s="181"/>
      <c r="O695" s="181"/>
      <c r="P695" s="167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39" t="str">
        <f>IF(原始数据!AU695="","",原始数据!AU695)</f>
        <v/>
      </c>
      <c r="R695" s="177"/>
      <c r="S695" s="177"/>
      <c r="T695" s="177"/>
      <c r="U695" s="167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39" t="str">
        <f>IF(原始数据!AW695="","",原始数据!AW695)</f>
        <v/>
      </c>
      <c r="W695" s="177"/>
      <c r="X695" s="177"/>
      <c r="Y695" s="177"/>
      <c r="Z695" s="167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39" t="str">
        <f>IF(原始数据!AY695="","",原始数据!AY695)</f>
        <v/>
      </c>
      <c r="AB695" s="177"/>
      <c r="AC695" s="177"/>
      <c r="AD695" s="177"/>
      <c r="AE695" s="139" t="str">
        <f>IF(原始数据!K695="","",原始数据!K695)</f>
        <v/>
      </c>
      <c r="AF695" s="139" t="str">
        <f>IF(原始数据!L695="","",原始数据!L695)</f>
        <v/>
      </c>
      <c r="AG695" s="139" t="str">
        <f>IF(原始数据!AZ695="","",原始数据!AZ695)</f>
        <v/>
      </c>
      <c r="AH695" s="177"/>
      <c r="AI695" s="177"/>
      <c r="AJ695" s="177"/>
      <c r="AK695" s="177"/>
      <c r="AL695" s="177"/>
      <c r="AM695" s="168"/>
      <c r="AN695" s="168"/>
      <c r="AO695" s="168"/>
      <c r="AP695" s="168"/>
      <c r="AQ695" s="182"/>
      <c r="AR695" s="182"/>
      <c r="AS695" s="182"/>
      <c r="AT695" s="182"/>
      <c r="AU695" s="183"/>
      <c r="AV695" s="183"/>
      <c r="AW695" s="183"/>
      <c r="AX695" s="183"/>
      <c r="AY695" s="184"/>
      <c r="AZ695" s="184"/>
      <c r="BA695" s="173"/>
      <c r="BB695" s="174"/>
      <c r="BC695" s="175">
        <f t="shared" si="41"/>
        <v>0</v>
      </c>
      <c r="BD695" s="175" t="str">
        <f t="shared" si="42"/>
        <v/>
      </c>
      <c r="BE695" s="142" t="str">
        <f t="shared" si="40"/>
        <v/>
      </c>
      <c r="BF695" s="176" t="str">
        <f t="shared" si="43"/>
        <v/>
      </c>
    </row>
    <row r="696" spans="1:58">
      <c r="A696" s="166">
        <f>输入错误检查!B695</f>
        <v>0</v>
      </c>
      <c r="B696" s="108" t="str">
        <f>原始数据!B696</f>
        <v/>
      </c>
      <c r="C696" s="108" t="str">
        <f>原始数据!C696</f>
        <v/>
      </c>
      <c r="D696" s="108" t="str">
        <f>原始数据!D696</f>
        <v/>
      </c>
      <c r="E696" s="108" t="str">
        <f>原始数据!E696</f>
        <v/>
      </c>
      <c r="F696" s="108" t="str">
        <f>原始数据!F696</f>
        <v/>
      </c>
      <c r="G696" s="108">
        <f>原始数据!G696</f>
        <v>5</v>
      </c>
      <c r="H696" s="108" t="str">
        <f>原始数据!H696</f>
        <v>下</v>
      </c>
      <c r="I696" s="108" t="str">
        <f>IF(原始数据!Y696="","",原始数据!Y696)</f>
        <v/>
      </c>
      <c r="J696" s="108" t="str">
        <f>原始数据!J696</f>
        <v/>
      </c>
      <c r="K696" s="167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39" t="str">
        <f>IF(原始数据!AT696="","",原始数据!AT696)</f>
        <v/>
      </c>
      <c r="M696" s="177"/>
      <c r="N696" s="181"/>
      <c r="O696" s="181"/>
      <c r="P696" s="167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39" t="str">
        <f>IF(原始数据!AU696="","",原始数据!AU696)</f>
        <v/>
      </c>
      <c r="R696" s="177"/>
      <c r="S696" s="177"/>
      <c r="T696" s="177"/>
      <c r="U696" s="167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39" t="str">
        <f>IF(原始数据!AW696="","",原始数据!AW696)</f>
        <v/>
      </c>
      <c r="W696" s="177"/>
      <c r="X696" s="177"/>
      <c r="Y696" s="177"/>
      <c r="Z696" s="167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39" t="str">
        <f>IF(原始数据!AY696="","",原始数据!AY696)</f>
        <v/>
      </c>
      <c r="AB696" s="177"/>
      <c r="AC696" s="177"/>
      <c r="AD696" s="177"/>
      <c r="AE696" s="139" t="str">
        <f>IF(原始数据!K696="","",原始数据!K696)</f>
        <v/>
      </c>
      <c r="AF696" s="139" t="str">
        <f>IF(原始数据!L696="","",原始数据!L696)</f>
        <v/>
      </c>
      <c r="AG696" s="139" t="str">
        <f>IF(原始数据!AZ696="","",原始数据!AZ696)</f>
        <v/>
      </c>
      <c r="AH696" s="177"/>
      <c r="AI696" s="177"/>
      <c r="AJ696" s="177"/>
      <c r="AK696" s="177"/>
      <c r="AL696" s="177"/>
      <c r="AM696" s="168"/>
      <c r="AN696" s="168"/>
      <c r="AO696" s="168"/>
      <c r="AP696" s="168"/>
      <c r="AQ696" s="182"/>
      <c r="AR696" s="182"/>
      <c r="AS696" s="182"/>
      <c r="AT696" s="182"/>
      <c r="AU696" s="183"/>
      <c r="AV696" s="183"/>
      <c r="AW696" s="183"/>
      <c r="AX696" s="183"/>
      <c r="AY696" s="184"/>
      <c r="AZ696" s="184"/>
      <c r="BA696" s="173"/>
      <c r="BB696" s="174"/>
      <c r="BC696" s="175">
        <f t="shared" si="41"/>
        <v>0</v>
      </c>
      <c r="BD696" s="175" t="str">
        <f t="shared" si="42"/>
        <v/>
      </c>
      <c r="BE696" s="142" t="str">
        <f t="shared" si="40"/>
        <v/>
      </c>
      <c r="BF696" s="176" t="str">
        <f t="shared" si="43"/>
        <v/>
      </c>
    </row>
    <row r="697" spans="1:58">
      <c r="A697" s="166">
        <f>输入错误检查!B696</f>
        <v>0</v>
      </c>
      <c r="B697" s="108" t="str">
        <f>原始数据!B697</f>
        <v/>
      </c>
      <c r="C697" s="108" t="str">
        <f>原始数据!C697</f>
        <v/>
      </c>
      <c r="D697" s="108" t="str">
        <f>原始数据!D697</f>
        <v/>
      </c>
      <c r="E697" s="108" t="str">
        <f>原始数据!E697</f>
        <v/>
      </c>
      <c r="F697" s="108" t="str">
        <f>原始数据!F697</f>
        <v/>
      </c>
      <c r="G697" s="108" t="str">
        <f>原始数据!G697</f>
        <v>加</v>
      </c>
      <c r="H697" s="108" t="str">
        <f>原始数据!H697</f>
        <v>上</v>
      </c>
      <c r="I697" s="108" t="str">
        <f>IF(原始数据!Y697="","",原始数据!Y697)</f>
        <v/>
      </c>
      <c r="J697" s="108" t="str">
        <f>原始数据!J697</f>
        <v/>
      </c>
      <c r="K697" s="167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39" t="str">
        <f>IF(原始数据!AT697="","",原始数据!AT697)</f>
        <v/>
      </c>
      <c r="M697" s="177"/>
      <c r="N697" s="181"/>
      <c r="O697" s="181"/>
      <c r="P697" s="167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39" t="str">
        <f>IF(原始数据!AU697="","",原始数据!AU697)</f>
        <v/>
      </c>
      <c r="R697" s="177"/>
      <c r="S697" s="177"/>
      <c r="T697" s="177"/>
      <c r="U697" s="167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39" t="str">
        <f>IF(原始数据!AW697="","",原始数据!AW697)</f>
        <v/>
      </c>
      <c r="W697" s="177"/>
      <c r="X697" s="177"/>
      <c r="Y697" s="177"/>
      <c r="Z697" s="167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39" t="str">
        <f>IF(原始数据!AY697="","",原始数据!AY697)</f>
        <v/>
      </c>
      <c r="AB697" s="177"/>
      <c r="AC697" s="177"/>
      <c r="AD697" s="177"/>
      <c r="AE697" s="139" t="str">
        <f>IF(原始数据!K697="","",原始数据!K697)</f>
        <v/>
      </c>
      <c r="AF697" s="139" t="str">
        <f>IF(原始数据!L697="","",原始数据!L697)</f>
        <v/>
      </c>
      <c r="AG697" s="139" t="str">
        <f>IF(原始数据!AZ697="","",原始数据!AZ697)</f>
        <v/>
      </c>
      <c r="AH697" s="177"/>
      <c r="AI697" s="177"/>
      <c r="AJ697" s="177"/>
      <c r="AK697" s="177"/>
      <c r="AL697" s="177"/>
      <c r="AM697" s="168"/>
      <c r="AN697" s="168"/>
      <c r="AO697" s="168"/>
      <c r="AP697" s="168"/>
      <c r="AQ697" s="182"/>
      <c r="AR697" s="182"/>
      <c r="AS697" s="182"/>
      <c r="AT697" s="182"/>
      <c r="AU697" s="183"/>
      <c r="AV697" s="183"/>
      <c r="AW697" s="183"/>
      <c r="AX697" s="183"/>
      <c r="AY697" s="184"/>
      <c r="AZ697" s="184"/>
      <c r="BA697" s="173"/>
      <c r="BB697" s="174"/>
      <c r="BC697" s="175">
        <f t="shared" si="41"/>
        <v>0</v>
      </c>
      <c r="BD697" s="175" t="str">
        <f t="shared" si="42"/>
        <v/>
      </c>
      <c r="BE697" s="142" t="str">
        <f t="shared" si="40"/>
        <v/>
      </c>
      <c r="BF697" s="176" t="str">
        <f t="shared" si="43"/>
        <v/>
      </c>
    </row>
    <row r="698" spans="1:58">
      <c r="A698" s="166">
        <f>输入错误检查!B697</f>
        <v>0</v>
      </c>
      <c r="B698" s="108" t="str">
        <f>原始数据!B698</f>
        <v/>
      </c>
      <c r="C698" s="108" t="str">
        <f>原始数据!C698</f>
        <v/>
      </c>
      <c r="D698" s="108" t="str">
        <f>原始数据!D698</f>
        <v/>
      </c>
      <c r="E698" s="108" t="str">
        <f>原始数据!E698</f>
        <v/>
      </c>
      <c r="F698" s="108" t="str">
        <f>原始数据!F698</f>
        <v/>
      </c>
      <c r="G698" s="108" t="str">
        <f>原始数据!G698</f>
        <v>加</v>
      </c>
      <c r="H698" s="108" t="str">
        <f>原始数据!H698</f>
        <v>下</v>
      </c>
      <c r="I698" s="108" t="str">
        <f>IF(原始数据!Y698="","",原始数据!Y698)</f>
        <v/>
      </c>
      <c r="J698" s="108" t="str">
        <f>原始数据!J698</f>
        <v/>
      </c>
      <c r="K698" s="167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39" t="str">
        <f>IF(原始数据!AT698="","",原始数据!AT698)</f>
        <v/>
      </c>
      <c r="M698" s="177"/>
      <c r="N698" s="181"/>
      <c r="O698" s="181"/>
      <c r="P698" s="167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39" t="str">
        <f>IF(原始数据!AU698="","",原始数据!AU698)</f>
        <v/>
      </c>
      <c r="R698" s="177"/>
      <c r="S698" s="177"/>
      <c r="T698" s="177"/>
      <c r="U698" s="167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39" t="str">
        <f>IF(原始数据!AW698="","",原始数据!AW698)</f>
        <v/>
      </c>
      <c r="W698" s="177"/>
      <c r="X698" s="177"/>
      <c r="Y698" s="177"/>
      <c r="Z698" s="167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39" t="str">
        <f>IF(原始数据!AY698="","",原始数据!AY698)</f>
        <v/>
      </c>
      <c r="AB698" s="177"/>
      <c r="AC698" s="177"/>
      <c r="AD698" s="177"/>
      <c r="AE698" s="139" t="str">
        <f>IF(原始数据!K698="","",原始数据!K698)</f>
        <v/>
      </c>
      <c r="AF698" s="139" t="str">
        <f>IF(原始数据!L698="","",原始数据!L698)</f>
        <v/>
      </c>
      <c r="AG698" s="139" t="str">
        <f>IF(原始数据!AZ698="","",原始数据!AZ698)</f>
        <v/>
      </c>
      <c r="AH698" s="177"/>
      <c r="AI698" s="177"/>
      <c r="AJ698" s="177"/>
      <c r="AK698" s="177"/>
      <c r="AL698" s="177"/>
      <c r="AM698" s="168"/>
      <c r="AN698" s="168"/>
      <c r="AO698" s="168"/>
      <c r="AP698" s="168"/>
      <c r="AQ698" s="182"/>
      <c r="AR698" s="182"/>
      <c r="AS698" s="182"/>
      <c r="AT698" s="182"/>
      <c r="AU698" s="183"/>
      <c r="AV698" s="183"/>
      <c r="AW698" s="183"/>
      <c r="AX698" s="183"/>
      <c r="AY698" s="184"/>
      <c r="AZ698" s="184"/>
      <c r="BA698" s="173"/>
      <c r="BB698" s="174"/>
      <c r="BC698" s="175">
        <f t="shared" si="41"/>
        <v>0</v>
      </c>
      <c r="BD698" s="175" t="str">
        <f t="shared" si="42"/>
        <v/>
      </c>
      <c r="BE698" s="142" t="str">
        <f t="shared" si="40"/>
        <v/>
      </c>
      <c r="BF698" s="176" t="str">
        <f t="shared" si="43"/>
        <v/>
      </c>
    </row>
    <row r="699" spans="1:58">
      <c r="A699" s="166">
        <f>输入错误检查!B698</f>
        <v>0</v>
      </c>
      <c r="B699" s="108" t="str">
        <f>原始数据!B699</f>
        <v/>
      </c>
      <c r="C699" s="108" t="str">
        <f>原始数据!C699</f>
        <v/>
      </c>
      <c r="D699" s="108" t="str">
        <f>原始数据!D699</f>
        <v/>
      </c>
      <c r="E699" s="108" t="str">
        <f>原始数据!E699</f>
        <v/>
      </c>
      <c r="F699" s="108" t="str">
        <f>原始数据!F699</f>
        <v/>
      </c>
      <c r="G699" s="108">
        <f>原始数据!G699</f>
        <v>1</v>
      </c>
      <c r="H699" s="108" t="str">
        <f>原始数据!H699</f>
        <v>上</v>
      </c>
      <c r="I699" s="108" t="str">
        <f>IF(原始数据!Y699="","",原始数据!Y699)</f>
        <v/>
      </c>
      <c r="J699" s="108" t="str">
        <f>原始数据!J699</f>
        <v/>
      </c>
      <c r="K699" s="167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39" t="str">
        <f>IF(原始数据!AT699="","",原始数据!AT699)</f>
        <v/>
      </c>
      <c r="M699" s="177"/>
      <c r="N699" s="181"/>
      <c r="O699" s="181"/>
      <c r="P699" s="167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39" t="str">
        <f>IF(原始数据!AU699="","",原始数据!AU699)</f>
        <v/>
      </c>
      <c r="R699" s="177"/>
      <c r="S699" s="177"/>
      <c r="T699" s="177"/>
      <c r="U699" s="167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39" t="str">
        <f>IF(原始数据!AW699="","",原始数据!AW699)</f>
        <v/>
      </c>
      <c r="W699" s="177"/>
      <c r="X699" s="177"/>
      <c r="Y699" s="177"/>
      <c r="Z699" s="167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39" t="str">
        <f>IF(原始数据!AY699="","",原始数据!AY699)</f>
        <v/>
      </c>
      <c r="AB699" s="177"/>
      <c r="AC699" s="177"/>
      <c r="AD699" s="177"/>
      <c r="AE699" s="139" t="str">
        <f>IF(原始数据!K699="","",原始数据!K699)</f>
        <v/>
      </c>
      <c r="AF699" s="139" t="str">
        <f>IF(原始数据!L699="","",原始数据!L699)</f>
        <v/>
      </c>
      <c r="AG699" s="139" t="str">
        <f>IF(原始数据!AZ699="","",原始数据!AZ699)</f>
        <v/>
      </c>
      <c r="AH699" s="177"/>
      <c r="AI699" s="177"/>
      <c r="AJ699" s="177"/>
      <c r="AK699" s="177"/>
      <c r="AL699" s="177"/>
      <c r="AM699" s="168"/>
      <c r="AN699" s="168"/>
      <c r="AO699" s="168"/>
      <c r="AP699" s="168"/>
      <c r="AQ699" s="182"/>
      <c r="AR699" s="182"/>
      <c r="AS699" s="182"/>
      <c r="AT699" s="182"/>
      <c r="AU699" s="183"/>
      <c r="AV699" s="183"/>
      <c r="AW699" s="183"/>
      <c r="AX699" s="183"/>
      <c r="AY699" s="184"/>
      <c r="AZ699" s="184"/>
      <c r="BA699" s="173"/>
      <c r="BB699" s="174"/>
      <c r="BC699" s="175">
        <f t="shared" si="41"/>
        <v>0</v>
      </c>
      <c r="BD699" s="175" t="str">
        <f t="shared" si="42"/>
        <v/>
      </c>
      <c r="BE699" s="142" t="str">
        <f t="shared" si="40"/>
        <v/>
      </c>
      <c r="BF699" s="176" t="str">
        <f t="shared" si="43"/>
        <v/>
      </c>
    </row>
    <row r="700" spans="1:58">
      <c r="A700" s="166">
        <f>输入错误检查!B699</f>
        <v>0</v>
      </c>
      <c r="B700" s="108" t="str">
        <f>原始数据!B700</f>
        <v/>
      </c>
      <c r="C700" s="108" t="str">
        <f>原始数据!C700</f>
        <v/>
      </c>
      <c r="D700" s="108" t="str">
        <f>原始数据!D700</f>
        <v/>
      </c>
      <c r="E700" s="108" t="str">
        <f>原始数据!E700</f>
        <v/>
      </c>
      <c r="F700" s="108" t="str">
        <f>原始数据!F700</f>
        <v/>
      </c>
      <c r="G700" s="108">
        <f>原始数据!G700</f>
        <v>1</v>
      </c>
      <c r="H700" s="108" t="str">
        <f>原始数据!H700</f>
        <v>下</v>
      </c>
      <c r="I700" s="108" t="str">
        <f>IF(原始数据!Y700="","",原始数据!Y700)</f>
        <v/>
      </c>
      <c r="J700" s="108" t="str">
        <f>原始数据!J700</f>
        <v/>
      </c>
      <c r="K700" s="167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39" t="str">
        <f>IF(原始数据!AT700="","",原始数据!AT700)</f>
        <v/>
      </c>
      <c r="M700" s="177"/>
      <c r="N700" s="181"/>
      <c r="O700" s="181"/>
      <c r="P700" s="167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39" t="str">
        <f>IF(原始数据!AU700="","",原始数据!AU700)</f>
        <v/>
      </c>
      <c r="R700" s="177"/>
      <c r="S700" s="177"/>
      <c r="T700" s="177"/>
      <c r="U700" s="167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39" t="str">
        <f>IF(原始数据!AW700="","",原始数据!AW700)</f>
        <v/>
      </c>
      <c r="W700" s="177"/>
      <c r="X700" s="177"/>
      <c r="Y700" s="177"/>
      <c r="Z700" s="167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39" t="str">
        <f>IF(原始数据!AY700="","",原始数据!AY700)</f>
        <v/>
      </c>
      <c r="AB700" s="177"/>
      <c r="AC700" s="177"/>
      <c r="AD700" s="177"/>
      <c r="AE700" s="139" t="str">
        <f>IF(原始数据!K700="","",原始数据!K700)</f>
        <v/>
      </c>
      <c r="AF700" s="139" t="str">
        <f>IF(原始数据!L700="","",原始数据!L700)</f>
        <v/>
      </c>
      <c r="AG700" s="139" t="str">
        <f>IF(原始数据!AZ700="","",原始数据!AZ700)</f>
        <v/>
      </c>
      <c r="AH700" s="177"/>
      <c r="AI700" s="177"/>
      <c r="AJ700" s="177"/>
      <c r="AK700" s="177"/>
      <c r="AL700" s="177"/>
      <c r="AM700" s="168"/>
      <c r="AN700" s="168"/>
      <c r="AO700" s="168"/>
      <c r="AP700" s="168"/>
      <c r="AQ700" s="182"/>
      <c r="AR700" s="182"/>
      <c r="AS700" s="182"/>
      <c r="AT700" s="182"/>
      <c r="AU700" s="183"/>
      <c r="AV700" s="183"/>
      <c r="AW700" s="183"/>
      <c r="AX700" s="183"/>
      <c r="AY700" s="184"/>
      <c r="AZ700" s="184"/>
      <c r="BA700" s="173"/>
      <c r="BB700" s="174"/>
      <c r="BC700" s="175">
        <f t="shared" si="41"/>
        <v>0</v>
      </c>
      <c r="BD700" s="175" t="str">
        <f t="shared" si="42"/>
        <v/>
      </c>
      <c r="BE700" s="142" t="str">
        <f t="shared" si="40"/>
        <v/>
      </c>
      <c r="BF700" s="176" t="str">
        <f t="shared" si="43"/>
        <v/>
      </c>
    </row>
    <row r="701" spans="1:58">
      <c r="A701" s="166">
        <f>输入错误检查!B700</f>
        <v>0</v>
      </c>
      <c r="B701" s="108" t="str">
        <f>原始数据!B701</f>
        <v/>
      </c>
      <c r="C701" s="108" t="str">
        <f>原始数据!C701</f>
        <v/>
      </c>
      <c r="D701" s="108" t="str">
        <f>原始数据!D701</f>
        <v/>
      </c>
      <c r="E701" s="108" t="str">
        <f>原始数据!E701</f>
        <v/>
      </c>
      <c r="F701" s="108" t="str">
        <f>原始数据!F701</f>
        <v/>
      </c>
      <c r="G701" s="108">
        <f>原始数据!G701</f>
        <v>2</v>
      </c>
      <c r="H701" s="108" t="str">
        <f>原始数据!H701</f>
        <v>上</v>
      </c>
      <c r="I701" s="108" t="str">
        <f>IF(原始数据!Y701="","",原始数据!Y701)</f>
        <v/>
      </c>
      <c r="J701" s="108" t="str">
        <f>原始数据!J701</f>
        <v/>
      </c>
      <c r="K701" s="167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39" t="str">
        <f>IF(原始数据!AT701="","",原始数据!AT701)</f>
        <v/>
      </c>
      <c r="M701" s="177"/>
      <c r="N701" s="181"/>
      <c r="O701" s="181"/>
      <c r="P701" s="167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39" t="str">
        <f>IF(原始数据!AU701="","",原始数据!AU701)</f>
        <v/>
      </c>
      <c r="R701" s="177"/>
      <c r="S701" s="177"/>
      <c r="T701" s="177"/>
      <c r="U701" s="167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39" t="str">
        <f>IF(原始数据!AW701="","",原始数据!AW701)</f>
        <v/>
      </c>
      <c r="W701" s="177"/>
      <c r="X701" s="177"/>
      <c r="Y701" s="177"/>
      <c r="Z701" s="167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39" t="str">
        <f>IF(原始数据!AY701="","",原始数据!AY701)</f>
        <v/>
      </c>
      <c r="AB701" s="177"/>
      <c r="AC701" s="177"/>
      <c r="AD701" s="177"/>
      <c r="AE701" s="139" t="str">
        <f>IF(原始数据!K701="","",原始数据!K701)</f>
        <v/>
      </c>
      <c r="AF701" s="139" t="str">
        <f>IF(原始数据!L701="","",原始数据!L701)</f>
        <v/>
      </c>
      <c r="AG701" s="139" t="str">
        <f>IF(原始数据!AZ701="","",原始数据!AZ701)</f>
        <v/>
      </c>
      <c r="AH701" s="177"/>
      <c r="AI701" s="177"/>
      <c r="AJ701" s="177"/>
      <c r="AK701" s="177"/>
      <c r="AL701" s="177"/>
      <c r="AM701" s="168"/>
      <c r="AN701" s="168"/>
      <c r="AO701" s="168"/>
      <c r="AP701" s="168"/>
      <c r="AQ701" s="182"/>
      <c r="AR701" s="182"/>
      <c r="AS701" s="182"/>
      <c r="AT701" s="182"/>
      <c r="AU701" s="183"/>
      <c r="AV701" s="183"/>
      <c r="AW701" s="183"/>
      <c r="AX701" s="183"/>
      <c r="AY701" s="184"/>
      <c r="AZ701" s="184"/>
      <c r="BA701" s="173"/>
      <c r="BB701" s="174"/>
      <c r="BC701" s="175">
        <f t="shared" si="41"/>
        <v>0</v>
      </c>
      <c r="BD701" s="175" t="str">
        <f t="shared" si="42"/>
        <v/>
      </c>
      <c r="BE701" s="142" t="str">
        <f t="shared" si="40"/>
        <v/>
      </c>
      <c r="BF701" s="176" t="str">
        <f t="shared" si="43"/>
        <v/>
      </c>
    </row>
    <row r="702" spans="1:58">
      <c r="A702" s="166">
        <f>输入错误检查!B701</f>
        <v>0</v>
      </c>
      <c r="B702" s="108" t="str">
        <f>原始数据!B702</f>
        <v/>
      </c>
      <c r="C702" s="108" t="str">
        <f>原始数据!C702</f>
        <v/>
      </c>
      <c r="D702" s="108" t="str">
        <f>原始数据!D702</f>
        <v/>
      </c>
      <c r="E702" s="108" t="str">
        <f>原始数据!E702</f>
        <v/>
      </c>
      <c r="F702" s="108" t="str">
        <f>原始数据!F702</f>
        <v/>
      </c>
      <c r="G702" s="108">
        <f>原始数据!G702</f>
        <v>2</v>
      </c>
      <c r="H702" s="108" t="str">
        <f>原始数据!H702</f>
        <v>下</v>
      </c>
      <c r="I702" s="108" t="str">
        <f>IF(原始数据!Y702="","",原始数据!Y702)</f>
        <v/>
      </c>
      <c r="J702" s="108" t="str">
        <f>原始数据!J702</f>
        <v/>
      </c>
      <c r="K702" s="167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39" t="str">
        <f>IF(原始数据!AT702="","",原始数据!AT702)</f>
        <v/>
      </c>
      <c r="M702" s="177"/>
      <c r="N702" s="181"/>
      <c r="O702" s="181"/>
      <c r="P702" s="167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39" t="str">
        <f>IF(原始数据!AU702="","",原始数据!AU702)</f>
        <v/>
      </c>
      <c r="R702" s="177"/>
      <c r="S702" s="177"/>
      <c r="T702" s="177"/>
      <c r="U702" s="167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39" t="str">
        <f>IF(原始数据!AW702="","",原始数据!AW702)</f>
        <v/>
      </c>
      <c r="W702" s="177"/>
      <c r="X702" s="177"/>
      <c r="Y702" s="177"/>
      <c r="Z702" s="167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39" t="str">
        <f>IF(原始数据!AY702="","",原始数据!AY702)</f>
        <v/>
      </c>
      <c r="AB702" s="177"/>
      <c r="AC702" s="177"/>
      <c r="AD702" s="177"/>
      <c r="AE702" s="139" t="str">
        <f>IF(原始数据!K702="","",原始数据!K702)</f>
        <v/>
      </c>
      <c r="AF702" s="139" t="str">
        <f>IF(原始数据!L702="","",原始数据!L702)</f>
        <v/>
      </c>
      <c r="AG702" s="139" t="str">
        <f>IF(原始数据!AZ702="","",原始数据!AZ702)</f>
        <v/>
      </c>
      <c r="AH702" s="177"/>
      <c r="AI702" s="177"/>
      <c r="AJ702" s="177"/>
      <c r="AK702" s="177"/>
      <c r="AL702" s="177"/>
      <c r="AM702" s="168"/>
      <c r="AN702" s="168"/>
      <c r="AO702" s="168"/>
      <c r="AP702" s="168"/>
      <c r="AQ702" s="182"/>
      <c r="AR702" s="182"/>
      <c r="AS702" s="182"/>
      <c r="AT702" s="182"/>
      <c r="AU702" s="183"/>
      <c r="AV702" s="183"/>
      <c r="AW702" s="183"/>
      <c r="AX702" s="183"/>
      <c r="AY702" s="184"/>
      <c r="AZ702" s="184"/>
      <c r="BA702" s="173"/>
      <c r="BB702" s="174"/>
      <c r="BC702" s="175">
        <f t="shared" si="41"/>
        <v>0</v>
      </c>
      <c r="BD702" s="175" t="str">
        <f t="shared" si="42"/>
        <v/>
      </c>
      <c r="BE702" s="142" t="str">
        <f t="shared" si="40"/>
        <v/>
      </c>
      <c r="BF702" s="176" t="str">
        <f t="shared" si="43"/>
        <v/>
      </c>
    </row>
    <row r="703" spans="1:58">
      <c r="A703" s="166">
        <f>输入错误检查!B702</f>
        <v>0</v>
      </c>
      <c r="B703" s="108" t="str">
        <f>原始数据!B703</f>
        <v/>
      </c>
      <c r="C703" s="108" t="str">
        <f>原始数据!C703</f>
        <v/>
      </c>
      <c r="D703" s="108" t="str">
        <f>原始数据!D703</f>
        <v/>
      </c>
      <c r="E703" s="108" t="str">
        <f>原始数据!E703</f>
        <v/>
      </c>
      <c r="F703" s="108" t="str">
        <f>原始数据!F703</f>
        <v/>
      </c>
      <c r="G703" s="108">
        <f>原始数据!G703</f>
        <v>3</v>
      </c>
      <c r="H703" s="108" t="str">
        <f>原始数据!H703</f>
        <v>上</v>
      </c>
      <c r="I703" s="108" t="str">
        <f>IF(原始数据!Y703="","",原始数据!Y703)</f>
        <v/>
      </c>
      <c r="J703" s="108" t="str">
        <f>原始数据!J703</f>
        <v/>
      </c>
      <c r="K703" s="167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39" t="str">
        <f>IF(原始数据!AT703="","",原始数据!AT703)</f>
        <v/>
      </c>
      <c r="M703" s="177"/>
      <c r="N703" s="181"/>
      <c r="O703" s="181"/>
      <c r="P703" s="167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39" t="str">
        <f>IF(原始数据!AU703="","",原始数据!AU703)</f>
        <v/>
      </c>
      <c r="R703" s="177"/>
      <c r="S703" s="177"/>
      <c r="T703" s="177"/>
      <c r="U703" s="167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39" t="str">
        <f>IF(原始数据!AW703="","",原始数据!AW703)</f>
        <v/>
      </c>
      <c r="W703" s="177"/>
      <c r="X703" s="177"/>
      <c r="Y703" s="177"/>
      <c r="Z703" s="167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39" t="str">
        <f>IF(原始数据!AY703="","",原始数据!AY703)</f>
        <v/>
      </c>
      <c r="AB703" s="177"/>
      <c r="AC703" s="177"/>
      <c r="AD703" s="177"/>
      <c r="AE703" s="139" t="str">
        <f>IF(原始数据!K703="","",原始数据!K703)</f>
        <v/>
      </c>
      <c r="AF703" s="139" t="str">
        <f>IF(原始数据!L703="","",原始数据!L703)</f>
        <v/>
      </c>
      <c r="AG703" s="139" t="str">
        <f>IF(原始数据!AZ703="","",原始数据!AZ703)</f>
        <v/>
      </c>
      <c r="AH703" s="177"/>
      <c r="AI703" s="177"/>
      <c r="AJ703" s="177"/>
      <c r="AK703" s="177"/>
      <c r="AL703" s="177"/>
      <c r="AM703" s="168"/>
      <c r="AN703" s="168"/>
      <c r="AO703" s="168"/>
      <c r="AP703" s="168"/>
      <c r="AQ703" s="182"/>
      <c r="AR703" s="182"/>
      <c r="AS703" s="182"/>
      <c r="AT703" s="182"/>
      <c r="AU703" s="183"/>
      <c r="AV703" s="183"/>
      <c r="AW703" s="183"/>
      <c r="AX703" s="183"/>
      <c r="AY703" s="184"/>
      <c r="AZ703" s="184"/>
      <c r="BA703" s="173"/>
      <c r="BB703" s="174"/>
      <c r="BC703" s="175">
        <f t="shared" si="41"/>
        <v>0</v>
      </c>
      <c r="BD703" s="175" t="str">
        <f t="shared" si="42"/>
        <v/>
      </c>
      <c r="BE703" s="142" t="str">
        <f t="shared" si="40"/>
        <v/>
      </c>
      <c r="BF703" s="176" t="str">
        <f t="shared" si="43"/>
        <v/>
      </c>
    </row>
    <row r="704" spans="1:58">
      <c r="A704" s="166">
        <f>输入错误检查!B703</f>
        <v>0</v>
      </c>
      <c r="B704" s="108" t="str">
        <f>原始数据!B704</f>
        <v/>
      </c>
      <c r="C704" s="108" t="str">
        <f>原始数据!C704</f>
        <v/>
      </c>
      <c r="D704" s="108" t="str">
        <f>原始数据!D704</f>
        <v/>
      </c>
      <c r="E704" s="108" t="str">
        <f>原始数据!E704</f>
        <v/>
      </c>
      <c r="F704" s="108" t="str">
        <f>原始数据!F704</f>
        <v/>
      </c>
      <c r="G704" s="108">
        <f>原始数据!G704</f>
        <v>3</v>
      </c>
      <c r="H704" s="108" t="str">
        <f>原始数据!H704</f>
        <v>下</v>
      </c>
      <c r="I704" s="108" t="str">
        <f>IF(原始数据!Y704="","",原始数据!Y704)</f>
        <v/>
      </c>
      <c r="J704" s="108" t="str">
        <f>原始数据!J704</f>
        <v/>
      </c>
      <c r="K704" s="167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39" t="str">
        <f>IF(原始数据!AT704="","",原始数据!AT704)</f>
        <v/>
      </c>
      <c r="M704" s="177"/>
      <c r="N704" s="181"/>
      <c r="O704" s="181"/>
      <c r="P704" s="167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39" t="str">
        <f>IF(原始数据!AU704="","",原始数据!AU704)</f>
        <v/>
      </c>
      <c r="R704" s="177"/>
      <c r="S704" s="177"/>
      <c r="T704" s="177"/>
      <c r="U704" s="167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39" t="str">
        <f>IF(原始数据!AW704="","",原始数据!AW704)</f>
        <v/>
      </c>
      <c r="W704" s="177"/>
      <c r="X704" s="177"/>
      <c r="Y704" s="177"/>
      <c r="Z704" s="167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39" t="str">
        <f>IF(原始数据!AY704="","",原始数据!AY704)</f>
        <v/>
      </c>
      <c r="AB704" s="177"/>
      <c r="AC704" s="177"/>
      <c r="AD704" s="177"/>
      <c r="AE704" s="139" t="str">
        <f>IF(原始数据!K704="","",原始数据!K704)</f>
        <v/>
      </c>
      <c r="AF704" s="139" t="str">
        <f>IF(原始数据!L704="","",原始数据!L704)</f>
        <v/>
      </c>
      <c r="AG704" s="139" t="str">
        <f>IF(原始数据!AZ704="","",原始数据!AZ704)</f>
        <v/>
      </c>
      <c r="AH704" s="177"/>
      <c r="AI704" s="177"/>
      <c r="AJ704" s="177"/>
      <c r="AK704" s="177"/>
      <c r="AL704" s="177"/>
      <c r="AM704" s="168"/>
      <c r="AN704" s="168"/>
      <c r="AO704" s="168"/>
      <c r="AP704" s="168"/>
      <c r="AQ704" s="182"/>
      <c r="AR704" s="182"/>
      <c r="AS704" s="182"/>
      <c r="AT704" s="182"/>
      <c r="AU704" s="183"/>
      <c r="AV704" s="183"/>
      <c r="AW704" s="183"/>
      <c r="AX704" s="183"/>
      <c r="AY704" s="184"/>
      <c r="AZ704" s="184"/>
      <c r="BA704" s="173"/>
      <c r="BB704" s="174"/>
      <c r="BC704" s="175">
        <f t="shared" si="41"/>
        <v>0</v>
      </c>
      <c r="BD704" s="175" t="str">
        <f t="shared" si="42"/>
        <v/>
      </c>
      <c r="BE704" s="142" t="str">
        <f t="shared" si="40"/>
        <v/>
      </c>
      <c r="BF704" s="176" t="str">
        <f t="shared" si="43"/>
        <v/>
      </c>
    </row>
    <row r="705" spans="1:58">
      <c r="A705" s="166">
        <f>输入错误检查!B704</f>
        <v>0</v>
      </c>
      <c r="B705" s="108" t="str">
        <f>原始数据!B705</f>
        <v/>
      </c>
      <c r="C705" s="108" t="str">
        <f>原始数据!C705</f>
        <v/>
      </c>
      <c r="D705" s="108" t="str">
        <f>原始数据!D705</f>
        <v/>
      </c>
      <c r="E705" s="108" t="str">
        <f>原始数据!E705</f>
        <v/>
      </c>
      <c r="F705" s="108" t="str">
        <f>原始数据!F705</f>
        <v/>
      </c>
      <c r="G705" s="108">
        <f>原始数据!G705</f>
        <v>4</v>
      </c>
      <c r="H705" s="108" t="str">
        <f>原始数据!H705</f>
        <v>上</v>
      </c>
      <c r="I705" s="108" t="str">
        <f>IF(原始数据!Y705="","",原始数据!Y705)</f>
        <v/>
      </c>
      <c r="J705" s="108" t="str">
        <f>原始数据!J705</f>
        <v/>
      </c>
      <c r="K705" s="167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39" t="str">
        <f>IF(原始数据!AT705="","",原始数据!AT705)</f>
        <v/>
      </c>
      <c r="M705" s="177"/>
      <c r="N705" s="181"/>
      <c r="O705" s="181"/>
      <c r="P705" s="167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39" t="str">
        <f>IF(原始数据!AU705="","",原始数据!AU705)</f>
        <v/>
      </c>
      <c r="R705" s="177"/>
      <c r="S705" s="177"/>
      <c r="T705" s="177"/>
      <c r="U705" s="167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39" t="str">
        <f>IF(原始数据!AW705="","",原始数据!AW705)</f>
        <v/>
      </c>
      <c r="W705" s="177"/>
      <c r="X705" s="177"/>
      <c r="Y705" s="177"/>
      <c r="Z705" s="167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39" t="str">
        <f>IF(原始数据!AY705="","",原始数据!AY705)</f>
        <v/>
      </c>
      <c r="AB705" s="177"/>
      <c r="AC705" s="177"/>
      <c r="AD705" s="177"/>
      <c r="AE705" s="139" t="str">
        <f>IF(原始数据!K705="","",原始数据!K705)</f>
        <v/>
      </c>
      <c r="AF705" s="139" t="str">
        <f>IF(原始数据!L705="","",原始数据!L705)</f>
        <v/>
      </c>
      <c r="AG705" s="139" t="str">
        <f>IF(原始数据!AZ705="","",原始数据!AZ705)</f>
        <v/>
      </c>
      <c r="AH705" s="177"/>
      <c r="AI705" s="177"/>
      <c r="AJ705" s="177"/>
      <c r="AK705" s="177"/>
      <c r="AL705" s="177"/>
      <c r="AM705" s="168"/>
      <c r="AN705" s="168"/>
      <c r="AO705" s="168"/>
      <c r="AP705" s="168"/>
      <c r="AQ705" s="182"/>
      <c r="AR705" s="182"/>
      <c r="AS705" s="182"/>
      <c r="AT705" s="182"/>
      <c r="AU705" s="183"/>
      <c r="AV705" s="183"/>
      <c r="AW705" s="183"/>
      <c r="AX705" s="183"/>
      <c r="AY705" s="184"/>
      <c r="AZ705" s="184"/>
      <c r="BA705" s="173"/>
      <c r="BB705" s="174"/>
      <c r="BC705" s="175">
        <f t="shared" si="41"/>
        <v>0</v>
      </c>
      <c r="BD705" s="175" t="str">
        <f t="shared" si="42"/>
        <v/>
      </c>
      <c r="BE705" s="142" t="str">
        <f t="shared" si="40"/>
        <v/>
      </c>
      <c r="BF705" s="176" t="str">
        <f t="shared" si="43"/>
        <v/>
      </c>
    </row>
    <row r="706" spans="1:58">
      <c r="A706" s="166">
        <f>输入错误检查!B705</f>
        <v>0</v>
      </c>
      <c r="B706" s="108" t="str">
        <f>原始数据!B706</f>
        <v/>
      </c>
      <c r="C706" s="108" t="str">
        <f>原始数据!C706</f>
        <v/>
      </c>
      <c r="D706" s="108" t="str">
        <f>原始数据!D706</f>
        <v/>
      </c>
      <c r="E706" s="108" t="str">
        <f>原始数据!E706</f>
        <v/>
      </c>
      <c r="F706" s="108" t="str">
        <f>原始数据!F706</f>
        <v/>
      </c>
      <c r="G706" s="108">
        <f>原始数据!G706</f>
        <v>4</v>
      </c>
      <c r="H706" s="108" t="str">
        <f>原始数据!H706</f>
        <v>下</v>
      </c>
      <c r="I706" s="108" t="str">
        <f>IF(原始数据!Y706="","",原始数据!Y706)</f>
        <v/>
      </c>
      <c r="J706" s="108" t="str">
        <f>原始数据!J706</f>
        <v/>
      </c>
      <c r="K706" s="167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39" t="str">
        <f>IF(原始数据!AT706="","",原始数据!AT706)</f>
        <v/>
      </c>
      <c r="M706" s="177"/>
      <c r="N706" s="181"/>
      <c r="O706" s="181"/>
      <c r="P706" s="167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39" t="str">
        <f>IF(原始数据!AU706="","",原始数据!AU706)</f>
        <v/>
      </c>
      <c r="R706" s="177"/>
      <c r="S706" s="177"/>
      <c r="T706" s="177"/>
      <c r="U706" s="167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39" t="str">
        <f>IF(原始数据!AW706="","",原始数据!AW706)</f>
        <v/>
      </c>
      <c r="W706" s="177"/>
      <c r="X706" s="177"/>
      <c r="Y706" s="177"/>
      <c r="Z706" s="167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39" t="str">
        <f>IF(原始数据!AY706="","",原始数据!AY706)</f>
        <v/>
      </c>
      <c r="AB706" s="177"/>
      <c r="AC706" s="177"/>
      <c r="AD706" s="177"/>
      <c r="AE706" s="139" t="str">
        <f>IF(原始数据!K706="","",原始数据!K706)</f>
        <v/>
      </c>
      <c r="AF706" s="139" t="str">
        <f>IF(原始数据!L706="","",原始数据!L706)</f>
        <v/>
      </c>
      <c r="AG706" s="139" t="str">
        <f>IF(原始数据!AZ706="","",原始数据!AZ706)</f>
        <v/>
      </c>
      <c r="AH706" s="177"/>
      <c r="AI706" s="177"/>
      <c r="AJ706" s="177"/>
      <c r="AK706" s="177"/>
      <c r="AL706" s="177"/>
      <c r="AM706" s="168"/>
      <c r="AN706" s="168"/>
      <c r="AO706" s="168"/>
      <c r="AP706" s="168"/>
      <c r="AQ706" s="182"/>
      <c r="AR706" s="182"/>
      <c r="AS706" s="182"/>
      <c r="AT706" s="182"/>
      <c r="AU706" s="183"/>
      <c r="AV706" s="183"/>
      <c r="AW706" s="183"/>
      <c r="AX706" s="183"/>
      <c r="AY706" s="184"/>
      <c r="AZ706" s="184"/>
      <c r="BA706" s="173"/>
      <c r="BB706" s="174"/>
      <c r="BC706" s="175">
        <f t="shared" si="41"/>
        <v>0</v>
      </c>
      <c r="BD706" s="175" t="str">
        <f t="shared" si="42"/>
        <v/>
      </c>
      <c r="BE706" s="142" t="str">
        <f t="shared" si="40"/>
        <v/>
      </c>
      <c r="BF706" s="176" t="str">
        <f t="shared" si="43"/>
        <v/>
      </c>
    </row>
    <row r="707" spans="1:58">
      <c r="A707" s="166">
        <f>输入错误检查!B706</f>
        <v>0</v>
      </c>
      <c r="B707" s="108" t="str">
        <f>原始数据!B707</f>
        <v/>
      </c>
      <c r="C707" s="108" t="str">
        <f>原始数据!C707</f>
        <v/>
      </c>
      <c r="D707" s="108" t="str">
        <f>原始数据!D707</f>
        <v/>
      </c>
      <c r="E707" s="108" t="str">
        <f>原始数据!E707</f>
        <v/>
      </c>
      <c r="F707" s="108" t="str">
        <f>原始数据!F707</f>
        <v/>
      </c>
      <c r="G707" s="108">
        <f>原始数据!G707</f>
        <v>5</v>
      </c>
      <c r="H707" s="108" t="str">
        <f>原始数据!H707</f>
        <v>上</v>
      </c>
      <c r="I707" s="108" t="str">
        <f>IF(原始数据!Y707="","",原始数据!Y707)</f>
        <v/>
      </c>
      <c r="J707" s="108" t="str">
        <f>原始数据!J707</f>
        <v/>
      </c>
      <c r="K707" s="167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39" t="str">
        <f>IF(原始数据!AT707="","",原始数据!AT707)</f>
        <v/>
      </c>
      <c r="M707" s="177"/>
      <c r="N707" s="181"/>
      <c r="O707" s="181"/>
      <c r="P707" s="167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39" t="str">
        <f>IF(原始数据!AU707="","",原始数据!AU707)</f>
        <v/>
      </c>
      <c r="R707" s="177"/>
      <c r="S707" s="177"/>
      <c r="T707" s="177"/>
      <c r="U707" s="167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39" t="str">
        <f>IF(原始数据!AW707="","",原始数据!AW707)</f>
        <v/>
      </c>
      <c r="W707" s="177"/>
      <c r="X707" s="177"/>
      <c r="Y707" s="177"/>
      <c r="Z707" s="167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39" t="str">
        <f>IF(原始数据!AY707="","",原始数据!AY707)</f>
        <v/>
      </c>
      <c r="AB707" s="177"/>
      <c r="AC707" s="177"/>
      <c r="AD707" s="177"/>
      <c r="AE707" s="139" t="str">
        <f>IF(原始数据!K707="","",原始数据!K707)</f>
        <v/>
      </c>
      <c r="AF707" s="139" t="str">
        <f>IF(原始数据!L707="","",原始数据!L707)</f>
        <v/>
      </c>
      <c r="AG707" s="139" t="str">
        <f>IF(原始数据!AZ707="","",原始数据!AZ707)</f>
        <v/>
      </c>
      <c r="AH707" s="177"/>
      <c r="AI707" s="177"/>
      <c r="AJ707" s="177"/>
      <c r="AK707" s="177"/>
      <c r="AL707" s="177"/>
      <c r="AM707" s="168"/>
      <c r="AN707" s="168"/>
      <c r="AO707" s="168"/>
      <c r="AP707" s="168"/>
      <c r="AQ707" s="182"/>
      <c r="AR707" s="182"/>
      <c r="AS707" s="182"/>
      <c r="AT707" s="182"/>
      <c r="AU707" s="183"/>
      <c r="AV707" s="183"/>
      <c r="AW707" s="183"/>
      <c r="AX707" s="183"/>
      <c r="AY707" s="184"/>
      <c r="AZ707" s="184"/>
      <c r="BA707" s="173"/>
      <c r="BB707" s="174"/>
      <c r="BC707" s="175">
        <f t="shared" si="41"/>
        <v>0</v>
      </c>
      <c r="BD707" s="175" t="str">
        <f t="shared" si="42"/>
        <v/>
      </c>
      <c r="BE707" s="142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76" t="str">
        <f t="shared" si="43"/>
        <v/>
      </c>
    </row>
    <row r="708" spans="1:58">
      <c r="A708" s="166">
        <f>输入错误检查!B707</f>
        <v>0</v>
      </c>
      <c r="B708" s="108" t="str">
        <f>原始数据!B708</f>
        <v/>
      </c>
      <c r="C708" s="108" t="str">
        <f>原始数据!C708</f>
        <v/>
      </c>
      <c r="D708" s="108" t="str">
        <f>原始数据!D708</f>
        <v/>
      </c>
      <c r="E708" s="108" t="str">
        <f>原始数据!E708</f>
        <v/>
      </c>
      <c r="F708" s="108" t="str">
        <f>原始数据!F708</f>
        <v/>
      </c>
      <c r="G708" s="108">
        <f>原始数据!G708</f>
        <v>5</v>
      </c>
      <c r="H708" s="108" t="str">
        <f>原始数据!H708</f>
        <v>下</v>
      </c>
      <c r="I708" s="108" t="str">
        <f>IF(原始数据!Y708="","",原始数据!Y708)</f>
        <v/>
      </c>
      <c r="J708" s="108" t="str">
        <f>原始数据!J708</f>
        <v/>
      </c>
      <c r="K708" s="167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39" t="str">
        <f>IF(原始数据!AT708="","",原始数据!AT708)</f>
        <v/>
      </c>
      <c r="M708" s="177"/>
      <c r="N708" s="181"/>
      <c r="O708" s="181"/>
      <c r="P708" s="167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39" t="str">
        <f>IF(原始数据!AU708="","",原始数据!AU708)</f>
        <v/>
      </c>
      <c r="R708" s="177"/>
      <c r="S708" s="177"/>
      <c r="T708" s="177"/>
      <c r="U708" s="167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39" t="str">
        <f>IF(原始数据!AW708="","",原始数据!AW708)</f>
        <v/>
      </c>
      <c r="W708" s="177"/>
      <c r="X708" s="177"/>
      <c r="Y708" s="177"/>
      <c r="Z708" s="167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39" t="str">
        <f>IF(原始数据!AY708="","",原始数据!AY708)</f>
        <v/>
      </c>
      <c r="AB708" s="177"/>
      <c r="AC708" s="177"/>
      <c r="AD708" s="177"/>
      <c r="AE708" s="139" t="str">
        <f>IF(原始数据!K708="","",原始数据!K708)</f>
        <v/>
      </c>
      <c r="AF708" s="139" t="str">
        <f>IF(原始数据!L708="","",原始数据!L708)</f>
        <v/>
      </c>
      <c r="AG708" s="139" t="str">
        <f>IF(原始数据!AZ708="","",原始数据!AZ708)</f>
        <v/>
      </c>
      <c r="AH708" s="177"/>
      <c r="AI708" s="177"/>
      <c r="AJ708" s="177"/>
      <c r="AK708" s="177"/>
      <c r="AL708" s="177"/>
      <c r="AM708" s="168"/>
      <c r="AN708" s="168"/>
      <c r="AO708" s="168"/>
      <c r="AP708" s="168"/>
      <c r="AQ708" s="182"/>
      <c r="AR708" s="182"/>
      <c r="AS708" s="182"/>
      <c r="AT708" s="182"/>
      <c r="AU708" s="183"/>
      <c r="AV708" s="183"/>
      <c r="AW708" s="183"/>
      <c r="AX708" s="183"/>
      <c r="AY708" s="184"/>
      <c r="AZ708" s="184"/>
      <c r="BA708" s="173"/>
      <c r="BB708" s="174"/>
      <c r="BC708" s="175">
        <f t="shared" ref="BC708:BC722" si="45">AQ708*60+AR708-AN708*60-AO708</f>
        <v>0</v>
      </c>
      <c r="BD708" s="175" t="str">
        <f t="shared" ref="BD708:BD722" si="46">IF(AU708="","",AU708*60+AV708-200)</f>
        <v/>
      </c>
      <c r="BE708" s="142" t="str">
        <f t="shared" si="44"/>
        <v/>
      </c>
      <c r="BF708" s="176" t="str">
        <f t="shared" ref="BF708:BF722" si="47">IF(L708="","",L708&amp;","&amp;Q708&amp;","&amp;V708&amp;","&amp;AA708)</f>
        <v/>
      </c>
    </row>
    <row r="709" spans="1:58">
      <c r="A709" s="166">
        <f>输入错误检查!B708</f>
        <v>0</v>
      </c>
      <c r="B709" s="108" t="str">
        <f>原始数据!B709</f>
        <v/>
      </c>
      <c r="C709" s="108" t="str">
        <f>原始数据!C709</f>
        <v/>
      </c>
      <c r="D709" s="108" t="str">
        <f>原始数据!D709</f>
        <v/>
      </c>
      <c r="E709" s="108" t="str">
        <f>原始数据!E709</f>
        <v/>
      </c>
      <c r="F709" s="108" t="str">
        <f>原始数据!F709</f>
        <v/>
      </c>
      <c r="G709" s="108" t="str">
        <f>原始数据!G709</f>
        <v>加</v>
      </c>
      <c r="H709" s="108" t="str">
        <f>原始数据!H709</f>
        <v>上</v>
      </c>
      <c r="I709" s="108" t="str">
        <f>IF(原始数据!Y709="","",原始数据!Y709)</f>
        <v/>
      </c>
      <c r="J709" s="108" t="str">
        <f>原始数据!J709</f>
        <v/>
      </c>
      <c r="K709" s="167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39" t="str">
        <f>IF(原始数据!AT709="","",原始数据!AT709)</f>
        <v/>
      </c>
      <c r="M709" s="177"/>
      <c r="N709" s="181"/>
      <c r="O709" s="181"/>
      <c r="P709" s="167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39" t="str">
        <f>IF(原始数据!AU709="","",原始数据!AU709)</f>
        <v/>
      </c>
      <c r="R709" s="177"/>
      <c r="S709" s="177"/>
      <c r="T709" s="177"/>
      <c r="U709" s="167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39" t="str">
        <f>IF(原始数据!AW709="","",原始数据!AW709)</f>
        <v/>
      </c>
      <c r="W709" s="177"/>
      <c r="X709" s="177"/>
      <c r="Y709" s="177"/>
      <c r="Z709" s="167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39" t="str">
        <f>IF(原始数据!AY709="","",原始数据!AY709)</f>
        <v/>
      </c>
      <c r="AB709" s="177"/>
      <c r="AC709" s="177"/>
      <c r="AD709" s="177"/>
      <c r="AE709" s="139" t="str">
        <f>IF(原始数据!K709="","",原始数据!K709)</f>
        <v/>
      </c>
      <c r="AF709" s="139" t="str">
        <f>IF(原始数据!L709="","",原始数据!L709)</f>
        <v/>
      </c>
      <c r="AG709" s="139" t="str">
        <f>IF(原始数据!AZ709="","",原始数据!AZ709)</f>
        <v/>
      </c>
      <c r="AH709" s="177"/>
      <c r="AI709" s="177"/>
      <c r="AJ709" s="177"/>
      <c r="AK709" s="177"/>
      <c r="AL709" s="177"/>
      <c r="AM709" s="168"/>
      <c r="AN709" s="168"/>
      <c r="AO709" s="168"/>
      <c r="AP709" s="168"/>
      <c r="AQ709" s="182"/>
      <c r="AR709" s="182"/>
      <c r="AS709" s="182"/>
      <c r="AT709" s="182"/>
      <c r="AU709" s="183"/>
      <c r="AV709" s="183"/>
      <c r="AW709" s="183"/>
      <c r="AX709" s="183"/>
      <c r="AY709" s="184"/>
      <c r="AZ709" s="184"/>
      <c r="BA709" s="173"/>
      <c r="BB709" s="174"/>
      <c r="BC709" s="175">
        <f t="shared" si="45"/>
        <v>0</v>
      </c>
      <c r="BD709" s="175" t="str">
        <f t="shared" si="46"/>
        <v/>
      </c>
      <c r="BE709" s="142" t="str">
        <f t="shared" si="44"/>
        <v/>
      </c>
      <c r="BF709" s="176" t="str">
        <f t="shared" si="47"/>
        <v/>
      </c>
    </row>
    <row r="710" spans="1:58">
      <c r="A710" s="166">
        <f>输入错误检查!B709</f>
        <v>0</v>
      </c>
      <c r="B710" s="108" t="str">
        <f>原始数据!B710</f>
        <v/>
      </c>
      <c r="C710" s="108" t="str">
        <f>原始数据!C710</f>
        <v/>
      </c>
      <c r="D710" s="108" t="str">
        <f>原始数据!D710</f>
        <v/>
      </c>
      <c r="E710" s="108" t="str">
        <f>原始数据!E710</f>
        <v/>
      </c>
      <c r="F710" s="108" t="str">
        <f>原始数据!F710</f>
        <v/>
      </c>
      <c r="G710" s="108" t="str">
        <f>原始数据!G710</f>
        <v>加</v>
      </c>
      <c r="H710" s="108" t="str">
        <f>原始数据!H710</f>
        <v>下</v>
      </c>
      <c r="I710" s="108" t="str">
        <f>IF(原始数据!Y710="","",原始数据!Y710)</f>
        <v/>
      </c>
      <c r="J710" s="108" t="str">
        <f>原始数据!J710</f>
        <v/>
      </c>
      <c r="K710" s="167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39" t="str">
        <f>IF(原始数据!AT710="","",原始数据!AT710)</f>
        <v/>
      </c>
      <c r="M710" s="177"/>
      <c r="N710" s="181"/>
      <c r="O710" s="181"/>
      <c r="P710" s="167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39" t="str">
        <f>IF(原始数据!AU710="","",原始数据!AU710)</f>
        <v/>
      </c>
      <c r="R710" s="177"/>
      <c r="S710" s="177"/>
      <c r="T710" s="177"/>
      <c r="U710" s="167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39" t="str">
        <f>IF(原始数据!AW710="","",原始数据!AW710)</f>
        <v/>
      </c>
      <c r="W710" s="177"/>
      <c r="X710" s="177"/>
      <c r="Y710" s="177"/>
      <c r="Z710" s="167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39" t="str">
        <f>IF(原始数据!AY710="","",原始数据!AY710)</f>
        <v/>
      </c>
      <c r="AB710" s="177"/>
      <c r="AC710" s="177"/>
      <c r="AD710" s="177"/>
      <c r="AE710" s="139" t="str">
        <f>IF(原始数据!K710="","",原始数据!K710)</f>
        <v/>
      </c>
      <c r="AF710" s="139" t="str">
        <f>IF(原始数据!L710="","",原始数据!L710)</f>
        <v/>
      </c>
      <c r="AG710" s="139" t="str">
        <f>IF(原始数据!AZ710="","",原始数据!AZ710)</f>
        <v/>
      </c>
      <c r="AH710" s="177"/>
      <c r="AI710" s="177"/>
      <c r="AJ710" s="177"/>
      <c r="AK710" s="177"/>
      <c r="AL710" s="177"/>
      <c r="AM710" s="168"/>
      <c r="AN710" s="168"/>
      <c r="AO710" s="168"/>
      <c r="AP710" s="168"/>
      <c r="AQ710" s="182"/>
      <c r="AR710" s="182"/>
      <c r="AS710" s="182"/>
      <c r="AT710" s="182"/>
      <c r="AU710" s="183"/>
      <c r="AV710" s="183"/>
      <c r="AW710" s="183"/>
      <c r="AX710" s="183"/>
      <c r="AY710" s="184"/>
      <c r="AZ710" s="184"/>
      <c r="BA710" s="173"/>
      <c r="BB710" s="174"/>
      <c r="BC710" s="175">
        <f t="shared" si="45"/>
        <v>0</v>
      </c>
      <c r="BD710" s="175" t="str">
        <f t="shared" si="46"/>
        <v/>
      </c>
      <c r="BE710" s="142" t="str">
        <f t="shared" si="44"/>
        <v/>
      </c>
      <c r="BF710" s="176" t="str">
        <f t="shared" si="47"/>
        <v/>
      </c>
    </row>
    <row r="711" spans="1:58">
      <c r="A711" s="166">
        <f>输入错误检查!B710</f>
        <v>0</v>
      </c>
      <c r="B711" s="108" t="str">
        <f>原始数据!B711</f>
        <v/>
      </c>
      <c r="C711" s="108" t="str">
        <f>原始数据!C711</f>
        <v/>
      </c>
      <c r="D711" s="108" t="str">
        <f>原始数据!D711</f>
        <v/>
      </c>
      <c r="E711" s="108" t="str">
        <f>原始数据!E711</f>
        <v/>
      </c>
      <c r="F711" s="108" t="str">
        <f>原始数据!F711</f>
        <v/>
      </c>
      <c r="G711" s="108">
        <f>原始数据!G711</f>
        <v>1</v>
      </c>
      <c r="H711" s="108" t="str">
        <f>原始数据!H711</f>
        <v>上</v>
      </c>
      <c r="I711" s="108" t="str">
        <f>IF(原始数据!Y711="","",原始数据!Y711)</f>
        <v/>
      </c>
      <c r="J711" s="108" t="str">
        <f>原始数据!J711</f>
        <v/>
      </c>
      <c r="K711" s="167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39" t="str">
        <f>IF(原始数据!AT711="","",原始数据!AT711)</f>
        <v/>
      </c>
      <c r="M711" s="177"/>
      <c r="N711" s="181"/>
      <c r="O711" s="181"/>
      <c r="P711" s="167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39" t="str">
        <f>IF(原始数据!AU711="","",原始数据!AU711)</f>
        <v/>
      </c>
      <c r="R711" s="177"/>
      <c r="S711" s="177"/>
      <c r="T711" s="177"/>
      <c r="U711" s="167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39" t="str">
        <f>IF(原始数据!AW711="","",原始数据!AW711)</f>
        <v/>
      </c>
      <c r="W711" s="177"/>
      <c r="X711" s="177"/>
      <c r="Y711" s="177"/>
      <c r="Z711" s="167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39" t="str">
        <f>IF(原始数据!AY711="","",原始数据!AY711)</f>
        <v/>
      </c>
      <c r="AB711" s="177"/>
      <c r="AC711" s="177"/>
      <c r="AD711" s="177"/>
      <c r="AE711" s="139" t="str">
        <f>IF(原始数据!K711="","",原始数据!K711)</f>
        <v/>
      </c>
      <c r="AF711" s="139" t="str">
        <f>IF(原始数据!L711="","",原始数据!L711)</f>
        <v/>
      </c>
      <c r="AG711" s="139" t="str">
        <f>IF(原始数据!AZ711="","",原始数据!AZ711)</f>
        <v/>
      </c>
      <c r="AH711" s="177"/>
      <c r="AI711" s="177"/>
      <c r="AJ711" s="177"/>
      <c r="AK711" s="177"/>
      <c r="AL711" s="177"/>
      <c r="AM711" s="168"/>
      <c r="AN711" s="168"/>
      <c r="AO711" s="168"/>
      <c r="AP711" s="168"/>
      <c r="AQ711" s="182"/>
      <c r="AR711" s="182"/>
      <c r="AS711" s="182"/>
      <c r="AT711" s="182"/>
      <c r="AU711" s="183"/>
      <c r="AV711" s="183"/>
      <c r="AW711" s="183"/>
      <c r="AX711" s="183"/>
      <c r="AY711" s="184"/>
      <c r="AZ711" s="184"/>
      <c r="BA711" s="173"/>
      <c r="BB711" s="174"/>
      <c r="BC711" s="175">
        <f t="shared" si="45"/>
        <v>0</v>
      </c>
      <c r="BD711" s="175" t="str">
        <f t="shared" si="46"/>
        <v/>
      </c>
      <c r="BE711" s="142" t="str">
        <f t="shared" si="44"/>
        <v/>
      </c>
      <c r="BF711" s="176" t="str">
        <f t="shared" si="47"/>
        <v/>
      </c>
    </row>
    <row r="712" spans="1:58">
      <c r="A712" s="166">
        <f>输入错误检查!B711</f>
        <v>0</v>
      </c>
      <c r="B712" s="108" t="str">
        <f>原始数据!B712</f>
        <v/>
      </c>
      <c r="C712" s="108" t="str">
        <f>原始数据!C712</f>
        <v/>
      </c>
      <c r="D712" s="108" t="str">
        <f>原始数据!D712</f>
        <v/>
      </c>
      <c r="E712" s="108" t="str">
        <f>原始数据!E712</f>
        <v/>
      </c>
      <c r="F712" s="108" t="str">
        <f>原始数据!F712</f>
        <v/>
      </c>
      <c r="G712" s="108">
        <f>原始数据!G712</f>
        <v>1</v>
      </c>
      <c r="H712" s="108" t="str">
        <f>原始数据!H712</f>
        <v>下</v>
      </c>
      <c r="I712" s="108" t="str">
        <f>IF(原始数据!Y712="","",原始数据!Y712)</f>
        <v/>
      </c>
      <c r="J712" s="108" t="str">
        <f>原始数据!J712</f>
        <v/>
      </c>
      <c r="K712" s="167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39" t="str">
        <f>IF(原始数据!AT712="","",原始数据!AT712)</f>
        <v/>
      </c>
      <c r="M712" s="177"/>
      <c r="N712" s="181"/>
      <c r="O712" s="181"/>
      <c r="P712" s="167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39" t="str">
        <f>IF(原始数据!AU712="","",原始数据!AU712)</f>
        <v/>
      </c>
      <c r="R712" s="177"/>
      <c r="S712" s="177"/>
      <c r="T712" s="177"/>
      <c r="U712" s="167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39" t="str">
        <f>IF(原始数据!AW712="","",原始数据!AW712)</f>
        <v/>
      </c>
      <c r="W712" s="177"/>
      <c r="X712" s="177"/>
      <c r="Y712" s="177"/>
      <c r="Z712" s="167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39" t="str">
        <f>IF(原始数据!AY712="","",原始数据!AY712)</f>
        <v/>
      </c>
      <c r="AB712" s="177"/>
      <c r="AC712" s="177"/>
      <c r="AD712" s="177"/>
      <c r="AE712" s="139" t="str">
        <f>IF(原始数据!K712="","",原始数据!K712)</f>
        <v/>
      </c>
      <c r="AF712" s="139" t="str">
        <f>IF(原始数据!L712="","",原始数据!L712)</f>
        <v/>
      </c>
      <c r="AG712" s="139" t="str">
        <f>IF(原始数据!AZ712="","",原始数据!AZ712)</f>
        <v/>
      </c>
      <c r="AH712" s="177"/>
      <c r="AI712" s="177"/>
      <c r="AJ712" s="177"/>
      <c r="AK712" s="177"/>
      <c r="AL712" s="177"/>
      <c r="AM712" s="168"/>
      <c r="AN712" s="168"/>
      <c r="AO712" s="168"/>
      <c r="AP712" s="168"/>
      <c r="AQ712" s="182"/>
      <c r="AR712" s="182"/>
      <c r="AS712" s="182"/>
      <c r="AT712" s="182"/>
      <c r="AU712" s="183"/>
      <c r="AV712" s="183"/>
      <c r="AW712" s="183"/>
      <c r="AX712" s="183"/>
      <c r="AY712" s="184"/>
      <c r="AZ712" s="184"/>
      <c r="BA712" s="173"/>
      <c r="BB712" s="174"/>
      <c r="BC712" s="175">
        <f t="shared" si="45"/>
        <v>0</v>
      </c>
      <c r="BD712" s="175" t="str">
        <f t="shared" si="46"/>
        <v/>
      </c>
      <c r="BE712" s="142" t="str">
        <f t="shared" si="44"/>
        <v/>
      </c>
      <c r="BF712" s="176" t="str">
        <f t="shared" si="47"/>
        <v/>
      </c>
    </row>
    <row r="713" spans="1:58">
      <c r="A713" s="166">
        <f>输入错误检查!B712</f>
        <v>0</v>
      </c>
      <c r="B713" s="108" t="str">
        <f>原始数据!B713</f>
        <v/>
      </c>
      <c r="C713" s="108" t="str">
        <f>原始数据!C713</f>
        <v/>
      </c>
      <c r="D713" s="108" t="str">
        <f>原始数据!D713</f>
        <v/>
      </c>
      <c r="E713" s="108" t="str">
        <f>原始数据!E713</f>
        <v/>
      </c>
      <c r="F713" s="108" t="str">
        <f>原始数据!F713</f>
        <v/>
      </c>
      <c r="G713" s="108">
        <f>原始数据!G713</f>
        <v>2</v>
      </c>
      <c r="H713" s="108" t="str">
        <f>原始数据!H713</f>
        <v>上</v>
      </c>
      <c r="I713" s="108" t="str">
        <f>IF(原始数据!Y713="","",原始数据!Y713)</f>
        <v/>
      </c>
      <c r="J713" s="108" t="str">
        <f>原始数据!J713</f>
        <v/>
      </c>
      <c r="K713" s="167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39" t="str">
        <f>IF(原始数据!AT713="","",原始数据!AT713)</f>
        <v/>
      </c>
      <c r="M713" s="177"/>
      <c r="N713" s="181"/>
      <c r="O713" s="181"/>
      <c r="P713" s="167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39" t="str">
        <f>IF(原始数据!AU713="","",原始数据!AU713)</f>
        <v/>
      </c>
      <c r="R713" s="177"/>
      <c r="S713" s="177"/>
      <c r="T713" s="177"/>
      <c r="U713" s="167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39" t="str">
        <f>IF(原始数据!AW713="","",原始数据!AW713)</f>
        <v/>
      </c>
      <c r="W713" s="177"/>
      <c r="X713" s="177"/>
      <c r="Y713" s="177"/>
      <c r="Z713" s="167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39" t="str">
        <f>IF(原始数据!AY713="","",原始数据!AY713)</f>
        <v/>
      </c>
      <c r="AB713" s="177"/>
      <c r="AC713" s="177"/>
      <c r="AD713" s="177"/>
      <c r="AE713" s="139" t="str">
        <f>IF(原始数据!K713="","",原始数据!K713)</f>
        <v/>
      </c>
      <c r="AF713" s="139" t="str">
        <f>IF(原始数据!L713="","",原始数据!L713)</f>
        <v/>
      </c>
      <c r="AG713" s="139" t="str">
        <f>IF(原始数据!AZ713="","",原始数据!AZ713)</f>
        <v/>
      </c>
      <c r="AH713" s="177"/>
      <c r="AI713" s="177"/>
      <c r="AJ713" s="177"/>
      <c r="AK713" s="177"/>
      <c r="AL713" s="177"/>
      <c r="AM713" s="168"/>
      <c r="AN713" s="168"/>
      <c r="AO713" s="168"/>
      <c r="AP713" s="168"/>
      <c r="AQ713" s="182"/>
      <c r="AR713" s="182"/>
      <c r="AS713" s="182"/>
      <c r="AT713" s="182"/>
      <c r="AU713" s="183"/>
      <c r="AV713" s="183"/>
      <c r="AW713" s="183"/>
      <c r="AX713" s="183"/>
      <c r="AY713" s="184"/>
      <c r="AZ713" s="184"/>
      <c r="BA713" s="173"/>
      <c r="BB713" s="174"/>
      <c r="BC713" s="175">
        <f t="shared" si="45"/>
        <v>0</v>
      </c>
      <c r="BD713" s="175" t="str">
        <f t="shared" si="46"/>
        <v/>
      </c>
      <c r="BE713" s="142" t="str">
        <f t="shared" si="44"/>
        <v/>
      </c>
      <c r="BF713" s="176" t="str">
        <f t="shared" si="47"/>
        <v/>
      </c>
    </row>
    <row r="714" spans="1:58">
      <c r="A714" s="166">
        <f>输入错误检查!B713</f>
        <v>0</v>
      </c>
      <c r="B714" s="108" t="str">
        <f>原始数据!B714</f>
        <v/>
      </c>
      <c r="C714" s="108" t="str">
        <f>原始数据!C714</f>
        <v/>
      </c>
      <c r="D714" s="108" t="str">
        <f>原始数据!D714</f>
        <v/>
      </c>
      <c r="E714" s="108" t="str">
        <f>原始数据!E714</f>
        <v/>
      </c>
      <c r="F714" s="108" t="str">
        <f>原始数据!F714</f>
        <v/>
      </c>
      <c r="G714" s="108">
        <f>原始数据!G714</f>
        <v>2</v>
      </c>
      <c r="H714" s="108" t="str">
        <f>原始数据!H714</f>
        <v>下</v>
      </c>
      <c r="I714" s="108" t="str">
        <f>IF(原始数据!Y714="","",原始数据!Y714)</f>
        <v/>
      </c>
      <c r="J714" s="108" t="str">
        <f>原始数据!J714</f>
        <v/>
      </c>
      <c r="K714" s="167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39" t="str">
        <f>IF(原始数据!AT714="","",原始数据!AT714)</f>
        <v/>
      </c>
      <c r="M714" s="177"/>
      <c r="N714" s="181"/>
      <c r="O714" s="181"/>
      <c r="P714" s="167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39" t="str">
        <f>IF(原始数据!AU714="","",原始数据!AU714)</f>
        <v/>
      </c>
      <c r="R714" s="177"/>
      <c r="S714" s="177"/>
      <c r="T714" s="177"/>
      <c r="U714" s="167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39" t="str">
        <f>IF(原始数据!AW714="","",原始数据!AW714)</f>
        <v/>
      </c>
      <c r="W714" s="177"/>
      <c r="X714" s="177"/>
      <c r="Y714" s="177"/>
      <c r="Z714" s="167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39" t="str">
        <f>IF(原始数据!AY714="","",原始数据!AY714)</f>
        <v/>
      </c>
      <c r="AB714" s="177"/>
      <c r="AC714" s="177"/>
      <c r="AD714" s="177"/>
      <c r="AE714" s="139" t="str">
        <f>IF(原始数据!K714="","",原始数据!K714)</f>
        <v/>
      </c>
      <c r="AF714" s="139" t="str">
        <f>IF(原始数据!L714="","",原始数据!L714)</f>
        <v/>
      </c>
      <c r="AG714" s="139" t="str">
        <f>IF(原始数据!AZ714="","",原始数据!AZ714)</f>
        <v/>
      </c>
      <c r="AH714" s="177"/>
      <c r="AI714" s="177"/>
      <c r="AJ714" s="177"/>
      <c r="AK714" s="177"/>
      <c r="AL714" s="177"/>
      <c r="AM714" s="168"/>
      <c r="AN714" s="168"/>
      <c r="AO714" s="168"/>
      <c r="AP714" s="168"/>
      <c r="AQ714" s="182"/>
      <c r="AR714" s="182"/>
      <c r="AS714" s="182"/>
      <c r="AT714" s="182"/>
      <c r="AU714" s="183"/>
      <c r="AV714" s="183"/>
      <c r="AW714" s="183"/>
      <c r="AX714" s="183"/>
      <c r="AY714" s="184"/>
      <c r="AZ714" s="184"/>
      <c r="BA714" s="173"/>
      <c r="BB714" s="174"/>
      <c r="BC714" s="175">
        <f t="shared" si="45"/>
        <v>0</v>
      </c>
      <c r="BD714" s="175" t="str">
        <f t="shared" si="46"/>
        <v/>
      </c>
      <c r="BE714" s="142" t="str">
        <f t="shared" si="44"/>
        <v/>
      </c>
      <c r="BF714" s="176" t="str">
        <f t="shared" si="47"/>
        <v/>
      </c>
    </row>
    <row r="715" spans="1:58">
      <c r="A715" s="166">
        <f>输入错误检查!B714</f>
        <v>0</v>
      </c>
      <c r="B715" s="108" t="str">
        <f>原始数据!B715</f>
        <v/>
      </c>
      <c r="C715" s="108" t="str">
        <f>原始数据!C715</f>
        <v/>
      </c>
      <c r="D715" s="108" t="str">
        <f>原始数据!D715</f>
        <v/>
      </c>
      <c r="E715" s="108" t="str">
        <f>原始数据!E715</f>
        <v/>
      </c>
      <c r="F715" s="108" t="str">
        <f>原始数据!F715</f>
        <v/>
      </c>
      <c r="G715" s="108">
        <f>原始数据!G715</f>
        <v>3</v>
      </c>
      <c r="H715" s="108" t="str">
        <f>原始数据!H715</f>
        <v>上</v>
      </c>
      <c r="I715" s="108" t="str">
        <f>IF(原始数据!Y715="","",原始数据!Y715)</f>
        <v/>
      </c>
      <c r="J715" s="108" t="str">
        <f>原始数据!J715</f>
        <v/>
      </c>
      <c r="K715" s="167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39" t="str">
        <f>IF(原始数据!AT715="","",原始数据!AT715)</f>
        <v/>
      </c>
      <c r="M715" s="177"/>
      <c r="N715" s="181"/>
      <c r="O715" s="181"/>
      <c r="P715" s="167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39" t="str">
        <f>IF(原始数据!AU715="","",原始数据!AU715)</f>
        <v/>
      </c>
      <c r="R715" s="177"/>
      <c r="S715" s="177"/>
      <c r="T715" s="177"/>
      <c r="U715" s="167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39" t="str">
        <f>IF(原始数据!AW715="","",原始数据!AW715)</f>
        <v/>
      </c>
      <c r="W715" s="177"/>
      <c r="X715" s="177"/>
      <c r="Y715" s="177"/>
      <c r="Z715" s="167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39" t="str">
        <f>IF(原始数据!AY715="","",原始数据!AY715)</f>
        <v/>
      </c>
      <c r="AB715" s="177"/>
      <c r="AC715" s="177"/>
      <c r="AD715" s="177"/>
      <c r="AE715" s="139" t="str">
        <f>IF(原始数据!K715="","",原始数据!K715)</f>
        <v/>
      </c>
      <c r="AF715" s="139" t="str">
        <f>IF(原始数据!L715="","",原始数据!L715)</f>
        <v/>
      </c>
      <c r="AG715" s="139" t="str">
        <f>IF(原始数据!AZ715="","",原始数据!AZ715)</f>
        <v/>
      </c>
      <c r="AH715" s="177"/>
      <c r="AI715" s="177"/>
      <c r="AJ715" s="177"/>
      <c r="AK715" s="177"/>
      <c r="AL715" s="177"/>
      <c r="AM715" s="168"/>
      <c r="AN715" s="168"/>
      <c r="AO715" s="168"/>
      <c r="AP715" s="168"/>
      <c r="AQ715" s="182"/>
      <c r="AR715" s="182"/>
      <c r="AS715" s="182"/>
      <c r="AT715" s="182"/>
      <c r="AU715" s="183"/>
      <c r="AV715" s="183"/>
      <c r="AW715" s="183"/>
      <c r="AX715" s="183"/>
      <c r="AY715" s="184"/>
      <c r="AZ715" s="184"/>
      <c r="BA715" s="173"/>
      <c r="BB715" s="174"/>
      <c r="BC715" s="175">
        <f t="shared" si="45"/>
        <v>0</v>
      </c>
      <c r="BD715" s="175" t="str">
        <f t="shared" si="46"/>
        <v/>
      </c>
      <c r="BE715" s="142" t="str">
        <f t="shared" si="44"/>
        <v/>
      </c>
      <c r="BF715" s="176" t="str">
        <f t="shared" si="47"/>
        <v/>
      </c>
    </row>
    <row r="716" spans="1:58">
      <c r="A716" s="166">
        <f>输入错误检查!B715</f>
        <v>0</v>
      </c>
      <c r="B716" s="108" t="str">
        <f>原始数据!B716</f>
        <v/>
      </c>
      <c r="C716" s="108" t="str">
        <f>原始数据!C716</f>
        <v/>
      </c>
      <c r="D716" s="108" t="str">
        <f>原始数据!D716</f>
        <v/>
      </c>
      <c r="E716" s="108" t="str">
        <f>原始数据!E716</f>
        <v/>
      </c>
      <c r="F716" s="108" t="str">
        <f>原始数据!F716</f>
        <v/>
      </c>
      <c r="G716" s="108">
        <f>原始数据!G716</f>
        <v>3</v>
      </c>
      <c r="H716" s="108" t="str">
        <f>原始数据!H716</f>
        <v>下</v>
      </c>
      <c r="I716" s="108" t="str">
        <f>IF(原始数据!Y716="","",原始数据!Y716)</f>
        <v/>
      </c>
      <c r="J716" s="108" t="str">
        <f>原始数据!J716</f>
        <v/>
      </c>
      <c r="K716" s="167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39" t="str">
        <f>IF(原始数据!AT716="","",原始数据!AT716)</f>
        <v/>
      </c>
      <c r="M716" s="177"/>
      <c r="N716" s="181"/>
      <c r="O716" s="181"/>
      <c r="P716" s="167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39" t="str">
        <f>IF(原始数据!AU716="","",原始数据!AU716)</f>
        <v/>
      </c>
      <c r="R716" s="177"/>
      <c r="S716" s="177"/>
      <c r="T716" s="177"/>
      <c r="U716" s="167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39" t="str">
        <f>IF(原始数据!AW716="","",原始数据!AW716)</f>
        <v/>
      </c>
      <c r="W716" s="177"/>
      <c r="X716" s="177"/>
      <c r="Y716" s="177"/>
      <c r="Z716" s="167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39" t="str">
        <f>IF(原始数据!AY716="","",原始数据!AY716)</f>
        <v/>
      </c>
      <c r="AB716" s="177"/>
      <c r="AC716" s="177"/>
      <c r="AD716" s="177"/>
      <c r="AE716" s="139" t="str">
        <f>IF(原始数据!K716="","",原始数据!K716)</f>
        <v/>
      </c>
      <c r="AF716" s="139" t="str">
        <f>IF(原始数据!L716="","",原始数据!L716)</f>
        <v/>
      </c>
      <c r="AG716" s="139" t="str">
        <f>IF(原始数据!AZ716="","",原始数据!AZ716)</f>
        <v/>
      </c>
      <c r="AH716" s="177"/>
      <c r="AI716" s="177"/>
      <c r="AJ716" s="177"/>
      <c r="AK716" s="177"/>
      <c r="AL716" s="177"/>
      <c r="AM716" s="168"/>
      <c r="AN716" s="168"/>
      <c r="AO716" s="168"/>
      <c r="AP716" s="168"/>
      <c r="AQ716" s="182"/>
      <c r="AR716" s="182"/>
      <c r="AS716" s="182"/>
      <c r="AT716" s="182"/>
      <c r="AU716" s="183"/>
      <c r="AV716" s="183"/>
      <c r="AW716" s="183"/>
      <c r="AX716" s="183"/>
      <c r="AY716" s="184"/>
      <c r="AZ716" s="184"/>
      <c r="BA716" s="173"/>
      <c r="BB716" s="174"/>
      <c r="BC716" s="175">
        <f t="shared" si="45"/>
        <v>0</v>
      </c>
      <c r="BD716" s="175" t="str">
        <f t="shared" si="46"/>
        <v/>
      </c>
      <c r="BE716" s="142" t="str">
        <f t="shared" si="44"/>
        <v/>
      </c>
      <c r="BF716" s="176" t="str">
        <f t="shared" si="47"/>
        <v/>
      </c>
    </row>
    <row r="717" spans="1:58">
      <c r="A717" s="166">
        <f>输入错误检查!B716</f>
        <v>0</v>
      </c>
      <c r="B717" s="108" t="str">
        <f>原始数据!B717</f>
        <v/>
      </c>
      <c r="C717" s="108" t="str">
        <f>原始数据!C717</f>
        <v/>
      </c>
      <c r="D717" s="108" t="str">
        <f>原始数据!D717</f>
        <v/>
      </c>
      <c r="E717" s="108" t="str">
        <f>原始数据!E717</f>
        <v/>
      </c>
      <c r="F717" s="108" t="str">
        <f>原始数据!F717</f>
        <v/>
      </c>
      <c r="G717" s="108">
        <f>原始数据!G717</f>
        <v>4</v>
      </c>
      <c r="H717" s="108" t="str">
        <f>原始数据!H717</f>
        <v>上</v>
      </c>
      <c r="I717" s="108" t="str">
        <f>IF(原始数据!Y717="","",原始数据!Y717)</f>
        <v/>
      </c>
      <c r="J717" s="108" t="str">
        <f>原始数据!J717</f>
        <v/>
      </c>
      <c r="K717" s="167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39" t="str">
        <f>IF(原始数据!AT717="","",原始数据!AT717)</f>
        <v/>
      </c>
      <c r="M717" s="177"/>
      <c r="N717" s="181"/>
      <c r="O717" s="181"/>
      <c r="P717" s="167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39" t="str">
        <f>IF(原始数据!AU717="","",原始数据!AU717)</f>
        <v/>
      </c>
      <c r="R717" s="177"/>
      <c r="S717" s="177"/>
      <c r="T717" s="177"/>
      <c r="U717" s="167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39" t="str">
        <f>IF(原始数据!AW717="","",原始数据!AW717)</f>
        <v/>
      </c>
      <c r="W717" s="177"/>
      <c r="X717" s="177"/>
      <c r="Y717" s="177"/>
      <c r="Z717" s="167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39" t="str">
        <f>IF(原始数据!AY717="","",原始数据!AY717)</f>
        <v/>
      </c>
      <c r="AB717" s="177"/>
      <c r="AC717" s="177"/>
      <c r="AD717" s="177"/>
      <c r="AE717" s="139" t="str">
        <f>IF(原始数据!K717="","",原始数据!K717)</f>
        <v/>
      </c>
      <c r="AF717" s="139" t="str">
        <f>IF(原始数据!L717="","",原始数据!L717)</f>
        <v/>
      </c>
      <c r="AG717" s="139" t="str">
        <f>IF(原始数据!AZ717="","",原始数据!AZ717)</f>
        <v/>
      </c>
      <c r="AH717" s="177"/>
      <c r="AI717" s="177"/>
      <c r="AJ717" s="177"/>
      <c r="AK717" s="177"/>
      <c r="AL717" s="177"/>
      <c r="AM717" s="168"/>
      <c r="AN717" s="168"/>
      <c r="AO717" s="168"/>
      <c r="AP717" s="168"/>
      <c r="AQ717" s="182"/>
      <c r="AR717" s="182"/>
      <c r="AS717" s="182"/>
      <c r="AT717" s="182"/>
      <c r="AU717" s="183"/>
      <c r="AV717" s="183"/>
      <c r="AW717" s="183"/>
      <c r="AX717" s="183"/>
      <c r="AY717" s="184"/>
      <c r="AZ717" s="184"/>
      <c r="BA717" s="173"/>
      <c r="BB717" s="174"/>
      <c r="BC717" s="175">
        <f t="shared" si="45"/>
        <v>0</v>
      </c>
      <c r="BD717" s="175" t="str">
        <f t="shared" si="46"/>
        <v/>
      </c>
      <c r="BE717" s="142" t="str">
        <f t="shared" si="44"/>
        <v/>
      </c>
      <c r="BF717" s="176" t="str">
        <f t="shared" si="47"/>
        <v/>
      </c>
    </row>
    <row r="718" spans="1:58">
      <c r="A718" s="166">
        <f>输入错误检查!B717</f>
        <v>0</v>
      </c>
      <c r="B718" s="108" t="str">
        <f>原始数据!B718</f>
        <v/>
      </c>
      <c r="C718" s="108" t="str">
        <f>原始数据!C718</f>
        <v/>
      </c>
      <c r="D718" s="108" t="str">
        <f>原始数据!D718</f>
        <v/>
      </c>
      <c r="E718" s="108" t="str">
        <f>原始数据!E718</f>
        <v/>
      </c>
      <c r="F718" s="108" t="str">
        <f>原始数据!F718</f>
        <v/>
      </c>
      <c r="G718" s="108">
        <f>原始数据!G718</f>
        <v>4</v>
      </c>
      <c r="H718" s="108" t="str">
        <f>原始数据!H718</f>
        <v>下</v>
      </c>
      <c r="I718" s="108" t="str">
        <f>IF(原始数据!Y718="","",原始数据!Y718)</f>
        <v/>
      </c>
      <c r="J718" s="108" t="str">
        <f>原始数据!J718</f>
        <v/>
      </c>
      <c r="K718" s="167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39" t="str">
        <f>IF(原始数据!AT718="","",原始数据!AT718)</f>
        <v/>
      </c>
      <c r="M718" s="177"/>
      <c r="N718" s="181"/>
      <c r="O718" s="181"/>
      <c r="P718" s="167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39" t="str">
        <f>IF(原始数据!AU718="","",原始数据!AU718)</f>
        <v/>
      </c>
      <c r="R718" s="177"/>
      <c r="S718" s="177"/>
      <c r="T718" s="177"/>
      <c r="U718" s="167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39" t="str">
        <f>IF(原始数据!AW718="","",原始数据!AW718)</f>
        <v/>
      </c>
      <c r="W718" s="177"/>
      <c r="X718" s="177"/>
      <c r="Y718" s="177"/>
      <c r="Z718" s="167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39" t="str">
        <f>IF(原始数据!AY718="","",原始数据!AY718)</f>
        <v/>
      </c>
      <c r="AB718" s="177"/>
      <c r="AC718" s="177"/>
      <c r="AD718" s="177"/>
      <c r="AE718" s="139" t="str">
        <f>IF(原始数据!K718="","",原始数据!K718)</f>
        <v/>
      </c>
      <c r="AF718" s="139" t="str">
        <f>IF(原始数据!L718="","",原始数据!L718)</f>
        <v/>
      </c>
      <c r="AG718" s="139" t="str">
        <f>IF(原始数据!AZ718="","",原始数据!AZ718)</f>
        <v/>
      </c>
      <c r="AH718" s="177"/>
      <c r="AI718" s="177"/>
      <c r="AJ718" s="177"/>
      <c r="AK718" s="177"/>
      <c r="AL718" s="177"/>
      <c r="AM718" s="168"/>
      <c r="AN718" s="168"/>
      <c r="AO718" s="168"/>
      <c r="AP718" s="168"/>
      <c r="AQ718" s="182"/>
      <c r="AR718" s="182"/>
      <c r="AS718" s="182"/>
      <c r="AT718" s="182"/>
      <c r="AU718" s="183"/>
      <c r="AV718" s="183"/>
      <c r="AW718" s="183"/>
      <c r="AX718" s="183"/>
      <c r="AY718" s="184"/>
      <c r="AZ718" s="184"/>
      <c r="BA718" s="173"/>
      <c r="BB718" s="174"/>
      <c r="BC718" s="175">
        <f t="shared" si="45"/>
        <v>0</v>
      </c>
      <c r="BD718" s="175" t="str">
        <f t="shared" si="46"/>
        <v/>
      </c>
      <c r="BE718" s="142" t="str">
        <f t="shared" si="44"/>
        <v/>
      </c>
      <c r="BF718" s="176" t="str">
        <f t="shared" si="47"/>
        <v/>
      </c>
    </row>
    <row r="719" spans="1:58">
      <c r="A719" s="166">
        <f>输入错误检查!B718</f>
        <v>0</v>
      </c>
      <c r="B719" s="108" t="str">
        <f>原始数据!B719</f>
        <v/>
      </c>
      <c r="C719" s="108" t="str">
        <f>原始数据!C719</f>
        <v/>
      </c>
      <c r="D719" s="108" t="str">
        <f>原始数据!D719</f>
        <v/>
      </c>
      <c r="E719" s="108" t="str">
        <f>原始数据!E719</f>
        <v/>
      </c>
      <c r="F719" s="108" t="str">
        <f>原始数据!F719</f>
        <v/>
      </c>
      <c r="G719" s="108">
        <f>原始数据!G719</f>
        <v>5</v>
      </c>
      <c r="H719" s="108" t="str">
        <f>原始数据!H719</f>
        <v>上</v>
      </c>
      <c r="I719" s="108" t="str">
        <f>IF(原始数据!Y719="","",原始数据!Y719)</f>
        <v/>
      </c>
      <c r="J719" s="108" t="str">
        <f>原始数据!J719</f>
        <v/>
      </c>
      <c r="K719" s="167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39" t="str">
        <f>IF(原始数据!AT719="","",原始数据!AT719)</f>
        <v/>
      </c>
      <c r="M719" s="177"/>
      <c r="N719" s="181"/>
      <c r="O719" s="181"/>
      <c r="P719" s="167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39" t="str">
        <f>IF(原始数据!AU719="","",原始数据!AU719)</f>
        <v/>
      </c>
      <c r="R719" s="177"/>
      <c r="S719" s="177"/>
      <c r="T719" s="177"/>
      <c r="U719" s="167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39" t="str">
        <f>IF(原始数据!AW719="","",原始数据!AW719)</f>
        <v/>
      </c>
      <c r="W719" s="177"/>
      <c r="X719" s="177"/>
      <c r="Y719" s="177"/>
      <c r="Z719" s="167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39" t="str">
        <f>IF(原始数据!AY719="","",原始数据!AY719)</f>
        <v/>
      </c>
      <c r="AB719" s="177"/>
      <c r="AC719" s="177"/>
      <c r="AD719" s="177"/>
      <c r="AE719" s="139" t="str">
        <f>IF(原始数据!K719="","",原始数据!K719)</f>
        <v/>
      </c>
      <c r="AF719" s="139" t="str">
        <f>IF(原始数据!L719="","",原始数据!L719)</f>
        <v/>
      </c>
      <c r="AG719" s="139" t="str">
        <f>IF(原始数据!AZ719="","",原始数据!AZ719)</f>
        <v/>
      </c>
      <c r="AH719" s="177"/>
      <c r="AI719" s="177"/>
      <c r="AJ719" s="177"/>
      <c r="AK719" s="177"/>
      <c r="AL719" s="177"/>
      <c r="AM719" s="168"/>
      <c r="AN719" s="168"/>
      <c r="AO719" s="168"/>
      <c r="AP719" s="168"/>
      <c r="AQ719" s="182"/>
      <c r="AR719" s="182"/>
      <c r="AS719" s="182"/>
      <c r="AT719" s="182"/>
      <c r="AU719" s="183"/>
      <c r="AV719" s="183"/>
      <c r="AW719" s="183"/>
      <c r="AX719" s="183"/>
      <c r="AY719" s="184"/>
      <c r="AZ719" s="184"/>
      <c r="BA719" s="173"/>
      <c r="BB719" s="174"/>
      <c r="BC719" s="175">
        <f t="shared" si="45"/>
        <v>0</v>
      </c>
      <c r="BD719" s="175" t="str">
        <f t="shared" si="46"/>
        <v/>
      </c>
      <c r="BE719" s="142" t="str">
        <f t="shared" si="44"/>
        <v/>
      </c>
      <c r="BF719" s="176" t="str">
        <f t="shared" si="47"/>
        <v/>
      </c>
    </row>
    <row r="720" spans="1:58">
      <c r="A720" s="166">
        <f>输入错误检查!B719</f>
        <v>0</v>
      </c>
      <c r="B720" s="108" t="str">
        <f>原始数据!B720</f>
        <v/>
      </c>
      <c r="C720" s="108" t="str">
        <f>原始数据!C720</f>
        <v/>
      </c>
      <c r="D720" s="108" t="str">
        <f>原始数据!D720</f>
        <v/>
      </c>
      <c r="E720" s="108" t="str">
        <f>原始数据!E720</f>
        <v/>
      </c>
      <c r="F720" s="108" t="str">
        <f>原始数据!F720</f>
        <v/>
      </c>
      <c r="G720" s="108">
        <f>原始数据!G720</f>
        <v>5</v>
      </c>
      <c r="H720" s="108" t="str">
        <f>原始数据!H720</f>
        <v>下</v>
      </c>
      <c r="I720" s="108" t="str">
        <f>IF(原始数据!Y720="","",原始数据!Y720)</f>
        <v/>
      </c>
      <c r="J720" s="108" t="str">
        <f>原始数据!J720</f>
        <v/>
      </c>
      <c r="K720" s="167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39" t="str">
        <f>IF(原始数据!AT720="","",原始数据!AT720)</f>
        <v/>
      </c>
      <c r="M720" s="177"/>
      <c r="N720" s="181"/>
      <c r="O720" s="181"/>
      <c r="P720" s="167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39" t="str">
        <f>IF(原始数据!AU720="","",原始数据!AU720)</f>
        <v/>
      </c>
      <c r="R720" s="177"/>
      <c r="S720" s="177"/>
      <c r="T720" s="177"/>
      <c r="U720" s="167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39" t="str">
        <f>IF(原始数据!AW720="","",原始数据!AW720)</f>
        <v/>
      </c>
      <c r="W720" s="177"/>
      <c r="X720" s="177"/>
      <c r="Y720" s="177"/>
      <c r="Z720" s="167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39" t="str">
        <f>IF(原始数据!AY720="","",原始数据!AY720)</f>
        <v/>
      </c>
      <c r="AB720" s="177"/>
      <c r="AC720" s="177"/>
      <c r="AD720" s="177"/>
      <c r="AE720" s="139" t="str">
        <f>IF(原始数据!K720="","",原始数据!K720)</f>
        <v/>
      </c>
      <c r="AF720" s="139" t="str">
        <f>IF(原始数据!L720="","",原始数据!L720)</f>
        <v/>
      </c>
      <c r="AG720" s="139" t="str">
        <f>IF(原始数据!AZ720="","",原始数据!AZ720)</f>
        <v/>
      </c>
      <c r="AH720" s="177"/>
      <c r="AI720" s="177"/>
      <c r="AJ720" s="177"/>
      <c r="AK720" s="177"/>
      <c r="AL720" s="177"/>
      <c r="AM720" s="168"/>
      <c r="AN720" s="168"/>
      <c r="AO720" s="168"/>
      <c r="AP720" s="168"/>
      <c r="AQ720" s="182"/>
      <c r="AR720" s="182"/>
      <c r="AS720" s="182"/>
      <c r="AT720" s="182"/>
      <c r="AU720" s="183"/>
      <c r="AV720" s="183"/>
      <c r="AW720" s="183"/>
      <c r="AX720" s="183"/>
      <c r="AY720" s="184"/>
      <c r="AZ720" s="184"/>
      <c r="BA720" s="173"/>
      <c r="BB720" s="174"/>
      <c r="BC720" s="175">
        <f t="shared" si="45"/>
        <v>0</v>
      </c>
      <c r="BD720" s="175" t="str">
        <f t="shared" si="46"/>
        <v/>
      </c>
      <c r="BE720" s="142" t="str">
        <f t="shared" si="44"/>
        <v/>
      </c>
      <c r="BF720" s="176" t="str">
        <f t="shared" si="47"/>
        <v/>
      </c>
    </row>
    <row r="721" spans="1:58">
      <c r="A721" s="166">
        <f>输入错误检查!B720</f>
        <v>0</v>
      </c>
      <c r="B721" s="108" t="str">
        <f>原始数据!B721</f>
        <v/>
      </c>
      <c r="C721" s="108" t="str">
        <f>原始数据!C721</f>
        <v/>
      </c>
      <c r="D721" s="108" t="str">
        <f>原始数据!D721</f>
        <v/>
      </c>
      <c r="E721" s="108" t="str">
        <f>原始数据!E721</f>
        <v/>
      </c>
      <c r="F721" s="108" t="str">
        <f>原始数据!F721</f>
        <v/>
      </c>
      <c r="G721" s="108" t="str">
        <f>原始数据!G721</f>
        <v>加</v>
      </c>
      <c r="H721" s="108" t="str">
        <f>原始数据!H721</f>
        <v>上</v>
      </c>
      <c r="I721" s="108" t="str">
        <f>IF(原始数据!Y721="","",原始数据!Y721)</f>
        <v/>
      </c>
      <c r="J721" s="108" t="str">
        <f>原始数据!J721</f>
        <v/>
      </c>
      <c r="K721" s="167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39" t="str">
        <f>IF(原始数据!AT721="","",原始数据!AT721)</f>
        <v/>
      </c>
      <c r="M721" s="177"/>
      <c r="N721" s="181"/>
      <c r="O721" s="181"/>
      <c r="P721" s="167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39" t="str">
        <f>IF(原始数据!AU721="","",原始数据!AU721)</f>
        <v/>
      </c>
      <c r="R721" s="177"/>
      <c r="S721" s="177"/>
      <c r="T721" s="177"/>
      <c r="U721" s="167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39" t="str">
        <f>IF(原始数据!AW721="","",原始数据!AW721)</f>
        <v/>
      </c>
      <c r="W721" s="177"/>
      <c r="X721" s="177"/>
      <c r="Y721" s="177"/>
      <c r="Z721" s="167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39" t="str">
        <f>IF(原始数据!AY721="","",原始数据!AY721)</f>
        <v/>
      </c>
      <c r="AB721" s="177"/>
      <c r="AC721" s="177"/>
      <c r="AD721" s="177"/>
      <c r="AE721" s="139" t="str">
        <f>IF(原始数据!K721="","",原始数据!K721)</f>
        <v/>
      </c>
      <c r="AF721" s="139" t="str">
        <f>IF(原始数据!L721="","",原始数据!L721)</f>
        <v/>
      </c>
      <c r="AG721" s="139" t="str">
        <f>IF(原始数据!AZ721="","",原始数据!AZ721)</f>
        <v/>
      </c>
      <c r="AH721" s="177"/>
      <c r="AI721" s="177"/>
      <c r="AJ721" s="177"/>
      <c r="AK721" s="177"/>
      <c r="AL721" s="177"/>
      <c r="AM721" s="168"/>
      <c r="AN721" s="168"/>
      <c r="AO721" s="168"/>
      <c r="AP721" s="168"/>
      <c r="AQ721" s="182"/>
      <c r="AR721" s="182"/>
      <c r="AS721" s="182"/>
      <c r="AT721" s="182"/>
      <c r="AU721" s="183"/>
      <c r="AV721" s="183"/>
      <c r="AW721" s="183"/>
      <c r="AX721" s="183"/>
      <c r="AY721" s="184"/>
      <c r="AZ721" s="184"/>
      <c r="BA721" s="173"/>
      <c r="BB721" s="174"/>
      <c r="BC721" s="175">
        <f t="shared" si="45"/>
        <v>0</v>
      </c>
      <c r="BD721" s="175" t="str">
        <f t="shared" si="46"/>
        <v/>
      </c>
      <c r="BE721" s="142" t="str">
        <f t="shared" si="44"/>
        <v/>
      </c>
      <c r="BF721" s="176" t="str">
        <f t="shared" si="47"/>
        <v/>
      </c>
    </row>
    <row r="722" spans="1:58">
      <c r="A722" s="166">
        <f>输入错误检查!B721</f>
        <v>0</v>
      </c>
      <c r="B722" s="108" t="str">
        <f>原始数据!B722</f>
        <v/>
      </c>
      <c r="C722" s="108" t="str">
        <f>原始数据!C722</f>
        <v/>
      </c>
      <c r="D722" s="108" t="str">
        <f>原始数据!D722</f>
        <v/>
      </c>
      <c r="E722" s="108" t="str">
        <f>原始数据!E722</f>
        <v/>
      </c>
      <c r="F722" s="108" t="str">
        <f>原始数据!F722</f>
        <v/>
      </c>
      <c r="G722" s="108" t="str">
        <f>原始数据!G722</f>
        <v>加</v>
      </c>
      <c r="H722" s="108" t="str">
        <f>原始数据!H722</f>
        <v>下</v>
      </c>
      <c r="I722" s="108" t="str">
        <f>IF(原始数据!Y722="","",原始数据!Y722)</f>
        <v/>
      </c>
      <c r="J722" s="108" t="str">
        <f>原始数据!J722</f>
        <v/>
      </c>
      <c r="K722" s="167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39" t="str">
        <f>IF(原始数据!AT722="","",原始数据!AT722)</f>
        <v/>
      </c>
      <c r="M722" s="177"/>
      <c r="N722" s="181"/>
      <c r="O722" s="181"/>
      <c r="P722" s="167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39" t="str">
        <f>IF(原始数据!AU722="","",原始数据!AU722)</f>
        <v/>
      </c>
      <c r="R722" s="177"/>
      <c r="S722" s="177"/>
      <c r="T722" s="177"/>
      <c r="U722" s="167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39" t="str">
        <f>IF(原始数据!AW722="","",原始数据!AW722)</f>
        <v/>
      </c>
      <c r="W722" s="177"/>
      <c r="X722" s="177"/>
      <c r="Y722" s="177"/>
      <c r="Z722" s="167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39" t="str">
        <f>IF(原始数据!AY722="","",原始数据!AY722)</f>
        <v/>
      </c>
      <c r="AB722" s="177"/>
      <c r="AC722" s="177"/>
      <c r="AD722" s="177"/>
      <c r="AE722" s="139" t="str">
        <f>IF(原始数据!K722="","",原始数据!K722)</f>
        <v/>
      </c>
      <c r="AF722" s="139" t="str">
        <f>IF(原始数据!L722="","",原始数据!L722)</f>
        <v/>
      </c>
      <c r="AG722" s="139" t="str">
        <f>IF(原始数据!AZ722="","",原始数据!AZ722)</f>
        <v/>
      </c>
      <c r="AH722" s="177"/>
      <c r="AI722" s="177"/>
      <c r="AJ722" s="177"/>
      <c r="AK722" s="177"/>
      <c r="AL722" s="177"/>
      <c r="AM722" s="190"/>
      <c r="AN722" s="190"/>
      <c r="AO722" s="190"/>
      <c r="AP722" s="190"/>
      <c r="AQ722" s="191"/>
      <c r="AR722" s="191"/>
      <c r="AS722" s="191"/>
      <c r="AT722" s="191"/>
      <c r="AU722" s="192"/>
      <c r="AV722" s="192"/>
      <c r="AW722" s="192"/>
      <c r="AX722" s="192"/>
      <c r="AY722" s="184"/>
      <c r="AZ722" s="184"/>
      <c r="BA722" s="193"/>
      <c r="BB722" s="174"/>
      <c r="BC722" s="175">
        <f t="shared" si="45"/>
        <v>0</v>
      </c>
      <c r="BD722" s="175" t="str">
        <f t="shared" si="46"/>
        <v/>
      </c>
      <c r="BE722" s="142" t="str">
        <f t="shared" si="44"/>
        <v/>
      </c>
      <c r="BF722" s="176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Q51" workbookViewId="0">
      <selection activeCell="D2" sqref="D2"/>
    </sheetView>
  </sheetViews>
  <sheetFormatPr defaultColWidth="9" defaultRowHeight="14.25"/>
  <cols>
    <col min="1" max="1" width="5.55833333333333" style="115" customWidth="1"/>
    <col min="2" max="3" width="5.55833333333333" style="115" hidden="1" customWidth="1"/>
    <col min="4" max="4" width="5.55833333333333" style="115" customWidth="1"/>
    <col min="5" max="5" width="5.55833333333333" style="115" hidden="1" customWidth="1"/>
    <col min="6" max="9" width="5.55833333333333" style="115" customWidth="1"/>
    <col min="10" max="11" width="6.55833333333333" style="115" customWidth="1"/>
    <col min="12" max="12" width="6.55833333333333" style="115" hidden="1" customWidth="1"/>
    <col min="13" max="51" width="5.10833333333333" style="115" customWidth="1"/>
    <col min="52" max="54" width="9" style="115" customWidth="1"/>
    <col min="55" max="16384" width="9" style="115"/>
  </cols>
  <sheetData>
    <row r="2" ht="28.5" spans="1:55">
      <c r="A2" s="116" t="s">
        <v>273</v>
      </c>
      <c r="C2" s="117" t="s">
        <v>274</v>
      </c>
      <c r="D2" s="117" t="s">
        <v>275</v>
      </c>
      <c r="E2" s="117" t="s">
        <v>395</v>
      </c>
      <c r="F2" s="117" t="s">
        <v>277</v>
      </c>
      <c r="G2" s="117" t="s">
        <v>278</v>
      </c>
      <c r="H2" s="117" t="s">
        <v>395</v>
      </c>
      <c r="I2" s="118" t="s">
        <v>327</v>
      </c>
      <c r="J2" s="119" t="s">
        <v>396</v>
      </c>
      <c r="K2" s="120" t="s">
        <v>397</v>
      </c>
      <c r="L2" s="121" t="s">
        <v>398</v>
      </c>
      <c r="M2" s="122" t="s">
        <v>328</v>
      </c>
      <c r="N2" s="122" t="s">
        <v>54</v>
      </c>
      <c r="O2" s="122" t="s">
        <v>399</v>
      </c>
      <c r="P2" s="122" t="s">
        <v>400</v>
      </c>
      <c r="Q2" s="122" t="s">
        <v>401</v>
      </c>
      <c r="R2" s="122" t="s">
        <v>402</v>
      </c>
      <c r="S2" s="122" t="s">
        <v>403</v>
      </c>
      <c r="T2" s="123" t="s">
        <v>404</v>
      </c>
      <c r="U2" s="122" t="s">
        <v>333</v>
      </c>
      <c r="V2" s="122" t="s">
        <v>54</v>
      </c>
      <c r="W2" s="122" t="s">
        <v>399</v>
      </c>
      <c r="X2" s="122" t="s">
        <v>400</v>
      </c>
      <c r="Y2" s="122" t="s">
        <v>401</v>
      </c>
      <c r="Z2" s="122" t="s">
        <v>402</v>
      </c>
      <c r="AA2" s="122" t="s">
        <v>403</v>
      </c>
      <c r="AB2" s="123" t="s">
        <v>404</v>
      </c>
      <c r="AC2" s="122" t="s">
        <v>336</v>
      </c>
      <c r="AD2" s="122" t="s">
        <v>54</v>
      </c>
      <c r="AE2" s="122" t="s">
        <v>399</v>
      </c>
      <c r="AF2" s="122" t="s">
        <v>400</v>
      </c>
      <c r="AG2" s="122" t="s">
        <v>401</v>
      </c>
      <c r="AH2" s="122" t="s">
        <v>402</v>
      </c>
      <c r="AI2" s="122" t="s">
        <v>403</v>
      </c>
      <c r="AJ2" s="123" t="s">
        <v>404</v>
      </c>
      <c r="AK2" s="122" t="s">
        <v>339</v>
      </c>
      <c r="AL2" s="122" t="s">
        <v>54</v>
      </c>
      <c r="AM2" s="122" t="s">
        <v>399</v>
      </c>
      <c r="AN2" s="122" t="s">
        <v>400</v>
      </c>
      <c r="AO2" s="122" t="s">
        <v>401</v>
      </c>
      <c r="AP2" s="122" t="s">
        <v>402</v>
      </c>
      <c r="AQ2" s="122" t="s">
        <v>403</v>
      </c>
      <c r="AR2" s="123" t="s">
        <v>404</v>
      </c>
      <c r="AS2" s="123" t="s">
        <v>343</v>
      </c>
      <c r="AT2" s="123" t="s">
        <v>54</v>
      </c>
      <c r="AU2" s="123" t="s">
        <v>405</v>
      </c>
      <c r="AV2" s="123" t="s">
        <v>406</v>
      </c>
      <c r="AW2" s="123" t="s">
        <v>407</v>
      </c>
      <c r="AX2" s="123" t="s">
        <v>408</v>
      </c>
      <c r="AY2" s="123" t="s">
        <v>409</v>
      </c>
      <c r="AZ2" s="124" t="s">
        <v>410</v>
      </c>
      <c r="BA2" s="124" t="s">
        <v>411</v>
      </c>
      <c r="BB2" s="124" t="s">
        <v>412</v>
      </c>
      <c r="BC2" s="124" t="s">
        <v>54</v>
      </c>
    </row>
    <row r="3" spans="1:55">
      <c r="A3" s="115">
        <f>输入错误检查!B2+_xlfn.IFS(K3="",0,K3=0,0,K3=1,1)</f>
        <v>1</v>
      </c>
      <c r="C3" s="125">
        <f>IF(原始数据!B3="","",原始数据!B3)</f>
        <v>5</v>
      </c>
      <c r="D3" s="125">
        <f>IF(原始数据!C3="","",原始数据!C3)</f>
        <v>1</v>
      </c>
      <c r="E3" s="125">
        <f>IF(原始数据!D3="","",原始数据!D3)</f>
        <v>1200</v>
      </c>
      <c r="F3" s="125" t="str">
        <f>IF(原始数据!E3="","",原始数据!E3)</f>
        <v>ZETA</v>
      </c>
      <c r="G3" s="125" t="str">
        <f>IF(原始数据!F3="","",原始数据!F3)</f>
        <v>TE</v>
      </c>
      <c r="H3" s="125">
        <f>IF(原始数据!G3="","",原始数据!G3)</f>
        <v>1</v>
      </c>
      <c r="I3" s="125" t="str">
        <f>原始数据!J3</f>
        <v>ZETA</v>
      </c>
      <c r="J3" s="125">
        <f>IF((原始数据!V3)="","",4-原始数据!V3)</f>
        <v>2</v>
      </c>
      <c r="K3" s="125">
        <f t="shared" ref="K3:K9" si="0">IF(J3="","",IF(_xlfn.IFS(L3&gt;2,"人",L3=2,"平",L3&lt;2,"屠")=J3,0,1))</f>
        <v>1</v>
      </c>
      <c r="L3" s="125">
        <f t="shared" ref="L3:L9" si="1">COUNTIF(T3,"出门")+COUNTIF(AB3,"出门")+COUNTIF(AJ3,"出门")+COUNTIF(AR3,"出门")</f>
        <v>2</v>
      </c>
      <c r="M3" s="126" t="str">
        <f>IF(I3="","",_xlfn.XLOOKUP($I3,各类选项!$N$2:$N$22,各类选项!O$2:O$22))</f>
        <v>kznk</v>
      </c>
      <c r="N3" s="126" t="s">
        <v>267</v>
      </c>
      <c r="O3" s="127">
        <v>1.96</v>
      </c>
      <c r="P3" s="128">
        <v>1</v>
      </c>
      <c r="Q3" s="128">
        <v>0</v>
      </c>
      <c r="R3" s="128">
        <v>0</v>
      </c>
      <c r="S3" s="128">
        <v>37</v>
      </c>
      <c r="T3" s="128" t="s">
        <v>291</v>
      </c>
      <c r="U3" s="126" t="str">
        <f>IF(I3="","",_xlfn.XLOOKUP($I3,各类选项!$N$2:$N$22,各类选项!P$2:P$22))</f>
        <v>dolisu</v>
      </c>
      <c r="V3" s="126" t="s">
        <v>269</v>
      </c>
      <c r="W3" s="129">
        <v>0.05</v>
      </c>
      <c r="X3" s="130">
        <v>1</v>
      </c>
      <c r="Y3" s="130">
        <v>0</v>
      </c>
      <c r="Z3" s="130">
        <v>0</v>
      </c>
      <c r="AA3" s="130">
        <v>72</v>
      </c>
      <c r="AB3" s="130" t="s">
        <v>291</v>
      </c>
      <c r="AC3" s="126" t="str">
        <f>IF(I3="","",_xlfn.XLOOKUP($I3,各类选项!$N$2:$N$22,各类选项!Q$2:Q$22))</f>
        <v>hametu</v>
      </c>
      <c r="AD3" s="126" t="s">
        <v>261</v>
      </c>
      <c r="AE3" s="127">
        <v>1.91</v>
      </c>
      <c r="AF3" s="128">
        <v>0</v>
      </c>
      <c r="AG3" s="128">
        <v>1</v>
      </c>
      <c r="AH3" s="128">
        <v>0</v>
      </c>
      <c r="AI3" s="128">
        <v>46</v>
      </c>
      <c r="AJ3" s="128" t="s">
        <v>413</v>
      </c>
      <c r="AK3" s="126" t="str">
        <f>IF(I3="","",_xlfn.XLOOKUP($I3,各类选项!$N$2:$N$22,各类选项!R$2:R$22))</f>
        <v>shinami</v>
      </c>
      <c r="AL3" s="126" t="s">
        <v>228</v>
      </c>
      <c r="AM3" s="129">
        <v>1.24</v>
      </c>
      <c r="AN3" s="130">
        <v>0</v>
      </c>
      <c r="AO3" s="130">
        <v>1</v>
      </c>
      <c r="AP3" s="130">
        <v>0</v>
      </c>
      <c r="AQ3" s="130">
        <v>16</v>
      </c>
      <c r="AR3" s="130" t="s">
        <v>413</v>
      </c>
      <c r="AS3" s="126" t="str">
        <f>IF(原始数据!L3="","",原始数据!L3)</f>
        <v>ppei</v>
      </c>
      <c r="AT3" s="126" t="str">
        <f>IF(原始数据!AZ3="","",原始数据!AZ3)</f>
        <v>跛脚羊</v>
      </c>
      <c r="AU3" s="131">
        <v>0</v>
      </c>
      <c r="AV3" s="131">
        <v>2</v>
      </c>
      <c r="AW3" s="131">
        <v>8</v>
      </c>
      <c r="AX3" s="131">
        <v>1</v>
      </c>
      <c r="AY3" s="132">
        <v>4</v>
      </c>
      <c r="AZ3" s="133">
        <v>4</v>
      </c>
      <c r="BA3" s="133">
        <v>16</v>
      </c>
      <c r="BB3" s="134" t="s">
        <v>89</v>
      </c>
      <c r="BC3" s="134"/>
    </row>
    <row r="4" spans="1:55">
      <c r="A4" s="115">
        <f>输入错误检查!B3+_xlfn.IFS(K4="",0,K4=0,0,K4=1,1)</f>
        <v>1</v>
      </c>
      <c r="C4" s="125">
        <f>IF(原始数据!B4="","",原始数据!B4)</f>
        <v>5</v>
      </c>
      <c r="D4" s="125">
        <f>IF(原始数据!C4="","",原始数据!C4)</f>
        <v>1</v>
      </c>
      <c r="E4" s="125">
        <f>IF(原始数据!D4="","",原始数据!D4)</f>
        <v>1200</v>
      </c>
      <c r="F4" s="125" t="str">
        <f>IF(原始数据!E4="","",原始数据!E4)</f>
        <v>ZETA</v>
      </c>
      <c r="G4" s="125" t="str">
        <f>IF(原始数据!F4="","",原始数据!F4)</f>
        <v>TE</v>
      </c>
      <c r="H4" s="125">
        <f>IF(原始数据!G4="","",原始数据!G4)</f>
        <v>1</v>
      </c>
      <c r="I4" s="125" t="str">
        <f>原始数据!J4</f>
        <v>TE</v>
      </c>
      <c r="J4" s="125">
        <f>IF((原始数据!V4)="","",4-原始数据!V4)</f>
        <v>2</v>
      </c>
      <c r="K4" s="125">
        <f t="shared" si="0"/>
        <v>1</v>
      </c>
      <c r="L4" s="125">
        <f t="shared" si="1"/>
        <v>1</v>
      </c>
      <c r="M4" s="126" t="str">
        <f>IF(I4="","",_xlfn.XLOOKUP($I4,各类选项!$N$2:$N$22,各类选项!O$2:O$22))</f>
        <v>drop</v>
      </c>
      <c r="N4" s="126" t="s">
        <v>183</v>
      </c>
      <c r="O4" s="127">
        <v>1</v>
      </c>
      <c r="P4" s="128">
        <v>0</v>
      </c>
      <c r="Q4" s="128">
        <v>0</v>
      </c>
      <c r="R4" s="128">
        <v>0</v>
      </c>
      <c r="S4" s="128">
        <v>59</v>
      </c>
      <c r="T4" s="128" t="s">
        <v>291</v>
      </c>
      <c r="U4" s="126" t="str">
        <f>IF(I4="","",_xlfn.XLOOKUP($I4,各类选项!$N$2:$N$22,各类选项!P$2:P$22))</f>
        <v>libao</v>
      </c>
      <c r="V4" s="126" t="s">
        <v>228</v>
      </c>
      <c r="W4" s="129">
        <v>0.38</v>
      </c>
      <c r="X4" s="130">
        <v>0</v>
      </c>
      <c r="Y4" s="130">
        <v>2</v>
      </c>
      <c r="Z4" s="130">
        <v>1</v>
      </c>
      <c r="AA4" s="130">
        <v>66</v>
      </c>
      <c r="AB4" s="130" t="s">
        <v>413</v>
      </c>
      <c r="AC4" s="126" t="str">
        <f>IF(I4="","",_xlfn.XLOOKUP($I4,各类选项!$N$2:$N$22,各类选项!Q$2:Q$22))</f>
        <v>lconfid</v>
      </c>
      <c r="AD4" s="126" t="s">
        <v>261</v>
      </c>
      <c r="AE4" s="127">
        <v>2.63</v>
      </c>
      <c r="AF4" s="128">
        <v>0</v>
      </c>
      <c r="AG4" s="128">
        <v>1</v>
      </c>
      <c r="AH4" s="128">
        <v>0</v>
      </c>
      <c r="AI4" s="128">
        <v>18</v>
      </c>
      <c r="AJ4" s="128" t="s">
        <v>291</v>
      </c>
      <c r="AK4" s="126" t="str">
        <f>IF(I4="","",_xlfn.XLOOKUP($I4,各类选项!$N$2:$N$22,各类选项!R$2:R$22))</f>
        <v>maom</v>
      </c>
      <c r="AL4" s="126" t="s">
        <v>267</v>
      </c>
      <c r="AM4" s="129">
        <v>1.02</v>
      </c>
      <c r="AN4" s="130">
        <v>0</v>
      </c>
      <c r="AO4" s="130">
        <v>3</v>
      </c>
      <c r="AP4" s="135">
        <v>1</v>
      </c>
      <c r="AQ4" s="130">
        <v>95</v>
      </c>
      <c r="AR4" s="130" t="s">
        <v>291</v>
      </c>
      <c r="AS4" s="126" t="str">
        <f>IF(原始数据!L4="","",原始数据!L4)</f>
        <v>peter</v>
      </c>
      <c r="AT4" s="126" t="str">
        <f>IF(原始数据!AZ4="","",原始数据!AZ4)</f>
        <v>跛脚羊</v>
      </c>
      <c r="AU4" s="131">
        <v>0</v>
      </c>
      <c r="AV4" s="131">
        <v>2</v>
      </c>
      <c r="AW4" s="131">
        <v>17</v>
      </c>
      <c r="AX4" s="131">
        <v>0</v>
      </c>
      <c r="AY4" s="132">
        <v>9</v>
      </c>
      <c r="AZ4" s="133">
        <v>6</v>
      </c>
      <c r="BA4" s="133">
        <v>4</v>
      </c>
      <c r="BB4" s="95"/>
      <c r="BC4" s="95"/>
    </row>
    <row r="5" spans="1:55">
      <c r="A5" s="115">
        <f>输入错误检查!B4+_xlfn.IFS(K5="",0,K5=0,0,K5=1,1)</f>
        <v>1</v>
      </c>
      <c r="C5" s="125">
        <f>IF(原始数据!B5="","",原始数据!B5)</f>
        <v>5</v>
      </c>
      <c r="D5" s="125">
        <f>IF(原始数据!C5="","",原始数据!C5)</f>
        <v>1</v>
      </c>
      <c r="E5" s="125">
        <f>IF(原始数据!D5="","",原始数据!D5)</f>
        <v>1200</v>
      </c>
      <c r="F5" s="125" t="str">
        <f>IF(原始数据!E5="","",原始数据!E5)</f>
        <v>ZETA</v>
      </c>
      <c r="G5" s="125" t="str">
        <f>IF(原始数据!F5="","",原始数据!F5)</f>
        <v>TE</v>
      </c>
      <c r="H5" s="125">
        <f>IF(原始数据!G5="","",原始数据!G5)</f>
        <v>2</v>
      </c>
      <c r="I5" s="125" t="str">
        <f>原始数据!J5</f>
        <v>TE</v>
      </c>
      <c r="J5" s="125">
        <f>IF((原始数据!V5)="","",4-原始数据!V5)</f>
        <v>1</v>
      </c>
      <c r="K5" s="125">
        <f t="shared" si="0"/>
        <v>1</v>
      </c>
      <c r="L5" s="125">
        <f t="shared" si="1"/>
        <v>1</v>
      </c>
      <c r="M5" s="126" t="str">
        <f>IF(I5="","",_xlfn.XLOOKUP($I5,各类选项!$N$2:$N$22,各类选项!O$2:O$22))</f>
        <v>drop</v>
      </c>
      <c r="N5" s="126" t="s">
        <v>266</v>
      </c>
      <c r="O5" s="127">
        <v>3.52</v>
      </c>
      <c r="P5" s="128">
        <v>0</v>
      </c>
      <c r="Q5" s="128">
        <v>0</v>
      </c>
      <c r="R5" s="128">
        <v>0</v>
      </c>
      <c r="S5" s="128">
        <v>26</v>
      </c>
      <c r="T5" s="128" t="s">
        <v>291</v>
      </c>
      <c r="U5" s="126" t="str">
        <f>IF(I5="","",_xlfn.XLOOKUP($I5,各类选项!$N$2:$N$22,各类选项!P$2:P$22))</f>
        <v>libao</v>
      </c>
      <c r="V5" s="126" t="s">
        <v>164</v>
      </c>
      <c r="W5" s="129">
        <v>0.84</v>
      </c>
      <c r="X5" s="130">
        <v>0</v>
      </c>
      <c r="Y5" s="130">
        <v>1</v>
      </c>
      <c r="Z5" s="130">
        <v>1</v>
      </c>
      <c r="AA5" s="130">
        <v>31</v>
      </c>
      <c r="AB5" s="130" t="s">
        <v>413</v>
      </c>
      <c r="AC5" s="126" t="str">
        <f>IF(I5="","",_xlfn.XLOOKUP($I5,各类选项!$N$2:$N$22,各类选项!Q$2:Q$22))</f>
        <v>lconfid</v>
      </c>
      <c r="AD5" s="126" t="s">
        <v>250</v>
      </c>
      <c r="AE5" s="127">
        <v>1</v>
      </c>
      <c r="AF5" s="128">
        <v>0</v>
      </c>
      <c r="AG5" s="128">
        <v>1</v>
      </c>
      <c r="AH5" s="128">
        <v>0</v>
      </c>
      <c r="AI5" s="128">
        <v>70</v>
      </c>
      <c r="AJ5" s="128" t="s">
        <v>291</v>
      </c>
      <c r="AK5" s="126" t="str">
        <f>IF(I5="","",_xlfn.XLOOKUP($I5,各类选项!$N$2:$N$22,各类选项!R$2:R$22))</f>
        <v>maom</v>
      </c>
      <c r="AL5" s="126" t="s">
        <v>131</v>
      </c>
      <c r="AM5" s="129">
        <v>0</v>
      </c>
      <c r="AN5" s="130">
        <v>1</v>
      </c>
      <c r="AO5" s="130">
        <v>0</v>
      </c>
      <c r="AP5" s="130">
        <v>0</v>
      </c>
      <c r="AQ5" s="130">
        <v>90</v>
      </c>
      <c r="AR5" s="130" t="s">
        <v>291</v>
      </c>
      <c r="AS5" s="126" t="str">
        <f>IF(原始数据!L5="","",原始数据!L5)</f>
        <v>peter</v>
      </c>
      <c r="AT5" s="126" t="str">
        <f>IF(原始数据!AZ5="","",原始数据!AZ5)</f>
        <v>喧嚣</v>
      </c>
      <c r="AU5" s="131">
        <v>0</v>
      </c>
      <c r="AV5" s="131">
        <v>5</v>
      </c>
      <c r="AW5" s="131">
        <v>31</v>
      </c>
      <c r="AX5" s="131">
        <v>0</v>
      </c>
      <c r="AY5" s="132">
        <v>8</v>
      </c>
      <c r="AZ5" s="133">
        <v>7</v>
      </c>
      <c r="BA5" s="133">
        <v>13</v>
      </c>
      <c r="BB5" s="95"/>
      <c r="BC5" s="95"/>
    </row>
    <row r="6" spans="1:55">
      <c r="A6" s="115">
        <f>输入错误检查!B5+_xlfn.IFS(K6="",0,K6=0,0,K6=1,1)</f>
        <v>1</v>
      </c>
      <c r="C6" s="125">
        <f>IF(原始数据!B6="","",原始数据!B6)</f>
        <v>5</v>
      </c>
      <c r="D6" s="125">
        <f>IF(原始数据!C6="","",原始数据!C6)</f>
        <v>1</v>
      </c>
      <c r="E6" s="125">
        <f>IF(原始数据!D6="","",原始数据!D6)</f>
        <v>1200</v>
      </c>
      <c r="F6" s="125" t="str">
        <f>IF(原始数据!E6="","",原始数据!E6)</f>
        <v>ZETA</v>
      </c>
      <c r="G6" s="125" t="str">
        <f>IF(原始数据!F6="","",原始数据!F6)</f>
        <v>TE</v>
      </c>
      <c r="H6" s="125">
        <f>IF(原始数据!G6="","",原始数据!G6)</f>
        <v>2</v>
      </c>
      <c r="I6" s="125" t="str">
        <f>原始数据!J6</f>
        <v>ZETA</v>
      </c>
      <c r="J6" s="125">
        <f>IF((原始数据!V6)="","",4-原始数据!V6)</f>
        <v>0</v>
      </c>
      <c r="K6" s="125">
        <f t="shared" si="0"/>
        <v>1</v>
      </c>
      <c r="L6" s="125">
        <f t="shared" si="1"/>
        <v>0</v>
      </c>
      <c r="M6" s="126" t="str">
        <f>IF(I6="","",_xlfn.XLOOKUP($I6,各类选项!$N$2:$N$22,各类选项!O$2:O$22))</f>
        <v>kznk</v>
      </c>
      <c r="N6" s="126" t="s">
        <v>191</v>
      </c>
      <c r="O6" s="127">
        <v>0.93</v>
      </c>
      <c r="P6" s="128">
        <v>0</v>
      </c>
      <c r="Q6" s="128">
        <v>1</v>
      </c>
      <c r="R6" s="128">
        <v>0</v>
      </c>
      <c r="S6" s="128">
        <v>57</v>
      </c>
      <c r="T6" s="128" t="s">
        <v>291</v>
      </c>
      <c r="U6" s="126" t="str">
        <f>IF(I6="","",_xlfn.XLOOKUP($I6,各类选项!$N$2:$N$22,各类选项!P$2:P$22))</f>
        <v>dolisu</v>
      </c>
      <c r="V6" s="126" t="s">
        <v>263</v>
      </c>
      <c r="W6" s="129">
        <v>2.43</v>
      </c>
      <c r="X6" s="130">
        <v>0</v>
      </c>
      <c r="Y6" s="130">
        <v>2</v>
      </c>
      <c r="Z6" s="130">
        <v>0</v>
      </c>
      <c r="AA6" s="130">
        <v>55</v>
      </c>
      <c r="AB6" s="130" t="s">
        <v>291</v>
      </c>
      <c r="AC6" s="126" t="str">
        <f>IF(I6="","",_xlfn.XLOOKUP($I6,各类选项!$N$2:$N$22,各类选项!Q$2:Q$22))</f>
        <v>hametu</v>
      </c>
      <c r="AD6" s="126" t="s">
        <v>221</v>
      </c>
      <c r="AE6" s="127">
        <v>2.22</v>
      </c>
      <c r="AF6" s="128">
        <v>1</v>
      </c>
      <c r="AG6" s="128">
        <v>2</v>
      </c>
      <c r="AH6" s="128">
        <v>0</v>
      </c>
      <c r="AI6" s="128">
        <v>62</v>
      </c>
      <c r="AJ6" s="128" t="s">
        <v>291</v>
      </c>
      <c r="AK6" s="126" t="str">
        <f>IF(I6="","",_xlfn.XLOOKUP($I6,各类选项!$N$2:$N$22,各类选项!R$2:R$22))</f>
        <v>shinami</v>
      </c>
      <c r="AL6" s="126" t="s">
        <v>259</v>
      </c>
      <c r="AM6" s="129">
        <v>0</v>
      </c>
      <c r="AN6" s="130">
        <v>0</v>
      </c>
      <c r="AO6" s="130">
        <v>0</v>
      </c>
      <c r="AP6" s="130">
        <v>0</v>
      </c>
      <c r="AQ6" s="130">
        <v>67</v>
      </c>
      <c r="AR6" s="130" t="s">
        <v>291</v>
      </c>
      <c r="AS6" s="126" t="str">
        <f>IF(原始数据!L6="","",原始数据!L6)</f>
        <v>ppei</v>
      </c>
      <c r="AT6" s="126" t="str">
        <f>IF(原始数据!AZ6="","",原始数据!AZ6)</f>
        <v>喧嚣</v>
      </c>
      <c r="AU6" s="131">
        <v>0</v>
      </c>
      <c r="AV6" s="131">
        <v>2</v>
      </c>
      <c r="AW6" s="131">
        <v>44</v>
      </c>
      <c r="AX6" s="131">
        <v>2</v>
      </c>
      <c r="AY6" s="132">
        <v>9</v>
      </c>
      <c r="AZ6" s="133">
        <v>6</v>
      </c>
      <c r="BA6" s="133">
        <v>28</v>
      </c>
      <c r="BB6" s="95"/>
      <c r="BC6" s="95"/>
    </row>
    <row r="7" spans="1:55">
      <c r="A7" s="115">
        <f>输入错误检查!B6+_xlfn.IFS(K7="",0,K7=0,0,K7=1,1)</f>
        <v>1</v>
      </c>
      <c r="C7" s="125">
        <f>IF(原始数据!B7="","",原始数据!B7)</f>
        <v>5</v>
      </c>
      <c r="D7" s="125">
        <f>IF(原始数据!C7="","",原始数据!C7)</f>
        <v>1</v>
      </c>
      <c r="E7" s="125">
        <f>IF(原始数据!D7="","",原始数据!D7)</f>
        <v>1200</v>
      </c>
      <c r="F7" s="125" t="str">
        <f>IF(原始数据!E7="","",原始数据!E7)</f>
        <v>ZETA</v>
      </c>
      <c r="G7" s="125" t="str">
        <f>IF(原始数据!F7="","",原始数据!F7)</f>
        <v>TE</v>
      </c>
      <c r="H7" s="125">
        <f>IF(原始数据!G7="","",原始数据!G7)</f>
        <v>3</v>
      </c>
      <c r="I7" s="125" t="str">
        <f>原始数据!J7</f>
        <v>TE</v>
      </c>
      <c r="J7" s="125">
        <f>IF((原始数据!V7)="","",4-原始数据!V7)</f>
        <v>2</v>
      </c>
      <c r="K7" s="125">
        <f t="shared" si="0"/>
        <v>1</v>
      </c>
      <c r="L7" s="125">
        <f t="shared" si="1"/>
        <v>2</v>
      </c>
      <c r="M7" s="126" t="str">
        <f>IF(I7="","",_xlfn.XLOOKUP($I7,各类选项!$N$2:$N$22,各类选项!O$2:O$22))</f>
        <v>drop</v>
      </c>
      <c r="N7" s="126" t="s">
        <v>86</v>
      </c>
      <c r="O7" s="127">
        <v>2</v>
      </c>
      <c r="P7" s="128">
        <v>0</v>
      </c>
      <c r="Q7" s="128">
        <v>0</v>
      </c>
      <c r="R7" s="128">
        <v>0</v>
      </c>
      <c r="S7" s="128">
        <v>0</v>
      </c>
      <c r="T7" s="128" t="s">
        <v>413</v>
      </c>
      <c r="U7" s="126" t="str">
        <f>IF(I7="","",_xlfn.XLOOKUP($I7,各类选项!$N$2:$N$22,各类选项!P$2:P$22))</f>
        <v>libao</v>
      </c>
      <c r="V7" s="126" t="s">
        <v>235</v>
      </c>
      <c r="W7" s="129">
        <v>1.37</v>
      </c>
      <c r="X7" s="130">
        <v>0</v>
      </c>
      <c r="Y7" s="130">
        <v>1</v>
      </c>
      <c r="Z7" s="130">
        <v>0</v>
      </c>
      <c r="AA7" s="130">
        <v>19</v>
      </c>
      <c r="AB7" s="130" t="s">
        <v>413</v>
      </c>
      <c r="AC7" s="126" t="str">
        <f>IF(I7="","",_xlfn.XLOOKUP($I7,各类选项!$N$2:$N$22,各类选项!Q$2:Q$22))</f>
        <v>lconfid</v>
      </c>
      <c r="AD7" s="126" t="s">
        <v>259</v>
      </c>
      <c r="AE7" s="127">
        <v>1.93</v>
      </c>
      <c r="AF7" s="128">
        <v>0</v>
      </c>
      <c r="AG7" s="128">
        <v>1</v>
      </c>
      <c r="AH7" s="135">
        <v>0</v>
      </c>
      <c r="AI7" s="128">
        <v>38</v>
      </c>
      <c r="AJ7" s="128" t="s">
        <v>291</v>
      </c>
      <c r="AK7" s="126" t="str">
        <f>IF(I7="","",_xlfn.XLOOKUP($I7,各类选项!$N$2:$N$22,各类选项!R$2:R$22))</f>
        <v>maom</v>
      </c>
      <c r="AL7" s="126" t="s">
        <v>255</v>
      </c>
      <c r="AM7" s="129">
        <v>0</v>
      </c>
      <c r="AN7" s="130">
        <v>0</v>
      </c>
      <c r="AO7" s="130">
        <v>0</v>
      </c>
      <c r="AP7" s="130">
        <v>0</v>
      </c>
      <c r="AQ7" s="130">
        <v>98</v>
      </c>
      <c r="AR7" s="130" t="s">
        <v>291</v>
      </c>
      <c r="AS7" s="126" t="str">
        <f>IF(原始数据!L7="","",原始数据!L7)</f>
        <v>mkmldy</v>
      </c>
      <c r="AT7" s="126" t="str">
        <f>IF(原始数据!AZ7="","",原始数据!AZ7)</f>
        <v>蜡像师</v>
      </c>
      <c r="AU7" s="131">
        <v>0</v>
      </c>
      <c r="AV7" s="131">
        <v>3</v>
      </c>
      <c r="AW7" s="131">
        <v>7</v>
      </c>
      <c r="AX7" s="131">
        <v>0</v>
      </c>
      <c r="AY7" s="132">
        <v>4</v>
      </c>
      <c r="AZ7" s="133">
        <v>4</v>
      </c>
      <c r="BA7" s="133">
        <v>15</v>
      </c>
      <c r="BB7" s="95"/>
      <c r="BC7" s="95"/>
    </row>
    <row r="8" spans="1:55">
      <c r="A8" s="115">
        <f>输入错误检查!B7+_xlfn.IFS(K8="",0,K8=0,0,K8=1,1)</f>
        <v>1</v>
      </c>
      <c r="C8" s="125">
        <f>IF(原始数据!B8="","",原始数据!B8)</f>
        <v>5</v>
      </c>
      <c r="D8" s="125">
        <f>IF(原始数据!C8="","",原始数据!C8)</f>
        <v>1</v>
      </c>
      <c r="E8" s="125">
        <f>IF(原始数据!D8="","",原始数据!D8)</f>
        <v>1200</v>
      </c>
      <c r="F8" s="125" t="str">
        <f>IF(原始数据!E8="","",原始数据!E8)</f>
        <v>ZETA</v>
      </c>
      <c r="G8" s="125" t="str">
        <f>IF(原始数据!F8="","",原始数据!F8)</f>
        <v>TE</v>
      </c>
      <c r="H8" s="125">
        <f>IF(原始数据!G8="","",原始数据!G8)</f>
        <v>3</v>
      </c>
      <c r="I8" s="125" t="str">
        <f>原始数据!J8</f>
        <v>ZETA</v>
      </c>
      <c r="J8" s="125">
        <f>IF((原始数据!V8)="","",4-原始数据!V8)</f>
        <v>3</v>
      </c>
      <c r="K8" s="125">
        <f t="shared" si="0"/>
        <v>1</v>
      </c>
      <c r="L8" s="125">
        <f t="shared" si="1"/>
        <v>3</v>
      </c>
      <c r="M8" s="126" t="str">
        <f>IF(I8="","",_xlfn.XLOOKUP($I8,各类选项!$N$2:$N$22,各类选项!O$2:O$22))</f>
        <v>kznk</v>
      </c>
      <c r="N8" s="126" t="s">
        <v>255</v>
      </c>
      <c r="O8" s="127">
        <v>0</v>
      </c>
      <c r="P8" s="128">
        <v>0</v>
      </c>
      <c r="Q8" s="128">
        <v>0</v>
      </c>
      <c r="R8" s="128">
        <v>1</v>
      </c>
      <c r="S8" s="128">
        <v>134</v>
      </c>
      <c r="T8" s="128" t="s">
        <v>413</v>
      </c>
      <c r="U8" s="126" t="str">
        <f>IF(I8="","",_xlfn.XLOOKUP($I8,各类选项!$N$2:$N$22,各类选项!P$2:P$22))</f>
        <v>dolisu</v>
      </c>
      <c r="V8" s="126" t="s">
        <v>233</v>
      </c>
      <c r="W8" s="129">
        <v>2</v>
      </c>
      <c r="X8" s="130">
        <v>0</v>
      </c>
      <c r="Y8" s="130">
        <v>1</v>
      </c>
      <c r="Z8" s="130">
        <v>0</v>
      </c>
      <c r="AA8" s="130">
        <v>58</v>
      </c>
      <c r="AB8" s="130" t="s">
        <v>291</v>
      </c>
      <c r="AC8" s="126" t="str">
        <f>IF(I8="","",_xlfn.XLOOKUP($I8,各类选项!$N$2:$N$22,各类选项!Q$2:Q$22))</f>
        <v>hametu</v>
      </c>
      <c r="AD8" s="126" t="s">
        <v>253</v>
      </c>
      <c r="AE8" s="127">
        <v>1</v>
      </c>
      <c r="AF8" s="128">
        <v>0</v>
      </c>
      <c r="AG8" s="128">
        <v>1</v>
      </c>
      <c r="AH8" s="128">
        <v>0</v>
      </c>
      <c r="AI8" s="128">
        <v>101</v>
      </c>
      <c r="AJ8" s="128" t="s">
        <v>413</v>
      </c>
      <c r="AK8" s="126" t="str">
        <f>IF(I8="","",_xlfn.XLOOKUP($I8,各类选项!$N$2:$N$22,各类选项!R$2:R$22))</f>
        <v>shinami</v>
      </c>
      <c r="AL8" s="126" t="s">
        <v>245</v>
      </c>
      <c r="AM8" s="129">
        <v>2</v>
      </c>
      <c r="AN8" s="130">
        <v>0</v>
      </c>
      <c r="AO8" s="130">
        <v>1</v>
      </c>
      <c r="AP8" s="130">
        <v>1</v>
      </c>
      <c r="AQ8" s="130">
        <v>11</v>
      </c>
      <c r="AR8" s="130" t="s">
        <v>413</v>
      </c>
      <c r="AS8" s="126" t="str">
        <f>IF(原始数据!L8="","",原始数据!L8)</f>
        <v>ppei</v>
      </c>
      <c r="AT8" s="126" t="str">
        <f>IF(原始数据!AZ8="","",原始数据!AZ8)</f>
        <v>蜡像师</v>
      </c>
      <c r="AU8" s="131">
        <v>0</v>
      </c>
      <c r="AV8" s="131">
        <v>2</v>
      </c>
      <c r="AW8" s="131">
        <v>11</v>
      </c>
      <c r="AX8" s="131">
        <v>0</v>
      </c>
      <c r="AY8" s="132">
        <v>5</v>
      </c>
      <c r="AZ8" s="133">
        <v>6</v>
      </c>
      <c r="BA8" s="133">
        <v>46</v>
      </c>
      <c r="BB8" s="95"/>
      <c r="BC8" s="95"/>
    </row>
    <row r="9" spans="1:55">
      <c r="A9" s="115">
        <f>输入错误检查!B8+_xlfn.IFS(K9="",0,K9=0,0,K9=1,1)</f>
        <v>0</v>
      </c>
      <c r="C9" s="125">
        <f>IF(原始数据!B9="","",原始数据!B9)</f>
        <v>5</v>
      </c>
      <c r="D9" s="125">
        <f>IF(原始数据!C9="","",原始数据!C9)</f>
        <v>1</v>
      </c>
      <c r="E9" s="125">
        <f>IF(原始数据!D9="","",原始数据!D9)</f>
        <v>1200</v>
      </c>
      <c r="F9" s="125" t="str">
        <f>IF(原始数据!E9="","",原始数据!E9)</f>
        <v>ZETA</v>
      </c>
      <c r="G9" s="125" t="str">
        <f>IF(原始数据!F9="","",原始数据!F9)</f>
        <v>TE</v>
      </c>
      <c r="H9" s="125">
        <f>IF(原始数据!G9="","",原始数据!G9)</f>
        <v>4</v>
      </c>
      <c r="I9" s="125" t="str">
        <f>原始数据!J9</f>
        <v/>
      </c>
      <c r="J9" s="125" t="str">
        <f>IF((原始数据!V9)="","",4-原始数据!V9)</f>
        <v/>
      </c>
      <c r="K9" s="125" t="str">
        <f t="shared" si="0"/>
        <v/>
      </c>
      <c r="L9" s="125">
        <f t="shared" si="1"/>
        <v>0</v>
      </c>
      <c r="M9" s="126" t="str">
        <f>IF(I9="","",_xlfn.XLOOKUP($I9,各类选项!$N$2:$N$22,各类选项!O$2:O$22))</f>
        <v/>
      </c>
      <c r="N9" s="126"/>
      <c r="O9" s="127"/>
      <c r="P9" s="128"/>
      <c r="Q9" s="128"/>
      <c r="R9" s="128"/>
      <c r="S9" s="128"/>
      <c r="T9" s="128"/>
      <c r="U9" s="126" t="str">
        <f>IF(I9="","",_xlfn.XLOOKUP($I9,各类选项!$N$2:$N$22,各类选项!P$2:P$22))</f>
        <v/>
      </c>
      <c r="V9" s="126"/>
      <c r="W9" s="129"/>
      <c r="X9" s="130"/>
      <c r="Y9" s="130"/>
      <c r="Z9" s="130"/>
      <c r="AA9" s="130"/>
      <c r="AB9" s="130"/>
      <c r="AC9" s="126" t="str">
        <f>IF(I9="","",_xlfn.XLOOKUP($I9,各类选项!$N$2:$N$22,各类选项!Q$2:Q$22))</f>
        <v/>
      </c>
      <c r="AD9" s="126"/>
      <c r="AE9" s="127"/>
      <c r="AF9" s="128"/>
      <c r="AG9" s="128"/>
      <c r="AH9" s="128"/>
      <c r="AI9" s="128"/>
      <c r="AJ9" s="128"/>
      <c r="AK9" s="126" t="str">
        <f>IF(I9="","",_xlfn.XLOOKUP($I9,各类选项!$N$2:$N$22,各类选项!R$2:R$22))</f>
        <v/>
      </c>
      <c r="AL9" s="126"/>
      <c r="AM9" s="129"/>
      <c r="AN9" s="130"/>
      <c r="AO9" s="130"/>
      <c r="AP9" s="130"/>
      <c r="AQ9" s="130"/>
      <c r="AR9" s="130"/>
      <c r="AS9" s="126" t="str">
        <f>IF(原始数据!L9="","",原始数据!L9)</f>
        <v/>
      </c>
      <c r="AT9" s="126" t="str">
        <f>IF(原始数据!AZ9="","",原始数据!AZ9)</f>
        <v/>
      </c>
      <c r="AU9" s="131"/>
      <c r="AV9" s="131"/>
      <c r="AW9" s="131"/>
      <c r="AX9" s="131"/>
      <c r="AY9" s="132"/>
      <c r="AZ9" s="133"/>
      <c r="BA9" s="133"/>
      <c r="BB9" s="95"/>
      <c r="BC9" s="95"/>
    </row>
    <row r="10" spans="1:55">
      <c r="A10" s="115">
        <f>输入错误检查!B9+_xlfn.IFS(K10="",0,K10=0,0,K10=1,1)</f>
        <v>0</v>
      </c>
      <c r="C10" s="125">
        <f>IF(原始数据!B10="","",原始数据!B10)</f>
        <v>5</v>
      </c>
      <c r="D10" s="125">
        <f>IF(原始数据!C10="","",原始数据!C10)</f>
        <v>1</v>
      </c>
      <c r="E10" s="125">
        <f>IF(原始数据!D10="","",原始数据!D10)</f>
        <v>1200</v>
      </c>
      <c r="F10" s="125" t="str">
        <f>IF(原始数据!E10="","",原始数据!E10)</f>
        <v>ZETA</v>
      </c>
      <c r="G10" s="125" t="str">
        <f>IF(原始数据!F10="","",原始数据!F10)</f>
        <v>TE</v>
      </c>
      <c r="H10" s="125">
        <f>IF(原始数据!G10="","",原始数据!G10)</f>
        <v>4</v>
      </c>
      <c r="I10" s="125" t="str">
        <f>原始数据!J10</f>
        <v/>
      </c>
      <c r="J10" s="125" t="str">
        <f>IF((原始数据!V10)="","",4-原始数据!V10)</f>
        <v/>
      </c>
      <c r="K10" s="125" t="str">
        <f t="shared" ref="K10:K73" si="2">IF(J10="","",IF(_xlfn.IFS(L10&gt;2,"人",L10=2,"平",L10&lt;2,"屠")=J10,0,1))</f>
        <v/>
      </c>
      <c r="L10" s="125">
        <f t="shared" ref="L10:L73" si="3">COUNTIF(T10,"出门")+COUNTIF(AB10,"出门")+COUNTIF(AJ10,"出门")+COUNTIF(AR10,"出门")</f>
        <v>0</v>
      </c>
      <c r="M10" s="126" t="str">
        <f>IF(I10="","",_xlfn.XLOOKUP($I10,各类选项!$N$2:$N$22,各类选项!O$2:O$22))</f>
        <v/>
      </c>
      <c r="N10" s="126"/>
      <c r="O10" s="127"/>
      <c r="P10" s="128"/>
      <c r="Q10" s="128"/>
      <c r="R10" s="128"/>
      <c r="S10" s="128"/>
      <c r="T10" s="128"/>
      <c r="U10" s="126" t="str">
        <f>IF(I10="","",_xlfn.XLOOKUP($I10,各类选项!$N$2:$N$22,各类选项!P$2:P$22))</f>
        <v/>
      </c>
      <c r="V10" s="126"/>
      <c r="W10" s="129"/>
      <c r="X10" s="130"/>
      <c r="Y10" s="130"/>
      <c r="Z10" s="130"/>
      <c r="AA10" s="130"/>
      <c r="AB10" s="130"/>
      <c r="AC10" s="126" t="str">
        <f>IF(I10="","",_xlfn.XLOOKUP($I10,各类选项!$N$2:$N$22,各类选项!Q$2:Q$22))</f>
        <v/>
      </c>
      <c r="AD10" s="126"/>
      <c r="AE10" s="127"/>
      <c r="AF10" s="128"/>
      <c r="AG10" s="128"/>
      <c r="AH10" s="128"/>
      <c r="AI10" s="128"/>
      <c r="AJ10" s="128"/>
      <c r="AK10" s="126" t="str">
        <f>IF(I10="","",_xlfn.XLOOKUP($I10,各类选项!$N$2:$N$22,各类选项!R$2:R$22))</f>
        <v/>
      </c>
      <c r="AL10" s="126"/>
      <c r="AM10" s="129"/>
      <c r="AN10" s="130"/>
      <c r="AO10" s="130"/>
      <c r="AP10" s="130"/>
      <c r="AQ10" s="130"/>
      <c r="AR10" s="130"/>
      <c r="AS10" s="126" t="str">
        <f>IF(原始数据!L10="","",原始数据!L10)</f>
        <v/>
      </c>
      <c r="AT10" s="126" t="str">
        <f>IF(原始数据!AZ10="","",原始数据!AZ10)</f>
        <v/>
      </c>
      <c r="AU10" s="131"/>
      <c r="AV10" s="131"/>
      <c r="AW10" s="131"/>
      <c r="AX10" s="131"/>
      <c r="AY10" s="132"/>
      <c r="AZ10" s="133"/>
      <c r="BA10" s="133"/>
      <c r="BB10" s="95"/>
      <c r="BC10" s="95"/>
    </row>
    <row r="11" spans="1:55">
      <c r="A11" s="115">
        <f>输入错误检查!B10+_xlfn.IFS(K11="",0,K11=0,0,K11=1,1)</f>
        <v>0</v>
      </c>
      <c r="C11" s="125">
        <f>IF(原始数据!B11="","",原始数据!B11)</f>
        <v>5</v>
      </c>
      <c r="D11" s="125">
        <f>IF(原始数据!C11="","",原始数据!C11)</f>
        <v>1</v>
      </c>
      <c r="E11" s="125">
        <f>IF(原始数据!D11="","",原始数据!D11)</f>
        <v>1200</v>
      </c>
      <c r="F11" s="125" t="str">
        <f>IF(原始数据!E11="","",原始数据!E11)</f>
        <v>ZETA</v>
      </c>
      <c r="G11" s="125" t="str">
        <f>IF(原始数据!F11="","",原始数据!F11)</f>
        <v>TE</v>
      </c>
      <c r="H11" s="125">
        <f>IF(原始数据!G11="","",原始数据!G11)</f>
        <v>5</v>
      </c>
      <c r="I11" s="125" t="str">
        <f>原始数据!J11</f>
        <v/>
      </c>
      <c r="J11" s="125" t="str">
        <f>IF((原始数据!V11)="","",4-原始数据!V11)</f>
        <v/>
      </c>
      <c r="K11" s="125" t="str">
        <f t="shared" si="2"/>
        <v/>
      </c>
      <c r="L11" s="125">
        <f t="shared" si="3"/>
        <v>0</v>
      </c>
      <c r="M11" s="126" t="str">
        <f>IF(I11="","",_xlfn.XLOOKUP($I11,各类选项!$N$2:$N$22,各类选项!O$2:O$22))</f>
        <v/>
      </c>
      <c r="N11" s="126"/>
      <c r="O11" s="127"/>
      <c r="P11" s="128"/>
      <c r="Q11" s="128"/>
      <c r="R11" s="128"/>
      <c r="S11" s="128"/>
      <c r="T11" s="128"/>
      <c r="U11" s="126" t="str">
        <f>IF(I11="","",_xlfn.XLOOKUP($I11,各类选项!$N$2:$N$22,各类选项!P$2:P$22))</f>
        <v/>
      </c>
      <c r="V11" s="126"/>
      <c r="W11" s="129"/>
      <c r="X11" s="130"/>
      <c r="Y11" s="130"/>
      <c r="Z11" s="130"/>
      <c r="AA11" s="130"/>
      <c r="AB11" s="130"/>
      <c r="AC11" s="126" t="str">
        <f>IF(I11="","",_xlfn.XLOOKUP($I11,各类选项!$N$2:$N$22,各类选项!Q$2:Q$22))</f>
        <v/>
      </c>
      <c r="AD11" s="126"/>
      <c r="AE11" s="127"/>
      <c r="AF11" s="128"/>
      <c r="AG11" s="128"/>
      <c r="AH11" s="128"/>
      <c r="AI11" s="128"/>
      <c r="AJ11" s="128"/>
      <c r="AK11" s="126" t="str">
        <f>IF(I11="","",_xlfn.XLOOKUP($I11,各类选项!$N$2:$N$22,各类选项!R$2:R$22))</f>
        <v/>
      </c>
      <c r="AL11" s="126"/>
      <c r="AM11" s="129"/>
      <c r="AN11" s="130"/>
      <c r="AO11" s="130"/>
      <c r="AP11" s="130"/>
      <c r="AQ11" s="130"/>
      <c r="AR11" s="130"/>
      <c r="AS11" s="126" t="str">
        <f>IF(原始数据!L11="","",原始数据!L11)</f>
        <v/>
      </c>
      <c r="AT11" s="126" t="str">
        <f>IF(原始数据!AZ11="","",原始数据!AZ11)</f>
        <v/>
      </c>
      <c r="AU11" s="131"/>
      <c r="AV11" s="131"/>
      <c r="AW11" s="131"/>
      <c r="AX11" s="131"/>
      <c r="AY11" s="132"/>
      <c r="AZ11" s="133"/>
      <c r="BA11" s="133"/>
    </row>
    <row r="12" spans="1:55">
      <c r="A12" s="115">
        <f>输入错误检查!B11+_xlfn.IFS(K12="",0,K12=0,0,K12=1,1)</f>
        <v>0</v>
      </c>
      <c r="C12" s="125">
        <f>IF(原始数据!B12="","",原始数据!B12)</f>
        <v>5</v>
      </c>
      <c r="D12" s="125">
        <f>IF(原始数据!C12="","",原始数据!C12)</f>
        <v>1</v>
      </c>
      <c r="E12" s="125">
        <f>IF(原始数据!D12="","",原始数据!D12)</f>
        <v>1200</v>
      </c>
      <c r="F12" s="125" t="str">
        <f>IF(原始数据!E12="","",原始数据!E12)</f>
        <v>ZETA</v>
      </c>
      <c r="G12" s="125" t="str">
        <f>IF(原始数据!F12="","",原始数据!F12)</f>
        <v>TE</v>
      </c>
      <c r="H12" s="125">
        <f>IF(原始数据!G12="","",原始数据!G12)</f>
        <v>5</v>
      </c>
      <c r="I12" s="125" t="str">
        <f>原始数据!J12</f>
        <v/>
      </c>
      <c r="J12" s="125" t="str">
        <f>IF((原始数据!V12)="","",4-原始数据!V12)</f>
        <v/>
      </c>
      <c r="K12" s="125" t="str">
        <f t="shared" si="2"/>
        <v/>
      </c>
      <c r="L12" s="125">
        <f t="shared" si="3"/>
        <v>0</v>
      </c>
      <c r="M12" s="126" t="str">
        <f>IF(I12="","",_xlfn.XLOOKUP($I12,各类选项!$N$2:$N$22,各类选项!O$2:O$22))</f>
        <v/>
      </c>
      <c r="N12" s="126"/>
      <c r="O12" s="127"/>
      <c r="P12" s="128"/>
      <c r="Q12" s="128"/>
      <c r="R12" s="128"/>
      <c r="S12" s="128"/>
      <c r="T12" s="128"/>
      <c r="U12" s="126" t="str">
        <f>IF(I12="","",_xlfn.XLOOKUP($I12,各类选项!$N$2:$N$22,各类选项!P$2:P$22))</f>
        <v/>
      </c>
      <c r="V12" s="126"/>
      <c r="W12" s="129"/>
      <c r="X12" s="130"/>
      <c r="Y12" s="130"/>
      <c r="Z12" s="130"/>
      <c r="AA12" s="130"/>
      <c r="AB12" s="130"/>
      <c r="AC12" s="126" t="str">
        <f>IF(I12="","",_xlfn.XLOOKUP($I12,各类选项!$N$2:$N$22,各类选项!Q$2:Q$22))</f>
        <v/>
      </c>
      <c r="AD12" s="126"/>
      <c r="AE12" s="127"/>
      <c r="AF12" s="128"/>
      <c r="AG12" s="128"/>
      <c r="AH12" s="128"/>
      <c r="AI12" s="128"/>
      <c r="AJ12" s="128"/>
      <c r="AK12" s="126" t="str">
        <f>IF(I12="","",_xlfn.XLOOKUP($I12,各类选项!$N$2:$N$22,各类选项!R$2:R$22))</f>
        <v/>
      </c>
      <c r="AL12" s="126"/>
      <c r="AM12" s="129"/>
      <c r="AN12" s="130"/>
      <c r="AO12" s="130"/>
      <c r="AP12" s="130"/>
      <c r="AQ12" s="130"/>
      <c r="AR12" s="130"/>
      <c r="AS12" s="126" t="str">
        <f>IF(原始数据!L12="","",原始数据!L12)</f>
        <v/>
      </c>
      <c r="AT12" s="126" t="str">
        <f>IF(原始数据!AZ12="","",原始数据!AZ12)</f>
        <v/>
      </c>
      <c r="AU12" s="131"/>
      <c r="AV12" s="131"/>
      <c r="AW12" s="131"/>
      <c r="AX12" s="131"/>
      <c r="AY12" s="132"/>
      <c r="AZ12" s="133"/>
      <c r="BA12" s="133"/>
    </row>
    <row r="13" spans="1:55">
      <c r="A13" s="115">
        <f>输入错误检查!B12+_xlfn.IFS(K13="",0,K13=0,0,K13=1,1)</f>
        <v>0</v>
      </c>
      <c r="C13" s="125">
        <f>IF(原始数据!B13="","",原始数据!B13)</f>
        <v>5</v>
      </c>
      <c r="D13" s="125">
        <f>IF(原始数据!C13="","",原始数据!C13)</f>
        <v>1</v>
      </c>
      <c r="E13" s="125">
        <f>IF(原始数据!D13="","",原始数据!D13)</f>
        <v>1200</v>
      </c>
      <c r="F13" s="125" t="str">
        <f>IF(原始数据!E13="","",原始数据!E13)</f>
        <v>ZETA</v>
      </c>
      <c r="G13" s="125" t="str">
        <f>IF(原始数据!F13="","",原始数据!F13)</f>
        <v>TE</v>
      </c>
      <c r="H13" s="125" t="str">
        <f>IF(原始数据!G13="","",原始数据!G13)</f>
        <v>加</v>
      </c>
      <c r="I13" s="125" t="str">
        <f>原始数据!J13</f>
        <v/>
      </c>
      <c r="J13" s="125" t="str">
        <f>IF((原始数据!V13)="","",4-原始数据!V13)</f>
        <v/>
      </c>
      <c r="K13" s="125" t="str">
        <f t="shared" si="2"/>
        <v/>
      </c>
      <c r="L13" s="125">
        <f t="shared" si="3"/>
        <v>0</v>
      </c>
      <c r="M13" s="126" t="str">
        <f>IF(I13="","",_xlfn.XLOOKUP($I13,各类选项!$N$2:$N$22,各类选项!O$2:O$22))</f>
        <v/>
      </c>
      <c r="N13" s="126"/>
      <c r="O13" s="127"/>
      <c r="P13" s="128"/>
      <c r="Q13" s="128"/>
      <c r="R13" s="128"/>
      <c r="S13" s="128"/>
      <c r="T13" s="128"/>
      <c r="U13" s="126" t="str">
        <f>IF(I13="","",_xlfn.XLOOKUP($I13,各类选项!$N$2:$N$22,各类选项!P$2:P$22))</f>
        <v/>
      </c>
      <c r="V13" s="126"/>
      <c r="W13" s="129"/>
      <c r="X13" s="130"/>
      <c r="Y13" s="130"/>
      <c r="Z13" s="130"/>
      <c r="AA13" s="130"/>
      <c r="AB13" s="130"/>
      <c r="AC13" s="126" t="str">
        <f>IF(I13="","",_xlfn.XLOOKUP($I13,各类选项!$N$2:$N$22,各类选项!Q$2:Q$22))</f>
        <v/>
      </c>
      <c r="AD13" s="126"/>
      <c r="AE13" s="127"/>
      <c r="AF13" s="128"/>
      <c r="AG13" s="128"/>
      <c r="AH13" s="128"/>
      <c r="AI13" s="128"/>
      <c r="AJ13" s="128"/>
      <c r="AK13" s="126" t="str">
        <f>IF(I13="","",_xlfn.XLOOKUP($I13,各类选项!$N$2:$N$22,各类选项!R$2:R$22))</f>
        <v/>
      </c>
      <c r="AL13" s="126"/>
      <c r="AM13" s="129"/>
      <c r="AN13" s="130"/>
      <c r="AO13" s="130"/>
      <c r="AP13" s="130"/>
      <c r="AQ13" s="130"/>
      <c r="AR13" s="130"/>
      <c r="AS13" s="126" t="str">
        <f>IF(原始数据!L13="","",原始数据!L13)</f>
        <v/>
      </c>
      <c r="AT13" s="126" t="str">
        <f>IF(原始数据!AZ13="","",原始数据!AZ13)</f>
        <v/>
      </c>
      <c r="AU13" s="131"/>
      <c r="AV13" s="131"/>
      <c r="AW13" s="131"/>
      <c r="AX13" s="131"/>
      <c r="AY13" s="132"/>
      <c r="AZ13" s="133"/>
      <c r="BA13" s="133"/>
    </row>
    <row r="14" spans="1:55">
      <c r="A14" s="115">
        <f>输入错误检查!B13+_xlfn.IFS(K14="",0,K14=0,0,K14=1,1)</f>
        <v>0</v>
      </c>
      <c r="C14" s="125">
        <f>IF(原始数据!B14="","",原始数据!B14)</f>
        <v>5</v>
      </c>
      <c r="D14" s="125">
        <f>IF(原始数据!C14="","",原始数据!C14)</f>
        <v>1</v>
      </c>
      <c r="E14" s="125">
        <f>IF(原始数据!D14="","",原始数据!D14)</f>
        <v>1200</v>
      </c>
      <c r="F14" s="125" t="str">
        <f>IF(原始数据!E14="","",原始数据!E14)</f>
        <v>ZETA</v>
      </c>
      <c r="G14" s="125" t="str">
        <f>IF(原始数据!F14="","",原始数据!F14)</f>
        <v>TE</v>
      </c>
      <c r="H14" s="125" t="str">
        <f>IF(原始数据!G14="","",原始数据!G14)</f>
        <v>加</v>
      </c>
      <c r="I14" s="125" t="str">
        <f>原始数据!J14</f>
        <v/>
      </c>
      <c r="J14" s="125" t="str">
        <f>IF((原始数据!V14)="","",4-原始数据!V14)</f>
        <v/>
      </c>
      <c r="K14" s="125" t="str">
        <f t="shared" si="2"/>
        <v/>
      </c>
      <c r="L14" s="125">
        <f t="shared" si="3"/>
        <v>0</v>
      </c>
      <c r="M14" s="126" t="str">
        <f>IF(I14="","",_xlfn.XLOOKUP($I14,各类选项!$N$2:$N$22,各类选项!O$2:O$22))</f>
        <v/>
      </c>
      <c r="N14" s="126"/>
      <c r="O14" s="127"/>
      <c r="P14" s="128"/>
      <c r="Q14" s="128"/>
      <c r="R14" s="128"/>
      <c r="S14" s="128"/>
      <c r="T14" s="128"/>
      <c r="U14" s="126" t="str">
        <f>IF(I14="","",_xlfn.XLOOKUP($I14,各类选项!$N$2:$N$22,各类选项!P$2:P$22))</f>
        <v/>
      </c>
      <c r="V14" s="126"/>
      <c r="W14" s="129"/>
      <c r="X14" s="130"/>
      <c r="Y14" s="130"/>
      <c r="Z14" s="130"/>
      <c r="AA14" s="130"/>
      <c r="AB14" s="130"/>
      <c r="AC14" s="126" t="str">
        <f>IF(I14="","",_xlfn.XLOOKUP($I14,各类选项!$N$2:$N$22,各类选项!Q$2:Q$22))</f>
        <v/>
      </c>
      <c r="AD14" s="126"/>
      <c r="AE14" s="127"/>
      <c r="AF14" s="128"/>
      <c r="AG14" s="128"/>
      <c r="AH14" s="128"/>
      <c r="AI14" s="128"/>
      <c r="AJ14" s="128"/>
      <c r="AK14" s="126" t="str">
        <f>IF(I14="","",_xlfn.XLOOKUP($I14,各类选项!$N$2:$N$22,各类选项!R$2:R$22))</f>
        <v/>
      </c>
      <c r="AL14" s="126"/>
      <c r="AM14" s="129"/>
      <c r="AN14" s="130"/>
      <c r="AO14" s="130"/>
      <c r="AP14" s="130"/>
      <c r="AQ14" s="130"/>
      <c r="AR14" s="130"/>
      <c r="AS14" s="126" t="str">
        <f>IF(原始数据!L14="","",原始数据!L14)</f>
        <v/>
      </c>
      <c r="AT14" s="126" t="str">
        <f>IF(原始数据!AZ14="","",原始数据!AZ14)</f>
        <v/>
      </c>
      <c r="AU14" s="131"/>
      <c r="AV14" s="131"/>
      <c r="AW14" s="131"/>
      <c r="AX14" s="131"/>
      <c r="AY14" s="132"/>
      <c r="AZ14" s="133"/>
      <c r="BA14" s="133"/>
    </row>
    <row r="15" spans="1:55">
      <c r="A15" s="115">
        <f>输入错误检查!B14+_xlfn.IFS(K15="",0,K15=0,0,K15=1,1)</f>
        <v>1</v>
      </c>
      <c r="C15" s="125">
        <f>IF(原始数据!B15="","",原始数据!B15)</f>
        <v>5</v>
      </c>
      <c r="D15" s="125">
        <f>IF(原始数据!C15="","",原始数据!C15)</f>
        <v>1</v>
      </c>
      <c r="E15" s="125">
        <f>IF(原始数据!D15="","",原始数据!D15)</f>
        <v>1400</v>
      </c>
      <c r="F15" s="125" t="str">
        <f>IF(原始数据!E15="","",原始数据!E15)</f>
        <v>FPX.ZQ</v>
      </c>
      <c r="G15" s="125" t="str">
        <f>IF(原始数据!F15="","",原始数据!F15)</f>
        <v>WOLVES</v>
      </c>
      <c r="H15" s="125">
        <f>IF(原始数据!G15="","",原始数据!G15)</f>
        <v>1</v>
      </c>
      <c r="I15" s="125" t="str">
        <f>原始数据!J15</f>
        <v>FPX.ZQ</v>
      </c>
      <c r="J15" s="125">
        <f>IF((原始数据!V15)="","",4-原始数据!V15)</f>
        <v>2</v>
      </c>
      <c r="K15" s="125">
        <f t="shared" si="2"/>
        <v>1</v>
      </c>
      <c r="L15" s="125">
        <f t="shared" si="3"/>
        <v>2</v>
      </c>
      <c r="M15" s="126" t="str">
        <f>IF(I15="","",_xlfn.XLOOKUP($I15,各类选项!$N$2:$N$22,各类选项!O$2:O$22))</f>
        <v>sans</v>
      </c>
      <c r="N15" s="136" t="s">
        <v>267</v>
      </c>
      <c r="O15" s="129">
        <v>0.29</v>
      </c>
      <c r="P15" s="130">
        <v>0</v>
      </c>
      <c r="Q15" s="130">
        <v>0</v>
      </c>
      <c r="R15" s="130">
        <v>0</v>
      </c>
      <c r="S15" s="130">
        <v>80</v>
      </c>
      <c r="T15" s="130" t="s">
        <v>291</v>
      </c>
      <c r="U15" s="126" t="str">
        <f>IF(I15="","",_xlfn.XLOOKUP($I15,各类选项!$N$2:$N$22,各类选项!P$2:P$22))</f>
        <v>lin</v>
      </c>
      <c r="V15" s="136" t="s">
        <v>228</v>
      </c>
      <c r="W15" s="127">
        <v>2.15</v>
      </c>
      <c r="X15" s="128">
        <v>0</v>
      </c>
      <c r="Y15" s="128">
        <v>3</v>
      </c>
      <c r="Z15" s="128">
        <v>1</v>
      </c>
      <c r="AA15" s="128">
        <v>104</v>
      </c>
      <c r="AB15" s="128" t="s">
        <v>413</v>
      </c>
      <c r="AC15" s="126" t="str">
        <f>IF(I15="","",_xlfn.XLOOKUP($I15,各类选项!$N$2:$N$22,各类选项!Q$2:Q$22))</f>
        <v>yuan</v>
      </c>
      <c r="AD15" s="136" t="s">
        <v>261</v>
      </c>
      <c r="AE15" s="129">
        <v>2.85</v>
      </c>
      <c r="AF15" s="130">
        <v>0</v>
      </c>
      <c r="AG15" s="130">
        <v>1</v>
      </c>
      <c r="AH15" s="130">
        <v>1</v>
      </c>
      <c r="AI15" s="130">
        <v>64</v>
      </c>
      <c r="AJ15" s="130" t="s">
        <v>413</v>
      </c>
      <c r="AK15" s="126" t="str">
        <f>IF(I15="","",_xlfn.XLOOKUP($I15,各类选项!$N$2:$N$22,各类选项!R$2:R$22))</f>
        <v>stian</v>
      </c>
      <c r="AL15" s="136" t="s">
        <v>183</v>
      </c>
      <c r="AM15" s="127">
        <v>2.56</v>
      </c>
      <c r="AN15" s="128">
        <v>0</v>
      </c>
      <c r="AO15" s="128">
        <v>0</v>
      </c>
      <c r="AP15" s="128">
        <v>2</v>
      </c>
      <c r="AQ15" s="128">
        <v>77</v>
      </c>
      <c r="AR15" s="128" t="s">
        <v>291</v>
      </c>
      <c r="AS15" s="126" t="str">
        <f>IF(原始数据!L15="","",原始数据!L15)</f>
        <v>choai</v>
      </c>
      <c r="AT15" s="126" t="str">
        <f>IF(原始数据!AZ15="","",原始数据!AZ15)</f>
        <v>台球手</v>
      </c>
      <c r="AU15" s="137">
        <v>0</v>
      </c>
      <c r="AV15" s="137">
        <v>6</v>
      </c>
      <c r="AW15" s="137">
        <v>13</v>
      </c>
      <c r="AX15" s="137">
        <v>2</v>
      </c>
      <c r="AY15" s="138">
        <v>6</v>
      </c>
      <c r="AZ15" s="133">
        <v>8</v>
      </c>
      <c r="BA15" s="133">
        <v>16</v>
      </c>
      <c r="BB15" s="134" t="s">
        <v>184</v>
      </c>
      <c r="BC15" s="134"/>
    </row>
    <row r="16" spans="1:55">
      <c r="A16" s="115">
        <f>输入错误检查!B15+_xlfn.IFS(K16="",0,K16=0,0,K16=1,1)</f>
        <v>1</v>
      </c>
      <c r="C16" s="125">
        <f>IF(原始数据!B16="","",原始数据!B16)</f>
        <v>5</v>
      </c>
      <c r="D16" s="125">
        <f>IF(原始数据!C16="","",原始数据!C16)</f>
        <v>1</v>
      </c>
      <c r="E16" s="125">
        <f>IF(原始数据!D16="","",原始数据!D16)</f>
        <v>1400</v>
      </c>
      <c r="F16" s="125" t="str">
        <f>IF(原始数据!E16="","",原始数据!E16)</f>
        <v>FPX.ZQ</v>
      </c>
      <c r="G16" s="125" t="str">
        <f>IF(原始数据!F16="","",原始数据!F16)</f>
        <v>WOLVES</v>
      </c>
      <c r="H16" s="125">
        <f>IF(原始数据!G16="","",原始数据!G16)</f>
        <v>1</v>
      </c>
      <c r="I16" s="125" t="str">
        <f>原始数据!J16</f>
        <v>WOLVES</v>
      </c>
      <c r="J16" s="125">
        <f>IF((原始数据!V16)="","",4-原始数据!V16)</f>
        <v>2</v>
      </c>
      <c r="K16" s="125">
        <f t="shared" si="2"/>
        <v>1</v>
      </c>
      <c r="L16" s="125">
        <f t="shared" si="3"/>
        <v>2</v>
      </c>
      <c r="M16" s="126" t="str">
        <f>IF(I16="","",_xlfn.XLOOKUP($I16,各类选项!$N$2:$N$22,各类选项!O$2:O$22))</f>
        <v>jelly</v>
      </c>
      <c r="N16" s="136" t="s">
        <v>254</v>
      </c>
      <c r="O16" s="129">
        <v>1.28</v>
      </c>
      <c r="P16" s="130">
        <v>0</v>
      </c>
      <c r="Q16" s="130">
        <v>0</v>
      </c>
      <c r="R16" s="130">
        <v>0</v>
      </c>
      <c r="S16" s="130">
        <v>120</v>
      </c>
      <c r="T16" s="130" t="s">
        <v>413</v>
      </c>
      <c r="U16" s="126" t="str">
        <f>IF(I16="","",_xlfn.XLOOKUP($I16,各类选项!$N$2:$N$22,各类选项!P$2:P$22))</f>
        <v>lemon</v>
      </c>
      <c r="V16" s="136" t="s">
        <v>97</v>
      </c>
      <c r="W16" s="127">
        <v>1.9</v>
      </c>
      <c r="X16" s="128">
        <v>1</v>
      </c>
      <c r="Y16" s="128">
        <v>2</v>
      </c>
      <c r="Z16" s="128">
        <v>0</v>
      </c>
      <c r="AA16" s="128">
        <v>64</v>
      </c>
      <c r="AB16" s="128" t="s">
        <v>291</v>
      </c>
      <c r="AC16" s="126" t="str">
        <f>IF(I16="","",_xlfn.XLOOKUP($I16,各类选项!$N$2:$N$22,各类选项!Q$2:Q$22))</f>
        <v>tian</v>
      </c>
      <c r="AD16" s="136" t="s">
        <v>221</v>
      </c>
      <c r="AE16" s="129">
        <v>2.1</v>
      </c>
      <c r="AF16" s="130">
        <v>0</v>
      </c>
      <c r="AG16" s="130">
        <v>1</v>
      </c>
      <c r="AH16" s="130">
        <v>0</v>
      </c>
      <c r="AI16" s="130">
        <v>38</v>
      </c>
      <c r="AJ16" s="130" t="s">
        <v>413</v>
      </c>
      <c r="AK16" s="126" t="str">
        <f>IF(I16="","",_xlfn.XLOOKUP($I16,各类选项!$N$2:$N$22,各类选项!R$2:R$22))</f>
        <v>xmx</v>
      </c>
      <c r="AL16" s="136" t="s">
        <v>228</v>
      </c>
      <c r="AM16" s="127">
        <v>0</v>
      </c>
      <c r="AN16" s="128">
        <v>0</v>
      </c>
      <c r="AO16" s="128">
        <v>0</v>
      </c>
      <c r="AP16" s="128">
        <v>0</v>
      </c>
      <c r="AQ16" s="128">
        <v>43</v>
      </c>
      <c r="AR16" s="128" t="s">
        <v>291</v>
      </c>
      <c r="AS16" s="126" t="str">
        <f>IF(原始数据!L16="","",原始数据!L16)</f>
        <v>dongx</v>
      </c>
      <c r="AT16" s="126" t="str">
        <f>IF(原始数据!AZ16="","",原始数据!AZ16)</f>
        <v>梦之女巫</v>
      </c>
      <c r="AU16" s="137">
        <v>0</v>
      </c>
      <c r="AV16" s="137">
        <v>7</v>
      </c>
      <c r="AW16" s="137">
        <v>9</v>
      </c>
      <c r="AX16" s="137">
        <v>0</v>
      </c>
      <c r="AY16" s="138">
        <v>5</v>
      </c>
      <c r="AZ16" s="133">
        <v>7</v>
      </c>
      <c r="BA16" s="133">
        <v>55</v>
      </c>
      <c r="BB16" s="95"/>
      <c r="BC16" s="95"/>
    </row>
    <row r="17" spans="1:55">
      <c r="A17" s="115">
        <f>输入错误检查!B16+_xlfn.IFS(K17="",0,K17=0,0,K17=1,1)</f>
        <v>1</v>
      </c>
      <c r="C17" s="125">
        <f>IF(原始数据!B17="","",原始数据!B17)</f>
        <v>5</v>
      </c>
      <c r="D17" s="125">
        <f>IF(原始数据!C17="","",原始数据!C17)</f>
        <v>1</v>
      </c>
      <c r="E17" s="125">
        <f>IF(原始数据!D17="","",原始数据!D17)</f>
        <v>1400</v>
      </c>
      <c r="F17" s="125" t="str">
        <f>IF(原始数据!E17="","",原始数据!E17)</f>
        <v>FPX.ZQ</v>
      </c>
      <c r="G17" s="125" t="str">
        <f>IF(原始数据!F17="","",原始数据!F17)</f>
        <v>WOLVES</v>
      </c>
      <c r="H17" s="125">
        <f>IF(原始数据!G17="","",原始数据!G17)</f>
        <v>2</v>
      </c>
      <c r="I17" s="125" t="str">
        <f>原始数据!J17</f>
        <v>WOLVES</v>
      </c>
      <c r="J17" s="125">
        <f>IF((原始数据!V17)="","",4-原始数据!V17)</f>
        <v>1</v>
      </c>
      <c r="K17" s="125">
        <f t="shared" si="2"/>
        <v>1</v>
      </c>
      <c r="L17" s="125">
        <f t="shared" si="3"/>
        <v>1</v>
      </c>
      <c r="M17" s="126" t="str">
        <f>IF(I17="","",_xlfn.XLOOKUP($I17,各类选项!$N$2:$N$22,各类选项!O$2:O$22))</f>
        <v>jelly</v>
      </c>
      <c r="N17" s="136" t="s">
        <v>259</v>
      </c>
      <c r="O17" s="129">
        <v>0</v>
      </c>
      <c r="P17" s="130">
        <v>0</v>
      </c>
      <c r="Q17" s="130">
        <v>0</v>
      </c>
      <c r="R17" s="130">
        <v>0</v>
      </c>
      <c r="S17" s="130">
        <v>83</v>
      </c>
      <c r="T17" s="130" t="s">
        <v>291</v>
      </c>
      <c r="U17" s="126" t="str">
        <f>IF(I17="","",_xlfn.XLOOKUP($I17,各类选项!$N$2:$N$22,各类选项!P$2:P$22))</f>
        <v>lemon</v>
      </c>
      <c r="V17" s="136" t="s">
        <v>269</v>
      </c>
      <c r="W17" s="127">
        <v>1.59</v>
      </c>
      <c r="X17" s="128">
        <v>1</v>
      </c>
      <c r="Y17" s="128">
        <v>1</v>
      </c>
      <c r="Z17" s="128">
        <v>0</v>
      </c>
      <c r="AA17" s="128">
        <v>59</v>
      </c>
      <c r="AB17" s="128" t="s">
        <v>291</v>
      </c>
      <c r="AC17" s="126" t="str">
        <f>IF(I17="","",_xlfn.XLOOKUP($I17,各类选项!$N$2:$N$22,各类选项!Q$2:Q$22))</f>
        <v>tian</v>
      </c>
      <c r="AD17" s="136" t="s">
        <v>255</v>
      </c>
      <c r="AE17" s="129">
        <v>2.29</v>
      </c>
      <c r="AF17" s="130">
        <v>0</v>
      </c>
      <c r="AG17" s="130">
        <v>1</v>
      </c>
      <c r="AH17" s="130">
        <v>0</v>
      </c>
      <c r="AI17" s="130">
        <v>51</v>
      </c>
      <c r="AJ17" s="130" t="s">
        <v>291</v>
      </c>
      <c r="AK17" s="126" t="str">
        <f>IF(I17="","",_xlfn.XLOOKUP($I17,各类选项!$N$2:$N$22,各类选项!R$2:R$22))</f>
        <v>xmx</v>
      </c>
      <c r="AL17" s="136" t="s">
        <v>164</v>
      </c>
      <c r="AM17" s="127">
        <v>2.63</v>
      </c>
      <c r="AN17" s="128">
        <v>0</v>
      </c>
      <c r="AO17" s="128">
        <v>2</v>
      </c>
      <c r="AP17" s="128">
        <v>0</v>
      </c>
      <c r="AQ17" s="128">
        <v>27</v>
      </c>
      <c r="AR17" s="128" t="s">
        <v>413</v>
      </c>
      <c r="AS17" s="126" t="str">
        <f>IF(原始数据!L17="","",原始数据!L17)</f>
        <v>dongx</v>
      </c>
      <c r="AT17" s="126" t="str">
        <f>IF(原始数据!AZ17="","",原始数据!AZ17)</f>
        <v>歌剧演员</v>
      </c>
      <c r="AU17" s="137">
        <v>0</v>
      </c>
      <c r="AV17" s="137">
        <v>6</v>
      </c>
      <c r="AW17" s="137">
        <v>13</v>
      </c>
      <c r="AX17" s="137">
        <v>2</v>
      </c>
      <c r="AY17" s="138">
        <v>8</v>
      </c>
      <c r="AZ17" s="133">
        <v>7</v>
      </c>
      <c r="BA17" s="133">
        <v>24</v>
      </c>
      <c r="BB17" s="95"/>
      <c r="BC17" s="95"/>
    </row>
    <row r="18" spans="1:55">
      <c r="A18" s="115">
        <f>输入错误检查!B17+_xlfn.IFS(K18="",0,K18=0,0,K18=1,1)</f>
        <v>1</v>
      </c>
      <c r="C18" s="125">
        <f>IF(原始数据!B18="","",原始数据!B18)</f>
        <v>5</v>
      </c>
      <c r="D18" s="125">
        <f>IF(原始数据!C18="","",原始数据!C18)</f>
        <v>1</v>
      </c>
      <c r="E18" s="125">
        <f>IF(原始数据!D18="","",原始数据!D18)</f>
        <v>1400</v>
      </c>
      <c r="F18" s="125" t="str">
        <f>IF(原始数据!E18="","",原始数据!E18)</f>
        <v>FPX.ZQ</v>
      </c>
      <c r="G18" s="125" t="str">
        <f>IF(原始数据!F18="","",原始数据!F18)</f>
        <v>WOLVES</v>
      </c>
      <c r="H18" s="125">
        <f>IF(原始数据!G18="","",原始数据!G18)</f>
        <v>2</v>
      </c>
      <c r="I18" s="125" t="str">
        <f>原始数据!J18</f>
        <v>FPX.ZQ</v>
      </c>
      <c r="J18" s="125">
        <f>IF((原始数据!V18)="","",4-原始数据!V18)</f>
        <v>3</v>
      </c>
      <c r="K18" s="125">
        <f t="shared" si="2"/>
        <v>1</v>
      </c>
      <c r="L18" s="125">
        <f t="shared" si="3"/>
        <v>3</v>
      </c>
      <c r="M18" s="126" t="str">
        <f>IF(I18="","",_xlfn.XLOOKUP($I18,各类选项!$N$2:$N$22,各类选项!O$2:O$22))</f>
        <v>sans</v>
      </c>
      <c r="N18" s="136" t="s">
        <v>97</v>
      </c>
      <c r="O18" s="129">
        <v>1.12</v>
      </c>
      <c r="P18" s="130">
        <v>0</v>
      </c>
      <c r="Q18" s="130">
        <v>1</v>
      </c>
      <c r="R18" s="130">
        <v>1</v>
      </c>
      <c r="S18" s="130">
        <v>88</v>
      </c>
      <c r="T18" s="130" t="s">
        <v>413</v>
      </c>
      <c r="U18" s="126" t="str">
        <f>IF(I18="","",_xlfn.XLOOKUP($I18,各类选项!$N$2:$N$22,各类选项!P$2:P$22))</f>
        <v>lin</v>
      </c>
      <c r="V18" s="136" t="s">
        <v>164</v>
      </c>
      <c r="W18" s="127">
        <v>1.56</v>
      </c>
      <c r="X18" s="128">
        <v>0</v>
      </c>
      <c r="Y18" s="128">
        <v>1</v>
      </c>
      <c r="Z18" s="128">
        <v>0</v>
      </c>
      <c r="AA18" s="128">
        <v>18</v>
      </c>
      <c r="AB18" s="128" t="s">
        <v>413</v>
      </c>
      <c r="AC18" s="126" t="str">
        <f>IF(I18="","",_xlfn.XLOOKUP($I18,各类选项!$N$2:$N$22,各类选项!Q$2:Q$22))</f>
        <v>yuan</v>
      </c>
      <c r="AD18" s="136" t="s">
        <v>266</v>
      </c>
      <c r="AE18" s="129">
        <v>2</v>
      </c>
      <c r="AF18" s="130">
        <v>0</v>
      </c>
      <c r="AG18" s="130">
        <v>0</v>
      </c>
      <c r="AH18" s="130">
        <v>0</v>
      </c>
      <c r="AI18" s="130">
        <v>97</v>
      </c>
      <c r="AJ18" s="130" t="s">
        <v>413</v>
      </c>
      <c r="AK18" s="126" t="str">
        <f>IF(I18="","",_xlfn.XLOOKUP($I18,各类选项!$N$2:$N$22,各类选项!R$2:R$22))</f>
        <v>stian</v>
      </c>
      <c r="AL18" s="136" t="s">
        <v>253</v>
      </c>
      <c r="AM18" s="127">
        <v>0.58</v>
      </c>
      <c r="AN18" s="128">
        <v>1</v>
      </c>
      <c r="AO18" s="128">
        <v>1</v>
      </c>
      <c r="AP18" s="128">
        <v>0</v>
      </c>
      <c r="AQ18" s="128">
        <v>75</v>
      </c>
      <c r="AR18" s="128" t="s">
        <v>291</v>
      </c>
      <c r="AS18" s="126" t="str">
        <f>IF(原始数据!L18="","",原始数据!L18)</f>
        <v>choai</v>
      </c>
      <c r="AT18" s="126" t="str">
        <f>IF(原始数据!AZ18="","",原始数据!AZ18)</f>
        <v>歌剧演员</v>
      </c>
      <c r="AU18" s="137">
        <v>0</v>
      </c>
      <c r="AV18" s="137">
        <v>7</v>
      </c>
      <c r="AW18" s="137">
        <v>13</v>
      </c>
      <c r="AX18" s="137">
        <v>1</v>
      </c>
      <c r="AY18" s="138">
        <v>7</v>
      </c>
      <c r="AZ18" s="135">
        <v>6</v>
      </c>
      <c r="BA18" s="133">
        <v>11</v>
      </c>
      <c r="BB18" s="95"/>
      <c r="BC18" s="95"/>
    </row>
    <row r="19" spans="1:55">
      <c r="A19" s="115">
        <f>输入错误检查!B18+_xlfn.IFS(K19="",0,K19=0,0,K19=1,1)</f>
        <v>1</v>
      </c>
      <c r="C19" s="125">
        <f>IF(原始数据!B19="","",原始数据!B19)</f>
        <v>5</v>
      </c>
      <c r="D19" s="125">
        <f>IF(原始数据!C19="","",原始数据!C19)</f>
        <v>1</v>
      </c>
      <c r="E19" s="125">
        <f>IF(原始数据!D19="","",原始数据!D19)</f>
        <v>1400</v>
      </c>
      <c r="F19" s="125" t="str">
        <f>IF(原始数据!E19="","",原始数据!E19)</f>
        <v>FPX.ZQ</v>
      </c>
      <c r="G19" s="125" t="str">
        <f>IF(原始数据!F19="","",原始数据!F19)</f>
        <v>WOLVES</v>
      </c>
      <c r="H19" s="125">
        <f>IF(原始数据!G19="","",原始数据!G19)</f>
        <v>3</v>
      </c>
      <c r="I19" s="125" t="str">
        <f>原始数据!J19</f>
        <v>WOLVES</v>
      </c>
      <c r="J19" s="125">
        <f>IF((原始数据!V19)="","",4-原始数据!V19)</f>
        <v>1</v>
      </c>
      <c r="K19" s="125">
        <f t="shared" si="2"/>
        <v>1</v>
      </c>
      <c r="L19" s="125">
        <f t="shared" si="3"/>
        <v>1</v>
      </c>
      <c r="M19" s="126" t="str">
        <f>IF(I19="","",_xlfn.XLOOKUP($I19,各类选项!$N$2:$N$22,各类选项!O$2:O$22))</f>
        <v>jelly</v>
      </c>
      <c r="N19" s="136" t="s">
        <v>86</v>
      </c>
      <c r="O19" s="129">
        <v>1.9</v>
      </c>
      <c r="P19" s="130">
        <v>0</v>
      </c>
      <c r="Q19" s="130">
        <v>2</v>
      </c>
      <c r="R19" s="130">
        <v>0</v>
      </c>
      <c r="S19" s="130">
        <v>186</v>
      </c>
      <c r="T19" s="130" t="s">
        <v>291</v>
      </c>
      <c r="U19" s="126" t="str">
        <f>IF(I19="","",_xlfn.XLOOKUP($I19,各类选项!$N$2:$N$22,各类选项!P$2:P$22))</f>
        <v>lemon</v>
      </c>
      <c r="V19" s="136" t="s">
        <v>217</v>
      </c>
      <c r="W19" s="127">
        <v>1.85</v>
      </c>
      <c r="X19" s="128">
        <v>0</v>
      </c>
      <c r="Y19" s="128">
        <v>0</v>
      </c>
      <c r="Z19" s="128">
        <v>0</v>
      </c>
      <c r="AA19" s="128">
        <v>69</v>
      </c>
      <c r="AB19" s="128" t="s">
        <v>291</v>
      </c>
      <c r="AC19" s="126" t="str">
        <f>IF(I19="","",_xlfn.XLOOKUP($I19,各类选项!$N$2:$N$22,各类选项!Q$2:Q$22))</f>
        <v>tian</v>
      </c>
      <c r="AD19" s="136" t="s">
        <v>266</v>
      </c>
      <c r="AE19" s="129">
        <v>0.1</v>
      </c>
      <c r="AF19" s="130">
        <v>0</v>
      </c>
      <c r="AG19" s="130">
        <v>0</v>
      </c>
      <c r="AH19" s="130">
        <v>1</v>
      </c>
      <c r="AI19" s="130">
        <v>103</v>
      </c>
      <c r="AJ19" s="130" t="s">
        <v>291</v>
      </c>
      <c r="AK19" s="126" t="str">
        <f>IF(I19="","",_xlfn.XLOOKUP($I19,各类选项!$N$2:$N$22,各类选项!R$2:R$22))</f>
        <v>xmx</v>
      </c>
      <c r="AL19" s="136" t="s">
        <v>235</v>
      </c>
      <c r="AM19" s="127">
        <v>2.13</v>
      </c>
      <c r="AN19" s="128">
        <v>0</v>
      </c>
      <c r="AO19" s="128">
        <v>3</v>
      </c>
      <c r="AP19" s="128">
        <v>0</v>
      </c>
      <c r="AQ19" s="128">
        <v>93</v>
      </c>
      <c r="AR19" s="128" t="s">
        <v>413</v>
      </c>
      <c r="AS19" s="126" t="str">
        <f>IF(原始数据!L19="","",原始数据!L19)</f>
        <v>dongx</v>
      </c>
      <c r="AT19" s="126" t="str">
        <f>IF(原始数据!AZ19="","",原始数据!AZ19)</f>
        <v>时空之影</v>
      </c>
      <c r="AU19" s="137">
        <v>0</v>
      </c>
      <c r="AV19" s="137">
        <v>4</v>
      </c>
      <c r="AW19" s="137">
        <v>13</v>
      </c>
      <c r="AX19" s="137">
        <v>0</v>
      </c>
      <c r="AY19" s="138">
        <v>9</v>
      </c>
      <c r="AZ19" s="133">
        <v>11</v>
      </c>
      <c r="BA19" s="133">
        <v>35</v>
      </c>
      <c r="BB19" s="95"/>
      <c r="BC19" s="95"/>
    </row>
    <row r="20" spans="1:55">
      <c r="A20" s="115">
        <f>输入错误检查!B19+_xlfn.IFS(K20="",0,K20=0,0,K20=1,1)</f>
        <v>0</v>
      </c>
      <c r="C20" s="125">
        <f>IF(原始数据!B20="","",原始数据!B20)</f>
        <v>5</v>
      </c>
      <c r="D20" s="125">
        <f>IF(原始数据!C20="","",原始数据!C20)</f>
        <v>1</v>
      </c>
      <c r="E20" s="125">
        <f>IF(原始数据!D20="","",原始数据!D20)</f>
        <v>1400</v>
      </c>
      <c r="F20" s="125" t="str">
        <f>IF(原始数据!E20="","",原始数据!E20)</f>
        <v>FPX.ZQ</v>
      </c>
      <c r="G20" s="125" t="str">
        <f>IF(原始数据!F20="","",原始数据!F20)</f>
        <v>WOLVES</v>
      </c>
      <c r="H20" s="125">
        <f>IF(原始数据!G20="","",原始数据!G20)</f>
        <v>3</v>
      </c>
      <c r="I20" s="125" t="str">
        <f>原始数据!J20</f>
        <v/>
      </c>
      <c r="J20" s="125" t="str">
        <f>IF((原始数据!V20)="","",4-原始数据!V20)</f>
        <v/>
      </c>
      <c r="K20" s="125" t="str">
        <f t="shared" si="2"/>
        <v/>
      </c>
      <c r="L20" s="125">
        <f t="shared" si="3"/>
        <v>0</v>
      </c>
      <c r="M20" s="126" t="str">
        <f>IF(I20="","",_xlfn.XLOOKUP($I20,各类选项!$N$2:$N$22,各类选项!O$2:O$22))</f>
        <v/>
      </c>
      <c r="N20" s="139"/>
      <c r="O20" s="129"/>
      <c r="P20" s="130"/>
      <c r="Q20" s="130"/>
      <c r="R20" s="130"/>
      <c r="S20" s="130"/>
      <c r="T20" s="130"/>
      <c r="U20" s="126" t="str">
        <f>IF(I20="","",_xlfn.XLOOKUP($I20,各类选项!$N$2:$N$22,各类选项!P$2:P$22))</f>
        <v/>
      </c>
      <c r="V20" s="139"/>
      <c r="W20" s="127"/>
      <c r="X20" s="128"/>
      <c r="Y20" s="128"/>
      <c r="Z20" s="128"/>
      <c r="AA20" s="128"/>
      <c r="AB20" s="128"/>
      <c r="AC20" s="126" t="str">
        <f>IF(I20="","",_xlfn.XLOOKUP($I20,各类选项!$N$2:$N$22,各类选项!Q$2:Q$22))</f>
        <v/>
      </c>
      <c r="AD20" s="139"/>
      <c r="AE20" s="129"/>
      <c r="AF20" s="130"/>
      <c r="AG20" s="130"/>
      <c r="AH20" s="130"/>
      <c r="AI20" s="130"/>
      <c r="AJ20" s="130"/>
      <c r="AK20" s="126" t="str">
        <f>IF(I20="","",_xlfn.XLOOKUP($I20,各类选项!$N$2:$N$22,各类选项!R$2:R$22))</f>
        <v/>
      </c>
      <c r="AL20" s="139"/>
      <c r="AM20" s="127"/>
      <c r="AN20" s="128"/>
      <c r="AO20" s="128"/>
      <c r="AP20" s="128"/>
      <c r="AQ20" s="128"/>
      <c r="AR20" s="128"/>
      <c r="AS20" s="126" t="str">
        <f>IF(原始数据!L20="","",原始数据!L20)</f>
        <v/>
      </c>
      <c r="AT20" s="126" t="str">
        <f>IF(原始数据!AZ20="","",原始数据!AZ20)</f>
        <v/>
      </c>
      <c r="AU20" s="137"/>
      <c r="AV20" s="137"/>
      <c r="AW20" s="137"/>
      <c r="AX20" s="137"/>
      <c r="AY20" s="138"/>
      <c r="AZ20" s="133"/>
      <c r="BA20" s="133"/>
      <c r="BB20" s="95"/>
      <c r="BC20" s="95"/>
    </row>
    <row r="21" spans="1:55">
      <c r="A21" s="115">
        <f>输入错误检查!B20+_xlfn.IFS(K21="",0,K21=0,0,K21=1,1)</f>
        <v>0</v>
      </c>
      <c r="C21" s="125">
        <f>IF(原始数据!B21="","",原始数据!B21)</f>
        <v>5</v>
      </c>
      <c r="D21" s="125">
        <f>IF(原始数据!C21="","",原始数据!C21)</f>
        <v>1</v>
      </c>
      <c r="E21" s="125">
        <f>IF(原始数据!D21="","",原始数据!D21)</f>
        <v>1400</v>
      </c>
      <c r="F21" s="125" t="str">
        <f>IF(原始数据!E21="","",原始数据!E21)</f>
        <v>FPX.ZQ</v>
      </c>
      <c r="G21" s="125" t="str">
        <f>IF(原始数据!F21="","",原始数据!F21)</f>
        <v>WOLVES</v>
      </c>
      <c r="H21" s="125">
        <f>IF(原始数据!G21="","",原始数据!G21)</f>
        <v>4</v>
      </c>
      <c r="I21" s="125" t="str">
        <f>原始数据!J21</f>
        <v/>
      </c>
      <c r="J21" s="125" t="str">
        <f>IF((原始数据!V21)="","",4-原始数据!V21)</f>
        <v/>
      </c>
      <c r="K21" s="125" t="str">
        <f t="shared" si="2"/>
        <v/>
      </c>
      <c r="L21" s="125">
        <f t="shared" si="3"/>
        <v>0</v>
      </c>
      <c r="M21" s="126" t="str">
        <f>IF(I21="","",_xlfn.XLOOKUP($I21,各类选项!$N$2:$N$22,各类选项!O$2:O$22))</f>
        <v/>
      </c>
      <c r="N21" s="139"/>
      <c r="O21" s="129"/>
      <c r="P21" s="130"/>
      <c r="Q21" s="130"/>
      <c r="R21" s="130"/>
      <c r="S21" s="130"/>
      <c r="T21" s="130"/>
      <c r="U21" s="126" t="str">
        <f>IF(I21="","",_xlfn.XLOOKUP($I21,各类选项!$N$2:$N$22,各类选项!P$2:P$22))</f>
        <v/>
      </c>
      <c r="V21" s="139"/>
      <c r="W21" s="127"/>
      <c r="X21" s="128"/>
      <c r="Y21" s="128"/>
      <c r="Z21" s="128"/>
      <c r="AA21" s="128"/>
      <c r="AB21" s="128"/>
      <c r="AC21" s="126" t="str">
        <f>IF(I21="","",_xlfn.XLOOKUP($I21,各类选项!$N$2:$N$22,各类选项!Q$2:Q$22))</f>
        <v/>
      </c>
      <c r="AD21" s="139"/>
      <c r="AE21" s="129"/>
      <c r="AF21" s="130"/>
      <c r="AG21" s="130"/>
      <c r="AH21" s="130"/>
      <c r="AI21" s="130"/>
      <c r="AJ21" s="130"/>
      <c r="AK21" s="126" t="str">
        <f>IF(I21="","",_xlfn.XLOOKUP($I21,各类选项!$N$2:$N$22,各类选项!R$2:R$22))</f>
        <v/>
      </c>
      <c r="AL21" s="139"/>
      <c r="AM21" s="127"/>
      <c r="AN21" s="128"/>
      <c r="AO21" s="128"/>
      <c r="AP21" s="128"/>
      <c r="AQ21" s="128"/>
      <c r="AR21" s="128"/>
      <c r="AS21" s="126" t="str">
        <f>IF(原始数据!L21="","",原始数据!L21)</f>
        <v/>
      </c>
      <c r="AT21" s="126" t="str">
        <f>IF(原始数据!AZ21="","",原始数据!AZ21)</f>
        <v/>
      </c>
      <c r="AU21" s="137"/>
      <c r="AV21" s="137"/>
      <c r="AW21" s="137"/>
      <c r="AX21" s="137"/>
      <c r="AY21" s="138"/>
      <c r="AZ21" s="133"/>
      <c r="BA21" s="133"/>
      <c r="BB21" s="95"/>
      <c r="BC21" s="95"/>
    </row>
    <row r="22" spans="1:55">
      <c r="A22" s="115">
        <f>输入错误检查!B21+_xlfn.IFS(K22="",0,K22=0,0,K22=1,1)</f>
        <v>0</v>
      </c>
      <c r="C22" s="125">
        <f>IF(原始数据!B22="","",原始数据!B22)</f>
        <v>5</v>
      </c>
      <c r="D22" s="125">
        <f>IF(原始数据!C22="","",原始数据!C22)</f>
        <v>1</v>
      </c>
      <c r="E22" s="125">
        <f>IF(原始数据!D22="","",原始数据!D22)</f>
        <v>1400</v>
      </c>
      <c r="F22" s="125" t="str">
        <f>IF(原始数据!E22="","",原始数据!E22)</f>
        <v>FPX.ZQ</v>
      </c>
      <c r="G22" s="125" t="str">
        <f>IF(原始数据!F22="","",原始数据!F22)</f>
        <v>WOLVES</v>
      </c>
      <c r="H22" s="125">
        <f>IF(原始数据!G22="","",原始数据!G22)</f>
        <v>4</v>
      </c>
      <c r="I22" s="125" t="str">
        <f>原始数据!J22</f>
        <v/>
      </c>
      <c r="J22" s="125" t="str">
        <f>IF((原始数据!V22)="","",4-原始数据!V22)</f>
        <v/>
      </c>
      <c r="K22" s="125" t="str">
        <f t="shared" si="2"/>
        <v/>
      </c>
      <c r="L22" s="125">
        <f t="shared" si="3"/>
        <v>0</v>
      </c>
      <c r="M22" s="126" t="str">
        <f>IF(I22="","",_xlfn.XLOOKUP($I22,各类选项!$N$2:$N$22,各类选项!O$2:O$22))</f>
        <v/>
      </c>
      <c r="N22" s="139"/>
      <c r="O22" s="129"/>
      <c r="P22" s="130"/>
      <c r="Q22" s="130"/>
      <c r="R22" s="130"/>
      <c r="S22" s="130"/>
      <c r="T22" s="130"/>
      <c r="U22" s="126" t="str">
        <f>IF(I22="","",_xlfn.XLOOKUP($I22,各类选项!$N$2:$N$22,各类选项!P$2:P$22))</f>
        <v/>
      </c>
      <c r="V22" s="139"/>
      <c r="W22" s="127"/>
      <c r="X22" s="128"/>
      <c r="Y22" s="128"/>
      <c r="Z22" s="128"/>
      <c r="AA22" s="128"/>
      <c r="AB22" s="128"/>
      <c r="AC22" s="126" t="str">
        <f>IF(I22="","",_xlfn.XLOOKUP($I22,各类选项!$N$2:$N$22,各类选项!Q$2:Q$22))</f>
        <v/>
      </c>
      <c r="AD22" s="139"/>
      <c r="AE22" s="129"/>
      <c r="AF22" s="130"/>
      <c r="AG22" s="130"/>
      <c r="AH22" s="130"/>
      <c r="AI22" s="130"/>
      <c r="AJ22" s="130"/>
      <c r="AK22" s="126" t="str">
        <f>IF(I22="","",_xlfn.XLOOKUP($I22,各类选项!$N$2:$N$22,各类选项!R$2:R$22))</f>
        <v/>
      </c>
      <c r="AL22" s="139"/>
      <c r="AM22" s="127"/>
      <c r="AN22" s="128"/>
      <c r="AO22" s="128"/>
      <c r="AP22" s="128"/>
      <c r="AQ22" s="128"/>
      <c r="AR22" s="128"/>
      <c r="AS22" s="126" t="str">
        <f>IF(原始数据!L22="","",原始数据!L22)</f>
        <v/>
      </c>
      <c r="AT22" s="126" t="str">
        <f>IF(原始数据!AZ22="","",原始数据!AZ22)</f>
        <v/>
      </c>
      <c r="AU22" s="137"/>
      <c r="AV22" s="137"/>
      <c r="AW22" s="137"/>
      <c r="AX22" s="137"/>
      <c r="AY22" s="138"/>
      <c r="AZ22" s="133"/>
      <c r="BA22" s="133"/>
      <c r="BB22" s="95"/>
      <c r="BC22" s="95"/>
    </row>
    <row r="23" spans="1:55">
      <c r="A23" s="115">
        <f>输入错误检查!B22+_xlfn.IFS(K23="",0,K23=0,0,K23=1,1)</f>
        <v>0</v>
      </c>
      <c r="C23" s="125">
        <f>IF(原始数据!B23="","",原始数据!B23)</f>
        <v>5</v>
      </c>
      <c r="D23" s="125">
        <f>IF(原始数据!C23="","",原始数据!C23)</f>
        <v>1</v>
      </c>
      <c r="E23" s="125">
        <f>IF(原始数据!D23="","",原始数据!D23)</f>
        <v>1400</v>
      </c>
      <c r="F23" s="125" t="str">
        <f>IF(原始数据!E23="","",原始数据!E23)</f>
        <v>FPX.ZQ</v>
      </c>
      <c r="G23" s="125" t="str">
        <f>IF(原始数据!F23="","",原始数据!F23)</f>
        <v>WOLVES</v>
      </c>
      <c r="H23" s="125">
        <f>IF(原始数据!G23="","",原始数据!G23)</f>
        <v>5</v>
      </c>
      <c r="I23" s="125" t="str">
        <f>原始数据!J23</f>
        <v/>
      </c>
      <c r="J23" s="125" t="str">
        <f>IF((原始数据!V23)="","",4-原始数据!V23)</f>
        <v/>
      </c>
      <c r="K23" s="125" t="str">
        <f t="shared" si="2"/>
        <v/>
      </c>
      <c r="L23" s="125">
        <f t="shared" si="3"/>
        <v>0</v>
      </c>
      <c r="M23" s="126" t="str">
        <f>IF(I23="","",_xlfn.XLOOKUP($I23,各类选项!$N$2:$N$22,各类选项!O$2:O$22))</f>
        <v/>
      </c>
      <c r="N23" s="139"/>
      <c r="O23" s="129"/>
      <c r="P23" s="130"/>
      <c r="Q23" s="130"/>
      <c r="R23" s="130"/>
      <c r="S23" s="130"/>
      <c r="T23" s="130"/>
      <c r="U23" s="126" t="str">
        <f>IF(I23="","",_xlfn.XLOOKUP($I23,各类选项!$N$2:$N$22,各类选项!P$2:P$22))</f>
        <v/>
      </c>
      <c r="V23" s="139"/>
      <c r="W23" s="127"/>
      <c r="X23" s="128"/>
      <c r="Y23" s="128"/>
      <c r="Z23" s="128"/>
      <c r="AA23" s="128"/>
      <c r="AB23" s="128"/>
      <c r="AC23" s="126" t="str">
        <f>IF(I23="","",_xlfn.XLOOKUP($I23,各类选项!$N$2:$N$22,各类选项!Q$2:Q$22))</f>
        <v/>
      </c>
      <c r="AD23" s="139"/>
      <c r="AE23" s="129"/>
      <c r="AF23" s="130"/>
      <c r="AG23" s="130"/>
      <c r="AH23" s="130"/>
      <c r="AI23" s="130"/>
      <c r="AJ23" s="130"/>
      <c r="AK23" s="126" t="str">
        <f>IF(I23="","",_xlfn.XLOOKUP($I23,各类选项!$N$2:$N$22,各类选项!R$2:R$22))</f>
        <v/>
      </c>
      <c r="AL23" s="139"/>
      <c r="AM23" s="127"/>
      <c r="AN23" s="128"/>
      <c r="AO23" s="128"/>
      <c r="AP23" s="128"/>
      <c r="AQ23" s="128"/>
      <c r="AR23" s="128"/>
      <c r="AS23" s="126" t="str">
        <f>IF(原始数据!L23="","",原始数据!L23)</f>
        <v/>
      </c>
      <c r="AT23" s="126" t="str">
        <f>IF(原始数据!AZ23="","",原始数据!AZ23)</f>
        <v/>
      </c>
      <c r="AU23" s="137"/>
      <c r="AV23" s="137"/>
      <c r="AW23" s="137"/>
      <c r="AX23" s="137"/>
      <c r="AY23" s="138"/>
      <c r="AZ23" s="133"/>
      <c r="BA23" s="133"/>
    </row>
    <row r="24" spans="1:55">
      <c r="A24" s="115">
        <f>输入错误检查!B23+_xlfn.IFS(K24="",0,K24=0,0,K24=1,1)</f>
        <v>0</v>
      </c>
      <c r="C24" s="125">
        <f>IF(原始数据!B24="","",原始数据!B24)</f>
        <v>5</v>
      </c>
      <c r="D24" s="125">
        <f>IF(原始数据!C24="","",原始数据!C24)</f>
        <v>1</v>
      </c>
      <c r="E24" s="125">
        <f>IF(原始数据!D24="","",原始数据!D24)</f>
        <v>1400</v>
      </c>
      <c r="F24" s="125" t="str">
        <f>IF(原始数据!E24="","",原始数据!E24)</f>
        <v>FPX.ZQ</v>
      </c>
      <c r="G24" s="125" t="str">
        <f>IF(原始数据!F24="","",原始数据!F24)</f>
        <v>WOLVES</v>
      </c>
      <c r="H24" s="125">
        <f>IF(原始数据!G24="","",原始数据!G24)</f>
        <v>5</v>
      </c>
      <c r="I24" s="125" t="str">
        <f>原始数据!J24</f>
        <v/>
      </c>
      <c r="J24" s="125" t="str">
        <f>IF((原始数据!V24)="","",4-原始数据!V24)</f>
        <v/>
      </c>
      <c r="K24" s="125" t="str">
        <f t="shared" si="2"/>
        <v/>
      </c>
      <c r="L24" s="125">
        <f t="shared" si="3"/>
        <v>0</v>
      </c>
      <c r="M24" s="126" t="str">
        <f>IF(I24="","",_xlfn.XLOOKUP($I24,各类选项!$N$2:$N$22,各类选项!O$2:O$22))</f>
        <v/>
      </c>
      <c r="N24" s="139"/>
      <c r="O24" s="129"/>
      <c r="P24" s="130"/>
      <c r="Q24" s="130"/>
      <c r="R24" s="130"/>
      <c r="S24" s="130"/>
      <c r="T24" s="130"/>
      <c r="U24" s="126" t="str">
        <f>IF(I24="","",_xlfn.XLOOKUP($I24,各类选项!$N$2:$N$22,各类选项!P$2:P$22))</f>
        <v/>
      </c>
      <c r="V24" s="139"/>
      <c r="W24" s="127"/>
      <c r="X24" s="128"/>
      <c r="Y24" s="128"/>
      <c r="Z24" s="128"/>
      <c r="AA24" s="128"/>
      <c r="AB24" s="128"/>
      <c r="AC24" s="126" t="str">
        <f>IF(I24="","",_xlfn.XLOOKUP($I24,各类选项!$N$2:$N$22,各类选项!Q$2:Q$22))</f>
        <v/>
      </c>
      <c r="AD24" s="139"/>
      <c r="AE24" s="129"/>
      <c r="AF24" s="130"/>
      <c r="AG24" s="130"/>
      <c r="AH24" s="130"/>
      <c r="AI24" s="130"/>
      <c r="AJ24" s="130"/>
      <c r="AK24" s="126" t="str">
        <f>IF(I24="","",_xlfn.XLOOKUP($I24,各类选项!$N$2:$N$22,各类选项!R$2:R$22))</f>
        <v/>
      </c>
      <c r="AL24" s="139"/>
      <c r="AM24" s="127"/>
      <c r="AN24" s="128"/>
      <c r="AO24" s="128"/>
      <c r="AP24" s="128"/>
      <c r="AQ24" s="128"/>
      <c r="AR24" s="128"/>
      <c r="AS24" s="126" t="str">
        <f>IF(原始数据!L24="","",原始数据!L24)</f>
        <v/>
      </c>
      <c r="AT24" s="126" t="str">
        <f>IF(原始数据!AZ24="","",原始数据!AZ24)</f>
        <v/>
      </c>
      <c r="AU24" s="137"/>
      <c r="AV24" s="137"/>
      <c r="AW24" s="137"/>
      <c r="AX24" s="137"/>
      <c r="AY24" s="138"/>
      <c r="AZ24" s="133"/>
      <c r="BA24" s="133"/>
    </row>
    <row r="25" spans="1:55">
      <c r="A25" s="115">
        <f>输入错误检查!B24+_xlfn.IFS(K25="",0,K25=0,0,K25=1,1)</f>
        <v>0</v>
      </c>
      <c r="C25" s="125">
        <f>IF(原始数据!B25="","",原始数据!B25)</f>
        <v>5</v>
      </c>
      <c r="D25" s="125">
        <f>IF(原始数据!C25="","",原始数据!C25)</f>
        <v>1</v>
      </c>
      <c r="E25" s="125">
        <f>IF(原始数据!D25="","",原始数据!D25)</f>
        <v>1400</v>
      </c>
      <c r="F25" s="125" t="str">
        <f>IF(原始数据!E25="","",原始数据!E25)</f>
        <v>FPX.ZQ</v>
      </c>
      <c r="G25" s="125" t="str">
        <f>IF(原始数据!F25="","",原始数据!F25)</f>
        <v>WOLVES</v>
      </c>
      <c r="H25" s="125" t="str">
        <f>IF(原始数据!G25="","",原始数据!G25)</f>
        <v>加</v>
      </c>
      <c r="I25" s="125" t="str">
        <f>原始数据!J25</f>
        <v/>
      </c>
      <c r="J25" s="125" t="str">
        <f>IF((原始数据!V25)="","",4-原始数据!V25)</f>
        <v/>
      </c>
      <c r="K25" s="125" t="str">
        <f t="shared" si="2"/>
        <v/>
      </c>
      <c r="L25" s="125">
        <f t="shared" si="3"/>
        <v>0</v>
      </c>
      <c r="M25" s="126" t="str">
        <f>IF(I25="","",_xlfn.XLOOKUP($I25,各类选项!$N$2:$N$22,各类选项!O$2:O$22))</f>
        <v/>
      </c>
      <c r="N25" s="139"/>
      <c r="O25" s="129"/>
      <c r="P25" s="130"/>
      <c r="Q25" s="130"/>
      <c r="R25" s="130"/>
      <c r="S25" s="130"/>
      <c r="T25" s="130"/>
      <c r="U25" s="126" t="str">
        <f>IF(I25="","",_xlfn.XLOOKUP($I25,各类选项!$N$2:$N$22,各类选项!P$2:P$22))</f>
        <v/>
      </c>
      <c r="V25" s="139"/>
      <c r="W25" s="127"/>
      <c r="X25" s="128"/>
      <c r="Y25" s="128"/>
      <c r="Z25" s="128"/>
      <c r="AA25" s="128"/>
      <c r="AB25" s="128"/>
      <c r="AC25" s="126" t="str">
        <f>IF(I25="","",_xlfn.XLOOKUP($I25,各类选项!$N$2:$N$22,各类选项!Q$2:Q$22))</f>
        <v/>
      </c>
      <c r="AD25" s="139"/>
      <c r="AE25" s="129"/>
      <c r="AF25" s="130"/>
      <c r="AG25" s="130"/>
      <c r="AH25" s="130"/>
      <c r="AI25" s="130"/>
      <c r="AJ25" s="130"/>
      <c r="AK25" s="126" t="str">
        <f>IF(I25="","",_xlfn.XLOOKUP($I25,各类选项!$N$2:$N$22,各类选项!R$2:R$22))</f>
        <v/>
      </c>
      <c r="AL25" s="139"/>
      <c r="AM25" s="127"/>
      <c r="AN25" s="128"/>
      <c r="AO25" s="128"/>
      <c r="AP25" s="128"/>
      <c r="AQ25" s="128"/>
      <c r="AR25" s="128"/>
      <c r="AS25" s="126" t="str">
        <f>IF(原始数据!L25="","",原始数据!L25)</f>
        <v/>
      </c>
      <c r="AT25" s="126" t="str">
        <f>IF(原始数据!AZ25="","",原始数据!AZ25)</f>
        <v/>
      </c>
      <c r="AU25" s="137"/>
      <c r="AV25" s="137"/>
      <c r="AW25" s="137"/>
      <c r="AX25" s="137"/>
      <c r="AY25" s="138"/>
      <c r="AZ25" s="133"/>
      <c r="BA25" s="133"/>
    </row>
    <row r="26" spans="1:55">
      <c r="A26" s="115">
        <f>输入错误检查!B25+_xlfn.IFS(K26="",0,K26=0,0,K26=1,1)</f>
        <v>0</v>
      </c>
      <c r="C26" s="125">
        <f>IF(原始数据!B26="","",原始数据!B26)</f>
        <v>5</v>
      </c>
      <c r="D26" s="125">
        <f>IF(原始数据!C26="","",原始数据!C26)</f>
        <v>1</v>
      </c>
      <c r="E26" s="125">
        <f>IF(原始数据!D26="","",原始数据!D26)</f>
        <v>1400</v>
      </c>
      <c r="F26" s="125" t="str">
        <f>IF(原始数据!E26="","",原始数据!E26)</f>
        <v>FPX.ZQ</v>
      </c>
      <c r="G26" s="125" t="str">
        <f>IF(原始数据!F26="","",原始数据!F26)</f>
        <v>WOLVES</v>
      </c>
      <c r="H26" s="125" t="str">
        <f>IF(原始数据!G26="","",原始数据!G26)</f>
        <v>加</v>
      </c>
      <c r="I26" s="125" t="str">
        <f>原始数据!J26</f>
        <v/>
      </c>
      <c r="J26" s="125" t="str">
        <f>IF((原始数据!V26)="","",4-原始数据!V26)</f>
        <v/>
      </c>
      <c r="K26" s="125" t="str">
        <f t="shared" si="2"/>
        <v/>
      </c>
      <c r="L26" s="125">
        <f t="shared" si="3"/>
        <v>0</v>
      </c>
      <c r="M26" s="126" t="str">
        <f>IF(I26="","",_xlfn.XLOOKUP($I26,各类选项!$N$2:$N$22,各类选项!O$2:O$22))</f>
        <v/>
      </c>
      <c r="N26" s="139"/>
      <c r="O26" s="129"/>
      <c r="P26" s="130"/>
      <c r="Q26" s="130"/>
      <c r="R26" s="130"/>
      <c r="S26" s="130"/>
      <c r="T26" s="130"/>
      <c r="U26" s="126" t="str">
        <f>IF(I26="","",_xlfn.XLOOKUP($I26,各类选项!$N$2:$N$22,各类选项!P$2:P$22))</f>
        <v/>
      </c>
      <c r="V26" s="139"/>
      <c r="W26" s="127"/>
      <c r="X26" s="128"/>
      <c r="Y26" s="128"/>
      <c r="Z26" s="128"/>
      <c r="AA26" s="128"/>
      <c r="AB26" s="128"/>
      <c r="AC26" s="126" t="str">
        <f>IF(I26="","",_xlfn.XLOOKUP($I26,各类选项!$N$2:$N$22,各类选项!Q$2:Q$22))</f>
        <v/>
      </c>
      <c r="AD26" s="139"/>
      <c r="AE26" s="129"/>
      <c r="AF26" s="130"/>
      <c r="AG26" s="130"/>
      <c r="AH26" s="130"/>
      <c r="AI26" s="130"/>
      <c r="AJ26" s="130"/>
      <c r="AK26" s="126" t="str">
        <f>IF(I26="","",_xlfn.XLOOKUP($I26,各类选项!$N$2:$N$22,各类选项!R$2:R$22))</f>
        <v/>
      </c>
      <c r="AL26" s="139"/>
      <c r="AM26" s="127"/>
      <c r="AN26" s="128"/>
      <c r="AO26" s="128"/>
      <c r="AP26" s="128"/>
      <c r="AQ26" s="128"/>
      <c r="AR26" s="128"/>
      <c r="AS26" s="126" t="str">
        <f>IF(原始数据!L26="","",原始数据!L26)</f>
        <v/>
      </c>
      <c r="AT26" s="126" t="str">
        <f>IF(原始数据!AZ26="","",原始数据!AZ26)</f>
        <v/>
      </c>
      <c r="AU26" s="137"/>
      <c r="AV26" s="137"/>
      <c r="AW26" s="137"/>
      <c r="AX26" s="137"/>
      <c r="AY26" s="138"/>
      <c r="AZ26" s="133"/>
      <c r="BA26" s="133"/>
    </row>
    <row r="27" spans="1:55">
      <c r="A27" s="115">
        <f>输入错误检查!B26+_xlfn.IFS(K27="",0,K27=0,0,K27=1,1)</f>
        <v>1</v>
      </c>
      <c r="C27" s="125">
        <f>IF(原始数据!B27="","",原始数据!B27)</f>
        <v>5</v>
      </c>
      <c r="D27" s="125">
        <f>IF(原始数据!C27="","",原始数据!C27)</f>
        <v>1</v>
      </c>
      <c r="E27" s="125">
        <f>IF(原始数据!D27="","",原始数据!D27)</f>
        <v>1600</v>
      </c>
      <c r="F27" s="125" t="str">
        <f>IF(原始数据!E27="","",原始数据!E27)</f>
        <v>RC</v>
      </c>
      <c r="G27" s="125" t="str">
        <f>IF(原始数据!F27="","",原始数据!F27)</f>
        <v>B4U</v>
      </c>
      <c r="H27" s="125">
        <f>IF(原始数据!G27="","",原始数据!G27)</f>
        <v>1</v>
      </c>
      <c r="I27" s="125" t="str">
        <f>原始数据!J27</f>
        <v>RC</v>
      </c>
      <c r="J27" s="125">
        <f>IF((原始数据!V27)="","",4-原始数据!V27)</f>
        <v>1</v>
      </c>
      <c r="K27" s="125">
        <f t="shared" si="2"/>
        <v>1</v>
      </c>
      <c r="L27" s="125">
        <f t="shared" si="3"/>
        <v>1</v>
      </c>
      <c r="M27" s="126" t="str">
        <f>IF(I27="","",_xlfn.XLOOKUP($I27,各类选项!$N$2:$N$22,各类选项!O$2:O$22))</f>
        <v>city</v>
      </c>
      <c r="N27" s="126" t="s">
        <v>228</v>
      </c>
      <c r="O27" s="127">
        <v>1.55</v>
      </c>
      <c r="P27" s="128">
        <v>0</v>
      </c>
      <c r="Q27" s="128">
        <v>2</v>
      </c>
      <c r="R27" s="128">
        <v>0</v>
      </c>
      <c r="S27" s="128">
        <v>56</v>
      </c>
      <c r="T27" s="128" t="s">
        <v>413</v>
      </c>
      <c r="U27" s="126" t="str">
        <f>IF(I27="","",_xlfn.XLOOKUP($I27,各类选项!$N$2:$N$22,各类选项!P$2:P$22))</f>
        <v>unpyi</v>
      </c>
      <c r="V27" s="126" t="s">
        <v>267</v>
      </c>
      <c r="W27" s="129">
        <v>0</v>
      </c>
      <c r="X27" s="130">
        <v>0</v>
      </c>
      <c r="Y27" s="130">
        <v>0</v>
      </c>
      <c r="Z27" s="130">
        <v>0</v>
      </c>
      <c r="AA27" s="130">
        <v>66</v>
      </c>
      <c r="AB27" s="130" t="s">
        <v>291</v>
      </c>
      <c r="AC27" s="126" t="str">
        <f>IF(I27="","",_xlfn.XLOOKUP($I27,各类选项!$N$2:$N$22,各类选项!Q$2:Q$22))</f>
        <v>soba</v>
      </c>
      <c r="AD27" s="126" t="s">
        <v>142</v>
      </c>
      <c r="AE27" s="127">
        <v>2.29</v>
      </c>
      <c r="AF27" s="128">
        <v>0</v>
      </c>
      <c r="AG27" s="128">
        <v>1</v>
      </c>
      <c r="AH27" s="128">
        <v>0</v>
      </c>
      <c r="AI27" s="128">
        <v>54</v>
      </c>
      <c r="AJ27" s="128" t="s">
        <v>291</v>
      </c>
      <c r="AK27" s="126" t="str">
        <f>IF(I27="","",_xlfn.XLOOKUP($I27,各类选项!$N$2:$N$22,各类选项!R$2:R$22))</f>
        <v>fuku</v>
      </c>
      <c r="AL27" s="126" t="s">
        <v>201</v>
      </c>
      <c r="AM27" s="129">
        <v>1.86</v>
      </c>
      <c r="AN27" s="130">
        <v>0</v>
      </c>
      <c r="AO27" s="130">
        <v>1</v>
      </c>
      <c r="AP27" s="130">
        <v>1</v>
      </c>
      <c r="AQ27" s="130">
        <v>33</v>
      </c>
      <c r="AR27" s="130" t="s">
        <v>291</v>
      </c>
      <c r="AS27" s="126" t="str">
        <f>IF(原始数据!L27="","",原始数据!L27)</f>
        <v>sprintzer</v>
      </c>
      <c r="AT27" s="126" t="str">
        <f>IF(原始数据!AZ27="","",原始数据!AZ27)</f>
        <v>歌剧演员</v>
      </c>
      <c r="AU27" s="131">
        <v>0</v>
      </c>
      <c r="AV27" s="131">
        <v>5</v>
      </c>
      <c r="AW27" s="131">
        <v>13</v>
      </c>
      <c r="AX27" s="131">
        <v>3</v>
      </c>
      <c r="AY27" s="132">
        <v>9</v>
      </c>
      <c r="AZ27" s="133">
        <v>7</v>
      </c>
      <c r="BA27" s="133">
        <v>49</v>
      </c>
      <c r="BB27" s="134" t="s">
        <v>111</v>
      </c>
      <c r="BC27" s="134"/>
    </row>
    <row r="28" spans="1:55">
      <c r="A28" s="115">
        <f>输入错误检查!B27+_xlfn.IFS(K28="",0,K28=0,0,K28=1,1)</f>
        <v>1</v>
      </c>
      <c r="C28" s="125">
        <f>IF(原始数据!B28="","",原始数据!B28)</f>
        <v>5</v>
      </c>
      <c r="D28" s="125">
        <f>IF(原始数据!C28="","",原始数据!C28)</f>
        <v>1</v>
      </c>
      <c r="E28" s="125">
        <f>IF(原始数据!D28="","",原始数据!D28)</f>
        <v>1600</v>
      </c>
      <c r="F28" s="125" t="str">
        <f>IF(原始数据!E28="","",原始数据!E28)</f>
        <v>RC</v>
      </c>
      <c r="G28" s="125" t="str">
        <f>IF(原始数据!F28="","",原始数据!F28)</f>
        <v>B4U</v>
      </c>
      <c r="H28" s="125">
        <f>IF(原始数据!G28="","",原始数据!G28)</f>
        <v>1</v>
      </c>
      <c r="I28" s="125" t="str">
        <f>原始数据!J28</f>
        <v>B4U</v>
      </c>
      <c r="J28" s="125">
        <f>IF((原始数据!V28)="","",4-原始数据!V28)</f>
        <v>1</v>
      </c>
      <c r="K28" s="125">
        <f t="shared" si="2"/>
        <v>1</v>
      </c>
      <c r="L28" s="125">
        <f t="shared" si="3"/>
        <v>1</v>
      </c>
      <c r="M28" s="126" t="str">
        <f>IF(I28="","",_xlfn.XLOOKUP($I28,各类选项!$N$2:$N$22,各类选项!O$2:O$22))</f>
        <v>lyan</v>
      </c>
      <c r="N28" s="126" t="s">
        <v>201</v>
      </c>
      <c r="O28" s="127">
        <v>0.11</v>
      </c>
      <c r="P28" s="128">
        <v>0</v>
      </c>
      <c r="Q28" s="128">
        <v>0</v>
      </c>
      <c r="R28" s="128">
        <v>0</v>
      </c>
      <c r="S28" s="128">
        <v>67</v>
      </c>
      <c r="T28" s="128" t="s">
        <v>291</v>
      </c>
      <c r="U28" s="126" t="str">
        <f>IF(I28="","",_xlfn.XLOOKUP($I28,各类选项!$N$2:$N$22,各类选项!P$2:P$22))</f>
        <v>green</v>
      </c>
      <c r="V28" s="126" t="s">
        <v>221</v>
      </c>
      <c r="W28" s="129">
        <v>2</v>
      </c>
      <c r="X28" s="130">
        <v>0</v>
      </c>
      <c r="Y28" s="130">
        <v>2</v>
      </c>
      <c r="Z28" s="130">
        <v>0</v>
      </c>
      <c r="AA28" s="130">
        <v>46</v>
      </c>
      <c r="AB28" s="130" t="s">
        <v>413</v>
      </c>
      <c r="AC28" s="126" t="str">
        <f>IF(I28="","",_xlfn.XLOOKUP($I28,各类选项!$N$2:$N$22,各类选项!Q$2:Q$22))</f>
        <v>schmiddy</v>
      </c>
      <c r="AD28" s="126" t="s">
        <v>261</v>
      </c>
      <c r="AE28" s="127">
        <v>2.13</v>
      </c>
      <c r="AF28" s="128">
        <v>0</v>
      </c>
      <c r="AG28" s="128">
        <v>3</v>
      </c>
      <c r="AH28" s="128">
        <v>0</v>
      </c>
      <c r="AI28" s="128">
        <v>57</v>
      </c>
      <c r="AJ28" s="128" t="s">
        <v>291</v>
      </c>
      <c r="AK28" s="126" t="str">
        <f>IF(I28="","",_xlfn.XLOOKUP($I28,各类选项!$N$2:$N$22,各类选项!R$2:R$22))</f>
        <v>rolend</v>
      </c>
      <c r="AL28" s="126" t="s">
        <v>228</v>
      </c>
      <c r="AM28" s="129">
        <v>1.59</v>
      </c>
      <c r="AN28" s="130">
        <v>0</v>
      </c>
      <c r="AO28" s="130">
        <v>1</v>
      </c>
      <c r="AP28" s="130">
        <v>0</v>
      </c>
      <c r="AQ28" s="130">
        <v>59</v>
      </c>
      <c r="AR28" s="130" t="s">
        <v>291</v>
      </c>
      <c r="AS28" s="126" t="str">
        <f>IF(原始数据!L28="","",原始数据!L28)</f>
        <v>aka</v>
      </c>
      <c r="AT28" s="126" t="str">
        <f>IF(原始数据!AZ28="","",原始数据!AZ28)</f>
        <v>跛脚羊</v>
      </c>
      <c r="AU28" s="131">
        <v>0</v>
      </c>
      <c r="AV28" s="131">
        <v>2</v>
      </c>
      <c r="AW28" s="131">
        <v>17</v>
      </c>
      <c r="AX28" s="131">
        <v>2</v>
      </c>
      <c r="AY28" s="132">
        <v>10</v>
      </c>
      <c r="AZ28" s="133">
        <v>8</v>
      </c>
      <c r="BA28" s="133">
        <v>51</v>
      </c>
      <c r="BB28" s="95"/>
      <c r="BC28" s="95"/>
    </row>
    <row r="29" spans="1:55">
      <c r="A29" s="115">
        <f>输入错误检查!B28+_xlfn.IFS(K29="",0,K29=0,0,K29=1,1)</f>
        <v>1</v>
      </c>
      <c r="C29" s="125">
        <f>IF(原始数据!B29="","",原始数据!B29)</f>
        <v>5</v>
      </c>
      <c r="D29" s="125">
        <f>IF(原始数据!C29="","",原始数据!C29)</f>
        <v>1</v>
      </c>
      <c r="E29" s="125">
        <f>IF(原始数据!D29="","",原始数据!D29)</f>
        <v>1600</v>
      </c>
      <c r="F29" s="125" t="str">
        <f>IF(原始数据!E29="","",原始数据!E29)</f>
        <v>RC</v>
      </c>
      <c r="G29" s="125" t="str">
        <f>IF(原始数据!F29="","",原始数据!F29)</f>
        <v>B4U</v>
      </c>
      <c r="H29" s="125">
        <f>IF(原始数据!G29="","",原始数据!G29)</f>
        <v>2</v>
      </c>
      <c r="I29" s="125" t="str">
        <f>原始数据!J29</f>
        <v>B4U</v>
      </c>
      <c r="J29" s="125">
        <f>IF((原始数据!V29)="","",4-原始数据!V29)</f>
        <v>1</v>
      </c>
      <c r="K29" s="125">
        <f t="shared" si="2"/>
        <v>1</v>
      </c>
      <c r="L29" s="125">
        <f t="shared" si="3"/>
        <v>1</v>
      </c>
      <c r="M29" s="126" t="str">
        <f>IF(I29="","",_xlfn.XLOOKUP($I29,各类选项!$N$2:$N$22,各类选项!O$2:O$22))</f>
        <v>lyan</v>
      </c>
      <c r="N29" s="126" t="s">
        <v>97</v>
      </c>
      <c r="O29" s="127">
        <v>1.6</v>
      </c>
      <c r="P29" s="128">
        <v>1</v>
      </c>
      <c r="Q29" s="128">
        <v>1</v>
      </c>
      <c r="R29" s="128">
        <v>0</v>
      </c>
      <c r="S29" s="128">
        <v>127</v>
      </c>
      <c r="T29" s="128" t="s">
        <v>291</v>
      </c>
      <c r="U29" s="126" t="str">
        <f>IF(I29="","",_xlfn.XLOOKUP($I29,各类选项!$N$2:$N$22,各类选项!P$2:P$22))</f>
        <v>green</v>
      </c>
      <c r="V29" s="126" t="s">
        <v>259</v>
      </c>
      <c r="W29" s="129">
        <v>3.47</v>
      </c>
      <c r="X29" s="130">
        <v>0</v>
      </c>
      <c r="Y29" s="130">
        <v>1</v>
      </c>
      <c r="Z29" s="130">
        <v>1</v>
      </c>
      <c r="AA29" s="130">
        <v>86</v>
      </c>
      <c r="AB29" s="130" t="s">
        <v>413</v>
      </c>
      <c r="AC29" s="126" t="str">
        <f>IF(I29="","",_xlfn.XLOOKUP($I29,各类选项!$N$2:$N$22,各类选项!Q$2:Q$22))</f>
        <v>schmiddy</v>
      </c>
      <c r="AD29" s="126" t="s">
        <v>262</v>
      </c>
      <c r="AE29" s="127">
        <v>0</v>
      </c>
      <c r="AF29" s="128">
        <v>0</v>
      </c>
      <c r="AG29" s="128">
        <v>0</v>
      </c>
      <c r="AH29" s="128">
        <v>0</v>
      </c>
      <c r="AI29" s="128">
        <v>60</v>
      </c>
      <c r="AJ29" s="128" t="s">
        <v>291</v>
      </c>
      <c r="AK29" s="126" t="str">
        <f>IF(I29="","",_xlfn.XLOOKUP($I29,各类选项!$N$2:$N$22,各类选项!R$2:R$22))</f>
        <v>rolend</v>
      </c>
      <c r="AL29" s="126" t="s">
        <v>164</v>
      </c>
      <c r="AM29" s="129">
        <v>2.36</v>
      </c>
      <c r="AN29" s="130">
        <v>0</v>
      </c>
      <c r="AO29" s="130">
        <v>2</v>
      </c>
      <c r="AP29" s="130">
        <v>0</v>
      </c>
      <c r="AQ29" s="130">
        <v>80</v>
      </c>
      <c r="AR29" s="130" t="s">
        <v>291</v>
      </c>
      <c r="AS29" s="126" t="str">
        <f>IF(原始数据!L29="","",原始数据!L29)</f>
        <v>aka</v>
      </c>
      <c r="AT29" s="126" t="str">
        <f>IF(原始数据!AZ29="","",原始数据!AZ29)</f>
        <v>台球手</v>
      </c>
      <c r="AU29" s="131">
        <v>0</v>
      </c>
      <c r="AV29" s="131">
        <v>6</v>
      </c>
      <c r="AW29" s="131">
        <v>15</v>
      </c>
      <c r="AX29" s="131">
        <v>0</v>
      </c>
      <c r="AY29" s="132">
        <v>7</v>
      </c>
      <c r="AZ29" s="133">
        <v>8</v>
      </c>
      <c r="BA29" s="133">
        <v>28</v>
      </c>
      <c r="BB29" s="95"/>
      <c r="BC29" s="95"/>
    </row>
    <row r="30" spans="1:55">
      <c r="A30" s="115">
        <f>输入错误检查!B29+_xlfn.IFS(K30="",0,K30=0,0,K30=1,1)</f>
        <v>1</v>
      </c>
      <c r="C30" s="125">
        <f>IF(原始数据!B30="","",原始数据!B30)</f>
        <v>5</v>
      </c>
      <c r="D30" s="125">
        <f>IF(原始数据!C30="","",原始数据!C30)</f>
        <v>1</v>
      </c>
      <c r="E30" s="125">
        <f>IF(原始数据!D30="","",原始数据!D30)</f>
        <v>1600</v>
      </c>
      <c r="F30" s="125" t="str">
        <f>IF(原始数据!E30="","",原始数据!E30)</f>
        <v>RC</v>
      </c>
      <c r="G30" s="125" t="str">
        <f>IF(原始数据!F30="","",原始数据!F30)</f>
        <v>B4U</v>
      </c>
      <c r="H30" s="125">
        <f>IF(原始数据!G30="","",原始数据!G30)</f>
        <v>2</v>
      </c>
      <c r="I30" s="125" t="str">
        <f>原始数据!J30</f>
        <v>RC</v>
      </c>
      <c r="J30" s="125">
        <f>IF((原始数据!V30)="","",4-原始数据!V30)</f>
        <v>2</v>
      </c>
      <c r="K30" s="125">
        <f t="shared" si="2"/>
        <v>1</v>
      </c>
      <c r="L30" s="125">
        <f t="shared" si="3"/>
        <v>2</v>
      </c>
      <c r="M30" s="126" t="str">
        <f>IF(I30="","",_xlfn.XLOOKUP($I30,各类选项!$N$2:$N$22,各类选项!O$2:O$22))</f>
        <v>city</v>
      </c>
      <c r="N30" s="126" t="s">
        <v>164</v>
      </c>
      <c r="O30" s="127">
        <v>1.88</v>
      </c>
      <c r="P30" s="128">
        <v>0</v>
      </c>
      <c r="Q30" s="128">
        <v>2</v>
      </c>
      <c r="R30" s="128">
        <v>0</v>
      </c>
      <c r="S30" s="128">
        <v>75</v>
      </c>
      <c r="T30" s="128" t="s">
        <v>413</v>
      </c>
      <c r="U30" s="126" t="str">
        <f>IF(I30="","",_xlfn.XLOOKUP($I30,各类选项!$N$2:$N$22,各类选项!P$2:P$22))</f>
        <v>unpyi</v>
      </c>
      <c r="V30" s="126" t="s">
        <v>174</v>
      </c>
      <c r="W30" s="129">
        <v>2.3</v>
      </c>
      <c r="X30" s="130">
        <v>0</v>
      </c>
      <c r="Y30" s="130">
        <v>1</v>
      </c>
      <c r="Z30" s="130">
        <v>1</v>
      </c>
      <c r="AA30" s="130">
        <v>40</v>
      </c>
      <c r="AB30" s="130" t="s">
        <v>413</v>
      </c>
      <c r="AC30" s="126" t="str">
        <f>IF(I30="","",_xlfn.XLOOKUP($I30,各类选项!$N$2:$N$22,各类选项!Q$2:Q$22))</f>
        <v>soba</v>
      </c>
      <c r="AD30" s="126" t="s">
        <v>259</v>
      </c>
      <c r="AE30" s="127">
        <v>2.99</v>
      </c>
      <c r="AF30" s="128">
        <v>0</v>
      </c>
      <c r="AG30" s="128">
        <v>0</v>
      </c>
      <c r="AH30" s="128">
        <v>0</v>
      </c>
      <c r="AI30" s="128">
        <v>75</v>
      </c>
      <c r="AJ30" s="128" t="s">
        <v>291</v>
      </c>
      <c r="AK30" s="126" t="str">
        <f>IF(I30="","",_xlfn.XLOOKUP($I30,各类选项!$N$2:$N$22,各类选项!R$2:R$22))</f>
        <v>fuku</v>
      </c>
      <c r="AL30" s="126" t="s">
        <v>266</v>
      </c>
      <c r="AM30" s="129">
        <v>0.28</v>
      </c>
      <c r="AN30" s="130">
        <v>0</v>
      </c>
      <c r="AO30" s="130">
        <v>0</v>
      </c>
      <c r="AP30" s="130">
        <v>0</v>
      </c>
      <c r="AQ30" s="130">
        <v>96</v>
      </c>
      <c r="AR30" s="130" t="s">
        <v>291</v>
      </c>
      <c r="AS30" s="126" t="str">
        <f>IF(原始数据!L30="","",原始数据!L30)</f>
        <v>sprintzer</v>
      </c>
      <c r="AT30" s="126" t="str">
        <f>IF(原始数据!AZ30="","",原始数据!AZ30)</f>
        <v>台球手</v>
      </c>
      <c r="AU30" s="131">
        <v>0</v>
      </c>
      <c r="AV30" s="131">
        <v>4</v>
      </c>
      <c r="AW30" s="131">
        <v>10</v>
      </c>
      <c r="AX30" s="131">
        <v>2</v>
      </c>
      <c r="AY30" s="132">
        <v>6</v>
      </c>
      <c r="AZ30" s="133">
        <v>7</v>
      </c>
      <c r="BA30" s="133">
        <v>20</v>
      </c>
      <c r="BB30" s="95"/>
      <c r="BC30" s="95"/>
    </row>
    <row r="31" spans="1:55">
      <c r="A31" s="115">
        <f>输入错误检查!B30+_xlfn.IFS(K31="",0,K31=0,0,K31=1,1)</f>
        <v>1</v>
      </c>
      <c r="C31" s="125">
        <f>IF(原始数据!B31="","",原始数据!B31)</f>
        <v>5</v>
      </c>
      <c r="D31" s="125">
        <f>IF(原始数据!C31="","",原始数据!C31)</f>
        <v>1</v>
      </c>
      <c r="E31" s="125">
        <f>IF(原始数据!D31="","",原始数据!D31)</f>
        <v>1600</v>
      </c>
      <c r="F31" s="125" t="str">
        <f>IF(原始数据!E31="","",原始数据!E31)</f>
        <v>RC</v>
      </c>
      <c r="G31" s="125" t="str">
        <f>IF(原始数据!F31="","",原始数据!F31)</f>
        <v>B4U</v>
      </c>
      <c r="H31" s="125">
        <f>IF(原始数据!G31="","",原始数据!G31)</f>
        <v>3</v>
      </c>
      <c r="I31" s="125" t="str">
        <f>原始数据!J31</f>
        <v>B4U</v>
      </c>
      <c r="J31" s="125">
        <f>IF((原始数据!V31)="","",4-原始数据!V31)</f>
        <v>1</v>
      </c>
      <c r="K31" s="125">
        <f t="shared" si="2"/>
        <v>1</v>
      </c>
      <c r="L31" s="125">
        <f t="shared" si="3"/>
        <v>1</v>
      </c>
      <c r="M31" s="126" t="str">
        <f>IF(I31="","",_xlfn.XLOOKUP($I31,各类选项!$N$2:$N$22,各类选项!O$2:O$22))</f>
        <v>lyan</v>
      </c>
      <c r="N31" s="126" t="s">
        <v>183</v>
      </c>
      <c r="O31" s="127">
        <v>0.42</v>
      </c>
      <c r="P31" s="128">
        <v>0</v>
      </c>
      <c r="Q31" s="128">
        <v>0</v>
      </c>
      <c r="R31" s="128">
        <v>0</v>
      </c>
      <c r="S31" s="128">
        <v>51</v>
      </c>
      <c r="T31" s="128" t="s">
        <v>291</v>
      </c>
      <c r="U31" s="126" t="str">
        <f>IF(I31="","",_xlfn.XLOOKUP($I31,各类选项!$N$2:$N$22,各类选项!P$2:P$22))</f>
        <v>green</v>
      </c>
      <c r="V31" s="126" t="s">
        <v>217</v>
      </c>
      <c r="W31" s="129">
        <v>2.58</v>
      </c>
      <c r="X31" s="130">
        <v>0</v>
      </c>
      <c r="Y31" s="130">
        <v>0</v>
      </c>
      <c r="Z31" s="130">
        <v>0</v>
      </c>
      <c r="AA31" s="130">
        <v>23</v>
      </c>
      <c r="AB31" s="130" t="s">
        <v>291</v>
      </c>
      <c r="AC31" s="126" t="str">
        <f>IF(I31="","",_xlfn.XLOOKUP($I31,各类选项!$N$2:$N$22,各类选项!Q$2:Q$22))</f>
        <v>schmiddy</v>
      </c>
      <c r="AD31" s="126" t="s">
        <v>214</v>
      </c>
      <c r="AE31" s="127">
        <v>1.48</v>
      </c>
      <c r="AF31" s="128">
        <v>0</v>
      </c>
      <c r="AG31" s="128">
        <v>2</v>
      </c>
      <c r="AH31" s="128">
        <v>0</v>
      </c>
      <c r="AI31" s="128">
        <v>24</v>
      </c>
      <c r="AJ31" s="128" t="s">
        <v>413</v>
      </c>
      <c r="AK31" s="126" t="str">
        <f>IF(I31="","",_xlfn.XLOOKUP($I31,各类选项!$N$2:$N$22,各类选项!R$2:R$22))</f>
        <v>rolend</v>
      </c>
      <c r="AL31" s="126" t="s">
        <v>268</v>
      </c>
      <c r="AM31" s="129">
        <v>0.72</v>
      </c>
      <c r="AN31" s="130">
        <v>0</v>
      </c>
      <c r="AO31" s="130">
        <v>0</v>
      </c>
      <c r="AP31" s="130">
        <v>0</v>
      </c>
      <c r="AQ31" s="130">
        <v>72</v>
      </c>
      <c r="AR31" s="130" t="s">
        <v>291</v>
      </c>
      <c r="AS31" s="126" t="str">
        <f>IF(原始数据!L31="","",原始数据!L31)</f>
        <v>alf</v>
      </c>
      <c r="AT31" s="126" t="str">
        <f>IF(原始数据!AZ31="","",原始数据!AZ31)</f>
        <v>26号守卫</v>
      </c>
      <c r="AU31" s="131">
        <v>0</v>
      </c>
      <c r="AV31" s="131">
        <v>1</v>
      </c>
      <c r="AW31" s="131">
        <v>21</v>
      </c>
      <c r="AX31" s="131">
        <v>1</v>
      </c>
      <c r="AY31" s="132">
        <v>7</v>
      </c>
      <c r="AZ31" s="133">
        <v>5</v>
      </c>
      <c r="BA31" s="133">
        <v>51</v>
      </c>
      <c r="BB31" s="95"/>
      <c r="BC31" s="95"/>
    </row>
    <row r="32" spans="1:55">
      <c r="A32" s="115">
        <f>输入错误检查!B31+_xlfn.IFS(K32="",0,K32=0,0,K32=1,1)</f>
        <v>1</v>
      </c>
      <c r="C32" s="125">
        <f>IF(原始数据!B32="","",原始数据!B32)</f>
        <v>5</v>
      </c>
      <c r="D32" s="125">
        <f>IF(原始数据!C32="","",原始数据!C32)</f>
        <v>1</v>
      </c>
      <c r="E32" s="125">
        <f>IF(原始数据!D32="","",原始数据!D32)</f>
        <v>1600</v>
      </c>
      <c r="F32" s="125" t="str">
        <f>IF(原始数据!E32="","",原始数据!E32)</f>
        <v>RC</v>
      </c>
      <c r="G32" s="125" t="str">
        <f>IF(原始数据!F32="","",原始数据!F32)</f>
        <v>B4U</v>
      </c>
      <c r="H32" s="125">
        <f>IF(原始数据!G32="","",原始数据!G32)</f>
        <v>3</v>
      </c>
      <c r="I32" s="125" t="str">
        <f>原始数据!J32</f>
        <v>RC</v>
      </c>
      <c r="J32" s="125">
        <f>IF((原始数据!V32)="","",4-原始数据!V32)</f>
        <v>2</v>
      </c>
      <c r="K32" s="125">
        <f t="shared" si="2"/>
        <v>1</v>
      </c>
      <c r="L32" s="125">
        <f t="shared" si="3"/>
        <v>2</v>
      </c>
      <c r="M32" s="126" t="str">
        <f>IF(I32="","",_xlfn.XLOOKUP($I32,各类选项!$N$2:$N$22,各类选项!O$2:O$22))</f>
        <v>city</v>
      </c>
      <c r="N32" s="126" t="s">
        <v>235</v>
      </c>
      <c r="O32" s="127">
        <v>1.45</v>
      </c>
      <c r="P32" s="128">
        <v>1</v>
      </c>
      <c r="Q32" s="128">
        <v>0</v>
      </c>
      <c r="R32" s="128">
        <v>0</v>
      </c>
      <c r="S32" s="128">
        <v>121</v>
      </c>
      <c r="T32" s="128" t="s">
        <v>291</v>
      </c>
      <c r="U32" s="126" t="str">
        <f>IF(I32="","",_xlfn.XLOOKUP($I32,各类选项!$N$2:$N$22,各类选项!P$2:P$22))</f>
        <v>unpyi</v>
      </c>
      <c r="V32" s="126" t="s">
        <v>255</v>
      </c>
      <c r="W32" s="129">
        <v>2.94</v>
      </c>
      <c r="X32" s="130">
        <v>0</v>
      </c>
      <c r="Y32" s="130">
        <v>0</v>
      </c>
      <c r="Z32" s="130">
        <v>0</v>
      </c>
      <c r="AA32" s="130">
        <v>27</v>
      </c>
      <c r="AB32" s="130" t="s">
        <v>413</v>
      </c>
      <c r="AC32" s="126" t="str">
        <f>IF(I32="","",_xlfn.XLOOKUP($I32,各类选项!$N$2:$N$22,各类选项!Q$2:Q$22))</f>
        <v>soba</v>
      </c>
      <c r="AD32" s="126" t="s">
        <v>86</v>
      </c>
      <c r="AE32" s="127">
        <v>1.98</v>
      </c>
      <c r="AF32" s="128">
        <v>0</v>
      </c>
      <c r="AG32" s="128">
        <v>0</v>
      </c>
      <c r="AH32" s="128">
        <v>0</v>
      </c>
      <c r="AI32" s="128">
        <v>32</v>
      </c>
      <c r="AJ32" s="128" t="s">
        <v>413</v>
      </c>
      <c r="AK32" s="126" t="str">
        <f>IF(I32="","",_xlfn.XLOOKUP($I32,各类选项!$N$2:$N$22,各类选项!R$2:R$22))</f>
        <v>fuku</v>
      </c>
      <c r="AL32" s="126" t="s">
        <v>211</v>
      </c>
      <c r="AM32" s="129">
        <v>0.01</v>
      </c>
      <c r="AN32" s="130">
        <v>0</v>
      </c>
      <c r="AO32" s="130">
        <v>0</v>
      </c>
      <c r="AP32" s="130">
        <v>0</v>
      </c>
      <c r="AQ32" s="130">
        <v>40</v>
      </c>
      <c r="AR32" s="130" t="s">
        <v>291</v>
      </c>
      <c r="AS32" s="126" t="str">
        <f>IF(原始数据!L32="","",原始数据!L32)</f>
        <v>sprintzer</v>
      </c>
      <c r="AT32" s="126" t="str">
        <f>IF(原始数据!AZ32="","",原始数据!AZ32)</f>
        <v>梦之女巫</v>
      </c>
      <c r="AU32" s="131">
        <v>0</v>
      </c>
      <c r="AV32" s="131">
        <v>5</v>
      </c>
      <c r="AW32" s="131">
        <v>7</v>
      </c>
      <c r="AX32" s="131">
        <v>0</v>
      </c>
      <c r="AY32" s="132">
        <v>3</v>
      </c>
      <c r="AZ32" s="133">
        <v>7</v>
      </c>
      <c r="BA32" s="133">
        <v>7</v>
      </c>
      <c r="BB32" s="95"/>
      <c r="BC32" s="95"/>
    </row>
    <row r="33" spans="1:55">
      <c r="A33" s="115">
        <f>输入错误检查!B32+_xlfn.IFS(K33="",0,K33=0,0,K33=1,1)</f>
        <v>0</v>
      </c>
      <c r="C33" s="125">
        <f>IF(原始数据!B33="","",原始数据!B33)</f>
        <v>5</v>
      </c>
      <c r="D33" s="125">
        <f>IF(原始数据!C33="","",原始数据!C33)</f>
        <v>1</v>
      </c>
      <c r="E33" s="125">
        <f>IF(原始数据!D33="","",原始数据!D33)</f>
        <v>1600</v>
      </c>
      <c r="F33" s="125" t="str">
        <f>IF(原始数据!E33="","",原始数据!E33)</f>
        <v>RC</v>
      </c>
      <c r="G33" s="125" t="str">
        <f>IF(原始数据!F33="","",原始数据!F33)</f>
        <v>B4U</v>
      </c>
      <c r="H33" s="125">
        <f>IF(原始数据!G33="","",原始数据!G33)</f>
        <v>4</v>
      </c>
      <c r="I33" s="125" t="str">
        <f>原始数据!J33</f>
        <v/>
      </c>
      <c r="J33" s="125" t="str">
        <f>IF((原始数据!V33)="","",4-原始数据!V33)</f>
        <v/>
      </c>
      <c r="K33" s="125" t="str">
        <f t="shared" si="2"/>
        <v/>
      </c>
      <c r="L33" s="125">
        <f t="shared" si="3"/>
        <v>0</v>
      </c>
      <c r="M33" s="126" t="str">
        <f>IF(I33="","",_xlfn.XLOOKUP($I33,各类选项!$N$2:$N$22,各类选项!O$2:O$22))</f>
        <v/>
      </c>
      <c r="N33" s="126"/>
      <c r="O33" s="127"/>
      <c r="P33" s="128"/>
      <c r="Q33" s="128"/>
      <c r="R33" s="128"/>
      <c r="S33" s="128"/>
      <c r="T33" s="128"/>
      <c r="U33" s="126" t="str">
        <f>IF(I33="","",_xlfn.XLOOKUP($I33,各类选项!$N$2:$N$22,各类选项!P$2:P$22))</f>
        <v/>
      </c>
      <c r="V33" s="126"/>
      <c r="W33" s="129"/>
      <c r="X33" s="130"/>
      <c r="Y33" s="130"/>
      <c r="Z33" s="130"/>
      <c r="AA33" s="130"/>
      <c r="AB33" s="130"/>
      <c r="AC33" s="126" t="str">
        <f>IF(I33="","",_xlfn.XLOOKUP($I33,各类选项!$N$2:$N$22,各类选项!Q$2:Q$22))</f>
        <v/>
      </c>
      <c r="AD33" s="126"/>
      <c r="AE33" s="127"/>
      <c r="AF33" s="128"/>
      <c r="AG33" s="128"/>
      <c r="AH33" s="128"/>
      <c r="AI33" s="128"/>
      <c r="AJ33" s="128"/>
      <c r="AK33" s="126" t="str">
        <f>IF(I33="","",_xlfn.XLOOKUP($I33,各类选项!$N$2:$N$22,各类选项!R$2:R$22))</f>
        <v/>
      </c>
      <c r="AL33" s="126"/>
      <c r="AM33" s="129"/>
      <c r="AN33" s="130"/>
      <c r="AO33" s="130"/>
      <c r="AP33" s="130"/>
      <c r="AQ33" s="130"/>
      <c r="AR33" s="130"/>
      <c r="AS33" s="126" t="str">
        <f>IF(原始数据!L33="","",原始数据!L33)</f>
        <v/>
      </c>
      <c r="AT33" s="126" t="str">
        <f>IF(原始数据!AZ33="","",原始数据!AZ33)</f>
        <v/>
      </c>
      <c r="AU33" s="131"/>
      <c r="AV33" s="131"/>
      <c r="AW33" s="131"/>
      <c r="AX33" s="131"/>
      <c r="AY33" s="132"/>
      <c r="AZ33" s="133"/>
      <c r="BA33" s="133"/>
      <c r="BB33" s="95"/>
      <c r="BC33" s="95"/>
    </row>
    <row r="34" spans="1:55">
      <c r="A34" s="115">
        <f>输入错误检查!B33+_xlfn.IFS(K34="",0,K34=0,0,K34=1,1)</f>
        <v>0</v>
      </c>
      <c r="C34" s="125">
        <f>IF(原始数据!B34="","",原始数据!B34)</f>
        <v>5</v>
      </c>
      <c r="D34" s="125">
        <f>IF(原始数据!C34="","",原始数据!C34)</f>
        <v>1</v>
      </c>
      <c r="E34" s="125">
        <f>IF(原始数据!D34="","",原始数据!D34)</f>
        <v>1600</v>
      </c>
      <c r="F34" s="125" t="str">
        <f>IF(原始数据!E34="","",原始数据!E34)</f>
        <v>RC</v>
      </c>
      <c r="G34" s="125" t="str">
        <f>IF(原始数据!F34="","",原始数据!F34)</f>
        <v>B4U</v>
      </c>
      <c r="H34" s="125">
        <f>IF(原始数据!G34="","",原始数据!G34)</f>
        <v>4</v>
      </c>
      <c r="I34" s="125" t="str">
        <f>原始数据!J34</f>
        <v/>
      </c>
      <c r="J34" s="125" t="str">
        <f>IF((原始数据!V34)="","",4-原始数据!V34)</f>
        <v/>
      </c>
      <c r="K34" s="125" t="str">
        <f t="shared" si="2"/>
        <v/>
      </c>
      <c r="L34" s="125">
        <f t="shared" si="3"/>
        <v>0</v>
      </c>
      <c r="M34" s="126" t="str">
        <f>IF(I34="","",_xlfn.XLOOKUP($I34,各类选项!$N$2:$N$22,各类选项!O$2:O$22))</f>
        <v/>
      </c>
      <c r="N34" s="126"/>
      <c r="O34" s="127"/>
      <c r="P34" s="128"/>
      <c r="Q34" s="128"/>
      <c r="R34" s="128"/>
      <c r="S34" s="128"/>
      <c r="T34" s="128"/>
      <c r="U34" s="126" t="str">
        <f>IF(I34="","",_xlfn.XLOOKUP($I34,各类选项!$N$2:$N$22,各类选项!P$2:P$22))</f>
        <v/>
      </c>
      <c r="V34" s="126"/>
      <c r="W34" s="129"/>
      <c r="X34" s="130"/>
      <c r="Y34" s="130"/>
      <c r="Z34" s="130"/>
      <c r="AA34" s="130"/>
      <c r="AB34" s="130"/>
      <c r="AC34" s="126" t="str">
        <f>IF(I34="","",_xlfn.XLOOKUP($I34,各类选项!$N$2:$N$22,各类选项!Q$2:Q$22))</f>
        <v/>
      </c>
      <c r="AD34" s="126"/>
      <c r="AE34" s="127"/>
      <c r="AF34" s="128"/>
      <c r="AG34" s="128"/>
      <c r="AH34" s="128"/>
      <c r="AI34" s="128"/>
      <c r="AJ34" s="128"/>
      <c r="AK34" s="126" t="str">
        <f>IF(I34="","",_xlfn.XLOOKUP($I34,各类选项!$N$2:$N$22,各类选项!R$2:R$22))</f>
        <v/>
      </c>
      <c r="AL34" s="126"/>
      <c r="AM34" s="129"/>
      <c r="AN34" s="130"/>
      <c r="AO34" s="130"/>
      <c r="AP34" s="130"/>
      <c r="AQ34" s="130"/>
      <c r="AR34" s="130"/>
      <c r="AS34" s="126" t="str">
        <f>IF(原始数据!L34="","",原始数据!L34)</f>
        <v/>
      </c>
      <c r="AT34" s="126" t="str">
        <f>IF(原始数据!AZ34="","",原始数据!AZ34)</f>
        <v/>
      </c>
      <c r="AU34" s="131"/>
      <c r="AV34" s="131"/>
      <c r="AW34" s="131"/>
      <c r="AX34" s="131"/>
      <c r="AY34" s="132"/>
      <c r="AZ34" s="133"/>
      <c r="BA34" s="133"/>
      <c r="BB34" s="95"/>
      <c r="BC34" s="95"/>
    </row>
    <row r="35" spans="1:55">
      <c r="A35" s="115">
        <f>输入错误检查!B34+_xlfn.IFS(K35="",0,K35=0,0,K35=1,1)</f>
        <v>0</v>
      </c>
      <c r="C35" s="125">
        <f>IF(原始数据!B35="","",原始数据!B35)</f>
        <v>5</v>
      </c>
      <c r="D35" s="125">
        <f>IF(原始数据!C35="","",原始数据!C35)</f>
        <v>1</v>
      </c>
      <c r="E35" s="125">
        <f>IF(原始数据!D35="","",原始数据!D35)</f>
        <v>1600</v>
      </c>
      <c r="F35" s="125" t="str">
        <f>IF(原始数据!E35="","",原始数据!E35)</f>
        <v>RC</v>
      </c>
      <c r="G35" s="125" t="str">
        <f>IF(原始数据!F35="","",原始数据!F35)</f>
        <v>B4U</v>
      </c>
      <c r="H35" s="125">
        <f>IF(原始数据!G35="","",原始数据!G35)</f>
        <v>5</v>
      </c>
      <c r="I35" s="125" t="str">
        <f>原始数据!J35</f>
        <v/>
      </c>
      <c r="J35" s="125" t="str">
        <f>IF((原始数据!V35)="","",4-原始数据!V35)</f>
        <v/>
      </c>
      <c r="K35" s="125" t="str">
        <f t="shared" si="2"/>
        <v/>
      </c>
      <c r="L35" s="125">
        <f t="shared" si="3"/>
        <v>0</v>
      </c>
      <c r="M35" s="126" t="str">
        <f>IF(I35="","",_xlfn.XLOOKUP($I35,各类选项!$N$2:$N$22,各类选项!O$2:O$22))</f>
        <v/>
      </c>
      <c r="N35" s="126"/>
      <c r="O35" s="127"/>
      <c r="P35" s="128"/>
      <c r="Q35" s="128"/>
      <c r="R35" s="128"/>
      <c r="S35" s="128"/>
      <c r="T35" s="128"/>
      <c r="U35" s="126" t="str">
        <f>IF(I35="","",_xlfn.XLOOKUP($I35,各类选项!$N$2:$N$22,各类选项!P$2:P$22))</f>
        <v/>
      </c>
      <c r="V35" s="126"/>
      <c r="W35" s="129"/>
      <c r="X35" s="130"/>
      <c r="Y35" s="130"/>
      <c r="Z35" s="130"/>
      <c r="AA35" s="130"/>
      <c r="AB35" s="130"/>
      <c r="AC35" s="126" t="str">
        <f>IF(I35="","",_xlfn.XLOOKUP($I35,各类选项!$N$2:$N$22,各类选项!Q$2:Q$22))</f>
        <v/>
      </c>
      <c r="AD35" s="126"/>
      <c r="AE35" s="127"/>
      <c r="AF35" s="128"/>
      <c r="AG35" s="128"/>
      <c r="AH35" s="128"/>
      <c r="AI35" s="128"/>
      <c r="AJ35" s="128"/>
      <c r="AK35" s="126" t="str">
        <f>IF(I35="","",_xlfn.XLOOKUP($I35,各类选项!$N$2:$N$22,各类选项!R$2:R$22))</f>
        <v/>
      </c>
      <c r="AL35" s="126"/>
      <c r="AM35" s="129"/>
      <c r="AN35" s="130"/>
      <c r="AO35" s="130"/>
      <c r="AP35" s="130"/>
      <c r="AQ35" s="130"/>
      <c r="AR35" s="130"/>
      <c r="AS35" s="126" t="str">
        <f>IF(原始数据!L35="","",原始数据!L35)</f>
        <v/>
      </c>
      <c r="AT35" s="126" t="str">
        <f>IF(原始数据!AZ35="","",原始数据!AZ35)</f>
        <v/>
      </c>
      <c r="AU35" s="131"/>
      <c r="AV35" s="131"/>
      <c r="AW35" s="131"/>
      <c r="AX35" s="131"/>
      <c r="AY35" s="132"/>
      <c r="AZ35" s="133"/>
      <c r="BA35" s="133"/>
    </row>
    <row r="36" spans="1:55">
      <c r="A36" s="115">
        <f>输入错误检查!B35+_xlfn.IFS(K36="",0,K36=0,0,K36=1,1)</f>
        <v>0</v>
      </c>
      <c r="C36" s="125">
        <f>IF(原始数据!B36="","",原始数据!B36)</f>
        <v>5</v>
      </c>
      <c r="D36" s="125">
        <f>IF(原始数据!C36="","",原始数据!C36)</f>
        <v>1</v>
      </c>
      <c r="E36" s="125">
        <f>IF(原始数据!D36="","",原始数据!D36)</f>
        <v>1600</v>
      </c>
      <c r="F36" s="125" t="str">
        <f>IF(原始数据!E36="","",原始数据!E36)</f>
        <v>RC</v>
      </c>
      <c r="G36" s="125" t="str">
        <f>IF(原始数据!F36="","",原始数据!F36)</f>
        <v>B4U</v>
      </c>
      <c r="H36" s="125">
        <f>IF(原始数据!G36="","",原始数据!G36)</f>
        <v>5</v>
      </c>
      <c r="I36" s="125" t="str">
        <f>原始数据!J36</f>
        <v/>
      </c>
      <c r="J36" s="125" t="str">
        <f>IF((原始数据!V36)="","",4-原始数据!V36)</f>
        <v/>
      </c>
      <c r="K36" s="125" t="str">
        <f t="shared" si="2"/>
        <v/>
      </c>
      <c r="L36" s="125">
        <f t="shared" si="3"/>
        <v>0</v>
      </c>
      <c r="M36" s="126" t="str">
        <f>IF(I36="","",_xlfn.XLOOKUP($I36,各类选项!$N$2:$N$22,各类选项!O$2:O$22))</f>
        <v/>
      </c>
      <c r="N36" s="126"/>
      <c r="O36" s="127"/>
      <c r="P36" s="128"/>
      <c r="Q36" s="128"/>
      <c r="R36" s="128"/>
      <c r="S36" s="128"/>
      <c r="T36" s="128"/>
      <c r="U36" s="126" t="str">
        <f>IF(I36="","",_xlfn.XLOOKUP($I36,各类选项!$N$2:$N$22,各类选项!P$2:P$22))</f>
        <v/>
      </c>
      <c r="V36" s="126"/>
      <c r="W36" s="129"/>
      <c r="X36" s="130"/>
      <c r="Y36" s="130"/>
      <c r="Z36" s="130"/>
      <c r="AA36" s="130"/>
      <c r="AB36" s="130"/>
      <c r="AC36" s="126" t="str">
        <f>IF(I36="","",_xlfn.XLOOKUP($I36,各类选项!$N$2:$N$22,各类选项!Q$2:Q$22))</f>
        <v/>
      </c>
      <c r="AD36" s="126"/>
      <c r="AE36" s="127"/>
      <c r="AF36" s="128"/>
      <c r="AG36" s="128"/>
      <c r="AH36" s="128"/>
      <c r="AI36" s="128"/>
      <c r="AJ36" s="128"/>
      <c r="AK36" s="126" t="str">
        <f>IF(I36="","",_xlfn.XLOOKUP($I36,各类选项!$N$2:$N$22,各类选项!R$2:R$22))</f>
        <v/>
      </c>
      <c r="AL36" s="126"/>
      <c r="AM36" s="129"/>
      <c r="AN36" s="130"/>
      <c r="AO36" s="130"/>
      <c r="AP36" s="130"/>
      <c r="AQ36" s="130"/>
      <c r="AR36" s="130"/>
      <c r="AS36" s="126" t="str">
        <f>IF(原始数据!L36="","",原始数据!L36)</f>
        <v/>
      </c>
      <c r="AT36" s="126" t="str">
        <f>IF(原始数据!AZ36="","",原始数据!AZ36)</f>
        <v/>
      </c>
      <c r="AU36" s="131"/>
      <c r="AV36" s="131"/>
      <c r="AW36" s="131"/>
      <c r="AX36" s="131"/>
      <c r="AY36" s="132"/>
      <c r="AZ36" s="133"/>
      <c r="BA36" s="133"/>
    </row>
    <row r="37" spans="1:55">
      <c r="A37" s="115">
        <f>输入错误检查!B36+_xlfn.IFS(K37="",0,K37=0,0,K37=1,1)</f>
        <v>0</v>
      </c>
      <c r="C37" s="125">
        <f>IF(原始数据!B37="","",原始数据!B37)</f>
        <v>5</v>
      </c>
      <c r="D37" s="125">
        <f>IF(原始数据!C37="","",原始数据!C37)</f>
        <v>1</v>
      </c>
      <c r="E37" s="125">
        <f>IF(原始数据!D37="","",原始数据!D37)</f>
        <v>1600</v>
      </c>
      <c r="F37" s="125" t="str">
        <f>IF(原始数据!E37="","",原始数据!E37)</f>
        <v>RC</v>
      </c>
      <c r="G37" s="125" t="str">
        <f>IF(原始数据!F37="","",原始数据!F37)</f>
        <v>B4U</v>
      </c>
      <c r="H37" s="125" t="str">
        <f>IF(原始数据!G37="","",原始数据!G37)</f>
        <v>加</v>
      </c>
      <c r="I37" s="125" t="str">
        <f>原始数据!J37</f>
        <v/>
      </c>
      <c r="J37" s="125" t="str">
        <f>IF((原始数据!V37)="","",4-原始数据!V37)</f>
        <v/>
      </c>
      <c r="K37" s="125" t="str">
        <f t="shared" si="2"/>
        <v/>
      </c>
      <c r="L37" s="125">
        <f t="shared" si="3"/>
        <v>0</v>
      </c>
      <c r="M37" s="126" t="str">
        <f>IF(I37="","",_xlfn.XLOOKUP($I37,各类选项!$N$2:$N$22,各类选项!O$2:O$22))</f>
        <v/>
      </c>
      <c r="N37" s="126"/>
      <c r="O37" s="127"/>
      <c r="P37" s="128"/>
      <c r="Q37" s="128"/>
      <c r="R37" s="128"/>
      <c r="S37" s="128"/>
      <c r="T37" s="128"/>
      <c r="U37" s="126" t="str">
        <f>IF(I37="","",_xlfn.XLOOKUP($I37,各类选项!$N$2:$N$22,各类选项!P$2:P$22))</f>
        <v/>
      </c>
      <c r="V37" s="126"/>
      <c r="W37" s="129"/>
      <c r="X37" s="130"/>
      <c r="Y37" s="130"/>
      <c r="Z37" s="130"/>
      <c r="AA37" s="130"/>
      <c r="AB37" s="130"/>
      <c r="AC37" s="126" t="str">
        <f>IF(I37="","",_xlfn.XLOOKUP($I37,各类选项!$N$2:$N$22,各类选项!Q$2:Q$22))</f>
        <v/>
      </c>
      <c r="AD37" s="126"/>
      <c r="AE37" s="127"/>
      <c r="AF37" s="128"/>
      <c r="AG37" s="128"/>
      <c r="AH37" s="128"/>
      <c r="AI37" s="128"/>
      <c r="AJ37" s="128"/>
      <c r="AK37" s="126" t="str">
        <f>IF(I37="","",_xlfn.XLOOKUP($I37,各类选项!$N$2:$N$22,各类选项!R$2:R$22))</f>
        <v/>
      </c>
      <c r="AL37" s="126"/>
      <c r="AM37" s="129"/>
      <c r="AN37" s="130"/>
      <c r="AO37" s="130"/>
      <c r="AP37" s="130"/>
      <c r="AQ37" s="130"/>
      <c r="AR37" s="130"/>
      <c r="AS37" s="126" t="str">
        <f>IF(原始数据!L37="","",原始数据!L37)</f>
        <v/>
      </c>
      <c r="AT37" s="126" t="str">
        <f>IF(原始数据!AZ37="","",原始数据!AZ37)</f>
        <v/>
      </c>
      <c r="AU37" s="131"/>
      <c r="AV37" s="131"/>
      <c r="AW37" s="131"/>
      <c r="AX37" s="131"/>
      <c r="AY37" s="132"/>
      <c r="AZ37" s="133"/>
      <c r="BA37" s="133"/>
    </row>
    <row r="38" spans="1:55">
      <c r="A38" s="115">
        <f>输入错误检查!B37+_xlfn.IFS(K38="",0,K38=0,0,K38=1,1)</f>
        <v>0</v>
      </c>
      <c r="C38" s="125">
        <f>IF(原始数据!B38="","",原始数据!B38)</f>
        <v>5</v>
      </c>
      <c r="D38" s="125">
        <f>IF(原始数据!C38="","",原始数据!C38)</f>
        <v>1</v>
      </c>
      <c r="E38" s="125">
        <f>IF(原始数据!D38="","",原始数据!D38)</f>
        <v>1600</v>
      </c>
      <c r="F38" s="125" t="str">
        <f>IF(原始数据!E38="","",原始数据!E38)</f>
        <v>RC</v>
      </c>
      <c r="G38" s="125" t="str">
        <f>IF(原始数据!F38="","",原始数据!F38)</f>
        <v>B4U</v>
      </c>
      <c r="H38" s="125" t="str">
        <f>IF(原始数据!G38="","",原始数据!G38)</f>
        <v>加</v>
      </c>
      <c r="I38" s="125" t="str">
        <f>原始数据!J38</f>
        <v/>
      </c>
      <c r="J38" s="125" t="str">
        <f>IF((原始数据!V38)="","",4-原始数据!V38)</f>
        <v/>
      </c>
      <c r="K38" s="125" t="str">
        <f t="shared" si="2"/>
        <v/>
      </c>
      <c r="L38" s="125">
        <f t="shared" si="3"/>
        <v>0</v>
      </c>
      <c r="M38" s="126" t="str">
        <f>IF(I38="","",_xlfn.XLOOKUP($I38,各类选项!$N$2:$N$22,各类选项!O$2:O$22))</f>
        <v/>
      </c>
      <c r="N38" s="126"/>
      <c r="O38" s="127"/>
      <c r="P38" s="128"/>
      <c r="Q38" s="128"/>
      <c r="R38" s="128"/>
      <c r="S38" s="128"/>
      <c r="T38" s="128"/>
      <c r="U38" s="126" t="str">
        <f>IF(I38="","",_xlfn.XLOOKUP($I38,各类选项!$N$2:$N$22,各类选项!P$2:P$22))</f>
        <v/>
      </c>
      <c r="V38" s="126"/>
      <c r="W38" s="129"/>
      <c r="X38" s="130"/>
      <c r="Y38" s="130"/>
      <c r="Z38" s="130"/>
      <c r="AA38" s="130"/>
      <c r="AB38" s="130"/>
      <c r="AC38" s="126" t="str">
        <f>IF(I38="","",_xlfn.XLOOKUP($I38,各类选项!$N$2:$N$22,各类选项!Q$2:Q$22))</f>
        <v/>
      </c>
      <c r="AD38" s="126"/>
      <c r="AE38" s="127"/>
      <c r="AF38" s="128"/>
      <c r="AG38" s="128"/>
      <c r="AH38" s="128"/>
      <c r="AI38" s="128"/>
      <c r="AJ38" s="128"/>
      <c r="AK38" s="126" t="str">
        <f>IF(I38="","",_xlfn.XLOOKUP($I38,各类选项!$N$2:$N$22,各类选项!R$2:R$22))</f>
        <v/>
      </c>
      <c r="AL38" s="126"/>
      <c r="AM38" s="129"/>
      <c r="AN38" s="130"/>
      <c r="AO38" s="130"/>
      <c r="AP38" s="130"/>
      <c r="AQ38" s="130"/>
      <c r="AR38" s="130"/>
      <c r="AS38" s="126" t="str">
        <f>IF(原始数据!L38="","",原始数据!L38)</f>
        <v/>
      </c>
      <c r="AT38" s="126" t="str">
        <f>IF(原始数据!AZ38="","",原始数据!AZ38)</f>
        <v/>
      </c>
      <c r="AU38" s="131"/>
      <c r="AV38" s="131"/>
      <c r="AW38" s="131"/>
      <c r="AX38" s="131"/>
      <c r="AY38" s="132"/>
      <c r="AZ38" s="133"/>
      <c r="BA38" s="133"/>
    </row>
    <row r="39" spans="1:55">
      <c r="A39" s="115">
        <f>输入错误检查!B38+_xlfn.IFS(K39="",0,K39=0,0,K39=1,1)</f>
        <v>1</v>
      </c>
      <c r="C39" s="125">
        <f>IF(原始数据!B39="","",原始数据!B39)</f>
        <v>5</v>
      </c>
      <c r="D39" s="125">
        <f>IF(原始数据!C39="","",原始数据!C39)</f>
        <v>1</v>
      </c>
      <c r="E39" s="125">
        <f>IF(原始数据!D39="","",原始数据!D39)</f>
        <v>1800</v>
      </c>
      <c r="F39" s="125" t="str">
        <f>IF(原始数据!E39="","",原始数据!E39)</f>
        <v>AXIZ</v>
      </c>
      <c r="G39" s="125" t="str">
        <f>IF(原始数据!F39="","",原始数据!F39)</f>
        <v>ACT</v>
      </c>
      <c r="H39" s="125">
        <f>IF(原始数据!G39="","",原始数据!G39)</f>
        <v>1</v>
      </c>
      <c r="I39" s="125" t="str">
        <f>原始数据!J39</f>
        <v>AXIZ</v>
      </c>
      <c r="J39" s="125">
        <f>IF((原始数据!V39)="","",4-原始数据!V39)</f>
        <v>2</v>
      </c>
      <c r="K39" s="125">
        <f t="shared" si="2"/>
        <v>1</v>
      </c>
      <c r="L39" s="125">
        <f t="shared" si="3"/>
        <v>2</v>
      </c>
      <c r="M39" s="126" t="str">
        <f>IF(I39="","",_xlfn.XLOOKUP($I39,各类选项!$N$2:$N$22,各类选项!O$2:O$22))</f>
        <v>atto</v>
      </c>
      <c r="N39" s="136" t="s">
        <v>142</v>
      </c>
      <c r="O39" s="129">
        <v>2.27</v>
      </c>
      <c r="P39" s="130">
        <v>0</v>
      </c>
      <c r="Q39" s="130">
        <v>0</v>
      </c>
      <c r="R39" s="130">
        <v>0</v>
      </c>
      <c r="S39" s="130">
        <v>0</v>
      </c>
      <c r="T39" s="130" t="s">
        <v>413</v>
      </c>
      <c r="U39" s="126" t="str">
        <f>IF(I39="","",_xlfn.XLOOKUP($I39,各类选项!$N$2:$N$22,各类选项!P$2:P$22))</f>
        <v>nyan</v>
      </c>
      <c r="V39" s="136" t="s">
        <v>255</v>
      </c>
      <c r="W39" s="127">
        <v>0.02</v>
      </c>
      <c r="X39" s="128">
        <v>0</v>
      </c>
      <c r="Y39" s="128">
        <v>0</v>
      </c>
      <c r="Z39" s="128">
        <v>0</v>
      </c>
      <c r="AA39" s="128">
        <v>117</v>
      </c>
      <c r="AB39" s="128" t="s">
        <v>291</v>
      </c>
      <c r="AC39" s="126" t="str">
        <f>IF(I39="","",_xlfn.XLOOKUP($I39,各类选项!$N$2:$N$22,各类选项!Q$2:Q$22))</f>
        <v>takakou</v>
      </c>
      <c r="AD39" s="136" t="s">
        <v>228</v>
      </c>
      <c r="AE39" s="129">
        <v>1.98</v>
      </c>
      <c r="AF39" s="130">
        <v>0</v>
      </c>
      <c r="AG39" s="130">
        <v>1</v>
      </c>
      <c r="AH39" s="130">
        <v>0</v>
      </c>
      <c r="AI39" s="130">
        <v>26</v>
      </c>
      <c r="AJ39" s="130" t="s">
        <v>413</v>
      </c>
      <c r="AK39" s="126" t="str">
        <f>IF(I39="","",_xlfn.XLOOKUP($I39,各类选项!$N$2:$N$22,各类选项!R$2:R$22))</f>
        <v>monop</v>
      </c>
      <c r="AL39" s="136" t="s">
        <v>261</v>
      </c>
      <c r="AM39" s="127">
        <v>2.1</v>
      </c>
      <c r="AN39" s="128">
        <v>1</v>
      </c>
      <c r="AO39" s="128">
        <v>1</v>
      </c>
      <c r="AP39" s="128">
        <v>0</v>
      </c>
      <c r="AQ39" s="128">
        <v>95</v>
      </c>
      <c r="AR39" s="128" t="s">
        <v>291</v>
      </c>
      <c r="AS39" s="126" t="str">
        <f>IF(原始数据!L39="","",原始数据!L39)</f>
        <v>zz9</v>
      </c>
      <c r="AT39" s="126" t="str">
        <f>IF(原始数据!AZ39="","",原始数据!AZ39)</f>
        <v>跛脚羊</v>
      </c>
      <c r="AU39" s="137">
        <v>0</v>
      </c>
      <c r="AV39" s="137">
        <v>3</v>
      </c>
      <c r="AW39" s="137">
        <v>11</v>
      </c>
      <c r="AX39" s="137">
        <v>0</v>
      </c>
      <c r="AY39" s="138">
        <v>4</v>
      </c>
      <c r="AZ39" s="133">
        <v>5</v>
      </c>
      <c r="BA39" s="133">
        <v>52</v>
      </c>
      <c r="BB39" s="134" t="s">
        <v>103</v>
      </c>
      <c r="BC39" s="134"/>
    </row>
    <row r="40" spans="1:55">
      <c r="A40" s="115">
        <f>输入错误检查!B39+_xlfn.IFS(K40="",0,K40=0,0,K40=1,1)</f>
        <v>1</v>
      </c>
      <c r="C40" s="125">
        <f>IF(原始数据!B40="","",原始数据!B40)</f>
        <v>5</v>
      </c>
      <c r="D40" s="125">
        <f>IF(原始数据!C40="","",原始数据!C40)</f>
        <v>1</v>
      </c>
      <c r="E40" s="125">
        <f>IF(原始数据!D40="","",原始数据!D40)</f>
        <v>1800</v>
      </c>
      <c r="F40" s="125" t="str">
        <f>IF(原始数据!E40="","",原始数据!E40)</f>
        <v>AXIZ</v>
      </c>
      <c r="G40" s="125" t="str">
        <f>IF(原始数据!F40="","",原始数据!F40)</f>
        <v>ACT</v>
      </c>
      <c r="H40" s="125">
        <f>IF(原始数据!G40="","",原始数据!G40)</f>
        <v>1</v>
      </c>
      <c r="I40" s="125" t="str">
        <f>原始数据!J40</f>
        <v>ACT</v>
      </c>
      <c r="J40" s="125">
        <f>IF((原始数据!V40)="","",4-原始数据!V40)</f>
        <v>2</v>
      </c>
      <c r="K40" s="125">
        <f t="shared" si="2"/>
        <v>1</v>
      </c>
      <c r="L40" s="125">
        <f t="shared" si="3"/>
        <v>2</v>
      </c>
      <c r="M40" s="126" t="str">
        <f>IF(I40="","",_xlfn.XLOOKUP($I40,各类选项!$N$2:$N$22,各类选项!O$2:O$22))</f>
        <v>xy</v>
      </c>
      <c r="N40" s="136" t="s">
        <v>261</v>
      </c>
      <c r="O40" s="129">
        <v>2.17</v>
      </c>
      <c r="P40" s="130">
        <v>0</v>
      </c>
      <c r="Q40" s="130">
        <v>1</v>
      </c>
      <c r="R40" s="130">
        <v>0</v>
      </c>
      <c r="S40" s="130">
        <v>49</v>
      </c>
      <c r="T40" s="130" t="s">
        <v>413</v>
      </c>
      <c r="U40" s="126" t="str">
        <f>IF(I40="","",_xlfn.XLOOKUP($I40,各类选项!$N$2:$N$22,各类选项!P$2:P$22))</f>
        <v>xen</v>
      </c>
      <c r="V40" s="136" t="s">
        <v>221</v>
      </c>
      <c r="W40" s="127">
        <v>0</v>
      </c>
      <c r="X40" s="128">
        <v>0</v>
      </c>
      <c r="Y40" s="128">
        <v>0</v>
      </c>
      <c r="Z40" s="128">
        <v>0</v>
      </c>
      <c r="AA40" s="128">
        <v>78</v>
      </c>
      <c r="AB40" s="128" t="s">
        <v>291</v>
      </c>
      <c r="AC40" s="126" t="str">
        <f>IF(I40="","",_xlfn.XLOOKUP($I40,各类选项!$N$2:$N$22,各类选项!Q$2:Q$22))</f>
        <v>eleven</v>
      </c>
      <c r="AD40" s="136" t="s">
        <v>228</v>
      </c>
      <c r="AE40" s="129">
        <v>1.18</v>
      </c>
      <c r="AF40" s="130">
        <v>0</v>
      </c>
      <c r="AG40" s="130">
        <v>1</v>
      </c>
      <c r="AH40" s="130">
        <v>0</v>
      </c>
      <c r="AI40" s="130">
        <v>87</v>
      </c>
      <c r="AJ40" s="130" t="s">
        <v>413</v>
      </c>
      <c r="AK40" s="126" t="str">
        <f>IF(I40="","",_xlfn.XLOOKUP($I40,各类选项!$N$2:$N$22,各类选项!R$2:R$22))</f>
        <v>xmiao5</v>
      </c>
      <c r="AL40" s="136" t="s">
        <v>142</v>
      </c>
      <c r="AM40" s="127">
        <v>2.87</v>
      </c>
      <c r="AN40" s="128">
        <v>0</v>
      </c>
      <c r="AO40" s="128">
        <v>2</v>
      </c>
      <c r="AP40" s="128">
        <v>0</v>
      </c>
      <c r="AQ40" s="128">
        <v>73</v>
      </c>
      <c r="AR40" s="128" t="s">
        <v>291</v>
      </c>
      <c r="AS40" s="126" t="str">
        <f>IF(原始数据!L40="","",原始数据!L40)</f>
        <v>kakiri</v>
      </c>
      <c r="AT40" s="126" t="str">
        <f>IF(原始数据!AZ40="","",原始数据!AZ40)</f>
        <v>跛脚羊</v>
      </c>
      <c r="AU40" s="137">
        <v>0</v>
      </c>
      <c r="AV40" s="137">
        <v>3</v>
      </c>
      <c r="AW40" s="137">
        <v>15</v>
      </c>
      <c r="AX40" s="137">
        <v>0</v>
      </c>
      <c r="AY40" s="138">
        <v>9</v>
      </c>
      <c r="AZ40" s="133">
        <v>8</v>
      </c>
      <c r="BA40" s="133">
        <v>57</v>
      </c>
      <c r="BB40" s="95"/>
      <c r="BC40" s="95"/>
    </row>
    <row r="41" spans="1:55">
      <c r="A41" s="115">
        <f>输入错误检查!B40+_xlfn.IFS(K41="",0,K41=0,0,K41=1,1)</f>
        <v>1</v>
      </c>
      <c r="C41" s="125">
        <f>IF(原始数据!B41="","",原始数据!B41)</f>
        <v>5</v>
      </c>
      <c r="D41" s="125">
        <f>IF(原始数据!C41="","",原始数据!C41)</f>
        <v>1</v>
      </c>
      <c r="E41" s="125">
        <f>IF(原始数据!D41="","",原始数据!D41)</f>
        <v>1800</v>
      </c>
      <c r="F41" s="125" t="str">
        <f>IF(原始数据!E41="","",原始数据!E41)</f>
        <v>AXIZ</v>
      </c>
      <c r="G41" s="125" t="str">
        <f>IF(原始数据!F41="","",原始数据!F41)</f>
        <v>ACT</v>
      </c>
      <c r="H41" s="125">
        <f>IF(原始数据!G41="","",原始数据!G41)</f>
        <v>2</v>
      </c>
      <c r="I41" s="125" t="str">
        <f>原始数据!J41</f>
        <v>ACT</v>
      </c>
      <c r="J41" s="125">
        <f>IF((原始数据!V41)="","",4-原始数据!V41)</f>
        <v>1</v>
      </c>
      <c r="K41" s="125">
        <f t="shared" si="2"/>
        <v>1</v>
      </c>
      <c r="L41" s="125">
        <f t="shared" si="3"/>
        <v>1</v>
      </c>
      <c r="M41" s="126" t="str">
        <f>IF(I41="","",_xlfn.XLOOKUP($I41,各类选项!$N$2:$N$22,各类选项!O$2:O$22))</f>
        <v>xy</v>
      </c>
      <c r="N41" s="136" t="s">
        <v>267</v>
      </c>
      <c r="O41" s="129">
        <v>2.24</v>
      </c>
      <c r="P41" s="130">
        <v>0</v>
      </c>
      <c r="Q41" s="130">
        <v>0</v>
      </c>
      <c r="R41" s="130">
        <v>0</v>
      </c>
      <c r="S41" s="130">
        <v>38</v>
      </c>
      <c r="T41" s="130" t="s">
        <v>413</v>
      </c>
      <c r="U41" s="126" t="str">
        <f>IF(I41="","",_xlfn.XLOOKUP($I41,各类选项!$N$2:$N$22,各类选项!P$2:P$22))</f>
        <v>xen</v>
      </c>
      <c r="V41" s="136" t="s">
        <v>250</v>
      </c>
      <c r="W41" s="127">
        <v>1.58</v>
      </c>
      <c r="X41" s="128">
        <v>0</v>
      </c>
      <c r="Y41" s="128">
        <v>1</v>
      </c>
      <c r="Z41" s="128">
        <v>0</v>
      </c>
      <c r="AA41" s="128">
        <v>74</v>
      </c>
      <c r="AB41" s="128" t="s">
        <v>291</v>
      </c>
      <c r="AC41" s="126" t="str">
        <f>IF(I41="","",_xlfn.XLOOKUP($I41,各类选项!$N$2:$N$22,各类选项!Q$2:Q$22))</f>
        <v>eleven</v>
      </c>
      <c r="AD41" s="136" t="s">
        <v>235</v>
      </c>
      <c r="AE41" s="129">
        <v>0.02</v>
      </c>
      <c r="AF41" s="130">
        <v>0</v>
      </c>
      <c r="AG41" s="130">
        <v>0</v>
      </c>
      <c r="AH41" s="130">
        <v>0</v>
      </c>
      <c r="AI41" s="130">
        <v>96</v>
      </c>
      <c r="AJ41" s="130" t="s">
        <v>291</v>
      </c>
      <c r="AK41" s="126" t="str">
        <f>IF(I41="","",_xlfn.XLOOKUP($I41,各类选项!$N$2:$N$22,各类选项!R$2:R$22))</f>
        <v>xmiao5</v>
      </c>
      <c r="AL41" s="136" t="s">
        <v>269</v>
      </c>
      <c r="AM41" s="127">
        <v>2.22</v>
      </c>
      <c r="AN41" s="128">
        <v>0</v>
      </c>
      <c r="AO41" s="128">
        <v>1</v>
      </c>
      <c r="AP41" s="128">
        <v>1</v>
      </c>
      <c r="AQ41" s="128">
        <v>35</v>
      </c>
      <c r="AR41" s="128" t="s">
        <v>291</v>
      </c>
      <c r="AS41" s="126" t="str">
        <f>IF(原始数据!L41="","",原始数据!L41)</f>
        <v>kakiri</v>
      </c>
      <c r="AT41" s="126" t="str">
        <f>IF(原始数据!AZ41="","",原始数据!AZ41)</f>
        <v>时空之影</v>
      </c>
      <c r="AU41" s="137">
        <v>0</v>
      </c>
      <c r="AV41" s="137">
        <v>6</v>
      </c>
      <c r="AW41" s="137">
        <v>11</v>
      </c>
      <c r="AX41" s="137">
        <v>0</v>
      </c>
      <c r="AY41" s="138">
        <v>5</v>
      </c>
      <c r="AZ41" s="133">
        <v>7</v>
      </c>
      <c r="BA41" s="133">
        <v>10</v>
      </c>
      <c r="BB41" s="95"/>
      <c r="BC41" s="95"/>
    </row>
    <row r="42" spans="1:55">
      <c r="A42" s="115">
        <f>输入错误检查!B41+_xlfn.IFS(K42="",0,K42=0,0,K42=1,1)</f>
        <v>1</v>
      </c>
      <c r="C42" s="125">
        <f>IF(原始数据!B42="","",原始数据!B42)</f>
        <v>5</v>
      </c>
      <c r="D42" s="125">
        <f>IF(原始数据!C42="","",原始数据!C42)</f>
        <v>1</v>
      </c>
      <c r="E42" s="125">
        <f>IF(原始数据!D42="","",原始数据!D42)</f>
        <v>1800</v>
      </c>
      <c r="F42" s="125" t="str">
        <f>IF(原始数据!E42="","",原始数据!E42)</f>
        <v>AXIZ</v>
      </c>
      <c r="G42" s="125" t="str">
        <f>IF(原始数据!F42="","",原始数据!F42)</f>
        <v>ACT</v>
      </c>
      <c r="H42" s="125">
        <f>IF(原始数据!G42="","",原始数据!G42)</f>
        <v>2</v>
      </c>
      <c r="I42" s="125" t="str">
        <f>原始数据!J42</f>
        <v>AXIZ</v>
      </c>
      <c r="J42" s="125">
        <f>IF((原始数据!V42)="","",4-原始数据!V42)</f>
        <v>2</v>
      </c>
      <c r="K42" s="125">
        <f t="shared" si="2"/>
        <v>1</v>
      </c>
      <c r="L42" s="125">
        <f t="shared" si="3"/>
        <v>2</v>
      </c>
      <c r="M42" s="126" t="str">
        <f>IF(I42="","",_xlfn.XLOOKUP($I42,各类选项!$N$2:$N$22,各类选项!O$2:O$22))</f>
        <v>atto</v>
      </c>
      <c r="N42" s="136" t="s">
        <v>251</v>
      </c>
      <c r="O42" s="129">
        <v>3.04</v>
      </c>
      <c r="P42" s="130">
        <v>1</v>
      </c>
      <c r="Q42" s="130">
        <v>1</v>
      </c>
      <c r="R42" s="130">
        <v>0</v>
      </c>
      <c r="S42" s="130">
        <v>114</v>
      </c>
      <c r="T42" s="130" t="s">
        <v>413</v>
      </c>
      <c r="U42" s="126" t="str">
        <f>IF(I42="","",_xlfn.XLOOKUP($I42,各类选项!$N$2:$N$22,各类选项!P$2:P$22))</f>
        <v>nyan</v>
      </c>
      <c r="V42" s="136" t="s">
        <v>267</v>
      </c>
      <c r="W42" s="127">
        <v>2.67</v>
      </c>
      <c r="X42" s="128">
        <v>0</v>
      </c>
      <c r="Y42" s="128">
        <v>2</v>
      </c>
      <c r="Z42" s="128">
        <v>1</v>
      </c>
      <c r="AA42" s="128">
        <v>110</v>
      </c>
      <c r="AB42" s="128" t="s">
        <v>291</v>
      </c>
      <c r="AC42" s="126" t="str">
        <f>IF(I42="","",_xlfn.XLOOKUP($I42,各类选项!$N$2:$N$22,各类选项!Q$2:Q$22))</f>
        <v>takakou</v>
      </c>
      <c r="AD42" s="136" t="s">
        <v>164</v>
      </c>
      <c r="AE42" s="129">
        <v>0.32</v>
      </c>
      <c r="AF42" s="130">
        <v>0</v>
      </c>
      <c r="AG42" s="130">
        <v>1</v>
      </c>
      <c r="AH42" s="130">
        <v>0</v>
      </c>
      <c r="AI42" s="130">
        <v>161</v>
      </c>
      <c r="AJ42" s="130" t="s">
        <v>413</v>
      </c>
      <c r="AK42" s="126" t="str">
        <f>IF(I42="","",_xlfn.XLOOKUP($I42,各类选项!$N$2:$N$22,各类选项!R$2:R$22))</f>
        <v>monop</v>
      </c>
      <c r="AL42" s="136" t="s">
        <v>266</v>
      </c>
      <c r="AM42" s="127">
        <v>2.46</v>
      </c>
      <c r="AN42" s="128">
        <v>0</v>
      </c>
      <c r="AO42" s="128">
        <v>1</v>
      </c>
      <c r="AP42" s="128">
        <v>2</v>
      </c>
      <c r="AQ42" s="128">
        <v>95</v>
      </c>
      <c r="AR42" s="128" t="s">
        <v>291</v>
      </c>
      <c r="AS42" s="126" t="str">
        <f>IF(原始数据!L42="","",原始数据!L42)</f>
        <v>zz9</v>
      </c>
      <c r="AT42" s="126" t="str">
        <f>IF(原始数据!AZ42="","",原始数据!AZ42)</f>
        <v>台球手</v>
      </c>
      <c r="AU42" s="137">
        <v>0</v>
      </c>
      <c r="AV42" s="137">
        <v>4</v>
      </c>
      <c r="AW42" s="137">
        <v>16</v>
      </c>
      <c r="AX42" s="137">
        <v>1</v>
      </c>
      <c r="AY42" s="138">
        <v>9</v>
      </c>
      <c r="AZ42" s="133">
        <v>10</v>
      </c>
      <c r="BA42" s="133">
        <v>4</v>
      </c>
      <c r="BB42" s="95"/>
      <c r="BC42" s="95"/>
    </row>
    <row r="43" spans="1:55">
      <c r="A43" s="115">
        <f>输入错误检查!B42+_xlfn.IFS(K43="",0,K43=0,0,K43=1,1)</f>
        <v>1</v>
      </c>
      <c r="C43" s="125">
        <f>IF(原始数据!B43="","",原始数据!B43)</f>
        <v>5</v>
      </c>
      <c r="D43" s="125">
        <f>IF(原始数据!C43="","",原始数据!C43)</f>
        <v>1</v>
      </c>
      <c r="E43" s="125">
        <f>IF(原始数据!D43="","",原始数据!D43)</f>
        <v>1800</v>
      </c>
      <c r="F43" s="125" t="str">
        <f>IF(原始数据!E43="","",原始数据!E43)</f>
        <v>AXIZ</v>
      </c>
      <c r="G43" s="125" t="str">
        <f>IF(原始数据!F43="","",原始数据!F43)</f>
        <v>ACT</v>
      </c>
      <c r="H43" s="125">
        <f>IF(原始数据!G43="","",原始数据!G43)</f>
        <v>3</v>
      </c>
      <c r="I43" s="125" t="str">
        <f>原始数据!J43</f>
        <v>ACT</v>
      </c>
      <c r="J43" s="125">
        <f>IF((原始数据!V43)="","",4-原始数据!V43)</f>
        <v>1</v>
      </c>
      <c r="K43" s="125">
        <f t="shared" si="2"/>
        <v>1</v>
      </c>
      <c r="L43" s="125">
        <f t="shared" si="3"/>
        <v>1</v>
      </c>
      <c r="M43" s="126" t="str">
        <f>IF(I43="","",_xlfn.XLOOKUP($I43,各类选项!$N$2:$N$22,各类选项!O$2:O$22))</f>
        <v>xy</v>
      </c>
      <c r="N43" s="136" t="s">
        <v>237</v>
      </c>
      <c r="O43" s="129">
        <v>1.54</v>
      </c>
      <c r="P43" s="130">
        <v>0</v>
      </c>
      <c r="Q43" s="130">
        <v>0</v>
      </c>
      <c r="R43" s="130">
        <v>0</v>
      </c>
      <c r="S43" s="130">
        <v>96</v>
      </c>
      <c r="T43" s="130" t="s">
        <v>291</v>
      </c>
      <c r="U43" s="126" t="str">
        <f>IF(I43="","",_xlfn.XLOOKUP($I43,各类选项!$N$2:$N$22,各类选项!P$2:P$22))</f>
        <v>xen</v>
      </c>
      <c r="V43" s="136" t="s">
        <v>233</v>
      </c>
      <c r="W43" s="127">
        <v>2.49</v>
      </c>
      <c r="X43" s="128">
        <v>0</v>
      </c>
      <c r="Y43" s="128">
        <v>1</v>
      </c>
      <c r="Z43" s="128">
        <v>0</v>
      </c>
      <c r="AA43" s="128">
        <v>60</v>
      </c>
      <c r="AB43" s="128" t="s">
        <v>413</v>
      </c>
      <c r="AC43" s="126" t="str">
        <f>IF(I43="","",_xlfn.XLOOKUP($I43,各类选项!$N$2:$N$22,各类选项!Q$2:Q$22))</f>
        <v>eleven</v>
      </c>
      <c r="AD43" s="136" t="s">
        <v>268</v>
      </c>
      <c r="AE43" s="129">
        <v>0</v>
      </c>
      <c r="AF43" s="130">
        <v>0</v>
      </c>
      <c r="AG43" s="130">
        <v>0</v>
      </c>
      <c r="AH43" s="130">
        <v>0</v>
      </c>
      <c r="AI43" s="130">
        <v>56</v>
      </c>
      <c r="AJ43" s="130" t="s">
        <v>291</v>
      </c>
      <c r="AK43" s="126" t="str">
        <f>IF(I43="","",_xlfn.XLOOKUP($I43,各类选项!$N$2:$N$22,各类选项!R$2:R$22))</f>
        <v>xmiao5</v>
      </c>
      <c r="AL43" s="136" t="s">
        <v>217</v>
      </c>
      <c r="AM43" s="127">
        <v>1.69</v>
      </c>
      <c r="AN43" s="128">
        <v>0</v>
      </c>
      <c r="AO43" s="128">
        <v>2</v>
      </c>
      <c r="AP43" s="128">
        <v>0</v>
      </c>
      <c r="AQ43" s="128">
        <v>92</v>
      </c>
      <c r="AR43" s="128" t="s">
        <v>291</v>
      </c>
      <c r="AS43" s="126" t="str">
        <f>IF(原始数据!L43="","",原始数据!L43)</f>
        <v>kakiri</v>
      </c>
      <c r="AT43" s="126" t="str">
        <f>IF(原始数据!AZ43="","",原始数据!AZ43)</f>
        <v>26号守卫</v>
      </c>
      <c r="AU43" s="137">
        <v>0</v>
      </c>
      <c r="AV43" s="137">
        <v>0</v>
      </c>
      <c r="AW43" s="137">
        <v>23</v>
      </c>
      <c r="AX43" s="137">
        <v>0</v>
      </c>
      <c r="AY43" s="138">
        <v>7</v>
      </c>
      <c r="AZ43" s="133">
        <v>7</v>
      </c>
      <c r="BA43" s="133">
        <v>22</v>
      </c>
      <c r="BB43" s="95"/>
      <c r="BC43" s="95"/>
    </row>
    <row r="44" spans="1:55">
      <c r="A44" s="115">
        <f>输入错误检查!B43+_xlfn.IFS(K44="",0,K44=0,0,K44=1,1)</f>
        <v>1</v>
      </c>
      <c r="C44" s="125">
        <f>IF(原始数据!B44="","",原始数据!B44)</f>
        <v>5</v>
      </c>
      <c r="D44" s="125">
        <f>IF(原始数据!C44="","",原始数据!C44)</f>
        <v>1</v>
      </c>
      <c r="E44" s="125">
        <f>IF(原始数据!D44="","",原始数据!D44)</f>
        <v>1800</v>
      </c>
      <c r="F44" s="125" t="str">
        <f>IF(原始数据!E44="","",原始数据!E44)</f>
        <v>AXIZ</v>
      </c>
      <c r="G44" s="125" t="str">
        <f>IF(原始数据!F44="","",原始数据!F44)</f>
        <v>ACT</v>
      </c>
      <c r="H44" s="125">
        <f>IF(原始数据!G44="","",原始数据!G44)</f>
        <v>3</v>
      </c>
      <c r="I44" s="125" t="str">
        <f>原始数据!J44</f>
        <v>AXIZ</v>
      </c>
      <c r="J44" s="125">
        <f>IF((原始数据!V44)="","",4-原始数据!V44)</f>
        <v>4</v>
      </c>
      <c r="K44" s="125">
        <f t="shared" si="2"/>
        <v>1</v>
      </c>
      <c r="L44" s="125">
        <f t="shared" si="3"/>
        <v>4</v>
      </c>
      <c r="M44" s="126" t="str">
        <f>IF(I44="","",_xlfn.XLOOKUP($I44,各类选项!$N$2:$N$22,各类选项!O$2:O$22))</f>
        <v>atto</v>
      </c>
      <c r="N44" s="136" t="s">
        <v>131</v>
      </c>
      <c r="O44" s="129">
        <v>2</v>
      </c>
      <c r="P44" s="130">
        <v>0</v>
      </c>
      <c r="Q44" s="130">
        <v>1</v>
      </c>
      <c r="R44" s="130">
        <v>0</v>
      </c>
      <c r="S44" s="130">
        <v>45</v>
      </c>
      <c r="T44" s="130" t="s">
        <v>413</v>
      </c>
      <c r="U44" s="126" t="str">
        <f>IF(I44="","",_xlfn.XLOOKUP($I44,各类选项!$N$2:$N$22,各类选项!P$2:P$22))</f>
        <v>nyan</v>
      </c>
      <c r="V44" s="136" t="s">
        <v>174</v>
      </c>
      <c r="W44" s="127">
        <v>0</v>
      </c>
      <c r="X44" s="128">
        <v>0</v>
      </c>
      <c r="Y44" s="128">
        <v>0</v>
      </c>
      <c r="Z44" s="128">
        <v>0</v>
      </c>
      <c r="AA44" s="128">
        <v>147</v>
      </c>
      <c r="AB44" s="128" t="s">
        <v>413</v>
      </c>
      <c r="AC44" s="126" t="str">
        <f>IF(I44="","",_xlfn.XLOOKUP($I44,各类选项!$N$2:$N$22,各类选项!Q$2:Q$22))</f>
        <v>takakou</v>
      </c>
      <c r="AD44" s="136" t="s">
        <v>224</v>
      </c>
      <c r="AE44" s="129">
        <v>1</v>
      </c>
      <c r="AF44" s="130">
        <v>0</v>
      </c>
      <c r="AG44" s="130">
        <v>1</v>
      </c>
      <c r="AH44" s="130">
        <v>1</v>
      </c>
      <c r="AI44" s="130">
        <v>0</v>
      </c>
      <c r="AJ44" s="130" t="s">
        <v>413</v>
      </c>
      <c r="AK44" s="126" t="str">
        <f>IF(I44="","",_xlfn.XLOOKUP($I44,各类选项!$N$2:$N$22,各类选项!R$2:R$22))</f>
        <v>monop</v>
      </c>
      <c r="AL44" s="136" t="s">
        <v>259</v>
      </c>
      <c r="AM44" s="127">
        <v>2</v>
      </c>
      <c r="AN44" s="128">
        <v>1</v>
      </c>
      <c r="AO44" s="128">
        <v>0</v>
      </c>
      <c r="AP44" s="128">
        <v>0</v>
      </c>
      <c r="AQ44" s="128">
        <v>22</v>
      </c>
      <c r="AR44" s="128" t="s">
        <v>413</v>
      </c>
      <c r="AS44" s="126" t="str">
        <f>IF(原始数据!L44="","",原始数据!L44)</f>
        <v>zz9</v>
      </c>
      <c r="AT44" s="126" t="str">
        <f>IF(原始数据!AZ44="","",原始数据!AZ44)</f>
        <v>喧嚣</v>
      </c>
      <c r="AU44" s="137">
        <v>0</v>
      </c>
      <c r="AV44" s="137">
        <v>6</v>
      </c>
      <c r="AW44" s="137">
        <v>21</v>
      </c>
      <c r="AX44" s="137">
        <v>0</v>
      </c>
      <c r="AY44" s="138">
        <v>4</v>
      </c>
      <c r="AZ44" s="133">
        <v>4</v>
      </c>
      <c r="BA44" s="133">
        <v>53</v>
      </c>
      <c r="BB44" s="95"/>
      <c r="BC44" s="95"/>
    </row>
    <row r="45" spans="1:55">
      <c r="A45" s="115">
        <f>输入错误检查!B44+_xlfn.IFS(K45="",0,K45=0,0,K45=1,1)</f>
        <v>0</v>
      </c>
      <c r="C45" s="125">
        <f>IF(原始数据!B45="","",原始数据!B45)</f>
        <v>5</v>
      </c>
      <c r="D45" s="125">
        <f>IF(原始数据!C45="","",原始数据!C45)</f>
        <v>1</v>
      </c>
      <c r="E45" s="125">
        <f>IF(原始数据!D45="","",原始数据!D45)</f>
        <v>1800</v>
      </c>
      <c r="F45" s="125" t="str">
        <f>IF(原始数据!E45="","",原始数据!E45)</f>
        <v>AXIZ</v>
      </c>
      <c r="G45" s="125" t="str">
        <f>IF(原始数据!F45="","",原始数据!F45)</f>
        <v>ACT</v>
      </c>
      <c r="H45" s="125">
        <f>IF(原始数据!G45="","",原始数据!G45)</f>
        <v>4</v>
      </c>
      <c r="I45" s="125" t="str">
        <f>原始数据!J45</f>
        <v/>
      </c>
      <c r="J45" s="125" t="str">
        <f>IF((原始数据!V45)="","",4-原始数据!V45)</f>
        <v/>
      </c>
      <c r="K45" s="125" t="str">
        <f t="shared" si="2"/>
        <v/>
      </c>
      <c r="L45" s="125">
        <f t="shared" si="3"/>
        <v>0</v>
      </c>
      <c r="M45" s="126" t="str">
        <f>IF(I45="","",_xlfn.XLOOKUP($I45,各类选项!$N$2:$N$22,各类选项!O$2:O$22))</f>
        <v/>
      </c>
      <c r="N45" s="139"/>
      <c r="O45" s="129"/>
      <c r="P45" s="130"/>
      <c r="Q45" s="130"/>
      <c r="R45" s="130"/>
      <c r="S45" s="130"/>
      <c r="T45" s="130"/>
      <c r="U45" s="126" t="str">
        <f>IF(I45="","",_xlfn.XLOOKUP($I45,各类选项!$N$2:$N$22,各类选项!P$2:P$22))</f>
        <v/>
      </c>
      <c r="V45" s="139"/>
      <c r="W45" s="127"/>
      <c r="X45" s="128"/>
      <c r="Y45" s="128"/>
      <c r="Z45" s="128"/>
      <c r="AA45" s="128"/>
      <c r="AB45" s="128"/>
      <c r="AC45" s="126" t="str">
        <f>IF(I45="","",_xlfn.XLOOKUP($I45,各类选项!$N$2:$N$22,各类选项!Q$2:Q$22))</f>
        <v/>
      </c>
      <c r="AD45" s="139"/>
      <c r="AE45" s="129"/>
      <c r="AF45" s="130"/>
      <c r="AG45" s="130"/>
      <c r="AH45" s="130"/>
      <c r="AI45" s="130"/>
      <c r="AJ45" s="130"/>
      <c r="AK45" s="126" t="str">
        <f>IF(I45="","",_xlfn.XLOOKUP($I45,各类选项!$N$2:$N$22,各类选项!R$2:R$22))</f>
        <v/>
      </c>
      <c r="AL45" s="139"/>
      <c r="AM45" s="127"/>
      <c r="AN45" s="128"/>
      <c r="AO45" s="128"/>
      <c r="AP45" s="128"/>
      <c r="AQ45" s="128"/>
      <c r="AR45" s="128"/>
      <c r="AS45" s="126" t="str">
        <f>IF(原始数据!L45="","",原始数据!L45)</f>
        <v/>
      </c>
      <c r="AT45" s="126" t="str">
        <f>IF(原始数据!AZ45="","",原始数据!AZ45)</f>
        <v/>
      </c>
      <c r="AU45" s="137"/>
      <c r="AV45" s="137"/>
      <c r="AW45" s="137"/>
      <c r="AX45" s="137"/>
      <c r="AY45" s="138"/>
      <c r="AZ45" s="133"/>
      <c r="BA45" s="133"/>
      <c r="BB45" s="95"/>
      <c r="BC45" s="95"/>
    </row>
    <row r="46" spans="1:55">
      <c r="A46" s="115">
        <f>输入错误检查!B45+_xlfn.IFS(K46="",0,K46=0,0,K46=1,1)</f>
        <v>0</v>
      </c>
      <c r="C46" s="125">
        <f>IF(原始数据!B46="","",原始数据!B46)</f>
        <v>5</v>
      </c>
      <c r="D46" s="125">
        <f>IF(原始数据!C46="","",原始数据!C46)</f>
        <v>1</v>
      </c>
      <c r="E46" s="125">
        <f>IF(原始数据!D46="","",原始数据!D46)</f>
        <v>1800</v>
      </c>
      <c r="F46" s="125" t="str">
        <f>IF(原始数据!E46="","",原始数据!E46)</f>
        <v>AXIZ</v>
      </c>
      <c r="G46" s="125" t="str">
        <f>IF(原始数据!F46="","",原始数据!F46)</f>
        <v>ACT</v>
      </c>
      <c r="H46" s="125">
        <f>IF(原始数据!G46="","",原始数据!G46)</f>
        <v>4</v>
      </c>
      <c r="I46" s="125" t="str">
        <f>原始数据!J46</f>
        <v/>
      </c>
      <c r="J46" s="125" t="str">
        <f>IF((原始数据!V46)="","",4-原始数据!V46)</f>
        <v/>
      </c>
      <c r="K46" s="125" t="str">
        <f t="shared" si="2"/>
        <v/>
      </c>
      <c r="L46" s="125">
        <f t="shared" si="3"/>
        <v>0</v>
      </c>
      <c r="M46" s="126" t="str">
        <f>IF(I46="","",_xlfn.XLOOKUP($I46,各类选项!$N$2:$N$22,各类选项!O$2:O$22))</f>
        <v/>
      </c>
      <c r="N46" s="139"/>
      <c r="O46" s="129"/>
      <c r="P46" s="130"/>
      <c r="Q46" s="130"/>
      <c r="R46" s="130"/>
      <c r="S46" s="130"/>
      <c r="T46" s="130"/>
      <c r="U46" s="126" t="str">
        <f>IF(I46="","",_xlfn.XLOOKUP($I46,各类选项!$N$2:$N$22,各类选项!P$2:P$22))</f>
        <v/>
      </c>
      <c r="V46" s="139"/>
      <c r="W46" s="127"/>
      <c r="X46" s="128"/>
      <c r="Y46" s="128"/>
      <c r="Z46" s="128"/>
      <c r="AA46" s="128"/>
      <c r="AB46" s="128"/>
      <c r="AC46" s="126" t="str">
        <f>IF(I46="","",_xlfn.XLOOKUP($I46,各类选项!$N$2:$N$22,各类选项!Q$2:Q$22))</f>
        <v/>
      </c>
      <c r="AD46" s="139"/>
      <c r="AE46" s="129"/>
      <c r="AF46" s="130"/>
      <c r="AG46" s="130"/>
      <c r="AH46" s="130"/>
      <c r="AI46" s="130"/>
      <c r="AJ46" s="130"/>
      <c r="AK46" s="126" t="str">
        <f>IF(I46="","",_xlfn.XLOOKUP($I46,各类选项!$N$2:$N$22,各类选项!R$2:R$22))</f>
        <v/>
      </c>
      <c r="AL46" s="139"/>
      <c r="AM46" s="127"/>
      <c r="AN46" s="128"/>
      <c r="AO46" s="128"/>
      <c r="AP46" s="128"/>
      <c r="AQ46" s="128"/>
      <c r="AR46" s="128"/>
      <c r="AS46" s="126" t="str">
        <f>IF(原始数据!L46="","",原始数据!L46)</f>
        <v/>
      </c>
      <c r="AT46" s="126" t="str">
        <f>IF(原始数据!AZ46="","",原始数据!AZ46)</f>
        <v/>
      </c>
      <c r="AU46" s="137"/>
      <c r="AV46" s="137"/>
      <c r="AW46" s="137"/>
      <c r="AX46" s="137"/>
      <c r="AY46" s="138"/>
      <c r="AZ46" s="133"/>
      <c r="BA46" s="133"/>
      <c r="BB46" s="95"/>
      <c r="BC46" s="95"/>
    </row>
    <row r="47" spans="1:55">
      <c r="A47" s="115">
        <f>输入错误检查!B46+_xlfn.IFS(K47="",0,K47=0,0,K47=1,1)</f>
        <v>0</v>
      </c>
      <c r="C47" s="125">
        <f>IF(原始数据!B47="","",原始数据!B47)</f>
        <v>5</v>
      </c>
      <c r="D47" s="125">
        <f>IF(原始数据!C47="","",原始数据!C47)</f>
        <v>1</v>
      </c>
      <c r="E47" s="125">
        <f>IF(原始数据!D47="","",原始数据!D47)</f>
        <v>1800</v>
      </c>
      <c r="F47" s="125" t="str">
        <f>IF(原始数据!E47="","",原始数据!E47)</f>
        <v>AXIZ</v>
      </c>
      <c r="G47" s="125" t="str">
        <f>IF(原始数据!F47="","",原始数据!F47)</f>
        <v>ACT</v>
      </c>
      <c r="H47" s="125">
        <f>IF(原始数据!G47="","",原始数据!G47)</f>
        <v>5</v>
      </c>
      <c r="I47" s="125" t="str">
        <f>原始数据!J47</f>
        <v/>
      </c>
      <c r="J47" s="125" t="str">
        <f>IF((原始数据!V47)="","",4-原始数据!V47)</f>
        <v/>
      </c>
      <c r="K47" s="125" t="str">
        <f t="shared" si="2"/>
        <v/>
      </c>
      <c r="L47" s="125">
        <f t="shared" si="3"/>
        <v>0</v>
      </c>
      <c r="M47" s="126" t="str">
        <f>IF(I47="","",_xlfn.XLOOKUP($I47,各类选项!$N$2:$N$22,各类选项!O$2:O$22))</f>
        <v/>
      </c>
      <c r="N47" s="139"/>
      <c r="O47" s="129"/>
      <c r="P47" s="130"/>
      <c r="Q47" s="130"/>
      <c r="R47" s="130"/>
      <c r="S47" s="130"/>
      <c r="T47" s="130"/>
      <c r="U47" s="126" t="str">
        <f>IF(I47="","",_xlfn.XLOOKUP($I47,各类选项!$N$2:$N$22,各类选项!P$2:P$22))</f>
        <v/>
      </c>
      <c r="V47" s="139"/>
      <c r="W47" s="127"/>
      <c r="X47" s="128"/>
      <c r="Y47" s="128"/>
      <c r="Z47" s="128"/>
      <c r="AA47" s="128"/>
      <c r="AB47" s="128"/>
      <c r="AC47" s="126" t="str">
        <f>IF(I47="","",_xlfn.XLOOKUP($I47,各类选项!$N$2:$N$22,各类选项!Q$2:Q$22))</f>
        <v/>
      </c>
      <c r="AD47" s="139"/>
      <c r="AE47" s="129"/>
      <c r="AF47" s="130"/>
      <c r="AG47" s="130"/>
      <c r="AH47" s="130"/>
      <c r="AI47" s="130"/>
      <c r="AJ47" s="130"/>
      <c r="AK47" s="126" t="str">
        <f>IF(I47="","",_xlfn.XLOOKUP($I47,各类选项!$N$2:$N$22,各类选项!R$2:R$22))</f>
        <v/>
      </c>
      <c r="AL47" s="139"/>
      <c r="AM47" s="127"/>
      <c r="AN47" s="128"/>
      <c r="AO47" s="128"/>
      <c r="AP47" s="128"/>
      <c r="AQ47" s="128"/>
      <c r="AR47" s="128"/>
      <c r="AS47" s="126" t="str">
        <f>IF(原始数据!L47="","",原始数据!L47)</f>
        <v/>
      </c>
      <c r="AT47" s="126" t="str">
        <f>IF(原始数据!AZ47="","",原始数据!AZ47)</f>
        <v/>
      </c>
      <c r="AU47" s="137"/>
      <c r="AV47" s="137"/>
      <c r="AW47" s="137"/>
      <c r="AX47" s="137"/>
      <c r="AY47" s="138"/>
      <c r="AZ47" s="133"/>
      <c r="BA47" s="133"/>
    </row>
    <row r="48" spans="1:55">
      <c r="A48" s="115">
        <f>输入错误检查!B47+_xlfn.IFS(K48="",0,K48=0,0,K48=1,1)</f>
        <v>0</v>
      </c>
      <c r="C48" s="125">
        <f>IF(原始数据!B48="","",原始数据!B48)</f>
        <v>5</v>
      </c>
      <c r="D48" s="125">
        <f>IF(原始数据!C48="","",原始数据!C48)</f>
        <v>1</v>
      </c>
      <c r="E48" s="125">
        <f>IF(原始数据!D48="","",原始数据!D48)</f>
        <v>1800</v>
      </c>
      <c r="F48" s="125" t="str">
        <f>IF(原始数据!E48="","",原始数据!E48)</f>
        <v>AXIZ</v>
      </c>
      <c r="G48" s="125" t="str">
        <f>IF(原始数据!F48="","",原始数据!F48)</f>
        <v>ACT</v>
      </c>
      <c r="H48" s="125">
        <f>IF(原始数据!G48="","",原始数据!G48)</f>
        <v>5</v>
      </c>
      <c r="I48" s="125" t="str">
        <f>原始数据!J48</f>
        <v/>
      </c>
      <c r="J48" s="125" t="str">
        <f>IF((原始数据!V48)="","",4-原始数据!V48)</f>
        <v/>
      </c>
      <c r="K48" s="125" t="str">
        <f t="shared" si="2"/>
        <v/>
      </c>
      <c r="L48" s="125">
        <f t="shared" si="3"/>
        <v>0</v>
      </c>
      <c r="M48" s="126" t="str">
        <f>IF(I48="","",_xlfn.XLOOKUP($I48,各类选项!$N$2:$N$22,各类选项!O$2:O$22))</f>
        <v/>
      </c>
      <c r="N48" s="139"/>
      <c r="O48" s="129"/>
      <c r="P48" s="130"/>
      <c r="Q48" s="130"/>
      <c r="R48" s="130"/>
      <c r="S48" s="130"/>
      <c r="T48" s="130"/>
      <c r="U48" s="126" t="str">
        <f>IF(I48="","",_xlfn.XLOOKUP($I48,各类选项!$N$2:$N$22,各类选项!P$2:P$22))</f>
        <v/>
      </c>
      <c r="V48" s="139"/>
      <c r="W48" s="127"/>
      <c r="X48" s="128"/>
      <c r="Y48" s="128"/>
      <c r="Z48" s="128"/>
      <c r="AA48" s="128"/>
      <c r="AB48" s="128"/>
      <c r="AC48" s="126" t="str">
        <f>IF(I48="","",_xlfn.XLOOKUP($I48,各类选项!$N$2:$N$22,各类选项!Q$2:Q$22))</f>
        <v/>
      </c>
      <c r="AD48" s="139"/>
      <c r="AE48" s="129"/>
      <c r="AF48" s="130"/>
      <c r="AG48" s="130"/>
      <c r="AH48" s="130"/>
      <c r="AI48" s="130"/>
      <c r="AJ48" s="130"/>
      <c r="AK48" s="126" t="str">
        <f>IF(I48="","",_xlfn.XLOOKUP($I48,各类选项!$N$2:$N$22,各类选项!R$2:R$22))</f>
        <v/>
      </c>
      <c r="AL48" s="139"/>
      <c r="AM48" s="127"/>
      <c r="AN48" s="128"/>
      <c r="AO48" s="128"/>
      <c r="AP48" s="128"/>
      <c r="AQ48" s="128"/>
      <c r="AR48" s="128"/>
      <c r="AS48" s="126" t="str">
        <f>IF(原始数据!L48="","",原始数据!L48)</f>
        <v/>
      </c>
      <c r="AT48" s="126" t="str">
        <f>IF(原始数据!AZ48="","",原始数据!AZ48)</f>
        <v/>
      </c>
      <c r="AU48" s="137"/>
      <c r="AV48" s="137"/>
      <c r="AW48" s="137"/>
      <c r="AX48" s="137"/>
      <c r="AY48" s="138"/>
      <c r="AZ48" s="133"/>
      <c r="BA48" s="133"/>
    </row>
    <row r="49" spans="1:55">
      <c r="A49" s="115">
        <f>输入错误检查!B48+_xlfn.IFS(K49="",0,K49=0,0,K49=1,1)</f>
        <v>0</v>
      </c>
      <c r="C49" s="125">
        <f>IF(原始数据!B49="","",原始数据!B49)</f>
        <v>5</v>
      </c>
      <c r="D49" s="125">
        <f>IF(原始数据!C49="","",原始数据!C49)</f>
        <v>1</v>
      </c>
      <c r="E49" s="125">
        <f>IF(原始数据!D49="","",原始数据!D49)</f>
        <v>1800</v>
      </c>
      <c r="F49" s="125" t="str">
        <f>IF(原始数据!E49="","",原始数据!E49)</f>
        <v>AXIZ</v>
      </c>
      <c r="G49" s="125" t="str">
        <f>IF(原始数据!F49="","",原始数据!F49)</f>
        <v>ACT</v>
      </c>
      <c r="H49" s="125" t="str">
        <f>IF(原始数据!G49="","",原始数据!G49)</f>
        <v>加</v>
      </c>
      <c r="I49" s="125" t="str">
        <f>原始数据!J49</f>
        <v/>
      </c>
      <c r="J49" s="125" t="str">
        <f>IF((原始数据!V49)="","",4-原始数据!V49)</f>
        <v/>
      </c>
      <c r="K49" s="125" t="str">
        <f t="shared" si="2"/>
        <v/>
      </c>
      <c r="L49" s="125">
        <f t="shared" si="3"/>
        <v>0</v>
      </c>
      <c r="M49" s="126" t="str">
        <f>IF(I49="","",_xlfn.XLOOKUP($I49,各类选项!$N$2:$N$22,各类选项!O$2:O$22))</f>
        <v/>
      </c>
      <c r="N49" s="139"/>
      <c r="O49" s="129"/>
      <c r="P49" s="130"/>
      <c r="Q49" s="130"/>
      <c r="R49" s="130"/>
      <c r="S49" s="130"/>
      <c r="T49" s="130"/>
      <c r="U49" s="126" t="str">
        <f>IF(I49="","",_xlfn.XLOOKUP($I49,各类选项!$N$2:$N$22,各类选项!P$2:P$22))</f>
        <v/>
      </c>
      <c r="V49" s="139"/>
      <c r="W49" s="127"/>
      <c r="X49" s="128"/>
      <c r="Y49" s="128"/>
      <c r="Z49" s="128"/>
      <c r="AA49" s="128"/>
      <c r="AB49" s="128"/>
      <c r="AC49" s="126" t="str">
        <f>IF(I49="","",_xlfn.XLOOKUP($I49,各类选项!$N$2:$N$22,各类选项!Q$2:Q$22))</f>
        <v/>
      </c>
      <c r="AD49" s="139"/>
      <c r="AE49" s="129"/>
      <c r="AF49" s="130"/>
      <c r="AG49" s="130"/>
      <c r="AH49" s="130"/>
      <c r="AI49" s="130"/>
      <c r="AJ49" s="130"/>
      <c r="AK49" s="126" t="str">
        <f>IF(I49="","",_xlfn.XLOOKUP($I49,各类选项!$N$2:$N$22,各类选项!R$2:R$22))</f>
        <v/>
      </c>
      <c r="AL49" s="139"/>
      <c r="AM49" s="127"/>
      <c r="AN49" s="128"/>
      <c r="AO49" s="128"/>
      <c r="AP49" s="128"/>
      <c r="AQ49" s="128"/>
      <c r="AR49" s="128"/>
      <c r="AS49" s="126" t="str">
        <f>IF(原始数据!L49="","",原始数据!L49)</f>
        <v/>
      </c>
      <c r="AT49" s="126" t="str">
        <f>IF(原始数据!AZ49="","",原始数据!AZ49)</f>
        <v/>
      </c>
      <c r="AU49" s="137"/>
      <c r="AV49" s="137"/>
      <c r="AW49" s="137"/>
      <c r="AX49" s="137"/>
      <c r="AY49" s="138"/>
      <c r="AZ49" s="133"/>
      <c r="BA49" s="133"/>
    </row>
    <row r="50" spans="1:55">
      <c r="A50" s="115">
        <f>输入错误检查!B49+_xlfn.IFS(K50="",0,K50=0,0,K50=1,1)</f>
        <v>0</v>
      </c>
      <c r="C50" s="125">
        <f>IF(原始数据!B50="","",原始数据!B50)</f>
        <v>5</v>
      </c>
      <c r="D50" s="125">
        <f>IF(原始数据!C50="","",原始数据!C50)</f>
        <v>1</v>
      </c>
      <c r="E50" s="125">
        <f>IF(原始数据!D50="","",原始数据!D50)</f>
        <v>1800</v>
      </c>
      <c r="F50" s="125" t="str">
        <f>IF(原始数据!E50="","",原始数据!E50)</f>
        <v>AXIZ</v>
      </c>
      <c r="G50" s="125" t="str">
        <f>IF(原始数据!F50="","",原始数据!F50)</f>
        <v>ACT</v>
      </c>
      <c r="H50" s="125" t="str">
        <f>IF(原始数据!G50="","",原始数据!G50)</f>
        <v>加</v>
      </c>
      <c r="I50" s="125" t="str">
        <f>原始数据!J50</f>
        <v/>
      </c>
      <c r="J50" s="125" t="str">
        <f>IF((原始数据!V50)="","",4-原始数据!V50)</f>
        <v/>
      </c>
      <c r="K50" s="125" t="str">
        <f t="shared" si="2"/>
        <v/>
      </c>
      <c r="L50" s="125">
        <f t="shared" si="3"/>
        <v>0</v>
      </c>
      <c r="M50" s="126" t="str">
        <f>IF(I50="","",_xlfn.XLOOKUP($I50,各类选项!$N$2:$N$22,各类选项!O$2:O$22))</f>
        <v/>
      </c>
      <c r="N50" s="139"/>
      <c r="O50" s="129"/>
      <c r="P50" s="130"/>
      <c r="Q50" s="130"/>
      <c r="R50" s="130"/>
      <c r="S50" s="130"/>
      <c r="T50" s="130"/>
      <c r="U50" s="126" t="str">
        <f>IF(I50="","",_xlfn.XLOOKUP($I50,各类选项!$N$2:$N$22,各类选项!P$2:P$22))</f>
        <v/>
      </c>
      <c r="V50" s="139"/>
      <c r="W50" s="127"/>
      <c r="X50" s="128"/>
      <c r="Y50" s="128"/>
      <c r="Z50" s="128"/>
      <c r="AA50" s="128"/>
      <c r="AB50" s="128"/>
      <c r="AC50" s="126" t="str">
        <f>IF(I50="","",_xlfn.XLOOKUP($I50,各类选项!$N$2:$N$22,各类选项!Q$2:Q$22))</f>
        <v/>
      </c>
      <c r="AD50" s="139"/>
      <c r="AE50" s="129"/>
      <c r="AF50" s="130"/>
      <c r="AG50" s="130"/>
      <c r="AH50" s="130"/>
      <c r="AI50" s="130"/>
      <c r="AJ50" s="130"/>
      <c r="AK50" s="126" t="str">
        <f>IF(I50="","",_xlfn.XLOOKUP($I50,各类选项!$N$2:$N$22,各类选项!R$2:R$22))</f>
        <v/>
      </c>
      <c r="AL50" s="139"/>
      <c r="AM50" s="127"/>
      <c r="AN50" s="128"/>
      <c r="AO50" s="128"/>
      <c r="AP50" s="128"/>
      <c r="AQ50" s="128"/>
      <c r="AR50" s="128"/>
      <c r="AS50" s="126" t="str">
        <f>IF(原始数据!L50="","",原始数据!L50)</f>
        <v/>
      </c>
      <c r="AT50" s="126" t="str">
        <f>IF(原始数据!AZ50="","",原始数据!AZ50)</f>
        <v/>
      </c>
      <c r="AU50" s="137"/>
      <c r="AV50" s="137"/>
      <c r="AW50" s="137"/>
      <c r="AX50" s="137"/>
      <c r="AY50" s="138"/>
      <c r="AZ50" s="133"/>
      <c r="BA50" s="133"/>
    </row>
    <row r="51" spans="1:55">
      <c r="A51" s="115">
        <f>输入错误检查!B50+_xlfn.IFS(K51="",0,K51=0,0,K51=1,1)</f>
        <v>1</v>
      </c>
      <c r="C51" s="125">
        <f>IF(原始数据!B51="","",原始数据!B51)</f>
        <v>5</v>
      </c>
      <c r="D51" s="125">
        <f>IF(原始数据!C51="","",原始数据!C51)</f>
        <v>2</v>
      </c>
      <c r="E51" s="125">
        <f>IF(原始数据!D51="","",原始数据!D51)</f>
        <v>1400</v>
      </c>
      <c r="F51" s="125" t="str">
        <f>IF(原始数据!E51="","",原始数据!E51)</f>
        <v>FL</v>
      </c>
      <c r="G51" s="125" t="str">
        <f>IF(原始数据!F51="","",原始数据!F51)</f>
        <v>TE</v>
      </c>
      <c r="H51" s="125">
        <f>IF(原始数据!G51="","",原始数据!G51)</f>
        <v>1</v>
      </c>
      <c r="I51" s="125" t="str">
        <f>原始数据!J51</f>
        <v>FL</v>
      </c>
      <c r="J51" s="125">
        <f>IF((原始数据!V51)="","",4-原始数据!V51)</f>
        <v>1</v>
      </c>
      <c r="K51" s="125">
        <f t="shared" si="2"/>
        <v>1</v>
      </c>
      <c r="L51" s="125">
        <f t="shared" si="3"/>
        <v>1</v>
      </c>
      <c r="M51" s="126" t="str">
        <f>IF(I51="","",_xlfn.XLOOKUP($I51,各类选项!$N$2:$N$22,各类选项!O$2:O$22))</f>
        <v>kat</v>
      </c>
      <c r="N51" s="126" t="s">
        <v>267</v>
      </c>
      <c r="O51" s="127">
        <v>2.3</v>
      </c>
      <c r="P51" s="128">
        <v>0</v>
      </c>
      <c r="Q51" s="128">
        <v>0</v>
      </c>
      <c r="R51" s="128">
        <v>0</v>
      </c>
      <c r="S51" s="128">
        <v>67</v>
      </c>
      <c r="T51" s="128" t="s">
        <v>413</v>
      </c>
      <c r="U51" s="126" t="str">
        <f>IF(I51="","",_xlfn.XLOOKUP($I51,各类选项!$N$2:$N$22,各类选项!P$2:P$22))</f>
        <v>katsuki</v>
      </c>
      <c r="V51" s="126" t="s">
        <v>266</v>
      </c>
      <c r="W51" s="129">
        <v>2.26</v>
      </c>
      <c r="X51" s="130">
        <v>0</v>
      </c>
      <c r="Y51" s="130">
        <v>2</v>
      </c>
      <c r="Z51" s="130">
        <v>2</v>
      </c>
      <c r="AA51" s="130">
        <v>64</v>
      </c>
      <c r="AB51" s="130" t="s">
        <v>291</v>
      </c>
      <c r="AC51" s="126" t="str">
        <f>IF(I51="","",_xlfn.XLOOKUP($I51,各类选项!$N$2:$N$22,各类选项!Q$2:Q$22))</f>
        <v>moririn</v>
      </c>
      <c r="AD51" s="126" t="s">
        <v>269</v>
      </c>
      <c r="AE51" s="127">
        <v>0.03</v>
      </c>
      <c r="AF51" s="128">
        <v>0</v>
      </c>
      <c r="AG51" s="128">
        <v>0</v>
      </c>
      <c r="AH51" s="128">
        <v>0</v>
      </c>
      <c r="AI51" s="128">
        <v>34</v>
      </c>
      <c r="AJ51" s="128" t="s">
        <v>291</v>
      </c>
      <c r="AK51" s="126" t="str">
        <f>IF(I51="","",_xlfn.XLOOKUP($I51,各类选项!$N$2:$N$22,各类选项!R$2:R$22))</f>
        <v>maeken</v>
      </c>
      <c r="AL51" s="126" t="s">
        <v>235</v>
      </c>
      <c r="AM51" s="140">
        <v>1.24</v>
      </c>
      <c r="AN51" s="130">
        <v>0</v>
      </c>
      <c r="AO51" s="135">
        <v>4</v>
      </c>
      <c r="AP51" s="130">
        <v>0</v>
      </c>
      <c r="AQ51" s="135">
        <v>95</v>
      </c>
      <c r="AR51" s="130" t="s">
        <v>291</v>
      </c>
      <c r="AS51" s="126" t="str">
        <f>IF(原始数据!L51="","",原始数据!L51)</f>
        <v>ppei</v>
      </c>
      <c r="AT51" s="126" t="str">
        <f>IF(原始数据!AZ51="","",原始数据!AZ51)</f>
        <v>跛脚羊</v>
      </c>
      <c r="AU51" s="131">
        <v>0</v>
      </c>
      <c r="AV51" s="131">
        <v>3</v>
      </c>
      <c r="AW51" s="131">
        <v>19</v>
      </c>
      <c r="AX51" s="131">
        <v>1</v>
      </c>
      <c r="AY51" s="132">
        <v>11</v>
      </c>
      <c r="AZ51" s="133">
        <v>8</v>
      </c>
      <c r="BA51" s="133">
        <v>9</v>
      </c>
      <c r="BB51" s="134" t="s">
        <v>89</v>
      </c>
      <c r="BC51" s="134"/>
    </row>
    <row r="52" spans="1:55">
      <c r="A52" s="115">
        <f>输入错误检查!B51+_xlfn.IFS(K52="",0,K52=0,0,K52=1,1)</f>
        <v>1</v>
      </c>
      <c r="C52" s="125">
        <f>IF(原始数据!B52="","",原始数据!B52)</f>
        <v>5</v>
      </c>
      <c r="D52" s="125">
        <f>IF(原始数据!C52="","",原始数据!C52)</f>
        <v>2</v>
      </c>
      <c r="E52" s="125">
        <f>IF(原始数据!D52="","",原始数据!D52)</f>
        <v>1400</v>
      </c>
      <c r="F52" s="125" t="str">
        <f>IF(原始数据!E52="","",原始数据!E52)</f>
        <v>FL</v>
      </c>
      <c r="G52" s="125" t="str">
        <f>IF(原始数据!F52="","",原始数据!F52)</f>
        <v>TE</v>
      </c>
      <c r="H52" s="125">
        <f>IF(原始数据!G52="","",原始数据!G52)</f>
        <v>1</v>
      </c>
      <c r="I52" s="125" t="str">
        <f>原始数据!J52</f>
        <v>TE</v>
      </c>
      <c r="J52" s="125">
        <f>IF((原始数据!V52)="","",4-原始数据!V52)</f>
        <v>2</v>
      </c>
      <c r="K52" s="125">
        <f t="shared" si="2"/>
        <v>1</v>
      </c>
      <c r="L52" s="125">
        <f t="shared" si="3"/>
        <v>2</v>
      </c>
      <c r="M52" s="126" t="str">
        <f>IF(I52="","",_xlfn.XLOOKUP($I52,各类选项!$N$2:$N$22,各类选项!O$2:O$22))</f>
        <v>drop</v>
      </c>
      <c r="N52" s="126" t="s">
        <v>86</v>
      </c>
      <c r="O52" s="127">
        <v>0</v>
      </c>
      <c r="P52" s="128">
        <v>0</v>
      </c>
      <c r="Q52" s="128">
        <v>0</v>
      </c>
      <c r="R52" s="128">
        <v>0</v>
      </c>
      <c r="S52" s="128">
        <v>112</v>
      </c>
      <c r="T52" s="128" t="s">
        <v>291</v>
      </c>
      <c r="U52" s="126" t="str">
        <f>IF(I52="","",_xlfn.XLOOKUP($I52,各类选项!$N$2:$N$22,各类选项!P$2:P$22))</f>
        <v>libao</v>
      </c>
      <c r="V52" s="126" t="s">
        <v>228</v>
      </c>
      <c r="W52" s="129">
        <v>2.43</v>
      </c>
      <c r="X52" s="130">
        <v>0</v>
      </c>
      <c r="Y52" s="135">
        <v>3</v>
      </c>
      <c r="Z52" s="130">
        <v>0</v>
      </c>
      <c r="AA52" s="130">
        <v>98</v>
      </c>
      <c r="AB52" s="130" t="s">
        <v>413</v>
      </c>
      <c r="AC52" s="126" t="str">
        <f>IF(I52="","",_xlfn.XLOOKUP($I52,各类选项!$N$2:$N$22,各类选项!Q$2:Q$22))</f>
        <v>lconfid</v>
      </c>
      <c r="AD52" s="126" t="s">
        <v>261</v>
      </c>
      <c r="AE52" s="127">
        <v>2.55</v>
      </c>
      <c r="AF52" s="128">
        <v>0</v>
      </c>
      <c r="AG52" s="128">
        <v>2</v>
      </c>
      <c r="AH52" s="128">
        <v>3</v>
      </c>
      <c r="AI52" s="128">
        <v>72</v>
      </c>
      <c r="AJ52" s="128" t="s">
        <v>413</v>
      </c>
      <c r="AK52" s="126" t="str">
        <f>IF(I52="","",_xlfn.XLOOKUP($I52,各类选项!$N$2:$N$22,各类选项!R$2:R$22))</f>
        <v>maom</v>
      </c>
      <c r="AL52" s="126" t="s">
        <v>267</v>
      </c>
      <c r="AM52" s="129">
        <v>2.86</v>
      </c>
      <c r="AN52" s="130">
        <v>0</v>
      </c>
      <c r="AO52" s="130">
        <v>2</v>
      </c>
      <c r="AP52" s="130">
        <v>0</v>
      </c>
      <c r="AQ52" s="130">
        <v>93</v>
      </c>
      <c r="AR52" s="130" t="s">
        <v>291</v>
      </c>
      <c r="AS52" s="126" t="str">
        <f>IF(原始数据!L52="","",原始数据!L52)</f>
        <v>pipicha</v>
      </c>
      <c r="AT52" s="126" t="str">
        <f>IF(原始数据!AZ52="","",原始数据!AZ52)</f>
        <v>台球手</v>
      </c>
      <c r="AU52" s="131">
        <v>0</v>
      </c>
      <c r="AV52" s="131">
        <v>5</v>
      </c>
      <c r="AW52" s="131">
        <v>16</v>
      </c>
      <c r="AX52" s="131">
        <v>0</v>
      </c>
      <c r="AY52" s="132">
        <v>9</v>
      </c>
      <c r="AZ52" s="133">
        <v>9</v>
      </c>
      <c r="BA52" s="133">
        <v>25</v>
      </c>
      <c r="BB52" s="95"/>
      <c r="BC52" s="95"/>
    </row>
    <row r="53" spans="1:55">
      <c r="A53" s="115">
        <f>输入错误检查!B52+_xlfn.IFS(K53="",0,K53=0,0,K53=1,1)</f>
        <v>1</v>
      </c>
      <c r="C53" s="125">
        <f>IF(原始数据!B53="","",原始数据!B53)</f>
        <v>5</v>
      </c>
      <c r="D53" s="125">
        <f>IF(原始数据!C53="","",原始数据!C53)</f>
        <v>2</v>
      </c>
      <c r="E53" s="125">
        <f>IF(原始数据!D53="","",原始数据!D53)</f>
        <v>1400</v>
      </c>
      <c r="F53" s="125" t="str">
        <f>IF(原始数据!E53="","",原始数据!E53)</f>
        <v>FL</v>
      </c>
      <c r="G53" s="125" t="str">
        <f>IF(原始数据!F53="","",原始数据!F53)</f>
        <v>TE</v>
      </c>
      <c r="H53" s="125">
        <f>IF(原始数据!G53="","",原始数据!G53)</f>
        <v>2</v>
      </c>
      <c r="I53" s="125" t="str">
        <f>原始数据!J53</f>
        <v>FL</v>
      </c>
      <c r="J53" s="125">
        <f>IF((原始数据!V53)="","",4-原始数据!V53)</f>
        <v>0</v>
      </c>
      <c r="K53" s="125">
        <f t="shared" si="2"/>
        <v>1</v>
      </c>
      <c r="L53" s="125">
        <f t="shared" si="3"/>
        <v>0</v>
      </c>
      <c r="M53" s="126" t="str">
        <f>IF(I53="","",_xlfn.XLOOKUP($I53,各类选项!$N$2:$N$22,各类选项!O$2:O$22))</f>
        <v>kat</v>
      </c>
      <c r="N53" s="126" t="s">
        <v>251</v>
      </c>
      <c r="O53" s="127">
        <v>3.2</v>
      </c>
      <c r="P53" s="128">
        <v>0</v>
      </c>
      <c r="Q53" s="128">
        <v>1</v>
      </c>
      <c r="R53" s="128">
        <v>1</v>
      </c>
      <c r="S53" s="128">
        <v>67</v>
      </c>
      <c r="T53" s="128" t="s">
        <v>291</v>
      </c>
      <c r="U53" s="126" t="str">
        <f>IF(I53="","",_xlfn.XLOOKUP($I53,各类选项!$N$2:$N$22,各类选项!P$2:P$22))</f>
        <v>katsuki</v>
      </c>
      <c r="V53" s="126" t="s">
        <v>259</v>
      </c>
      <c r="W53" s="129">
        <v>0</v>
      </c>
      <c r="X53" s="130">
        <v>0</v>
      </c>
      <c r="Y53" s="130">
        <v>0</v>
      </c>
      <c r="Z53" s="130">
        <v>0</v>
      </c>
      <c r="AA53" s="130">
        <v>68</v>
      </c>
      <c r="AB53" s="130" t="s">
        <v>291</v>
      </c>
      <c r="AC53" s="126" t="str">
        <f>IF(I53="","",_xlfn.XLOOKUP($I53,各类选项!$N$2:$N$22,各类选项!Q$2:Q$22))</f>
        <v>moririn</v>
      </c>
      <c r="AD53" s="126" t="s">
        <v>252</v>
      </c>
      <c r="AE53" s="127">
        <v>1.54</v>
      </c>
      <c r="AF53" s="128">
        <v>0</v>
      </c>
      <c r="AG53" s="128">
        <v>2</v>
      </c>
      <c r="AH53" s="128">
        <v>1</v>
      </c>
      <c r="AI53" s="135">
        <v>76</v>
      </c>
      <c r="AJ53" s="128" t="s">
        <v>291</v>
      </c>
      <c r="AK53" s="126" t="str">
        <f>IF(I53="","",_xlfn.XLOOKUP($I53,各类选项!$N$2:$N$22,各类选项!R$2:R$22))</f>
        <v>maeken</v>
      </c>
      <c r="AL53" s="126" t="s">
        <v>164</v>
      </c>
      <c r="AM53" s="129">
        <v>0.48</v>
      </c>
      <c r="AN53" s="130">
        <v>0</v>
      </c>
      <c r="AO53" s="130">
        <v>2</v>
      </c>
      <c r="AP53" s="130">
        <v>1</v>
      </c>
      <c r="AQ53" s="130">
        <v>81</v>
      </c>
      <c r="AR53" s="130" t="s">
        <v>291</v>
      </c>
      <c r="AS53" s="126" t="str">
        <f>IF(原始数据!L53="","",原始数据!L53)</f>
        <v>ppei</v>
      </c>
      <c r="AT53" s="126" t="str">
        <f>IF(原始数据!AZ53="","",原始数据!AZ53)</f>
        <v>歌剧演员</v>
      </c>
      <c r="AU53" s="131">
        <v>1</v>
      </c>
      <c r="AV53" s="131">
        <v>5</v>
      </c>
      <c r="AW53" s="131">
        <v>16</v>
      </c>
      <c r="AX53" s="131">
        <v>1</v>
      </c>
      <c r="AY53" s="132">
        <v>10</v>
      </c>
      <c r="AZ53" s="133">
        <v>10</v>
      </c>
      <c r="BA53" s="133">
        <v>24</v>
      </c>
      <c r="BB53" s="95"/>
      <c r="BC53" s="95"/>
    </row>
    <row r="54" spans="1:55">
      <c r="A54" s="115">
        <f>输入错误检查!B53+_xlfn.IFS(K54="",0,K54=0,0,K54=1,1)</f>
        <v>1</v>
      </c>
      <c r="C54" s="125">
        <f>IF(原始数据!B54="","",原始数据!B54)</f>
        <v>5</v>
      </c>
      <c r="D54" s="125">
        <f>IF(原始数据!C54="","",原始数据!C54)</f>
        <v>2</v>
      </c>
      <c r="E54" s="125">
        <f>IF(原始数据!D54="","",原始数据!D54)</f>
        <v>1400</v>
      </c>
      <c r="F54" s="125" t="str">
        <f>IF(原始数据!E54="","",原始数据!E54)</f>
        <v>FL</v>
      </c>
      <c r="G54" s="125" t="str">
        <f>IF(原始数据!F54="","",原始数据!F54)</f>
        <v>TE</v>
      </c>
      <c r="H54" s="125">
        <f>IF(原始数据!G54="","",原始数据!G54)</f>
        <v>2</v>
      </c>
      <c r="I54" s="125" t="str">
        <f>原始数据!J54</f>
        <v>TE</v>
      </c>
      <c r="J54" s="125">
        <f>IF((原始数据!V54)="","",4-原始数据!V54)</f>
        <v>2</v>
      </c>
      <c r="K54" s="125">
        <f t="shared" si="2"/>
        <v>1</v>
      </c>
      <c r="L54" s="125">
        <f t="shared" si="3"/>
        <v>2</v>
      </c>
      <c r="M54" s="126" t="str">
        <f>IF(I54="","",_xlfn.XLOOKUP($I54,各类选项!$N$2:$N$22,各类选项!O$2:O$22))</f>
        <v>drop</v>
      </c>
      <c r="N54" s="126" t="s">
        <v>230</v>
      </c>
      <c r="O54" s="127">
        <v>2.38</v>
      </c>
      <c r="P54" s="128">
        <v>0</v>
      </c>
      <c r="Q54" s="128">
        <v>1</v>
      </c>
      <c r="R54" s="128">
        <v>2</v>
      </c>
      <c r="S54" s="128">
        <v>11</v>
      </c>
      <c r="T54" s="128" t="s">
        <v>413</v>
      </c>
      <c r="U54" s="126" t="str">
        <f>IF(I54="","",_xlfn.XLOOKUP($I54,各类选项!$N$2:$N$22,各类选项!P$2:P$22))</f>
        <v>libao</v>
      </c>
      <c r="V54" s="126" t="s">
        <v>164</v>
      </c>
      <c r="W54" s="129">
        <v>1.31</v>
      </c>
      <c r="X54" s="130">
        <v>0</v>
      </c>
      <c r="Y54" s="130">
        <v>1</v>
      </c>
      <c r="Z54" s="130">
        <v>0</v>
      </c>
      <c r="AA54" s="130">
        <v>83</v>
      </c>
      <c r="AB54" s="130" t="s">
        <v>291</v>
      </c>
      <c r="AC54" s="126" t="str">
        <f>IF(I54="","",_xlfn.XLOOKUP($I54,各类选项!$N$2:$N$22,各类选项!Q$2:Q$22))</f>
        <v>lconfid</v>
      </c>
      <c r="AD54" s="126" t="s">
        <v>250</v>
      </c>
      <c r="AE54" s="127">
        <v>0</v>
      </c>
      <c r="AF54" s="128">
        <v>1</v>
      </c>
      <c r="AG54" s="128">
        <v>0</v>
      </c>
      <c r="AH54" s="128">
        <v>0</v>
      </c>
      <c r="AI54" s="128">
        <v>88</v>
      </c>
      <c r="AJ54" s="128" t="s">
        <v>291</v>
      </c>
      <c r="AK54" s="126" t="str">
        <f>IF(I54="","",_xlfn.XLOOKUP($I54,各类选项!$N$2:$N$22,各类选项!R$2:R$22))</f>
        <v>maom</v>
      </c>
      <c r="AL54" s="126" t="s">
        <v>174</v>
      </c>
      <c r="AM54" s="129">
        <v>2.72</v>
      </c>
      <c r="AN54" s="130">
        <v>0</v>
      </c>
      <c r="AO54" s="130">
        <v>0</v>
      </c>
      <c r="AP54" s="130">
        <v>0</v>
      </c>
      <c r="AQ54" s="130">
        <v>32</v>
      </c>
      <c r="AR54" s="130" t="s">
        <v>413</v>
      </c>
      <c r="AS54" s="126" t="str">
        <f>IF(原始数据!L54="","",原始数据!L54)</f>
        <v>hasha</v>
      </c>
      <c r="AT54" s="126" t="str">
        <f>IF(原始数据!AZ54="","",原始数据!AZ54)</f>
        <v>喧嚣</v>
      </c>
      <c r="AU54" s="131">
        <v>0</v>
      </c>
      <c r="AV54" s="131">
        <v>4</v>
      </c>
      <c r="AW54" s="131">
        <v>32</v>
      </c>
      <c r="AX54" s="131">
        <v>0</v>
      </c>
      <c r="AY54" s="132">
        <v>5</v>
      </c>
      <c r="AZ54" s="133">
        <v>5</v>
      </c>
      <c r="BA54" s="133">
        <v>49</v>
      </c>
      <c r="BB54" s="95"/>
      <c r="BC54" s="95"/>
    </row>
    <row r="55" spans="1:55">
      <c r="A55" s="115">
        <f>输入错误检查!B54+_xlfn.IFS(K55="",0,K55=0,0,K55=1,1)</f>
        <v>1</v>
      </c>
      <c r="C55" s="125">
        <f>IF(原始数据!B55="","",原始数据!B55)</f>
        <v>5</v>
      </c>
      <c r="D55" s="125">
        <f>IF(原始数据!C55="","",原始数据!C55)</f>
        <v>2</v>
      </c>
      <c r="E55" s="125">
        <f>IF(原始数据!D55="","",原始数据!D55)</f>
        <v>1400</v>
      </c>
      <c r="F55" s="125" t="str">
        <f>IF(原始数据!E55="","",原始数据!E55)</f>
        <v>FL</v>
      </c>
      <c r="G55" s="125" t="str">
        <f>IF(原始数据!F55="","",原始数据!F55)</f>
        <v>TE</v>
      </c>
      <c r="H55" s="125">
        <f>IF(原始数据!G55="","",原始数据!G55)</f>
        <v>3</v>
      </c>
      <c r="I55" s="125" t="str">
        <f>原始数据!J55</f>
        <v>TE</v>
      </c>
      <c r="J55" s="125">
        <f>IF((原始数据!V55)="","",4-原始数据!V55)</f>
        <v>2</v>
      </c>
      <c r="K55" s="125">
        <f t="shared" si="2"/>
        <v>1</v>
      </c>
      <c r="L55" s="125">
        <f t="shared" si="3"/>
        <v>2</v>
      </c>
      <c r="M55" s="126" t="str">
        <f>IF(I55="","",_xlfn.XLOOKUP($I55,各类选项!$N$2:$N$22,各类选项!O$2:O$22))</f>
        <v>drop</v>
      </c>
      <c r="N55" s="126" t="s">
        <v>97</v>
      </c>
      <c r="O55" s="127">
        <v>2</v>
      </c>
      <c r="P55" s="128">
        <v>0</v>
      </c>
      <c r="Q55" s="128">
        <v>0</v>
      </c>
      <c r="R55" s="128">
        <v>0</v>
      </c>
      <c r="S55" s="128">
        <v>13</v>
      </c>
      <c r="T55" s="128" t="s">
        <v>413</v>
      </c>
      <c r="U55" s="126" t="str">
        <f>IF(I55="","",_xlfn.XLOOKUP($I55,各类选项!$N$2:$N$22,各类选项!P$2:P$22))</f>
        <v>libao</v>
      </c>
      <c r="V55" s="126" t="s">
        <v>235</v>
      </c>
      <c r="W55" s="129">
        <v>0</v>
      </c>
      <c r="X55" s="130">
        <v>1</v>
      </c>
      <c r="Y55" s="130">
        <v>0</v>
      </c>
      <c r="Z55" s="130">
        <v>0</v>
      </c>
      <c r="AA55" s="130">
        <v>130</v>
      </c>
      <c r="AB55" s="130" t="s">
        <v>291</v>
      </c>
      <c r="AC55" s="126" t="str">
        <f>IF(I55="","",_xlfn.XLOOKUP($I55,各类选项!$N$2:$N$22,各类选项!Q$2:Q$22))</f>
        <v>lconfid</v>
      </c>
      <c r="AD55" s="126" t="s">
        <v>259</v>
      </c>
      <c r="AE55" s="127">
        <v>1.38</v>
      </c>
      <c r="AF55" s="128">
        <v>2</v>
      </c>
      <c r="AG55" s="128">
        <v>1</v>
      </c>
      <c r="AH55" s="128">
        <v>0</v>
      </c>
      <c r="AI55" s="128">
        <v>61</v>
      </c>
      <c r="AJ55" s="128" t="s">
        <v>413</v>
      </c>
      <c r="AK55" s="126" t="str">
        <f>IF(I55="","",_xlfn.XLOOKUP($I55,各类选项!$N$2:$N$22,各类选项!R$2:R$22))</f>
        <v>maom</v>
      </c>
      <c r="AL55" s="126" t="s">
        <v>131</v>
      </c>
      <c r="AM55" s="129">
        <v>2.28</v>
      </c>
      <c r="AN55" s="130">
        <v>0</v>
      </c>
      <c r="AO55" s="130">
        <v>1</v>
      </c>
      <c r="AP55" s="130">
        <v>0</v>
      </c>
      <c r="AQ55" s="130">
        <v>60</v>
      </c>
      <c r="AR55" s="130" t="s">
        <v>291</v>
      </c>
      <c r="AS55" s="126" t="str">
        <f>IF(原始数据!L55="","",原始数据!L55)</f>
        <v>hasha</v>
      </c>
      <c r="AT55" s="126" t="str">
        <f>IF(原始数据!AZ55="","",原始数据!AZ55)</f>
        <v>歌剧演员</v>
      </c>
      <c r="AU55" s="131">
        <v>0</v>
      </c>
      <c r="AV55" s="131">
        <v>7</v>
      </c>
      <c r="AW55" s="131">
        <v>11</v>
      </c>
      <c r="AX55" s="131">
        <v>2</v>
      </c>
      <c r="AY55" s="132">
        <v>6</v>
      </c>
      <c r="AZ55" s="133">
        <v>5</v>
      </c>
      <c r="BA55" s="133">
        <v>37</v>
      </c>
      <c r="BB55" s="95"/>
      <c r="BC55" s="95"/>
    </row>
    <row r="56" spans="1:55">
      <c r="A56" s="115">
        <f>输入错误检查!B55+_xlfn.IFS(K56="",0,K56=0,0,K56=1,1)</f>
        <v>1</v>
      </c>
      <c r="C56" s="125">
        <f>IF(原始数据!B56="","",原始数据!B56)</f>
        <v>5</v>
      </c>
      <c r="D56" s="125">
        <f>IF(原始数据!C56="","",原始数据!C56)</f>
        <v>2</v>
      </c>
      <c r="E56" s="125">
        <f>IF(原始数据!D56="","",原始数据!D56)</f>
        <v>1400</v>
      </c>
      <c r="F56" s="125" t="str">
        <f>IF(原始数据!E56="","",原始数据!E56)</f>
        <v>FL</v>
      </c>
      <c r="G56" s="125" t="str">
        <f>IF(原始数据!F56="","",原始数据!F56)</f>
        <v>TE</v>
      </c>
      <c r="H56" s="125">
        <f>IF(原始数据!G56="","",原始数据!G56)</f>
        <v>3</v>
      </c>
      <c r="I56" s="125" t="str">
        <f>原始数据!J56</f>
        <v>FL</v>
      </c>
      <c r="J56" s="125">
        <f>IF((原始数据!V56)="","",4-原始数据!V56)</f>
        <v>1</v>
      </c>
      <c r="K56" s="125">
        <f t="shared" si="2"/>
        <v>1</v>
      </c>
      <c r="L56" s="125">
        <f t="shared" si="3"/>
        <v>1</v>
      </c>
      <c r="M56" s="126" t="str">
        <f>IF(I56="","",_xlfn.XLOOKUP($I56,各类选项!$N$2:$N$22,各类选项!O$2:O$22))</f>
        <v>kat</v>
      </c>
      <c r="N56" s="126" t="s">
        <v>260</v>
      </c>
      <c r="O56" s="127">
        <v>1.58</v>
      </c>
      <c r="P56" s="128">
        <v>0</v>
      </c>
      <c r="Q56" s="128">
        <v>0</v>
      </c>
      <c r="R56" s="128">
        <v>1</v>
      </c>
      <c r="S56" s="128">
        <v>43</v>
      </c>
      <c r="T56" s="128" t="s">
        <v>413</v>
      </c>
      <c r="U56" s="126" t="str">
        <f>IF(I56="","",_xlfn.XLOOKUP($I56,各类选项!$N$2:$N$22,各类选项!P$2:P$22))</f>
        <v>katsuki</v>
      </c>
      <c r="V56" s="126" t="s">
        <v>214</v>
      </c>
      <c r="W56" s="129">
        <v>0.54</v>
      </c>
      <c r="X56" s="130">
        <v>1</v>
      </c>
      <c r="Y56" s="130">
        <v>1</v>
      </c>
      <c r="Z56" s="130">
        <v>0</v>
      </c>
      <c r="AA56" s="130">
        <v>122</v>
      </c>
      <c r="AB56" s="130" t="s">
        <v>291</v>
      </c>
      <c r="AC56" s="126" t="str">
        <f>IF(I56="","",_xlfn.XLOOKUP($I56,各类选项!$N$2:$N$22,各类选项!Q$2:Q$22))</f>
        <v>moririn</v>
      </c>
      <c r="AD56" s="126" t="s">
        <v>198</v>
      </c>
      <c r="AE56" s="127">
        <v>1.62</v>
      </c>
      <c r="AF56" s="128">
        <v>0</v>
      </c>
      <c r="AG56" s="128">
        <v>0</v>
      </c>
      <c r="AH56" s="128">
        <v>0</v>
      </c>
      <c r="AI56" s="128">
        <v>18</v>
      </c>
      <c r="AJ56" s="128" t="s">
        <v>291</v>
      </c>
      <c r="AK56" s="126" t="str">
        <f>IF(I56="","",_xlfn.XLOOKUP($I56,各类选项!$N$2:$N$22,各类选项!R$2:R$22))</f>
        <v>maeken</v>
      </c>
      <c r="AL56" s="126" t="s">
        <v>224</v>
      </c>
      <c r="AM56" s="129">
        <v>2.24</v>
      </c>
      <c r="AN56" s="130">
        <v>0</v>
      </c>
      <c r="AO56" s="130">
        <v>1</v>
      </c>
      <c r="AP56" s="130">
        <v>0</v>
      </c>
      <c r="AQ56" s="130">
        <v>26</v>
      </c>
      <c r="AR56" s="130" t="s">
        <v>291</v>
      </c>
      <c r="AS56" s="126" t="str">
        <f>IF(原始数据!L56="","",原始数据!L56)</f>
        <v>ppei</v>
      </c>
      <c r="AT56" s="126" t="str">
        <f>IF(原始数据!AZ56="","",原始数据!AZ56)</f>
        <v>鹿头</v>
      </c>
      <c r="AU56" s="131">
        <v>0</v>
      </c>
      <c r="AV56" s="131">
        <v>4</v>
      </c>
      <c r="AW56" s="131">
        <v>12</v>
      </c>
      <c r="AX56" s="131">
        <v>0</v>
      </c>
      <c r="AY56" s="132">
        <v>5</v>
      </c>
      <c r="AZ56" s="133">
        <v>6</v>
      </c>
      <c r="BA56" s="133">
        <v>49</v>
      </c>
      <c r="BB56" s="95"/>
      <c r="BC56" s="95"/>
    </row>
    <row r="57" spans="1:55">
      <c r="A57" s="115">
        <f>输入错误检查!B56+_xlfn.IFS(K57="",0,K57=0,0,K57=1,1)</f>
        <v>0</v>
      </c>
      <c r="C57" s="125">
        <f>IF(原始数据!B57="","",原始数据!B57)</f>
        <v>5</v>
      </c>
      <c r="D57" s="125">
        <f>IF(原始数据!C57="","",原始数据!C57)</f>
        <v>2</v>
      </c>
      <c r="E57" s="125">
        <f>IF(原始数据!D57="","",原始数据!D57)</f>
        <v>1400</v>
      </c>
      <c r="F57" s="125" t="str">
        <f>IF(原始数据!E57="","",原始数据!E57)</f>
        <v>FL</v>
      </c>
      <c r="G57" s="125" t="str">
        <f>IF(原始数据!F57="","",原始数据!F57)</f>
        <v>TE</v>
      </c>
      <c r="H57" s="125">
        <f>IF(原始数据!G57="","",原始数据!G57)</f>
        <v>4</v>
      </c>
      <c r="I57" s="125" t="str">
        <f>原始数据!J57</f>
        <v/>
      </c>
      <c r="J57" s="125" t="str">
        <f>IF((原始数据!V57)="","",4-原始数据!V57)</f>
        <v/>
      </c>
      <c r="K57" s="125" t="str">
        <f t="shared" si="2"/>
        <v/>
      </c>
      <c r="L57" s="125">
        <f t="shared" si="3"/>
        <v>0</v>
      </c>
      <c r="M57" s="126" t="str">
        <f>IF(I57="","",_xlfn.XLOOKUP($I57,各类选项!$N$2:$N$22,各类选项!O$2:O$22))</f>
        <v/>
      </c>
      <c r="N57" s="126"/>
      <c r="O57" s="127"/>
      <c r="P57" s="128"/>
      <c r="Q57" s="128"/>
      <c r="R57" s="128"/>
      <c r="S57" s="128"/>
      <c r="T57" s="128"/>
      <c r="U57" s="126" t="str">
        <f>IF(I57="","",_xlfn.XLOOKUP($I57,各类选项!$N$2:$N$22,各类选项!P$2:P$22))</f>
        <v/>
      </c>
      <c r="V57" s="126"/>
      <c r="W57" s="129"/>
      <c r="X57" s="130"/>
      <c r="Y57" s="130"/>
      <c r="Z57" s="130"/>
      <c r="AA57" s="130"/>
      <c r="AB57" s="130"/>
      <c r="AC57" s="126" t="str">
        <f>IF(I57="","",_xlfn.XLOOKUP($I57,各类选项!$N$2:$N$22,各类选项!Q$2:Q$22))</f>
        <v/>
      </c>
      <c r="AD57" s="126"/>
      <c r="AE57" s="127"/>
      <c r="AF57" s="128"/>
      <c r="AG57" s="128"/>
      <c r="AH57" s="128"/>
      <c r="AI57" s="128"/>
      <c r="AJ57" s="128"/>
      <c r="AK57" s="126" t="str">
        <f>IF(I57="","",_xlfn.XLOOKUP($I57,各类选项!$N$2:$N$22,各类选项!R$2:R$22))</f>
        <v/>
      </c>
      <c r="AL57" s="126"/>
      <c r="AM57" s="129"/>
      <c r="AN57" s="130"/>
      <c r="AO57" s="130"/>
      <c r="AP57" s="130"/>
      <c r="AQ57" s="130"/>
      <c r="AR57" s="130"/>
      <c r="AS57" s="126" t="str">
        <f>IF(原始数据!L57="","",原始数据!L57)</f>
        <v/>
      </c>
      <c r="AT57" s="126" t="str">
        <f>IF(原始数据!AZ57="","",原始数据!AZ57)</f>
        <v/>
      </c>
      <c r="AU57" s="131"/>
      <c r="AV57" s="131"/>
      <c r="AW57" s="131"/>
      <c r="AX57" s="131"/>
      <c r="AY57" s="132"/>
      <c r="AZ57" s="133"/>
      <c r="BA57" s="133"/>
      <c r="BB57" s="95"/>
      <c r="BC57" s="95"/>
    </row>
    <row r="58" spans="1:55">
      <c r="A58" s="115">
        <f>输入错误检查!B57+_xlfn.IFS(K58="",0,K58=0,0,K58=1,1)</f>
        <v>0</v>
      </c>
      <c r="C58" s="125">
        <f>IF(原始数据!B58="","",原始数据!B58)</f>
        <v>5</v>
      </c>
      <c r="D58" s="125">
        <f>IF(原始数据!C58="","",原始数据!C58)</f>
        <v>2</v>
      </c>
      <c r="E58" s="125">
        <f>IF(原始数据!D58="","",原始数据!D58)</f>
        <v>1400</v>
      </c>
      <c r="F58" s="125" t="str">
        <f>IF(原始数据!E58="","",原始数据!E58)</f>
        <v>FL</v>
      </c>
      <c r="G58" s="125" t="str">
        <f>IF(原始数据!F58="","",原始数据!F58)</f>
        <v>TE</v>
      </c>
      <c r="H58" s="125">
        <f>IF(原始数据!G58="","",原始数据!G58)</f>
        <v>4</v>
      </c>
      <c r="I58" s="125" t="str">
        <f>原始数据!J58</f>
        <v/>
      </c>
      <c r="J58" s="125" t="str">
        <f>IF((原始数据!V58)="","",4-原始数据!V58)</f>
        <v/>
      </c>
      <c r="K58" s="125" t="str">
        <f t="shared" si="2"/>
        <v/>
      </c>
      <c r="L58" s="125">
        <f t="shared" si="3"/>
        <v>0</v>
      </c>
      <c r="M58" s="126" t="str">
        <f>IF(I58="","",_xlfn.XLOOKUP($I58,各类选项!$N$2:$N$22,各类选项!O$2:O$22))</f>
        <v/>
      </c>
      <c r="N58" s="126"/>
      <c r="O58" s="127"/>
      <c r="P58" s="128"/>
      <c r="Q58" s="128"/>
      <c r="R58" s="128"/>
      <c r="S58" s="128"/>
      <c r="T58" s="128"/>
      <c r="U58" s="126" t="str">
        <f>IF(I58="","",_xlfn.XLOOKUP($I58,各类选项!$N$2:$N$22,各类选项!P$2:P$22))</f>
        <v/>
      </c>
      <c r="V58" s="126"/>
      <c r="W58" s="129"/>
      <c r="X58" s="130"/>
      <c r="Y58" s="130"/>
      <c r="Z58" s="130"/>
      <c r="AA58" s="130"/>
      <c r="AB58" s="130"/>
      <c r="AC58" s="126" t="str">
        <f>IF(I58="","",_xlfn.XLOOKUP($I58,各类选项!$N$2:$N$22,各类选项!Q$2:Q$22))</f>
        <v/>
      </c>
      <c r="AD58" s="126"/>
      <c r="AE58" s="127"/>
      <c r="AF58" s="128"/>
      <c r="AG58" s="128"/>
      <c r="AH58" s="128"/>
      <c r="AI58" s="128"/>
      <c r="AJ58" s="128"/>
      <c r="AK58" s="126" t="str">
        <f>IF(I58="","",_xlfn.XLOOKUP($I58,各类选项!$N$2:$N$22,各类选项!R$2:R$22))</f>
        <v/>
      </c>
      <c r="AL58" s="126"/>
      <c r="AM58" s="129"/>
      <c r="AN58" s="130"/>
      <c r="AO58" s="130"/>
      <c r="AP58" s="130"/>
      <c r="AQ58" s="130"/>
      <c r="AR58" s="130"/>
      <c r="AS58" s="126" t="str">
        <f>IF(原始数据!L58="","",原始数据!L58)</f>
        <v/>
      </c>
      <c r="AT58" s="126" t="str">
        <f>IF(原始数据!AZ58="","",原始数据!AZ58)</f>
        <v/>
      </c>
      <c r="AU58" s="131"/>
      <c r="AV58" s="131"/>
      <c r="AW58" s="131"/>
      <c r="AX58" s="131"/>
      <c r="AY58" s="132"/>
      <c r="AZ58" s="133"/>
      <c r="BA58" s="133"/>
      <c r="BB58" s="95"/>
      <c r="BC58" s="95"/>
    </row>
    <row r="59" spans="1:55">
      <c r="A59" s="115">
        <f>输入错误检查!B58+_xlfn.IFS(K59="",0,K59=0,0,K59=1,1)</f>
        <v>0</v>
      </c>
      <c r="C59" s="125">
        <f>IF(原始数据!B59="","",原始数据!B59)</f>
        <v>5</v>
      </c>
      <c r="D59" s="125">
        <f>IF(原始数据!C59="","",原始数据!C59)</f>
        <v>2</v>
      </c>
      <c r="E59" s="125">
        <f>IF(原始数据!D59="","",原始数据!D59)</f>
        <v>1400</v>
      </c>
      <c r="F59" s="125" t="str">
        <f>IF(原始数据!E59="","",原始数据!E59)</f>
        <v>FL</v>
      </c>
      <c r="G59" s="125" t="str">
        <f>IF(原始数据!F59="","",原始数据!F59)</f>
        <v>TE</v>
      </c>
      <c r="H59" s="125">
        <f>IF(原始数据!G59="","",原始数据!G59)</f>
        <v>5</v>
      </c>
      <c r="I59" s="125" t="str">
        <f>原始数据!J59</f>
        <v/>
      </c>
      <c r="J59" s="125" t="str">
        <f>IF((原始数据!V59)="","",4-原始数据!V59)</f>
        <v/>
      </c>
      <c r="K59" s="125" t="str">
        <f t="shared" si="2"/>
        <v/>
      </c>
      <c r="L59" s="125">
        <f t="shared" si="3"/>
        <v>0</v>
      </c>
      <c r="M59" s="126" t="str">
        <f>IF(I59="","",_xlfn.XLOOKUP($I59,各类选项!$N$2:$N$22,各类选项!O$2:O$22))</f>
        <v/>
      </c>
      <c r="N59" s="126"/>
      <c r="O59" s="127"/>
      <c r="P59" s="128"/>
      <c r="Q59" s="128"/>
      <c r="R59" s="128"/>
      <c r="S59" s="128"/>
      <c r="T59" s="128"/>
      <c r="U59" s="126" t="str">
        <f>IF(I59="","",_xlfn.XLOOKUP($I59,各类选项!$N$2:$N$22,各类选项!P$2:P$22))</f>
        <v/>
      </c>
      <c r="V59" s="126"/>
      <c r="W59" s="129"/>
      <c r="X59" s="130"/>
      <c r="Y59" s="130"/>
      <c r="Z59" s="130"/>
      <c r="AA59" s="130"/>
      <c r="AB59" s="130"/>
      <c r="AC59" s="126" t="str">
        <f>IF(I59="","",_xlfn.XLOOKUP($I59,各类选项!$N$2:$N$22,各类选项!Q$2:Q$22))</f>
        <v/>
      </c>
      <c r="AD59" s="126"/>
      <c r="AE59" s="127"/>
      <c r="AF59" s="128"/>
      <c r="AG59" s="128"/>
      <c r="AH59" s="128"/>
      <c r="AI59" s="128"/>
      <c r="AJ59" s="128"/>
      <c r="AK59" s="126" t="str">
        <f>IF(I59="","",_xlfn.XLOOKUP($I59,各类选项!$N$2:$N$22,各类选项!R$2:R$22))</f>
        <v/>
      </c>
      <c r="AL59" s="126"/>
      <c r="AM59" s="129"/>
      <c r="AN59" s="130"/>
      <c r="AO59" s="130"/>
      <c r="AP59" s="130"/>
      <c r="AQ59" s="130"/>
      <c r="AR59" s="130"/>
      <c r="AS59" s="126" t="str">
        <f>IF(原始数据!L59="","",原始数据!L59)</f>
        <v/>
      </c>
      <c r="AT59" s="126" t="str">
        <f>IF(原始数据!AZ59="","",原始数据!AZ59)</f>
        <v/>
      </c>
      <c r="AU59" s="131"/>
      <c r="AV59" s="131"/>
      <c r="AW59" s="131"/>
      <c r="AX59" s="131"/>
      <c r="AY59" s="132"/>
      <c r="AZ59" s="133"/>
      <c r="BA59" s="133"/>
    </row>
    <row r="60" spans="1:55">
      <c r="A60" s="115">
        <f>输入错误检查!B59+_xlfn.IFS(K60="",0,K60=0,0,K60=1,1)</f>
        <v>0</v>
      </c>
      <c r="C60" s="125">
        <f>IF(原始数据!B60="","",原始数据!B60)</f>
        <v>5</v>
      </c>
      <c r="D60" s="125">
        <f>IF(原始数据!C60="","",原始数据!C60)</f>
        <v>2</v>
      </c>
      <c r="E60" s="125">
        <f>IF(原始数据!D60="","",原始数据!D60)</f>
        <v>1400</v>
      </c>
      <c r="F60" s="125" t="str">
        <f>IF(原始数据!E60="","",原始数据!E60)</f>
        <v>FL</v>
      </c>
      <c r="G60" s="125" t="str">
        <f>IF(原始数据!F60="","",原始数据!F60)</f>
        <v>TE</v>
      </c>
      <c r="H60" s="125">
        <f>IF(原始数据!G60="","",原始数据!G60)</f>
        <v>5</v>
      </c>
      <c r="I60" s="125" t="str">
        <f>原始数据!J60</f>
        <v/>
      </c>
      <c r="J60" s="125" t="str">
        <f>IF((原始数据!V60)="","",4-原始数据!V60)</f>
        <v/>
      </c>
      <c r="K60" s="125" t="str">
        <f t="shared" si="2"/>
        <v/>
      </c>
      <c r="L60" s="125">
        <f t="shared" si="3"/>
        <v>0</v>
      </c>
      <c r="M60" s="126" t="str">
        <f>IF(I60="","",_xlfn.XLOOKUP($I60,各类选项!$N$2:$N$22,各类选项!O$2:O$22))</f>
        <v/>
      </c>
      <c r="N60" s="126"/>
      <c r="O60" s="127"/>
      <c r="P60" s="128"/>
      <c r="Q60" s="128"/>
      <c r="R60" s="128"/>
      <c r="S60" s="128"/>
      <c r="T60" s="128"/>
      <c r="U60" s="126" t="str">
        <f>IF(I60="","",_xlfn.XLOOKUP($I60,各类选项!$N$2:$N$22,各类选项!P$2:P$22))</f>
        <v/>
      </c>
      <c r="V60" s="126"/>
      <c r="W60" s="129"/>
      <c r="X60" s="130"/>
      <c r="Y60" s="130"/>
      <c r="Z60" s="130"/>
      <c r="AA60" s="130"/>
      <c r="AB60" s="130"/>
      <c r="AC60" s="126" t="str">
        <f>IF(I60="","",_xlfn.XLOOKUP($I60,各类选项!$N$2:$N$22,各类选项!Q$2:Q$22))</f>
        <v/>
      </c>
      <c r="AD60" s="126"/>
      <c r="AE60" s="127"/>
      <c r="AF60" s="128"/>
      <c r="AG60" s="128"/>
      <c r="AH60" s="128"/>
      <c r="AI60" s="128"/>
      <c r="AJ60" s="128"/>
      <c r="AK60" s="126" t="str">
        <f>IF(I60="","",_xlfn.XLOOKUP($I60,各类选项!$N$2:$N$22,各类选项!R$2:R$22))</f>
        <v/>
      </c>
      <c r="AL60" s="126"/>
      <c r="AM60" s="129"/>
      <c r="AN60" s="130"/>
      <c r="AO60" s="130"/>
      <c r="AP60" s="130"/>
      <c r="AQ60" s="130"/>
      <c r="AR60" s="130"/>
      <c r="AS60" s="126" t="str">
        <f>IF(原始数据!L60="","",原始数据!L60)</f>
        <v/>
      </c>
      <c r="AT60" s="126" t="str">
        <f>IF(原始数据!AZ60="","",原始数据!AZ60)</f>
        <v/>
      </c>
      <c r="AU60" s="131"/>
      <c r="AV60" s="131"/>
      <c r="AW60" s="131"/>
      <c r="AX60" s="131"/>
      <c r="AY60" s="132"/>
      <c r="AZ60" s="133"/>
      <c r="BA60" s="133"/>
    </row>
    <row r="61" spans="1:55">
      <c r="A61" s="115">
        <f>输入错误检查!B60+_xlfn.IFS(K61="",0,K61=0,0,K61=1,1)</f>
        <v>0</v>
      </c>
      <c r="C61" s="125">
        <f>IF(原始数据!B61="","",原始数据!B61)</f>
        <v>5</v>
      </c>
      <c r="D61" s="125">
        <f>IF(原始数据!C61="","",原始数据!C61)</f>
        <v>2</v>
      </c>
      <c r="E61" s="125">
        <f>IF(原始数据!D61="","",原始数据!D61)</f>
        <v>1400</v>
      </c>
      <c r="F61" s="125" t="str">
        <f>IF(原始数据!E61="","",原始数据!E61)</f>
        <v>FL</v>
      </c>
      <c r="G61" s="125" t="str">
        <f>IF(原始数据!F61="","",原始数据!F61)</f>
        <v>TE</v>
      </c>
      <c r="H61" s="125" t="str">
        <f>IF(原始数据!G61="","",原始数据!G61)</f>
        <v>加</v>
      </c>
      <c r="I61" s="125" t="str">
        <f>原始数据!J61</f>
        <v/>
      </c>
      <c r="J61" s="125" t="str">
        <f>IF((原始数据!V61)="","",4-原始数据!V61)</f>
        <v/>
      </c>
      <c r="K61" s="125" t="str">
        <f t="shared" si="2"/>
        <v/>
      </c>
      <c r="L61" s="125">
        <f t="shared" si="3"/>
        <v>0</v>
      </c>
      <c r="M61" s="126" t="str">
        <f>IF(I61="","",_xlfn.XLOOKUP($I61,各类选项!$N$2:$N$22,各类选项!O$2:O$22))</f>
        <v/>
      </c>
      <c r="N61" s="126"/>
      <c r="O61" s="127"/>
      <c r="P61" s="128"/>
      <c r="Q61" s="128"/>
      <c r="R61" s="128"/>
      <c r="S61" s="128"/>
      <c r="T61" s="128"/>
      <c r="U61" s="126" t="str">
        <f>IF(I61="","",_xlfn.XLOOKUP($I61,各类选项!$N$2:$N$22,各类选项!P$2:P$22))</f>
        <v/>
      </c>
      <c r="V61" s="126"/>
      <c r="W61" s="129"/>
      <c r="X61" s="130"/>
      <c r="Y61" s="130"/>
      <c r="Z61" s="130"/>
      <c r="AA61" s="130"/>
      <c r="AB61" s="130"/>
      <c r="AC61" s="126" t="str">
        <f>IF(I61="","",_xlfn.XLOOKUP($I61,各类选项!$N$2:$N$22,各类选项!Q$2:Q$22))</f>
        <v/>
      </c>
      <c r="AD61" s="126"/>
      <c r="AE61" s="127"/>
      <c r="AF61" s="128"/>
      <c r="AG61" s="128"/>
      <c r="AH61" s="128"/>
      <c r="AI61" s="128"/>
      <c r="AJ61" s="128"/>
      <c r="AK61" s="126" t="str">
        <f>IF(I61="","",_xlfn.XLOOKUP($I61,各类选项!$N$2:$N$22,各类选项!R$2:R$22))</f>
        <v/>
      </c>
      <c r="AL61" s="126"/>
      <c r="AM61" s="129"/>
      <c r="AN61" s="130"/>
      <c r="AO61" s="130"/>
      <c r="AP61" s="130"/>
      <c r="AQ61" s="130"/>
      <c r="AR61" s="130"/>
      <c r="AS61" s="126" t="str">
        <f>IF(原始数据!L61="","",原始数据!L61)</f>
        <v/>
      </c>
      <c r="AT61" s="126" t="str">
        <f>IF(原始数据!AZ61="","",原始数据!AZ61)</f>
        <v/>
      </c>
      <c r="AU61" s="131"/>
      <c r="AV61" s="131"/>
      <c r="AW61" s="131"/>
      <c r="AX61" s="131"/>
      <c r="AY61" s="132"/>
      <c r="AZ61" s="133"/>
      <c r="BA61" s="133"/>
    </row>
    <row r="62" spans="1:55">
      <c r="A62" s="115">
        <f>输入错误检查!B61+_xlfn.IFS(K62="",0,K62=0,0,K62=1,1)</f>
        <v>0</v>
      </c>
      <c r="C62" s="125">
        <f>IF(原始数据!B62="","",原始数据!B62)</f>
        <v>5</v>
      </c>
      <c r="D62" s="125">
        <f>IF(原始数据!C62="","",原始数据!C62)</f>
        <v>2</v>
      </c>
      <c r="E62" s="125">
        <f>IF(原始数据!D62="","",原始数据!D62)</f>
        <v>1400</v>
      </c>
      <c r="F62" s="125" t="str">
        <f>IF(原始数据!E62="","",原始数据!E62)</f>
        <v>FL</v>
      </c>
      <c r="G62" s="125" t="str">
        <f>IF(原始数据!F62="","",原始数据!F62)</f>
        <v>TE</v>
      </c>
      <c r="H62" s="125" t="str">
        <f>IF(原始数据!G62="","",原始数据!G62)</f>
        <v>加</v>
      </c>
      <c r="I62" s="125" t="str">
        <f>原始数据!J62</f>
        <v/>
      </c>
      <c r="J62" s="125" t="str">
        <f>IF((原始数据!V62)="","",4-原始数据!V62)</f>
        <v/>
      </c>
      <c r="K62" s="125" t="str">
        <f t="shared" si="2"/>
        <v/>
      </c>
      <c r="L62" s="125">
        <f t="shared" si="3"/>
        <v>0</v>
      </c>
      <c r="M62" s="126" t="str">
        <f>IF(I62="","",_xlfn.XLOOKUP($I62,各类选项!$N$2:$N$22,各类选项!O$2:O$22))</f>
        <v/>
      </c>
      <c r="N62" s="126"/>
      <c r="O62" s="127"/>
      <c r="P62" s="128"/>
      <c r="Q62" s="128"/>
      <c r="R62" s="128"/>
      <c r="S62" s="128"/>
      <c r="T62" s="128"/>
      <c r="U62" s="126" t="str">
        <f>IF(I62="","",_xlfn.XLOOKUP($I62,各类选项!$N$2:$N$22,各类选项!P$2:P$22))</f>
        <v/>
      </c>
      <c r="V62" s="126"/>
      <c r="W62" s="129"/>
      <c r="X62" s="130"/>
      <c r="Y62" s="130"/>
      <c r="Z62" s="130"/>
      <c r="AA62" s="130"/>
      <c r="AB62" s="130"/>
      <c r="AC62" s="126" t="str">
        <f>IF(I62="","",_xlfn.XLOOKUP($I62,各类选项!$N$2:$N$22,各类选项!Q$2:Q$22))</f>
        <v/>
      </c>
      <c r="AD62" s="126"/>
      <c r="AE62" s="127"/>
      <c r="AF62" s="128"/>
      <c r="AG62" s="128"/>
      <c r="AH62" s="128"/>
      <c r="AI62" s="128"/>
      <c r="AJ62" s="128"/>
      <c r="AK62" s="126" t="str">
        <f>IF(I62="","",_xlfn.XLOOKUP($I62,各类选项!$N$2:$N$22,各类选项!R$2:R$22))</f>
        <v/>
      </c>
      <c r="AL62" s="126"/>
      <c r="AM62" s="129"/>
      <c r="AN62" s="130"/>
      <c r="AO62" s="130"/>
      <c r="AP62" s="130"/>
      <c r="AQ62" s="130"/>
      <c r="AR62" s="130"/>
      <c r="AS62" s="126" t="str">
        <f>IF(原始数据!L62="","",原始数据!L62)</f>
        <v/>
      </c>
      <c r="AT62" s="126" t="str">
        <f>IF(原始数据!AZ62="","",原始数据!AZ62)</f>
        <v/>
      </c>
      <c r="AU62" s="131"/>
      <c r="AV62" s="131"/>
      <c r="AW62" s="131"/>
      <c r="AX62" s="131"/>
      <c r="AY62" s="132"/>
      <c r="AZ62" s="133"/>
      <c r="BA62" s="133"/>
    </row>
    <row r="63" spans="1:55">
      <c r="A63" s="115">
        <f>输入错误检查!B62+_xlfn.IFS(K63="",0,K63=0,0,K63=1,1)</f>
        <v>1</v>
      </c>
      <c r="C63" s="125">
        <f>IF(原始数据!B63="","",原始数据!B63)</f>
        <v>5</v>
      </c>
      <c r="D63" s="125">
        <f>IF(原始数据!C63="","",原始数据!C63)</f>
        <v>2</v>
      </c>
      <c r="E63" s="125">
        <f>IF(原始数据!D63="","",原始数据!D63)</f>
        <v>1730</v>
      </c>
      <c r="F63" s="125" t="str">
        <f>IF(原始数据!E63="","",原始数据!E63)</f>
        <v>WBG</v>
      </c>
      <c r="G63" s="125" t="str">
        <f>IF(原始数据!F63="","",原始数据!F63)</f>
        <v>FPX.ZQ</v>
      </c>
      <c r="H63" s="125">
        <f>IF(原始数据!G63="","",原始数据!G63)</f>
        <v>1</v>
      </c>
      <c r="I63" s="125" t="str">
        <f>原始数据!J63</f>
        <v>WBG</v>
      </c>
      <c r="J63" s="125">
        <f>IF((原始数据!V63)="","",4-原始数据!V63)</f>
        <v>2</v>
      </c>
      <c r="K63" s="125">
        <f t="shared" si="2"/>
        <v>1</v>
      </c>
      <c r="L63" s="125">
        <f t="shared" si="3"/>
        <v>2</v>
      </c>
      <c r="M63" s="126" t="str">
        <f>IF(I63="","",_xlfn.XLOOKUP($I63,各类选项!$N$2:$N$22,各类选项!O$2:O$22))</f>
        <v>guoker</v>
      </c>
      <c r="N63" s="136" t="s">
        <v>255</v>
      </c>
      <c r="O63" s="129">
        <v>2</v>
      </c>
      <c r="P63" s="130">
        <v>0</v>
      </c>
      <c r="Q63" s="130">
        <v>0</v>
      </c>
      <c r="R63" s="130">
        <v>0</v>
      </c>
      <c r="S63" s="130">
        <v>50</v>
      </c>
      <c r="T63" s="130" t="s">
        <v>291</v>
      </c>
      <c r="U63" s="126" t="str">
        <f>IF(I63="","",_xlfn.XLOOKUP($I63,各类选项!$N$2:$N$22,各类选项!P$2:P$22))</f>
        <v>huiyi</v>
      </c>
      <c r="V63" s="136" t="s">
        <v>235</v>
      </c>
      <c r="W63" s="127">
        <v>1</v>
      </c>
      <c r="X63" s="128">
        <v>0</v>
      </c>
      <c r="Y63" s="128">
        <v>1</v>
      </c>
      <c r="Z63" s="128">
        <v>0</v>
      </c>
      <c r="AA63" s="128">
        <v>40</v>
      </c>
      <c r="AB63" s="128" t="s">
        <v>413</v>
      </c>
      <c r="AC63" s="126" t="str">
        <f>IF(I63="","",_xlfn.XLOOKUP($I63,各类选项!$N$2:$N$22,各类选项!Q$2:Q$22))</f>
        <v>persica</v>
      </c>
      <c r="AD63" s="136" t="s">
        <v>183</v>
      </c>
      <c r="AE63" s="129">
        <v>0</v>
      </c>
      <c r="AF63" s="130">
        <v>0</v>
      </c>
      <c r="AG63" s="130">
        <v>0</v>
      </c>
      <c r="AH63" s="130">
        <v>0</v>
      </c>
      <c r="AI63" s="130">
        <v>75</v>
      </c>
      <c r="AJ63" s="130" t="s">
        <v>291</v>
      </c>
      <c r="AK63" s="126" t="str">
        <f>IF(I63="","",_xlfn.XLOOKUP($I63,各类选项!$N$2:$N$22,各类选项!R$2:R$22))</f>
        <v>koting</v>
      </c>
      <c r="AL63" s="136" t="s">
        <v>261</v>
      </c>
      <c r="AM63" s="127">
        <v>2</v>
      </c>
      <c r="AN63" s="128">
        <v>0</v>
      </c>
      <c r="AO63" s="128">
        <v>0</v>
      </c>
      <c r="AP63" s="128">
        <v>0</v>
      </c>
      <c r="AQ63" s="128">
        <v>50</v>
      </c>
      <c r="AR63" s="128" t="s">
        <v>413</v>
      </c>
      <c r="AS63" s="126" t="str">
        <f>IF(原始数据!L63="","",原始数据!L63)</f>
        <v>dongx</v>
      </c>
      <c r="AT63" s="126" t="str">
        <f>IF(原始数据!AZ63="","",原始数据!AZ63)</f>
        <v>时空之影</v>
      </c>
      <c r="AU63" s="137">
        <v>0</v>
      </c>
      <c r="AV63" s="137">
        <v>2</v>
      </c>
      <c r="AW63" s="137">
        <v>12</v>
      </c>
      <c r="AX63" s="137">
        <v>0</v>
      </c>
      <c r="AY63" s="138">
        <v>6</v>
      </c>
      <c r="AZ63" s="133">
        <v>6</v>
      </c>
      <c r="BA63" s="133">
        <v>37</v>
      </c>
      <c r="BB63" s="134" t="s">
        <v>184</v>
      </c>
      <c r="BC63" s="134"/>
    </row>
    <row r="64" spans="1:55">
      <c r="A64" s="115">
        <f>输入错误检查!B63+_xlfn.IFS(K64="",0,K64=0,0,K64=1,1)</f>
        <v>1</v>
      </c>
      <c r="C64" s="125">
        <f>IF(原始数据!B64="","",原始数据!B64)</f>
        <v>5</v>
      </c>
      <c r="D64" s="125">
        <f>IF(原始数据!C64="","",原始数据!C64)</f>
        <v>2</v>
      </c>
      <c r="E64" s="125">
        <f>IF(原始数据!D64="","",原始数据!D64)</f>
        <v>1730</v>
      </c>
      <c r="F64" s="125" t="str">
        <f>IF(原始数据!E64="","",原始数据!E64)</f>
        <v>WBG</v>
      </c>
      <c r="G64" s="125" t="str">
        <f>IF(原始数据!F64="","",原始数据!F64)</f>
        <v>FPX.ZQ</v>
      </c>
      <c r="H64" s="125">
        <f>IF(原始数据!G64="","",原始数据!G64)</f>
        <v>1</v>
      </c>
      <c r="I64" s="125" t="str">
        <f>原始数据!J64</f>
        <v>FPX.ZQ</v>
      </c>
      <c r="J64" s="125">
        <f>IF((原始数据!V64)="","",4-原始数据!V64)</f>
        <v>2</v>
      </c>
      <c r="K64" s="125">
        <f t="shared" si="2"/>
        <v>1</v>
      </c>
      <c r="L64" s="125">
        <f t="shared" si="3"/>
        <v>2</v>
      </c>
      <c r="M64" s="126" t="str">
        <f>IF(I64="","",_xlfn.XLOOKUP($I64,各类选项!$N$2:$N$22,各类选项!O$2:O$22))</f>
        <v>sans</v>
      </c>
      <c r="N64" s="136" t="s">
        <v>255</v>
      </c>
      <c r="O64" s="129">
        <v>2</v>
      </c>
      <c r="P64" s="130">
        <v>0</v>
      </c>
      <c r="Q64" s="130">
        <v>1</v>
      </c>
      <c r="R64" s="130">
        <v>0</v>
      </c>
      <c r="S64" s="130">
        <v>35</v>
      </c>
      <c r="T64" s="130" t="s">
        <v>413</v>
      </c>
      <c r="U64" s="126" t="str">
        <f>IF(I64="","",_xlfn.XLOOKUP($I64,各类选项!$N$2:$N$22,各类选项!P$2:P$22))</f>
        <v>lin</v>
      </c>
      <c r="V64" s="136" t="s">
        <v>224</v>
      </c>
      <c r="W64" s="127">
        <v>1</v>
      </c>
      <c r="X64" s="128">
        <v>0</v>
      </c>
      <c r="Y64" s="128">
        <v>2</v>
      </c>
      <c r="Z64" s="128">
        <v>0</v>
      </c>
      <c r="AA64" s="128">
        <v>85</v>
      </c>
      <c r="AB64" s="128" t="s">
        <v>413</v>
      </c>
      <c r="AC64" s="126" t="str">
        <f>IF(I64="","",_xlfn.XLOOKUP($I64,各类选项!$N$2:$N$22,各类选项!Q$2:Q$22))</f>
        <v>yuan</v>
      </c>
      <c r="AD64" s="136" t="s">
        <v>261</v>
      </c>
      <c r="AE64" s="129">
        <v>0</v>
      </c>
      <c r="AF64" s="130">
        <v>0</v>
      </c>
      <c r="AG64" s="130">
        <v>1</v>
      </c>
      <c r="AH64" s="130">
        <v>0</v>
      </c>
      <c r="AI64" s="130">
        <v>178</v>
      </c>
      <c r="AJ64" s="130" t="s">
        <v>291</v>
      </c>
      <c r="AK64" s="126" t="str">
        <f>IF(I64="","",_xlfn.XLOOKUP($I64,各类选项!$N$2:$N$22,各类选项!R$2:R$22))</f>
        <v>stian</v>
      </c>
      <c r="AL64" s="136" t="s">
        <v>183</v>
      </c>
      <c r="AM64" s="127">
        <v>2</v>
      </c>
      <c r="AN64" s="128">
        <v>0</v>
      </c>
      <c r="AO64" s="128">
        <v>0</v>
      </c>
      <c r="AP64" s="128">
        <v>1</v>
      </c>
      <c r="AQ64" s="128">
        <v>29</v>
      </c>
      <c r="AR64" s="128" t="s">
        <v>291</v>
      </c>
      <c r="AS64" s="126" t="str">
        <f>IF(原始数据!L64="","",原始数据!L64)</f>
        <v>n1e</v>
      </c>
      <c r="AT64" s="126" t="str">
        <f>IF(原始数据!AZ64="","",原始数据!AZ64)</f>
        <v>时空之影</v>
      </c>
      <c r="AU64" s="137">
        <v>0</v>
      </c>
      <c r="AV64" s="137">
        <v>0</v>
      </c>
      <c r="AW64" s="137">
        <v>12</v>
      </c>
      <c r="AX64" s="137">
        <v>1</v>
      </c>
      <c r="AY64" s="138">
        <v>8</v>
      </c>
      <c r="AZ64" s="133">
        <v>7</v>
      </c>
      <c r="BA64" s="133">
        <v>52</v>
      </c>
      <c r="BB64" s="95"/>
      <c r="BC64" s="95"/>
    </row>
    <row r="65" spans="1:55">
      <c r="A65" s="115">
        <f>输入错误检查!B64+_xlfn.IFS(K65="",0,K65=0,0,K65=1,1)</f>
        <v>1</v>
      </c>
      <c r="C65" s="125">
        <f>IF(原始数据!B65="","",原始数据!B65)</f>
        <v>5</v>
      </c>
      <c r="D65" s="125">
        <f>IF(原始数据!C65="","",原始数据!C65)</f>
        <v>2</v>
      </c>
      <c r="E65" s="125">
        <f>IF(原始数据!D65="","",原始数据!D65)</f>
        <v>1730</v>
      </c>
      <c r="F65" s="125" t="str">
        <f>IF(原始数据!E65="","",原始数据!E65)</f>
        <v>WBG</v>
      </c>
      <c r="G65" s="125" t="str">
        <f>IF(原始数据!F65="","",原始数据!F65)</f>
        <v>FPX.ZQ</v>
      </c>
      <c r="H65" s="125">
        <f>IF(原始数据!G65="","",原始数据!G65)</f>
        <v>2</v>
      </c>
      <c r="I65" s="125" t="str">
        <f>原始数据!J65</f>
        <v>WBG</v>
      </c>
      <c r="J65" s="125">
        <f>IF((原始数据!V65)="","",4-原始数据!V65)</f>
        <v>0</v>
      </c>
      <c r="K65" s="125">
        <f t="shared" si="2"/>
        <v>1</v>
      </c>
      <c r="L65" s="125">
        <f t="shared" si="3"/>
        <v>0</v>
      </c>
      <c r="M65" s="126" t="str">
        <f>IF(I65="","",_xlfn.XLOOKUP($I65,各类选项!$N$2:$N$22,各类选项!O$2:O$22))</f>
        <v>guoker</v>
      </c>
      <c r="N65" s="136" t="s">
        <v>262</v>
      </c>
      <c r="O65" s="129">
        <v>0.36</v>
      </c>
      <c r="P65" s="130">
        <v>0</v>
      </c>
      <c r="Q65" s="130">
        <v>0</v>
      </c>
      <c r="R65" s="130">
        <v>0</v>
      </c>
      <c r="S65" s="130">
        <v>78</v>
      </c>
      <c r="T65" s="130" t="s">
        <v>291</v>
      </c>
      <c r="U65" s="126" t="str">
        <f>IF(I65="","",_xlfn.XLOOKUP($I65,各类选项!$N$2:$N$22,各类选项!P$2:P$22))</f>
        <v>huiyi</v>
      </c>
      <c r="V65" s="136" t="s">
        <v>228</v>
      </c>
      <c r="W65" s="127">
        <v>2.31</v>
      </c>
      <c r="X65" s="128">
        <v>0</v>
      </c>
      <c r="Y65" s="128">
        <v>2</v>
      </c>
      <c r="Z65" s="128">
        <v>1</v>
      </c>
      <c r="AA65" s="128">
        <v>57</v>
      </c>
      <c r="AB65" s="128" t="s">
        <v>291</v>
      </c>
      <c r="AC65" s="126" t="str">
        <f>IF(I65="","",_xlfn.XLOOKUP($I65,各类选项!$N$2:$N$22,各类选项!Q$2:Q$22))</f>
        <v>persica</v>
      </c>
      <c r="AD65" s="136" t="s">
        <v>267</v>
      </c>
      <c r="AE65" s="129">
        <v>3.05</v>
      </c>
      <c r="AF65" s="130">
        <v>0</v>
      </c>
      <c r="AG65" s="130">
        <v>2</v>
      </c>
      <c r="AH65" s="130">
        <v>0</v>
      </c>
      <c r="AI65" s="130">
        <v>111</v>
      </c>
      <c r="AJ65" s="130" t="s">
        <v>291</v>
      </c>
      <c r="AK65" s="126" t="str">
        <f>IF(I65="","",_xlfn.XLOOKUP($I65,各类选项!$N$2:$N$22,各类选项!R$2:R$22))</f>
        <v>koting</v>
      </c>
      <c r="AL65" s="136" t="s">
        <v>198</v>
      </c>
      <c r="AM65" s="127">
        <v>1.51</v>
      </c>
      <c r="AN65" s="128">
        <v>0</v>
      </c>
      <c r="AO65" s="128">
        <v>2</v>
      </c>
      <c r="AP65" s="128">
        <v>1</v>
      </c>
      <c r="AQ65" s="128">
        <v>65</v>
      </c>
      <c r="AR65" s="128" t="s">
        <v>291</v>
      </c>
      <c r="AS65" s="126" t="str">
        <f>IF(原始数据!L65="","",原始数据!L65)</f>
        <v>dongx</v>
      </c>
      <c r="AT65" s="126" t="str">
        <f>IF(原始数据!AZ65="","",原始数据!AZ65)</f>
        <v>台球手</v>
      </c>
      <c r="AU65" s="137">
        <v>1</v>
      </c>
      <c r="AV65" s="137">
        <v>8</v>
      </c>
      <c r="AW65" s="137">
        <v>19</v>
      </c>
      <c r="AX65" s="137">
        <v>1</v>
      </c>
      <c r="AY65" s="138">
        <v>12</v>
      </c>
      <c r="AZ65" s="133">
        <v>10</v>
      </c>
      <c r="BA65" s="133">
        <v>28</v>
      </c>
      <c r="BB65" s="95"/>
      <c r="BC65" s="95"/>
    </row>
    <row r="66" spans="1:55">
      <c r="A66" s="115">
        <f>输入错误检查!B65+_xlfn.IFS(K66="",0,K66=0,0,K66=1,1)</f>
        <v>1</v>
      </c>
      <c r="C66" s="125">
        <f>IF(原始数据!B66="","",原始数据!B66)</f>
        <v>5</v>
      </c>
      <c r="D66" s="125">
        <f>IF(原始数据!C66="","",原始数据!C66)</f>
        <v>2</v>
      </c>
      <c r="E66" s="125">
        <f>IF(原始数据!D66="","",原始数据!D66)</f>
        <v>1730</v>
      </c>
      <c r="F66" s="125" t="str">
        <f>IF(原始数据!E66="","",原始数据!E66)</f>
        <v>WBG</v>
      </c>
      <c r="G66" s="125" t="str">
        <f>IF(原始数据!F66="","",原始数据!F66)</f>
        <v>FPX.ZQ</v>
      </c>
      <c r="H66" s="125">
        <f>IF(原始数据!G66="","",原始数据!G66)</f>
        <v>2</v>
      </c>
      <c r="I66" s="125" t="str">
        <f>原始数据!J66</f>
        <v>FPX.ZQ</v>
      </c>
      <c r="J66" s="125">
        <f>IF((原始数据!V66)="","",4-原始数据!V66)</f>
        <v>3</v>
      </c>
      <c r="K66" s="125">
        <f t="shared" si="2"/>
        <v>1</v>
      </c>
      <c r="L66" s="125">
        <f t="shared" si="3"/>
        <v>3</v>
      </c>
      <c r="M66" s="126" t="str">
        <f>IF(I66="","",_xlfn.XLOOKUP($I66,各类选项!$N$2:$N$22,各类选项!O$2:O$22))</f>
        <v>sans</v>
      </c>
      <c r="N66" s="136" t="s">
        <v>267</v>
      </c>
      <c r="O66" s="129">
        <v>2</v>
      </c>
      <c r="P66" s="130">
        <v>0</v>
      </c>
      <c r="Q66" s="130">
        <v>0</v>
      </c>
      <c r="R66" s="130">
        <v>0</v>
      </c>
      <c r="S66" s="130">
        <v>44</v>
      </c>
      <c r="T66" s="130" t="s">
        <v>413</v>
      </c>
      <c r="U66" s="126" t="str">
        <f>IF(I66="","",_xlfn.XLOOKUP($I66,各类选项!$N$2:$N$22,各类选项!P$2:P$22))</f>
        <v>lin</v>
      </c>
      <c r="V66" s="136" t="s">
        <v>228</v>
      </c>
      <c r="W66" s="127">
        <v>0.86</v>
      </c>
      <c r="X66" s="128">
        <v>0</v>
      </c>
      <c r="Y66" s="128">
        <v>1</v>
      </c>
      <c r="Z66" s="128">
        <v>0</v>
      </c>
      <c r="AA66" s="128">
        <v>41</v>
      </c>
      <c r="AB66" s="128" t="s">
        <v>413</v>
      </c>
      <c r="AC66" s="126" t="str">
        <f>IF(I66="","",_xlfn.XLOOKUP($I66,各类选项!$N$2:$N$22,各类选项!Q$2:Q$22))</f>
        <v>yuan</v>
      </c>
      <c r="AD66" s="136" t="s">
        <v>142</v>
      </c>
      <c r="AE66" s="129">
        <v>2.15</v>
      </c>
      <c r="AF66" s="130">
        <v>0</v>
      </c>
      <c r="AG66" s="130">
        <v>0</v>
      </c>
      <c r="AH66" s="130">
        <v>1</v>
      </c>
      <c r="AI66" s="130">
        <v>27</v>
      </c>
      <c r="AJ66" s="130" t="s">
        <v>413</v>
      </c>
      <c r="AK66" s="126" t="str">
        <f>IF(I66="","",_xlfn.XLOOKUP($I66,各类选项!$N$2:$N$22,各类选项!R$2:R$22))</f>
        <v>stian</v>
      </c>
      <c r="AL66" s="136" t="s">
        <v>97</v>
      </c>
      <c r="AM66" s="127">
        <v>0.07</v>
      </c>
      <c r="AN66" s="128">
        <v>0</v>
      </c>
      <c r="AO66" s="128">
        <v>0</v>
      </c>
      <c r="AP66" s="128">
        <v>0</v>
      </c>
      <c r="AQ66" s="128">
        <v>108</v>
      </c>
      <c r="AR66" s="128" t="s">
        <v>291</v>
      </c>
      <c r="AS66" s="126" t="str">
        <f>IF(原始数据!L66="","",原始数据!L66)</f>
        <v>n1e</v>
      </c>
      <c r="AT66" s="126" t="str">
        <f>IF(原始数据!AZ66="","",原始数据!AZ66)</f>
        <v>蜡像师</v>
      </c>
      <c r="AU66" s="137">
        <v>0</v>
      </c>
      <c r="AV66" s="137">
        <v>4</v>
      </c>
      <c r="AW66" s="137">
        <v>8</v>
      </c>
      <c r="AX66" s="137">
        <v>0</v>
      </c>
      <c r="AY66" s="138">
        <v>3</v>
      </c>
      <c r="AZ66" s="133">
        <v>5</v>
      </c>
      <c r="BA66" s="133">
        <v>14</v>
      </c>
      <c r="BB66" s="95"/>
      <c r="BC66" s="95"/>
    </row>
    <row r="67" spans="1:55">
      <c r="A67" s="115">
        <f>输入错误检查!B66+_xlfn.IFS(K67="",0,K67=0,0,K67=1,1)</f>
        <v>1</v>
      </c>
      <c r="C67" s="125">
        <f>IF(原始数据!B67="","",原始数据!B67)</f>
        <v>5</v>
      </c>
      <c r="D67" s="125">
        <f>IF(原始数据!C67="","",原始数据!C67)</f>
        <v>2</v>
      </c>
      <c r="E67" s="125">
        <f>IF(原始数据!D67="","",原始数据!D67)</f>
        <v>1730</v>
      </c>
      <c r="F67" s="125" t="str">
        <f>IF(原始数据!E67="","",原始数据!E67)</f>
        <v>WBG</v>
      </c>
      <c r="G67" s="125" t="str">
        <f>IF(原始数据!F67="","",原始数据!F67)</f>
        <v>FPX.ZQ</v>
      </c>
      <c r="H67" s="125">
        <f>IF(原始数据!G67="","",原始数据!G67)</f>
        <v>3</v>
      </c>
      <c r="I67" s="125" t="str">
        <f>原始数据!J67</f>
        <v>WBG</v>
      </c>
      <c r="J67" s="125">
        <f>IF((原始数据!V67)="","",4-原始数据!V67)</f>
        <v>2</v>
      </c>
      <c r="K67" s="125">
        <f t="shared" si="2"/>
        <v>1</v>
      </c>
      <c r="L67" s="125">
        <f t="shared" si="3"/>
        <v>2</v>
      </c>
      <c r="M67" s="126" t="str">
        <f>IF(I67="","",_xlfn.XLOOKUP($I67,各类选项!$N$2:$N$22,各类选项!O$2:O$22))</f>
        <v>guoker</v>
      </c>
      <c r="N67" s="136" t="s">
        <v>250</v>
      </c>
      <c r="O67" s="129">
        <v>3.3</v>
      </c>
      <c r="P67" s="130">
        <v>0</v>
      </c>
      <c r="Q67" s="130">
        <v>0</v>
      </c>
      <c r="R67" s="130">
        <v>0</v>
      </c>
      <c r="S67" s="130">
        <v>0</v>
      </c>
      <c r="T67" s="130" t="s">
        <v>413</v>
      </c>
      <c r="U67" s="126" t="str">
        <f>IF(I67="","",_xlfn.XLOOKUP($I67,各类选项!$N$2:$N$22,各类选项!P$2:P$22))</f>
        <v>huiyi</v>
      </c>
      <c r="V67" s="136" t="s">
        <v>164</v>
      </c>
      <c r="W67" s="127">
        <v>1.06</v>
      </c>
      <c r="X67" s="128">
        <v>0</v>
      </c>
      <c r="Y67" s="128">
        <v>2</v>
      </c>
      <c r="Z67" s="128">
        <v>1</v>
      </c>
      <c r="AA67" s="128">
        <v>52</v>
      </c>
      <c r="AB67" s="128" t="s">
        <v>413</v>
      </c>
      <c r="AC67" s="126" t="str">
        <f>IF(I67="","",_xlfn.XLOOKUP($I67,各类选项!$N$2:$N$22,各类选项!Q$2:Q$22))</f>
        <v>persica</v>
      </c>
      <c r="AD67" s="136" t="s">
        <v>86</v>
      </c>
      <c r="AE67" s="129">
        <v>0</v>
      </c>
      <c r="AF67" s="130">
        <v>0</v>
      </c>
      <c r="AG67" s="130">
        <v>0</v>
      </c>
      <c r="AH67" s="130">
        <v>0</v>
      </c>
      <c r="AI67" s="130">
        <v>89</v>
      </c>
      <c r="AJ67" s="130" t="s">
        <v>291</v>
      </c>
      <c r="AK67" s="126" t="str">
        <f>IF(I67="","",_xlfn.XLOOKUP($I67,各类选项!$N$2:$N$22,各类选项!R$2:R$22))</f>
        <v>koting</v>
      </c>
      <c r="AL67" s="136" t="s">
        <v>131</v>
      </c>
      <c r="AM67" s="127">
        <v>1.36</v>
      </c>
      <c r="AN67" s="128">
        <v>1</v>
      </c>
      <c r="AO67" s="128">
        <v>2</v>
      </c>
      <c r="AP67" s="128">
        <v>0</v>
      </c>
      <c r="AQ67" s="128">
        <v>68</v>
      </c>
      <c r="AR67" s="128" t="s">
        <v>291</v>
      </c>
      <c r="AS67" s="126" t="str">
        <f>IF(原始数据!L67="","",原始数据!L67)</f>
        <v>dongx</v>
      </c>
      <c r="AT67" s="126" t="str">
        <f>IF(原始数据!AZ67="","",原始数据!AZ67)</f>
        <v>歌剧演员</v>
      </c>
      <c r="AU67" s="137">
        <v>0</v>
      </c>
      <c r="AV67" s="137">
        <v>4</v>
      </c>
      <c r="AW67" s="137">
        <v>12</v>
      </c>
      <c r="AX67" s="137">
        <v>2</v>
      </c>
      <c r="AY67" s="138">
        <v>6</v>
      </c>
      <c r="AZ67" s="133">
        <v>6</v>
      </c>
      <c r="BA67" s="133">
        <v>16</v>
      </c>
      <c r="BB67" s="95"/>
      <c r="BC67" s="95"/>
    </row>
    <row r="68" spans="1:55">
      <c r="A68" s="115">
        <f>输入错误检查!B67+_xlfn.IFS(K68="",0,K68=0,0,K68=1,1)</f>
        <v>1</v>
      </c>
      <c r="C68" s="125">
        <f>IF(原始数据!B68="","",原始数据!B68)</f>
        <v>5</v>
      </c>
      <c r="D68" s="125">
        <f>IF(原始数据!C68="","",原始数据!C68)</f>
        <v>2</v>
      </c>
      <c r="E68" s="125">
        <f>IF(原始数据!D68="","",原始数据!D68)</f>
        <v>1730</v>
      </c>
      <c r="F68" s="125" t="str">
        <f>IF(原始数据!E68="","",原始数据!E68)</f>
        <v>WBG</v>
      </c>
      <c r="G68" s="125" t="str">
        <f>IF(原始数据!F68="","",原始数据!F68)</f>
        <v>FPX.ZQ</v>
      </c>
      <c r="H68" s="125">
        <f>IF(原始数据!G68="","",原始数据!G68)</f>
        <v>3</v>
      </c>
      <c r="I68" s="125" t="str">
        <f>原始数据!J68</f>
        <v>FPX.ZQ</v>
      </c>
      <c r="J68" s="125">
        <f>IF((原始数据!V68)="","",4-原始数据!V68)</f>
        <v>1</v>
      </c>
      <c r="K68" s="125">
        <f t="shared" si="2"/>
        <v>1</v>
      </c>
      <c r="L68" s="125">
        <f t="shared" si="3"/>
        <v>1</v>
      </c>
      <c r="M68" s="126" t="str">
        <f>IF(I68="","",_xlfn.XLOOKUP($I68,各类选项!$N$2:$N$22,各类选项!O$2:O$22))</f>
        <v>sans</v>
      </c>
      <c r="N68" s="136" t="s">
        <v>191</v>
      </c>
      <c r="O68" s="129">
        <v>1.17</v>
      </c>
      <c r="P68" s="130">
        <v>0</v>
      </c>
      <c r="Q68" s="130">
        <v>1</v>
      </c>
      <c r="R68" s="130">
        <v>0</v>
      </c>
      <c r="S68" s="130">
        <v>106</v>
      </c>
      <c r="T68" s="130" t="s">
        <v>413</v>
      </c>
      <c r="U68" s="126" t="str">
        <f>IF(I68="","",_xlfn.XLOOKUP($I68,各类选项!$N$2:$N$22,各类选项!P$2:P$22))</f>
        <v>lin</v>
      </c>
      <c r="V68" s="136" t="s">
        <v>174</v>
      </c>
      <c r="W68" s="127">
        <v>1.44</v>
      </c>
      <c r="X68" s="128">
        <v>0</v>
      </c>
      <c r="Y68" s="128">
        <v>1</v>
      </c>
      <c r="Z68" s="128">
        <v>1</v>
      </c>
      <c r="AA68" s="128">
        <v>33</v>
      </c>
      <c r="AB68" s="128" t="s">
        <v>291</v>
      </c>
      <c r="AC68" s="126" t="str">
        <f>IF(I68="","",_xlfn.XLOOKUP($I68,各类选项!$N$2:$N$22,各类选项!Q$2:Q$22))</f>
        <v>yuan</v>
      </c>
      <c r="AD68" s="136" t="s">
        <v>266</v>
      </c>
      <c r="AE68" s="129">
        <v>0</v>
      </c>
      <c r="AF68" s="130">
        <v>0</v>
      </c>
      <c r="AG68" s="130">
        <v>0</v>
      </c>
      <c r="AH68" s="130">
        <v>0</v>
      </c>
      <c r="AI68" s="130">
        <v>45</v>
      </c>
      <c r="AJ68" s="130" t="s">
        <v>291</v>
      </c>
      <c r="AK68" s="126" t="str">
        <f>IF(I68="","",_xlfn.XLOOKUP($I68,各类选项!$N$2:$N$22,各类选项!R$2:R$22))</f>
        <v>stian</v>
      </c>
      <c r="AL68" s="136" t="s">
        <v>237</v>
      </c>
      <c r="AM68" s="127">
        <v>3.63</v>
      </c>
      <c r="AN68" s="128">
        <v>0</v>
      </c>
      <c r="AO68" s="128">
        <v>0</v>
      </c>
      <c r="AP68" s="128">
        <v>0</v>
      </c>
      <c r="AQ68" s="128">
        <v>57</v>
      </c>
      <c r="AR68" s="128" t="s">
        <v>291</v>
      </c>
      <c r="AS68" s="126" t="str">
        <f>IF(原始数据!L68="","",原始数据!L68)</f>
        <v>n1e</v>
      </c>
      <c r="AT68" s="126" t="str">
        <f>IF(原始数据!AZ68="","",原始数据!AZ68)</f>
        <v>歌剧演员</v>
      </c>
      <c r="AU68" s="137">
        <v>0</v>
      </c>
      <c r="AV68" s="137">
        <v>8</v>
      </c>
      <c r="AW68" s="137">
        <v>13</v>
      </c>
      <c r="AX68" s="137">
        <v>1</v>
      </c>
      <c r="AY68" s="138">
        <v>7</v>
      </c>
      <c r="AZ68" s="133">
        <v>7</v>
      </c>
      <c r="BA68" s="133">
        <v>53</v>
      </c>
      <c r="BB68" s="95"/>
      <c r="BC68" s="95"/>
    </row>
    <row r="69" spans="1:55">
      <c r="A69" s="115">
        <f>输入错误检查!B68+_xlfn.IFS(K69="",0,K69=0,0,K69=1,1)</f>
        <v>1</v>
      </c>
      <c r="C69" s="125">
        <f>IF(原始数据!B69="","",原始数据!B69)</f>
        <v>5</v>
      </c>
      <c r="D69" s="125">
        <f>IF(原始数据!C69="","",原始数据!C69)</f>
        <v>2</v>
      </c>
      <c r="E69" s="125">
        <f>IF(原始数据!D69="","",原始数据!D69)</f>
        <v>1730</v>
      </c>
      <c r="F69" s="125" t="str">
        <f>IF(原始数据!E69="","",原始数据!E69)</f>
        <v>WBG</v>
      </c>
      <c r="G69" s="125" t="str">
        <f>IF(原始数据!F69="","",原始数据!F69)</f>
        <v>FPX.ZQ</v>
      </c>
      <c r="H69" s="125">
        <f>IF(原始数据!G69="","",原始数据!G69)</f>
        <v>4</v>
      </c>
      <c r="I69" s="125" t="str">
        <f>原始数据!J69</f>
        <v>FPX.ZQ</v>
      </c>
      <c r="J69" s="125">
        <f>IF((原始数据!V69)="","",4-原始数据!V69)</f>
        <v>2</v>
      </c>
      <c r="K69" s="125">
        <f t="shared" si="2"/>
        <v>1</v>
      </c>
      <c r="L69" s="125">
        <f t="shared" si="3"/>
        <v>2</v>
      </c>
      <c r="M69" s="126" t="str">
        <f>IF(I69="","",_xlfn.XLOOKUP($I69,各类选项!$N$2:$N$22,各类选项!O$2:O$22))</f>
        <v>sans</v>
      </c>
      <c r="N69" s="136" t="s">
        <v>217</v>
      </c>
      <c r="O69" s="129">
        <v>2.94</v>
      </c>
      <c r="P69" s="130">
        <v>0</v>
      </c>
      <c r="Q69" s="130">
        <v>0</v>
      </c>
      <c r="R69" s="130">
        <v>1</v>
      </c>
      <c r="S69" s="130">
        <v>39</v>
      </c>
      <c r="T69" s="130" t="s">
        <v>291</v>
      </c>
      <c r="U69" s="126" t="str">
        <f>IF(I69="","",_xlfn.XLOOKUP($I69,各类选项!$N$2:$N$22,各类选项!P$2:P$22))</f>
        <v>lin</v>
      </c>
      <c r="V69" s="136" t="s">
        <v>164</v>
      </c>
      <c r="W69" s="127">
        <v>1.35</v>
      </c>
      <c r="X69" s="128">
        <v>0</v>
      </c>
      <c r="Y69" s="128">
        <v>2</v>
      </c>
      <c r="Z69" s="128">
        <v>0</v>
      </c>
      <c r="AA69" s="128">
        <v>64</v>
      </c>
      <c r="AB69" s="128" t="s">
        <v>413</v>
      </c>
      <c r="AC69" s="126" t="str">
        <f>IF(I69="","",_xlfn.XLOOKUP($I69,各类选项!$N$2:$N$22,各类选项!Q$2:Q$22))</f>
        <v>yuan</v>
      </c>
      <c r="AD69" s="136" t="s">
        <v>269</v>
      </c>
      <c r="AE69" s="129">
        <v>2.72</v>
      </c>
      <c r="AF69" s="130">
        <v>0</v>
      </c>
      <c r="AG69" s="130">
        <v>0</v>
      </c>
      <c r="AH69" s="130">
        <v>0</v>
      </c>
      <c r="AI69" s="130">
        <v>46</v>
      </c>
      <c r="AJ69" s="130" t="s">
        <v>413</v>
      </c>
      <c r="AK69" s="126" t="str">
        <f>IF(I69="","",_xlfn.XLOOKUP($I69,各类选项!$N$2:$N$22,各类选项!R$2:R$22))</f>
        <v>stian</v>
      </c>
      <c r="AL69" s="136" t="s">
        <v>226</v>
      </c>
      <c r="AM69" s="127">
        <v>0.19</v>
      </c>
      <c r="AN69" s="128">
        <v>0</v>
      </c>
      <c r="AO69" s="128">
        <v>0</v>
      </c>
      <c r="AP69" s="128">
        <v>0</v>
      </c>
      <c r="AQ69" s="128">
        <v>88</v>
      </c>
      <c r="AR69" s="128" t="s">
        <v>291</v>
      </c>
      <c r="AS69" s="126" t="str">
        <f>IF(原始数据!L69="","",原始数据!L69)</f>
        <v>n1e</v>
      </c>
      <c r="AT69" s="126" t="str">
        <f>IF(原始数据!AZ69="","",原始数据!AZ69)</f>
        <v>台球手</v>
      </c>
      <c r="AU69" s="137">
        <v>0</v>
      </c>
      <c r="AV69" s="137">
        <v>5</v>
      </c>
      <c r="AW69" s="137">
        <v>10</v>
      </c>
      <c r="AX69" s="137">
        <v>1</v>
      </c>
      <c r="AY69" s="138">
        <v>7</v>
      </c>
      <c r="AZ69" s="133">
        <v>7</v>
      </c>
      <c r="BA69" s="133">
        <v>22</v>
      </c>
      <c r="BB69" s="95"/>
      <c r="BC69" s="95"/>
    </row>
    <row r="70" spans="1:55">
      <c r="A70" s="115">
        <f>输入错误检查!B69+_xlfn.IFS(K70="",0,K70=0,0,K70=1,1)</f>
        <v>1</v>
      </c>
      <c r="C70" s="125">
        <f>IF(原始数据!B70="","",原始数据!B70)</f>
        <v>5</v>
      </c>
      <c r="D70" s="125">
        <f>IF(原始数据!C70="","",原始数据!C70)</f>
        <v>2</v>
      </c>
      <c r="E70" s="125">
        <f>IF(原始数据!D70="","",原始数据!D70)</f>
        <v>1730</v>
      </c>
      <c r="F70" s="125" t="str">
        <f>IF(原始数据!E70="","",原始数据!E70)</f>
        <v>WBG</v>
      </c>
      <c r="G70" s="125" t="str">
        <f>IF(原始数据!F70="","",原始数据!F70)</f>
        <v>FPX.ZQ</v>
      </c>
      <c r="H70" s="125">
        <f>IF(原始数据!G70="","",原始数据!G70)</f>
        <v>4</v>
      </c>
      <c r="I70" s="125" t="str">
        <f>原始数据!J70</f>
        <v>WBG</v>
      </c>
      <c r="J70" s="125">
        <f>IF((原始数据!V70)="","",4-原始数据!V70)</f>
        <v>2</v>
      </c>
      <c r="K70" s="125">
        <f t="shared" si="2"/>
        <v>1</v>
      </c>
      <c r="L70" s="125">
        <f t="shared" si="3"/>
        <v>2</v>
      </c>
      <c r="M70" s="126" t="str">
        <f>IF(I70="","",_xlfn.XLOOKUP($I70,各类选项!$N$2:$N$22,各类选项!O$2:O$22))</f>
        <v>guoker</v>
      </c>
      <c r="N70" s="136" t="s">
        <v>191</v>
      </c>
      <c r="O70" s="129">
        <v>0</v>
      </c>
      <c r="P70" s="130">
        <v>0</v>
      </c>
      <c r="Q70" s="130">
        <v>0</v>
      </c>
      <c r="R70" s="130">
        <v>0</v>
      </c>
      <c r="S70" s="130">
        <v>91</v>
      </c>
      <c r="T70" s="130" t="s">
        <v>291</v>
      </c>
      <c r="U70" s="126" t="str">
        <f>IF(I70="","",_xlfn.XLOOKUP($I70,各类选项!$N$2:$N$22,各类选项!P$2:P$22))</f>
        <v>huiyi</v>
      </c>
      <c r="V70" s="136" t="s">
        <v>266</v>
      </c>
      <c r="W70" s="127">
        <v>1.8</v>
      </c>
      <c r="X70" s="128">
        <v>0</v>
      </c>
      <c r="Y70" s="128">
        <v>1</v>
      </c>
      <c r="Z70" s="128">
        <v>0</v>
      </c>
      <c r="AA70" s="128">
        <v>15</v>
      </c>
      <c r="AB70" s="128" t="s">
        <v>413</v>
      </c>
      <c r="AC70" s="126" t="str">
        <f>IF(I70="","",_xlfn.XLOOKUP($I70,各类选项!$N$2:$N$22,各类选项!Q$2:Q$22))</f>
        <v>persica</v>
      </c>
      <c r="AD70" s="136" t="s">
        <v>263</v>
      </c>
      <c r="AE70" s="129">
        <v>2.06</v>
      </c>
      <c r="AF70" s="130">
        <v>0</v>
      </c>
      <c r="AG70" s="130">
        <v>0</v>
      </c>
      <c r="AH70" s="130">
        <v>0</v>
      </c>
      <c r="AI70" s="130">
        <v>0</v>
      </c>
      <c r="AJ70" s="130" t="s">
        <v>413</v>
      </c>
      <c r="AK70" s="126" t="str">
        <f>IF(I70="","",_xlfn.XLOOKUP($I70,各类选项!$N$2:$N$22,各类选项!R$2:R$22))</f>
        <v>koting</v>
      </c>
      <c r="AL70" s="136" t="s">
        <v>245</v>
      </c>
      <c r="AM70" s="127">
        <v>1.47</v>
      </c>
      <c r="AN70" s="128">
        <v>0</v>
      </c>
      <c r="AO70" s="128">
        <v>1</v>
      </c>
      <c r="AP70" s="128">
        <v>0</v>
      </c>
      <c r="AQ70" s="128">
        <v>45</v>
      </c>
      <c r="AR70" s="128" t="s">
        <v>291</v>
      </c>
      <c r="AS70" s="126" t="str">
        <f>IF(原始数据!L70="","",原始数据!L70)</f>
        <v>dongx</v>
      </c>
      <c r="AT70" s="126" t="str">
        <f>IF(原始数据!AZ70="","",原始数据!AZ70)</f>
        <v>使徒</v>
      </c>
      <c r="AU70" s="137">
        <v>0</v>
      </c>
      <c r="AV70" s="137">
        <v>3</v>
      </c>
      <c r="AW70" s="137">
        <v>7</v>
      </c>
      <c r="AX70" s="137">
        <v>0</v>
      </c>
      <c r="AY70" s="138">
        <v>4</v>
      </c>
      <c r="AZ70" s="133">
        <v>4</v>
      </c>
      <c r="BA70" s="133">
        <v>32</v>
      </c>
      <c r="BB70" s="95"/>
      <c r="BC70" s="95"/>
    </row>
    <row r="71" spans="1:55">
      <c r="A71" s="115">
        <f>输入错误检查!B70+_xlfn.IFS(K71="",0,K71=0,0,K71=1,1)</f>
        <v>1</v>
      </c>
      <c r="C71" s="125">
        <f>IF(原始数据!B71="","",原始数据!B71)</f>
        <v>5</v>
      </c>
      <c r="D71" s="125">
        <f>IF(原始数据!C71="","",原始数据!C71)</f>
        <v>2</v>
      </c>
      <c r="E71" s="125">
        <f>IF(原始数据!D71="","",原始数据!D71)</f>
        <v>1730</v>
      </c>
      <c r="F71" s="125" t="str">
        <f>IF(原始数据!E71="","",原始数据!E71)</f>
        <v>WBG</v>
      </c>
      <c r="G71" s="125" t="str">
        <f>IF(原始数据!F71="","",原始数据!F71)</f>
        <v>FPX.ZQ</v>
      </c>
      <c r="H71" s="125">
        <f>IF(原始数据!G71="","",原始数据!G71)</f>
        <v>5</v>
      </c>
      <c r="I71" s="125" t="str">
        <f>原始数据!J71</f>
        <v>WBG</v>
      </c>
      <c r="J71" s="125">
        <f>IF((原始数据!V71)="","",4-原始数据!V71)</f>
        <v>2</v>
      </c>
      <c r="K71" s="125">
        <f t="shared" si="2"/>
        <v>1</v>
      </c>
      <c r="L71" s="125">
        <f t="shared" si="3"/>
        <v>2</v>
      </c>
      <c r="M71" s="126" t="str">
        <f>IF(I71="","",_xlfn.XLOOKUP($I71,各类选项!$N$2:$N$22,各类选项!O$2:O$22))</f>
        <v>guoker</v>
      </c>
      <c r="N71" s="136" t="s">
        <v>263</v>
      </c>
      <c r="O71" s="129">
        <v>2.29</v>
      </c>
      <c r="P71" s="130">
        <v>1</v>
      </c>
      <c r="Q71" s="130">
        <v>1</v>
      </c>
      <c r="R71" s="130">
        <v>1</v>
      </c>
      <c r="S71" s="130">
        <v>27</v>
      </c>
      <c r="T71" s="130" t="s">
        <v>291</v>
      </c>
      <c r="U71" s="126" t="str">
        <f>IF(I71="","",_xlfn.XLOOKUP($I71,各类选项!$N$2:$N$22,各类选项!P$2:P$22))</f>
        <v>huiyi</v>
      </c>
      <c r="V71" s="136" t="s">
        <v>253</v>
      </c>
      <c r="W71" s="127">
        <v>0.23</v>
      </c>
      <c r="X71" s="128">
        <v>0</v>
      </c>
      <c r="Y71" s="128">
        <v>1</v>
      </c>
      <c r="Z71" s="128">
        <v>0</v>
      </c>
      <c r="AA71" s="128">
        <v>90</v>
      </c>
      <c r="AB71" s="128" t="s">
        <v>413</v>
      </c>
      <c r="AC71" s="126" t="str">
        <f>IF(I71="","",_xlfn.XLOOKUP($I71,各类选项!$N$2:$N$22,各类选项!Q$2:Q$22))</f>
        <v>persica</v>
      </c>
      <c r="AD71" s="136" t="s">
        <v>266</v>
      </c>
      <c r="AE71" s="129">
        <v>1.97</v>
      </c>
      <c r="AF71" s="130">
        <v>0</v>
      </c>
      <c r="AG71" s="130">
        <v>1</v>
      </c>
      <c r="AH71" s="130">
        <v>0</v>
      </c>
      <c r="AI71" s="130">
        <v>16</v>
      </c>
      <c r="AJ71" s="130" t="s">
        <v>413</v>
      </c>
      <c r="AK71" s="126" t="str">
        <f>IF(I71="","",_xlfn.XLOOKUP($I71,各类选项!$N$2:$N$22,各类选项!R$2:R$22))</f>
        <v>koting</v>
      </c>
      <c r="AL71" s="136" t="s">
        <v>259</v>
      </c>
      <c r="AM71" s="127">
        <v>0.52</v>
      </c>
      <c r="AN71" s="128">
        <v>1</v>
      </c>
      <c r="AO71" s="128">
        <v>0</v>
      </c>
      <c r="AP71" s="128">
        <v>0</v>
      </c>
      <c r="AQ71" s="128">
        <v>77</v>
      </c>
      <c r="AR71" s="128" t="s">
        <v>291</v>
      </c>
      <c r="AS71" s="126" t="str">
        <f>IF(原始数据!L71="","",原始数据!L71)</f>
        <v>dongx</v>
      </c>
      <c r="AT71" s="126" t="str">
        <f>IF(原始数据!AZ71="","",原始数据!AZ71)</f>
        <v>鹿头</v>
      </c>
      <c r="AU71" s="137">
        <v>0</v>
      </c>
      <c r="AV71" s="137">
        <v>1</v>
      </c>
      <c r="AW71" s="137">
        <v>14</v>
      </c>
      <c r="AX71" s="137">
        <v>0</v>
      </c>
      <c r="AY71" s="138">
        <v>5</v>
      </c>
      <c r="AZ71" s="133">
        <v>5</v>
      </c>
      <c r="BA71" s="133">
        <v>24</v>
      </c>
    </row>
    <row r="72" spans="1:55">
      <c r="A72" s="115">
        <f>输入错误检查!B71+_xlfn.IFS(K72="",0,K72=0,0,K72=1,1)</f>
        <v>1</v>
      </c>
      <c r="C72" s="125">
        <f>IF(原始数据!B72="","",原始数据!B72)</f>
        <v>5</v>
      </c>
      <c r="D72" s="125">
        <f>IF(原始数据!C72="","",原始数据!C72)</f>
        <v>2</v>
      </c>
      <c r="E72" s="125">
        <f>IF(原始数据!D72="","",原始数据!D72)</f>
        <v>1730</v>
      </c>
      <c r="F72" s="125" t="str">
        <f>IF(原始数据!E72="","",原始数据!E72)</f>
        <v>WBG</v>
      </c>
      <c r="G72" s="125" t="str">
        <f>IF(原始数据!F72="","",原始数据!F72)</f>
        <v>FPX.ZQ</v>
      </c>
      <c r="H72" s="125">
        <f>IF(原始数据!G72="","",原始数据!G72)</f>
        <v>5</v>
      </c>
      <c r="I72" s="125" t="str">
        <f>原始数据!J72</f>
        <v>FPX.ZQ</v>
      </c>
      <c r="J72" s="125">
        <f>IF((原始数据!V72)="","",4-原始数据!V72)</f>
        <v>2</v>
      </c>
      <c r="K72" s="125">
        <f t="shared" si="2"/>
        <v>1</v>
      </c>
      <c r="L72" s="125">
        <f t="shared" si="3"/>
        <v>2</v>
      </c>
      <c r="M72" s="126" t="str">
        <f>IF(I72="","",_xlfn.XLOOKUP($I72,各类选项!$N$2:$N$22,各类选项!O$2:O$22))</f>
        <v>sans</v>
      </c>
      <c r="N72" s="136" t="s">
        <v>86</v>
      </c>
      <c r="O72" s="129">
        <v>2.3</v>
      </c>
      <c r="P72" s="130">
        <v>1</v>
      </c>
      <c r="Q72" s="130">
        <v>0</v>
      </c>
      <c r="R72" s="130">
        <v>0</v>
      </c>
      <c r="S72" s="130">
        <v>51</v>
      </c>
      <c r="T72" s="130" t="s">
        <v>291</v>
      </c>
      <c r="U72" s="126" t="str">
        <f>IF(I72="","",_xlfn.XLOOKUP($I72,各类选项!$N$2:$N$22,各类选项!P$2:P$22))</f>
        <v>lin</v>
      </c>
      <c r="V72" s="136" t="s">
        <v>164</v>
      </c>
      <c r="W72" s="127">
        <v>1.85</v>
      </c>
      <c r="X72" s="128">
        <v>1</v>
      </c>
      <c r="Y72" s="128">
        <v>1</v>
      </c>
      <c r="Z72" s="128">
        <v>0</v>
      </c>
      <c r="AA72" s="128">
        <v>17</v>
      </c>
      <c r="AB72" s="128" t="s">
        <v>413</v>
      </c>
      <c r="AC72" s="126" t="str">
        <f>IF(I72="","",_xlfn.XLOOKUP($I72,各类选项!$N$2:$N$22,各类选项!Q$2:Q$22))</f>
        <v>yuan</v>
      </c>
      <c r="AD72" s="136" t="s">
        <v>214</v>
      </c>
      <c r="AE72" s="129">
        <v>2.15</v>
      </c>
      <c r="AF72" s="130">
        <v>0</v>
      </c>
      <c r="AG72" s="130">
        <v>1</v>
      </c>
      <c r="AH72" s="130">
        <v>0</v>
      </c>
      <c r="AI72" s="130">
        <v>7</v>
      </c>
      <c r="AJ72" s="130" t="s">
        <v>413</v>
      </c>
      <c r="AK72" s="126" t="str">
        <f>IF(I72="","",_xlfn.XLOOKUP($I72,各类选项!$N$2:$N$22,各类选项!R$2:R$22))</f>
        <v>stian</v>
      </c>
      <c r="AL72" s="136" t="s">
        <v>262</v>
      </c>
      <c r="AM72" s="127">
        <v>0</v>
      </c>
      <c r="AN72" s="128">
        <v>0</v>
      </c>
      <c r="AO72" s="128">
        <v>0</v>
      </c>
      <c r="AP72" s="128">
        <v>0</v>
      </c>
      <c r="AQ72" s="128">
        <v>142</v>
      </c>
      <c r="AR72" s="128" t="s">
        <v>291</v>
      </c>
      <c r="AS72" s="126" t="str">
        <f>IF(原始数据!L72="","",原始数据!L72)</f>
        <v>n1e</v>
      </c>
      <c r="AT72" s="126" t="str">
        <f>IF(原始数据!AZ72="","",原始数据!AZ72)</f>
        <v>喧嚣</v>
      </c>
      <c r="AU72" s="137">
        <v>0</v>
      </c>
      <c r="AV72" s="137">
        <v>3</v>
      </c>
      <c r="AW72" s="137">
        <v>27</v>
      </c>
      <c r="AX72" s="137">
        <v>0</v>
      </c>
      <c r="AY72" s="138">
        <v>4</v>
      </c>
      <c r="AZ72" s="133">
        <v>5</v>
      </c>
      <c r="BA72" s="133">
        <v>11</v>
      </c>
    </row>
    <row r="73" spans="1:55">
      <c r="A73" s="115">
        <f>输入错误检查!B72+_xlfn.IFS(K73="",0,K73=0,0,K73=1,1)</f>
        <v>0</v>
      </c>
      <c r="C73" s="125">
        <f>IF(原始数据!B73="","",原始数据!B73)</f>
        <v>5</v>
      </c>
      <c r="D73" s="125">
        <f>IF(原始数据!C73="","",原始数据!C73)</f>
        <v>2</v>
      </c>
      <c r="E73" s="125">
        <f>IF(原始数据!D73="","",原始数据!D73)</f>
        <v>1730</v>
      </c>
      <c r="F73" s="125" t="str">
        <f>IF(原始数据!E73="","",原始数据!E73)</f>
        <v>WBG</v>
      </c>
      <c r="G73" s="125" t="str">
        <f>IF(原始数据!F73="","",原始数据!F73)</f>
        <v>FPX.ZQ</v>
      </c>
      <c r="H73" s="125" t="str">
        <f>IF(原始数据!G73="","",原始数据!G73)</f>
        <v>加</v>
      </c>
      <c r="I73" s="125" t="str">
        <f>原始数据!J73</f>
        <v/>
      </c>
      <c r="J73" s="125" t="str">
        <f>IF((原始数据!V73)="","",4-原始数据!V73)</f>
        <v/>
      </c>
      <c r="K73" s="125" t="str">
        <f t="shared" si="2"/>
        <v/>
      </c>
      <c r="L73" s="125">
        <f t="shared" si="3"/>
        <v>0</v>
      </c>
      <c r="M73" s="126" t="str">
        <f>IF(I73="","",_xlfn.XLOOKUP($I73,各类选项!$N$2:$N$22,各类选项!O$2:O$22))</f>
        <v/>
      </c>
      <c r="N73" s="139"/>
      <c r="O73" s="129"/>
      <c r="P73" s="130"/>
      <c r="Q73" s="130"/>
      <c r="R73" s="130"/>
      <c r="S73" s="130"/>
      <c r="T73" s="130"/>
      <c r="U73" s="126" t="str">
        <f>IF(I73="","",_xlfn.XLOOKUP($I73,各类选项!$N$2:$N$22,各类选项!P$2:P$22))</f>
        <v/>
      </c>
      <c r="V73" s="139"/>
      <c r="W73" s="127"/>
      <c r="X73" s="128"/>
      <c r="Y73" s="128"/>
      <c r="Z73" s="128"/>
      <c r="AA73" s="128"/>
      <c r="AB73" s="128"/>
      <c r="AC73" s="126" t="str">
        <f>IF(I73="","",_xlfn.XLOOKUP($I73,各类选项!$N$2:$N$22,各类选项!Q$2:Q$22))</f>
        <v/>
      </c>
      <c r="AD73" s="139"/>
      <c r="AE73" s="129"/>
      <c r="AF73" s="130"/>
      <c r="AG73" s="130"/>
      <c r="AH73" s="130"/>
      <c r="AI73" s="130"/>
      <c r="AJ73" s="130"/>
      <c r="AK73" s="126" t="str">
        <f>IF(I73="","",_xlfn.XLOOKUP($I73,各类选项!$N$2:$N$22,各类选项!R$2:R$22))</f>
        <v/>
      </c>
      <c r="AL73" s="139"/>
      <c r="AM73" s="127"/>
      <c r="AN73" s="128"/>
      <c r="AO73" s="128"/>
      <c r="AP73" s="128"/>
      <c r="AQ73" s="128"/>
      <c r="AR73" s="128"/>
      <c r="AS73" s="126" t="str">
        <f>IF(原始数据!L73="","",原始数据!L73)</f>
        <v/>
      </c>
      <c r="AT73" s="126" t="str">
        <f>IF(原始数据!AZ73="","",原始数据!AZ73)</f>
        <v/>
      </c>
      <c r="AU73" s="137"/>
      <c r="AV73" s="137"/>
      <c r="AW73" s="137"/>
      <c r="AX73" s="137"/>
      <c r="AY73" s="138"/>
      <c r="AZ73" s="133"/>
      <c r="BA73" s="133"/>
    </row>
    <row r="74" spans="1:55">
      <c r="A74" s="115">
        <f>输入错误检查!B73+_xlfn.IFS(K74="",0,K74=0,0,K74=1,1)</f>
        <v>0</v>
      </c>
      <c r="C74" s="125">
        <f>IF(原始数据!B74="","",原始数据!B74)</f>
        <v>5</v>
      </c>
      <c r="D74" s="125">
        <f>IF(原始数据!C74="","",原始数据!C74)</f>
        <v>2</v>
      </c>
      <c r="E74" s="125">
        <f>IF(原始数据!D74="","",原始数据!D74)</f>
        <v>1730</v>
      </c>
      <c r="F74" s="125" t="str">
        <f>IF(原始数据!E74="","",原始数据!E74)</f>
        <v>WBG</v>
      </c>
      <c r="G74" s="125" t="str">
        <f>IF(原始数据!F74="","",原始数据!F74)</f>
        <v>FPX.ZQ</v>
      </c>
      <c r="H74" s="125" t="str">
        <f>IF(原始数据!G74="","",原始数据!G74)</f>
        <v>加</v>
      </c>
      <c r="I74" s="125" t="str">
        <f>原始数据!J74</f>
        <v/>
      </c>
      <c r="J74" s="125" t="str">
        <f>IF((原始数据!V74)="","",4-原始数据!V74)</f>
        <v/>
      </c>
      <c r="K74" s="125" t="str">
        <f t="shared" ref="K74:K137" si="4">IF(J74="","",IF(_xlfn.IFS(L74&gt;2,"人",L74=2,"平",L74&lt;2,"屠")=J74,0,1))</f>
        <v/>
      </c>
      <c r="L74" s="125">
        <f t="shared" ref="L74:L137" si="5">COUNTIF(T74,"出门")+COUNTIF(AB74,"出门")+COUNTIF(AJ74,"出门")+COUNTIF(AR74,"出门")</f>
        <v>0</v>
      </c>
      <c r="M74" s="126" t="str">
        <f>IF(I74="","",_xlfn.XLOOKUP($I74,各类选项!$N$2:$N$22,各类选项!O$2:O$22))</f>
        <v/>
      </c>
      <c r="N74" s="139"/>
      <c r="O74" s="129"/>
      <c r="P74" s="130"/>
      <c r="Q74" s="130"/>
      <c r="R74" s="130"/>
      <c r="S74" s="130"/>
      <c r="T74" s="130"/>
      <c r="U74" s="126" t="str">
        <f>IF(I74="","",_xlfn.XLOOKUP($I74,各类选项!$N$2:$N$22,各类选项!P$2:P$22))</f>
        <v/>
      </c>
      <c r="V74" s="139"/>
      <c r="W74" s="127"/>
      <c r="X74" s="128"/>
      <c r="Y74" s="128"/>
      <c r="Z74" s="128"/>
      <c r="AA74" s="128"/>
      <c r="AB74" s="128"/>
      <c r="AC74" s="126" t="str">
        <f>IF(I74="","",_xlfn.XLOOKUP($I74,各类选项!$N$2:$N$22,各类选项!Q$2:Q$22))</f>
        <v/>
      </c>
      <c r="AD74" s="139"/>
      <c r="AE74" s="129"/>
      <c r="AF74" s="130"/>
      <c r="AG74" s="130"/>
      <c r="AH74" s="130"/>
      <c r="AI74" s="130"/>
      <c r="AJ74" s="130"/>
      <c r="AK74" s="126" t="str">
        <f>IF(I74="","",_xlfn.XLOOKUP($I74,各类选项!$N$2:$N$22,各类选项!R$2:R$22))</f>
        <v/>
      </c>
      <c r="AL74" s="139"/>
      <c r="AM74" s="127"/>
      <c r="AN74" s="128"/>
      <c r="AO74" s="128"/>
      <c r="AP74" s="128"/>
      <c r="AQ74" s="128"/>
      <c r="AR74" s="128"/>
      <c r="AS74" s="126" t="str">
        <f>IF(原始数据!L74="","",原始数据!L74)</f>
        <v/>
      </c>
      <c r="AT74" s="126" t="str">
        <f>IF(原始数据!AZ74="","",原始数据!AZ74)</f>
        <v/>
      </c>
      <c r="AU74" s="137"/>
      <c r="AV74" s="137"/>
      <c r="AW74" s="137"/>
      <c r="AX74" s="137"/>
      <c r="AY74" s="138"/>
      <c r="AZ74" s="133"/>
      <c r="BA74" s="133"/>
    </row>
    <row r="75" spans="1:55">
      <c r="A75" s="115">
        <f>输入错误检查!B74+_xlfn.IFS(K75="",0,K75=0,0,K75=1,1)</f>
        <v>1</v>
      </c>
      <c r="C75" s="125">
        <f>IF(原始数据!B75="","",原始数据!B75)</f>
        <v>5</v>
      </c>
      <c r="D75" s="125">
        <f>IF(原始数据!C75="","",原始数据!C75)</f>
        <v>3</v>
      </c>
      <c r="E75" s="125">
        <f>IF(原始数据!D75="","",原始数据!D75)</f>
        <v>1400</v>
      </c>
      <c r="F75" s="125" t="str">
        <f>IF(原始数据!E75="","",原始数据!E75)</f>
        <v>GR</v>
      </c>
      <c r="G75" s="125" t="str">
        <f>IF(原始数据!F75="","",原始数据!F75)</f>
        <v>RC</v>
      </c>
      <c r="H75" s="125">
        <f>IF(原始数据!G75="","",原始数据!G75)</f>
        <v>1</v>
      </c>
      <c r="I75" s="125" t="str">
        <f>原始数据!J75</f>
        <v>GR</v>
      </c>
      <c r="J75" s="125">
        <f>IF((原始数据!V75)="","",4-原始数据!V75)</f>
        <v>2</v>
      </c>
      <c r="K75" s="125">
        <f t="shared" si="4"/>
        <v>1</v>
      </c>
      <c r="L75" s="125">
        <f t="shared" si="5"/>
        <v>2</v>
      </c>
      <c r="M75" s="126" t="str">
        <f>IF(I75="","",_xlfn.XLOOKUP($I75,各类选项!$N$2:$N$22,各类选项!O$2:O$22))</f>
        <v>ak</v>
      </c>
      <c r="N75" s="126" t="s">
        <v>261</v>
      </c>
      <c r="O75" s="127">
        <v>1.95</v>
      </c>
      <c r="P75" s="128">
        <v>0</v>
      </c>
      <c r="Q75" s="128">
        <v>1</v>
      </c>
      <c r="R75" s="128">
        <v>0</v>
      </c>
      <c r="S75" s="128">
        <v>74</v>
      </c>
      <c r="T75" s="128" t="s">
        <v>291</v>
      </c>
      <c r="U75" s="126" t="str">
        <f>IF(I75="","",_xlfn.XLOOKUP($I75,各类选项!$N$2:$N$22,各类选项!P$2:P$22))</f>
        <v>ac</v>
      </c>
      <c r="V75" s="126" t="s">
        <v>266</v>
      </c>
      <c r="W75" s="129">
        <v>2</v>
      </c>
      <c r="X75" s="130">
        <v>0</v>
      </c>
      <c r="Y75" s="130">
        <v>1</v>
      </c>
      <c r="Z75" s="130">
        <v>1</v>
      </c>
      <c r="AA75" s="130">
        <v>48</v>
      </c>
      <c r="AB75" s="130" t="s">
        <v>413</v>
      </c>
      <c r="AC75" s="126" t="str">
        <f>IF(I75="","",_xlfn.XLOOKUP($I75,各类选项!$N$2:$N$22,各类选项!Q$2:Q$22))</f>
        <v>citie</v>
      </c>
      <c r="AD75" s="126" t="s">
        <v>221</v>
      </c>
      <c r="AE75" s="127">
        <v>2.35</v>
      </c>
      <c r="AF75" s="128">
        <v>0</v>
      </c>
      <c r="AG75" s="128">
        <v>0</v>
      </c>
      <c r="AH75" s="128">
        <v>0</v>
      </c>
      <c r="AI75" s="128">
        <v>19</v>
      </c>
      <c r="AJ75" s="128" t="s">
        <v>413</v>
      </c>
      <c r="AK75" s="126" t="s">
        <v>128</v>
      </c>
      <c r="AL75" s="126" t="s">
        <v>228</v>
      </c>
      <c r="AM75" s="129">
        <v>0.02</v>
      </c>
      <c r="AN75" s="130">
        <v>0</v>
      </c>
      <c r="AO75" s="130">
        <v>0</v>
      </c>
      <c r="AP75" s="130">
        <v>0</v>
      </c>
      <c r="AQ75" s="130">
        <v>77</v>
      </c>
      <c r="AR75" s="130" t="s">
        <v>291</v>
      </c>
      <c r="AS75" s="126" t="str">
        <f>IF(原始数据!L75="","",原始数据!L75)</f>
        <v>aka</v>
      </c>
      <c r="AT75" s="126" t="str">
        <f>IF(原始数据!AZ75="","",原始数据!AZ75)</f>
        <v>跛脚羊</v>
      </c>
      <c r="AU75" s="131">
        <v>0</v>
      </c>
      <c r="AV75" s="131">
        <v>3</v>
      </c>
      <c r="AW75" s="131">
        <v>13</v>
      </c>
      <c r="AX75" s="131">
        <v>1</v>
      </c>
      <c r="AY75" s="132">
        <v>5</v>
      </c>
      <c r="AZ75" s="133">
        <v>6</v>
      </c>
      <c r="BA75" s="133">
        <v>7</v>
      </c>
      <c r="BB75" s="134" t="s">
        <v>166</v>
      </c>
      <c r="BC75" s="134"/>
    </row>
    <row r="76" spans="1:55">
      <c r="A76" s="115">
        <f>输入错误检查!B75+_xlfn.IFS(K76="",0,K76=0,0,K76=1,1)</f>
        <v>1</v>
      </c>
      <c r="C76" s="125">
        <f>IF(原始数据!B76="","",原始数据!B76)</f>
        <v>5</v>
      </c>
      <c r="D76" s="125">
        <f>IF(原始数据!C76="","",原始数据!C76)</f>
        <v>3</v>
      </c>
      <c r="E76" s="125">
        <f>IF(原始数据!D76="","",原始数据!D76)</f>
        <v>1400</v>
      </c>
      <c r="F76" s="125" t="str">
        <f>IF(原始数据!E76="","",原始数据!E76)</f>
        <v>GR</v>
      </c>
      <c r="G76" s="125" t="str">
        <f>IF(原始数据!F76="","",原始数据!F76)</f>
        <v>RC</v>
      </c>
      <c r="H76" s="125">
        <f>IF(原始数据!G76="","",原始数据!G76)</f>
        <v>1</v>
      </c>
      <c r="I76" s="125" t="str">
        <f>原始数据!J76</f>
        <v>RC</v>
      </c>
      <c r="J76" s="125">
        <f>IF((原始数据!V76)="","",4-原始数据!V76)</f>
        <v>0</v>
      </c>
      <c r="K76" s="125">
        <f t="shared" si="4"/>
        <v>1</v>
      </c>
      <c r="L76" s="125">
        <f t="shared" si="5"/>
        <v>0</v>
      </c>
      <c r="M76" s="126" t="str">
        <f>IF(I76="","",_xlfn.XLOOKUP($I76,各类选项!$N$2:$N$22,各类选项!O$2:O$22))</f>
        <v>city</v>
      </c>
      <c r="N76" s="126" t="s">
        <v>228</v>
      </c>
      <c r="O76" s="127">
        <v>1.32</v>
      </c>
      <c r="P76" s="128">
        <v>0</v>
      </c>
      <c r="Q76" s="128">
        <v>2</v>
      </c>
      <c r="R76" s="128">
        <v>2</v>
      </c>
      <c r="S76" s="128">
        <v>84</v>
      </c>
      <c r="T76" s="128" t="s">
        <v>291</v>
      </c>
      <c r="U76" s="126" t="str">
        <f>IF(I76="","",_xlfn.XLOOKUP($I76,各类选项!$N$2:$N$22,各类选项!P$2:P$22))</f>
        <v>unpyi</v>
      </c>
      <c r="V76" s="126" t="s">
        <v>267</v>
      </c>
      <c r="W76" s="129">
        <v>0.03</v>
      </c>
      <c r="X76" s="130">
        <v>0</v>
      </c>
      <c r="Y76" s="130">
        <v>0</v>
      </c>
      <c r="Z76" s="130">
        <v>0</v>
      </c>
      <c r="AA76" s="130">
        <v>99</v>
      </c>
      <c r="AB76" s="130" t="s">
        <v>291</v>
      </c>
      <c r="AC76" s="126" t="str">
        <f>IF(I76="","",_xlfn.XLOOKUP($I76,各类选项!$N$2:$N$22,各类选项!Q$2:Q$22))</f>
        <v>soba</v>
      </c>
      <c r="AD76" s="126" t="s">
        <v>86</v>
      </c>
      <c r="AE76" s="127">
        <v>2.05</v>
      </c>
      <c r="AF76" s="128">
        <v>0</v>
      </c>
      <c r="AG76" s="128">
        <v>0</v>
      </c>
      <c r="AH76" s="128">
        <v>1</v>
      </c>
      <c r="AI76" s="128">
        <v>68</v>
      </c>
      <c r="AJ76" s="128" t="s">
        <v>291</v>
      </c>
      <c r="AK76" s="126" t="str">
        <f>IF(I76="","",_xlfn.XLOOKUP($I76,各类选项!$N$2:$N$22,各类选项!R$2:R$22))</f>
        <v>fuku</v>
      </c>
      <c r="AL76" s="126" t="s">
        <v>142</v>
      </c>
      <c r="AM76" s="129">
        <v>1.63</v>
      </c>
      <c r="AN76" s="130">
        <v>0</v>
      </c>
      <c r="AO76" s="130">
        <v>1</v>
      </c>
      <c r="AP76" s="130">
        <v>1</v>
      </c>
      <c r="AQ76" s="130">
        <v>63</v>
      </c>
      <c r="AR76" s="130" t="s">
        <v>291</v>
      </c>
      <c r="AS76" s="126" t="str">
        <f>IF(原始数据!L76="","",原始数据!L76)</f>
        <v>jin</v>
      </c>
      <c r="AT76" s="126" t="str">
        <f>IF(原始数据!AZ76="","",原始数据!AZ76)</f>
        <v>跛脚羊</v>
      </c>
      <c r="AU76" s="131">
        <v>0</v>
      </c>
      <c r="AV76" s="131">
        <v>1</v>
      </c>
      <c r="AW76" s="131">
        <v>23</v>
      </c>
      <c r="AX76" s="131">
        <v>1</v>
      </c>
      <c r="AY76" s="132">
        <v>11</v>
      </c>
      <c r="AZ76" s="133">
        <v>9</v>
      </c>
      <c r="BA76" s="133">
        <v>25</v>
      </c>
      <c r="BB76" s="95"/>
      <c r="BC76" s="95"/>
    </row>
    <row r="77" spans="1:55">
      <c r="A77" s="115">
        <f>输入错误检查!B76+_xlfn.IFS(K77="",0,K77=0,0,K77=1,1)</f>
        <v>1</v>
      </c>
      <c r="C77" s="125">
        <f>IF(原始数据!B77="","",原始数据!B77)</f>
        <v>5</v>
      </c>
      <c r="D77" s="125">
        <f>IF(原始数据!C77="","",原始数据!C77)</f>
        <v>3</v>
      </c>
      <c r="E77" s="125">
        <f>IF(原始数据!D77="","",原始数据!D77)</f>
        <v>1400</v>
      </c>
      <c r="F77" s="125" t="str">
        <f>IF(原始数据!E77="","",原始数据!E77)</f>
        <v>GR</v>
      </c>
      <c r="G77" s="125" t="str">
        <f>IF(原始数据!F77="","",原始数据!F77)</f>
        <v>RC</v>
      </c>
      <c r="H77" s="125">
        <f>IF(原始数据!G77="","",原始数据!G77)</f>
        <v>2</v>
      </c>
      <c r="I77" s="125" t="str">
        <f>原始数据!J77</f>
        <v>GR</v>
      </c>
      <c r="J77" s="125">
        <f>IF((原始数据!V77)="","",4-原始数据!V77)</f>
        <v>0</v>
      </c>
      <c r="K77" s="125">
        <f t="shared" si="4"/>
        <v>1</v>
      </c>
      <c r="L77" s="125">
        <f t="shared" si="5"/>
        <v>0</v>
      </c>
      <c r="M77" s="126" t="str">
        <f>IF(I77="","",_xlfn.XLOOKUP($I77,各类选项!$N$2:$N$22,各类选项!O$2:O$22))</f>
        <v>ak</v>
      </c>
      <c r="N77" s="126" t="s">
        <v>260</v>
      </c>
      <c r="O77" s="127">
        <v>1.78</v>
      </c>
      <c r="P77" s="128">
        <v>0</v>
      </c>
      <c r="Q77" s="128">
        <v>1</v>
      </c>
      <c r="R77" s="128">
        <v>1</v>
      </c>
      <c r="S77" s="128">
        <v>98</v>
      </c>
      <c r="T77" s="128" t="s">
        <v>291</v>
      </c>
      <c r="U77" s="126" t="str">
        <f>IF(I77="","",_xlfn.XLOOKUP($I77,各类选项!$N$2:$N$22,各类选项!P$2:P$22))</f>
        <v>ac</v>
      </c>
      <c r="V77" s="126" t="s">
        <v>257</v>
      </c>
      <c r="W77" s="129">
        <v>3.16</v>
      </c>
      <c r="X77" s="130">
        <v>0</v>
      </c>
      <c r="Y77" s="130">
        <v>0</v>
      </c>
      <c r="Z77" s="130">
        <v>0</v>
      </c>
      <c r="AA77" s="130">
        <v>27</v>
      </c>
      <c r="AB77" s="130" t="s">
        <v>291</v>
      </c>
      <c r="AC77" s="126" t="str">
        <f>IF(I77="","",_xlfn.XLOOKUP($I77,各类选项!$N$2:$N$22,各类选项!Q$2:Q$22))</f>
        <v>citie</v>
      </c>
      <c r="AD77" s="126" t="s">
        <v>237</v>
      </c>
      <c r="AE77" s="127">
        <v>0.01</v>
      </c>
      <c r="AF77" s="128">
        <v>1</v>
      </c>
      <c r="AG77" s="128">
        <v>0</v>
      </c>
      <c r="AH77" s="128">
        <v>0</v>
      </c>
      <c r="AI77" s="128">
        <v>93</v>
      </c>
      <c r="AJ77" s="128" t="s">
        <v>291</v>
      </c>
      <c r="AK77" s="126" t="s">
        <v>128</v>
      </c>
      <c r="AL77" s="126" t="s">
        <v>268</v>
      </c>
      <c r="AM77" s="129">
        <v>2.28</v>
      </c>
      <c r="AN77" s="130">
        <v>0</v>
      </c>
      <c r="AO77" s="130">
        <v>1</v>
      </c>
      <c r="AP77" s="130">
        <v>0</v>
      </c>
      <c r="AQ77" s="130">
        <v>22</v>
      </c>
      <c r="AR77" s="130" t="s">
        <v>291</v>
      </c>
      <c r="AS77" s="126" t="str">
        <f>IF(原始数据!L77="","",原始数据!L77)</f>
        <v>aka</v>
      </c>
      <c r="AT77" s="126" t="str">
        <f>IF(原始数据!AZ77="","",原始数据!AZ77)</f>
        <v>台球手</v>
      </c>
      <c r="AU77" s="131">
        <v>0</v>
      </c>
      <c r="AV77" s="131">
        <v>5</v>
      </c>
      <c r="AW77" s="131">
        <v>11</v>
      </c>
      <c r="AX77" s="131">
        <v>0</v>
      </c>
      <c r="AY77" s="132">
        <v>6</v>
      </c>
      <c r="AZ77" s="133">
        <v>7</v>
      </c>
      <c r="BA77" s="133">
        <v>53</v>
      </c>
      <c r="BB77" s="95"/>
      <c r="BC77" s="95"/>
    </row>
    <row r="78" spans="1:55">
      <c r="A78" s="115">
        <f>输入错误检查!B77+_xlfn.IFS(K78="",0,K78=0,0,K78=1,1)</f>
        <v>1</v>
      </c>
      <c r="C78" s="125">
        <f>IF(原始数据!B78="","",原始数据!B78)</f>
        <v>5</v>
      </c>
      <c r="D78" s="125">
        <f>IF(原始数据!C78="","",原始数据!C78)</f>
        <v>3</v>
      </c>
      <c r="E78" s="125">
        <f>IF(原始数据!D78="","",原始数据!D78)</f>
        <v>1400</v>
      </c>
      <c r="F78" s="125" t="str">
        <f>IF(原始数据!E78="","",原始数据!E78)</f>
        <v>GR</v>
      </c>
      <c r="G78" s="125" t="str">
        <f>IF(原始数据!F78="","",原始数据!F78)</f>
        <v>RC</v>
      </c>
      <c r="H78" s="125">
        <f>IF(原始数据!G78="","",原始数据!G78)</f>
        <v>2</v>
      </c>
      <c r="I78" s="125" t="str">
        <f>原始数据!J78</f>
        <v>RC</v>
      </c>
      <c r="J78" s="125">
        <f>IF((原始数据!V78)="","",4-原始数据!V78)</f>
        <v>0</v>
      </c>
      <c r="K78" s="125">
        <f t="shared" si="4"/>
        <v>1</v>
      </c>
      <c r="L78" s="125">
        <f t="shared" si="5"/>
        <v>0</v>
      </c>
      <c r="M78" s="126" t="str">
        <f>IF(I78="","",_xlfn.XLOOKUP($I78,各类选项!$N$2:$N$22,各类选项!O$2:O$22))</f>
        <v>city</v>
      </c>
      <c r="N78" s="126" t="s">
        <v>164</v>
      </c>
      <c r="O78" s="127">
        <v>1.39</v>
      </c>
      <c r="P78" s="128">
        <v>0</v>
      </c>
      <c r="Q78" s="128">
        <v>1</v>
      </c>
      <c r="R78" s="128">
        <v>0</v>
      </c>
      <c r="S78" s="128">
        <v>34</v>
      </c>
      <c r="T78" s="128" t="s">
        <v>291</v>
      </c>
      <c r="U78" s="126" t="str">
        <f>IF(I78="","",_xlfn.XLOOKUP($I78,各类选项!$N$2:$N$22,各类选项!P$2:P$22))</f>
        <v>unpyi</v>
      </c>
      <c r="V78" s="126" t="s">
        <v>174</v>
      </c>
      <c r="W78" s="129">
        <v>0.19</v>
      </c>
      <c r="X78" s="130">
        <v>0</v>
      </c>
      <c r="Y78" s="130">
        <v>0</v>
      </c>
      <c r="Z78" s="130">
        <v>0</v>
      </c>
      <c r="AA78" s="130">
        <v>52</v>
      </c>
      <c r="AB78" s="130" t="s">
        <v>291</v>
      </c>
      <c r="AC78" s="126" t="str">
        <f>IF(I78="","",_xlfn.XLOOKUP($I78,各类选项!$N$2:$N$22,各类选项!Q$2:Q$22))</f>
        <v>soba</v>
      </c>
      <c r="AD78" s="126" t="s">
        <v>108</v>
      </c>
      <c r="AE78" s="127">
        <v>1</v>
      </c>
      <c r="AF78" s="128">
        <v>0</v>
      </c>
      <c r="AG78" s="128">
        <v>0</v>
      </c>
      <c r="AH78" s="128">
        <v>0</v>
      </c>
      <c r="AI78" s="128">
        <v>28</v>
      </c>
      <c r="AJ78" s="128" t="s">
        <v>291</v>
      </c>
      <c r="AK78" s="126" t="str">
        <f>IF(I78="","",_xlfn.XLOOKUP($I78,各类选项!$N$2:$N$22,各类选项!R$2:R$22))</f>
        <v>fuku</v>
      </c>
      <c r="AL78" s="126" t="s">
        <v>262</v>
      </c>
      <c r="AM78" s="129">
        <v>2</v>
      </c>
      <c r="AN78" s="130">
        <v>0</v>
      </c>
      <c r="AO78" s="130">
        <v>0</v>
      </c>
      <c r="AP78" s="130">
        <v>0</v>
      </c>
      <c r="AQ78" s="130">
        <v>54</v>
      </c>
      <c r="AR78" s="130" t="s">
        <v>291</v>
      </c>
      <c r="AS78" s="126" t="str">
        <f>IF(原始数据!L78="","",原始数据!L78)</f>
        <v>jin</v>
      </c>
      <c r="AT78" s="126" t="str">
        <f>IF(原始数据!AZ78="","",原始数据!AZ78)</f>
        <v>26号守卫</v>
      </c>
      <c r="AU78" s="131">
        <v>1</v>
      </c>
      <c r="AV78" s="131">
        <v>4</v>
      </c>
      <c r="AW78" s="131">
        <v>18</v>
      </c>
      <c r="AX78" s="131">
        <v>0</v>
      </c>
      <c r="AY78" s="132">
        <v>6</v>
      </c>
      <c r="AZ78" s="133">
        <v>7</v>
      </c>
      <c r="BA78" s="133">
        <v>49</v>
      </c>
      <c r="BB78" s="95"/>
      <c r="BC78" s="95"/>
    </row>
    <row r="79" spans="1:55">
      <c r="A79" s="115">
        <f>输入错误检查!B78+_xlfn.IFS(K79="",0,K79=0,0,K79=1,1)</f>
        <v>1</v>
      </c>
      <c r="C79" s="125">
        <f>IF(原始数据!B79="","",原始数据!B79)</f>
        <v>5</v>
      </c>
      <c r="D79" s="125">
        <f>IF(原始数据!C79="","",原始数据!C79)</f>
        <v>3</v>
      </c>
      <c r="E79" s="125">
        <f>IF(原始数据!D79="","",原始数据!D79)</f>
        <v>1400</v>
      </c>
      <c r="F79" s="125" t="str">
        <f>IF(原始数据!E79="","",原始数据!E79)</f>
        <v>GR</v>
      </c>
      <c r="G79" s="125" t="str">
        <f>IF(原始数据!F79="","",原始数据!F79)</f>
        <v>RC</v>
      </c>
      <c r="H79" s="125">
        <f>IF(原始数据!G79="","",原始数据!G79)</f>
        <v>3</v>
      </c>
      <c r="I79" s="125" t="str">
        <f>原始数据!J79</f>
        <v>RC</v>
      </c>
      <c r="J79" s="125">
        <f>IF((原始数据!V79)="","",4-原始数据!V79)</f>
        <v>0</v>
      </c>
      <c r="K79" s="125">
        <f t="shared" si="4"/>
        <v>1</v>
      </c>
      <c r="L79" s="125">
        <f t="shared" si="5"/>
        <v>0</v>
      </c>
      <c r="M79" s="126" t="str">
        <f>IF(I79="","",_xlfn.XLOOKUP($I79,各类选项!$N$2:$N$22,各类选项!O$2:O$22))</f>
        <v>city</v>
      </c>
      <c r="N79" s="126" t="s">
        <v>268</v>
      </c>
      <c r="O79" s="127">
        <v>1</v>
      </c>
      <c r="P79" s="128">
        <v>0</v>
      </c>
      <c r="Q79" s="128">
        <v>0</v>
      </c>
      <c r="R79" s="128">
        <v>0</v>
      </c>
      <c r="S79" s="128">
        <v>31</v>
      </c>
      <c r="T79" s="128" t="s">
        <v>291</v>
      </c>
      <c r="U79" s="126" t="str">
        <f>IF(I79="","",_xlfn.XLOOKUP($I79,各类选项!$N$2:$N$22,各类选项!P$2:P$22))</f>
        <v>unpyi</v>
      </c>
      <c r="V79" s="126" t="s">
        <v>221</v>
      </c>
      <c r="W79" s="129">
        <v>2.07</v>
      </c>
      <c r="X79" s="130">
        <v>0</v>
      </c>
      <c r="Y79" s="130">
        <v>2</v>
      </c>
      <c r="Z79" s="130">
        <v>0</v>
      </c>
      <c r="AA79" s="130">
        <v>75</v>
      </c>
      <c r="AB79" s="130" t="s">
        <v>291</v>
      </c>
      <c r="AC79" s="126" t="str">
        <f>IF(I79="","",_xlfn.XLOOKUP($I79,各类选项!$N$2:$N$22,各类选项!Q$2:Q$22))</f>
        <v>soba</v>
      </c>
      <c r="AD79" s="126" t="s">
        <v>250</v>
      </c>
      <c r="AE79" s="127">
        <v>1.93</v>
      </c>
      <c r="AF79" s="128">
        <v>0</v>
      </c>
      <c r="AG79" s="128">
        <v>0</v>
      </c>
      <c r="AH79" s="128">
        <v>0</v>
      </c>
      <c r="AI79" s="128">
        <v>32</v>
      </c>
      <c r="AJ79" s="128" t="s">
        <v>291</v>
      </c>
      <c r="AK79" s="126" t="str">
        <f>IF(I79="","",_xlfn.XLOOKUP($I79,各类选项!$N$2:$N$22,各类选项!R$2:R$22))</f>
        <v>fuku</v>
      </c>
      <c r="AL79" s="126" t="s">
        <v>266</v>
      </c>
      <c r="AM79" s="129">
        <v>0</v>
      </c>
      <c r="AN79" s="130">
        <v>0</v>
      </c>
      <c r="AO79" s="130">
        <v>0</v>
      </c>
      <c r="AP79" s="130">
        <v>0</v>
      </c>
      <c r="AQ79" s="130">
        <v>67</v>
      </c>
      <c r="AR79" s="130" t="s">
        <v>291</v>
      </c>
      <c r="AS79" s="126" t="str">
        <f>IF(原始数据!L79="","",原始数据!L79)</f>
        <v>jin</v>
      </c>
      <c r="AT79" s="126" t="str">
        <f>IF(原始数据!AZ79="","",原始数据!AZ79)</f>
        <v>时空之影</v>
      </c>
      <c r="AU79" s="131">
        <v>0</v>
      </c>
      <c r="AV79" s="131">
        <v>0</v>
      </c>
      <c r="AW79" s="131">
        <v>12</v>
      </c>
      <c r="AX79" s="131">
        <v>2</v>
      </c>
      <c r="AY79" s="132">
        <v>6</v>
      </c>
      <c r="AZ79" s="133">
        <v>6</v>
      </c>
      <c r="BA79" s="133">
        <v>16</v>
      </c>
      <c r="BB79" s="95"/>
      <c r="BC79" s="95"/>
    </row>
    <row r="80" spans="1:55">
      <c r="A80" s="115">
        <f>输入错误检查!B79+_xlfn.IFS(K80="",0,K80=0,0,K80=1,1)</f>
        <v>1</v>
      </c>
      <c r="C80" s="125">
        <f>IF(原始数据!B80="","",原始数据!B80)</f>
        <v>5</v>
      </c>
      <c r="D80" s="125">
        <f>IF(原始数据!C80="","",原始数据!C80)</f>
        <v>3</v>
      </c>
      <c r="E80" s="125">
        <f>IF(原始数据!D80="","",原始数据!D80)</f>
        <v>1400</v>
      </c>
      <c r="F80" s="125" t="str">
        <f>IF(原始数据!E80="","",原始数据!E80)</f>
        <v>GR</v>
      </c>
      <c r="G80" s="125" t="str">
        <f>IF(原始数据!F80="","",原始数据!F80)</f>
        <v>RC</v>
      </c>
      <c r="H80" s="125">
        <f>IF(原始数据!G80="","",原始数据!G80)</f>
        <v>3</v>
      </c>
      <c r="I80" s="125" t="str">
        <f>原始数据!J80</f>
        <v>GR</v>
      </c>
      <c r="J80" s="125">
        <f>IF((原始数据!V80)="","",4-原始数据!V80)</f>
        <v>3</v>
      </c>
      <c r="K80" s="125">
        <f t="shared" si="4"/>
        <v>1</v>
      </c>
      <c r="L80" s="125">
        <f t="shared" si="5"/>
        <v>3</v>
      </c>
      <c r="M80" s="126" t="str">
        <f>IF(I80="","",_xlfn.XLOOKUP($I80,各类选项!$N$2:$N$22,各类选项!O$2:O$22))</f>
        <v>ak</v>
      </c>
      <c r="N80" s="126" t="s">
        <v>174</v>
      </c>
      <c r="O80" s="127">
        <v>0.09</v>
      </c>
      <c r="P80" s="128">
        <v>0</v>
      </c>
      <c r="Q80" s="128">
        <v>0</v>
      </c>
      <c r="R80" s="128">
        <v>0</v>
      </c>
      <c r="S80" s="128">
        <v>82</v>
      </c>
      <c r="T80" s="128" t="s">
        <v>291</v>
      </c>
      <c r="U80" s="126" t="str">
        <f>IF(I80="","",_xlfn.XLOOKUP($I80,各类选项!$N$2:$N$22,各类选项!P$2:P$22))</f>
        <v>ac</v>
      </c>
      <c r="V80" s="126" t="s">
        <v>131</v>
      </c>
      <c r="W80" s="129">
        <v>3</v>
      </c>
      <c r="X80" s="130">
        <v>0</v>
      </c>
      <c r="Y80" s="130">
        <v>0</v>
      </c>
      <c r="Z80" s="130">
        <v>0</v>
      </c>
      <c r="AA80" s="130">
        <v>7</v>
      </c>
      <c r="AB80" s="130" t="s">
        <v>413</v>
      </c>
      <c r="AC80" s="126" t="str">
        <f>IF(I80="","",_xlfn.XLOOKUP($I80,各类选项!$N$2:$N$22,各类选项!Q$2:Q$22))</f>
        <v>citie</v>
      </c>
      <c r="AD80" s="126" t="s">
        <v>269</v>
      </c>
      <c r="AE80" s="127">
        <v>1.59</v>
      </c>
      <c r="AF80" s="128">
        <v>0</v>
      </c>
      <c r="AG80" s="128">
        <v>0</v>
      </c>
      <c r="AH80" s="128">
        <v>0</v>
      </c>
      <c r="AI80" s="128">
        <v>61</v>
      </c>
      <c r="AJ80" s="128" t="s">
        <v>413</v>
      </c>
      <c r="AK80" s="126" t="s">
        <v>128</v>
      </c>
      <c r="AL80" s="126" t="s">
        <v>164</v>
      </c>
      <c r="AM80" s="129">
        <v>1.57</v>
      </c>
      <c r="AN80" s="130">
        <v>0</v>
      </c>
      <c r="AO80" s="130">
        <v>1</v>
      </c>
      <c r="AP80" s="130">
        <v>0</v>
      </c>
      <c r="AQ80" s="130">
        <v>18</v>
      </c>
      <c r="AR80" s="130" t="s">
        <v>413</v>
      </c>
      <c r="AS80" s="126" t="str">
        <f>IF(原始数据!L80="","",原始数据!L80)</f>
        <v>alf</v>
      </c>
      <c r="AT80" s="126" t="str">
        <f>IF(原始数据!AZ80="","",原始数据!AZ80)</f>
        <v>26号守卫</v>
      </c>
      <c r="AU80" s="131">
        <v>0</v>
      </c>
      <c r="AV80" s="131">
        <v>2</v>
      </c>
      <c r="AW80" s="131">
        <v>16</v>
      </c>
      <c r="AX80" s="131">
        <v>0</v>
      </c>
      <c r="AY80" s="132">
        <v>2</v>
      </c>
      <c r="AZ80" s="133">
        <v>4</v>
      </c>
      <c r="BA80" s="133">
        <v>56</v>
      </c>
      <c r="BB80" s="95"/>
      <c r="BC80" s="95"/>
    </row>
    <row r="81" spans="1:55">
      <c r="A81" s="115">
        <f>输入错误检查!B80+_xlfn.IFS(K81="",0,K81=0,0,K81=1,1)</f>
        <v>1</v>
      </c>
      <c r="C81" s="125">
        <f>IF(原始数据!B81="","",原始数据!B81)</f>
        <v>5</v>
      </c>
      <c r="D81" s="125">
        <f>IF(原始数据!C81="","",原始数据!C81)</f>
        <v>3</v>
      </c>
      <c r="E81" s="125">
        <f>IF(原始数据!D81="","",原始数据!D81)</f>
        <v>1400</v>
      </c>
      <c r="F81" s="125" t="str">
        <f>IF(原始数据!E81="","",原始数据!E81)</f>
        <v>GR</v>
      </c>
      <c r="G81" s="125" t="str">
        <f>IF(原始数据!F81="","",原始数据!F81)</f>
        <v>RC</v>
      </c>
      <c r="H81" s="125">
        <f>IF(原始数据!G81="","",原始数据!G81)</f>
        <v>4</v>
      </c>
      <c r="I81" s="125" t="str">
        <f>原始数据!J81</f>
        <v>RC</v>
      </c>
      <c r="J81" s="125">
        <f>IF((原始数据!V81)="","",4-原始数据!V81)</f>
        <v>2</v>
      </c>
      <c r="K81" s="125">
        <f t="shared" si="4"/>
        <v>1</v>
      </c>
      <c r="L81" s="125">
        <f t="shared" si="5"/>
        <v>2</v>
      </c>
      <c r="M81" s="126" t="str">
        <f>IF(I81="","",_xlfn.XLOOKUP($I81,各类选项!$N$2:$N$22,各类选项!O$2:O$22))</f>
        <v>city</v>
      </c>
      <c r="N81" s="126" t="s">
        <v>253</v>
      </c>
      <c r="O81" s="127">
        <v>1.68</v>
      </c>
      <c r="P81" s="128">
        <v>0</v>
      </c>
      <c r="Q81" s="128">
        <v>1</v>
      </c>
      <c r="R81" s="128">
        <v>0</v>
      </c>
      <c r="S81" s="128">
        <v>43</v>
      </c>
      <c r="T81" s="128" t="s">
        <v>291</v>
      </c>
      <c r="U81" s="126" t="str">
        <f>IF(I81="","",_xlfn.XLOOKUP($I81,各类选项!$N$2:$N$22,各类选项!P$2:P$22))</f>
        <v>unpyi</v>
      </c>
      <c r="V81" s="126" t="s">
        <v>251</v>
      </c>
      <c r="W81" s="129">
        <v>1.82</v>
      </c>
      <c r="X81" s="130">
        <v>1</v>
      </c>
      <c r="Y81" s="130">
        <v>0</v>
      </c>
      <c r="Z81" s="130">
        <v>0</v>
      </c>
      <c r="AA81" s="130">
        <v>31</v>
      </c>
      <c r="AB81" s="130" t="s">
        <v>413</v>
      </c>
      <c r="AC81" s="126" t="str">
        <f>IF(I81="","",_xlfn.XLOOKUP($I81,各类选项!$N$2:$N$22,各类选项!Q$2:Q$22))</f>
        <v>soba</v>
      </c>
      <c r="AD81" s="126" t="s">
        <v>214</v>
      </c>
      <c r="AE81" s="127">
        <v>1.5</v>
      </c>
      <c r="AF81" s="128">
        <v>0</v>
      </c>
      <c r="AG81" s="128">
        <v>1</v>
      </c>
      <c r="AH81" s="128">
        <v>0</v>
      </c>
      <c r="AI81" s="128">
        <v>0</v>
      </c>
      <c r="AJ81" s="128" t="s">
        <v>413</v>
      </c>
      <c r="AK81" s="126" t="str">
        <f>IF(I81="","",_xlfn.XLOOKUP($I81,各类选项!$N$2:$N$22,各类选项!R$2:R$22))</f>
        <v>fuku</v>
      </c>
      <c r="AL81" s="126" t="s">
        <v>269</v>
      </c>
      <c r="AM81" s="129">
        <v>0</v>
      </c>
      <c r="AN81" s="130">
        <v>0</v>
      </c>
      <c r="AO81" s="130">
        <v>0</v>
      </c>
      <c r="AP81" s="130">
        <v>0</v>
      </c>
      <c r="AQ81" s="130">
        <v>82</v>
      </c>
      <c r="AR81" s="130" t="s">
        <v>291</v>
      </c>
      <c r="AS81" s="126" t="str">
        <f>IF(原始数据!L81="","",原始数据!L81)</f>
        <v>jin</v>
      </c>
      <c r="AT81" s="126" t="str">
        <f>IF(原始数据!AZ81="","",原始数据!AZ81)</f>
        <v>喧嚣</v>
      </c>
      <c r="AU81" s="131">
        <v>0</v>
      </c>
      <c r="AV81" s="131">
        <v>1</v>
      </c>
      <c r="AW81" s="131">
        <v>22</v>
      </c>
      <c r="AX81" s="131">
        <v>0</v>
      </c>
      <c r="AY81" s="132">
        <v>4</v>
      </c>
      <c r="AZ81" s="133">
        <v>4</v>
      </c>
      <c r="BA81" s="133">
        <v>47</v>
      </c>
      <c r="BB81" s="95"/>
      <c r="BC81" s="95"/>
    </row>
    <row r="82" spans="1:55">
      <c r="A82" s="115">
        <f>输入错误检查!B81+_xlfn.IFS(K82="",0,K82=0,0,K82=1,1)</f>
        <v>1</v>
      </c>
      <c r="C82" s="125">
        <f>IF(原始数据!B82="","",原始数据!B82)</f>
        <v>5</v>
      </c>
      <c r="D82" s="125">
        <f>IF(原始数据!C82="","",原始数据!C82)</f>
        <v>3</v>
      </c>
      <c r="E82" s="125">
        <f>IF(原始数据!D82="","",原始数据!D82)</f>
        <v>1400</v>
      </c>
      <c r="F82" s="125" t="str">
        <f>IF(原始数据!E82="","",原始数据!E82)</f>
        <v>GR</v>
      </c>
      <c r="G82" s="125" t="str">
        <f>IF(原始数据!F82="","",原始数据!F82)</f>
        <v>RC</v>
      </c>
      <c r="H82" s="125">
        <f>IF(原始数据!G82="","",原始数据!G82)</f>
        <v>4</v>
      </c>
      <c r="I82" s="125" t="str">
        <f>原始数据!J82</f>
        <v>GR</v>
      </c>
      <c r="J82" s="125">
        <f>IF((原始数据!V82)="","",4-原始数据!V82)</f>
        <v>0</v>
      </c>
      <c r="K82" s="125">
        <f t="shared" si="4"/>
        <v>1</v>
      </c>
      <c r="L82" s="125">
        <f t="shared" si="5"/>
        <v>0</v>
      </c>
      <c r="M82" s="126" t="str">
        <f>IF(I82="","",_xlfn.XLOOKUP($I82,各类选项!$N$2:$N$22,各类选项!O$2:O$22))</f>
        <v>ak</v>
      </c>
      <c r="N82" s="126" t="s">
        <v>191</v>
      </c>
      <c r="O82" s="127">
        <v>1.41</v>
      </c>
      <c r="P82" s="128">
        <v>0</v>
      </c>
      <c r="Q82" s="128">
        <v>2</v>
      </c>
      <c r="R82" s="128">
        <v>1</v>
      </c>
      <c r="S82" s="128">
        <v>65</v>
      </c>
      <c r="T82" s="128" t="s">
        <v>291</v>
      </c>
      <c r="U82" s="126" t="str">
        <f>IF(I82="","",_xlfn.XLOOKUP($I82,各类选项!$N$2:$N$22,各类选项!P$2:P$22))</f>
        <v>ac</v>
      </c>
      <c r="V82" s="126" t="s">
        <v>262</v>
      </c>
      <c r="W82" s="129">
        <v>1.29</v>
      </c>
      <c r="X82" s="130">
        <v>0</v>
      </c>
      <c r="Y82" s="130">
        <v>1</v>
      </c>
      <c r="Z82" s="130">
        <v>0</v>
      </c>
      <c r="AA82" s="130">
        <v>62</v>
      </c>
      <c r="AB82" s="130" t="s">
        <v>291</v>
      </c>
      <c r="AC82" s="126" t="str">
        <f>IF(I82="","",_xlfn.XLOOKUP($I82,各类选项!$N$2:$N$22,各类选项!Q$2:Q$22))</f>
        <v>citie</v>
      </c>
      <c r="AD82" s="126" t="s">
        <v>183</v>
      </c>
      <c r="AE82" s="127">
        <v>2.05</v>
      </c>
      <c r="AF82" s="128">
        <v>3</v>
      </c>
      <c r="AG82" s="128">
        <v>0</v>
      </c>
      <c r="AH82" s="128">
        <v>1</v>
      </c>
      <c r="AI82" s="128">
        <v>43</v>
      </c>
      <c r="AJ82" s="128" t="s">
        <v>291</v>
      </c>
      <c r="AK82" s="126" t="s">
        <v>128</v>
      </c>
      <c r="AL82" s="126" t="s">
        <v>250</v>
      </c>
      <c r="AM82" s="129">
        <v>0.26</v>
      </c>
      <c r="AN82" s="130">
        <v>1</v>
      </c>
      <c r="AO82" s="130">
        <v>0</v>
      </c>
      <c r="AP82" s="130">
        <v>0</v>
      </c>
      <c r="AQ82" s="130">
        <v>35</v>
      </c>
      <c r="AR82" s="130" t="s">
        <v>291</v>
      </c>
      <c r="AS82" s="126" t="str">
        <f>IF(原始数据!L82="","",原始数据!L82)</f>
        <v>alf</v>
      </c>
      <c r="AT82" s="126" t="str">
        <f>IF(原始数据!AZ82="","",原始数据!AZ82)</f>
        <v>小丑</v>
      </c>
      <c r="AU82" s="131">
        <v>1</v>
      </c>
      <c r="AV82" s="131">
        <v>4</v>
      </c>
      <c r="AW82" s="131">
        <v>15</v>
      </c>
      <c r="AX82" s="131">
        <v>2</v>
      </c>
      <c r="AY82" s="132">
        <v>10</v>
      </c>
      <c r="AZ82" s="133">
        <v>7</v>
      </c>
      <c r="BA82" s="133">
        <v>52</v>
      </c>
      <c r="BB82" s="95"/>
      <c r="BC82" s="95"/>
    </row>
    <row r="83" spans="1:55">
      <c r="A83" s="115">
        <f>输入错误检查!B82+_xlfn.IFS(K83="",0,K83=0,0,K83=1,1)</f>
        <v>1</v>
      </c>
      <c r="C83" s="125">
        <f>IF(原始数据!B83="","",原始数据!B83)</f>
        <v>5</v>
      </c>
      <c r="D83" s="125">
        <f>IF(原始数据!C83="","",原始数据!C83)</f>
        <v>3</v>
      </c>
      <c r="E83" s="125">
        <f>IF(原始数据!D83="","",原始数据!D83)</f>
        <v>1400</v>
      </c>
      <c r="F83" s="125" t="str">
        <f>IF(原始数据!E83="","",原始数据!E83)</f>
        <v>GR</v>
      </c>
      <c r="G83" s="125" t="str">
        <f>IF(原始数据!F83="","",原始数据!F83)</f>
        <v>RC</v>
      </c>
      <c r="H83" s="125">
        <f>IF(原始数据!G83="","",原始数据!G83)</f>
        <v>5</v>
      </c>
      <c r="I83" s="125" t="str">
        <f>原始数据!J83</f>
        <v>RC</v>
      </c>
      <c r="J83" s="125">
        <f>IF((原始数据!V83)="","",4-原始数据!V83)</f>
        <v>0</v>
      </c>
      <c r="K83" s="125">
        <f t="shared" si="4"/>
        <v>1</v>
      </c>
      <c r="L83" s="125">
        <f t="shared" si="5"/>
        <v>0</v>
      </c>
      <c r="M83" s="126" t="str">
        <f>IF(I83="","",_xlfn.XLOOKUP($I83,各类选项!$N$2:$N$22,各类选项!O$2:O$22))</f>
        <v>city</v>
      </c>
      <c r="N83" s="126" t="s">
        <v>253</v>
      </c>
      <c r="O83" s="127">
        <v>0</v>
      </c>
      <c r="P83" s="128">
        <v>0</v>
      </c>
      <c r="Q83" s="128">
        <v>0</v>
      </c>
      <c r="R83" s="128">
        <v>0</v>
      </c>
      <c r="S83" s="128">
        <v>80</v>
      </c>
      <c r="T83" s="128" t="s">
        <v>291</v>
      </c>
      <c r="U83" s="126" t="str">
        <f>IF(I83="","",_xlfn.XLOOKUP($I83,各类选项!$N$2:$N$22,各类选项!P$2:P$22))</f>
        <v>unpyi</v>
      </c>
      <c r="V83" s="126" t="s">
        <v>251</v>
      </c>
      <c r="W83" s="129">
        <v>1.77</v>
      </c>
      <c r="X83" s="130">
        <v>2</v>
      </c>
      <c r="Y83" s="130">
        <v>2</v>
      </c>
      <c r="Z83" s="130">
        <v>0</v>
      </c>
      <c r="AA83" s="130">
        <v>59</v>
      </c>
      <c r="AB83" s="130" t="s">
        <v>291</v>
      </c>
      <c r="AC83" s="126" t="str">
        <f>IF(I83="","",_xlfn.XLOOKUP($I83,各类选项!$N$2:$N$22,各类选项!Q$2:Q$22))</f>
        <v>soba</v>
      </c>
      <c r="AD83" s="126" t="s">
        <v>259</v>
      </c>
      <c r="AE83" s="127">
        <v>1.44</v>
      </c>
      <c r="AF83" s="128">
        <v>1</v>
      </c>
      <c r="AG83" s="128">
        <v>2</v>
      </c>
      <c r="AH83" s="128">
        <v>0</v>
      </c>
      <c r="AI83" s="128">
        <v>57</v>
      </c>
      <c r="AJ83" s="128" t="s">
        <v>291</v>
      </c>
      <c r="AK83" s="126" t="str">
        <f>IF(I83="","",_xlfn.XLOOKUP($I83,各类选项!$N$2:$N$22,各类选项!R$2:R$22))</f>
        <v>fuku</v>
      </c>
      <c r="AL83" s="126" t="s">
        <v>269</v>
      </c>
      <c r="AM83" s="129">
        <v>1.79</v>
      </c>
      <c r="AN83" s="130">
        <v>0</v>
      </c>
      <c r="AO83" s="130">
        <v>1</v>
      </c>
      <c r="AP83" s="130">
        <v>0</v>
      </c>
      <c r="AQ83" s="130">
        <v>24</v>
      </c>
      <c r="AR83" s="130" t="s">
        <v>291</v>
      </c>
      <c r="AS83" s="126" t="str">
        <f>IF(原始数据!L83="","",原始数据!L83)</f>
        <v>jin</v>
      </c>
      <c r="AT83" s="126" t="str">
        <f>IF(原始数据!AZ83="","",原始数据!AZ83)</f>
        <v>喧嚣</v>
      </c>
      <c r="AU83" s="131">
        <v>0</v>
      </c>
      <c r="AV83" s="131">
        <v>3</v>
      </c>
      <c r="AW83" s="131">
        <v>33</v>
      </c>
      <c r="AX83" s="131">
        <v>1</v>
      </c>
      <c r="AY83" s="132">
        <v>9</v>
      </c>
      <c r="AZ83" s="133">
        <v>6</v>
      </c>
      <c r="BA83" s="133">
        <v>37</v>
      </c>
    </row>
    <row r="84" spans="1:55">
      <c r="A84" s="115">
        <f>输入错误检查!B83+_xlfn.IFS(K84="",0,K84=0,0,K84=1,1)</f>
        <v>0</v>
      </c>
      <c r="C84" s="125">
        <f>IF(原始数据!B84="","",原始数据!B84)</f>
        <v>5</v>
      </c>
      <c r="D84" s="125">
        <f>IF(原始数据!C84="","",原始数据!C84)</f>
        <v>3</v>
      </c>
      <c r="E84" s="125">
        <f>IF(原始数据!D84="","",原始数据!D84)</f>
        <v>1400</v>
      </c>
      <c r="F84" s="125" t="str">
        <f>IF(原始数据!E84="","",原始数据!E84)</f>
        <v>GR</v>
      </c>
      <c r="G84" s="125" t="str">
        <f>IF(原始数据!F84="","",原始数据!F84)</f>
        <v>RC</v>
      </c>
      <c r="H84" s="125">
        <f>IF(原始数据!G84="","",原始数据!G84)</f>
        <v>5</v>
      </c>
      <c r="I84" s="125" t="str">
        <f>原始数据!J84</f>
        <v/>
      </c>
      <c r="J84" s="125" t="str">
        <f>IF((原始数据!V84)="","",4-原始数据!V84)</f>
        <v/>
      </c>
      <c r="K84" s="125" t="str">
        <f t="shared" si="4"/>
        <v/>
      </c>
      <c r="L84" s="125">
        <f t="shared" si="5"/>
        <v>0</v>
      </c>
      <c r="M84" s="126" t="str">
        <f>IF(I84="","",_xlfn.XLOOKUP($I84,各类选项!$N$2:$N$22,各类选项!O$2:O$22))</f>
        <v/>
      </c>
      <c r="N84" s="126"/>
      <c r="O84" s="127"/>
      <c r="P84" s="128"/>
      <c r="Q84" s="128"/>
      <c r="R84" s="128"/>
      <c r="S84" s="128"/>
      <c r="T84" s="128"/>
      <c r="U84" s="126" t="str">
        <f>IF(I84="","",_xlfn.XLOOKUP($I84,各类选项!$N$2:$N$22,各类选项!P$2:P$22))</f>
        <v/>
      </c>
      <c r="V84" s="126"/>
      <c r="W84" s="129"/>
      <c r="X84" s="130"/>
      <c r="Y84" s="130"/>
      <c r="Z84" s="130"/>
      <c r="AA84" s="130"/>
      <c r="AB84" s="130"/>
      <c r="AC84" s="126" t="str">
        <f>IF(I84="","",_xlfn.XLOOKUP($I84,各类选项!$N$2:$N$22,各类选项!Q$2:Q$22))</f>
        <v/>
      </c>
      <c r="AD84" s="126"/>
      <c r="AE84" s="127"/>
      <c r="AF84" s="128"/>
      <c r="AG84" s="128"/>
      <c r="AH84" s="128"/>
      <c r="AI84" s="128"/>
      <c r="AJ84" s="128"/>
      <c r="AK84" s="126" t="str">
        <f>IF(I84="","",_xlfn.XLOOKUP($I84,各类选项!$N$2:$N$22,各类选项!R$2:R$22))</f>
        <v/>
      </c>
      <c r="AL84" s="126"/>
      <c r="AM84" s="129"/>
      <c r="AN84" s="130"/>
      <c r="AO84" s="130"/>
      <c r="AP84" s="130"/>
      <c r="AQ84" s="130"/>
      <c r="AR84" s="130"/>
      <c r="AS84" s="126" t="str">
        <f>IF(原始数据!L84="","",原始数据!L84)</f>
        <v/>
      </c>
      <c r="AT84" s="126" t="str">
        <f>IF(原始数据!AZ84="","",原始数据!AZ84)</f>
        <v/>
      </c>
      <c r="AU84" s="131"/>
      <c r="AV84" s="131"/>
      <c r="AW84" s="131"/>
      <c r="AX84" s="131"/>
      <c r="AY84" s="132"/>
      <c r="AZ84" s="133"/>
      <c r="BA84" s="133"/>
    </row>
    <row r="85" spans="1:55">
      <c r="A85" s="115">
        <f>输入错误检查!B84+_xlfn.IFS(K85="",0,K85=0,0,K85=1,1)</f>
        <v>0</v>
      </c>
      <c r="C85" s="125">
        <f>IF(原始数据!B85="","",原始数据!B85)</f>
        <v>5</v>
      </c>
      <c r="D85" s="125">
        <f>IF(原始数据!C85="","",原始数据!C85)</f>
        <v>3</v>
      </c>
      <c r="E85" s="125">
        <f>IF(原始数据!D85="","",原始数据!D85)</f>
        <v>1400</v>
      </c>
      <c r="F85" s="125" t="str">
        <f>IF(原始数据!E85="","",原始数据!E85)</f>
        <v>GR</v>
      </c>
      <c r="G85" s="125" t="str">
        <f>IF(原始数据!F85="","",原始数据!F85)</f>
        <v>RC</v>
      </c>
      <c r="H85" s="125" t="str">
        <f>IF(原始数据!G85="","",原始数据!G85)</f>
        <v>加</v>
      </c>
      <c r="I85" s="125" t="str">
        <f>原始数据!J85</f>
        <v/>
      </c>
      <c r="J85" s="125" t="str">
        <f>IF((原始数据!V85)="","",4-原始数据!V85)</f>
        <v/>
      </c>
      <c r="K85" s="125" t="str">
        <f t="shared" si="4"/>
        <v/>
      </c>
      <c r="L85" s="125">
        <f t="shared" si="5"/>
        <v>0</v>
      </c>
      <c r="M85" s="126" t="str">
        <f>IF(I85="","",_xlfn.XLOOKUP($I85,各类选项!$N$2:$N$22,各类选项!O$2:O$22))</f>
        <v/>
      </c>
      <c r="N85" s="126"/>
      <c r="O85" s="127"/>
      <c r="P85" s="128"/>
      <c r="Q85" s="128"/>
      <c r="R85" s="128"/>
      <c r="S85" s="128"/>
      <c r="T85" s="128"/>
      <c r="U85" s="126" t="str">
        <f>IF(I85="","",_xlfn.XLOOKUP($I85,各类选项!$N$2:$N$22,各类选项!P$2:P$22))</f>
        <v/>
      </c>
      <c r="V85" s="126"/>
      <c r="W85" s="129"/>
      <c r="X85" s="130"/>
      <c r="Y85" s="130"/>
      <c r="Z85" s="130"/>
      <c r="AA85" s="130"/>
      <c r="AB85" s="130"/>
      <c r="AC85" s="126" t="str">
        <f>IF(I85="","",_xlfn.XLOOKUP($I85,各类选项!$N$2:$N$22,各类选项!Q$2:Q$22))</f>
        <v/>
      </c>
      <c r="AD85" s="126"/>
      <c r="AE85" s="127"/>
      <c r="AF85" s="128"/>
      <c r="AG85" s="128"/>
      <c r="AH85" s="128"/>
      <c r="AI85" s="128"/>
      <c r="AJ85" s="128"/>
      <c r="AK85" s="126" t="str">
        <f>IF(I85="","",_xlfn.XLOOKUP($I85,各类选项!$N$2:$N$22,各类选项!R$2:R$22))</f>
        <v/>
      </c>
      <c r="AL85" s="126"/>
      <c r="AM85" s="129"/>
      <c r="AN85" s="130"/>
      <c r="AO85" s="130"/>
      <c r="AP85" s="130"/>
      <c r="AQ85" s="130"/>
      <c r="AR85" s="130"/>
      <c r="AS85" s="126" t="str">
        <f>IF(原始数据!L85="","",原始数据!L85)</f>
        <v/>
      </c>
      <c r="AT85" s="126" t="str">
        <f>IF(原始数据!AZ85="","",原始数据!AZ85)</f>
        <v/>
      </c>
      <c r="AU85" s="131"/>
      <c r="AV85" s="131"/>
      <c r="AW85" s="131"/>
      <c r="AX85" s="131"/>
      <c r="AY85" s="132"/>
      <c r="AZ85" s="133"/>
      <c r="BA85" s="133"/>
    </row>
    <row r="86" spans="1:55">
      <c r="A86" s="115">
        <f>输入错误检查!B85+_xlfn.IFS(K86="",0,K86=0,0,K86=1,1)</f>
        <v>0</v>
      </c>
      <c r="C86" s="125">
        <f>IF(原始数据!B86="","",原始数据!B86)</f>
        <v>5</v>
      </c>
      <c r="D86" s="125">
        <f>IF(原始数据!C86="","",原始数据!C86)</f>
        <v>3</v>
      </c>
      <c r="E86" s="125">
        <f>IF(原始数据!D86="","",原始数据!D86)</f>
        <v>1400</v>
      </c>
      <c r="F86" s="125" t="str">
        <f>IF(原始数据!E86="","",原始数据!E86)</f>
        <v>GR</v>
      </c>
      <c r="G86" s="125" t="str">
        <f>IF(原始数据!F86="","",原始数据!F86)</f>
        <v>RC</v>
      </c>
      <c r="H86" s="125" t="str">
        <f>IF(原始数据!G86="","",原始数据!G86)</f>
        <v>加</v>
      </c>
      <c r="I86" s="125" t="str">
        <f>原始数据!J86</f>
        <v/>
      </c>
      <c r="J86" s="125" t="str">
        <f>IF((原始数据!V86)="","",4-原始数据!V86)</f>
        <v/>
      </c>
      <c r="K86" s="125" t="str">
        <f t="shared" si="4"/>
        <v/>
      </c>
      <c r="L86" s="125">
        <f t="shared" si="5"/>
        <v>0</v>
      </c>
      <c r="M86" s="126" t="str">
        <f>IF(I86="","",_xlfn.XLOOKUP($I86,各类选项!$N$2:$N$22,各类选项!O$2:O$22))</f>
        <v/>
      </c>
      <c r="N86" s="126"/>
      <c r="O86" s="127"/>
      <c r="P86" s="128"/>
      <c r="Q86" s="128"/>
      <c r="R86" s="128"/>
      <c r="S86" s="128"/>
      <c r="T86" s="128"/>
      <c r="U86" s="126" t="str">
        <f>IF(I86="","",_xlfn.XLOOKUP($I86,各类选项!$N$2:$N$22,各类选项!P$2:P$22))</f>
        <v/>
      </c>
      <c r="V86" s="126"/>
      <c r="W86" s="129"/>
      <c r="X86" s="130"/>
      <c r="Y86" s="130"/>
      <c r="Z86" s="130"/>
      <c r="AA86" s="130"/>
      <c r="AB86" s="130"/>
      <c r="AC86" s="126" t="str">
        <f>IF(I86="","",_xlfn.XLOOKUP($I86,各类选项!$N$2:$N$22,各类选项!Q$2:Q$22))</f>
        <v/>
      </c>
      <c r="AD86" s="126"/>
      <c r="AE86" s="127"/>
      <c r="AF86" s="128"/>
      <c r="AG86" s="128"/>
      <c r="AH86" s="128"/>
      <c r="AI86" s="128"/>
      <c r="AJ86" s="128"/>
      <c r="AK86" s="126" t="str">
        <f>IF(I86="","",_xlfn.XLOOKUP($I86,各类选项!$N$2:$N$22,各类选项!R$2:R$22))</f>
        <v/>
      </c>
      <c r="AL86" s="126"/>
      <c r="AM86" s="129"/>
      <c r="AN86" s="130"/>
      <c r="AO86" s="130"/>
      <c r="AP86" s="130"/>
      <c r="AQ86" s="130"/>
      <c r="AR86" s="130"/>
      <c r="AS86" s="126" t="str">
        <f>IF(原始数据!L86="","",原始数据!L86)</f>
        <v/>
      </c>
      <c r="AT86" s="126" t="str">
        <f>IF(原始数据!AZ86="","",原始数据!AZ86)</f>
        <v/>
      </c>
      <c r="AU86" s="131"/>
      <c r="AV86" s="131"/>
      <c r="AW86" s="131"/>
      <c r="AX86" s="131"/>
      <c r="AY86" s="132"/>
      <c r="AZ86" s="133"/>
      <c r="BA86" s="133"/>
    </row>
    <row r="87" spans="1:55">
      <c r="A87" s="115">
        <f>输入错误检查!B86+_xlfn.IFS(K87="",0,K87=0,0,K87=1,1)</f>
        <v>1</v>
      </c>
      <c r="C87" s="125">
        <f>IF(原始数据!B87="","",原始数据!B87)</f>
        <v>5</v>
      </c>
      <c r="D87" s="125">
        <f>IF(原始数据!C87="","",原始数据!C87)</f>
        <v>3</v>
      </c>
      <c r="E87" s="125">
        <f>IF(原始数据!D87="","",原始数据!D87)</f>
        <v>1730</v>
      </c>
      <c r="F87" s="125" t="str">
        <f>IF(原始数据!E87="","",原始数据!E87)</f>
        <v>MRC</v>
      </c>
      <c r="G87" s="125" t="str">
        <f>IF(原始数据!F87="","",原始数据!F87)</f>
        <v>AXIZ</v>
      </c>
      <c r="H87" s="125">
        <f>IF(原始数据!G87="","",原始数据!G87)</f>
        <v>1</v>
      </c>
      <c r="I87" s="125" t="str">
        <f>原始数据!J87</f>
        <v>MRC</v>
      </c>
      <c r="J87" s="125">
        <f>IF((原始数据!V87)="","",4-原始数据!V87)</f>
        <v>1</v>
      </c>
      <c r="K87" s="125">
        <f t="shared" si="4"/>
        <v>1</v>
      </c>
      <c r="L87" s="125">
        <f t="shared" si="5"/>
        <v>1</v>
      </c>
      <c r="M87" s="126" t="str">
        <f>IF(I87="","",_xlfn.XLOOKUP($I87,各类选项!$N$2:$N$22,各类选项!O$2:O$22))</f>
        <v>xiaod</v>
      </c>
      <c r="N87" s="136" t="s">
        <v>201</v>
      </c>
      <c r="O87" s="129">
        <v>2</v>
      </c>
      <c r="P87" s="130">
        <v>0</v>
      </c>
      <c r="Q87" s="130">
        <v>1</v>
      </c>
      <c r="R87" s="130">
        <v>0</v>
      </c>
      <c r="S87" s="130">
        <v>75</v>
      </c>
      <c r="T87" s="130" t="s">
        <v>291</v>
      </c>
      <c r="U87" s="126" t="str">
        <f>IF(I87="","",_xlfn.XLOOKUP($I87,各类选项!$N$2:$N$22,各类选项!P$2:P$22))</f>
        <v>xiaox</v>
      </c>
      <c r="V87" s="136" t="s">
        <v>235</v>
      </c>
      <c r="W87" s="127">
        <v>0.04</v>
      </c>
      <c r="X87" s="128">
        <v>0</v>
      </c>
      <c r="Y87" s="128">
        <v>0</v>
      </c>
      <c r="Z87" s="128">
        <v>0</v>
      </c>
      <c r="AA87" s="128">
        <v>63</v>
      </c>
      <c r="AB87" s="128" t="s">
        <v>291</v>
      </c>
      <c r="AC87" s="126" t="str">
        <f>IF(I87="","",_xlfn.XLOOKUP($I87,各类选项!$N$2:$N$22,各类选项!Q$2:Q$22))</f>
        <v>huac</v>
      </c>
      <c r="AD87" s="136" t="s">
        <v>261</v>
      </c>
      <c r="AE87" s="129">
        <v>1.73</v>
      </c>
      <c r="AF87" s="130">
        <v>0</v>
      </c>
      <c r="AG87" s="130">
        <v>1</v>
      </c>
      <c r="AH87" s="130">
        <v>0</v>
      </c>
      <c r="AI87" s="130">
        <v>103</v>
      </c>
      <c r="AJ87" s="130" t="s">
        <v>291</v>
      </c>
      <c r="AK87" s="126" t="str">
        <f>IF(I87="","",_xlfn.XLOOKUP($I87,各类选项!$N$2:$N$22,各类选项!R$2:R$22))</f>
        <v>nanako</v>
      </c>
      <c r="AL87" s="136" t="s">
        <v>267</v>
      </c>
      <c r="AM87" s="127">
        <v>2</v>
      </c>
      <c r="AN87" s="128">
        <v>0</v>
      </c>
      <c r="AO87" s="128">
        <v>1</v>
      </c>
      <c r="AP87" s="128">
        <v>0</v>
      </c>
      <c r="AQ87" s="128">
        <v>9</v>
      </c>
      <c r="AR87" s="128" t="s">
        <v>413</v>
      </c>
      <c r="AS87" s="126" t="str">
        <f>IF(原始数据!L87="","",原始数据!L87)</f>
        <v>kakiri</v>
      </c>
      <c r="AT87" s="126" t="str">
        <f>IF(原始数据!AZ87="","",原始数据!AZ87)</f>
        <v>时空之影</v>
      </c>
      <c r="AU87" s="137">
        <v>0</v>
      </c>
      <c r="AV87" s="137">
        <v>3</v>
      </c>
      <c r="AW87" s="137">
        <v>9</v>
      </c>
      <c r="AX87" s="137">
        <v>0</v>
      </c>
      <c r="AY87" s="138">
        <v>6</v>
      </c>
      <c r="AZ87" s="133">
        <v>7</v>
      </c>
      <c r="BA87" s="133">
        <v>4</v>
      </c>
      <c r="BB87" s="134" t="s">
        <v>206</v>
      </c>
      <c r="BC87" s="134"/>
    </row>
    <row r="88" spans="1:55">
      <c r="A88" s="115">
        <f>输入错误检查!B87+_xlfn.IFS(K88="",0,K88=0,0,K88=1,1)</f>
        <v>1</v>
      </c>
      <c r="C88" s="125">
        <f>IF(原始数据!B88="","",原始数据!B88)</f>
        <v>5</v>
      </c>
      <c r="D88" s="125">
        <f>IF(原始数据!C88="","",原始数据!C88)</f>
        <v>3</v>
      </c>
      <c r="E88" s="125">
        <f>IF(原始数据!D88="","",原始数据!D88)</f>
        <v>1730</v>
      </c>
      <c r="F88" s="125" t="str">
        <f>IF(原始数据!E88="","",原始数据!E88)</f>
        <v>MRC</v>
      </c>
      <c r="G88" s="125" t="str">
        <f>IF(原始数据!F88="","",原始数据!F88)</f>
        <v>AXIZ</v>
      </c>
      <c r="H88" s="125">
        <f>IF(原始数据!G88="","",原始数据!G88)</f>
        <v>1</v>
      </c>
      <c r="I88" s="125" t="str">
        <f>原始数据!J88</f>
        <v>AXIZ</v>
      </c>
      <c r="J88" s="125">
        <f>IF((原始数据!V88)="","",4-原始数据!V88)</f>
        <v>2</v>
      </c>
      <c r="K88" s="125">
        <f t="shared" si="4"/>
        <v>1</v>
      </c>
      <c r="L88" s="125">
        <f t="shared" si="5"/>
        <v>2</v>
      </c>
      <c r="M88" s="126" t="str">
        <f>IF(I88="","",_xlfn.XLOOKUP($I88,各类选项!$N$2:$N$22,各类选项!O$2:O$22))</f>
        <v>atto</v>
      </c>
      <c r="N88" s="136" t="s">
        <v>142</v>
      </c>
      <c r="O88" s="129">
        <v>2.63</v>
      </c>
      <c r="P88" s="130">
        <v>0</v>
      </c>
      <c r="Q88" s="130">
        <v>0</v>
      </c>
      <c r="R88" s="130">
        <v>0</v>
      </c>
      <c r="S88" s="130">
        <v>18</v>
      </c>
      <c r="T88" s="130" t="s">
        <v>413</v>
      </c>
      <c r="U88" s="126" t="str">
        <f>IF(I88="","",_xlfn.XLOOKUP($I88,各类选项!$N$2:$N$22,各类选项!P$2:P$22))</f>
        <v>nyan</v>
      </c>
      <c r="V88" s="136" t="s">
        <v>221</v>
      </c>
      <c r="W88" s="127">
        <v>0</v>
      </c>
      <c r="X88" s="128">
        <v>0</v>
      </c>
      <c r="Y88" s="128">
        <v>0</v>
      </c>
      <c r="Z88" s="128">
        <v>0</v>
      </c>
      <c r="AA88" s="128">
        <v>71</v>
      </c>
      <c r="AB88" s="128" t="s">
        <v>291</v>
      </c>
      <c r="AC88" s="126" t="str">
        <f>IF(I88="","",_xlfn.XLOOKUP($I88,各类选项!$N$2:$N$22,各类选项!Q$2:Q$22))</f>
        <v>takakou</v>
      </c>
      <c r="AD88" s="136" t="s">
        <v>228</v>
      </c>
      <c r="AE88" s="129">
        <v>1.33</v>
      </c>
      <c r="AF88" s="130">
        <v>0</v>
      </c>
      <c r="AG88" s="130">
        <v>2</v>
      </c>
      <c r="AH88" s="130">
        <v>0</v>
      </c>
      <c r="AI88" s="130">
        <v>57</v>
      </c>
      <c r="AJ88" s="130" t="s">
        <v>413</v>
      </c>
      <c r="AK88" s="126" t="str">
        <f>IF(I88="","",_xlfn.XLOOKUP($I88,各类选项!$N$2:$N$22,各类选项!R$2:R$22))</f>
        <v>monop</v>
      </c>
      <c r="AL88" s="136" t="s">
        <v>261</v>
      </c>
      <c r="AM88" s="127">
        <v>2.07</v>
      </c>
      <c r="AN88" s="128">
        <v>0</v>
      </c>
      <c r="AO88" s="128">
        <v>1</v>
      </c>
      <c r="AP88" s="128">
        <v>0</v>
      </c>
      <c r="AQ88" s="128">
        <v>57</v>
      </c>
      <c r="AR88" s="128" t="s">
        <v>291</v>
      </c>
      <c r="AS88" s="126" t="str">
        <f>IF(原始数据!L88="","",原始数据!L88)</f>
        <v>bailu</v>
      </c>
      <c r="AT88" s="126" t="str">
        <f>IF(原始数据!AZ88="","",原始数据!AZ88)</f>
        <v>歌剧演员</v>
      </c>
      <c r="AU88" s="137">
        <v>0</v>
      </c>
      <c r="AV88" s="137">
        <v>5</v>
      </c>
      <c r="AW88" s="137">
        <v>11</v>
      </c>
      <c r="AX88" s="137">
        <v>2</v>
      </c>
      <c r="AY88" s="138">
        <v>6</v>
      </c>
      <c r="AZ88" s="133">
        <v>6</v>
      </c>
      <c r="BA88" s="133">
        <v>24</v>
      </c>
      <c r="BB88" s="95"/>
      <c r="BC88" s="95"/>
    </row>
    <row r="89" spans="1:55">
      <c r="A89" s="115">
        <f>输入错误检查!B88+_xlfn.IFS(K89="",0,K89=0,0,K89=1,1)</f>
        <v>1</v>
      </c>
      <c r="C89" s="125">
        <f>IF(原始数据!B89="","",原始数据!B89)</f>
        <v>5</v>
      </c>
      <c r="D89" s="125">
        <f>IF(原始数据!C89="","",原始数据!C89)</f>
        <v>3</v>
      </c>
      <c r="E89" s="125">
        <f>IF(原始数据!D89="","",原始数据!D89)</f>
        <v>1730</v>
      </c>
      <c r="F89" s="125" t="str">
        <f>IF(原始数据!E89="","",原始数据!E89)</f>
        <v>MRC</v>
      </c>
      <c r="G89" s="125" t="str">
        <f>IF(原始数据!F89="","",原始数据!F89)</f>
        <v>AXIZ</v>
      </c>
      <c r="H89" s="125">
        <f>IF(原始数据!G89="","",原始数据!G89)</f>
        <v>2</v>
      </c>
      <c r="I89" s="125" t="str">
        <f>原始数据!J89</f>
        <v>MRC</v>
      </c>
      <c r="J89" s="125">
        <f>IF((原始数据!V89)="","",4-原始数据!V89)</f>
        <v>2</v>
      </c>
      <c r="K89" s="125">
        <f t="shared" si="4"/>
        <v>1</v>
      </c>
      <c r="L89" s="125">
        <f t="shared" si="5"/>
        <v>2</v>
      </c>
      <c r="M89" s="126" t="str">
        <f>IF(I89="","",_xlfn.XLOOKUP($I89,各类选项!$N$2:$N$22,各类选项!O$2:O$22))</f>
        <v>xiaod</v>
      </c>
      <c r="N89" s="136" t="s">
        <v>97</v>
      </c>
      <c r="O89" s="129">
        <v>2.3</v>
      </c>
      <c r="P89" s="130">
        <v>0</v>
      </c>
      <c r="Q89" s="130">
        <v>1</v>
      </c>
      <c r="R89" s="130">
        <v>1</v>
      </c>
      <c r="S89" s="130">
        <v>31</v>
      </c>
      <c r="T89" s="130" t="s">
        <v>413</v>
      </c>
      <c r="U89" s="126" t="str">
        <f>IF(I89="","",_xlfn.XLOOKUP($I89,各类选项!$N$2:$N$22,各类选项!P$2:P$22))</f>
        <v>xiaox</v>
      </c>
      <c r="V89" s="136" t="s">
        <v>164</v>
      </c>
      <c r="W89" s="127">
        <v>1.23</v>
      </c>
      <c r="X89" s="128">
        <v>0</v>
      </c>
      <c r="Y89" s="128">
        <v>1</v>
      </c>
      <c r="Z89" s="128">
        <v>0</v>
      </c>
      <c r="AA89" s="128">
        <v>82</v>
      </c>
      <c r="AB89" s="128" t="s">
        <v>413</v>
      </c>
      <c r="AC89" s="126" t="str">
        <f>IF(I89="","",_xlfn.XLOOKUP($I89,各类选项!$N$2:$N$22,各类选项!Q$2:Q$22))</f>
        <v>huac</v>
      </c>
      <c r="AD89" s="136" t="s">
        <v>250</v>
      </c>
      <c r="AE89" s="129">
        <v>0</v>
      </c>
      <c r="AF89" s="130">
        <v>0</v>
      </c>
      <c r="AG89" s="130">
        <v>0</v>
      </c>
      <c r="AH89" s="130">
        <v>0</v>
      </c>
      <c r="AI89" s="130">
        <v>109</v>
      </c>
      <c r="AJ89" s="130" t="s">
        <v>291</v>
      </c>
      <c r="AK89" s="126" t="str">
        <f>IF(I89="","",_xlfn.XLOOKUP($I89,各类选项!$N$2:$N$22,各类选项!R$2:R$22))</f>
        <v>nanako</v>
      </c>
      <c r="AL89" s="136" t="s">
        <v>266</v>
      </c>
      <c r="AM89" s="127">
        <v>2.57</v>
      </c>
      <c r="AN89" s="128">
        <v>1</v>
      </c>
      <c r="AO89" s="128">
        <v>0</v>
      </c>
      <c r="AP89" s="128">
        <v>0</v>
      </c>
      <c r="AQ89" s="128">
        <v>63</v>
      </c>
      <c r="AR89" s="128" t="s">
        <v>291</v>
      </c>
      <c r="AS89" s="126" t="str">
        <f>IF(原始数据!L89="","",原始数据!L89)</f>
        <v>kakiri</v>
      </c>
      <c r="AT89" s="126" t="str">
        <f>IF(原始数据!AZ89="","",原始数据!AZ89)</f>
        <v>歌剧演员</v>
      </c>
      <c r="AU89" s="137">
        <v>0</v>
      </c>
      <c r="AV89" s="137">
        <v>3</v>
      </c>
      <c r="AW89" s="137">
        <v>11</v>
      </c>
      <c r="AX89" s="137">
        <v>1</v>
      </c>
      <c r="AY89" s="138">
        <v>5</v>
      </c>
      <c r="AZ89" s="133">
        <v>5</v>
      </c>
      <c r="BA89" s="133">
        <v>25</v>
      </c>
      <c r="BB89" s="95"/>
      <c r="BC89" s="95"/>
    </row>
    <row r="90" spans="1:55">
      <c r="A90" s="115">
        <f>输入错误检查!B89+_xlfn.IFS(K90="",0,K90=0,0,K90=1,1)</f>
        <v>1</v>
      </c>
      <c r="C90" s="125">
        <f>IF(原始数据!B90="","",原始数据!B90)</f>
        <v>5</v>
      </c>
      <c r="D90" s="125">
        <f>IF(原始数据!C90="","",原始数据!C90)</f>
        <v>3</v>
      </c>
      <c r="E90" s="125">
        <f>IF(原始数据!D90="","",原始数据!D90)</f>
        <v>1730</v>
      </c>
      <c r="F90" s="125" t="str">
        <f>IF(原始数据!E90="","",原始数据!E90)</f>
        <v>MRC</v>
      </c>
      <c r="G90" s="125" t="str">
        <f>IF(原始数据!F90="","",原始数据!F90)</f>
        <v>AXIZ</v>
      </c>
      <c r="H90" s="125">
        <f>IF(原始数据!G90="","",原始数据!G90)</f>
        <v>2</v>
      </c>
      <c r="I90" s="125" t="str">
        <f>原始数据!J90</f>
        <v>AXIZ</v>
      </c>
      <c r="J90" s="125">
        <f>IF((原始数据!V90)="","",4-原始数据!V90)</f>
        <v>0</v>
      </c>
      <c r="K90" s="125">
        <f t="shared" si="4"/>
        <v>1</v>
      </c>
      <c r="L90" s="125">
        <f t="shared" si="5"/>
        <v>0</v>
      </c>
      <c r="M90" s="126" t="str">
        <f>IF(I90="","",_xlfn.XLOOKUP($I90,各类选项!$N$2:$N$22,各类选项!O$2:O$22))</f>
        <v>atto</v>
      </c>
      <c r="N90" s="136" t="s">
        <v>260</v>
      </c>
      <c r="O90" s="129">
        <v>1.53</v>
      </c>
      <c r="P90" s="130">
        <v>0</v>
      </c>
      <c r="Q90" s="130">
        <v>1</v>
      </c>
      <c r="R90" s="130">
        <v>1</v>
      </c>
      <c r="S90" s="130">
        <v>80</v>
      </c>
      <c r="T90" s="130" t="s">
        <v>291</v>
      </c>
      <c r="U90" s="126" t="str">
        <f>IF(I90="","",_xlfn.XLOOKUP($I90,各类选项!$N$2:$N$22,各类选项!P$2:P$22))</f>
        <v>nyan</v>
      </c>
      <c r="V90" s="136" t="s">
        <v>255</v>
      </c>
      <c r="W90" s="127">
        <v>1.69</v>
      </c>
      <c r="X90" s="128">
        <v>0</v>
      </c>
      <c r="Y90" s="128">
        <v>0</v>
      </c>
      <c r="Z90" s="128">
        <v>0</v>
      </c>
      <c r="AA90" s="128">
        <v>65</v>
      </c>
      <c r="AB90" s="128" t="s">
        <v>291</v>
      </c>
      <c r="AC90" s="126" t="str">
        <f>IF(I90="","",_xlfn.XLOOKUP($I90,各类选项!$N$2:$N$22,各类选项!Q$2:Q$22))</f>
        <v>takakou</v>
      </c>
      <c r="AD90" s="136" t="s">
        <v>224</v>
      </c>
      <c r="AE90" s="129">
        <v>1.15</v>
      </c>
      <c r="AF90" s="130">
        <v>0</v>
      </c>
      <c r="AG90" s="130">
        <v>2</v>
      </c>
      <c r="AH90" s="130">
        <v>1</v>
      </c>
      <c r="AI90" s="130">
        <v>102</v>
      </c>
      <c r="AJ90" s="130" t="s">
        <v>291</v>
      </c>
      <c r="AK90" s="126" t="str">
        <f>IF(I90="","",_xlfn.XLOOKUP($I90,各类选项!$N$2:$N$22,各类选项!R$2:R$22))</f>
        <v>monop</v>
      </c>
      <c r="AL90" s="136" t="s">
        <v>201</v>
      </c>
      <c r="AM90" s="127">
        <v>1</v>
      </c>
      <c r="AN90" s="128">
        <v>0</v>
      </c>
      <c r="AO90" s="128">
        <v>0</v>
      </c>
      <c r="AP90" s="128">
        <v>0</v>
      </c>
      <c r="AQ90" s="128">
        <v>57</v>
      </c>
      <c r="AR90" s="128" t="s">
        <v>291</v>
      </c>
      <c r="AS90" s="126" t="str">
        <f>IF(原始数据!L90="","",原始数据!L90)</f>
        <v>bailu</v>
      </c>
      <c r="AT90" s="126" t="str">
        <f>IF(原始数据!AZ90="","",原始数据!AZ90)</f>
        <v>时空之影</v>
      </c>
      <c r="AU90" s="137">
        <v>1</v>
      </c>
      <c r="AV90" s="137">
        <v>3</v>
      </c>
      <c r="AW90" s="137">
        <v>16</v>
      </c>
      <c r="AX90" s="137">
        <v>1</v>
      </c>
      <c r="AY90" s="138">
        <v>10</v>
      </c>
      <c r="AZ90" s="133">
        <v>8</v>
      </c>
      <c r="BA90" s="133">
        <v>40</v>
      </c>
      <c r="BB90" s="95"/>
      <c r="BC90" s="95"/>
    </row>
    <row r="91" spans="1:55">
      <c r="A91" s="115">
        <f>输入错误检查!B90+_xlfn.IFS(K91="",0,K91=0,0,K91=1,1)</f>
        <v>1</v>
      </c>
      <c r="C91" s="125">
        <f>IF(原始数据!B91="","",原始数据!B91)</f>
        <v>5</v>
      </c>
      <c r="D91" s="125">
        <f>IF(原始数据!C91="","",原始数据!C91)</f>
        <v>3</v>
      </c>
      <c r="E91" s="125">
        <f>IF(原始数据!D91="","",原始数据!D91)</f>
        <v>1730</v>
      </c>
      <c r="F91" s="125" t="str">
        <f>IF(原始数据!E91="","",原始数据!E91)</f>
        <v>MRC</v>
      </c>
      <c r="G91" s="125" t="str">
        <f>IF(原始数据!F91="","",原始数据!F91)</f>
        <v>AXIZ</v>
      </c>
      <c r="H91" s="125">
        <f>IF(原始数据!G91="","",原始数据!G91)</f>
        <v>3</v>
      </c>
      <c r="I91" s="125" t="str">
        <f>原始数据!J91</f>
        <v>MRC</v>
      </c>
      <c r="J91" s="125">
        <f>IF((原始数据!V91)="","",4-原始数据!V91)</f>
        <v>1</v>
      </c>
      <c r="K91" s="125">
        <f t="shared" si="4"/>
        <v>1</v>
      </c>
      <c r="L91" s="125">
        <f t="shared" si="5"/>
        <v>1</v>
      </c>
      <c r="M91" s="126" t="str">
        <f>IF(I91="","",_xlfn.XLOOKUP($I91,各类选项!$N$2:$N$22,各类选项!O$2:O$22))</f>
        <v>xiaod</v>
      </c>
      <c r="N91" s="136" t="s">
        <v>174</v>
      </c>
      <c r="O91" s="129">
        <v>1.1</v>
      </c>
      <c r="P91" s="130">
        <v>0</v>
      </c>
      <c r="Q91" s="130">
        <v>1</v>
      </c>
      <c r="R91" s="130">
        <v>0</v>
      </c>
      <c r="S91" s="130">
        <v>56</v>
      </c>
      <c r="T91" s="130" t="s">
        <v>291</v>
      </c>
      <c r="U91" s="126" t="str">
        <f>IF(I91="","",_xlfn.XLOOKUP($I91,各类选项!$N$2:$N$22,各类选项!P$2:P$22))</f>
        <v>xiaox</v>
      </c>
      <c r="V91" s="136" t="s">
        <v>228</v>
      </c>
      <c r="W91" s="127">
        <v>2</v>
      </c>
      <c r="X91" s="128">
        <v>0</v>
      </c>
      <c r="Y91" s="128">
        <v>3</v>
      </c>
      <c r="Z91" s="128">
        <v>0</v>
      </c>
      <c r="AA91" s="128">
        <v>71</v>
      </c>
      <c r="AB91" s="128" t="s">
        <v>413</v>
      </c>
      <c r="AC91" s="126" t="str">
        <f>IF(I91="","",_xlfn.XLOOKUP($I91,各类选项!$N$2:$N$22,各类选项!Q$2:Q$22))</f>
        <v>huac</v>
      </c>
      <c r="AD91" s="136" t="s">
        <v>245</v>
      </c>
      <c r="AE91" s="129">
        <v>1.85</v>
      </c>
      <c r="AF91" s="130">
        <v>0</v>
      </c>
      <c r="AG91" s="130">
        <v>0</v>
      </c>
      <c r="AH91" s="130">
        <v>0</v>
      </c>
      <c r="AI91" s="130">
        <v>29</v>
      </c>
      <c r="AJ91" s="130" t="s">
        <v>291</v>
      </c>
      <c r="AK91" s="126" t="str">
        <f>IF(I91="","",_xlfn.XLOOKUP($I91,各类选项!$N$2:$N$22,各类选项!R$2:R$22))</f>
        <v>nanako</v>
      </c>
      <c r="AL91" s="136" t="s">
        <v>260</v>
      </c>
      <c r="AM91" s="127">
        <v>0.05</v>
      </c>
      <c r="AN91" s="128">
        <v>0</v>
      </c>
      <c r="AO91" s="128">
        <v>0</v>
      </c>
      <c r="AP91" s="128">
        <v>0</v>
      </c>
      <c r="AQ91" s="128">
        <v>66</v>
      </c>
      <c r="AR91" s="128" t="s">
        <v>291</v>
      </c>
      <c r="AS91" s="126" t="str">
        <f>IF(原始数据!L91="","",原始数据!L91)</f>
        <v>kakiri</v>
      </c>
      <c r="AT91" s="126" t="str">
        <f>IF(原始数据!AZ91="","",原始数据!AZ91)</f>
        <v>蜘蛛</v>
      </c>
      <c r="AU91" s="137">
        <v>0</v>
      </c>
      <c r="AV91" s="137">
        <v>1</v>
      </c>
      <c r="AW91" s="137">
        <v>14</v>
      </c>
      <c r="AX91" s="137">
        <v>1</v>
      </c>
      <c r="AY91" s="138">
        <v>8</v>
      </c>
      <c r="AZ91" s="133">
        <v>6</v>
      </c>
      <c r="BA91" s="133">
        <v>11</v>
      </c>
      <c r="BB91" s="95"/>
      <c r="BC91" s="95"/>
    </row>
    <row r="92" spans="1:55">
      <c r="A92" s="115">
        <f>输入错误检查!B91+_xlfn.IFS(K92="",0,K92=0,0,K92=1,1)</f>
        <v>1</v>
      </c>
      <c r="C92" s="125">
        <f>IF(原始数据!B92="","",原始数据!B92)</f>
        <v>5</v>
      </c>
      <c r="D92" s="125">
        <f>IF(原始数据!C92="","",原始数据!C92)</f>
        <v>3</v>
      </c>
      <c r="E92" s="125">
        <f>IF(原始数据!D92="","",原始数据!D92)</f>
        <v>1730</v>
      </c>
      <c r="F92" s="125" t="str">
        <f>IF(原始数据!E92="","",原始数据!E92)</f>
        <v>MRC</v>
      </c>
      <c r="G92" s="125" t="str">
        <f>IF(原始数据!F92="","",原始数据!F92)</f>
        <v>AXIZ</v>
      </c>
      <c r="H92" s="125">
        <f>IF(原始数据!G92="","",原始数据!G92)</f>
        <v>3</v>
      </c>
      <c r="I92" s="125" t="str">
        <f>原始数据!J92</f>
        <v>AXIZ</v>
      </c>
      <c r="J92" s="125">
        <f>IF((原始数据!V92)="","",4-原始数据!V92)</f>
        <v>0</v>
      </c>
      <c r="K92" s="125">
        <f t="shared" si="4"/>
        <v>1</v>
      </c>
      <c r="L92" s="125">
        <f t="shared" si="5"/>
        <v>0</v>
      </c>
      <c r="M92" s="126" t="str">
        <f>IF(I92="","",_xlfn.XLOOKUP($I92,各类选项!$N$2:$N$22,各类选项!O$2:O$22))</f>
        <v>atto</v>
      </c>
      <c r="N92" s="136" t="s">
        <v>259</v>
      </c>
      <c r="O92" s="129">
        <v>2.31</v>
      </c>
      <c r="P92" s="130">
        <v>0</v>
      </c>
      <c r="Q92" s="130">
        <v>1</v>
      </c>
      <c r="R92" s="130">
        <v>0</v>
      </c>
      <c r="S92" s="130">
        <v>47</v>
      </c>
      <c r="T92" s="130" t="s">
        <v>291</v>
      </c>
      <c r="U92" s="126" t="str">
        <f>IF(I92="","",_xlfn.XLOOKUP($I92,各类选项!$N$2:$N$22,各类选项!P$2:P$22))</f>
        <v>nyan</v>
      </c>
      <c r="V92" s="136" t="s">
        <v>251</v>
      </c>
      <c r="W92" s="127">
        <v>0</v>
      </c>
      <c r="X92" s="128">
        <v>1</v>
      </c>
      <c r="Y92" s="128">
        <v>0</v>
      </c>
      <c r="Z92" s="128">
        <v>0</v>
      </c>
      <c r="AA92" s="128">
        <v>102</v>
      </c>
      <c r="AB92" s="128" t="s">
        <v>291</v>
      </c>
      <c r="AC92" s="126" t="str">
        <f>IF(I92="","",_xlfn.XLOOKUP($I92,各类选项!$N$2:$N$22,各类选项!Q$2:Q$22))</f>
        <v>takakou</v>
      </c>
      <c r="AD92" s="136" t="s">
        <v>164</v>
      </c>
      <c r="AE92" s="129">
        <v>1.1</v>
      </c>
      <c r="AF92" s="130">
        <v>0</v>
      </c>
      <c r="AG92" s="130">
        <v>1</v>
      </c>
      <c r="AH92" s="130">
        <v>0</v>
      </c>
      <c r="AI92" s="130">
        <v>94</v>
      </c>
      <c r="AJ92" s="130" t="s">
        <v>291</v>
      </c>
      <c r="AK92" s="126" t="str">
        <f>IF(I92="","",_xlfn.XLOOKUP($I92,各类选项!$N$2:$N$22,各类选项!R$2:R$22))</f>
        <v>monop</v>
      </c>
      <c r="AL92" s="136" t="s">
        <v>250</v>
      </c>
      <c r="AM92" s="127">
        <v>2.55</v>
      </c>
      <c r="AN92" s="128">
        <v>0</v>
      </c>
      <c r="AO92" s="128">
        <v>1</v>
      </c>
      <c r="AP92" s="128">
        <v>2</v>
      </c>
      <c r="AQ92" s="128">
        <v>50</v>
      </c>
      <c r="AR92" s="128" t="s">
        <v>291</v>
      </c>
      <c r="AS92" s="126" t="str">
        <f>IF(原始数据!L92="","",原始数据!L92)</f>
        <v>bailu</v>
      </c>
      <c r="AT92" s="126" t="str">
        <f>IF(原始数据!AZ92="","",原始数据!AZ92)</f>
        <v>喧嚣</v>
      </c>
      <c r="AU92" s="137">
        <v>0</v>
      </c>
      <c r="AV92" s="137">
        <v>4</v>
      </c>
      <c r="AW92" s="137">
        <v>52</v>
      </c>
      <c r="AX92" s="137">
        <v>0</v>
      </c>
      <c r="AY92" s="138">
        <v>8</v>
      </c>
      <c r="AZ92" s="133">
        <v>8</v>
      </c>
      <c r="BA92" s="133">
        <v>21</v>
      </c>
      <c r="BB92" s="95"/>
      <c r="BC92" s="95"/>
    </row>
    <row r="93" spans="1:55">
      <c r="A93" s="115">
        <f>输入错误检查!B92+_xlfn.IFS(K93="",0,K93=0,0,K93=1,1)</f>
        <v>1</v>
      </c>
      <c r="C93" s="125">
        <f>IF(原始数据!B93="","",原始数据!B93)</f>
        <v>5</v>
      </c>
      <c r="D93" s="125">
        <f>IF(原始数据!C93="","",原始数据!C93)</f>
        <v>3</v>
      </c>
      <c r="E93" s="125">
        <f>IF(原始数据!D93="","",原始数据!D93)</f>
        <v>1730</v>
      </c>
      <c r="F93" s="125" t="str">
        <f>IF(原始数据!E93="","",原始数据!E93)</f>
        <v>MRC</v>
      </c>
      <c r="G93" s="125" t="str">
        <f>IF(原始数据!F93="","",原始数据!F93)</f>
        <v>AXIZ</v>
      </c>
      <c r="H93" s="125">
        <f>IF(原始数据!G93="","",原始数据!G93)</f>
        <v>4</v>
      </c>
      <c r="I93" s="125" t="str">
        <f>原始数据!J93</f>
        <v>MRC</v>
      </c>
      <c r="J93" s="125">
        <f>IF((原始数据!V93)="","",4-原始数据!V93)</f>
        <v>3</v>
      </c>
      <c r="K93" s="125">
        <f t="shared" si="4"/>
        <v>1</v>
      </c>
      <c r="L93" s="125">
        <f t="shared" si="5"/>
        <v>3</v>
      </c>
      <c r="M93" s="126" t="str">
        <f>IF(I93="","",_xlfn.XLOOKUP($I93,各类选项!$N$2:$N$22,各类选项!O$2:O$22))</f>
        <v>xiaod</v>
      </c>
      <c r="N93" s="136" t="s">
        <v>86</v>
      </c>
      <c r="O93" s="129">
        <v>0</v>
      </c>
      <c r="P93" s="130">
        <v>0</v>
      </c>
      <c r="Q93" s="130">
        <v>0</v>
      </c>
      <c r="R93" s="130">
        <v>0</v>
      </c>
      <c r="S93" s="130">
        <v>87</v>
      </c>
      <c r="T93" s="130" t="s">
        <v>291</v>
      </c>
      <c r="U93" s="126" t="str">
        <f>IF(I93="","",_xlfn.XLOOKUP($I93,各类选项!$N$2:$N$22,各类选项!P$2:P$22))</f>
        <v>xiaox</v>
      </c>
      <c r="V93" s="136" t="s">
        <v>191</v>
      </c>
      <c r="W93" s="127">
        <v>1.38</v>
      </c>
      <c r="X93" s="128">
        <v>0</v>
      </c>
      <c r="Y93" s="128">
        <v>1</v>
      </c>
      <c r="Z93" s="128">
        <v>0</v>
      </c>
      <c r="AA93" s="128">
        <v>45</v>
      </c>
      <c r="AB93" s="128" t="s">
        <v>413</v>
      </c>
      <c r="AC93" s="126" t="str">
        <f>IF(I93="","",_xlfn.XLOOKUP($I93,各类选项!$N$2:$N$22,各类选项!Q$2:Q$22))</f>
        <v>huac</v>
      </c>
      <c r="AD93" s="136" t="s">
        <v>259</v>
      </c>
      <c r="AE93" s="129">
        <v>2.4</v>
      </c>
      <c r="AF93" s="130">
        <v>0</v>
      </c>
      <c r="AG93" s="130">
        <v>1</v>
      </c>
      <c r="AH93" s="130">
        <v>1</v>
      </c>
      <c r="AI93" s="130">
        <v>33</v>
      </c>
      <c r="AJ93" s="130" t="s">
        <v>413</v>
      </c>
      <c r="AK93" s="126" t="str">
        <f>IF(I93="","",_xlfn.XLOOKUP($I93,各类选项!$N$2:$N$22,各类选项!R$2:R$22))</f>
        <v>nanako</v>
      </c>
      <c r="AL93" s="136" t="s">
        <v>262</v>
      </c>
      <c r="AM93" s="127">
        <v>2.45</v>
      </c>
      <c r="AN93" s="128">
        <v>0</v>
      </c>
      <c r="AO93" s="128">
        <v>0</v>
      </c>
      <c r="AP93" s="128">
        <v>0</v>
      </c>
      <c r="AQ93" s="128">
        <v>63</v>
      </c>
      <c r="AR93" s="128" t="s">
        <v>413</v>
      </c>
      <c r="AS93" s="126" t="str">
        <f>IF(原始数据!L93="","",原始数据!L93)</f>
        <v>kakaka</v>
      </c>
      <c r="AT93" s="126" t="str">
        <f>IF(原始数据!AZ93="","",原始数据!AZ93)</f>
        <v>26号守卫</v>
      </c>
      <c r="AU93" s="137">
        <v>0</v>
      </c>
      <c r="AV93" s="137">
        <v>3</v>
      </c>
      <c r="AW93" s="137">
        <v>16</v>
      </c>
      <c r="AX93" s="137">
        <v>1</v>
      </c>
      <c r="AY93" s="138">
        <v>4</v>
      </c>
      <c r="AZ93" s="133">
        <v>6</v>
      </c>
      <c r="BA93" s="133">
        <v>19</v>
      </c>
      <c r="BB93" s="95"/>
      <c r="BC93" s="95"/>
    </row>
    <row r="94" spans="1:55">
      <c r="A94" s="115">
        <f>输入错误检查!B93+_xlfn.IFS(K94="",0,K94=0,0,K94=1,1)</f>
        <v>1</v>
      </c>
      <c r="C94" s="125">
        <f>IF(原始数据!B94="","",原始数据!B94)</f>
        <v>5</v>
      </c>
      <c r="D94" s="125">
        <f>IF(原始数据!C94="","",原始数据!C94)</f>
        <v>3</v>
      </c>
      <c r="E94" s="125">
        <f>IF(原始数据!D94="","",原始数据!D94)</f>
        <v>1730</v>
      </c>
      <c r="F94" s="125" t="str">
        <f>IF(原始数据!E94="","",原始数据!E94)</f>
        <v>MRC</v>
      </c>
      <c r="G94" s="125" t="str">
        <f>IF(原始数据!F94="","",原始数据!F94)</f>
        <v>AXIZ</v>
      </c>
      <c r="H94" s="125">
        <f>IF(原始数据!G94="","",原始数据!G94)</f>
        <v>4</v>
      </c>
      <c r="I94" s="125" t="str">
        <f>原始数据!J94</f>
        <v>AXIZ</v>
      </c>
      <c r="J94" s="125">
        <f>IF((原始数据!V94)="","",4-原始数据!V94)</f>
        <v>1</v>
      </c>
      <c r="K94" s="125">
        <f t="shared" si="4"/>
        <v>1</v>
      </c>
      <c r="L94" s="125">
        <f t="shared" si="5"/>
        <v>1</v>
      </c>
      <c r="M94" s="126" t="str">
        <f>IF(I94="","",_xlfn.XLOOKUP($I94,各类选项!$N$2:$N$22,各类选项!O$2:O$22))</f>
        <v>atto</v>
      </c>
      <c r="N94" s="136" t="s">
        <v>86</v>
      </c>
      <c r="O94" s="129">
        <v>1.95</v>
      </c>
      <c r="P94" s="130">
        <v>0</v>
      </c>
      <c r="Q94" s="130">
        <v>1</v>
      </c>
      <c r="R94" s="130">
        <v>0</v>
      </c>
      <c r="S94" s="130">
        <v>31</v>
      </c>
      <c r="T94" s="130" t="s">
        <v>291</v>
      </c>
      <c r="U94" s="126" t="str">
        <f>IF(I94="","",_xlfn.XLOOKUP($I94,各类选项!$N$2:$N$22,各类选项!P$2:P$22))</f>
        <v>nyan</v>
      </c>
      <c r="V94" s="136" t="s">
        <v>237</v>
      </c>
      <c r="W94" s="127">
        <v>1.85</v>
      </c>
      <c r="X94" s="128">
        <v>0</v>
      </c>
      <c r="Y94" s="128">
        <v>1</v>
      </c>
      <c r="Z94" s="128">
        <v>0</v>
      </c>
      <c r="AA94" s="128">
        <v>50</v>
      </c>
      <c r="AB94" s="128" t="s">
        <v>291</v>
      </c>
      <c r="AC94" s="126" t="str">
        <f>IF(I94="","",_xlfn.XLOOKUP($I94,各类选项!$N$2:$N$22,各类选项!Q$2:Q$22))</f>
        <v>takakou</v>
      </c>
      <c r="AD94" s="136" t="s">
        <v>268</v>
      </c>
      <c r="AE94" s="129">
        <v>1.2</v>
      </c>
      <c r="AF94" s="130">
        <v>0</v>
      </c>
      <c r="AG94" s="130">
        <v>1</v>
      </c>
      <c r="AH94" s="130">
        <v>2</v>
      </c>
      <c r="AI94" s="130">
        <v>41</v>
      </c>
      <c r="AJ94" s="130" t="s">
        <v>413</v>
      </c>
      <c r="AK94" s="126" t="str">
        <f>IF(I94="","",_xlfn.XLOOKUP($I94,各类选项!$N$2:$N$22,各类选项!R$2:R$22))</f>
        <v>monop</v>
      </c>
      <c r="AL94" s="136" t="s">
        <v>211</v>
      </c>
      <c r="AM94" s="127">
        <v>0</v>
      </c>
      <c r="AN94" s="128">
        <v>0</v>
      </c>
      <c r="AO94" s="128">
        <v>0</v>
      </c>
      <c r="AP94" s="128">
        <v>0</v>
      </c>
      <c r="AQ94" s="128">
        <v>58</v>
      </c>
      <c r="AR94" s="128" t="s">
        <v>291</v>
      </c>
      <c r="AS94" s="126" t="str">
        <f>IF(原始数据!L94="","",原始数据!L94)</f>
        <v>bailu</v>
      </c>
      <c r="AT94" s="126" t="str">
        <f>IF(原始数据!AZ94="","",原始数据!AZ94)</f>
        <v>杂货商</v>
      </c>
      <c r="AU94" s="137">
        <v>0</v>
      </c>
      <c r="AV94" s="137">
        <v>0</v>
      </c>
      <c r="AW94" s="137">
        <v>12</v>
      </c>
      <c r="AX94" s="137">
        <v>0</v>
      </c>
      <c r="AY94" s="138">
        <v>7</v>
      </c>
      <c r="AZ94" s="133">
        <v>5</v>
      </c>
      <c r="BA94" s="133">
        <v>52</v>
      </c>
      <c r="BB94" s="95"/>
      <c r="BC94" s="95"/>
    </row>
    <row r="95" spans="1:55">
      <c r="A95" s="115">
        <f>输入错误检查!B94+_xlfn.IFS(K95="",0,K95=0,0,K95=1,1)</f>
        <v>0</v>
      </c>
      <c r="C95" s="125">
        <f>IF(原始数据!B95="","",原始数据!B95)</f>
        <v>5</v>
      </c>
      <c r="D95" s="125">
        <f>IF(原始数据!C95="","",原始数据!C95)</f>
        <v>3</v>
      </c>
      <c r="E95" s="125">
        <f>IF(原始数据!D95="","",原始数据!D95)</f>
        <v>1730</v>
      </c>
      <c r="F95" s="125" t="str">
        <f>IF(原始数据!E95="","",原始数据!E95)</f>
        <v>MRC</v>
      </c>
      <c r="G95" s="125" t="str">
        <f>IF(原始数据!F95="","",原始数据!F95)</f>
        <v>AXIZ</v>
      </c>
      <c r="H95" s="125">
        <f>IF(原始数据!G95="","",原始数据!G95)</f>
        <v>5</v>
      </c>
      <c r="I95" s="125" t="str">
        <f>原始数据!J95</f>
        <v/>
      </c>
      <c r="J95" s="125" t="str">
        <f>IF((原始数据!V95)="","",4-原始数据!V95)</f>
        <v/>
      </c>
      <c r="K95" s="125" t="str">
        <f t="shared" si="4"/>
        <v/>
      </c>
      <c r="L95" s="125">
        <f t="shared" si="5"/>
        <v>0</v>
      </c>
      <c r="M95" s="126" t="str">
        <f>IF(I95="","",_xlfn.XLOOKUP($I95,各类选项!$N$2:$N$22,各类选项!O$2:O$22))</f>
        <v/>
      </c>
      <c r="N95" s="139"/>
      <c r="O95" s="129"/>
      <c r="P95" s="130"/>
      <c r="Q95" s="130"/>
      <c r="R95" s="130"/>
      <c r="S95" s="130"/>
      <c r="T95" s="130"/>
      <c r="U95" s="126" t="str">
        <f>IF(I95="","",_xlfn.XLOOKUP($I95,各类选项!$N$2:$N$22,各类选项!P$2:P$22))</f>
        <v/>
      </c>
      <c r="V95" s="139"/>
      <c r="W95" s="127"/>
      <c r="X95" s="128"/>
      <c r="Y95" s="128"/>
      <c r="Z95" s="128"/>
      <c r="AA95" s="128"/>
      <c r="AB95" s="128"/>
      <c r="AC95" s="126" t="str">
        <f>IF(I95="","",_xlfn.XLOOKUP($I95,各类选项!$N$2:$N$22,各类选项!Q$2:Q$22))</f>
        <v/>
      </c>
      <c r="AD95" s="139"/>
      <c r="AE95" s="129"/>
      <c r="AF95" s="130"/>
      <c r="AG95" s="130"/>
      <c r="AH95" s="130"/>
      <c r="AI95" s="130"/>
      <c r="AJ95" s="130"/>
      <c r="AK95" s="126" t="str">
        <f>IF(I95="","",_xlfn.XLOOKUP($I95,各类选项!$N$2:$N$22,各类选项!R$2:R$22))</f>
        <v/>
      </c>
      <c r="AL95" s="139"/>
      <c r="AM95" s="127"/>
      <c r="AN95" s="128"/>
      <c r="AO95" s="128"/>
      <c r="AP95" s="128"/>
      <c r="AQ95" s="128"/>
      <c r="AR95" s="128"/>
      <c r="AS95" s="126" t="str">
        <f>IF(原始数据!L95="","",原始数据!L95)</f>
        <v/>
      </c>
      <c r="AT95" s="126" t="str">
        <f>IF(原始数据!AZ95="","",原始数据!AZ95)</f>
        <v/>
      </c>
      <c r="AU95" s="137"/>
      <c r="AV95" s="137"/>
      <c r="AW95" s="137"/>
      <c r="AX95" s="137"/>
      <c r="AY95" s="138"/>
      <c r="AZ95" s="133"/>
      <c r="BA95" s="133"/>
    </row>
    <row r="96" spans="1:55">
      <c r="A96" s="115">
        <f>输入错误检查!B95+_xlfn.IFS(K96="",0,K96=0,0,K96=1,1)</f>
        <v>0</v>
      </c>
      <c r="C96" s="125">
        <f>IF(原始数据!B96="","",原始数据!B96)</f>
        <v>5</v>
      </c>
      <c r="D96" s="125">
        <f>IF(原始数据!C96="","",原始数据!C96)</f>
        <v>3</v>
      </c>
      <c r="E96" s="125">
        <f>IF(原始数据!D96="","",原始数据!D96)</f>
        <v>1730</v>
      </c>
      <c r="F96" s="125" t="str">
        <f>IF(原始数据!E96="","",原始数据!E96)</f>
        <v>MRC</v>
      </c>
      <c r="G96" s="125" t="str">
        <f>IF(原始数据!F96="","",原始数据!F96)</f>
        <v>AXIZ</v>
      </c>
      <c r="H96" s="125">
        <f>IF(原始数据!G96="","",原始数据!G96)</f>
        <v>5</v>
      </c>
      <c r="I96" s="125" t="str">
        <f>原始数据!J96</f>
        <v/>
      </c>
      <c r="J96" s="125" t="str">
        <f>IF((原始数据!V96)="","",4-原始数据!V96)</f>
        <v/>
      </c>
      <c r="K96" s="125" t="str">
        <f t="shared" si="4"/>
        <v/>
      </c>
      <c r="L96" s="125">
        <f t="shared" si="5"/>
        <v>0</v>
      </c>
      <c r="M96" s="126" t="str">
        <f>IF(I96="","",_xlfn.XLOOKUP($I96,各类选项!$N$2:$N$22,各类选项!O$2:O$22))</f>
        <v/>
      </c>
      <c r="N96" s="139"/>
      <c r="O96" s="129"/>
      <c r="P96" s="130"/>
      <c r="Q96" s="130"/>
      <c r="R96" s="130"/>
      <c r="S96" s="130"/>
      <c r="T96" s="130"/>
      <c r="U96" s="126" t="str">
        <f>IF(I96="","",_xlfn.XLOOKUP($I96,各类选项!$N$2:$N$22,各类选项!P$2:P$22))</f>
        <v/>
      </c>
      <c r="V96" s="139"/>
      <c r="W96" s="127"/>
      <c r="X96" s="128"/>
      <c r="Y96" s="128"/>
      <c r="Z96" s="128"/>
      <c r="AA96" s="128"/>
      <c r="AB96" s="128"/>
      <c r="AC96" s="126" t="str">
        <f>IF(I96="","",_xlfn.XLOOKUP($I96,各类选项!$N$2:$N$22,各类选项!Q$2:Q$22))</f>
        <v/>
      </c>
      <c r="AD96" s="139"/>
      <c r="AE96" s="129"/>
      <c r="AF96" s="130"/>
      <c r="AG96" s="130"/>
      <c r="AH96" s="130"/>
      <c r="AI96" s="130"/>
      <c r="AJ96" s="130"/>
      <c r="AK96" s="126" t="str">
        <f>IF(I96="","",_xlfn.XLOOKUP($I96,各类选项!$N$2:$N$22,各类选项!R$2:R$22))</f>
        <v/>
      </c>
      <c r="AL96" s="139"/>
      <c r="AM96" s="127"/>
      <c r="AN96" s="128"/>
      <c r="AO96" s="128"/>
      <c r="AP96" s="128"/>
      <c r="AQ96" s="128"/>
      <c r="AR96" s="128"/>
      <c r="AS96" s="126" t="str">
        <f>IF(原始数据!L96="","",原始数据!L96)</f>
        <v/>
      </c>
      <c r="AT96" s="126" t="str">
        <f>IF(原始数据!AZ96="","",原始数据!AZ96)</f>
        <v/>
      </c>
      <c r="AU96" s="137"/>
      <c r="AV96" s="137"/>
      <c r="AW96" s="137"/>
      <c r="AX96" s="137"/>
      <c r="AY96" s="138"/>
      <c r="AZ96" s="133"/>
      <c r="BA96" s="133"/>
    </row>
    <row r="97" spans="1:55">
      <c r="A97" s="115">
        <f>输入错误检查!B96+_xlfn.IFS(K97="",0,K97=0,0,K97=1,1)</f>
        <v>0</v>
      </c>
      <c r="C97" s="125">
        <f>IF(原始数据!B97="","",原始数据!B97)</f>
        <v>5</v>
      </c>
      <c r="D97" s="125">
        <f>IF(原始数据!C97="","",原始数据!C97)</f>
        <v>3</v>
      </c>
      <c r="E97" s="125">
        <f>IF(原始数据!D97="","",原始数据!D97)</f>
        <v>1730</v>
      </c>
      <c r="F97" s="125" t="str">
        <f>IF(原始数据!E97="","",原始数据!E97)</f>
        <v>MRC</v>
      </c>
      <c r="G97" s="125" t="str">
        <f>IF(原始数据!F97="","",原始数据!F97)</f>
        <v>AXIZ</v>
      </c>
      <c r="H97" s="125" t="str">
        <f>IF(原始数据!G97="","",原始数据!G97)</f>
        <v>加</v>
      </c>
      <c r="I97" s="125" t="str">
        <f>原始数据!J97</f>
        <v/>
      </c>
      <c r="J97" s="125" t="str">
        <f>IF((原始数据!V97)="","",4-原始数据!V97)</f>
        <v/>
      </c>
      <c r="K97" s="125" t="str">
        <f t="shared" si="4"/>
        <v/>
      </c>
      <c r="L97" s="125">
        <f t="shared" si="5"/>
        <v>0</v>
      </c>
      <c r="M97" s="126" t="str">
        <f>IF(I97="","",_xlfn.XLOOKUP($I97,各类选项!$N$2:$N$22,各类选项!O$2:O$22))</f>
        <v/>
      </c>
      <c r="N97" s="139"/>
      <c r="O97" s="129"/>
      <c r="P97" s="130"/>
      <c r="Q97" s="130"/>
      <c r="R97" s="130"/>
      <c r="S97" s="130"/>
      <c r="T97" s="130"/>
      <c r="U97" s="126" t="str">
        <f>IF(I97="","",_xlfn.XLOOKUP($I97,各类选项!$N$2:$N$22,各类选项!P$2:P$22))</f>
        <v/>
      </c>
      <c r="V97" s="139"/>
      <c r="W97" s="127"/>
      <c r="X97" s="128"/>
      <c r="Y97" s="128"/>
      <c r="Z97" s="128"/>
      <c r="AA97" s="128"/>
      <c r="AB97" s="128"/>
      <c r="AC97" s="126" t="str">
        <f>IF(I97="","",_xlfn.XLOOKUP($I97,各类选项!$N$2:$N$22,各类选项!Q$2:Q$22))</f>
        <v/>
      </c>
      <c r="AD97" s="139"/>
      <c r="AE97" s="129"/>
      <c r="AF97" s="130"/>
      <c r="AG97" s="130"/>
      <c r="AH97" s="130"/>
      <c r="AI97" s="130"/>
      <c r="AJ97" s="130"/>
      <c r="AK97" s="126" t="str">
        <f>IF(I97="","",_xlfn.XLOOKUP($I97,各类选项!$N$2:$N$22,各类选项!R$2:R$22))</f>
        <v/>
      </c>
      <c r="AL97" s="139"/>
      <c r="AM97" s="127"/>
      <c r="AN97" s="128"/>
      <c r="AO97" s="128"/>
      <c r="AP97" s="128"/>
      <c r="AQ97" s="128"/>
      <c r="AR97" s="128"/>
      <c r="AS97" s="126" t="str">
        <f>IF(原始数据!L97="","",原始数据!L97)</f>
        <v/>
      </c>
      <c r="AT97" s="126" t="str">
        <f>IF(原始数据!AZ97="","",原始数据!AZ97)</f>
        <v/>
      </c>
      <c r="AU97" s="137"/>
      <c r="AV97" s="137"/>
      <c r="AW97" s="137"/>
      <c r="AX97" s="137"/>
      <c r="AY97" s="138"/>
      <c r="AZ97" s="133"/>
      <c r="BA97" s="133"/>
    </row>
    <row r="98" spans="1:55">
      <c r="A98" s="115">
        <f>输入错误检查!B97+_xlfn.IFS(K98="",0,K98=0,0,K98=1,1)</f>
        <v>0</v>
      </c>
      <c r="C98" s="125">
        <f>IF(原始数据!B98="","",原始数据!B98)</f>
        <v>5</v>
      </c>
      <c r="D98" s="125">
        <f>IF(原始数据!C98="","",原始数据!C98)</f>
        <v>3</v>
      </c>
      <c r="E98" s="125">
        <f>IF(原始数据!D98="","",原始数据!D98)</f>
        <v>1730</v>
      </c>
      <c r="F98" s="125" t="str">
        <f>IF(原始数据!E98="","",原始数据!E98)</f>
        <v>MRC</v>
      </c>
      <c r="G98" s="125" t="str">
        <f>IF(原始数据!F98="","",原始数据!F98)</f>
        <v>AXIZ</v>
      </c>
      <c r="H98" s="125" t="str">
        <f>IF(原始数据!G98="","",原始数据!G98)</f>
        <v>加</v>
      </c>
      <c r="I98" s="125" t="str">
        <f>原始数据!J98</f>
        <v/>
      </c>
      <c r="J98" s="125" t="str">
        <f>IF((原始数据!V98)="","",4-原始数据!V98)</f>
        <v/>
      </c>
      <c r="K98" s="125" t="str">
        <f t="shared" si="4"/>
        <v/>
      </c>
      <c r="L98" s="125">
        <f t="shared" si="5"/>
        <v>0</v>
      </c>
      <c r="M98" s="126" t="str">
        <f>IF(I98="","",_xlfn.XLOOKUP($I98,各类选项!$N$2:$N$22,各类选项!O$2:O$22))</f>
        <v/>
      </c>
      <c r="N98" s="139"/>
      <c r="O98" s="129"/>
      <c r="P98" s="130"/>
      <c r="Q98" s="130"/>
      <c r="R98" s="130"/>
      <c r="S98" s="130"/>
      <c r="T98" s="130"/>
      <c r="U98" s="126" t="str">
        <f>IF(I98="","",_xlfn.XLOOKUP($I98,各类选项!$N$2:$N$22,各类选项!P$2:P$22))</f>
        <v/>
      </c>
      <c r="V98" s="139"/>
      <c r="W98" s="127"/>
      <c r="X98" s="128"/>
      <c r="Y98" s="128"/>
      <c r="Z98" s="128"/>
      <c r="AA98" s="128"/>
      <c r="AB98" s="128"/>
      <c r="AC98" s="126" t="str">
        <f>IF(I98="","",_xlfn.XLOOKUP($I98,各类选项!$N$2:$N$22,各类选项!Q$2:Q$22))</f>
        <v/>
      </c>
      <c r="AD98" s="139"/>
      <c r="AE98" s="129"/>
      <c r="AF98" s="130"/>
      <c r="AG98" s="130"/>
      <c r="AH98" s="130"/>
      <c r="AI98" s="130"/>
      <c r="AJ98" s="130"/>
      <c r="AK98" s="126" t="str">
        <f>IF(I98="","",_xlfn.XLOOKUP($I98,各类选项!$N$2:$N$22,各类选项!R$2:R$22))</f>
        <v/>
      </c>
      <c r="AL98" s="139"/>
      <c r="AM98" s="127"/>
      <c r="AN98" s="128"/>
      <c r="AO98" s="128"/>
      <c r="AP98" s="128"/>
      <c r="AQ98" s="128"/>
      <c r="AR98" s="128"/>
      <c r="AS98" s="126" t="str">
        <f>IF(原始数据!L98="","",原始数据!L98)</f>
        <v/>
      </c>
      <c r="AT98" s="126" t="str">
        <f>IF(原始数据!AZ98="","",原始数据!AZ98)</f>
        <v/>
      </c>
      <c r="AU98" s="137"/>
      <c r="AV98" s="137"/>
      <c r="AW98" s="137"/>
      <c r="AX98" s="137"/>
      <c r="AY98" s="138"/>
      <c r="AZ98" s="133"/>
      <c r="BA98" s="133"/>
    </row>
    <row r="99" spans="1:55">
      <c r="A99" s="115">
        <f>输入错误检查!B98+_xlfn.IFS(K99="",0,K99=0,0,K99=1,1)</f>
        <v>1</v>
      </c>
      <c r="C99" s="125">
        <f>IF(原始数据!B99="","",原始数据!B99)</f>
        <v>5</v>
      </c>
      <c r="D99" s="125">
        <f>IF(原始数据!C99="","",原始数据!C99)</f>
        <v>4</v>
      </c>
      <c r="E99" s="125">
        <f>IF(原始数据!D99="","",原始数据!D99)</f>
        <v>1400</v>
      </c>
      <c r="F99" s="125" t="str">
        <f>IF(原始数据!E99="","",原始数据!E99)</f>
        <v>TE</v>
      </c>
      <c r="G99" s="125" t="str">
        <f>IF(原始数据!F99="","",原始数据!F99)</f>
        <v>FPX.ZQ</v>
      </c>
      <c r="H99" s="125">
        <f>IF(原始数据!G99="","",原始数据!G99)</f>
        <v>1</v>
      </c>
      <c r="I99" s="125" t="str">
        <f>原始数据!J99</f>
        <v>TE</v>
      </c>
      <c r="J99" s="125">
        <f>IF((原始数据!V99)="","",4-原始数据!V99)</f>
        <v>2</v>
      </c>
      <c r="K99" s="125">
        <f t="shared" si="4"/>
        <v>1</v>
      </c>
      <c r="L99" s="125">
        <f t="shared" si="5"/>
        <v>2</v>
      </c>
      <c r="M99" s="126" t="str">
        <f>IF(I99="","",_xlfn.XLOOKUP($I99,各类选项!$N$2:$N$22,各类选项!O$2:O$22))</f>
        <v>drop</v>
      </c>
      <c r="N99" s="126" t="s">
        <v>86</v>
      </c>
      <c r="O99" s="127">
        <v>0</v>
      </c>
      <c r="P99" s="128">
        <v>0</v>
      </c>
      <c r="Q99" s="128">
        <v>0</v>
      </c>
      <c r="R99" s="128">
        <v>0</v>
      </c>
      <c r="S99" s="128">
        <v>125</v>
      </c>
      <c r="T99" s="128" t="s">
        <v>291</v>
      </c>
      <c r="U99" s="126" t="str">
        <f>IF(I99="","",_xlfn.XLOOKUP($I99,各类选项!$N$2:$N$22,各类选项!P$2:P$22))</f>
        <v>libao</v>
      </c>
      <c r="V99" s="126" t="s">
        <v>235</v>
      </c>
      <c r="W99" s="129">
        <v>2.16</v>
      </c>
      <c r="X99" s="130">
        <v>0</v>
      </c>
      <c r="Y99" s="130">
        <v>2</v>
      </c>
      <c r="Z99" s="130">
        <v>0</v>
      </c>
      <c r="AA99" s="130">
        <v>76</v>
      </c>
      <c r="AB99" s="130" t="s">
        <v>413</v>
      </c>
      <c r="AC99" s="126" t="str">
        <f>IF(I99="","",_xlfn.XLOOKUP($I99,各类选项!$N$2:$N$22,各类选项!Q$2:Q$22))</f>
        <v>lconfid</v>
      </c>
      <c r="AD99" s="126" t="s">
        <v>261</v>
      </c>
      <c r="AE99" s="127">
        <v>2.76</v>
      </c>
      <c r="AF99" s="128">
        <v>0</v>
      </c>
      <c r="AG99" s="128">
        <v>1</v>
      </c>
      <c r="AH99" s="128">
        <v>2</v>
      </c>
      <c r="AI99" s="128">
        <v>43</v>
      </c>
      <c r="AJ99" s="128" t="s">
        <v>413</v>
      </c>
      <c r="AK99" s="126" t="str">
        <f>IF(I99="","",_xlfn.XLOOKUP($I99,各类选项!$N$2:$N$22,各类选项!R$2:R$22))</f>
        <v>maom</v>
      </c>
      <c r="AL99" s="126" t="s">
        <v>255</v>
      </c>
      <c r="AM99" s="129">
        <v>3.2</v>
      </c>
      <c r="AN99" s="130">
        <v>0</v>
      </c>
      <c r="AO99" s="130">
        <v>0</v>
      </c>
      <c r="AP99" s="130">
        <v>0</v>
      </c>
      <c r="AQ99" s="130">
        <v>56</v>
      </c>
      <c r="AR99" s="130" t="s">
        <v>291</v>
      </c>
      <c r="AS99" s="126" t="str">
        <f>IF(原始数据!L99="","",原始数据!L99)</f>
        <v>dongx</v>
      </c>
      <c r="AT99" s="126" t="str">
        <f>IF(原始数据!AZ99="","",原始数据!AZ99)</f>
        <v>台球手</v>
      </c>
      <c r="AU99" s="131">
        <v>0</v>
      </c>
      <c r="AV99" s="131">
        <v>5</v>
      </c>
      <c r="AW99" s="131">
        <v>11</v>
      </c>
      <c r="AX99" s="131">
        <v>2</v>
      </c>
      <c r="AY99" s="132">
        <v>6</v>
      </c>
      <c r="AZ99" s="133">
        <v>7</v>
      </c>
      <c r="BA99" s="133">
        <v>15</v>
      </c>
      <c r="BB99" s="134" t="s">
        <v>82</v>
      </c>
      <c r="BC99" s="134"/>
    </row>
    <row r="100" spans="1:55">
      <c r="A100" s="115">
        <f>输入错误检查!B99+_xlfn.IFS(K100="",0,K100=0,0,K100=1,1)</f>
        <v>1</v>
      </c>
      <c r="C100" s="125">
        <f>IF(原始数据!B100="","",原始数据!B100)</f>
        <v>5</v>
      </c>
      <c r="D100" s="125">
        <f>IF(原始数据!C100="","",原始数据!C100)</f>
        <v>4</v>
      </c>
      <c r="E100" s="125">
        <f>IF(原始数据!D100="","",原始数据!D100)</f>
        <v>1400</v>
      </c>
      <c r="F100" s="125" t="str">
        <f>IF(原始数据!E100="","",原始数据!E100)</f>
        <v>TE</v>
      </c>
      <c r="G100" s="125" t="str">
        <f>IF(原始数据!F100="","",原始数据!F100)</f>
        <v>FPX.ZQ</v>
      </c>
      <c r="H100" s="125">
        <f>IF(原始数据!G100="","",原始数据!G100)</f>
        <v>1</v>
      </c>
      <c r="I100" s="125" t="str">
        <f>原始数据!J100</f>
        <v>FPX.ZQ</v>
      </c>
      <c r="J100" s="125">
        <f>IF((原始数据!V100)="","",4-原始数据!V100)</f>
        <v>2</v>
      </c>
      <c r="K100" s="125">
        <f t="shared" si="4"/>
        <v>1</v>
      </c>
      <c r="L100" s="125">
        <f t="shared" si="5"/>
        <v>2</v>
      </c>
      <c r="M100" s="126" t="str">
        <f>IF(I100="","",_xlfn.XLOOKUP($I100,各类选项!$N$2:$N$22,各类选项!O$2:O$22))</f>
        <v>sans</v>
      </c>
      <c r="N100" s="126" t="s">
        <v>221</v>
      </c>
      <c r="O100" s="127">
        <v>0</v>
      </c>
      <c r="P100" s="128">
        <v>0</v>
      </c>
      <c r="Q100" s="128">
        <v>0</v>
      </c>
      <c r="R100" s="128">
        <v>0</v>
      </c>
      <c r="S100" s="128">
        <v>79</v>
      </c>
      <c r="T100" s="128" t="s">
        <v>291</v>
      </c>
      <c r="U100" s="126" t="str">
        <f>IF(I100="","",_xlfn.XLOOKUP($I100,各类选项!$N$2:$N$22,各类选项!P$2:P$22))</f>
        <v>lin</v>
      </c>
      <c r="V100" s="126" t="s">
        <v>224</v>
      </c>
      <c r="W100" s="129">
        <v>1.38</v>
      </c>
      <c r="X100" s="130">
        <v>0</v>
      </c>
      <c r="Y100" s="130">
        <v>2</v>
      </c>
      <c r="Z100" s="130">
        <v>0</v>
      </c>
      <c r="AA100" s="130">
        <v>24</v>
      </c>
      <c r="AB100" s="130" t="s">
        <v>413</v>
      </c>
      <c r="AC100" s="126" t="str">
        <f>IF(I100="","",_xlfn.XLOOKUP($I100,各类选项!$N$2:$N$22,各类选项!Q$2:Q$22))</f>
        <v>yuan</v>
      </c>
      <c r="AD100" s="126" t="s">
        <v>97</v>
      </c>
      <c r="AE100" s="127">
        <v>1.72</v>
      </c>
      <c r="AF100" s="128">
        <v>2</v>
      </c>
      <c r="AG100" s="128">
        <v>0</v>
      </c>
      <c r="AH100" s="128">
        <v>0</v>
      </c>
      <c r="AI100" s="128">
        <v>87</v>
      </c>
      <c r="AJ100" s="128" t="s">
        <v>291</v>
      </c>
      <c r="AK100" s="126" t="str">
        <f>IF(I100="","",_xlfn.XLOOKUP($I100,各类选项!$N$2:$N$22,各类选项!R$2:R$22))</f>
        <v>stian</v>
      </c>
      <c r="AL100" s="126" t="s">
        <v>183</v>
      </c>
      <c r="AM100" s="129">
        <v>2.47</v>
      </c>
      <c r="AN100" s="130">
        <v>0</v>
      </c>
      <c r="AO100" s="130">
        <v>0</v>
      </c>
      <c r="AP100" s="130">
        <v>1</v>
      </c>
      <c r="AQ100" s="130">
        <v>19</v>
      </c>
      <c r="AR100" s="130" t="s">
        <v>413</v>
      </c>
      <c r="AS100" s="126" t="str">
        <f>IF(原始数据!L100="","",原始数据!L100)</f>
        <v>ppei</v>
      </c>
      <c r="AT100" s="126" t="str">
        <f>IF(原始数据!AZ100="","",原始数据!AZ100)</f>
        <v>蜡像师</v>
      </c>
      <c r="AU100" s="131">
        <v>0</v>
      </c>
      <c r="AV100" s="131">
        <v>4</v>
      </c>
      <c r="AW100" s="131">
        <v>10</v>
      </c>
      <c r="AX100" s="131">
        <v>0</v>
      </c>
      <c r="AY100" s="132">
        <v>5</v>
      </c>
      <c r="AZ100" s="133">
        <v>5</v>
      </c>
      <c r="BA100" s="133">
        <v>51</v>
      </c>
      <c r="BB100" s="95"/>
      <c r="BC100" s="95"/>
    </row>
    <row r="101" spans="1:55">
      <c r="A101" s="115">
        <f>输入错误检查!B100+_xlfn.IFS(K101="",0,K101=0,0,K101=1,1)</f>
        <v>1</v>
      </c>
      <c r="C101" s="125">
        <f>IF(原始数据!B101="","",原始数据!B101)</f>
        <v>5</v>
      </c>
      <c r="D101" s="125">
        <f>IF(原始数据!C101="","",原始数据!C101)</f>
        <v>4</v>
      </c>
      <c r="E101" s="125">
        <f>IF(原始数据!D101="","",原始数据!D101)</f>
        <v>1400</v>
      </c>
      <c r="F101" s="125" t="str">
        <f>IF(原始数据!E101="","",原始数据!E101)</f>
        <v>TE</v>
      </c>
      <c r="G101" s="125" t="str">
        <f>IF(原始数据!F101="","",原始数据!F101)</f>
        <v>FPX.ZQ</v>
      </c>
      <c r="H101" s="125">
        <f>IF(原始数据!G101="","",原始数据!G101)</f>
        <v>2</v>
      </c>
      <c r="I101" s="125" t="str">
        <f>原始数据!J101</f>
        <v>FPX.ZQ</v>
      </c>
      <c r="J101" s="125">
        <f>IF((原始数据!V101)="","",4-原始数据!V101)</f>
        <v>2</v>
      </c>
      <c r="K101" s="125">
        <f t="shared" si="4"/>
        <v>1</v>
      </c>
      <c r="L101" s="125">
        <f t="shared" si="5"/>
        <v>2</v>
      </c>
      <c r="M101" s="126" t="str">
        <f>IF(I101="","",_xlfn.XLOOKUP($I101,各类选项!$N$2:$N$22,各类选项!O$2:O$22))</f>
        <v>sans</v>
      </c>
      <c r="N101" s="126" t="s">
        <v>86</v>
      </c>
      <c r="O101" s="127">
        <v>0.5</v>
      </c>
      <c r="P101" s="128">
        <v>0</v>
      </c>
      <c r="Q101" s="128">
        <v>1</v>
      </c>
      <c r="R101" s="128">
        <v>0</v>
      </c>
      <c r="S101" s="128">
        <v>63</v>
      </c>
      <c r="T101" s="128" t="s">
        <v>291</v>
      </c>
      <c r="U101" s="126" t="str">
        <f>IF(I101="","",_xlfn.XLOOKUP($I101,各类选项!$N$2:$N$22,各类选项!P$2:P$22))</f>
        <v>lin</v>
      </c>
      <c r="V101" s="126" t="s">
        <v>164</v>
      </c>
      <c r="W101" s="129">
        <v>1.94</v>
      </c>
      <c r="X101" s="130">
        <v>0</v>
      </c>
      <c r="Y101" s="130">
        <v>2</v>
      </c>
      <c r="Z101" s="130">
        <v>2</v>
      </c>
      <c r="AA101" s="130">
        <v>45</v>
      </c>
      <c r="AB101" s="130" t="s">
        <v>413</v>
      </c>
      <c r="AC101" s="126" t="str">
        <f>IF(I101="","",_xlfn.XLOOKUP($I101,各类选项!$N$2:$N$22,各类选项!Q$2:Q$22))</f>
        <v>yuan</v>
      </c>
      <c r="AD101" s="126" t="s">
        <v>226</v>
      </c>
      <c r="AE101" s="127">
        <v>1.87</v>
      </c>
      <c r="AF101" s="128">
        <v>0</v>
      </c>
      <c r="AG101" s="128">
        <v>0</v>
      </c>
      <c r="AH101" s="128">
        <v>0</v>
      </c>
      <c r="AI101" s="128">
        <v>95</v>
      </c>
      <c r="AJ101" s="128" t="s">
        <v>413</v>
      </c>
      <c r="AK101" s="126" t="str">
        <f>IF(I101="","",_xlfn.XLOOKUP($I101,各类选项!$N$2:$N$22,各类选项!R$2:R$22))</f>
        <v>stian</v>
      </c>
      <c r="AL101" s="126" t="s">
        <v>266</v>
      </c>
      <c r="AM101" s="129">
        <v>1.97</v>
      </c>
      <c r="AN101" s="130">
        <v>0</v>
      </c>
      <c r="AO101" s="130">
        <v>1</v>
      </c>
      <c r="AP101" s="130">
        <v>1</v>
      </c>
      <c r="AQ101" s="130">
        <v>72</v>
      </c>
      <c r="AR101" s="130" t="s">
        <v>291</v>
      </c>
      <c r="AS101" s="126" t="str">
        <f>IF(原始数据!L101="","",原始数据!L101)</f>
        <v>ppei</v>
      </c>
      <c r="AT101" s="126" t="str">
        <f>IF(原始数据!AZ101="","",原始数据!AZ101)</f>
        <v>歌剧演员</v>
      </c>
      <c r="AU101" s="131">
        <v>0</v>
      </c>
      <c r="AV101" s="131">
        <v>6</v>
      </c>
      <c r="AW101" s="131">
        <v>15</v>
      </c>
      <c r="AX101" s="131">
        <v>1</v>
      </c>
      <c r="AY101" s="132">
        <v>8</v>
      </c>
      <c r="AZ101" s="133">
        <v>8</v>
      </c>
      <c r="BA101" s="133">
        <v>29</v>
      </c>
      <c r="BB101" s="95"/>
      <c r="BC101" s="95"/>
    </row>
    <row r="102" spans="1:55">
      <c r="A102" s="115">
        <f>输入错误检查!B101+_xlfn.IFS(K102="",0,K102=0,0,K102=1,1)</f>
        <v>1</v>
      </c>
      <c r="C102" s="125">
        <f>IF(原始数据!B102="","",原始数据!B102)</f>
        <v>5</v>
      </c>
      <c r="D102" s="125">
        <f>IF(原始数据!C102="","",原始数据!C102)</f>
        <v>4</v>
      </c>
      <c r="E102" s="125">
        <f>IF(原始数据!D102="","",原始数据!D102)</f>
        <v>1400</v>
      </c>
      <c r="F102" s="125" t="str">
        <f>IF(原始数据!E102="","",原始数据!E102)</f>
        <v>TE</v>
      </c>
      <c r="G102" s="125" t="str">
        <f>IF(原始数据!F102="","",原始数据!F102)</f>
        <v>FPX.ZQ</v>
      </c>
      <c r="H102" s="125">
        <f>IF(原始数据!G102="","",原始数据!G102)</f>
        <v>2</v>
      </c>
      <c r="I102" s="125" t="str">
        <f>原始数据!J102</f>
        <v>TE</v>
      </c>
      <c r="J102" s="125">
        <f>IF((原始数据!V102)="","",4-原始数据!V102)</f>
        <v>2</v>
      </c>
      <c r="K102" s="125">
        <f t="shared" si="4"/>
        <v>1</v>
      </c>
      <c r="L102" s="125">
        <f t="shared" si="5"/>
        <v>2</v>
      </c>
      <c r="M102" s="126" t="str">
        <f>IF(I102="","",_xlfn.XLOOKUP($I102,各类选项!$N$2:$N$22,各类选项!O$2:O$22))</f>
        <v>drop</v>
      </c>
      <c r="N102" s="126" t="s">
        <v>230</v>
      </c>
      <c r="O102" s="127">
        <v>2.39</v>
      </c>
      <c r="P102" s="128">
        <v>0</v>
      </c>
      <c r="Q102" s="128">
        <v>0</v>
      </c>
      <c r="R102" s="128">
        <v>2</v>
      </c>
      <c r="S102" s="128">
        <v>8</v>
      </c>
      <c r="T102" s="128" t="s">
        <v>413</v>
      </c>
      <c r="U102" s="126" t="str">
        <f>IF(I102="","",_xlfn.XLOOKUP($I102,各类选项!$N$2:$N$22,各类选项!P$2:P$22))</f>
        <v>libao</v>
      </c>
      <c r="V102" s="126" t="s">
        <v>164</v>
      </c>
      <c r="W102" s="129">
        <v>0.61</v>
      </c>
      <c r="X102" s="130">
        <v>0</v>
      </c>
      <c r="Y102" s="130">
        <v>2</v>
      </c>
      <c r="Z102" s="130">
        <v>0</v>
      </c>
      <c r="AA102" s="130">
        <v>99</v>
      </c>
      <c r="AB102" s="130" t="s">
        <v>291</v>
      </c>
      <c r="AC102" s="126" t="str">
        <f>IF(I102="","",_xlfn.XLOOKUP($I102,各类选项!$N$2:$N$22,各类选项!Q$2:Q$22))</f>
        <v>lconfid</v>
      </c>
      <c r="AD102" s="126" t="s">
        <v>266</v>
      </c>
      <c r="AE102" s="127">
        <v>0</v>
      </c>
      <c r="AF102" s="128">
        <v>0</v>
      </c>
      <c r="AG102" s="128">
        <v>0</v>
      </c>
      <c r="AH102" s="128">
        <v>0</v>
      </c>
      <c r="AI102" s="128">
        <v>91</v>
      </c>
      <c r="AJ102" s="128" t="s">
        <v>291</v>
      </c>
      <c r="AK102" s="126" t="str">
        <f>IF(I102="","",_xlfn.XLOOKUP($I102,各类选项!$N$2:$N$22,各类选项!R$2:R$22))</f>
        <v>maom</v>
      </c>
      <c r="AL102" s="126" t="s">
        <v>226</v>
      </c>
      <c r="AM102" s="129">
        <v>2.48</v>
      </c>
      <c r="AN102" s="130">
        <v>0</v>
      </c>
      <c r="AO102" s="130">
        <v>1</v>
      </c>
      <c r="AP102" s="130">
        <v>0</v>
      </c>
      <c r="AQ102" s="130">
        <v>16</v>
      </c>
      <c r="AR102" s="130" t="s">
        <v>413</v>
      </c>
      <c r="AS102" s="126" t="str">
        <f>IF(原始数据!L102="","",原始数据!L102)</f>
        <v>dongx</v>
      </c>
      <c r="AT102" s="126" t="str">
        <f>IF(原始数据!AZ102="","",原始数据!AZ102)</f>
        <v>歌剧演员</v>
      </c>
      <c r="AU102" s="131">
        <v>0</v>
      </c>
      <c r="AV102" s="131">
        <v>3</v>
      </c>
      <c r="AW102" s="131">
        <v>12</v>
      </c>
      <c r="AX102" s="131">
        <v>0</v>
      </c>
      <c r="AY102" s="132">
        <v>5</v>
      </c>
      <c r="AZ102" s="133">
        <v>5</v>
      </c>
      <c r="BA102" s="133">
        <v>33</v>
      </c>
      <c r="BB102" s="95"/>
      <c r="BC102" s="95"/>
    </row>
    <row r="103" spans="1:55">
      <c r="A103" s="115">
        <f>输入错误检查!B102+_xlfn.IFS(K103="",0,K103=0,0,K103=1,1)</f>
        <v>1</v>
      </c>
      <c r="C103" s="125">
        <f>IF(原始数据!B103="","",原始数据!B103)</f>
        <v>5</v>
      </c>
      <c r="D103" s="125">
        <f>IF(原始数据!C103="","",原始数据!C103)</f>
        <v>4</v>
      </c>
      <c r="E103" s="125">
        <f>IF(原始数据!D103="","",原始数据!D103)</f>
        <v>1400</v>
      </c>
      <c r="F103" s="125" t="str">
        <f>IF(原始数据!E103="","",原始数据!E103)</f>
        <v>TE</v>
      </c>
      <c r="G103" s="125" t="str">
        <f>IF(原始数据!F103="","",原始数据!F103)</f>
        <v>FPX.ZQ</v>
      </c>
      <c r="H103" s="125">
        <f>IF(原始数据!G103="","",原始数据!G103)</f>
        <v>3</v>
      </c>
      <c r="I103" s="125" t="str">
        <f>原始数据!J103</f>
        <v>TE</v>
      </c>
      <c r="J103" s="125">
        <f>IF((原始数据!V103)="","",4-原始数据!V103)</f>
        <v>2</v>
      </c>
      <c r="K103" s="125">
        <f t="shared" si="4"/>
        <v>1</v>
      </c>
      <c r="L103" s="125">
        <f t="shared" si="5"/>
        <v>2</v>
      </c>
      <c r="M103" s="126" t="str">
        <f>IF(I103="","",_xlfn.XLOOKUP($I103,各类选项!$N$2:$N$22,各类选项!O$2:O$22))</f>
        <v>drop</v>
      </c>
      <c r="N103" s="126" t="s">
        <v>269</v>
      </c>
      <c r="O103" s="127">
        <v>1.33</v>
      </c>
      <c r="P103" s="128">
        <v>0</v>
      </c>
      <c r="Q103" s="128">
        <v>1</v>
      </c>
      <c r="R103" s="128">
        <v>0</v>
      </c>
      <c r="S103" s="128">
        <v>29</v>
      </c>
      <c r="T103" s="128" t="s">
        <v>413</v>
      </c>
      <c r="U103" s="126" t="str">
        <f>IF(I103="","",_xlfn.XLOOKUP($I103,各类选项!$N$2:$N$22,各类选项!P$2:P$22))</f>
        <v>libao</v>
      </c>
      <c r="V103" s="126" t="s">
        <v>268</v>
      </c>
      <c r="W103" s="129">
        <v>1.67</v>
      </c>
      <c r="X103" s="130">
        <v>0</v>
      </c>
      <c r="Y103" s="130">
        <v>1</v>
      </c>
      <c r="Z103" s="130">
        <v>0</v>
      </c>
      <c r="AA103" s="130">
        <v>40</v>
      </c>
      <c r="AB103" s="130" t="s">
        <v>291</v>
      </c>
      <c r="AC103" s="126" t="str">
        <f>IF(I103="","",_xlfn.XLOOKUP($I103,各类选项!$N$2:$N$22,各类选项!Q$2:Q$22))</f>
        <v>lconfid</v>
      </c>
      <c r="AD103" s="126" t="s">
        <v>259</v>
      </c>
      <c r="AE103" s="127">
        <v>2</v>
      </c>
      <c r="AF103" s="128">
        <v>0</v>
      </c>
      <c r="AG103" s="128">
        <v>0</v>
      </c>
      <c r="AH103" s="128">
        <v>0</v>
      </c>
      <c r="AI103" s="128">
        <v>5</v>
      </c>
      <c r="AJ103" s="128" t="s">
        <v>413</v>
      </c>
      <c r="AK103" s="126" t="str">
        <f>IF(I103="","",_xlfn.XLOOKUP($I103,各类选项!$N$2:$N$22,各类选项!R$2:R$22))</f>
        <v>maom</v>
      </c>
      <c r="AL103" s="126" t="s">
        <v>174</v>
      </c>
      <c r="AM103" s="129">
        <v>0</v>
      </c>
      <c r="AN103" s="130">
        <v>0</v>
      </c>
      <c r="AO103" s="130">
        <v>0</v>
      </c>
      <c r="AP103" s="130">
        <v>0</v>
      </c>
      <c r="AQ103" s="130">
        <v>121</v>
      </c>
      <c r="AR103" s="130" t="s">
        <v>291</v>
      </c>
      <c r="AS103" s="126" t="str">
        <f>IF(原始数据!L103="","",原始数据!L103)</f>
        <v>dongx</v>
      </c>
      <c r="AT103" s="126" t="str">
        <f>IF(原始数据!AZ103="","",原始数据!AZ103)</f>
        <v>鹿头</v>
      </c>
      <c r="AU103" s="131">
        <v>0</v>
      </c>
      <c r="AV103" s="131">
        <v>4</v>
      </c>
      <c r="AW103" s="131">
        <v>15</v>
      </c>
      <c r="AX103" s="131">
        <v>0</v>
      </c>
      <c r="AY103" s="132">
        <v>5</v>
      </c>
      <c r="AZ103" s="133">
        <v>4</v>
      </c>
      <c r="BA103" s="133">
        <v>49</v>
      </c>
      <c r="BB103" s="95"/>
      <c r="BC103" s="95"/>
    </row>
    <row r="104" spans="1:55">
      <c r="A104" s="115">
        <f>输入错误检查!B103+_xlfn.IFS(K104="",0,K104=0,0,K104=1,1)</f>
        <v>1</v>
      </c>
      <c r="C104" s="125">
        <f>IF(原始数据!B104="","",原始数据!B104)</f>
        <v>5</v>
      </c>
      <c r="D104" s="125">
        <f>IF(原始数据!C104="","",原始数据!C104)</f>
        <v>4</v>
      </c>
      <c r="E104" s="125">
        <f>IF(原始数据!D104="","",原始数据!D104)</f>
        <v>1400</v>
      </c>
      <c r="F104" s="125" t="str">
        <f>IF(原始数据!E104="","",原始数据!E104)</f>
        <v>TE</v>
      </c>
      <c r="G104" s="125" t="str">
        <f>IF(原始数据!F104="","",原始数据!F104)</f>
        <v>FPX.ZQ</v>
      </c>
      <c r="H104" s="125">
        <f>IF(原始数据!G104="","",原始数据!G104)</f>
        <v>3</v>
      </c>
      <c r="I104" s="125" t="str">
        <f>原始数据!J104</f>
        <v>FPX.ZQ</v>
      </c>
      <c r="J104" s="125">
        <f>IF((原始数据!V104)="","",4-原始数据!V104)</f>
        <v>2</v>
      </c>
      <c r="K104" s="125">
        <f t="shared" si="4"/>
        <v>1</v>
      </c>
      <c r="L104" s="125">
        <f t="shared" si="5"/>
        <v>2</v>
      </c>
      <c r="M104" s="126" t="str">
        <f>IF(I104="","",_xlfn.XLOOKUP($I104,各类选项!$N$2:$N$22,各类选项!O$2:O$22))</f>
        <v>sans</v>
      </c>
      <c r="N104" s="126" t="s">
        <v>174</v>
      </c>
      <c r="O104" s="127">
        <v>1.47</v>
      </c>
      <c r="P104" s="128">
        <v>0</v>
      </c>
      <c r="Q104" s="128">
        <v>2</v>
      </c>
      <c r="R104" s="128">
        <v>0</v>
      </c>
      <c r="S104" s="128">
        <v>56</v>
      </c>
      <c r="T104" s="128" t="s">
        <v>291</v>
      </c>
      <c r="U104" s="126" t="str">
        <f>IF(I104="","",_xlfn.XLOOKUP($I104,各类选项!$N$2:$N$22,各类选项!P$2:P$22))</f>
        <v>lin</v>
      </c>
      <c r="V104" s="126" t="s">
        <v>268</v>
      </c>
      <c r="W104" s="129">
        <v>0.54</v>
      </c>
      <c r="X104" s="130">
        <v>0</v>
      </c>
      <c r="Y104" s="130">
        <v>1</v>
      </c>
      <c r="Z104" s="130">
        <v>0</v>
      </c>
      <c r="AA104" s="130">
        <v>58</v>
      </c>
      <c r="AB104" s="130" t="s">
        <v>291</v>
      </c>
      <c r="AC104" s="126" t="str">
        <f>IF(I104="","",_xlfn.XLOOKUP($I104,各类选项!$N$2:$N$22,各类选项!Q$2:Q$22))</f>
        <v>yuan</v>
      </c>
      <c r="AD104" s="126" t="s">
        <v>214</v>
      </c>
      <c r="AE104" s="127">
        <v>1.31</v>
      </c>
      <c r="AF104" s="128">
        <v>0</v>
      </c>
      <c r="AG104" s="128">
        <v>2</v>
      </c>
      <c r="AH104" s="128">
        <v>0</v>
      </c>
      <c r="AI104" s="128">
        <v>29</v>
      </c>
      <c r="AJ104" s="128" t="s">
        <v>413</v>
      </c>
      <c r="AK104" s="126" t="str">
        <f>IF(I104="","",_xlfn.XLOOKUP($I104,各类选项!$N$2:$N$22,各类选项!R$2:R$22))</f>
        <v>stian</v>
      </c>
      <c r="AL104" s="126" t="s">
        <v>261</v>
      </c>
      <c r="AM104" s="129">
        <v>2</v>
      </c>
      <c r="AN104" s="130">
        <v>0</v>
      </c>
      <c r="AO104" s="130">
        <v>0</v>
      </c>
      <c r="AP104" s="130">
        <v>0</v>
      </c>
      <c r="AQ104" s="130">
        <v>41</v>
      </c>
      <c r="AR104" s="130" t="s">
        <v>413</v>
      </c>
      <c r="AS104" s="126" t="str">
        <f>IF(原始数据!L104="","",原始数据!L104)</f>
        <v>ppei</v>
      </c>
      <c r="AT104" s="126" t="str">
        <f>IF(原始数据!AZ104="","",原始数据!AZ104)</f>
        <v>喧嚣</v>
      </c>
      <c r="AU104" s="131">
        <v>0</v>
      </c>
      <c r="AV104" s="131">
        <v>2</v>
      </c>
      <c r="AW104" s="131">
        <v>39</v>
      </c>
      <c r="AX104" s="131">
        <v>1</v>
      </c>
      <c r="AY104" s="132">
        <v>7</v>
      </c>
      <c r="AZ104" s="133">
        <v>5</v>
      </c>
      <c r="BA104" s="133">
        <v>37</v>
      </c>
      <c r="BB104" s="95"/>
      <c r="BC104" s="95"/>
    </row>
    <row r="105" spans="1:55">
      <c r="A105" s="115">
        <f>输入错误检查!B104+_xlfn.IFS(K105="",0,K105=0,0,K105=1,1)</f>
        <v>1</v>
      </c>
      <c r="C105" s="125">
        <f>IF(原始数据!B105="","",原始数据!B105)</f>
        <v>5</v>
      </c>
      <c r="D105" s="125">
        <f>IF(原始数据!C105="","",原始数据!C105)</f>
        <v>4</v>
      </c>
      <c r="E105" s="125">
        <f>IF(原始数据!D105="","",原始数据!D105)</f>
        <v>1400</v>
      </c>
      <c r="F105" s="125" t="str">
        <f>IF(原始数据!E105="","",原始数据!E105)</f>
        <v>TE</v>
      </c>
      <c r="G105" s="125" t="str">
        <f>IF(原始数据!F105="","",原始数据!F105)</f>
        <v>FPX.ZQ</v>
      </c>
      <c r="H105" s="125">
        <f>IF(原始数据!G105="","",原始数据!G105)</f>
        <v>4</v>
      </c>
      <c r="I105" s="125" t="str">
        <f>原始数据!J105</f>
        <v>TE</v>
      </c>
      <c r="J105" s="125">
        <f>IF((原始数据!V105)="","",4-原始数据!V105)</f>
        <v>3</v>
      </c>
      <c r="K105" s="125">
        <f t="shared" si="4"/>
        <v>1</v>
      </c>
      <c r="L105" s="125">
        <f t="shared" si="5"/>
        <v>3</v>
      </c>
      <c r="M105" s="126" t="str">
        <f>IF(I105="","",_xlfn.XLOOKUP($I105,各类选项!$N$2:$N$22,各类选项!O$2:O$22))</f>
        <v>drop</v>
      </c>
      <c r="N105" s="126" t="s">
        <v>183</v>
      </c>
      <c r="O105" s="127">
        <v>1</v>
      </c>
      <c r="P105" s="128">
        <v>0</v>
      </c>
      <c r="Q105" s="128">
        <v>0</v>
      </c>
      <c r="R105" s="128">
        <v>0</v>
      </c>
      <c r="S105" s="128">
        <v>78</v>
      </c>
      <c r="T105" s="128" t="s">
        <v>413</v>
      </c>
      <c r="U105" s="126" t="str">
        <f>IF(I105="","",_xlfn.XLOOKUP($I105,各类选项!$N$2:$N$22,各类选项!P$2:P$22))</f>
        <v>libao</v>
      </c>
      <c r="V105" s="126" t="s">
        <v>131</v>
      </c>
      <c r="W105" s="129">
        <v>0.97</v>
      </c>
      <c r="X105" s="130">
        <v>0</v>
      </c>
      <c r="Y105" s="130">
        <v>2</v>
      </c>
      <c r="Z105" s="130">
        <v>0</v>
      </c>
      <c r="AA105" s="130">
        <v>65</v>
      </c>
      <c r="AB105" s="130" t="s">
        <v>413</v>
      </c>
      <c r="AC105" s="126" t="str">
        <f>IF(I105="","",_xlfn.XLOOKUP($I105,各类选项!$N$2:$N$22,各类选项!Q$2:Q$22))</f>
        <v>lconfid</v>
      </c>
      <c r="AD105" s="126" t="s">
        <v>191</v>
      </c>
      <c r="AE105" s="127">
        <v>2.04</v>
      </c>
      <c r="AF105" s="128">
        <v>0</v>
      </c>
      <c r="AG105" s="128">
        <v>0</v>
      </c>
      <c r="AH105" s="128">
        <v>0</v>
      </c>
      <c r="AI105" s="128">
        <v>8</v>
      </c>
      <c r="AJ105" s="128" t="s">
        <v>413</v>
      </c>
      <c r="AK105" s="126" t="str">
        <f>IF(I105="","",_xlfn.XLOOKUP($I105,各类选项!$N$2:$N$22,各类选项!R$2:R$22))</f>
        <v>maom</v>
      </c>
      <c r="AL105" s="126" t="s">
        <v>233</v>
      </c>
      <c r="AM105" s="129">
        <v>1.69</v>
      </c>
      <c r="AN105" s="130">
        <v>0</v>
      </c>
      <c r="AO105" s="130">
        <v>1</v>
      </c>
      <c r="AP105" s="130">
        <v>0</v>
      </c>
      <c r="AQ105" s="130">
        <v>59</v>
      </c>
      <c r="AR105" s="130" t="s">
        <v>291</v>
      </c>
      <c r="AS105" s="126" t="str">
        <f>IF(原始数据!L105="","",原始数据!L105)</f>
        <v>dongx</v>
      </c>
      <c r="AT105" s="126" t="str">
        <f>IF(原始数据!AZ105="","",原始数据!AZ105)</f>
        <v>梦之女巫</v>
      </c>
      <c r="AU105" s="131">
        <v>0</v>
      </c>
      <c r="AV105" s="131">
        <v>0</v>
      </c>
      <c r="AW105" s="131">
        <v>10</v>
      </c>
      <c r="AX105" s="131">
        <v>0</v>
      </c>
      <c r="AY105" s="132">
        <v>7</v>
      </c>
      <c r="AZ105" s="133">
        <v>6</v>
      </c>
      <c r="BA105" s="133">
        <v>10</v>
      </c>
      <c r="BB105" s="95"/>
      <c r="BC105" s="95"/>
    </row>
    <row r="106" spans="1:55">
      <c r="A106" s="115">
        <f>输入错误检查!B105+_xlfn.IFS(K106="",0,K106=0,0,K106=1,1)</f>
        <v>1</v>
      </c>
      <c r="C106" s="125">
        <f>IF(原始数据!B106="","",原始数据!B106)</f>
        <v>5</v>
      </c>
      <c r="D106" s="125">
        <f>IF(原始数据!C106="","",原始数据!C106)</f>
        <v>4</v>
      </c>
      <c r="E106" s="125">
        <f>IF(原始数据!D106="","",原始数据!D106)</f>
        <v>1400</v>
      </c>
      <c r="F106" s="125" t="str">
        <f>IF(原始数据!E106="","",原始数据!E106)</f>
        <v>TE</v>
      </c>
      <c r="G106" s="125" t="str">
        <f>IF(原始数据!F106="","",原始数据!F106)</f>
        <v>FPX.ZQ</v>
      </c>
      <c r="H106" s="125">
        <f>IF(原始数据!G106="","",原始数据!G106)</f>
        <v>4</v>
      </c>
      <c r="I106" s="125" t="str">
        <f>原始数据!J106</f>
        <v>FPX.ZQ</v>
      </c>
      <c r="J106" s="125">
        <f>IF((原始数据!V106)="","",4-原始数据!V106)</f>
        <v>1</v>
      </c>
      <c r="K106" s="125">
        <f t="shared" si="4"/>
        <v>1</v>
      </c>
      <c r="L106" s="125">
        <f t="shared" si="5"/>
        <v>1</v>
      </c>
      <c r="M106" s="126" t="str">
        <f>IF(I106="","",_xlfn.XLOOKUP($I106,各类选项!$N$2:$N$22,各类选项!O$2:O$22))</f>
        <v>sans</v>
      </c>
      <c r="N106" s="126" t="s">
        <v>217</v>
      </c>
      <c r="O106" s="127">
        <v>2.16</v>
      </c>
      <c r="P106" s="128">
        <v>0</v>
      </c>
      <c r="Q106" s="128">
        <v>0</v>
      </c>
      <c r="R106" s="128">
        <v>0</v>
      </c>
      <c r="S106" s="128">
        <v>35</v>
      </c>
      <c r="T106" s="128" t="s">
        <v>413</v>
      </c>
      <c r="U106" s="126" t="str">
        <f>IF(I106="","",_xlfn.XLOOKUP($I106,各类选项!$N$2:$N$22,各类选项!P$2:P$22))</f>
        <v>lin</v>
      </c>
      <c r="V106" s="126" t="s">
        <v>235</v>
      </c>
      <c r="W106" s="129">
        <v>0.6</v>
      </c>
      <c r="X106" s="130">
        <v>0</v>
      </c>
      <c r="Y106" s="130">
        <v>0</v>
      </c>
      <c r="Z106" s="130">
        <v>0</v>
      </c>
      <c r="AA106" s="130">
        <v>45</v>
      </c>
      <c r="AB106" s="130" t="s">
        <v>291</v>
      </c>
      <c r="AC106" s="126" t="str">
        <f>IF(I106="","",_xlfn.XLOOKUP($I106,各类选项!$N$2:$N$22,各类选项!Q$2:Q$22))</f>
        <v>yuan</v>
      </c>
      <c r="AD106" s="126" t="s">
        <v>131</v>
      </c>
      <c r="AE106" s="127">
        <v>2.38</v>
      </c>
      <c r="AF106" s="128">
        <v>0</v>
      </c>
      <c r="AG106" s="128">
        <v>1</v>
      </c>
      <c r="AH106" s="128">
        <v>0</v>
      </c>
      <c r="AI106" s="128">
        <v>42</v>
      </c>
      <c r="AJ106" s="128" t="s">
        <v>291</v>
      </c>
      <c r="AK106" s="126" t="str">
        <f>IF(I106="","",_xlfn.XLOOKUP($I106,各类选项!$N$2:$N$22,各类选项!R$2:R$22))</f>
        <v>stian</v>
      </c>
      <c r="AL106" s="126" t="s">
        <v>245</v>
      </c>
      <c r="AM106" s="129">
        <v>0</v>
      </c>
      <c r="AN106" s="130">
        <v>0</v>
      </c>
      <c r="AO106" s="130">
        <v>0</v>
      </c>
      <c r="AP106" s="130">
        <v>0</v>
      </c>
      <c r="AQ106" s="130">
        <v>39</v>
      </c>
      <c r="AR106" s="130" t="s">
        <v>291</v>
      </c>
      <c r="AS106" s="126" t="str">
        <f>IF(原始数据!L106="","",原始数据!L106)</f>
        <v>ppei</v>
      </c>
      <c r="AT106" s="126" t="str">
        <f>IF(原始数据!AZ106="","",原始数据!AZ106)</f>
        <v>渔女</v>
      </c>
      <c r="AU106" s="131">
        <v>0</v>
      </c>
      <c r="AV106" s="131">
        <v>1</v>
      </c>
      <c r="AW106" s="131">
        <v>9</v>
      </c>
      <c r="AX106" s="131">
        <v>0</v>
      </c>
      <c r="AY106" s="132">
        <v>5</v>
      </c>
      <c r="AZ106" s="133">
        <v>5</v>
      </c>
      <c r="BA106" s="133">
        <v>46</v>
      </c>
      <c r="BB106" s="95"/>
      <c r="BC106" s="95"/>
    </row>
    <row r="107" spans="1:55">
      <c r="A107" s="115">
        <f>输入错误检查!B106+_xlfn.IFS(K107="",0,K107=0,0,K107=1,1)</f>
        <v>1</v>
      </c>
      <c r="C107" s="125">
        <f>IF(原始数据!B107="","",原始数据!B107)</f>
        <v>5</v>
      </c>
      <c r="D107" s="125">
        <f>IF(原始数据!C107="","",原始数据!C107)</f>
        <v>4</v>
      </c>
      <c r="E107" s="125">
        <f>IF(原始数据!D107="","",原始数据!D107)</f>
        <v>1400</v>
      </c>
      <c r="F107" s="125" t="str">
        <f>IF(原始数据!E107="","",原始数据!E107)</f>
        <v>TE</v>
      </c>
      <c r="G107" s="125" t="str">
        <f>IF(原始数据!F107="","",原始数据!F107)</f>
        <v>FPX.ZQ</v>
      </c>
      <c r="H107" s="125">
        <f>IF(原始数据!G107="","",原始数据!G107)</f>
        <v>5</v>
      </c>
      <c r="I107" s="125" t="str">
        <f>原始数据!J107</f>
        <v>TE</v>
      </c>
      <c r="J107" s="125">
        <f>IF((原始数据!V107)="","",4-原始数据!V107)</f>
        <v>4</v>
      </c>
      <c r="K107" s="125">
        <f t="shared" si="4"/>
        <v>1</v>
      </c>
      <c r="L107" s="125">
        <f t="shared" si="5"/>
        <v>4</v>
      </c>
      <c r="M107" s="126" t="str">
        <f>IF(I107="","",_xlfn.XLOOKUP($I107,各类选项!$N$2:$N$22,各类选项!O$2:O$22))</f>
        <v>drop</v>
      </c>
      <c r="N107" s="126" t="s">
        <v>198</v>
      </c>
      <c r="O107" s="127">
        <v>1.2</v>
      </c>
      <c r="P107" s="128">
        <v>0</v>
      </c>
      <c r="Q107" s="128">
        <v>1</v>
      </c>
      <c r="R107" s="128">
        <v>2</v>
      </c>
      <c r="S107" s="128">
        <v>31</v>
      </c>
      <c r="T107" s="128" t="s">
        <v>413</v>
      </c>
      <c r="U107" s="126" t="str">
        <f>IF(I107="","",_xlfn.XLOOKUP($I107,各类选项!$N$2:$N$22,各类选项!P$2:P$22))</f>
        <v>libao</v>
      </c>
      <c r="V107" s="126" t="s">
        <v>214</v>
      </c>
      <c r="W107" s="129">
        <v>1.6</v>
      </c>
      <c r="X107" s="130">
        <v>0</v>
      </c>
      <c r="Y107" s="130">
        <v>3</v>
      </c>
      <c r="Z107" s="130">
        <v>0</v>
      </c>
      <c r="AA107" s="130">
        <v>62</v>
      </c>
      <c r="AB107" s="130" t="s">
        <v>413</v>
      </c>
      <c r="AC107" s="126" t="str">
        <f>IF(I107="","",_xlfn.XLOOKUP($I107,各类选项!$N$2:$N$22,各类选项!Q$2:Q$22))</f>
        <v>lconfid</v>
      </c>
      <c r="AD107" s="126" t="s">
        <v>191</v>
      </c>
      <c r="AE107" s="127">
        <v>0.34</v>
      </c>
      <c r="AF107" s="128">
        <v>1</v>
      </c>
      <c r="AG107" s="128">
        <v>0</v>
      </c>
      <c r="AH107" s="128">
        <v>0</v>
      </c>
      <c r="AI107" s="128">
        <v>56</v>
      </c>
      <c r="AJ107" s="128" t="s">
        <v>413</v>
      </c>
      <c r="AK107" s="126" t="str">
        <f>IF(I107="","",_xlfn.XLOOKUP($I107,各类选项!$N$2:$N$22,各类选项!R$2:R$22))</f>
        <v>maom</v>
      </c>
      <c r="AL107" s="126" t="s">
        <v>233</v>
      </c>
      <c r="AM107" s="129">
        <v>2.09</v>
      </c>
      <c r="AN107" s="130">
        <v>0</v>
      </c>
      <c r="AO107" s="130">
        <v>0</v>
      </c>
      <c r="AP107" s="130">
        <v>1</v>
      </c>
      <c r="AQ107" s="130">
        <v>44</v>
      </c>
      <c r="AR107" s="130" t="s">
        <v>413</v>
      </c>
      <c r="AS107" s="126" t="str">
        <f>IF(原始数据!L107="","",原始数据!L107)</f>
        <v>dongx</v>
      </c>
      <c r="AT107" s="126" t="str">
        <f>IF(原始数据!AZ107="","",原始数据!AZ107)</f>
        <v>梦之女巫</v>
      </c>
      <c r="AU107" s="131">
        <v>0</v>
      </c>
      <c r="AV107" s="131">
        <v>4</v>
      </c>
      <c r="AW107" s="131">
        <v>10</v>
      </c>
      <c r="AX107" s="131">
        <v>1</v>
      </c>
      <c r="AY107" s="132">
        <v>5</v>
      </c>
      <c r="AZ107" s="133">
        <v>6</v>
      </c>
      <c r="BA107" s="133">
        <v>52</v>
      </c>
    </row>
    <row r="108" spans="1:55">
      <c r="A108" s="115">
        <f>输入错误检查!B107+_xlfn.IFS(K108="",0,K108=0,0,K108=1,1)</f>
        <v>0</v>
      </c>
      <c r="C108" s="125">
        <f>IF(原始数据!B108="","",原始数据!B108)</f>
        <v>5</v>
      </c>
      <c r="D108" s="125">
        <f>IF(原始数据!C108="","",原始数据!C108)</f>
        <v>4</v>
      </c>
      <c r="E108" s="125">
        <f>IF(原始数据!D108="","",原始数据!D108)</f>
        <v>1400</v>
      </c>
      <c r="F108" s="125" t="str">
        <f>IF(原始数据!E108="","",原始数据!E108)</f>
        <v>TE</v>
      </c>
      <c r="G108" s="125" t="str">
        <f>IF(原始数据!F108="","",原始数据!F108)</f>
        <v>FPX.ZQ</v>
      </c>
      <c r="H108" s="125">
        <f>IF(原始数据!G108="","",原始数据!G108)</f>
        <v>5</v>
      </c>
      <c r="I108" s="125" t="str">
        <f>原始数据!J108</f>
        <v/>
      </c>
      <c r="J108" s="125" t="str">
        <f>IF((原始数据!V108)="","",4-原始数据!V108)</f>
        <v/>
      </c>
      <c r="K108" s="125" t="str">
        <f t="shared" si="4"/>
        <v/>
      </c>
      <c r="L108" s="125">
        <f t="shared" si="5"/>
        <v>0</v>
      </c>
      <c r="M108" s="126" t="str">
        <f>IF(I108="","",_xlfn.XLOOKUP($I108,各类选项!$N$2:$N$22,各类选项!O$2:O$22))</f>
        <v/>
      </c>
      <c r="N108" s="126"/>
      <c r="O108" s="127"/>
      <c r="P108" s="128"/>
      <c r="Q108" s="128"/>
      <c r="R108" s="128"/>
      <c r="S108" s="128"/>
      <c r="T108" s="128"/>
      <c r="U108" s="126" t="str">
        <f>IF(I108="","",_xlfn.XLOOKUP($I108,各类选项!$N$2:$N$22,各类选项!P$2:P$22))</f>
        <v/>
      </c>
      <c r="V108" s="126"/>
      <c r="W108" s="129"/>
      <c r="X108" s="130"/>
      <c r="Y108" s="130"/>
      <c r="Z108" s="130"/>
      <c r="AA108" s="130"/>
      <c r="AB108" s="130"/>
      <c r="AC108" s="126" t="str">
        <f>IF(I108="","",_xlfn.XLOOKUP($I108,各类选项!$N$2:$N$22,各类选项!Q$2:Q$22))</f>
        <v/>
      </c>
      <c r="AD108" s="126"/>
      <c r="AE108" s="127"/>
      <c r="AF108" s="128"/>
      <c r="AG108" s="128"/>
      <c r="AH108" s="128"/>
      <c r="AI108" s="128"/>
      <c r="AJ108" s="128"/>
      <c r="AK108" s="126" t="str">
        <f>IF(I108="","",_xlfn.XLOOKUP($I108,各类选项!$N$2:$N$22,各类选项!R$2:R$22))</f>
        <v/>
      </c>
      <c r="AL108" s="126"/>
      <c r="AM108" s="129"/>
      <c r="AN108" s="130"/>
      <c r="AO108" s="130"/>
      <c r="AP108" s="130"/>
      <c r="AQ108" s="130"/>
      <c r="AR108" s="130"/>
      <c r="AS108" s="126" t="str">
        <f>IF(原始数据!L108="","",原始数据!L108)</f>
        <v/>
      </c>
      <c r="AT108" s="126" t="str">
        <f>IF(原始数据!AZ108="","",原始数据!AZ108)</f>
        <v/>
      </c>
      <c r="AU108" s="131"/>
      <c r="AV108" s="131"/>
      <c r="AW108" s="131"/>
      <c r="AX108" s="131"/>
      <c r="AY108" s="132"/>
      <c r="AZ108" s="133"/>
      <c r="BA108" s="133"/>
    </row>
    <row r="109" spans="1:55">
      <c r="A109" s="115">
        <f>输入错误检查!B108+_xlfn.IFS(K109="",0,K109=0,0,K109=1,1)</f>
        <v>0</v>
      </c>
      <c r="C109" s="125">
        <f>IF(原始数据!B109="","",原始数据!B109)</f>
        <v>5</v>
      </c>
      <c r="D109" s="125">
        <f>IF(原始数据!C109="","",原始数据!C109)</f>
        <v>4</v>
      </c>
      <c r="E109" s="125">
        <f>IF(原始数据!D109="","",原始数据!D109)</f>
        <v>1400</v>
      </c>
      <c r="F109" s="125" t="str">
        <f>IF(原始数据!E109="","",原始数据!E109)</f>
        <v>TE</v>
      </c>
      <c r="G109" s="125" t="str">
        <f>IF(原始数据!F109="","",原始数据!F109)</f>
        <v>FPX.ZQ</v>
      </c>
      <c r="H109" s="125" t="str">
        <f>IF(原始数据!G109="","",原始数据!G109)</f>
        <v>加</v>
      </c>
      <c r="I109" s="125" t="str">
        <f>原始数据!J109</f>
        <v/>
      </c>
      <c r="J109" s="125" t="str">
        <f>IF((原始数据!V109)="","",4-原始数据!V109)</f>
        <v/>
      </c>
      <c r="K109" s="125" t="str">
        <f t="shared" si="4"/>
        <v/>
      </c>
      <c r="L109" s="125">
        <f t="shared" si="5"/>
        <v>0</v>
      </c>
      <c r="M109" s="126" t="str">
        <f>IF(I109="","",_xlfn.XLOOKUP($I109,各类选项!$N$2:$N$22,各类选项!O$2:O$22))</f>
        <v/>
      </c>
      <c r="N109" s="126"/>
      <c r="O109" s="127"/>
      <c r="P109" s="128"/>
      <c r="Q109" s="128"/>
      <c r="R109" s="128"/>
      <c r="S109" s="128"/>
      <c r="T109" s="128"/>
      <c r="U109" s="126" t="str">
        <f>IF(I109="","",_xlfn.XLOOKUP($I109,各类选项!$N$2:$N$22,各类选项!P$2:P$22))</f>
        <v/>
      </c>
      <c r="V109" s="126"/>
      <c r="W109" s="129"/>
      <c r="X109" s="130"/>
      <c r="Y109" s="130"/>
      <c r="Z109" s="130"/>
      <c r="AA109" s="130"/>
      <c r="AB109" s="130"/>
      <c r="AC109" s="126" t="str">
        <f>IF(I109="","",_xlfn.XLOOKUP($I109,各类选项!$N$2:$N$22,各类选项!Q$2:Q$22))</f>
        <v/>
      </c>
      <c r="AD109" s="126"/>
      <c r="AE109" s="127"/>
      <c r="AF109" s="128"/>
      <c r="AG109" s="128"/>
      <c r="AH109" s="128"/>
      <c r="AI109" s="128"/>
      <c r="AJ109" s="128"/>
      <c r="AK109" s="126" t="str">
        <f>IF(I109="","",_xlfn.XLOOKUP($I109,各类选项!$N$2:$N$22,各类选项!R$2:R$22))</f>
        <v/>
      </c>
      <c r="AL109" s="126"/>
      <c r="AM109" s="129"/>
      <c r="AN109" s="130"/>
      <c r="AO109" s="130"/>
      <c r="AP109" s="130"/>
      <c r="AQ109" s="130"/>
      <c r="AR109" s="130"/>
      <c r="AS109" s="126" t="str">
        <f>IF(原始数据!L109="","",原始数据!L109)</f>
        <v/>
      </c>
      <c r="AT109" s="126" t="str">
        <f>IF(原始数据!AZ109="","",原始数据!AZ109)</f>
        <v/>
      </c>
      <c r="AU109" s="131"/>
      <c r="AV109" s="131"/>
      <c r="AW109" s="131"/>
      <c r="AX109" s="131"/>
      <c r="AY109" s="132"/>
      <c r="AZ109" s="133"/>
      <c r="BA109" s="133"/>
    </row>
    <row r="110" spans="1:55">
      <c r="A110" s="115">
        <f>输入错误检查!B109+_xlfn.IFS(K110="",0,K110=0,0,K110=1,1)</f>
        <v>0</v>
      </c>
      <c r="C110" s="125">
        <f>IF(原始数据!B110="","",原始数据!B110)</f>
        <v>5</v>
      </c>
      <c r="D110" s="125">
        <f>IF(原始数据!C110="","",原始数据!C110)</f>
        <v>4</v>
      </c>
      <c r="E110" s="125">
        <f>IF(原始数据!D110="","",原始数据!D110)</f>
        <v>1400</v>
      </c>
      <c r="F110" s="125" t="str">
        <f>IF(原始数据!E110="","",原始数据!E110)</f>
        <v>TE</v>
      </c>
      <c r="G110" s="125" t="str">
        <f>IF(原始数据!F110="","",原始数据!F110)</f>
        <v>FPX.ZQ</v>
      </c>
      <c r="H110" s="125" t="str">
        <f>IF(原始数据!G110="","",原始数据!G110)</f>
        <v>加</v>
      </c>
      <c r="I110" s="125" t="str">
        <f>原始数据!J110</f>
        <v/>
      </c>
      <c r="J110" s="125" t="str">
        <f>IF((原始数据!V110)="","",4-原始数据!V110)</f>
        <v/>
      </c>
      <c r="K110" s="125" t="str">
        <f t="shared" si="4"/>
        <v/>
      </c>
      <c r="L110" s="125">
        <f t="shared" si="5"/>
        <v>0</v>
      </c>
      <c r="M110" s="126" t="str">
        <f>IF(I110="","",_xlfn.XLOOKUP($I110,各类选项!$N$2:$N$22,各类选项!O$2:O$22))</f>
        <v/>
      </c>
      <c r="N110" s="126"/>
      <c r="O110" s="127"/>
      <c r="P110" s="128"/>
      <c r="Q110" s="128"/>
      <c r="R110" s="128"/>
      <c r="S110" s="128"/>
      <c r="T110" s="128"/>
      <c r="U110" s="126" t="str">
        <f>IF(I110="","",_xlfn.XLOOKUP($I110,各类选项!$N$2:$N$22,各类选项!P$2:P$22))</f>
        <v/>
      </c>
      <c r="V110" s="126"/>
      <c r="W110" s="129"/>
      <c r="X110" s="130"/>
      <c r="Y110" s="130"/>
      <c r="Z110" s="130"/>
      <c r="AA110" s="130"/>
      <c r="AB110" s="130"/>
      <c r="AC110" s="126" t="str">
        <f>IF(I110="","",_xlfn.XLOOKUP($I110,各类选项!$N$2:$N$22,各类选项!Q$2:Q$22))</f>
        <v/>
      </c>
      <c r="AD110" s="126"/>
      <c r="AE110" s="127"/>
      <c r="AF110" s="128"/>
      <c r="AG110" s="128"/>
      <c r="AH110" s="128"/>
      <c r="AI110" s="128"/>
      <c r="AJ110" s="128"/>
      <c r="AK110" s="126" t="str">
        <f>IF(I110="","",_xlfn.XLOOKUP($I110,各类选项!$N$2:$N$22,各类选项!R$2:R$22))</f>
        <v/>
      </c>
      <c r="AL110" s="126"/>
      <c r="AM110" s="129"/>
      <c r="AN110" s="130"/>
      <c r="AO110" s="130"/>
      <c r="AP110" s="130"/>
      <c r="AQ110" s="130"/>
      <c r="AR110" s="130"/>
      <c r="AS110" s="126" t="str">
        <f>IF(原始数据!L110="","",原始数据!L110)</f>
        <v/>
      </c>
      <c r="AT110" s="126" t="str">
        <f>IF(原始数据!AZ110="","",原始数据!AZ110)</f>
        <v/>
      </c>
      <c r="AU110" s="131"/>
      <c r="AV110" s="131"/>
      <c r="AW110" s="131"/>
      <c r="AX110" s="131"/>
      <c r="AY110" s="132"/>
      <c r="AZ110" s="133"/>
      <c r="BA110" s="133"/>
    </row>
    <row r="111" spans="1:55">
      <c r="A111" s="115">
        <f>输入错误检查!B110+_xlfn.IFS(K111="",0,K111=0,0,K111=1,1)</f>
        <v>1</v>
      </c>
      <c r="C111" s="125">
        <f>IF(原始数据!B111="","",原始数据!B111)</f>
        <v>5</v>
      </c>
      <c r="D111" s="125">
        <f>IF(原始数据!C111="","",原始数据!C111)</f>
        <v>4</v>
      </c>
      <c r="E111" s="125">
        <f>IF(原始数据!D111="","",原始数据!D111)</f>
        <v>1730</v>
      </c>
      <c r="F111" s="125" t="str">
        <f>IF(原始数据!E111="","",原始数据!E111)</f>
        <v>GR</v>
      </c>
      <c r="G111" s="125" t="str">
        <f>IF(原始数据!F111="","",原始数据!F111)</f>
        <v>MRC</v>
      </c>
      <c r="H111" s="125">
        <f>IF(原始数据!G111="","",原始数据!G111)</f>
        <v>1</v>
      </c>
      <c r="I111" s="125" t="str">
        <f>原始数据!J111</f>
        <v>MRC</v>
      </c>
      <c r="J111" s="125">
        <f>IF((原始数据!V111)="","",4-原始数据!V111)</f>
        <v>1</v>
      </c>
      <c r="K111" s="125">
        <f t="shared" si="4"/>
        <v>1</v>
      </c>
      <c r="L111" s="125">
        <f t="shared" si="5"/>
        <v>1</v>
      </c>
      <c r="M111" s="126" t="str">
        <f>IF(I111="","",_xlfn.XLOOKUP($I111,各类选项!$N$2:$N$22,各类选项!O$2:O$22))</f>
        <v>xiaod</v>
      </c>
      <c r="N111" s="136" t="s">
        <v>153</v>
      </c>
      <c r="O111" s="129">
        <v>2.93</v>
      </c>
      <c r="P111" s="130">
        <v>0</v>
      </c>
      <c r="Q111" s="130">
        <v>0</v>
      </c>
      <c r="R111" s="130">
        <v>0</v>
      </c>
      <c r="S111" s="130">
        <v>25</v>
      </c>
      <c r="T111" s="130" t="s">
        <v>291</v>
      </c>
      <c r="U111" s="126" t="str">
        <f>IF(I111="","",_xlfn.XLOOKUP($I111,各类选项!$N$2:$N$22,各类选项!P$2:P$22))</f>
        <v>xiaox</v>
      </c>
      <c r="V111" s="136" t="s">
        <v>224</v>
      </c>
      <c r="W111" s="127">
        <v>1.57</v>
      </c>
      <c r="X111" s="128">
        <v>0</v>
      </c>
      <c r="Y111" s="128">
        <v>1</v>
      </c>
      <c r="Z111" s="128">
        <v>0</v>
      </c>
      <c r="AA111" s="128">
        <v>54</v>
      </c>
      <c r="AB111" s="128" t="s">
        <v>413</v>
      </c>
      <c r="AC111" s="126" t="str">
        <f>IF(I111="","",_xlfn.XLOOKUP($I111,各类选项!$N$2:$N$22,各类选项!Q$2:Q$22))</f>
        <v>huac</v>
      </c>
      <c r="AD111" s="136" t="s">
        <v>261</v>
      </c>
      <c r="AE111" s="129">
        <v>2.34</v>
      </c>
      <c r="AF111" s="130">
        <v>0</v>
      </c>
      <c r="AG111" s="130">
        <v>1</v>
      </c>
      <c r="AH111" s="130">
        <v>0</v>
      </c>
      <c r="AI111" s="130">
        <v>140</v>
      </c>
      <c r="AJ111" s="130" t="s">
        <v>291</v>
      </c>
      <c r="AK111" s="126" t="str">
        <f>IF(I111="","",_xlfn.XLOOKUP($I111,各类选项!$N$2:$N$22,各类选项!R$2:R$22))</f>
        <v>nanako</v>
      </c>
      <c r="AL111" s="136" t="s">
        <v>255</v>
      </c>
      <c r="AM111" s="127">
        <v>0.08</v>
      </c>
      <c r="AN111" s="128">
        <v>0</v>
      </c>
      <c r="AO111" s="128">
        <v>0</v>
      </c>
      <c r="AP111" s="128">
        <v>0</v>
      </c>
      <c r="AQ111" s="128">
        <v>104</v>
      </c>
      <c r="AR111" s="128" t="s">
        <v>291</v>
      </c>
      <c r="AS111" s="126" t="str">
        <f>IF(原始数据!L111="","",原始数据!L111)</f>
        <v>jin</v>
      </c>
      <c r="AT111" s="126" t="str">
        <f>IF(原始数据!AZ111="","",原始数据!AZ111)</f>
        <v>时空之影</v>
      </c>
      <c r="AU111" s="137">
        <v>0</v>
      </c>
      <c r="AV111" s="137">
        <v>3</v>
      </c>
      <c r="AW111" s="137">
        <v>10</v>
      </c>
      <c r="AX111" s="137">
        <v>0</v>
      </c>
      <c r="AY111" s="138">
        <v>6</v>
      </c>
      <c r="AZ111" s="133">
        <v>8</v>
      </c>
      <c r="BA111" s="133">
        <v>4</v>
      </c>
      <c r="BB111" s="134" t="s">
        <v>206</v>
      </c>
      <c r="BC111" s="134"/>
    </row>
    <row r="112" spans="1:55">
      <c r="A112" s="115">
        <f>输入错误检查!B111+_xlfn.IFS(K112="",0,K112=0,0,K112=1,1)</f>
        <v>1</v>
      </c>
      <c r="C112" s="125">
        <f>IF(原始数据!B112="","",原始数据!B112)</f>
        <v>5</v>
      </c>
      <c r="D112" s="125">
        <f>IF(原始数据!C112="","",原始数据!C112)</f>
        <v>4</v>
      </c>
      <c r="E112" s="125">
        <f>IF(原始数据!D112="","",原始数据!D112)</f>
        <v>1730</v>
      </c>
      <c r="F112" s="125" t="str">
        <f>IF(原始数据!E112="","",原始数据!E112)</f>
        <v>GR</v>
      </c>
      <c r="G112" s="125" t="str">
        <f>IF(原始数据!F112="","",原始数据!F112)</f>
        <v>MRC</v>
      </c>
      <c r="H112" s="125">
        <f>IF(原始数据!G112="","",原始数据!G112)</f>
        <v>1</v>
      </c>
      <c r="I112" s="125" t="str">
        <f>原始数据!J112</f>
        <v>GR</v>
      </c>
      <c r="J112" s="125">
        <f>IF((原始数据!V112)="","",4-原始数据!V112)</f>
        <v>0</v>
      </c>
      <c r="K112" s="125">
        <f t="shared" si="4"/>
        <v>1</v>
      </c>
      <c r="L112" s="125">
        <f t="shared" si="5"/>
        <v>0</v>
      </c>
      <c r="M112" s="126" t="str">
        <f>IF(I112="","",_xlfn.XLOOKUP($I112,各类选项!$N$2:$N$22,各类选项!O$2:O$22))</f>
        <v>ak</v>
      </c>
      <c r="N112" s="136" t="s">
        <v>261</v>
      </c>
      <c r="O112" s="129">
        <v>1.28</v>
      </c>
      <c r="P112" s="130">
        <v>0</v>
      </c>
      <c r="Q112" s="130">
        <v>1</v>
      </c>
      <c r="R112" s="130">
        <v>1</v>
      </c>
      <c r="S112" s="130">
        <v>54</v>
      </c>
      <c r="T112" s="130" t="s">
        <v>291</v>
      </c>
      <c r="U112" s="126" t="str">
        <f>IF(I112="","",_xlfn.XLOOKUP($I112,各类选项!$N$2:$N$22,各类选项!P$2:P$22))</f>
        <v>ac</v>
      </c>
      <c r="V112" s="136" t="s">
        <v>266</v>
      </c>
      <c r="W112" s="127">
        <v>2.51</v>
      </c>
      <c r="X112" s="128">
        <v>0</v>
      </c>
      <c r="Y112" s="128">
        <v>2</v>
      </c>
      <c r="Z112" s="128">
        <v>1</v>
      </c>
      <c r="AA112" s="128">
        <v>124</v>
      </c>
      <c r="AB112" s="128" t="s">
        <v>291</v>
      </c>
      <c r="AC112" s="126" t="str">
        <f>IF(I112="","",_xlfn.XLOOKUP($I112,各类选项!$N$2:$N$22,各类选项!Q$2:Q$22))</f>
        <v>citie</v>
      </c>
      <c r="AD112" s="136" t="s">
        <v>255</v>
      </c>
      <c r="AE112" s="129">
        <v>2.04</v>
      </c>
      <c r="AF112" s="130">
        <v>0</v>
      </c>
      <c r="AG112" s="130">
        <v>1</v>
      </c>
      <c r="AH112" s="130">
        <v>1</v>
      </c>
      <c r="AI112" s="130">
        <v>76</v>
      </c>
      <c r="AJ112" s="130" t="s">
        <v>291</v>
      </c>
      <c r="AK112" s="126" t="s">
        <v>128</v>
      </c>
      <c r="AL112" s="136" t="s">
        <v>235</v>
      </c>
      <c r="AM112" s="127">
        <v>0.06</v>
      </c>
      <c r="AN112" s="128">
        <v>1</v>
      </c>
      <c r="AO112" s="128">
        <v>0</v>
      </c>
      <c r="AP112" s="128">
        <v>0</v>
      </c>
      <c r="AQ112" s="128">
        <v>67</v>
      </c>
      <c r="AR112" s="128" t="s">
        <v>291</v>
      </c>
      <c r="AS112" s="126" t="str">
        <f>IF(原始数据!L112="","",原始数据!L112)</f>
        <v>bailu</v>
      </c>
      <c r="AT112" s="126" t="str">
        <f>IF(原始数据!AZ112="","",原始数据!AZ112)</f>
        <v>时空之影</v>
      </c>
      <c r="AU112" s="137">
        <v>0</v>
      </c>
      <c r="AV112" s="137">
        <v>7</v>
      </c>
      <c r="AW112" s="137">
        <v>16</v>
      </c>
      <c r="AX112" s="137">
        <v>0</v>
      </c>
      <c r="AY112" s="138">
        <v>9</v>
      </c>
      <c r="AZ112" s="133">
        <v>9</v>
      </c>
      <c r="BA112" s="133">
        <v>19</v>
      </c>
      <c r="BB112" s="95"/>
      <c r="BC112" s="95"/>
    </row>
    <row r="113" spans="1:55">
      <c r="A113" s="115">
        <f>输入错误检查!B112+_xlfn.IFS(K113="",0,K113=0,0,K113=1,1)</f>
        <v>1</v>
      </c>
      <c r="C113" s="125">
        <f>IF(原始数据!B113="","",原始数据!B113)</f>
        <v>5</v>
      </c>
      <c r="D113" s="125">
        <f>IF(原始数据!C113="","",原始数据!C113)</f>
        <v>4</v>
      </c>
      <c r="E113" s="125">
        <f>IF(原始数据!D113="","",原始数据!D113)</f>
        <v>1730</v>
      </c>
      <c r="F113" s="125" t="str">
        <f>IF(原始数据!E113="","",原始数据!E113)</f>
        <v>GR</v>
      </c>
      <c r="G113" s="125" t="str">
        <f>IF(原始数据!F113="","",原始数据!F113)</f>
        <v>MRC</v>
      </c>
      <c r="H113" s="125">
        <f>IF(原始数据!G113="","",原始数据!G113)</f>
        <v>2</v>
      </c>
      <c r="I113" s="125" t="str">
        <f>原始数据!J113</f>
        <v>MRC</v>
      </c>
      <c r="J113" s="125">
        <f>IF((原始数据!V113)="","",4-原始数据!V113)</f>
        <v>2</v>
      </c>
      <c r="K113" s="125">
        <f t="shared" si="4"/>
        <v>1</v>
      </c>
      <c r="L113" s="125">
        <f t="shared" si="5"/>
        <v>2</v>
      </c>
      <c r="M113" s="126" t="str">
        <f>IF(I113="","",_xlfn.XLOOKUP($I113,各类选项!$N$2:$N$22,各类选项!O$2:O$22))</f>
        <v>xiaod</v>
      </c>
      <c r="N113" s="136" t="s">
        <v>174</v>
      </c>
      <c r="O113" s="129">
        <v>2.28</v>
      </c>
      <c r="P113" s="130">
        <v>0</v>
      </c>
      <c r="Q113" s="130">
        <v>0</v>
      </c>
      <c r="R113" s="130">
        <v>1</v>
      </c>
      <c r="S113" s="130">
        <v>18</v>
      </c>
      <c r="T113" s="130" t="s">
        <v>413</v>
      </c>
      <c r="U113" s="126" t="str">
        <f>IF(I113="","",_xlfn.XLOOKUP($I113,各类选项!$N$2:$N$22,各类选项!P$2:P$22))</f>
        <v>xiaox</v>
      </c>
      <c r="V113" s="136" t="s">
        <v>228</v>
      </c>
      <c r="W113" s="127">
        <v>0.72</v>
      </c>
      <c r="X113" s="128">
        <v>0</v>
      </c>
      <c r="Y113" s="128">
        <v>3</v>
      </c>
      <c r="Z113" s="128">
        <v>0</v>
      </c>
      <c r="AA113" s="128">
        <v>85</v>
      </c>
      <c r="AB113" s="128" t="s">
        <v>413</v>
      </c>
      <c r="AC113" s="126" t="str">
        <f>IF(I113="","",_xlfn.XLOOKUP($I113,各类选项!$N$2:$N$22,各类选项!Q$2:Q$22))</f>
        <v>huac</v>
      </c>
      <c r="AD113" s="136" t="s">
        <v>250</v>
      </c>
      <c r="AE113" s="129">
        <v>0</v>
      </c>
      <c r="AF113" s="130">
        <v>0</v>
      </c>
      <c r="AG113" s="130">
        <v>0</v>
      </c>
      <c r="AH113" s="130">
        <v>0</v>
      </c>
      <c r="AI113" s="130">
        <v>81</v>
      </c>
      <c r="AJ113" s="130" t="s">
        <v>291</v>
      </c>
      <c r="AK113" s="126" t="str">
        <f>IF(I113="","",_xlfn.XLOOKUP($I113,各类选项!$N$2:$N$22,各类选项!R$2:R$22))</f>
        <v>nanako</v>
      </c>
      <c r="AL113" s="136" t="s">
        <v>252</v>
      </c>
      <c r="AM113" s="127">
        <v>2.45</v>
      </c>
      <c r="AN113" s="128">
        <v>0</v>
      </c>
      <c r="AO113" s="128">
        <v>0</v>
      </c>
      <c r="AP113" s="128">
        <v>0</v>
      </c>
      <c r="AQ113" s="128">
        <v>54</v>
      </c>
      <c r="AR113" s="128" t="s">
        <v>291</v>
      </c>
      <c r="AS113" s="126" t="str">
        <f>IF(原始数据!L113="","",原始数据!L113)</f>
        <v>jin</v>
      </c>
      <c r="AT113" s="126" t="str">
        <f>IF(原始数据!AZ113="","",原始数据!AZ113)</f>
        <v>歌剧演员</v>
      </c>
      <c r="AU113" s="137">
        <v>0</v>
      </c>
      <c r="AV113" s="137">
        <v>5</v>
      </c>
      <c r="AW113" s="137">
        <v>10</v>
      </c>
      <c r="AX113" s="137">
        <v>3</v>
      </c>
      <c r="AY113" s="138">
        <v>5</v>
      </c>
      <c r="AZ113" s="133">
        <v>5</v>
      </c>
      <c r="BA113" s="133">
        <v>42</v>
      </c>
      <c r="BB113" s="95"/>
      <c r="BC113" s="95"/>
    </row>
    <row r="114" spans="1:55">
      <c r="A114" s="115">
        <f>输入错误检查!B113+_xlfn.IFS(K114="",0,K114=0,0,K114=1,1)</f>
        <v>1</v>
      </c>
      <c r="C114" s="125">
        <f>IF(原始数据!B114="","",原始数据!B114)</f>
        <v>5</v>
      </c>
      <c r="D114" s="125">
        <f>IF(原始数据!C114="","",原始数据!C114)</f>
        <v>4</v>
      </c>
      <c r="E114" s="125">
        <f>IF(原始数据!D114="","",原始数据!D114)</f>
        <v>1730</v>
      </c>
      <c r="F114" s="125" t="str">
        <f>IF(原始数据!E114="","",原始数据!E114)</f>
        <v>GR</v>
      </c>
      <c r="G114" s="125" t="str">
        <f>IF(原始数据!F114="","",原始数据!F114)</f>
        <v>MRC</v>
      </c>
      <c r="H114" s="125">
        <f>IF(原始数据!G114="","",原始数据!G114)</f>
        <v>2</v>
      </c>
      <c r="I114" s="125" t="str">
        <f>原始数据!J114</f>
        <v>GR</v>
      </c>
      <c r="J114" s="125">
        <f>IF((原始数据!V114)="","",4-原始数据!V114)</f>
        <v>1</v>
      </c>
      <c r="K114" s="125">
        <f t="shared" si="4"/>
        <v>1</v>
      </c>
      <c r="L114" s="125">
        <f t="shared" si="5"/>
        <v>1</v>
      </c>
      <c r="M114" s="126" t="str">
        <f>IF(I114="","",_xlfn.XLOOKUP($I114,各类选项!$N$2:$N$22,各类选项!O$2:O$22))</f>
        <v>ak</v>
      </c>
      <c r="N114" s="136" t="s">
        <v>250</v>
      </c>
      <c r="O114" s="129">
        <v>0</v>
      </c>
      <c r="P114" s="130">
        <v>0</v>
      </c>
      <c r="Q114" s="130">
        <v>0</v>
      </c>
      <c r="R114" s="130">
        <v>0</v>
      </c>
      <c r="S114" s="130">
        <v>82</v>
      </c>
      <c r="T114" s="130" t="s">
        <v>291</v>
      </c>
      <c r="U114" s="126" t="str">
        <f>IF(I114="","",_xlfn.XLOOKUP($I114,各类选项!$N$2:$N$22,各类选项!P$2:P$22))</f>
        <v>ac</v>
      </c>
      <c r="V114" s="136" t="s">
        <v>262</v>
      </c>
      <c r="W114" s="127">
        <v>1.77</v>
      </c>
      <c r="X114" s="128">
        <v>0</v>
      </c>
      <c r="Y114" s="128">
        <v>1</v>
      </c>
      <c r="Z114" s="128">
        <v>0</v>
      </c>
      <c r="AA114" s="128">
        <v>50</v>
      </c>
      <c r="AB114" s="128" t="s">
        <v>291</v>
      </c>
      <c r="AC114" s="126" t="str">
        <f>IF(I114="","",_xlfn.XLOOKUP($I114,各类选项!$N$2:$N$22,各类选项!Q$2:Q$22))</f>
        <v>citie</v>
      </c>
      <c r="AD114" s="136" t="s">
        <v>269</v>
      </c>
      <c r="AE114" s="129">
        <v>1.91</v>
      </c>
      <c r="AF114" s="130">
        <v>0</v>
      </c>
      <c r="AG114" s="130">
        <v>2</v>
      </c>
      <c r="AH114" s="130">
        <v>2</v>
      </c>
      <c r="AI114" s="130">
        <v>84</v>
      </c>
      <c r="AJ114" s="130" t="s">
        <v>413</v>
      </c>
      <c r="AK114" s="126" t="s">
        <v>128</v>
      </c>
      <c r="AL114" s="136" t="s">
        <v>164</v>
      </c>
      <c r="AM114" s="127">
        <v>2.09</v>
      </c>
      <c r="AN114" s="128">
        <v>0</v>
      </c>
      <c r="AO114" s="128">
        <v>1</v>
      </c>
      <c r="AP114" s="128">
        <v>0</v>
      </c>
      <c r="AQ114" s="128">
        <v>89</v>
      </c>
      <c r="AR114" s="128" t="s">
        <v>291</v>
      </c>
      <c r="AS114" s="126" t="str">
        <f>IF(原始数据!L114="","",原始数据!L114)</f>
        <v>bailu</v>
      </c>
      <c r="AT114" s="126" t="str">
        <f>IF(原始数据!AZ114="","",原始数据!AZ114)</f>
        <v>歌剧演员</v>
      </c>
      <c r="AU114" s="137">
        <v>0</v>
      </c>
      <c r="AV114" s="137">
        <v>10</v>
      </c>
      <c r="AW114" s="137">
        <v>15</v>
      </c>
      <c r="AX114" s="137">
        <v>1</v>
      </c>
      <c r="AY114" s="138">
        <v>9</v>
      </c>
      <c r="AZ114" s="133">
        <v>9</v>
      </c>
      <c r="BA114" s="133">
        <v>1</v>
      </c>
      <c r="BB114" s="95"/>
      <c r="BC114" s="95"/>
    </row>
    <row r="115" spans="1:55">
      <c r="A115" s="115">
        <f>输入错误检查!B114+_xlfn.IFS(K115="",0,K115=0,0,K115=1,1)</f>
        <v>1</v>
      </c>
      <c r="C115" s="125">
        <f>IF(原始数据!B115="","",原始数据!B115)</f>
        <v>5</v>
      </c>
      <c r="D115" s="125">
        <f>IF(原始数据!C115="","",原始数据!C115)</f>
        <v>4</v>
      </c>
      <c r="E115" s="125">
        <f>IF(原始数据!D115="","",原始数据!D115)</f>
        <v>1730</v>
      </c>
      <c r="F115" s="125" t="str">
        <f>IF(原始数据!E115="","",原始数据!E115)</f>
        <v>GR</v>
      </c>
      <c r="G115" s="125" t="str">
        <f>IF(原始数据!F115="","",原始数据!F115)</f>
        <v>MRC</v>
      </c>
      <c r="H115" s="125">
        <f>IF(原始数据!G115="","",原始数据!G115)</f>
        <v>3</v>
      </c>
      <c r="I115" s="125" t="str">
        <f>原始数据!J115</f>
        <v>MRC</v>
      </c>
      <c r="J115" s="125">
        <f>IF((原始数据!V115)="","",4-原始数据!V115)</f>
        <v>0</v>
      </c>
      <c r="K115" s="125">
        <f t="shared" si="4"/>
        <v>1</v>
      </c>
      <c r="L115" s="125">
        <f t="shared" si="5"/>
        <v>0</v>
      </c>
      <c r="M115" s="126" t="str">
        <f>IF(I115="","",_xlfn.XLOOKUP($I115,各类选项!$N$2:$N$22,各类选项!O$2:O$22))</f>
        <v>xiaod</v>
      </c>
      <c r="N115" s="136" t="s">
        <v>266</v>
      </c>
      <c r="O115" s="129">
        <v>1.29</v>
      </c>
      <c r="P115" s="130">
        <v>0</v>
      </c>
      <c r="Q115" s="130">
        <v>0</v>
      </c>
      <c r="R115" s="130">
        <v>0</v>
      </c>
      <c r="S115" s="130">
        <v>36</v>
      </c>
      <c r="T115" s="130" t="s">
        <v>291</v>
      </c>
      <c r="U115" s="126" t="str">
        <f>IF(I115="","",_xlfn.XLOOKUP($I115,各类选项!$N$2:$N$22,各类选项!P$2:P$22))</f>
        <v>xiaox</v>
      </c>
      <c r="V115" s="136" t="s">
        <v>191</v>
      </c>
      <c r="W115" s="127">
        <v>0.11</v>
      </c>
      <c r="X115" s="128">
        <v>0</v>
      </c>
      <c r="Y115" s="128">
        <v>0</v>
      </c>
      <c r="Z115" s="128">
        <v>0</v>
      </c>
      <c r="AA115" s="128">
        <v>44</v>
      </c>
      <c r="AB115" s="128" t="s">
        <v>291</v>
      </c>
      <c r="AC115" s="126" t="str">
        <f>IF(I115="","",_xlfn.XLOOKUP($I115,各类选项!$N$2:$N$22,各类选项!Q$2:Q$22))</f>
        <v>huac</v>
      </c>
      <c r="AD115" s="136" t="s">
        <v>86</v>
      </c>
      <c r="AE115" s="129">
        <v>2.21</v>
      </c>
      <c r="AF115" s="130">
        <v>0</v>
      </c>
      <c r="AG115" s="130">
        <v>0</v>
      </c>
      <c r="AH115" s="130">
        <v>0</v>
      </c>
      <c r="AI115" s="130">
        <v>81</v>
      </c>
      <c r="AJ115" s="130" t="s">
        <v>291</v>
      </c>
      <c r="AK115" s="126" t="str">
        <f>IF(I115="","",_xlfn.XLOOKUP($I115,各类选项!$N$2:$N$22,各类选项!R$2:R$22))</f>
        <v>nanako</v>
      </c>
      <c r="AL115" s="136" t="s">
        <v>269</v>
      </c>
      <c r="AM115" s="127">
        <v>2</v>
      </c>
      <c r="AN115" s="128">
        <v>0</v>
      </c>
      <c r="AO115" s="128">
        <v>0</v>
      </c>
      <c r="AP115" s="128">
        <v>0</v>
      </c>
      <c r="AQ115" s="128">
        <v>58</v>
      </c>
      <c r="AR115" s="128" t="s">
        <v>291</v>
      </c>
      <c r="AS115" s="126" t="str">
        <f>IF(原始数据!L115="","",原始数据!L115)</f>
        <v>jin</v>
      </c>
      <c r="AT115" s="126" t="str">
        <f>IF(原始数据!AZ115="","",原始数据!AZ115)</f>
        <v>喧嚣</v>
      </c>
      <c r="AU115" s="137">
        <v>1</v>
      </c>
      <c r="AV115" s="137">
        <v>1</v>
      </c>
      <c r="AW115" s="137">
        <v>33</v>
      </c>
      <c r="AX115" s="137">
        <v>1</v>
      </c>
      <c r="AY115" s="138">
        <v>6</v>
      </c>
      <c r="AZ115" s="133">
        <v>7</v>
      </c>
      <c r="BA115" s="133">
        <v>19</v>
      </c>
      <c r="BB115" s="95"/>
      <c r="BC115" s="95"/>
    </row>
    <row r="116" spans="1:55">
      <c r="A116" s="115">
        <f>输入错误检查!B115+_xlfn.IFS(K116="",0,K116=0,0,K116=1,1)</f>
        <v>1</v>
      </c>
      <c r="C116" s="125">
        <f>IF(原始数据!B116="","",原始数据!B116)</f>
        <v>5</v>
      </c>
      <c r="D116" s="125">
        <f>IF(原始数据!C116="","",原始数据!C116)</f>
        <v>4</v>
      </c>
      <c r="E116" s="125">
        <f>IF(原始数据!D116="","",原始数据!D116)</f>
        <v>1730</v>
      </c>
      <c r="F116" s="125" t="str">
        <f>IF(原始数据!E116="","",原始数据!E116)</f>
        <v>GR</v>
      </c>
      <c r="G116" s="125" t="str">
        <f>IF(原始数据!F116="","",原始数据!F116)</f>
        <v>MRC</v>
      </c>
      <c r="H116" s="125">
        <f>IF(原始数据!G116="","",原始数据!G116)</f>
        <v>3</v>
      </c>
      <c r="I116" s="125" t="str">
        <f>原始数据!J116</f>
        <v>GR</v>
      </c>
      <c r="J116" s="125">
        <f>IF((原始数据!V116)="","",4-原始数据!V116)</f>
        <v>2</v>
      </c>
      <c r="K116" s="125">
        <f t="shared" si="4"/>
        <v>1</v>
      </c>
      <c r="L116" s="125">
        <f t="shared" si="5"/>
        <v>2</v>
      </c>
      <c r="M116" s="126" t="str">
        <f>IF(I116="","",_xlfn.XLOOKUP($I116,各类选项!$N$2:$N$22,各类选项!O$2:O$22))</f>
        <v>ak</v>
      </c>
      <c r="N116" s="136" t="s">
        <v>259</v>
      </c>
      <c r="O116" s="129">
        <v>1.77</v>
      </c>
      <c r="P116" s="130">
        <v>0</v>
      </c>
      <c r="Q116" s="130">
        <v>0</v>
      </c>
      <c r="R116" s="130">
        <v>0</v>
      </c>
      <c r="S116" s="130">
        <v>99</v>
      </c>
      <c r="T116" s="130" t="s">
        <v>413</v>
      </c>
      <c r="U116" s="126" t="str">
        <f>IF(I116="","",_xlfn.XLOOKUP($I116,各类选项!$N$2:$N$22,各类选项!P$2:P$22))</f>
        <v>ac</v>
      </c>
      <c r="V116" s="136" t="s">
        <v>131</v>
      </c>
      <c r="W116" s="127">
        <v>0</v>
      </c>
      <c r="X116" s="128">
        <v>0</v>
      </c>
      <c r="Y116" s="128">
        <v>0</v>
      </c>
      <c r="Z116" s="128">
        <v>0</v>
      </c>
      <c r="AA116" s="128">
        <v>79</v>
      </c>
      <c r="AB116" s="128" t="s">
        <v>291</v>
      </c>
      <c r="AC116" s="126" t="str">
        <f>IF(I116="","",_xlfn.XLOOKUP($I116,各类选项!$N$2:$N$22,各类选项!Q$2:Q$22))</f>
        <v>citie</v>
      </c>
      <c r="AD116" s="136" t="s">
        <v>251</v>
      </c>
      <c r="AE116" s="129">
        <v>2.26</v>
      </c>
      <c r="AF116" s="130">
        <v>0</v>
      </c>
      <c r="AG116" s="130">
        <v>0</v>
      </c>
      <c r="AH116" s="130">
        <v>0</v>
      </c>
      <c r="AI116" s="130">
        <v>12</v>
      </c>
      <c r="AJ116" s="130" t="s">
        <v>413</v>
      </c>
      <c r="AK116" s="126" t="s">
        <v>128</v>
      </c>
      <c r="AL116" s="136" t="s">
        <v>268</v>
      </c>
      <c r="AM116" s="127">
        <v>1.83</v>
      </c>
      <c r="AN116" s="128">
        <v>0</v>
      </c>
      <c r="AO116" s="128">
        <v>0</v>
      </c>
      <c r="AP116" s="128">
        <v>0</v>
      </c>
      <c r="AQ116" s="128">
        <v>32</v>
      </c>
      <c r="AR116" s="128" t="s">
        <v>291</v>
      </c>
      <c r="AS116" s="126" t="str">
        <f>IF(原始数据!L116="","",原始数据!L116)</f>
        <v>bailu</v>
      </c>
      <c r="AT116" s="126" t="str">
        <f>IF(原始数据!AZ116="","",原始数据!AZ116)</f>
        <v>使徒</v>
      </c>
      <c r="AU116" s="137">
        <v>0</v>
      </c>
      <c r="AV116" s="137">
        <v>4</v>
      </c>
      <c r="AW116" s="137">
        <v>6</v>
      </c>
      <c r="AX116" s="137">
        <v>0</v>
      </c>
      <c r="AY116" s="138">
        <v>3</v>
      </c>
      <c r="AZ116" s="133">
        <v>5</v>
      </c>
      <c r="BA116" s="133">
        <v>47</v>
      </c>
      <c r="BB116" s="95"/>
      <c r="BC116" s="95"/>
    </row>
    <row r="117" spans="1:55">
      <c r="A117" s="115">
        <f>输入错误检查!B116+_xlfn.IFS(K117="",0,K117=0,0,K117=1,1)</f>
        <v>1</v>
      </c>
      <c r="C117" s="125">
        <f>IF(原始数据!B117="","",原始数据!B117)</f>
        <v>5</v>
      </c>
      <c r="D117" s="125">
        <f>IF(原始数据!C117="","",原始数据!C117)</f>
        <v>4</v>
      </c>
      <c r="E117" s="125">
        <f>IF(原始数据!D117="","",原始数据!D117)</f>
        <v>1730</v>
      </c>
      <c r="F117" s="125" t="str">
        <f>IF(原始数据!E117="","",原始数据!E117)</f>
        <v>GR</v>
      </c>
      <c r="G117" s="125" t="str">
        <f>IF(原始数据!F117="","",原始数据!F117)</f>
        <v>MRC</v>
      </c>
      <c r="H117" s="125">
        <f>IF(原始数据!G117="","",原始数据!G117)</f>
        <v>4</v>
      </c>
      <c r="I117" s="125" t="str">
        <f>原始数据!J117</f>
        <v>MRC</v>
      </c>
      <c r="J117" s="125">
        <f>IF((原始数据!V117)="","",4-原始数据!V117)</f>
        <v>3</v>
      </c>
      <c r="K117" s="125">
        <f t="shared" si="4"/>
        <v>1</v>
      </c>
      <c r="L117" s="125">
        <f t="shared" si="5"/>
        <v>3</v>
      </c>
      <c r="M117" s="126" t="str">
        <f>IF(I117="","",_xlfn.XLOOKUP($I117,各类选项!$N$2:$N$22,各类选项!O$2:O$22))</f>
        <v>xiaod</v>
      </c>
      <c r="N117" s="136" t="s">
        <v>131</v>
      </c>
      <c r="O117" s="129">
        <v>0.27</v>
      </c>
      <c r="P117" s="130">
        <v>0</v>
      </c>
      <c r="Q117" s="130">
        <v>0</v>
      </c>
      <c r="R117" s="130">
        <v>0</v>
      </c>
      <c r="S117" s="130">
        <v>59</v>
      </c>
      <c r="T117" s="130" t="s">
        <v>291</v>
      </c>
      <c r="U117" s="126" t="str">
        <f>IF(I117="","",_xlfn.XLOOKUP($I117,各类选项!$N$2:$N$22,各类选项!P$2:P$22))</f>
        <v>xiaox</v>
      </c>
      <c r="V117" s="136" t="s">
        <v>235</v>
      </c>
      <c r="W117" s="127">
        <v>0.53</v>
      </c>
      <c r="X117" s="128">
        <v>0</v>
      </c>
      <c r="Y117" s="128">
        <v>1</v>
      </c>
      <c r="Z117" s="128">
        <v>0</v>
      </c>
      <c r="AA117" s="128">
        <v>81</v>
      </c>
      <c r="AB117" s="128" t="s">
        <v>413</v>
      </c>
      <c r="AC117" s="126" t="str">
        <f>IF(I117="","",_xlfn.XLOOKUP($I117,各类选项!$N$2:$N$22,各类选项!Q$2:Q$22))</f>
        <v>huac</v>
      </c>
      <c r="AD117" s="136" t="s">
        <v>259</v>
      </c>
      <c r="AE117" s="129">
        <v>2.63</v>
      </c>
      <c r="AF117" s="130">
        <v>0</v>
      </c>
      <c r="AG117" s="130">
        <v>0</v>
      </c>
      <c r="AH117" s="130">
        <v>0</v>
      </c>
      <c r="AI117" s="130">
        <v>0</v>
      </c>
      <c r="AJ117" s="130" t="s">
        <v>413</v>
      </c>
      <c r="AK117" s="126" t="str">
        <f>IF(I117="","",_xlfn.XLOOKUP($I117,各类选项!$N$2:$N$22,各类选项!R$2:R$22))</f>
        <v>nanako</v>
      </c>
      <c r="AL117" s="136" t="s">
        <v>254</v>
      </c>
      <c r="AM117" s="127">
        <v>2.18</v>
      </c>
      <c r="AN117" s="128">
        <v>0</v>
      </c>
      <c r="AO117" s="128">
        <v>0</v>
      </c>
      <c r="AP117" s="128">
        <v>0</v>
      </c>
      <c r="AQ117" s="128">
        <v>12</v>
      </c>
      <c r="AR117" s="128" t="s">
        <v>413</v>
      </c>
      <c r="AS117" s="126" t="str">
        <f>IF(原始数据!L117="","",原始数据!L117)</f>
        <v>jin</v>
      </c>
      <c r="AT117" s="126" t="str">
        <f>IF(原始数据!AZ117="","",原始数据!AZ117)</f>
        <v>26号守卫</v>
      </c>
      <c r="AU117" s="137">
        <v>0</v>
      </c>
      <c r="AV117" s="137">
        <v>2</v>
      </c>
      <c r="AW117" s="137">
        <v>15</v>
      </c>
      <c r="AX117" s="137">
        <v>0</v>
      </c>
      <c r="AY117" s="138">
        <v>2</v>
      </c>
      <c r="AZ117" s="133">
        <v>4</v>
      </c>
      <c r="BA117" s="133">
        <v>27</v>
      </c>
      <c r="BB117" s="95"/>
      <c r="BC117" s="95"/>
    </row>
    <row r="118" spans="1:55">
      <c r="A118" s="115">
        <f>输入错误检查!B117+_xlfn.IFS(K118="",0,K118=0,0,K118=1,1)</f>
        <v>1</v>
      </c>
      <c r="C118" s="125">
        <f>IF(原始数据!B118="","",原始数据!B118)</f>
        <v>5</v>
      </c>
      <c r="D118" s="125">
        <f>IF(原始数据!C118="","",原始数据!C118)</f>
        <v>4</v>
      </c>
      <c r="E118" s="125">
        <f>IF(原始数据!D118="","",原始数据!D118)</f>
        <v>1730</v>
      </c>
      <c r="F118" s="125" t="str">
        <f>IF(原始数据!E118="","",原始数据!E118)</f>
        <v>GR</v>
      </c>
      <c r="G118" s="125" t="str">
        <f>IF(原始数据!F118="","",原始数据!F118)</f>
        <v>MRC</v>
      </c>
      <c r="H118" s="125">
        <f>IF(原始数据!G118="","",原始数据!G118)</f>
        <v>4</v>
      </c>
      <c r="I118" s="125" t="str">
        <f>原始数据!J118</f>
        <v>GR</v>
      </c>
      <c r="J118" s="125">
        <f>IF((原始数据!V118)="","",4-原始数据!V118)</f>
        <v>0</v>
      </c>
      <c r="K118" s="125">
        <f t="shared" si="4"/>
        <v>1</v>
      </c>
      <c r="L118" s="125">
        <f t="shared" si="5"/>
        <v>0</v>
      </c>
      <c r="M118" s="126" t="str">
        <f>IF(I118="","",_xlfn.XLOOKUP($I118,各类选项!$N$2:$N$22,各类选项!O$2:O$22))</f>
        <v>ak</v>
      </c>
      <c r="N118" s="136" t="s">
        <v>211</v>
      </c>
      <c r="O118" s="129">
        <v>2</v>
      </c>
      <c r="P118" s="130">
        <v>0</v>
      </c>
      <c r="Q118" s="130">
        <v>0</v>
      </c>
      <c r="R118" s="130">
        <v>0</v>
      </c>
      <c r="S118" s="130">
        <v>15</v>
      </c>
      <c r="T118" s="130" t="s">
        <v>291</v>
      </c>
      <c r="U118" s="126" t="str">
        <f>IF(I118="","",_xlfn.XLOOKUP($I118,各类选项!$N$2:$N$22,各类选项!P$2:P$22))</f>
        <v>ac</v>
      </c>
      <c r="V118" s="136" t="s">
        <v>245</v>
      </c>
      <c r="W118" s="127">
        <v>1.96</v>
      </c>
      <c r="X118" s="128">
        <v>0</v>
      </c>
      <c r="Y118" s="128">
        <v>1</v>
      </c>
      <c r="Z118" s="128">
        <v>0</v>
      </c>
      <c r="AA118" s="128">
        <v>35</v>
      </c>
      <c r="AB118" s="128" t="s">
        <v>291</v>
      </c>
      <c r="AC118" s="126" t="str">
        <f>IF(I118="","",_xlfn.XLOOKUP($I118,各类选项!$N$2:$N$22,各类选项!Q$2:Q$22))</f>
        <v>citie</v>
      </c>
      <c r="AD118" s="136" t="s">
        <v>217</v>
      </c>
      <c r="AE118" s="129">
        <v>0</v>
      </c>
      <c r="AF118" s="130">
        <v>0</v>
      </c>
      <c r="AG118" s="130">
        <v>0</v>
      </c>
      <c r="AH118" s="130">
        <v>0</v>
      </c>
      <c r="AI118" s="130">
        <v>33</v>
      </c>
      <c r="AJ118" s="130" t="s">
        <v>291</v>
      </c>
      <c r="AK118" s="126" t="s">
        <v>128</v>
      </c>
      <c r="AL118" s="136" t="s">
        <v>253</v>
      </c>
      <c r="AM118" s="127">
        <v>1</v>
      </c>
      <c r="AN118" s="128">
        <v>0</v>
      </c>
      <c r="AO118" s="128">
        <v>1</v>
      </c>
      <c r="AP118" s="128">
        <v>0</v>
      </c>
      <c r="AQ118" s="128">
        <v>33</v>
      </c>
      <c r="AR118" s="128" t="s">
        <v>291</v>
      </c>
      <c r="AS118" s="126" t="str">
        <f>IF(原始数据!L118="","",原始数据!L118)</f>
        <v>bailu</v>
      </c>
      <c r="AT118" s="126" t="str">
        <f>IF(原始数据!AZ118="","",原始数据!AZ118)</f>
        <v>杂货商</v>
      </c>
      <c r="AU118" s="137">
        <v>1</v>
      </c>
      <c r="AV118" s="137">
        <v>2</v>
      </c>
      <c r="AW118" s="137">
        <v>8</v>
      </c>
      <c r="AX118" s="137">
        <v>1</v>
      </c>
      <c r="AY118" s="138">
        <v>6</v>
      </c>
      <c r="AZ118" s="133">
        <v>4</v>
      </c>
      <c r="BA118" s="133">
        <v>31</v>
      </c>
      <c r="BB118" s="95"/>
      <c r="BC118" s="95"/>
    </row>
    <row r="119" spans="1:55">
      <c r="A119" s="115">
        <f>输入错误检查!B118+_xlfn.IFS(K119="",0,K119=0,0,K119=1,1)</f>
        <v>0</v>
      </c>
      <c r="C119" s="125">
        <f>IF(原始数据!B119="","",原始数据!B119)</f>
        <v>5</v>
      </c>
      <c r="D119" s="125">
        <f>IF(原始数据!C119="","",原始数据!C119)</f>
        <v>4</v>
      </c>
      <c r="E119" s="125">
        <f>IF(原始数据!D119="","",原始数据!D119)</f>
        <v>1730</v>
      </c>
      <c r="F119" s="125" t="str">
        <f>IF(原始数据!E119="","",原始数据!E119)</f>
        <v>GR</v>
      </c>
      <c r="G119" s="125" t="str">
        <f>IF(原始数据!F119="","",原始数据!F119)</f>
        <v>MRC</v>
      </c>
      <c r="H119" s="125">
        <f>IF(原始数据!G119="","",原始数据!G119)</f>
        <v>5</v>
      </c>
      <c r="I119" s="125" t="str">
        <f>原始数据!J119</f>
        <v/>
      </c>
      <c r="J119" s="125" t="str">
        <f>IF((原始数据!V119)="","",4-原始数据!V119)</f>
        <v/>
      </c>
      <c r="K119" s="125" t="str">
        <f t="shared" si="4"/>
        <v/>
      </c>
      <c r="L119" s="125">
        <f t="shared" si="5"/>
        <v>0</v>
      </c>
      <c r="M119" s="126" t="str">
        <f>IF(I119="","",_xlfn.XLOOKUP($I119,各类选项!$N$2:$N$22,各类选项!O$2:O$22))</f>
        <v/>
      </c>
      <c r="N119" s="139"/>
      <c r="O119" s="129"/>
      <c r="P119" s="130"/>
      <c r="Q119" s="130"/>
      <c r="R119" s="130"/>
      <c r="S119" s="130"/>
      <c r="T119" s="130"/>
      <c r="U119" s="126" t="str">
        <f>IF(I119="","",_xlfn.XLOOKUP($I119,各类选项!$N$2:$N$22,各类选项!P$2:P$22))</f>
        <v/>
      </c>
      <c r="V119" s="139"/>
      <c r="W119" s="127"/>
      <c r="X119" s="128"/>
      <c r="Y119" s="128"/>
      <c r="Z119" s="128"/>
      <c r="AA119" s="128"/>
      <c r="AB119" s="128"/>
      <c r="AC119" s="126" t="str">
        <f>IF(I119="","",_xlfn.XLOOKUP($I119,各类选项!$N$2:$N$22,各类选项!Q$2:Q$22))</f>
        <v/>
      </c>
      <c r="AD119" s="139"/>
      <c r="AE119" s="129"/>
      <c r="AF119" s="130"/>
      <c r="AG119" s="130"/>
      <c r="AH119" s="130"/>
      <c r="AI119" s="130"/>
      <c r="AJ119" s="130"/>
      <c r="AK119" s="126" t="str">
        <f>IF(I119="","",_xlfn.XLOOKUP($I119,各类选项!$N$2:$N$22,各类选项!R$2:R$22))</f>
        <v/>
      </c>
      <c r="AL119" s="139"/>
      <c r="AM119" s="127"/>
      <c r="AN119" s="128"/>
      <c r="AO119" s="128"/>
      <c r="AP119" s="128"/>
      <c r="AQ119" s="128"/>
      <c r="AR119" s="128"/>
      <c r="AS119" s="126" t="str">
        <f>IF(原始数据!L119="","",原始数据!L119)</f>
        <v/>
      </c>
      <c r="AT119" s="126" t="str">
        <f>IF(原始数据!AZ119="","",原始数据!AZ119)</f>
        <v/>
      </c>
      <c r="AU119" s="137"/>
      <c r="AV119" s="137"/>
      <c r="AW119" s="137"/>
      <c r="AX119" s="137"/>
      <c r="AY119" s="138"/>
      <c r="AZ119" s="133"/>
      <c r="BA119" s="133"/>
    </row>
    <row r="120" spans="1:55">
      <c r="A120" s="115">
        <f>输入错误检查!B119+_xlfn.IFS(K120="",0,K120=0,0,K120=1,1)</f>
        <v>0</v>
      </c>
      <c r="C120" s="125">
        <f>IF(原始数据!B120="","",原始数据!B120)</f>
        <v>5</v>
      </c>
      <c r="D120" s="125">
        <f>IF(原始数据!C120="","",原始数据!C120)</f>
        <v>4</v>
      </c>
      <c r="E120" s="125">
        <f>IF(原始数据!D120="","",原始数据!D120)</f>
        <v>1730</v>
      </c>
      <c r="F120" s="125" t="str">
        <f>IF(原始数据!E120="","",原始数据!E120)</f>
        <v>GR</v>
      </c>
      <c r="G120" s="125" t="str">
        <f>IF(原始数据!F120="","",原始数据!F120)</f>
        <v>MRC</v>
      </c>
      <c r="H120" s="125">
        <f>IF(原始数据!G120="","",原始数据!G120)</f>
        <v>5</v>
      </c>
      <c r="I120" s="125" t="str">
        <f>原始数据!J120</f>
        <v/>
      </c>
      <c r="J120" s="125" t="str">
        <f>IF((原始数据!V120)="","",4-原始数据!V120)</f>
        <v/>
      </c>
      <c r="K120" s="125" t="str">
        <f t="shared" si="4"/>
        <v/>
      </c>
      <c r="L120" s="125">
        <f t="shared" si="5"/>
        <v>0</v>
      </c>
      <c r="M120" s="126" t="str">
        <f>IF(I120="","",_xlfn.XLOOKUP($I120,各类选项!$N$2:$N$22,各类选项!O$2:O$22))</f>
        <v/>
      </c>
      <c r="N120" s="139"/>
      <c r="O120" s="129"/>
      <c r="P120" s="130"/>
      <c r="Q120" s="130"/>
      <c r="R120" s="130"/>
      <c r="S120" s="130"/>
      <c r="T120" s="130"/>
      <c r="U120" s="126" t="str">
        <f>IF(I120="","",_xlfn.XLOOKUP($I120,各类选项!$N$2:$N$22,各类选项!P$2:P$22))</f>
        <v/>
      </c>
      <c r="V120" s="139"/>
      <c r="W120" s="127"/>
      <c r="X120" s="128"/>
      <c r="Y120" s="128"/>
      <c r="Z120" s="128"/>
      <c r="AA120" s="128"/>
      <c r="AB120" s="128"/>
      <c r="AC120" s="126" t="str">
        <f>IF(I120="","",_xlfn.XLOOKUP($I120,各类选项!$N$2:$N$22,各类选项!Q$2:Q$22))</f>
        <v/>
      </c>
      <c r="AD120" s="139"/>
      <c r="AE120" s="129"/>
      <c r="AF120" s="130"/>
      <c r="AG120" s="130"/>
      <c r="AH120" s="130"/>
      <c r="AI120" s="130"/>
      <c r="AJ120" s="130"/>
      <c r="AK120" s="126" t="str">
        <f>IF(I120="","",_xlfn.XLOOKUP($I120,各类选项!$N$2:$N$22,各类选项!R$2:R$22))</f>
        <v/>
      </c>
      <c r="AL120" s="139"/>
      <c r="AM120" s="127"/>
      <c r="AN120" s="128"/>
      <c r="AO120" s="128"/>
      <c r="AP120" s="128"/>
      <c r="AQ120" s="128"/>
      <c r="AR120" s="128"/>
      <c r="AS120" s="126" t="str">
        <f>IF(原始数据!L120="","",原始数据!L120)</f>
        <v/>
      </c>
      <c r="AT120" s="126" t="str">
        <f>IF(原始数据!AZ120="","",原始数据!AZ120)</f>
        <v/>
      </c>
      <c r="AU120" s="137"/>
      <c r="AV120" s="137"/>
      <c r="AW120" s="137"/>
      <c r="AX120" s="137"/>
      <c r="AY120" s="138"/>
      <c r="AZ120" s="133"/>
      <c r="BA120" s="133"/>
    </row>
    <row r="121" spans="1:55">
      <c r="A121" s="115">
        <f>输入错误检查!B120+_xlfn.IFS(K121="",0,K121=0,0,K121=1,1)</f>
        <v>0</v>
      </c>
      <c r="C121" s="125">
        <f>IF(原始数据!B121="","",原始数据!B121)</f>
        <v>5</v>
      </c>
      <c r="D121" s="125">
        <f>IF(原始数据!C121="","",原始数据!C121)</f>
        <v>4</v>
      </c>
      <c r="E121" s="125">
        <f>IF(原始数据!D121="","",原始数据!D121)</f>
        <v>1730</v>
      </c>
      <c r="F121" s="125" t="str">
        <f>IF(原始数据!E121="","",原始数据!E121)</f>
        <v>GR</v>
      </c>
      <c r="G121" s="125" t="str">
        <f>IF(原始数据!F121="","",原始数据!F121)</f>
        <v>MRC</v>
      </c>
      <c r="H121" s="125" t="str">
        <f>IF(原始数据!G121="","",原始数据!G121)</f>
        <v>加</v>
      </c>
      <c r="I121" s="125" t="str">
        <f>原始数据!J121</f>
        <v/>
      </c>
      <c r="J121" s="125" t="str">
        <f>IF((原始数据!V121)="","",4-原始数据!V121)</f>
        <v/>
      </c>
      <c r="K121" s="125" t="str">
        <f t="shared" si="4"/>
        <v/>
      </c>
      <c r="L121" s="125">
        <f t="shared" si="5"/>
        <v>0</v>
      </c>
      <c r="M121" s="126" t="str">
        <f>IF(I121="","",_xlfn.XLOOKUP($I121,各类选项!$N$2:$N$22,各类选项!O$2:O$22))</f>
        <v/>
      </c>
      <c r="N121" s="139"/>
      <c r="O121" s="129"/>
      <c r="P121" s="130"/>
      <c r="Q121" s="130"/>
      <c r="R121" s="130"/>
      <c r="S121" s="130"/>
      <c r="T121" s="130"/>
      <c r="U121" s="126" t="str">
        <f>IF(I121="","",_xlfn.XLOOKUP($I121,各类选项!$N$2:$N$22,各类选项!P$2:P$22))</f>
        <v/>
      </c>
      <c r="V121" s="139"/>
      <c r="W121" s="127"/>
      <c r="X121" s="128"/>
      <c r="Y121" s="128"/>
      <c r="Z121" s="128"/>
      <c r="AA121" s="128"/>
      <c r="AB121" s="128"/>
      <c r="AC121" s="126" t="str">
        <f>IF(I121="","",_xlfn.XLOOKUP($I121,各类选项!$N$2:$N$22,各类选项!Q$2:Q$22))</f>
        <v/>
      </c>
      <c r="AD121" s="139"/>
      <c r="AE121" s="129"/>
      <c r="AF121" s="130"/>
      <c r="AG121" s="130"/>
      <c r="AH121" s="130"/>
      <c r="AI121" s="130"/>
      <c r="AJ121" s="130"/>
      <c r="AK121" s="126" t="str">
        <f>IF(I121="","",_xlfn.XLOOKUP($I121,各类选项!$N$2:$N$22,各类选项!R$2:R$22))</f>
        <v/>
      </c>
      <c r="AL121" s="139"/>
      <c r="AM121" s="127"/>
      <c r="AN121" s="128"/>
      <c r="AO121" s="128"/>
      <c r="AP121" s="128"/>
      <c r="AQ121" s="128"/>
      <c r="AR121" s="128"/>
      <c r="AS121" s="126" t="str">
        <f>IF(原始数据!L121="","",原始数据!L121)</f>
        <v/>
      </c>
      <c r="AT121" s="126" t="str">
        <f>IF(原始数据!AZ121="","",原始数据!AZ121)</f>
        <v/>
      </c>
      <c r="AU121" s="137"/>
      <c r="AV121" s="137"/>
      <c r="AW121" s="137"/>
      <c r="AX121" s="137"/>
      <c r="AY121" s="138"/>
      <c r="AZ121" s="133"/>
      <c r="BA121" s="133"/>
    </row>
    <row r="122" spans="1:55">
      <c r="A122" s="115">
        <f>输入错误检查!B121+_xlfn.IFS(K122="",0,K122=0,0,K122=1,1)</f>
        <v>0</v>
      </c>
      <c r="C122" s="125">
        <f>IF(原始数据!B122="","",原始数据!B122)</f>
        <v>5</v>
      </c>
      <c r="D122" s="125">
        <f>IF(原始数据!C122="","",原始数据!C122)</f>
        <v>4</v>
      </c>
      <c r="E122" s="125">
        <f>IF(原始数据!D122="","",原始数据!D122)</f>
        <v>1730</v>
      </c>
      <c r="F122" s="125" t="str">
        <f>IF(原始数据!E122="","",原始数据!E122)</f>
        <v>GR</v>
      </c>
      <c r="G122" s="125" t="str">
        <f>IF(原始数据!F122="","",原始数据!F122)</f>
        <v>MRC</v>
      </c>
      <c r="H122" s="125" t="str">
        <f>IF(原始数据!G122="","",原始数据!G122)</f>
        <v>加</v>
      </c>
      <c r="I122" s="125" t="str">
        <f>原始数据!J122</f>
        <v/>
      </c>
      <c r="J122" s="125" t="str">
        <f>IF((原始数据!V122)="","",4-原始数据!V122)</f>
        <v/>
      </c>
      <c r="K122" s="125" t="str">
        <f t="shared" si="4"/>
        <v/>
      </c>
      <c r="L122" s="125">
        <f t="shared" si="5"/>
        <v>0</v>
      </c>
      <c r="M122" s="126" t="str">
        <f>IF(I122="","",_xlfn.XLOOKUP($I122,各类选项!$N$2:$N$22,各类选项!O$2:O$22))</f>
        <v/>
      </c>
      <c r="N122" s="139"/>
      <c r="O122" s="129"/>
      <c r="P122" s="130"/>
      <c r="Q122" s="130"/>
      <c r="R122" s="130"/>
      <c r="S122" s="130"/>
      <c r="T122" s="130"/>
      <c r="U122" s="126" t="str">
        <f>IF(I122="","",_xlfn.XLOOKUP($I122,各类选项!$N$2:$N$22,各类选项!P$2:P$22))</f>
        <v/>
      </c>
      <c r="V122" s="139"/>
      <c r="W122" s="127"/>
      <c r="X122" s="128"/>
      <c r="Y122" s="128"/>
      <c r="Z122" s="128"/>
      <c r="AA122" s="128"/>
      <c r="AB122" s="128"/>
      <c r="AC122" s="126" t="str">
        <f>IF(I122="","",_xlfn.XLOOKUP($I122,各类选项!$N$2:$N$22,各类选项!Q$2:Q$22))</f>
        <v/>
      </c>
      <c r="AD122" s="139"/>
      <c r="AE122" s="129"/>
      <c r="AF122" s="130"/>
      <c r="AG122" s="130"/>
      <c r="AH122" s="130"/>
      <c r="AI122" s="130"/>
      <c r="AJ122" s="130"/>
      <c r="AK122" s="126" t="str">
        <f>IF(I122="","",_xlfn.XLOOKUP($I122,各类选项!$N$2:$N$22,各类选项!R$2:R$22))</f>
        <v/>
      </c>
      <c r="AL122" s="139"/>
      <c r="AM122" s="127"/>
      <c r="AN122" s="128"/>
      <c r="AO122" s="128"/>
      <c r="AP122" s="128"/>
      <c r="AQ122" s="128"/>
      <c r="AR122" s="128"/>
      <c r="AS122" s="126" t="str">
        <f>IF(原始数据!L122="","",原始数据!L122)</f>
        <v/>
      </c>
      <c r="AT122" s="126" t="str">
        <f>IF(原始数据!AZ122="","",原始数据!AZ122)</f>
        <v/>
      </c>
      <c r="AU122" s="137"/>
      <c r="AV122" s="137"/>
      <c r="AW122" s="137"/>
      <c r="AX122" s="137"/>
      <c r="AY122" s="138"/>
      <c r="AZ122" s="133"/>
      <c r="BA122" s="133"/>
    </row>
    <row r="123" spans="1:55">
      <c r="A123" s="115">
        <f>输入错误检查!B122+_xlfn.IFS(K123="",0,K123=0,0,K123=1,1)</f>
        <v>1</v>
      </c>
      <c r="C123" s="125">
        <f>IF(原始数据!B123="","",原始数据!B123)</f>
        <v>5</v>
      </c>
      <c r="D123" s="125">
        <f>IF(原始数据!C123="","",原始数据!C123)</f>
        <v>5</v>
      </c>
      <c r="E123" s="125">
        <f>IF(原始数据!D123="","",原始数据!D123)</f>
        <v>1400</v>
      </c>
      <c r="F123" s="125" t="str">
        <f>IF(原始数据!E123="","",原始数据!E123)</f>
        <v>GR</v>
      </c>
      <c r="G123" s="125" t="str">
        <f>IF(原始数据!F123="","",原始数据!F123)</f>
        <v>FPX.ZQ</v>
      </c>
      <c r="H123" s="125">
        <f>IF(原始数据!G123="","",原始数据!G123)</f>
        <v>1</v>
      </c>
      <c r="I123" s="125" t="str">
        <f>原始数据!J123</f>
        <v>GR</v>
      </c>
      <c r="J123" s="125">
        <f>IF((原始数据!V123)="","",4-原始数据!V123)</f>
        <v>3</v>
      </c>
      <c r="K123" s="125">
        <f t="shared" si="4"/>
        <v>1</v>
      </c>
      <c r="L123" s="125">
        <f t="shared" si="5"/>
        <v>3</v>
      </c>
      <c r="M123" s="126" t="str">
        <f>IF(I123="","",_xlfn.XLOOKUP($I123,各类选项!$N$2:$N$22,各类选项!O$2:O$22))</f>
        <v>ak</v>
      </c>
      <c r="N123" s="126" t="s">
        <v>97</v>
      </c>
      <c r="O123" s="127">
        <v>1.88</v>
      </c>
      <c r="P123" s="128">
        <v>0</v>
      </c>
      <c r="Q123" s="128">
        <v>1</v>
      </c>
      <c r="R123" s="128">
        <v>0</v>
      </c>
      <c r="S123" s="128">
        <v>102</v>
      </c>
      <c r="T123" s="128" t="s">
        <v>413</v>
      </c>
      <c r="U123" s="126" t="str">
        <f>IF(I123="","",_xlfn.XLOOKUP($I123,各类选项!$N$2:$N$22,各类选项!P$2:P$22))</f>
        <v>ac</v>
      </c>
      <c r="V123" s="126" t="s">
        <v>266</v>
      </c>
      <c r="W123" s="129">
        <v>1.07</v>
      </c>
      <c r="X123" s="130">
        <v>0</v>
      </c>
      <c r="Y123" s="130">
        <v>2</v>
      </c>
      <c r="Z123" s="130">
        <v>0</v>
      </c>
      <c r="AA123" s="130">
        <v>73</v>
      </c>
      <c r="AB123" s="130" t="s">
        <v>413</v>
      </c>
      <c r="AC123" s="126" t="str">
        <f>IF(I123="","",_xlfn.XLOOKUP($I123,各类选项!$N$2:$N$22,各类选项!Q$2:Q$22))</f>
        <v>citie</v>
      </c>
      <c r="AD123" s="126" t="s">
        <v>86</v>
      </c>
      <c r="AE123" s="127">
        <v>2.03</v>
      </c>
      <c r="AF123" s="128">
        <v>0</v>
      </c>
      <c r="AG123" s="128">
        <v>0</v>
      </c>
      <c r="AH123" s="128">
        <v>0</v>
      </c>
      <c r="AI123" s="135">
        <v>11</v>
      </c>
      <c r="AJ123" s="128" t="s">
        <v>413</v>
      </c>
      <c r="AK123" s="126" t="str">
        <f>IF(I123="","",_xlfn.XLOOKUP($I123,各类选项!$N$2:$N$22,各类选项!R$2:R$22))</f>
        <v>ziro</v>
      </c>
      <c r="AL123" s="126" t="s">
        <v>235</v>
      </c>
      <c r="AM123" s="129">
        <v>0.06</v>
      </c>
      <c r="AN123" s="130">
        <v>0</v>
      </c>
      <c r="AO123" s="130">
        <v>0</v>
      </c>
      <c r="AP123" s="130">
        <v>0</v>
      </c>
      <c r="AQ123" s="130">
        <v>98</v>
      </c>
      <c r="AR123" s="130" t="s">
        <v>291</v>
      </c>
      <c r="AS123" s="126" t="str">
        <f>IF(原始数据!L123="","",原始数据!L123)</f>
        <v>dongx</v>
      </c>
      <c r="AT123" s="126" t="str">
        <f>IF(原始数据!AZ123="","",原始数据!AZ123)</f>
        <v>时空之影</v>
      </c>
      <c r="AU123" s="131">
        <v>0</v>
      </c>
      <c r="AV123" s="131">
        <v>3</v>
      </c>
      <c r="AW123" s="131">
        <v>10</v>
      </c>
      <c r="AX123" s="131">
        <v>0</v>
      </c>
      <c r="AY123" s="132">
        <v>5</v>
      </c>
      <c r="AZ123" s="133">
        <v>6</v>
      </c>
      <c r="BA123" s="133">
        <v>45</v>
      </c>
      <c r="BB123" s="134" t="s">
        <v>166</v>
      </c>
      <c r="BC123" s="134"/>
    </row>
    <row r="124" spans="1:55">
      <c r="A124" s="115">
        <f>输入错误检查!B123+_xlfn.IFS(K124="",0,K124=0,0,K124=1,1)</f>
        <v>1</v>
      </c>
      <c r="C124" s="125">
        <f>IF(原始数据!B124="","",原始数据!B124)</f>
        <v>5</v>
      </c>
      <c r="D124" s="125">
        <f>IF(原始数据!C124="","",原始数据!C124)</f>
        <v>5</v>
      </c>
      <c r="E124" s="125">
        <f>IF(原始数据!D124="","",原始数据!D124)</f>
        <v>1400</v>
      </c>
      <c r="F124" s="125" t="str">
        <f>IF(原始数据!E124="","",原始数据!E124)</f>
        <v>GR</v>
      </c>
      <c r="G124" s="125" t="str">
        <f>IF(原始数据!F124="","",原始数据!F124)</f>
        <v>FPX.ZQ</v>
      </c>
      <c r="H124" s="125">
        <f>IF(原始数据!G124="","",原始数据!G124)</f>
        <v>1</v>
      </c>
      <c r="I124" s="125" t="str">
        <f>原始数据!J124</f>
        <v>FPX.ZQ</v>
      </c>
      <c r="J124" s="125">
        <f>IF((原始数据!V124)="","",4-原始数据!V124)</f>
        <v>1</v>
      </c>
      <c r="K124" s="125">
        <f t="shared" si="4"/>
        <v>1</v>
      </c>
      <c r="L124" s="125">
        <f t="shared" si="5"/>
        <v>1</v>
      </c>
      <c r="M124" s="126" t="str">
        <f>IF(I124="","",_xlfn.XLOOKUP($I124,各类选项!$N$2:$N$22,各类选项!O$2:O$22))</f>
        <v>sans</v>
      </c>
      <c r="N124" s="126" t="s">
        <v>86</v>
      </c>
      <c r="O124" s="127">
        <v>0</v>
      </c>
      <c r="P124" s="128">
        <v>0</v>
      </c>
      <c r="Q124" s="128">
        <v>0</v>
      </c>
      <c r="R124" s="128">
        <v>0</v>
      </c>
      <c r="S124" s="128">
        <v>64</v>
      </c>
      <c r="T124" s="128" t="s">
        <v>291</v>
      </c>
      <c r="U124" s="126" t="str">
        <f>IF(I124="","",_xlfn.XLOOKUP($I124,各类选项!$N$2:$N$22,各类选项!P$2:P$22))</f>
        <v>lin</v>
      </c>
      <c r="V124" s="126" t="s">
        <v>224</v>
      </c>
      <c r="W124" s="129">
        <v>1.61</v>
      </c>
      <c r="X124" s="130">
        <v>0</v>
      </c>
      <c r="Y124" s="130">
        <v>1</v>
      </c>
      <c r="Z124" s="130">
        <v>0</v>
      </c>
      <c r="AA124" s="130">
        <v>34</v>
      </c>
      <c r="AB124" s="130" t="s">
        <v>291</v>
      </c>
      <c r="AC124" s="126" t="str">
        <f>IF(I124="","",_xlfn.XLOOKUP($I124,各类选项!$N$2:$N$22,各类选项!Q$2:Q$22))</f>
        <v>yuan</v>
      </c>
      <c r="AD124" s="126" t="s">
        <v>261</v>
      </c>
      <c r="AE124" s="127">
        <v>1.25</v>
      </c>
      <c r="AF124" s="128">
        <v>1</v>
      </c>
      <c r="AG124" s="128">
        <v>1</v>
      </c>
      <c r="AH124" s="128">
        <v>0</v>
      </c>
      <c r="AI124" s="128">
        <v>97</v>
      </c>
      <c r="AJ124" s="128" t="s">
        <v>291</v>
      </c>
      <c r="AK124" s="126" t="str">
        <f>IF(I124="","",_xlfn.XLOOKUP($I124,各类选项!$N$2:$N$22,各类选项!R$2:R$22))</f>
        <v>stian</v>
      </c>
      <c r="AL124" s="126" t="s">
        <v>183</v>
      </c>
      <c r="AM124" s="129">
        <v>2.64</v>
      </c>
      <c r="AN124" s="130">
        <v>0</v>
      </c>
      <c r="AO124" s="130">
        <v>0</v>
      </c>
      <c r="AP124" s="130">
        <v>0</v>
      </c>
      <c r="AQ124" s="130">
        <v>2</v>
      </c>
      <c r="AR124" s="130" t="s">
        <v>413</v>
      </c>
      <c r="AS124" s="126" t="str">
        <f>IF(原始数据!L124="","",原始数据!L124)</f>
        <v>jin</v>
      </c>
      <c r="AT124" s="126" t="str">
        <f>IF(原始数据!AZ124="","",原始数据!AZ124)</f>
        <v>鹿头</v>
      </c>
      <c r="AU124" s="131">
        <v>0</v>
      </c>
      <c r="AV124" s="131">
        <v>1</v>
      </c>
      <c r="AW124" s="131">
        <v>17</v>
      </c>
      <c r="AX124" s="131">
        <v>0</v>
      </c>
      <c r="AY124" s="132">
        <v>6</v>
      </c>
      <c r="AZ124" s="133">
        <v>5</v>
      </c>
      <c r="BA124" s="133">
        <v>43</v>
      </c>
      <c r="BB124" s="95"/>
      <c r="BC124" s="95"/>
    </row>
    <row r="125" spans="1:55">
      <c r="A125" s="115">
        <f>输入错误检查!B124+_xlfn.IFS(K125="",0,K125=0,0,K125=1,1)</f>
        <v>1</v>
      </c>
      <c r="C125" s="125">
        <f>IF(原始数据!B125="","",原始数据!B125)</f>
        <v>5</v>
      </c>
      <c r="D125" s="125">
        <f>IF(原始数据!C125="","",原始数据!C125)</f>
        <v>5</v>
      </c>
      <c r="E125" s="125">
        <f>IF(原始数据!D125="","",原始数据!D125)</f>
        <v>1400</v>
      </c>
      <c r="F125" s="125" t="str">
        <f>IF(原始数据!E125="","",原始数据!E125)</f>
        <v>GR</v>
      </c>
      <c r="G125" s="125" t="str">
        <f>IF(原始数据!F125="","",原始数据!F125)</f>
        <v>FPX.ZQ</v>
      </c>
      <c r="H125" s="125">
        <f>IF(原始数据!G125="","",原始数据!G125)</f>
        <v>2</v>
      </c>
      <c r="I125" s="125" t="str">
        <f>原始数据!J125</f>
        <v>GR</v>
      </c>
      <c r="J125" s="125">
        <f>IF((原始数据!V125)="","",4-原始数据!V125)</f>
        <v>2</v>
      </c>
      <c r="K125" s="125">
        <f t="shared" si="4"/>
        <v>1</v>
      </c>
      <c r="L125" s="125">
        <f t="shared" si="5"/>
        <v>2</v>
      </c>
      <c r="M125" s="126" t="str">
        <f>IF(I125="","",_xlfn.XLOOKUP($I125,各类选项!$N$2:$N$22,各类选项!O$2:O$22))</f>
        <v>ak</v>
      </c>
      <c r="N125" s="126" t="s">
        <v>260</v>
      </c>
      <c r="O125" s="127">
        <v>2.73</v>
      </c>
      <c r="P125" s="128">
        <v>0</v>
      </c>
      <c r="Q125" s="128">
        <v>1</v>
      </c>
      <c r="R125" s="128">
        <v>0</v>
      </c>
      <c r="S125" s="128">
        <v>23</v>
      </c>
      <c r="T125" s="128" t="s">
        <v>413</v>
      </c>
      <c r="U125" s="126" t="str">
        <f>IF(I125="","",_xlfn.XLOOKUP($I125,各类选项!$N$2:$N$22,各类选项!P$2:P$22))</f>
        <v>ac</v>
      </c>
      <c r="V125" s="126" t="s">
        <v>269</v>
      </c>
      <c r="W125" s="129">
        <v>2.59</v>
      </c>
      <c r="X125" s="130">
        <v>0</v>
      </c>
      <c r="Y125" s="130">
        <v>0</v>
      </c>
      <c r="Z125" s="130">
        <v>0</v>
      </c>
      <c r="AA125" s="130">
        <v>9</v>
      </c>
      <c r="AB125" s="135" t="s">
        <v>413</v>
      </c>
      <c r="AC125" s="126" t="str">
        <f>IF(I125="","",_xlfn.XLOOKUP($I125,各类选项!$N$2:$N$22,各类选项!Q$2:Q$22))</f>
        <v>citie</v>
      </c>
      <c r="AD125" s="126" t="s">
        <v>255</v>
      </c>
      <c r="AE125" s="127">
        <v>1.6</v>
      </c>
      <c r="AF125" s="128">
        <v>0</v>
      </c>
      <c r="AG125" s="128">
        <v>1</v>
      </c>
      <c r="AH125" s="128">
        <v>0</v>
      </c>
      <c r="AI125" s="128">
        <v>115</v>
      </c>
      <c r="AJ125" s="128" t="s">
        <v>291</v>
      </c>
      <c r="AK125" s="126" t="str">
        <f>IF(I125="","",_xlfn.XLOOKUP($I125,各类选项!$N$2:$N$22,各类选项!R$2:R$22))</f>
        <v>ziro</v>
      </c>
      <c r="AL125" s="126" t="s">
        <v>164</v>
      </c>
      <c r="AM125" s="129">
        <v>0</v>
      </c>
      <c r="AN125" s="130">
        <v>0</v>
      </c>
      <c r="AO125" s="130">
        <v>0</v>
      </c>
      <c r="AP125" s="130">
        <v>0</v>
      </c>
      <c r="AQ125" s="130">
        <v>78</v>
      </c>
      <c r="AR125" s="130" t="s">
        <v>291</v>
      </c>
      <c r="AS125" s="126" t="str">
        <f>IF(原始数据!L125="","",原始数据!L125)</f>
        <v>dongx</v>
      </c>
      <c r="AT125" s="126" t="str">
        <f>IF(原始数据!AZ125="","",原始数据!AZ125)</f>
        <v>台球手</v>
      </c>
      <c r="AU125" s="131">
        <v>0</v>
      </c>
      <c r="AV125" s="131">
        <v>2</v>
      </c>
      <c r="AW125" s="131">
        <v>6</v>
      </c>
      <c r="AX125" s="131">
        <v>0</v>
      </c>
      <c r="AY125" s="132">
        <v>4</v>
      </c>
      <c r="AZ125" s="133">
        <v>5</v>
      </c>
      <c r="BA125" s="133">
        <v>25</v>
      </c>
      <c r="BB125" s="95"/>
      <c r="BC125" s="95"/>
    </row>
    <row r="126" spans="1:55">
      <c r="A126" s="115">
        <f>输入错误检查!B125+_xlfn.IFS(K126="",0,K126=0,0,K126=1,1)</f>
        <v>1</v>
      </c>
      <c r="C126" s="125">
        <f>IF(原始数据!B126="","",原始数据!B126)</f>
        <v>5</v>
      </c>
      <c r="D126" s="125">
        <f>IF(原始数据!C126="","",原始数据!C126)</f>
        <v>5</v>
      </c>
      <c r="E126" s="125">
        <f>IF(原始数据!D126="","",原始数据!D126)</f>
        <v>1400</v>
      </c>
      <c r="F126" s="125" t="str">
        <f>IF(原始数据!E126="","",原始数据!E126)</f>
        <v>GR</v>
      </c>
      <c r="G126" s="125" t="str">
        <f>IF(原始数据!F126="","",原始数据!F126)</f>
        <v>FPX.ZQ</v>
      </c>
      <c r="H126" s="125">
        <f>IF(原始数据!G126="","",原始数据!G126)</f>
        <v>2</v>
      </c>
      <c r="I126" s="125" t="str">
        <f>原始数据!J126</f>
        <v>FPX.ZQ</v>
      </c>
      <c r="J126" s="125">
        <f>IF((原始数据!V126)="","",4-原始数据!V126)</f>
        <v>1</v>
      </c>
      <c r="K126" s="125">
        <f t="shared" si="4"/>
        <v>1</v>
      </c>
      <c r="L126" s="125">
        <f t="shared" si="5"/>
        <v>1</v>
      </c>
      <c r="M126" s="126" t="str">
        <f>IF(I126="","",_xlfn.XLOOKUP($I126,各类选项!$N$2:$N$22,各类选项!O$2:O$22))</f>
        <v>sans</v>
      </c>
      <c r="N126" s="126" t="s">
        <v>255</v>
      </c>
      <c r="O126" s="127">
        <v>2.49</v>
      </c>
      <c r="P126" s="128">
        <v>0</v>
      </c>
      <c r="Q126" s="128">
        <v>0</v>
      </c>
      <c r="R126" s="128">
        <v>0</v>
      </c>
      <c r="S126" s="128">
        <v>41</v>
      </c>
      <c r="T126" s="128" t="s">
        <v>291</v>
      </c>
      <c r="U126" s="126" t="str">
        <f>IF(I126="","",_xlfn.XLOOKUP($I126,各类选项!$N$2:$N$22,各类选项!P$2:P$22))</f>
        <v>lin</v>
      </c>
      <c r="V126" s="126" t="s">
        <v>228</v>
      </c>
      <c r="W126" s="129">
        <v>0.71</v>
      </c>
      <c r="X126" s="130">
        <v>0</v>
      </c>
      <c r="Y126" s="130">
        <v>1</v>
      </c>
      <c r="Z126" s="130">
        <v>0</v>
      </c>
      <c r="AA126" s="130">
        <v>66</v>
      </c>
      <c r="AB126" s="130" t="s">
        <v>413</v>
      </c>
      <c r="AC126" s="126" t="str">
        <f>IF(I126="","",_xlfn.XLOOKUP($I126,各类选项!$N$2:$N$22,各类选项!Q$2:Q$22))</f>
        <v>yuan</v>
      </c>
      <c r="AD126" s="126" t="s">
        <v>269</v>
      </c>
      <c r="AE126" s="127">
        <v>2</v>
      </c>
      <c r="AF126" s="128">
        <v>0</v>
      </c>
      <c r="AG126" s="128">
        <v>1</v>
      </c>
      <c r="AH126" s="128">
        <v>1</v>
      </c>
      <c r="AI126" s="128">
        <v>12</v>
      </c>
      <c r="AJ126" s="128" t="s">
        <v>291</v>
      </c>
      <c r="AK126" s="126" t="str">
        <f>IF(I126="","",_xlfn.XLOOKUP($I126,各类选项!$N$2:$N$22,各类选项!R$2:R$22))</f>
        <v>stian</v>
      </c>
      <c r="AL126" s="126" t="s">
        <v>201</v>
      </c>
      <c r="AM126" s="129">
        <v>0.04</v>
      </c>
      <c r="AN126" s="130">
        <v>0</v>
      </c>
      <c r="AO126" s="130">
        <v>0</v>
      </c>
      <c r="AP126" s="130">
        <v>0</v>
      </c>
      <c r="AQ126" s="130">
        <v>74</v>
      </c>
      <c r="AR126" s="130" t="s">
        <v>291</v>
      </c>
      <c r="AS126" s="126" t="str">
        <f>IF(原始数据!L126="","",原始数据!L126)</f>
        <v>jin</v>
      </c>
      <c r="AT126" s="126" t="str">
        <f>IF(原始数据!AZ126="","",原始数据!AZ126)</f>
        <v>26号守卫</v>
      </c>
      <c r="AU126" s="131">
        <v>0</v>
      </c>
      <c r="AV126" s="131">
        <v>1</v>
      </c>
      <c r="AW126" s="131">
        <v>21</v>
      </c>
      <c r="AX126" s="131">
        <v>0</v>
      </c>
      <c r="AY126" s="132">
        <v>6</v>
      </c>
      <c r="AZ126" s="133">
        <v>7</v>
      </c>
      <c r="BA126" s="133">
        <v>16</v>
      </c>
      <c r="BB126" s="95"/>
      <c r="BC126" s="95"/>
    </row>
    <row r="127" spans="1:55">
      <c r="A127" s="115">
        <f>输入错误检查!B126+_xlfn.IFS(K127="",0,K127=0,0,K127=1,1)</f>
        <v>1</v>
      </c>
      <c r="C127" s="125">
        <f>IF(原始数据!B127="","",原始数据!B127)</f>
        <v>5</v>
      </c>
      <c r="D127" s="125">
        <f>IF(原始数据!C127="","",原始数据!C127)</f>
        <v>5</v>
      </c>
      <c r="E127" s="125">
        <f>IF(原始数据!D127="","",原始数据!D127)</f>
        <v>1400</v>
      </c>
      <c r="F127" s="125" t="str">
        <f>IF(原始数据!E127="","",原始数据!E127)</f>
        <v>GR</v>
      </c>
      <c r="G127" s="125" t="str">
        <f>IF(原始数据!F127="","",原始数据!F127)</f>
        <v>FPX.ZQ</v>
      </c>
      <c r="H127" s="125">
        <f>IF(原始数据!G127="","",原始数据!G127)</f>
        <v>3</v>
      </c>
      <c r="I127" s="125" t="str">
        <f>原始数据!J127</f>
        <v>GR</v>
      </c>
      <c r="J127" s="125">
        <f>IF((原始数据!V127)="","",4-原始数据!V127)</f>
        <v>1</v>
      </c>
      <c r="K127" s="125">
        <f t="shared" si="4"/>
        <v>1</v>
      </c>
      <c r="L127" s="125">
        <f t="shared" si="5"/>
        <v>1</v>
      </c>
      <c r="M127" s="126" t="str">
        <f>IF(I127="","",_xlfn.XLOOKUP($I127,各类选项!$N$2:$N$22,各类选项!O$2:O$22))</f>
        <v>ak</v>
      </c>
      <c r="N127" s="126" t="s">
        <v>250</v>
      </c>
      <c r="O127" s="127">
        <v>3</v>
      </c>
      <c r="P127" s="128">
        <v>0</v>
      </c>
      <c r="Q127" s="128">
        <v>0</v>
      </c>
      <c r="R127" s="128">
        <v>0</v>
      </c>
      <c r="S127" s="128">
        <v>0</v>
      </c>
      <c r="T127" s="128" t="s">
        <v>413</v>
      </c>
      <c r="U127" s="126" t="str">
        <f>IF(I127="","",_xlfn.XLOOKUP($I127,各类选项!$N$2:$N$22,各类选项!P$2:P$22))</f>
        <v>ac</v>
      </c>
      <c r="V127" s="126" t="s">
        <v>262</v>
      </c>
      <c r="W127" s="129">
        <v>1.31</v>
      </c>
      <c r="X127" s="130">
        <v>0</v>
      </c>
      <c r="Y127" s="130">
        <v>1</v>
      </c>
      <c r="Z127" s="130">
        <v>0</v>
      </c>
      <c r="AA127" s="130">
        <v>45</v>
      </c>
      <c r="AB127" s="130" t="s">
        <v>291</v>
      </c>
      <c r="AC127" s="126" t="str">
        <f>IF(I127="","",_xlfn.XLOOKUP($I127,各类选项!$N$2:$N$22,各类选项!Q$2:Q$22))</f>
        <v>citie</v>
      </c>
      <c r="AD127" s="126" t="s">
        <v>131</v>
      </c>
      <c r="AE127" s="127">
        <v>0</v>
      </c>
      <c r="AF127" s="128">
        <v>0</v>
      </c>
      <c r="AG127" s="128">
        <v>0</v>
      </c>
      <c r="AH127" s="128">
        <v>0</v>
      </c>
      <c r="AI127" s="128">
        <v>116</v>
      </c>
      <c r="AJ127" s="128" t="s">
        <v>291</v>
      </c>
      <c r="AK127" s="126" t="str">
        <f>IF(I127="","",_xlfn.XLOOKUP($I127,各类选项!$N$2:$N$22,各类选项!R$2:R$22))</f>
        <v>ziro</v>
      </c>
      <c r="AL127" s="126" t="s">
        <v>228</v>
      </c>
      <c r="AM127" s="129">
        <v>1.83</v>
      </c>
      <c r="AN127" s="130">
        <v>0</v>
      </c>
      <c r="AO127" s="130">
        <v>1</v>
      </c>
      <c r="AP127" s="130">
        <v>0</v>
      </c>
      <c r="AQ127" s="130">
        <v>44</v>
      </c>
      <c r="AR127" s="130" t="s">
        <v>291</v>
      </c>
      <c r="AS127" s="126" t="str">
        <f>IF(原始数据!L127="","",原始数据!L127)</f>
        <v>dongx</v>
      </c>
      <c r="AT127" s="126" t="str">
        <f>IF(原始数据!AZ127="","",原始数据!AZ127)</f>
        <v>歌剧演员</v>
      </c>
      <c r="AU127" s="131">
        <v>0</v>
      </c>
      <c r="AV127" s="131">
        <v>8</v>
      </c>
      <c r="AW127" s="131">
        <v>11</v>
      </c>
      <c r="AX127" s="131">
        <v>1</v>
      </c>
      <c r="AY127" s="132">
        <v>6</v>
      </c>
      <c r="AZ127" s="133">
        <v>5</v>
      </c>
      <c r="BA127" s="133">
        <v>43</v>
      </c>
      <c r="BB127" s="95"/>
      <c r="BC127" s="95"/>
    </row>
    <row r="128" spans="1:55">
      <c r="A128" s="115">
        <f>输入错误检查!B127+_xlfn.IFS(K128="",0,K128=0,0,K128=1,1)</f>
        <v>1</v>
      </c>
      <c r="C128" s="125">
        <f>IF(原始数据!B128="","",原始数据!B128)</f>
        <v>5</v>
      </c>
      <c r="D128" s="125">
        <f>IF(原始数据!C128="","",原始数据!C128)</f>
        <v>5</v>
      </c>
      <c r="E128" s="125">
        <f>IF(原始数据!D128="","",原始数据!D128)</f>
        <v>1400</v>
      </c>
      <c r="F128" s="125" t="str">
        <f>IF(原始数据!E128="","",原始数据!E128)</f>
        <v>GR</v>
      </c>
      <c r="G128" s="125" t="str">
        <f>IF(原始数据!F128="","",原始数据!F128)</f>
        <v>FPX.ZQ</v>
      </c>
      <c r="H128" s="125">
        <f>IF(原始数据!G128="","",原始数据!G128)</f>
        <v>3</v>
      </c>
      <c r="I128" s="125" t="str">
        <f>原始数据!J128</f>
        <v>FPX.ZQ</v>
      </c>
      <c r="J128" s="125">
        <f>IF((原始数据!V128)="","",4-原始数据!V128)</f>
        <v>1</v>
      </c>
      <c r="K128" s="125">
        <f t="shared" si="4"/>
        <v>1</v>
      </c>
      <c r="L128" s="125">
        <f t="shared" si="5"/>
        <v>1</v>
      </c>
      <c r="M128" s="126" t="str">
        <f>IF(I128="","",_xlfn.XLOOKUP($I128,各类选项!$N$2:$N$22,各类选项!O$2:O$22))</f>
        <v>sans</v>
      </c>
      <c r="N128" s="126" t="s">
        <v>217</v>
      </c>
      <c r="O128" s="127">
        <v>1.28</v>
      </c>
      <c r="P128" s="128">
        <v>0</v>
      </c>
      <c r="Q128" s="128">
        <v>1</v>
      </c>
      <c r="R128" s="128">
        <v>0</v>
      </c>
      <c r="S128" s="128">
        <v>79</v>
      </c>
      <c r="T128" s="128" t="s">
        <v>413</v>
      </c>
      <c r="U128" s="126" t="str">
        <f>IF(I128="","",_xlfn.XLOOKUP($I128,各类选项!$N$2:$N$22,各类选项!P$2:P$22))</f>
        <v>lin</v>
      </c>
      <c r="V128" s="126" t="s">
        <v>268</v>
      </c>
      <c r="W128" s="129">
        <v>1.58</v>
      </c>
      <c r="X128" s="130">
        <v>0</v>
      </c>
      <c r="Y128" s="130">
        <v>1</v>
      </c>
      <c r="Z128" s="130">
        <v>0</v>
      </c>
      <c r="AA128" s="130">
        <v>72</v>
      </c>
      <c r="AB128" s="130" t="s">
        <v>291</v>
      </c>
      <c r="AC128" s="126" t="str">
        <f>IF(I128="","",_xlfn.XLOOKUP($I128,各类选项!$N$2:$N$22,各类选项!Q$2:Q$22))</f>
        <v>yuan</v>
      </c>
      <c r="AD128" s="126" t="s">
        <v>259</v>
      </c>
      <c r="AE128" s="127">
        <v>0.46</v>
      </c>
      <c r="AF128" s="128">
        <v>0</v>
      </c>
      <c r="AG128" s="128">
        <v>0</v>
      </c>
      <c r="AH128" s="128">
        <v>0</v>
      </c>
      <c r="AI128" s="128">
        <v>101</v>
      </c>
      <c r="AJ128" s="128" t="s">
        <v>291</v>
      </c>
      <c r="AK128" s="126" t="str">
        <f>IF(I128="","",_xlfn.XLOOKUP($I128,各类选项!$N$2:$N$22,各类选项!R$2:R$22))</f>
        <v>stian</v>
      </c>
      <c r="AL128" s="126" t="s">
        <v>245</v>
      </c>
      <c r="AM128" s="129">
        <v>2.48</v>
      </c>
      <c r="AN128" s="130">
        <v>0</v>
      </c>
      <c r="AO128" s="130">
        <v>0</v>
      </c>
      <c r="AP128" s="130">
        <v>0</v>
      </c>
      <c r="AQ128" s="130">
        <v>26</v>
      </c>
      <c r="AR128" s="130" t="s">
        <v>291</v>
      </c>
      <c r="AS128" s="126" t="str">
        <f>IF(原始数据!L128="","",原始数据!L128)</f>
        <v>jin</v>
      </c>
      <c r="AT128" s="126" t="str">
        <f>IF(原始数据!AZ128="","",原始数据!AZ128)</f>
        <v>台球手</v>
      </c>
      <c r="AU128" s="131">
        <v>0</v>
      </c>
      <c r="AV128" s="131">
        <v>3</v>
      </c>
      <c r="AW128" s="131">
        <v>11</v>
      </c>
      <c r="AX128" s="131">
        <v>0</v>
      </c>
      <c r="AY128" s="132">
        <v>6</v>
      </c>
      <c r="AZ128" s="133">
        <v>6</v>
      </c>
      <c r="BA128" s="133">
        <v>28</v>
      </c>
      <c r="BB128" s="95"/>
      <c r="BC128" s="95"/>
    </row>
    <row r="129" spans="1:55">
      <c r="A129" s="115">
        <f>输入错误检查!B128+_xlfn.IFS(K129="",0,K129=0,0,K129=1,1)</f>
        <v>1</v>
      </c>
      <c r="C129" s="125">
        <f>IF(原始数据!B129="","",原始数据!B129)</f>
        <v>5</v>
      </c>
      <c r="D129" s="125">
        <f>IF(原始数据!C129="","",原始数据!C129)</f>
        <v>5</v>
      </c>
      <c r="E129" s="125">
        <f>IF(原始数据!D129="","",原始数据!D129)</f>
        <v>1400</v>
      </c>
      <c r="F129" s="125" t="str">
        <f>IF(原始数据!E129="","",原始数据!E129)</f>
        <v>GR</v>
      </c>
      <c r="G129" s="125" t="str">
        <f>IF(原始数据!F129="","",原始数据!F129)</f>
        <v>FPX.ZQ</v>
      </c>
      <c r="H129" s="125">
        <f>IF(原始数据!G129="","",原始数据!G129)</f>
        <v>4</v>
      </c>
      <c r="I129" s="125" t="str">
        <f>原始数据!J129</f>
        <v>GR</v>
      </c>
      <c r="J129" s="125">
        <f>IF((原始数据!V129)="","",4-原始数据!V129)</f>
        <v>0</v>
      </c>
      <c r="K129" s="125">
        <f t="shared" si="4"/>
        <v>1</v>
      </c>
      <c r="L129" s="125">
        <f t="shared" si="5"/>
        <v>0</v>
      </c>
      <c r="M129" s="126" t="str">
        <f>IF(I129="","",_xlfn.XLOOKUP($I129,各类选项!$N$2:$N$22,各类选项!O$2:O$22))</f>
        <v>ak</v>
      </c>
      <c r="N129" s="126" t="s">
        <v>191</v>
      </c>
      <c r="O129" s="127">
        <v>0.39</v>
      </c>
      <c r="P129" s="128">
        <v>0</v>
      </c>
      <c r="Q129" s="128">
        <v>0</v>
      </c>
      <c r="R129" s="128">
        <v>0</v>
      </c>
      <c r="S129" s="128">
        <v>72</v>
      </c>
      <c r="T129" s="128" t="s">
        <v>291</v>
      </c>
      <c r="U129" s="126" t="str">
        <f>IF(I129="","",_xlfn.XLOOKUP($I129,各类选项!$N$2:$N$22,各类选项!P$2:P$22))</f>
        <v>ac</v>
      </c>
      <c r="V129" s="126" t="s">
        <v>254</v>
      </c>
      <c r="W129" s="129">
        <v>2.09</v>
      </c>
      <c r="X129" s="130">
        <v>0</v>
      </c>
      <c r="Y129" s="130">
        <v>1</v>
      </c>
      <c r="Z129" s="130">
        <v>0</v>
      </c>
      <c r="AA129" s="130">
        <v>33</v>
      </c>
      <c r="AB129" s="130" t="s">
        <v>291</v>
      </c>
      <c r="AC129" s="126" t="str">
        <f>IF(I129="","",_xlfn.XLOOKUP($I129,各类选项!$N$2:$N$22,各类选项!Q$2:Q$22))</f>
        <v>citie</v>
      </c>
      <c r="AD129" s="126" t="s">
        <v>217</v>
      </c>
      <c r="AE129" s="127">
        <v>2</v>
      </c>
      <c r="AF129" s="128">
        <v>0</v>
      </c>
      <c r="AG129" s="128">
        <v>0</v>
      </c>
      <c r="AH129" s="128">
        <v>0</v>
      </c>
      <c r="AI129" s="128">
        <v>46</v>
      </c>
      <c r="AJ129" s="128" t="s">
        <v>291</v>
      </c>
      <c r="AK129" s="126" t="str">
        <f>IF(I129="","",_xlfn.XLOOKUP($I129,各类选项!$N$2:$N$22,各类选项!R$2:R$22))</f>
        <v>ziro</v>
      </c>
      <c r="AL129" s="126" t="s">
        <v>261</v>
      </c>
      <c r="AM129" s="129">
        <v>1.07</v>
      </c>
      <c r="AN129" s="130">
        <v>0</v>
      </c>
      <c r="AO129" s="130">
        <v>1</v>
      </c>
      <c r="AP129" s="130">
        <v>1</v>
      </c>
      <c r="AQ129" s="130">
        <v>60</v>
      </c>
      <c r="AR129" s="130" t="s">
        <v>291</v>
      </c>
      <c r="AS129" s="126" t="str">
        <f>IF(原始数据!L129="","",原始数据!L129)</f>
        <v>dongx</v>
      </c>
      <c r="AT129" s="126" t="str">
        <f>IF(原始数据!AZ129="","",原始数据!AZ129)</f>
        <v>杂货商</v>
      </c>
      <c r="AU129" s="131">
        <v>1</v>
      </c>
      <c r="AV129" s="131">
        <v>1</v>
      </c>
      <c r="AW129" s="131">
        <v>9</v>
      </c>
      <c r="AX129" s="131">
        <v>0</v>
      </c>
      <c r="AY129" s="132">
        <v>5</v>
      </c>
      <c r="AZ129" s="133">
        <v>5</v>
      </c>
      <c r="BA129" s="133">
        <v>55</v>
      </c>
      <c r="BB129" s="95"/>
      <c r="BC129" s="95"/>
    </row>
    <row r="130" spans="1:55">
      <c r="A130" s="115">
        <f>输入错误检查!B129+_xlfn.IFS(K130="",0,K130=0,0,K130=1,1)</f>
        <v>1</v>
      </c>
      <c r="C130" s="125">
        <f>IF(原始数据!B130="","",原始数据!B130)</f>
        <v>5</v>
      </c>
      <c r="D130" s="125">
        <f>IF(原始数据!C130="","",原始数据!C130)</f>
        <v>5</v>
      </c>
      <c r="E130" s="125">
        <f>IF(原始数据!D130="","",原始数据!D130)</f>
        <v>1400</v>
      </c>
      <c r="F130" s="125" t="str">
        <f>IF(原始数据!E130="","",原始数据!E130)</f>
        <v>GR</v>
      </c>
      <c r="G130" s="125" t="str">
        <f>IF(原始数据!F130="","",原始数据!F130)</f>
        <v>FPX.ZQ</v>
      </c>
      <c r="H130" s="125">
        <f>IF(原始数据!G130="","",原始数据!G130)</f>
        <v>4</v>
      </c>
      <c r="I130" s="125" t="str">
        <f>原始数据!J130</f>
        <v>FPX.ZQ</v>
      </c>
      <c r="J130" s="125">
        <f>IF((原始数据!V130)="","",4-原始数据!V130)</f>
        <v>1</v>
      </c>
      <c r="K130" s="125">
        <f t="shared" si="4"/>
        <v>1</v>
      </c>
      <c r="L130" s="125">
        <f t="shared" si="5"/>
        <v>1</v>
      </c>
      <c r="M130" s="126" t="str">
        <f>IF(I130="","",_xlfn.XLOOKUP($I130,各类选项!$N$2:$N$22,各类选项!O$2:O$22))</f>
        <v>sans</v>
      </c>
      <c r="N130" s="126" t="s">
        <v>226</v>
      </c>
      <c r="O130" s="127">
        <v>2.36</v>
      </c>
      <c r="P130" s="128">
        <v>0</v>
      </c>
      <c r="Q130" s="128">
        <v>2</v>
      </c>
      <c r="R130" s="128">
        <v>0</v>
      </c>
      <c r="S130" s="128">
        <v>38</v>
      </c>
      <c r="T130" s="128" t="s">
        <v>291</v>
      </c>
      <c r="U130" s="126" t="str">
        <f>IF(I130="","",_xlfn.XLOOKUP($I130,各类选项!$N$2:$N$22,各类选项!P$2:P$22))</f>
        <v>lin</v>
      </c>
      <c r="V130" s="126" t="s">
        <v>164</v>
      </c>
      <c r="W130" s="129">
        <v>1.4</v>
      </c>
      <c r="X130" s="130">
        <v>0</v>
      </c>
      <c r="Y130" s="130">
        <v>2</v>
      </c>
      <c r="Z130" s="130">
        <v>0</v>
      </c>
      <c r="AA130" s="130">
        <v>37</v>
      </c>
      <c r="AB130" s="130" t="s">
        <v>291</v>
      </c>
      <c r="AC130" s="126" t="str">
        <f>IF(I130="","",_xlfn.XLOOKUP($I130,各类选项!$N$2:$N$22,各类选项!Q$2:Q$22))</f>
        <v>yuan</v>
      </c>
      <c r="AD130" s="126" t="s">
        <v>214</v>
      </c>
      <c r="AE130" s="127">
        <v>2.29</v>
      </c>
      <c r="AF130" s="128">
        <v>0</v>
      </c>
      <c r="AG130" s="128">
        <v>1</v>
      </c>
      <c r="AH130" s="128">
        <v>0</v>
      </c>
      <c r="AI130" s="128">
        <v>19</v>
      </c>
      <c r="AJ130" s="128" t="s">
        <v>413</v>
      </c>
      <c r="AK130" s="126" t="str">
        <f>IF(I130="","",_xlfn.XLOOKUP($I130,各类选项!$N$2:$N$22,各类选项!R$2:R$22))</f>
        <v>stian</v>
      </c>
      <c r="AL130" s="126" t="s">
        <v>174</v>
      </c>
      <c r="AM130" s="129">
        <v>0</v>
      </c>
      <c r="AN130" s="130">
        <v>0</v>
      </c>
      <c r="AO130" s="130">
        <v>0</v>
      </c>
      <c r="AP130" s="130">
        <v>0</v>
      </c>
      <c r="AQ130" s="130">
        <v>88</v>
      </c>
      <c r="AR130" s="130" t="s">
        <v>291</v>
      </c>
      <c r="AS130" s="126" t="str">
        <f>IF(原始数据!L130="","",原始数据!L130)</f>
        <v>jin</v>
      </c>
      <c r="AT130" s="126" t="str">
        <f>IF(原始数据!AZ130="","",原始数据!AZ130)</f>
        <v>歌剧演员</v>
      </c>
      <c r="AU130" s="131">
        <v>0</v>
      </c>
      <c r="AV130" s="131">
        <v>5</v>
      </c>
      <c r="AW130" s="131">
        <v>13</v>
      </c>
      <c r="AX130" s="131">
        <v>1</v>
      </c>
      <c r="AY130" s="132">
        <v>8</v>
      </c>
      <c r="AZ130" s="133">
        <v>7</v>
      </c>
      <c r="BA130" s="133">
        <v>13</v>
      </c>
      <c r="BB130" s="95"/>
      <c r="BC130" s="95"/>
    </row>
    <row r="131" spans="1:55">
      <c r="A131" s="115">
        <f>输入错误检查!B130+_xlfn.IFS(K131="",0,K131=0,0,K131=1,1)</f>
        <v>1</v>
      </c>
      <c r="C131" s="125">
        <f>IF(原始数据!B131="","",原始数据!B131)</f>
        <v>5</v>
      </c>
      <c r="D131" s="125">
        <f>IF(原始数据!C131="","",原始数据!C131)</f>
        <v>5</v>
      </c>
      <c r="E131" s="125">
        <f>IF(原始数据!D131="","",原始数据!D131)</f>
        <v>1400</v>
      </c>
      <c r="F131" s="125" t="str">
        <f>IF(原始数据!E131="","",原始数据!E131)</f>
        <v>GR</v>
      </c>
      <c r="G131" s="125" t="str">
        <f>IF(原始数据!F131="","",原始数据!F131)</f>
        <v>FPX.ZQ</v>
      </c>
      <c r="H131" s="125">
        <f>IF(原始数据!G131="","",原始数据!G131)</f>
        <v>5</v>
      </c>
      <c r="I131" s="125" t="str">
        <f>原始数据!J131</f>
        <v>GR</v>
      </c>
      <c r="J131" s="125">
        <f>IF((原始数据!V131)="","",4-原始数据!V131)</f>
        <v>3</v>
      </c>
      <c r="K131" s="125">
        <f t="shared" si="4"/>
        <v>1</v>
      </c>
      <c r="L131" s="125">
        <f t="shared" si="5"/>
        <v>3</v>
      </c>
      <c r="M131" s="126" t="str">
        <f>IF(I131="","",_xlfn.XLOOKUP($I131,各类选项!$N$2:$N$22,各类选项!O$2:O$22))</f>
        <v>ak</v>
      </c>
      <c r="N131" s="126" t="s">
        <v>191</v>
      </c>
      <c r="O131" s="127">
        <v>1.08</v>
      </c>
      <c r="P131" s="128">
        <v>0</v>
      </c>
      <c r="Q131" s="128">
        <v>0</v>
      </c>
      <c r="R131" s="128">
        <v>0</v>
      </c>
      <c r="S131" s="128">
        <v>25</v>
      </c>
      <c r="T131" s="128" t="s">
        <v>413</v>
      </c>
      <c r="U131" s="126" t="str">
        <f>IF(I131="","",_xlfn.XLOOKUP($I131,各类选项!$N$2:$N$22,各类选项!P$2:P$22))</f>
        <v>ac</v>
      </c>
      <c r="V131" s="126" t="s">
        <v>214</v>
      </c>
      <c r="W131" s="129">
        <v>1.92</v>
      </c>
      <c r="X131" s="130">
        <v>0</v>
      </c>
      <c r="Y131" s="130">
        <v>2</v>
      </c>
      <c r="Z131" s="130">
        <v>0</v>
      </c>
      <c r="AA131" s="130">
        <v>25</v>
      </c>
      <c r="AB131" s="130" t="s">
        <v>413</v>
      </c>
      <c r="AC131" s="126" t="str">
        <f>IF(I131="","",_xlfn.XLOOKUP($I131,各类选项!$N$2:$N$22,各类选项!Q$2:Q$22))</f>
        <v>citie</v>
      </c>
      <c r="AD131" s="126" t="s">
        <v>254</v>
      </c>
      <c r="AE131" s="127">
        <v>2</v>
      </c>
      <c r="AF131" s="128">
        <v>0</v>
      </c>
      <c r="AG131" s="128">
        <v>1</v>
      </c>
      <c r="AH131" s="128">
        <v>0</v>
      </c>
      <c r="AI131" s="128">
        <v>51</v>
      </c>
      <c r="AJ131" s="128" t="s">
        <v>413</v>
      </c>
      <c r="AK131" s="126" t="str">
        <f>IF(I131="","",_xlfn.XLOOKUP($I131,各类选项!$N$2:$N$22,各类选项!R$2:R$22))</f>
        <v>ziro</v>
      </c>
      <c r="AL131" s="126" t="s">
        <v>259</v>
      </c>
      <c r="AM131" s="129">
        <v>0</v>
      </c>
      <c r="AN131" s="130">
        <v>0</v>
      </c>
      <c r="AO131" s="130">
        <v>0</v>
      </c>
      <c r="AP131" s="130">
        <v>0</v>
      </c>
      <c r="AQ131" s="130">
        <v>102</v>
      </c>
      <c r="AR131" s="130" t="s">
        <v>291</v>
      </c>
      <c r="AS131" s="126" t="str">
        <f>IF(原始数据!L131="","",原始数据!L131)</f>
        <v>dongx</v>
      </c>
      <c r="AT131" s="126" t="str">
        <f>IF(原始数据!AZ131="","",原始数据!AZ131)</f>
        <v>杂货商</v>
      </c>
      <c r="AU131" s="131">
        <v>0</v>
      </c>
      <c r="AV131" s="131">
        <v>3</v>
      </c>
      <c r="AW131" s="131">
        <v>5</v>
      </c>
      <c r="AX131" s="131">
        <v>2</v>
      </c>
      <c r="AY131" s="132">
        <v>4</v>
      </c>
      <c r="AZ131" s="133">
        <v>5</v>
      </c>
      <c r="BA131" s="133">
        <v>36</v>
      </c>
    </row>
    <row r="132" spans="1:55">
      <c r="A132" s="115">
        <f>输入错误检查!B131+_xlfn.IFS(K132="",0,K132=0,0,K132=1,1)</f>
        <v>1</v>
      </c>
      <c r="C132" s="125">
        <f>IF(原始数据!B132="","",原始数据!B132)</f>
        <v>5</v>
      </c>
      <c r="D132" s="125">
        <f>IF(原始数据!C132="","",原始数据!C132)</f>
        <v>5</v>
      </c>
      <c r="E132" s="125">
        <f>IF(原始数据!D132="","",原始数据!D132)</f>
        <v>1400</v>
      </c>
      <c r="F132" s="125" t="str">
        <f>IF(原始数据!E132="","",原始数据!E132)</f>
        <v>GR</v>
      </c>
      <c r="G132" s="125" t="str">
        <f>IF(原始数据!F132="","",原始数据!F132)</f>
        <v>FPX.ZQ</v>
      </c>
      <c r="H132" s="125">
        <f>IF(原始数据!G132="","",原始数据!G132)</f>
        <v>5</v>
      </c>
      <c r="I132" s="125" t="str">
        <f>原始数据!J132</f>
        <v>FPX.ZQ</v>
      </c>
      <c r="J132" s="125">
        <f>IF((原始数据!V132)="","",4-原始数据!V132)</f>
        <v>2</v>
      </c>
      <c r="K132" s="125">
        <f t="shared" si="4"/>
        <v>1</v>
      </c>
      <c r="L132" s="125">
        <f t="shared" si="5"/>
        <v>2</v>
      </c>
      <c r="M132" s="126" t="str">
        <f>IF(I132="","",_xlfn.XLOOKUP($I132,各类选项!$N$2:$N$22,各类选项!O$2:O$22))</f>
        <v>sans</v>
      </c>
      <c r="N132" s="126" t="s">
        <v>243</v>
      </c>
      <c r="O132" s="127">
        <v>1.29</v>
      </c>
      <c r="P132" s="128">
        <v>0</v>
      </c>
      <c r="Q132" s="128">
        <v>0</v>
      </c>
      <c r="R132" s="128">
        <v>0</v>
      </c>
      <c r="S132" s="128">
        <v>99</v>
      </c>
      <c r="T132" s="128" t="s">
        <v>413</v>
      </c>
      <c r="U132" s="126" t="str">
        <f>IF(I132="","",_xlfn.XLOOKUP($I132,各类选项!$N$2:$N$22,各类选项!P$2:P$22))</f>
        <v>lin</v>
      </c>
      <c r="V132" s="126" t="s">
        <v>253</v>
      </c>
      <c r="W132" s="129">
        <v>0.3</v>
      </c>
      <c r="X132" s="130">
        <v>0</v>
      </c>
      <c r="Y132" s="130">
        <v>0</v>
      </c>
      <c r="Z132" s="130">
        <v>0</v>
      </c>
      <c r="AA132" s="130">
        <v>98</v>
      </c>
      <c r="AB132" s="130" t="s">
        <v>291</v>
      </c>
      <c r="AC132" s="126" t="str">
        <f>IF(I132="","",_xlfn.XLOOKUP($I132,各类选项!$N$2:$N$22,各类选项!Q$2:Q$22))</f>
        <v>yuan</v>
      </c>
      <c r="AD132" s="126" t="s">
        <v>266</v>
      </c>
      <c r="AE132" s="127">
        <v>2.12</v>
      </c>
      <c r="AF132" s="128">
        <v>0</v>
      </c>
      <c r="AG132" s="128">
        <v>3</v>
      </c>
      <c r="AH132" s="128">
        <v>1</v>
      </c>
      <c r="AI132" s="128">
        <v>25</v>
      </c>
      <c r="AJ132" s="128" t="s">
        <v>413</v>
      </c>
      <c r="AK132" s="126" t="str">
        <f>IF(I132="","",_xlfn.XLOOKUP($I132,各类选项!$N$2:$N$22,各类选项!R$2:R$22))</f>
        <v>stian</v>
      </c>
      <c r="AL132" s="126" t="s">
        <v>211</v>
      </c>
      <c r="AM132" s="129">
        <v>2</v>
      </c>
      <c r="AN132" s="130">
        <v>0</v>
      </c>
      <c r="AO132" s="130">
        <v>1</v>
      </c>
      <c r="AP132" s="130">
        <v>0</v>
      </c>
      <c r="AQ132" s="130">
        <v>71</v>
      </c>
      <c r="AR132" s="130" t="s">
        <v>291</v>
      </c>
      <c r="AS132" s="126" t="str">
        <f>IF(原始数据!L132="","",原始数据!L132)</f>
        <v>jin</v>
      </c>
      <c r="AT132" s="126" t="str">
        <f>IF(原始数据!AZ132="","",原始数据!AZ132)</f>
        <v>杂货商</v>
      </c>
      <c r="AU132" s="131">
        <v>0</v>
      </c>
      <c r="AV132" s="131">
        <v>0</v>
      </c>
      <c r="AW132" s="131">
        <v>10</v>
      </c>
      <c r="AX132" s="131">
        <v>0</v>
      </c>
      <c r="AY132" s="132">
        <v>8</v>
      </c>
      <c r="AZ132" s="133">
        <v>7</v>
      </c>
      <c r="BA132" s="133">
        <v>58</v>
      </c>
    </row>
    <row r="133" spans="1:55">
      <c r="A133" s="115">
        <f>输入错误检查!B132+_xlfn.IFS(K133="",0,K133=0,0,K133=1,1)</f>
        <v>0</v>
      </c>
      <c r="C133" s="125">
        <f>IF(原始数据!B133="","",原始数据!B133)</f>
        <v>5</v>
      </c>
      <c r="D133" s="125">
        <f>IF(原始数据!C133="","",原始数据!C133)</f>
        <v>5</v>
      </c>
      <c r="E133" s="125">
        <f>IF(原始数据!D133="","",原始数据!D133)</f>
        <v>1400</v>
      </c>
      <c r="F133" s="125" t="str">
        <f>IF(原始数据!E133="","",原始数据!E133)</f>
        <v>GR</v>
      </c>
      <c r="G133" s="125" t="str">
        <f>IF(原始数据!F133="","",原始数据!F133)</f>
        <v>FPX.ZQ</v>
      </c>
      <c r="H133" s="125" t="str">
        <f>IF(原始数据!G133="","",原始数据!G133)</f>
        <v>加</v>
      </c>
      <c r="I133" s="125" t="str">
        <f>原始数据!J133</f>
        <v/>
      </c>
      <c r="J133" s="125" t="str">
        <f>IF((原始数据!V133)="","",4-原始数据!V133)</f>
        <v/>
      </c>
      <c r="K133" s="125" t="str">
        <f t="shared" si="4"/>
        <v/>
      </c>
      <c r="L133" s="125">
        <f t="shared" si="5"/>
        <v>0</v>
      </c>
      <c r="M133" s="126" t="str">
        <f>IF(I133="","",_xlfn.XLOOKUP($I133,各类选项!$N$2:$N$22,各类选项!O$2:O$22))</f>
        <v/>
      </c>
      <c r="N133" s="126"/>
      <c r="O133" s="127"/>
      <c r="P133" s="128"/>
      <c r="Q133" s="128"/>
      <c r="R133" s="128"/>
      <c r="S133" s="128"/>
      <c r="T133" s="128"/>
      <c r="U133" s="126" t="str">
        <f>IF(I133="","",_xlfn.XLOOKUP($I133,各类选项!$N$2:$N$22,各类选项!P$2:P$22))</f>
        <v/>
      </c>
      <c r="V133" s="126"/>
      <c r="W133" s="129"/>
      <c r="X133" s="130"/>
      <c r="Y133" s="130"/>
      <c r="Z133" s="130"/>
      <c r="AA133" s="130"/>
      <c r="AB133" s="130"/>
      <c r="AC133" s="126" t="str">
        <f>IF(I133="","",_xlfn.XLOOKUP($I133,各类选项!$N$2:$N$22,各类选项!Q$2:Q$22))</f>
        <v/>
      </c>
      <c r="AD133" s="126"/>
      <c r="AE133" s="127"/>
      <c r="AF133" s="128"/>
      <c r="AG133" s="128"/>
      <c r="AH133" s="128"/>
      <c r="AI133" s="128"/>
      <c r="AJ133" s="128"/>
      <c r="AK133" s="126" t="str">
        <f>IF(I133="","",_xlfn.XLOOKUP($I133,各类选项!$N$2:$N$22,各类选项!R$2:R$22))</f>
        <v/>
      </c>
      <c r="AL133" s="126"/>
      <c r="AM133" s="129"/>
      <c r="AN133" s="130"/>
      <c r="AO133" s="130"/>
      <c r="AP133" s="130"/>
      <c r="AQ133" s="130"/>
      <c r="AR133" s="130"/>
      <c r="AS133" s="126" t="str">
        <f>IF(原始数据!L133="","",原始数据!L133)</f>
        <v/>
      </c>
      <c r="AT133" s="126" t="str">
        <f>IF(原始数据!AZ133="","",原始数据!AZ133)</f>
        <v/>
      </c>
      <c r="AU133" s="131"/>
      <c r="AV133" s="131"/>
      <c r="AW133" s="131"/>
      <c r="AX133" s="131"/>
      <c r="AY133" s="132"/>
      <c r="AZ133" s="133"/>
      <c r="BA133" s="133"/>
    </row>
    <row r="134" spans="1:55">
      <c r="A134" s="115">
        <f>输入错误检查!B133+_xlfn.IFS(K134="",0,K134=0,0,K134=1,1)</f>
        <v>0</v>
      </c>
      <c r="C134" s="125">
        <f>IF(原始数据!B134="","",原始数据!B134)</f>
        <v>5</v>
      </c>
      <c r="D134" s="125">
        <f>IF(原始数据!C134="","",原始数据!C134)</f>
        <v>5</v>
      </c>
      <c r="E134" s="125">
        <f>IF(原始数据!D134="","",原始数据!D134)</f>
        <v>1400</v>
      </c>
      <c r="F134" s="125" t="str">
        <f>IF(原始数据!E134="","",原始数据!E134)</f>
        <v>GR</v>
      </c>
      <c r="G134" s="125" t="str">
        <f>IF(原始数据!F134="","",原始数据!F134)</f>
        <v>FPX.ZQ</v>
      </c>
      <c r="H134" s="125" t="str">
        <f>IF(原始数据!G134="","",原始数据!G134)</f>
        <v>加</v>
      </c>
      <c r="I134" s="125" t="str">
        <f>原始数据!J134</f>
        <v/>
      </c>
      <c r="J134" s="125" t="str">
        <f>IF((原始数据!V134)="","",4-原始数据!V134)</f>
        <v/>
      </c>
      <c r="K134" s="125" t="str">
        <f t="shared" si="4"/>
        <v/>
      </c>
      <c r="L134" s="125">
        <f t="shared" si="5"/>
        <v>0</v>
      </c>
      <c r="M134" s="126" t="str">
        <f>IF(I134="","",_xlfn.XLOOKUP($I134,各类选项!$N$2:$N$22,各类选项!O$2:O$22))</f>
        <v/>
      </c>
      <c r="N134" s="126"/>
      <c r="O134" s="127"/>
      <c r="P134" s="128"/>
      <c r="Q134" s="128"/>
      <c r="R134" s="128"/>
      <c r="S134" s="128"/>
      <c r="T134" s="128"/>
      <c r="U134" s="126" t="str">
        <f>IF(I134="","",_xlfn.XLOOKUP($I134,各类选项!$N$2:$N$22,各类选项!P$2:P$22))</f>
        <v/>
      </c>
      <c r="V134" s="126"/>
      <c r="W134" s="129"/>
      <c r="X134" s="130"/>
      <c r="Y134" s="130"/>
      <c r="Z134" s="130"/>
      <c r="AA134" s="130"/>
      <c r="AB134" s="130"/>
      <c r="AC134" s="126" t="str">
        <f>IF(I134="","",_xlfn.XLOOKUP($I134,各类选项!$N$2:$N$22,各类选项!Q$2:Q$22))</f>
        <v/>
      </c>
      <c r="AD134" s="126"/>
      <c r="AE134" s="127"/>
      <c r="AF134" s="128"/>
      <c r="AG134" s="128"/>
      <c r="AH134" s="128"/>
      <c r="AI134" s="128"/>
      <c r="AJ134" s="128"/>
      <c r="AK134" s="126" t="str">
        <f>IF(I134="","",_xlfn.XLOOKUP($I134,各类选项!$N$2:$N$22,各类选项!R$2:R$22))</f>
        <v/>
      </c>
      <c r="AL134" s="126"/>
      <c r="AM134" s="129"/>
      <c r="AN134" s="130"/>
      <c r="AO134" s="130"/>
      <c r="AP134" s="130"/>
      <c r="AQ134" s="130"/>
      <c r="AR134" s="130"/>
      <c r="AS134" s="126" t="str">
        <f>IF(原始数据!L134="","",原始数据!L134)</f>
        <v/>
      </c>
      <c r="AT134" s="126" t="str">
        <f>IF(原始数据!AZ134="","",原始数据!AZ134)</f>
        <v/>
      </c>
      <c r="AU134" s="131"/>
      <c r="AV134" s="131"/>
      <c r="AW134" s="131"/>
      <c r="AX134" s="131"/>
      <c r="AY134" s="132"/>
      <c r="AZ134" s="133"/>
      <c r="BA134" s="133"/>
    </row>
    <row r="135" spans="1:55">
      <c r="A135" s="115">
        <f>输入错误检查!B134+_xlfn.IFS(K135="",0,K135=0,0,K135=1,1)</f>
        <v>1</v>
      </c>
      <c r="C135" s="125">
        <f>IF(原始数据!B135="","",原始数据!B135)</f>
        <v>5</v>
      </c>
      <c r="D135" s="125">
        <f>IF(原始数据!C135="","",原始数据!C135)</f>
        <v>5</v>
      </c>
      <c r="E135" s="125">
        <f>IF(原始数据!D135="","",原始数据!D135)</f>
        <v>1730</v>
      </c>
      <c r="F135" s="125" t="str">
        <f>IF(原始数据!E135="","",原始数据!E135)</f>
        <v>MRC</v>
      </c>
      <c r="G135" s="125" t="str">
        <f>IF(原始数据!F135="","",原始数据!F135)</f>
        <v>TE</v>
      </c>
      <c r="H135" s="125">
        <f>IF(原始数据!G135="","",原始数据!G135)</f>
        <v>1</v>
      </c>
      <c r="I135" s="125" t="str">
        <f>原始数据!J135</f>
        <v>MRC</v>
      </c>
      <c r="J135" s="125">
        <f>IF((原始数据!V135)="","",4-原始数据!V135)</f>
        <v>2</v>
      </c>
      <c r="K135" s="125">
        <f t="shared" si="4"/>
        <v>1</v>
      </c>
      <c r="L135" s="125">
        <f t="shared" si="5"/>
        <v>2</v>
      </c>
      <c r="M135" s="126" t="str">
        <f>IF(I135="","",_xlfn.XLOOKUP($I135,各类选项!$N$2:$N$22,各类选项!O$2:O$22))</f>
        <v>xiaod</v>
      </c>
      <c r="N135" s="136" t="s">
        <v>183</v>
      </c>
      <c r="O135" s="129">
        <v>1.72</v>
      </c>
      <c r="P135" s="130">
        <v>0</v>
      </c>
      <c r="Q135" s="130">
        <v>0</v>
      </c>
      <c r="R135" s="130">
        <v>0</v>
      </c>
      <c r="S135" s="130">
        <v>66</v>
      </c>
      <c r="T135" s="130" t="s">
        <v>291</v>
      </c>
      <c r="U135" s="126" t="str">
        <f>IF(I135="","",_xlfn.XLOOKUP($I135,各类选项!$N$2:$N$22,各类选项!P$2:P$22))</f>
        <v>xiaox</v>
      </c>
      <c r="V135" s="136" t="s">
        <v>228</v>
      </c>
      <c r="W135" s="127">
        <v>2.24</v>
      </c>
      <c r="X135" s="128">
        <v>0</v>
      </c>
      <c r="Y135" s="128">
        <v>1</v>
      </c>
      <c r="Z135" s="128">
        <v>0</v>
      </c>
      <c r="AA135" s="128">
        <v>33</v>
      </c>
      <c r="AB135" s="128" t="s">
        <v>413</v>
      </c>
      <c r="AC135" s="126" t="str">
        <f>IF(I135="","",_xlfn.XLOOKUP($I135,各类选项!$N$2:$N$22,各类选项!Q$2:Q$22))</f>
        <v>huac</v>
      </c>
      <c r="AD135" s="136" t="s">
        <v>261</v>
      </c>
      <c r="AE135" s="129">
        <v>2.41</v>
      </c>
      <c r="AF135" s="130">
        <v>0</v>
      </c>
      <c r="AG135" s="130">
        <v>1</v>
      </c>
      <c r="AH135" s="130">
        <v>0</v>
      </c>
      <c r="AI135" s="130">
        <v>46</v>
      </c>
      <c r="AJ135" s="130" t="s">
        <v>413</v>
      </c>
      <c r="AK135" s="126" t="str">
        <f>IF(I135="","",_xlfn.XLOOKUP($I135,各类选项!$N$2:$N$22,各类选项!R$2:R$22))</f>
        <v>nanako</v>
      </c>
      <c r="AL135" s="136" t="s">
        <v>221</v>
      </c>
      <c r="AM135" s="127">
        <v>0.28</v>
      </c>
      <c r="AN135" s="128">
        <v>0</v>
      </c>
      <c r="AO135" s="128">
        <v>0</v>
      </c>
      <c r="AP135" s="128">
        <v>0</v>
      </c>
      <c r="AQ135" s="128">
        <v>81</v>
      </c>
      <c r="AR135" s="128" t="s">
        <v>291</v>
      </c>
      <c r="AS135" s="126" t="str">
        <f>IF(原始数据!L135="","",原始数据!L135)</f>
        <v>ppei</v>
      </c>
      <c r="AT135" s="126" t="str">
        <f>IF(原始数据!AZ135="","",原始数据!AZ135)</f>
        <v>台球手</v>
      </c>
      <c r="AU135" s="137">
        <v>0</v>
      </c>
      <c r="AV135" s="137">
        <v>2</v>
      </c>
      <c r="AW135" s="137">
        <v>8</v>
      </c>
      <c r="AX135" s="137">
        <v>0</v>
      </c>
      <c r="AY135" s="138">
        <v>5</v>
      </c>
      <c r="AZ135" s="133">
        <v>5</v>
      </c>
      <c r="BA135" s="133">
        <v>36</v>
      </c>
      <c r="BB135" s="134" t="s">
        <v>171</v>
      </c>
      <c r="BC135" s="134"/>
    </row>
    <row r="136" spans="1:55">
      <c r="A136" s="115">
        <f>输入错误检查!B135+_xlfn.IFS(K136="",0,K136=0,0,K136=1,1)</f>
        <v>1</v>
      </c>
      <c r="C136" s="125">
        <f>IF(原始数据!B136="","",原始数据!B136)</f>
        <v>5</v>
      </c>
      <c r="D136" s="125">
        <f>IF(原始数据!C136="","",原始数据!C136)</f>
        <v>5</v>
      </c>
      <c r="E136" s="125">
        <f>IF(原始数据!D136="","",原始数据!D136)</f>
        <v>1730</v>
      </c>
      <c r="F136" s="125" t="str">
        <f>IF(原始数据!E136="","",原始数据!E136)</f>
        <v>MRC</v>
      </c>
      <c r="G136" s="125" t="str">
        <f>IF(原始数据!F136="","",原始数据!F136)</f>
        <v>TE</v>
      </c>
      <c r="H136" s="125">
        <f>IF(原始数据!G136="","",原始数据!G136)</f>
        <v>1</v>
      </c>
      <c r="I136" s="125" t="str">
        <f>原始数据!J136</f>
        <v>TE</v>
      </c>
      <c r="J136" s="125">
        <f>IF((原始数据!V136)="","",4-原始数据!V136)</f>
        <v>2</v>
      </c>
      <c r="K136" s="125">
        <f t="shared" si="4"/>
        <v>1</v>
      </c>
      <c r="L136" s="125">
        <f t="shared" si="5"/>
        <v>2</v>
      </c>
      <c r="M136" s="126" t="str">
        <f>IF(I136="","",_xlfn.XLOOKUP($I136,各类选项!$N$2:$N$22,各类选项!O$2:O$22))</f>
        <v>drop</v>
      </c>
      <c r="N136" s="136" t="s">
        <v>183</v>
      </c>
      <c r="O136" s="129">
        <v>0.47</v>
      </c>
      <c r="P136" s="130">
        <v>0</v>
      </c>
      <c r="Q136" s="130">
        <v>0</v>
      </c>
      <c r="R136" s="130">
        <v>0</v>
      </c>
      <c r="S136" s="130">
        <v>84</v>
      </c>
      <c r="T136" s="130" t="s">
        <v>291</v>
      </c>
      <c r="U136" s="126" t="str">
        <f>IF(I136="","",_xlfn.XLOOKUP($I136,各类选项!$N$2:$N$22,各类选项!P$2:P$22))</f>
        <v>libao</v>
      </c>
      <c r="V136" s="136" t="s">
        <v>228</v>
      </c>
      <c r="W136" s="127">
        <v>1.79</v>
      </c>
      <c r="X136" s="128">
        <v>0</v>
      </c>
      <c r="Y136" s="128">
        <v>1</v>
      </c>
      <c r="Z136" s="128">
        <v>0</v>
      </c>
      <c r="AA136" s="128">
        <v>34</v>
      </c>
      <c r="AB136" s="128" t="s">
        <v>413</v>
      </c>
      <c r="AC136" s="126" t="str">
        <f>IF(I136="","",_xlfn.XLOOKUP($I136,各类选项!$N$2:$N$22,各类选项!Q$2:Q$22))</f>
        <v>lconfid</v>
      </c>
      <c r="AD136" s="136" t="s">
        <v>261</v>
      </c>
      <c r="AE136" s="129">
        <v>1.94</v>
      </c>
      <c r="AF136" s="130">
        <v>0</v>
      </c>
      <c r="AG136" s="130">
        <v>1</v>
      </c>
      <c r="AH136" s="130">
        <v>0</v>
      </c>
      <c r="AI136" s="130">
        <v>51</v>
      </c>
      <c r="AJ136" s="130" t="s">
        <v>291</v>
      </c>
      <c r="AK136" s="126" t="str">
        <f>IF(I136="","",_xlfn.XLOOKUP($I136,各类选项!$N$2:$N$22,各类选项!R$2:R$22))</f>
        <v>maom</v>
      </c>
      <c r="AL136" s="136" t="s">
        <v>221</v>
      </c>
      <c r="AM136" s="127">
        <v>2</v>
      </c>
      <c r="AN136" s="128">
        <v>0</v>
      </c>
      <c r="AO136" s="128">
        <v>0</v>
      </c>
      <c r="AP136" s="128">
        <v>0</v>
      </c>
      <c r="AQ136" s="128">
        <v>25</v>
      </c>
      <c r="AR136" s="128" t="s">
        <v>413</v>
      </c>
      <c r="AS136" s="126" t="str">
        <f>IF(原始数据!L136="","",原始数据!L136)</f>
        <v>bailu</v>
      </c>
      <c r="AT136" s="126" t="str">
        <f>IF(原始数据!AZ136="","",原始数据!AZ136)</f>
        <v>台球手</v>
      </c>
      <c r="AU136" s="137">
        <v>0</v>
      </c>
      <c r="AV136" s="137">
        <v>4</v>
      </c>
      <c r="AW136" s="137">
        <v>8</v>
      </c>
      <c r="AX136" s="137">
        <v>0</v>
      </c>
      <c r="AY136" s="138">
        <v>5</v>
      </c>
      <c r="AZ136" s="133">
        <v>5</v>
      </c>
      <c r="BA136" s="133">
        <v>8</v>
      </c>
      <c r="BB136" s="95"/>
      <c r="BC136" s="95"/>
    </row>
    <row r="137" spans="1:55">
      <c r="A137" s="115">
        <f>输入错误检查!B136+_xlfn.IFS(K137="",0,K137=0,0,K137=1,1)</f>
        <v>1</v>
      </c>
      <c r="C137" s="125">
        <f>IF(原始数据!B137="","",原始数据!B137)</f>
        <v>5</v>
      </c>
      <c r="D137" s="125">
        <f>IF(原始数据!C137="","",原始数据!C137)</f>
        <v>5</v>
      </c>
      <c r="E137" s="125">
        <f>IF(原始数据!D137="","",原始数据!D137)</f>
        <v>1730</v>
      </c>
      <c r="F137" s="125" t="str">
        <f>IF(原始数据!E137="","",原始数据!E137)</f>
        <v>MRC</v>
      </c>
      <c r="G137" s="125" t="str">
        <f>IF(原始数据!F137="","",原始数据!F137)</f>
        <v>TE</v>
      </c>
      <c r="H137" s="125">
        <f>IF(原始数据!G137="","",原始数据!G137)</f>
        <v>2</v>
      </c>
      <c r="I137" s="125" t="str">
        <f>原始数据!J137</f>
        <v>MRC</v>
      </c>
      <c r="J137" s="125">
        <f>IF((原始数据!V137)="","",4-原始数据!V137)</f>
        <v>1</v>
      </c>
      <c r="K137" s="125">
        <f t="shared" si="4"/>
        <v>1</v>
      </c>
      <c r="L137" s="125">
        <f t="shared" si="5"/>
        <v>1</v>
      </c>
      <c r="M137" s="126" t="str">
        <f>IF(I137="","",_xlfn.XLOOKUP($I137,各类选项!$N$2:$N$22,各类选项!O$2:O$22))</f>
        <v>xiaod</v>
      </c>
      <c r="N137" s="136" t="s">
        <v>97</v>
      </c>
      <c r="O137" s="129">
        <v>1.76</v>
      </c>
      <c r="P137" s="130">
        <v>0</v>
      </c>
      <c r="Q137" s="130">
        <v>2</v>
      </c>
      <c r="R137" s="130">
        <v>0</v>
      </c>
      <c r="S137" s="130">
        <v>76</v>
      </c>
      <c r="T137" s="130" t="s">
        <v>291</v>
      </c>
      <c r="U137" s="126" t="str">
        <f>IF(I137="","",_xlfn.XLOOKUP($I137,各类选项!$N$2:$N$22,各类选项!P$2:P$22))</f>
        <v>xiaox</v>
      </c>
      <c r="V137" s="136" t="s">
        <v>235</v>
      </c>
      <c r="W137" s="127">
        <v>2.37</v>
      </c>
      <c r="X137" s="128">
        <v>0</v>
      </c>
      <c r="Y137" s="128">
        <v>1</v>
      </c>
      <c r="Z137" s="128">
        <v>0</v>
      </c>
      <c r="AA137" s="128">
        <v>52</v>
      </c>
      <c r="AB137" s="128" t="s">
        <v>413</v>
      </c>
      <c r="AC137" s="126" t="str">
        <f>IF(I137="","",_xlfn.XLOOKUP($I137,各类选项!$N$2:$N$22,各类选项!Q$2:Q$22))</f>
        <v>huac</v>
      </c>
      <c r="AD137" s="136" t="s">
        <v>250</v>
      </c>
      <c r="AE137" s="129">
        <v>0</v>
      </c>
      <c r="AF137" s="130">
        <v>0</v>
      </c>
      <c r="AG137" s="130">
        <v>0</v>
      </c>
      <c r="AH137" s="130">
        <v>0</v>
      </c>
      <c r="AI137" s="130">
        <v>94</v>
      </c>
      <c r="AJ137" s="130" t="s">
        <v>291</v>
      </c>
      <c r="AK137" s="126" t="str">
        <f>IF(I137="","",_xlfn.XLOOKUP($I137,各类选项!$N$2:$N$22,各类选项!R$2:R$22))</f>
        <v>nanako</v>
      </c>
      <c r="AL137" s="136" t="s">
        <v>266</v>
      </c>
      <c r="AM137" s="127">
        <v>2.04</v>
      </c>
      <c r="AN137" s="128">
        <v>0</v>
      </c>
      <c r="AO137" s="128">
        <v>0</v>
      </c>
      <c r="AP137" s="128">
        <v>0</v>
      </c>
      <c r="AQ137" s="128">
        <v>80</v>
      </c>
      <c r="AR137" s="128" t="s">
        <v>291</v>
      </c>
      <c r="AS137" s="126" t="str">
        <f>IF(原始数据!L137="","",原始数据!L137)</f>
        <v>ppei</v>
      </c>
      <c r="AT137" s="126" t="str">
        <f>IF(原始数据!AZ137="","",原始数据!AZ137)</f>
        <v>喧嚣</v>
      </c>
      <c r="AU137" s="137">
        <v>0</v>
      </c>
      <c r="AV137" s="137">
        <v>4</v>
      </c>
      <c r="AW137" s="137">
        <v>41</v>
      </c>
      <c r="AX137" s="137">
        <v>0</v>
      </c>
      <c r="AY137" s="138">
        <v>7</v>
      </c>
      <c r="AZ137" s="133">
        <v>6</v>
      </c>
      <c r="BA137" s="133">
        <v>31</v>
      </c>
      <c r="BB137" s="95"/>
      <c r="BC137" s="95"/>
    </row>
    <row r="138" spans="1:55">
      <c r="A138" s="115">
        <f>输入错误检查!B137+_xlfn.IFS(K138="",0,K138=0,0,K138=1,1)</f>
        <v>1</v>
      </c>
      <c r="C138" s="125">
        <f>IF(原始数据!B138="","",原始数据!B138)</f>
        <v>5</v>
      </c>
      <c r="D138" s="125">
        <f>IF(原始数据!C138="","",原始数据!C138)</f>
        <v>5</v>
      </c>
      <c r="E138" s="125">
        <f>IF(原始数据!D138="","",原始数据!D138)</f>
        <v>1730</v>
      </c>
      <c r="F138" s="125" t="str">
        <f>IF(原始数据!E138="","",原始数据!E138)</f>
        <v>MRC</v>
      </c>
      <c r="G138" s="125" t="str">
        <f>IF(原始数据!F138="","",原始数据!F138)</f>
        <v>TE</v>
      </c>
      <c r="H138" s="125">
        <f>IF(原始数据!G138="","",原始数据!G138)</f>
        <v>2</v>
      </c>
      <c r="I138" s="125" t="str">
        <f>原始数据!J138</f>
        <v>TE</v>
      </c>
      <c r="J138" s="125">
        <f>IF((原始数据!V138)="","",4-原始数据!V138)</f>
        <v>1</v>
      </c>
      <c r="K138" s="125">
        <f t="shared" ref="K138:K201" si="6">IF(J138="","",IF(_xlfn.IFS(L138&gt;2,"人",L138=2,"平",L138&lt;2,"屠")=J138,0,1))</f>
        <v>1</v>
      </c>
      <c r="L138" s="125">
        <f t="shared" ref="L138:L201" si="7">COUNTIF(T138,"出门")+COUNTIF(AB138,"出门")+COUNTIF(AJ138,"出门")+COUNTIF(AR138,"出门")</f>
        <v>1</v>
      </c>
      <c r="M138" s="126" t="str">
        <f>IF(I138="","",_xlfn.XLOOKUP($I138,各类选项!$N$2:$N$22,各类选项!O$2:O$22))</f>
        <v>drop</v>
      </c>
      <c r="N138" s="136" t="s">
        <v>266</v>
      </c>
      <c r="O138" s="129">
        <v>1.77</v>
      </c>
      <c r="P138" s="130">
        <v>2</v>
      </c>
      <c r="Q138" s="130">
        <v>0</v>
      </c>
      <c r="R138" s="130">
        <v>0</v>
      </c>
      <c r="S138" s="130">
        <v>105</v>
      </c>
      <c r="T138" s="130" t="s">
        <v>291</v>
      </c>
      <c r="U138" s="126" t="str">
        <f>IF(I138="","",_xlfn.XLOOKUP($I138,各类选项!$N$2:$N$22,各类选项!P$2:P$22))</f>
        <v>libao</v>
      </c>
      <c r="V138" s="136" t="s">
        <v>235</v>
      </c>
      <c r="W138" s="127">
        <v>1.56</v>
      </c>
      <c r="X138" s="128">
        <v>0</v>
      </c>
      <c r="Y138" s="128">
        <v>1</v>
      </c>
      <c r="Z138" s="128">
        <v>1</v>
      </c>
      <c r="AA138" s="128">
        <v>19</v>
      </c>
      <c r="AB138" s="128" t="s">
        <v>413</v>
      </c>
      <c r="AC138" s="126" t="str">
        <f>IF(I138="","",_xlfn.XLOOKUP($I138,各类选项!$N$2:$N$22,各类选项!Q$2:Q$22))</f>
        <v>lconfid</v>
      </c>
      <c r="AD138" s="136" t="s">
        <v>250</v>
      </c>
      <c r="AE138" s="129">
        <v>2.04</v>
      </c>
      <c r="AF138" s="130">
        <v>0</v>
      </c>
      <c r="AG138" s="130">
        <v>1</v>
      </c>
      <c r="AH138" s="130">
        <v>1</v>
      </c>
      <c r="AI138" s="130">
        <v>17</v>
      </c>
      <c r="AJ138" s="130" t="s">
        <v>291</v>
      </c>
      <c r="AK138" s="126" t="str">
        <f>IF(I138="","",_xlfn.XLOOKUP($I138,各类选项!$N$2:$N$22,各类选项!R$2:R$22))</f>
        <v>maom</v>
      </c>
      <c r="AL138" s="136" t="s">
        <v>262</v>
      </c>
      <c r="AM138" s="127">
        <v>0</v>
      </c>
      <c r="AN138" s="128">
        <v>0</v>
      </c>
      <c r="AO138" s="128">
        <v>0</v>
      </c>
      <c r="AP138" s="128">
        <v>0</v>
      </c>
      <c r="AQ138" s="128">
        <v>76</v>
      </c>
      <c r="AR138" s="128" t="s">
        <v>291</v>
      </c>
      <c r="AS138" s="126" t="str">
        <f>IF(原始数据!L138="","",原始数据!L138)</f>
        <v>bailu</v>
      </c>
      <c r="AT138" s="126" t="str">
        <f>IF(原始数据!AZ138="","",原始数据!AZ138)</f>
        <v>歌剧演员</v>
      </c>
      <c r="AU138" s="137">
        <v>0</v>
      </c>
      <c r="AV138" s="137">
        <v>10</v>
      </c>
      <c r="AW138" s="137">
        <v>12</v>
      </c>
      <c r="AX138" s="137">
        <v>1</v>
      </c>
      <c r="AY138" s="138">
        <v>7</v>
      </c>
      <c r="AZ138" s="133">
        <v>5</v>
      </c>
      <c r="BA138" s="133">
        <v>55</v>
      </c>
      <c r="BB138" s="95"/>
      <c r="BC138" s="95"/>
    </row>
    <row r="139" spans="1:55">
      <c r="A139" s="115">
        <f>输入错误检查!B138+_xlfn.IFS(K139="",0,K139=0,0,K139=1,1)</f>
        <v>1</v>
      </c>
      <c r="C139" s="125">
        <f>IF(原始数据!B139="","",原始数据!B139)</f>
        <v>5</v>
      </c>
      <c r="D139" s="125">
        <f>IF(原始数据!C139="","",原始数据!C139)</f>
        <v>5</v>
      </c>
      <c r="E139" s="125">
        <f>IF(原始数据!D139="","",原始数据!D139)</f>
        <v>1730</v>
      </c>
      <c r="F139" s="125" t="str">
        <f>IF(原始数据!E139="","",原始数据!E139)</f>
        <v>MRC</v>
      </c>
      <c r="G139" s="125" t="str">
        <f>IF(原始数据!F139="","",原始数据!F139)</f>
        <v>TE</v>
      </c>
      <c r="H139" s="125">
        <f>IF(原始数据!G139="","",原始数据!G139)</f>
        <v>3</v>
      </c>
      <c r="I139" s="125" t="str">
        <f>原始数据!J139</f>
        <v>MRC</v>
      </c>
      <c r="J139" s="125">
        <f>IF((原始数据!V139)="","",4-原始数据!V139)</f>
        <v>3</v>
      </c>
      <c r="K139" s="125">
        <f t="shared" si="6"/>
        <v>1</v>
      </c>
      <c r="L139" s="125">
        <f t="shared" si="7"/>
        <v>3</v>
      </c>
      <c r="M139" s="126" t="str">
        <f>IF(I139="","",_xlfn.XLOOKUP($I139,各类选项!$N$2:$N$22,各类选项!O$2:O$22))</f>
        <v>xiaod</v>
      </c>
      <c r="N139" s="136" t="s">
        <v>86</v>
      </c>
      <c r="O139" s="129">
        <v>1.5</v>
      </c>
      <c r="P139" s="130">
        <v>0</v>
      </c>
      <c r="Q139" s="130">
        <v>1</v>
      </c>
      <c r="R139" s="130">
        <v>0</v>
      </c>
      <c r="S139" s="130">
        <v>25</v>
      </c>
      <c r="T139" s="130" t="s">
        <v>413</v>
      </c>
      <c r="U139" s="126" t="str">
        <f>IF(I139="","",_xlfn.XLOOKUP($I139,各类选项!$N$2:$N$22,各类选项!P$2:P$22))</f>
        <v>xiaox</v>
      </c>
      <c r="V139" s="136" t="s">
        <v>268</v>
      </c>
      <c r="W139" s="127">
        <v>0</v>
      </c>
      <c r="X139" s="128">
        <v>0</v>
      </c>
      <c r="Y139" s="128">
        <v>0</v>
      </c>
      <c r="Z139" s="128">
        <v>0</v>
      </c>
      <c r="AA139" s="128">
        <v>131</v>
      </c>
      <c r="AB139" s="128" t="s">
        <v>291</v>
      </c>
      <c r="AC139" s="126" t="str">
        <f>IF(I139="","",_xlfn.XLOOKUP($I139,各类选项!$N$2:$N$22,各类选项!Q$2:Q$22))</f>
        <v>huac</v>
      </c>
      <c r="AD139" s="136" t="s">
        <v>245</v>
      </c>
      <c r="AE139" s="129">
        <v>1.54</v>
      </c>
      <c r="AF139" s="130">
        <v>0</v>
      </c>
      <c r="AG139" s="130">
        <v>1</v>
      </c>
      <c r="AH139" s="130">
        <v>0</v>
      </c>
      <c r="AI139" s="130">
        <v>21</v>
      </c>
      <c r="AJ139" s="130" t="s">
        <v>413</v>
      </c>
      <c r="AK139" s="126" t="str">
        <f>IF(I139="","",_xlfn.XLOOKUP($I139,各类选项!$N$2:$N$22,各类选项!R$2:R$22))</f>
        <v>nanako</v>
      </c>
      <c r="AL139" s="136" t="s">
        <v>255</v>
      </c>
      <c r="AM139" s="127">
        <v>2</v>
      </c>
      <c r="AN139" s="128">
        <v>0</v>
      </c>
      <c r="AO139" s="128">
        <v>0</v>
      </c>
      <c r="AP139" s="128">
        <v>0</v>
      </c>
      <c r="AQ139" s="128">
        <v>5</v>
      </c>
      <c r="AR139" s="128" t="s">
        <v>413</v>
      </c>
      <c r="AS139" s="126" t="str">
        <f>IF(原始数据!L139="","",原始数据!L139)</f>
        <v>ppei</v>
      </c>
      <c r="AT139" s="126" t="str">
        <f>IF(原始数据!AZ139="","",原始数据!AZ139)</f>
        <v>渔女</v>
      </c>
      <c r="AU139" s="137">
        <v>0</v>
      </c>
      <c r="AV139" s="137">
        <v>2</v>
      </c>
      <c r="AW139" s="137">
        <v>8</v>
      </c>
      <c r="AX139" s="137">
        <v>1</v>
      </c>
      <c r="AY139" s="138">
        <v>4</v>
      </c>
      <c r="AZ139" s="133">
        <v>4</v>
      </c>
      <c r="BA139" s="133">
        <v>4</v>
      </c>
      <c r="BB139" s="95"/>
      <c r="BC139" s="95"/>
    </row>
    <row r="140" spans="1:55">
      <c r="A140" s="115">
        <f>输入错误检查!B139+_xlfn.IFS(K140="",0,K140=0,0,K140=1,1)</f>
        <v>1</v>
      </c>
      <c r="C140" s="125">
        <f>IF(原始数据!B140="","",原始数据!B140)</f>
        <v>5</v>
      </c>
      <c r="D140" s="125">
        <f>IF(原始数据!C140="","",原始数据!C140)</f>
        <v>5</v>
      </c>
      <c r="E140" s="125">
        <f>IF(原始数据!D140="","",原始数据!D140)</f>
        <v>1730</v>
      </c>
      <c r="F140" s="125" t="str">
        <f>IF(原始数据!E140="","",原始数据!E140)</f>
        <v>MRC</v>
      </c>
      <c r="G140" s="125" t="str">
        <f>IF(原始数据!F140="","",原始数据!F140)</f>
        <v>TE</v>
      </c>
      <c r="H140" s="125">
        <f>IF(原始数据!G140="","",原始数据!G140)</f>
        <v>3</v>
      </c>
      <c r="I140" s="125" t="str">
        <f>原始数据!J140</f>
        <v>TE</v>
      </c>
      <c r="J140" s="125">
        <f>IF((原始数据!V140)="","",4-原始数据!V140)</f>
        <v>0</v>
      </c>
      <c r="K140" s="125">
        <f t="shared" si="6"/>
        <v>1</v>
      </c>
      <c r="L140" s="125">
        <f t="shared" si="7"/>
        <v>0</v>
      </c>
      <c r="M140" s="126" t="str">
        <f>IF(I140="","",_xlfn.XLOOKUP($I140,各类选项!$N$2:$N$22,各类选项!O$2:O$22))</f>
        <v>drop</v>
      </c>
      <c r="N140" s="136" t="s">
        <v>86</v>
      </c>
      <c r="O140" s="129">
        <v>1.77</v>
      </c>
      <c r="P140" s="130">
        <v>0</v>
      </c>
      <c r="Q140" s="130">
        <v>1</v>
      </c>
      <c r="R140" s="130">
        <v>0</v>
      </c>
      <c r="S140" s="130">
        <v>73</v>
      </c>
      <c r="T140" s="130" t="s">
        <v>291</v>
      </c>
      <c r="U140" s="126" t="str">
        <f>IF(I140="","",_xlfn.XLOOKUP($I140,各类选项!$N$2:$N$22,各类选项!P$2:P$22))</f>
        <v>libao</v>
      </c>
      <c r="V140" s="136" t="s">
        <v>268</v>
      </c>
      <c r="W140" s="127">
        <v>1.47</v>
      </c>
      <c r="X140" s="128">
        <v>0</v>
      </c>
      <c r="Y140" s="128">
        <v>1</v>
      </c>
      <c r="Z140" s="128">
        <v>0</v>
      </c>
      <c r="AA140" s="128">
        <v>49</v>
      </c>
      <c r="AB140" s="128" t="s">
        <v>291</v>
      </c>
      <c r="AC140" s="126" t="str">
        <f>IF(I140="","",_xlfn.XLOOKUP($I140,各类选项!$N$2:$N$22,各类选项!Q$2:Q$22))</f>
        <v>lconfid</v>
      </c>
      <c r="AD140" s="136" t="s">
        <v>259</v>
      </c>
      <c r="AE140" s="129">
        <v>0</v>
      </c>
      <c r="AF140" s="130">
        <v>0</v>
      </c>
      <c r="AG140" s="130">
        <v>0</v>
      </c>
      <c r="AH140" s="130">
        <v>0</v>
      </c>
      <c r="AI140" s="130">
        <v>106</v>
      </c>
      <c r="AJ140" s="130" t="s">
        <v>291</v>
      </c>
      <c r="AK140" s="126" t="str">
        <f>IF(I140="","",_xlfn.XLOOKUP($I140,各类选项!$N$2:$N$22,各类选项!R$2:R$22))</f>
        <v>maom</v>
      </c>
      <c r="AL140" s="136" t="s">
        <v>174</v>
      </c>
      <c r="AM140" s="127">
        <v>2.24</v>
      </c>
      <c r="AN140" s="128">
        <v>0</v>
      </c>
      <c r="AO140" s="128">
        <v>1</v>
      </c>
      <c r="AP140" s="128">
        <v>0</v>
      </c>
      <c r="AQ140" s="128">
        <v>72</v>
      </c>
      <c r="AR140" s="128" t="s">
        <v>291</v>
      </c>
      <c r="AS140" s="126" t="str">
        <f>IF(原始数据!L140="","",原始数据!L140)</f>
        <v>bailu</v>
      </c>
      <c r="AT140" s="126" t="str">
        <f>IF(原始数据!AZ140="","",原始数据!AZ140)</f>
        <v>红蝶</v>
      </c>
      <c r="AU140" s="137">
        <v>0</v>
      </c>
      <c r="AV140" s="137">
        <v>4</v>
      </c>
      <c r="AW140" s="137">
        <v>14</v>
      </c>
      <c r="AX140" s="137">
        <v>0</v>
      </c>
      <c r="AY140" s="138">
        <v>7</v>
      </c>
      <c r="AZ140" s="133">
        <v>7</v>
      </c>
      <c r="BA140" s="133">
        <v>19</v>
      </c>
      <c r="BB140" s="95"/>
      <c r="BC140" s="95"/>
    </row>
    <row r="141" spans="1:55">
      <c r="A141" s="115">
        <f>输入错误检查!B140+_xlfn.IFS(K141="",0,K141=0,0,K141=1,1)</f>
        <v>1</v>
      </c>
      <c r="C141" s="125">
        <f>IF(原始数据!B141="","",原始数据!B141)</f>
        <v>5</v>
      </c>
      <c r="D141" s="125">
        <f>IF(原始数据!C141="","",原始数据!C141)</f>
        <v>5</v>
      </c>
      <c r="E141" s="125">
        <f>IF(原始数据!D141="","",原始数据!D141)</f>
        <v>1730</v>
      </c>
      <c r="F141" s="125" t="str">
        <f>IF(原始数据!E141="","",原始数据!E141)</f>
        <v>MRC</v>
      </c>
      <c r="G141" s="125" t="str">
        <f>IF(原始数据!F141="","",原始数据!F141)</f>
        <v>TE</v>
      </c>
      <c r="H141" s="125">
        <f>IF(原始数据!G141="","",原始数据!G141)</f>
        <v>4</v>
      </c>
      <c r="I141" s="125" t="str">
        <f>原始数据!J141</f>
        <v>TE</v>
      </c>
      <c r="J141" s="125">
        <f>IF((原始数据!V141)="","",4-原始数据!V141)</f>
        <v>3</v>
      </c>
      <c r="K141" s="125">
        <f t="shared" si="6"/>
        <v>1</v>
      </c>
      <c r="L141" s="125">
        <f t="shared" si="7"/>
        <v>3</v>
      </c>
      <c r="M141" s="126" t="str">
        <f>IF(I141="","",_xlfn.XLOOKUP($I141,各类选项!$N$2:$N$22,各类选项!O$2:O$22))</f>
        <v>drop</v>
      </c>
      <c r="N141" s="136" t="s">
        <v>245</v>
      </c>
      <c r="O141" s="129">
        <v>1.28</v>
      </c>
      <c r="P141" s="130">
        <v>0</v>
      </c>
      <c r="Q141" s="130">
        <v>1</v>
      </c>
      <c r="R141" s="130">
        <v>0</v>
      </c>
      <c r="S141" s="130">
        <v>36</v>
      </c>
      <c r="T141" s="130" t="s">
        <v>413</v>
      </c>
      <c r="U141" s="126" t="str">
        <f>IF(I141="","",_xlfn.XLOOKUP($I141,各类选项!$N$2:$N$22,各类选项!P$2:P$22))</f>
        <v>libao</v>
      </c>
      <c r="V141" s="136" t="s">
        <v>131</v>
      </c>
      <c r="W141" s="127">
        <v>1.73</v>
      </c>
      <c r="X141" s="128">
        <v>0</v>
      </c>
      <c r="Y141" s="128">
        <v>1</v>
      </c>
      <c r="Z141" s="128">
        <v>0</v>
      </c>
      <c r="AA141" s="128">
        <v>29</v>
      </c>
      <c r="AB141" s="128" t="s">
        <v>413</v>
      </c>
      <c r="AC141" s="126" t="str">
        <f>IF(I141="","",_xlfn.XLOOKUP($I141,各类选项!$N$2:$N$22,各类选项!Q$2:Q$22))</f>
        <v>lconfid</v>
      </c>
      <c r="AD141" s="136" t="s">
        <v>251</v>
      </c>
      <c r="AE141" s="129">
        <v>0</v>
      </c>
      <c r="AF141" s="130">
        <v>1</v>
      </c>
      <c r="AG141" s="130">
        <v>0</v>
      </c>
      <c r="AH141" s="130">
        <v>0</v>
      </c>
      <c r="AI141" s="130">
        <v>145</v>
      </c>
      <c r="AJ141" s="130" t="s">
        <v>291</v>
      </c>
      <c r="AK141" s="126" t="str">
        <f>IF(I141="","",_xlfn.XLOOKUP($I141,各类选项!$N$2:$N$22,各类选项!R$2:R$22))</f>
        <v>maom</v>
      </c>
      <c r="AL141" s="136" t="s">
        <v>267</v>
      </c>
      <c r="AM141" s="127">
        <v>2</v>
      </c>
      <c r="AN141" s="128">
        <v>0</v>
      </c>
      <c r="AO141" s="128">
        <v>0</v>
      </c>
      <c r="AP141" s="128">
        <v>0</v>
      </c>
      <c r="AQ141" s="128">
        <v>36</v>
      </c>
      <c r="AR141" s="128" t="s">
        <v>413</v>
      </c>
      <c r="AS141" s="126" t="str">
        <f>IF(原始数据!L141="","",原始数据!L141)</f>
        <v>bailu</v>
      </c>
      <c r="AT141" s="126" t="str">
        <f>IF(原始数据!AZ141="","",原始数据!AZ141)</f>
        <v>蜡像师</v>
      </c>
      <c r="AU141" s="137">
        <v>0</v>
      </c>
      <c r="AV141" s="137">
        <v>2</v>
      </c>
      <c r="AW141" s="137">
        <v>7</v>
      </c>
      <c r="AX141" s="137">
        <v>0</v>
      </c>
      <c r="AY141" s="138">
        <v>3</v>
      </c>
      <c r="AZ141" s="133">
        <v>4</v>
      </c>
      <c r="BA141" s="133">
        <v>51</v>
      </c>
      <c r="BB141" s="95"/>
      <c r="BC141" s="95"/>
    </row>
    <row r="142" spans="1:55">
      <c r="A142" s="115">
        <f>输入错误检查!B141+_xlfn.IFS(K142="",0,K142=0,0,K142=1,1)</f>
        <v>1</v>
      </c>
      <c r="C142" s="125">
        <f>IF(原始数据!B142="","",原始数据!B142)</f>
        <v>5</v>
      </c>
      <c r="D142" s="125">
        <f>IF(原始数据!C142="","",原始数据!C142)</f>
        <v>5</v>
      </c>
      <c r="E142" s="125">
        <f>IF(原始数据!D142="","",原始数据!D142)</f>
        <v>1730</v>
      </c>
      <c r="F142" s="125" t="str">
        <f>IF(原始数据!E142="","",原始数据!E142)</f>
        <v>MRC</v>
      </c>
      <c r="G142" s="125" t="str">
        <f>IF(原始数据!F142="","",原始数据!F142)</f>
        <v>TE</v>
      </c>
      <c r="H142" s="125">
        <f>IF(原始数据!G142="","",原始数据!G142)</f>
        <v>4</v>
      </c>
      <c r="I142" s="125" t="str">
        <f>原始数据!J142</f>
        <v>MRC</v>
      </c>
      <c r="J142" s="125">
        <f>IF((原始数据!V142)="","",4-原始数据!V142)</f>
        <v>3</v>
      </c>
      <c r="K142" s="125">
        <f t="shared" si="6"/>
        <v>1</v>
      </c>
      <c r="L142" s="125">
        <f t="shared" si="7"/>
        <v>3</v>
      </c>
      <c r="M142" s="126" t="str">
        <f>IF(I142="","",_xlfn.XLOOKUP($I142,各类选项!$N$2:$N$22,各类选项!O$2:O$22))</f>
        <v>xiaod</v>
      </c>
      <c r="N142" s="136" t="s">
        <v>174</v>
      </c>
      <c r="O142" s="129">
        <v>1.01</v>
      </c>
      <c r="P142" s="130">
        <v>0</v>
      </c>
      <c r="Q142" s="130">
        <v>0</v>
      </c>
      <c r="R142" s="130">
        <v>0</v>
      </c>
      <c r="S142" s="130">
        <v>77</v>
      </c>
      <c r="T142" s="130" t="s">
        <v>413</v>
      </c>
      <c r="U142" s="126" t="str">
        <f>IF(I142="","",_xlfn.XLOOKUP($I142,各类选项!$N$2:$N$22,各类选项!P$2:P$22))</f>
        <v>xiaox</v>
      </c>
      <c r="V142" s="136" t="s">
        <v>131</v>
      </c>
      <c r="W142" s="127">
        <v>0.7</v>
      </c>
      <c r="X142" s="128">
        <v>0</v>
      </c>
      <c r="Y142" s="128">
        <v>1</v>
      </c>
      <c r="Z142" s="128">
        <v>0</v>
      </c>
      <c r="AA142" s="128">
        <v>82</v>
      </c>
      <c r="AB142" s="128" t="s">
        <v>291</v>
      </c>
      <c r="AC142" s="126" t="str">
        <f>IF(I142="","",_xlfn.XLOOKUP($I142,各类选项!$N$2:$N$22,各类选项!Q$2:Q$22))</f>
        <v>huac</v>
      </c>
      <c r="AD142" s="136" t="s">
        <v>259</v>
      </c>
      <c r="AE142" s="129">
        <v>1.47</v>
      </c>
      <c r="AF142" s="130">
        <v>0</v>
      </c>
      <c r="AG142" s="130">
        <v>1</v>
      </c>
      <c r="AH142" s="130">
        <v>0</v>
      </c>
      <c r="AI142" s="130">
        <v>45</v>
      </c>
      <c r="AJ142" s="130" t="s">
        <v>413</v>
      </c>
      <c r="AK142" s="126" t="str">
        <f>IF(I142="","",_xlfn.XLOOKUP($I142,各类选项!$N$2:$N$22,各类选项!R$2:R$22))</f>
        <v>nanako</v>
      </c>
      <c r="AL142" s="136" t="s">
        <v>267</v>
      </c>
      <c r="AM142" s="127">
        <v>1.82</v>
      </c>
      <c r="AN142" s="128">
        <v>0</v>
      </c>
      <c r="AO142" s="128">
        <v>1</v>
      </c>
      <c r="AP142" s="128">
        <v>0</v>
      </c>
      <c r="AQ142" s="128">
        <v>56</v>
      </c>
      <c r="AR142" s="128" t="s">
        <v>413</v>
      </c>
      <c r="AS142" s="126" t="str">
        <f>IF(原始数据!L142="","",原始数据!L142)</f>
        <v>ppei</v>
      </c>
      <c r="AT142" s="126" t="str">
        <f>IF(原始数据!AZ142="","",原始数据!AZ142)</f>
        <v>蜡像师</v>
      </c>
      <c r="AU142" s="137">
        <v>0</v>
      </c>
      <c r="AV142" s="137">
        <v>4</v>
      </c>
      <c r="AW142" s="137">
        <v>8</v>
      </c>
      <c r="AX142" s="137">
        <v>0</v>
      </c>
      <c r="AY142" s="138">
        <v>5</v>
      </c>
      <c r="AZ142" s="133">
        <v>5</v>
      </c>
      <c r="BA142" s="133">
        <v>37</v>
      </c>
      <c r="BB142" s="95"/>
      <c r="BC142" s="95"/>
    </row>
    <row r="143" spans="1:55">
      <c r="A143" s="115">
        <f>输入错误检查!B142+_xlfn.IFS(K143="",0,K143=0,0,K143=1,1)</f>
        <v>1</v>
      </c>
      <c r="C143" s="125">
        <f>IF(原始数据!B143="","",原始数据!B143)</f>
        <v>5</v>
      </c>
      <c r="D143" s="125">
        <f>IF(原始数据!C143="","",原始数据!C143)</f>
        <v>5</v>
      </c>
      <c r="E143" s="125">
        <f>IF(原始数据!D143="","",原始数据!D143)</f>
        <v>1730</v>
      </c>
      <c r="F143" s="125" t="str">
        <f>IF(原始数据!E143="","",原始数据!E143)</f>
        <v>MRC</v>
      </c>
      <c r="G143" s="125" t="str">
        <f>IF(原始数据!F143="","",原始数据!F143)</f>
        <v>TE</v>
      </c>
      <c r="H143" s="125">
        <f>IF(原始数据!G143="","",原始数据!G143)</f>
        <v>5</v>
      </c>
      <c r="I143" s="125" t="str">
        <f>原始数据!J143</f>
        <v>MRC</v>
      </c>
      <c r="J143" s="125">
        <f>IF((原始数据!V143)="","",4-原始数据!V143)</f>
        <v>2</v>
      </c>
      <c r="K143" s="125">
        <f t="shared" si="6"/>
        <v>1</v>
      </c>
      <c r="L143" s="125">
        <f t="shared" si="7"/>
        <v>0</v>
      </c>
      <c r="M143" s="126" t="str">
        <f>IF(I143="","",_xlfn.XLOOKUP($I143,各类选项!$N$2:$N$22,各类选项!O$2:O$22))</f>
        <v>xiaod</v>
      </c>
      <c r="N143" s="136" t="s">
        <v>131</v>
      </c>
      <c r="O143" s="129"/>
      <c r="P143" s="130"/>
      <c r="Q143" s="130"/>
      <c r="R143" s="130"/>
      <c r="S143" s="130"/>
      <c r="T143" s="130"/>
      <c r="U143" s="126" t="str">
        <f>IF(I143="","",_xlfn.XLOOKUP($I143,各类选项!$N$2:$N$22,各类选项!P$2:P$22))</f>
        <v>xiaox</v>
      </c>
      <c r="V143" s="136" t="s">
        <v>253</v>
      </c>
      <c r="W143" s="127"/>
      <c r="X143" s="128"/>
      <c r="Y143" s="128"/>
      <c r="Z143" s="128"/>
      <c r="AA143" s="128"/>
      <c r="AB143" s="128"/>
      <c r="AC143" s="126" t="str">
        <f>IF(I143="","",_xlfn.XLOOKUP($I143,各类选项!$N$2:$N$22,各类选项!Q$2:Q$22))</f>
        <v>huac</v>
      </c>
      <c r="AD143" s="136" t="s">
        <v>259</v>
      </c>
      <c r="AE143" s="129"/>
      <c r="AF143" s="130"/>
      <c r="AG143" s="130"/>
      <c r="AH143" s="130"/>
      <c r="AI143" s="130"/>
      <c r="AJ143" s="130"/>
      <c r="AK143" s="126" t="str">
        <f>IF(I143="","",_xlfn.XLOOKUP($I143,各类选项!$N$2:$N$22,各类选项!R$2:R$22))</f>
        <v>nanako</v>
      </c>
      <c r="AL143" s="136" t="s">
        <v>254</v>
      </c>
      <c r="AM143" s="127"/>
      <c r="AN143" s="128"/>
      <c r="AO143" s="128"/>
      <c r="AP143" s="128"/>
      <c r="AQ143" s="128"/>
      <c r="AR143" s="128"/>
      <c r="AS143" s="126" t="str">
        <f>IF(原始数据!L143="","",原始数据!L143)</f>
        <v>ppei</v>
      </c>
      <c r="AT143" s="126" t="str">
        <f>IF(原始数据!AZ143="","",原始数据!AZ143)</f>
        <v>时空之影</v>
      </c>
      <c r="AU143" s="137"/>
      <c r="AV143" s="137"/>
      <c r="AW143" s="137"/>
      <c r="AX143" s="137"/>
      <c r="AY143" s="138"/>
      <c r="AZ143" s="133"/>
      <c r="BA143" s="133"/>
    </row>
    <row r="144" spans="1:55">
      <c r="A144" s="115">
        <f>输入错误检查!B143+_xlfn.IFS(K144="",0,K144=0,0,K144=1,1)</f>
        <v>0</v>
      </c>
      <c r="C144" s="125">
        <f>IF(原始数据!B144="","",原始数据!B144)</f>
        <v>5</v>
      </c>
      <c r="D144" s="125">
        <f>IF(原始数据!C144="","",原始数据!C144)</f>
        <v>5</v>
      </c>
      <c r="E144" s="125">
        <f>IF(原始数据!D144="","",原始数据!D144)</f>
        <v>1730</v>
      </c>
      <c r="F144" s="125" t="str">
        <f>IF(原始数据!E144="","",原始数据!E144)</f>
        <v>MRC</v>
      </c>
      <c r="G144" s="125" t="str">
        <f>IF(原始数据!F144="","",原始数据!F144)</f>
        <v>TE</v>
      </c>
      <c r="H144" s="125">
        <f>IF(原始数据!G144="","",原始数据!G144)</f>
        <v>5</v>
      </c>
      <c r="I144" s="125" t="str">
        <f>原始数据!J144</f>
        <v/>
      </c>
      <c r="J144" s="125" t="str">
        <f>IF((原始数据!V144)="","",4-原始数据!V144)</f>
        <v/>
      </c>
      <c r="K144" s="125" t="str">
        <f t="shared" si="6"/>
        <v/>
      </c>
      <c r="L144" s="125">
        <f t="shared" si="7"/>
        <v>0</v>
      </c>
      <c r="M144" s="126" t="str">
        <f>IF(I144="","",_xlfn.XLOOKUP($I144,各类选项!$N$2:$N$22,各类选项!O$2:O$22))</f>
        <v/>
      </c>
      <c r="N144" s="139"/>
      <c r="O144" s="129"/>
      <c r="P144" s="130"/>
      <c r="Q144" s="130"/>
      <c r="R144" s="130"/>
      <c r="S144" s="130"/>
      <c r="T144" s="130"/>
      <c r="U144" s="126" t="str">
        <f>IF(I144="","",_xlfn.XLOOKUP($I144,各类选项!$N$2:$N$22,各类选项!P$2:P$22))</f>
        <v/>
      </c>
      <c r="V144" s="139"/>
      <c r="W144" s="127"/>
      <c r="X144" s="128"/>
      <c r="Y144" s="128"/>
      <c r="Z144" s="128"/>
      <c r="AA144" s="128"/>
      <c r="AB144" s="128"/>
      <c r="AC144" s="126" t="str">
        <f>IF(I144="","",_xlfn.XLOOKUP($I144,各类选项!$N$2:$N$22,各类选项!Q$2:Q$22))</f>
        <v/>
      </c>
      <c r="AD144" s="139"/>
      <c r="AE144" s="129"/>
      <c r="AF144" s="130"/>
      <c r="AG144" s="130"/>
      <c r="AH144" s="130"/>
      <c r="AI144" s="130"/>
      <c r="AJ144" s="130"/>
      <c r="AK144" s="126" t="str">
        <f>IF(I144="","",_xlfn.XLOOKUP($I144,各类选项!$N$2:$N$22,各类选项!R$2:R$22))</f>
        <v/>
      </c>
      <c r="AL144" s="139"/>
      <c r="AM144" s="127"/>
      <c r="AN144" s="128"/>
      <c r="AO144" s="128"/>
      <c r="AP144" s="128"/>
      <c r="AQ144" s="128"/>
      <c r="AR144" s="128"/>
      <c r="AS144" s="126" t="str">
        <f>IF(原始数据!L144="","",原始数据!L144)</f>
        <v/>
      </c>
      <c r="AT144" s="126" t="str">
        <f>IF(原始数据!AZ144="","",原始数据!AZ144)</f>
        <v/>
      </c>
      <c r="AU144" s="137"/>
      <c r="AV144" s="137"/>
      <c r="AW144" s="137"/>
      <c r="AX144" s="137"/>
      <c r="AY144" s="138"/>
      <c r="AZ144" s="133"/>
      <c r="BA144" s="133"/>
    </row>
    <row r="145" spans="1:55">
      <c r="A145" s="115">
        <f>输入错误检查!B144+_xlfn.IFS(K145="",0,K145=0,0,K145=1,1)</f>
        <v>0</v>
      </c>
      <c r="C145" s="125">
        <f>IF(原始数据!B145="","",原始数据!B145)</f>
        <v>5</v>
      </c>
      <c r="D145" s="125">
        <f>IF(原始数据!C145="","",原始数据!C145)</f>
        <v>5</v>
      </c>
      <c r="E145" s="125">
        <f>IF(原始数据!D145="","",原始数据!D145)</f>
        <v>1730</v>
      </c>
      <c r="F145" s="125" t="str">
        <f>IF(原始数据!E145="","",原始数据!E145)</f>
        <v>MRC</v>
      </c>
      <c r="G145" s="125" t="str">
        <f>IF(原始数据!F145="","",原始数据!F145)</f>
        <v>TE</v>
      </c>
      <c r="H145" s="125" t="str">
        <f>IF(原始数据!G145="","",原始数据!G145)</f>
        <v>加</v>
      </c>
      <c r="I145" s="125" t="str">
        <f>原始数据!J145</f>
        <v/>
      </c>
      <c r="J145" s="125" t="str">
        <f>IF((原始数据!V145)="","",4-原始数据!V145)</f>
        <v/>
      </c>
      <c r="K145" s="125" t="str">
        <f t="shared" si="6"/>
        <v/>
      </c>
      <c r="L145" s="125">
        <f t="shared" si="7"/>
        <v>0</v>
      </c>
      <c r="M145" s="126" t="str">
        <f>IF(I145="","",_xlfn.XLOOKUP($I145,各类选项!$N$2:$N$22,各类选项!O$2:O$22))</f>
        <v/>
      </c>
      <c r="N145" s="139"/>
      <c r="O145" s="129"/>
      <c r="P145" s="130"/>
      <c r="Q145" s="130"/>
      <c r="R145" s="130"/>
      <c r="S145" s="130"/>
      <c r="T145" s="130"/>
      <c r="U145" s="126" t="str">
        <f>IF(I145="","",_xlfn.XLOOKUP($I145,各类选项!$N$2:$N$22,各类选项!P$2:P$22))</f>
        <v/>
      </c>
      <c r="V145" s="139"/>
      <c r="W145" s="127"/>
      <c r="X145" s="128"/>
      <c r="Y145" s="128"/>
      <c r="Z145" s="128"/>
      <c r="AA145" s="128"/>
      <c r="AB145" s="128"/>
      <c r="AC145" s="126" t="str">
        <f>IF(I145="","",_xlfn.XLOOKUP($I145,各类选项!$N$2:$N$22,各类选项!Q$2:Q$22))</f>
        <v/>
      </c>
      <c r="AD145" s="139"/>
      <c r="AE145" s="129"/>
      <c r="AF145" s="130"/>
      <c r="AG145" s="130"/>
      <c r="AH145" s="130"/>
      <c r="AI145" s="130"/>
      <c r="AJ145" s="130"/>
      <c r="AK145" s="126" t="str">
        <f>IF(I145="","",_xlfn.XLOOKUP($I145,各类选项!$N$2:$N$22,各类选项!R$2:R$22))</f>
        <v/>
      </c>
      <c r="AL145" s="139"/>
      <c r="AM145" s="127"/>
      <c r="AN145" s="128"/>
      <c r="AO145" s="128"/>
      <c r="AP145" s="128"/>
      <c r="AQ145" s="128"/>
      <c r="AR145" s="128"/>
      <c r="AS145" s="126" t="str">
        <f>IF(原始数据!L145="","",原始数据!L145)</f>
        <v/>
      </c>
      <c r="AT145" s="126" t="str">
        <f>IF(原始数据!AZ145="","",原始数据!AZ145)</f>
        <v/>
      </c>
      <c r="AU145" s="137"/>
      <c r="AV145" s="137"/>
      <c r="AW145" s="137"/>
      <c r="AX145" s="137"/>
      <c r="AY145" s="138"/>
      <c r="AZ145" s="133"/>
      <c r="BA145" s="133"/>
    </row>
    <row r="146" spans="1:55">
      <c r="A146" s="115">
        <f>输入错误检查!B145+_xlfn.IFS(K146="",0,K146=0,0,K146=1,1)</f>
        <v>0</v>
      </c>
      <c r="C146" s="125">
        <f>IF(原始数据!B146="","",原始数据!B146)</f>
        <v>5</v>
      </c>
      <c r="D146" s="125">
        <f>IF(原始数据!C146="","",原始数据!C146)</f>
        <v>5</v>
      </c>
      <c r="E146" s="125">
        <f>IF(原始数据!D146="","",原始数据!D146)</f>
        <v>1730</v>
      </c>
      <c r="F146" s="125" t="str">
        <f>IF(原始数据!E146="","",原始数据!E146)</f>
        <v>MRC</v>
      </c>
      <c r="G146" s="125" t="str">
        <f>IF(原始数据!F146="","",原始数据!F146)</f>
        <v>TE</v>
      </c>
      <c r="H146" s="125" t="str">
        <f>IF(原始数据!G146="","",原始数据!G146)</f>
        <v>加</v>
      </c>
      <c r="I146" s="125" t="str">
        <f>原始数据!J146</f>
        <v/>
      </c>
      <c r="J146" s="125" t="str">
        <f>IF((原始数据!V146)="","",4-原始数据!V146)</f>
        <v/>
      </c>
      <c r="K146" s="125" t="str">
        <f t="shared" si="6"/>
        <v/>
      </c>
      <c r="L146" s="125">
        <f t="shared" si="7"/>
        <v>0</v>
      </c>
      <c r="M146" s="126" t="str">
        <f>IF(I146="","",_xlfn.XLOOKUP($I146,各类选项!$N$2:$N$22,各类选项!O$2:O$22))</f>
        <v/>
      </c>
      <c r="N146" s="139"/>
      <c r="O146" s="129"/>
      <c r="P146" s="130"/>
      <c r="Q146" s="130"/>
      <c r="R146" s="130"/>
      <c r="S146" s="130"/>
      <c r="T146" s="130"/>
      <c r="U146" s="126" t="str">
        <f>IF(I146="","",_xlfn.XLOOKUP($I146,各类选项!$N$2:$N$22,各类选项!P$2:P$22))</f>
        <v/>
      </c>
      <c r="V146" s="139"/>
      <c r="W146" s="127"/>
      <c r="X146" s="128"/>
      <c r="Y146" s="128"/>
      <c r="Z146" s="128"/>
      <c r="AA146" s="128"/>
      <c r="AB146" s="128"/>
      <c r="AC146" s="126" t="str">
        <f>IF(I146="","",_xlfn.XLOOKUP($I146,各类选项!$N$2:$N$22,各类选项!Q$2:Q$22))</f>
        <v/>
      </c>
      <c r="AD146" s="139"/>
      <c r="AE146" s="129"/>
      <c r="AF146" s="130"/>
      <c r="AG146" s="130"/>
      <c r="AH146" s="130"/>
      <c r="AI146" s="130"/>
      <c r="AJ146" s="130"/>
      <c r="AK146" s="126" t="str">
        <f>IF(I146="","",_xlfn.XLOOKUP($I146,各类选项!$N$2:$N$22,各类选项!R$2:R$22))</f>
        <v/>
      </c>
      <c r="AL146" s="139"/>
      <c r="AM146" s="127"/>
      <c r="AN146" s="128"/>
      <c r="AO146" s="128"/>
      <c r="AP146" s="128"/>
      <c r="AQ146" s="128"/>
      <c r="AR146" s="128"/>
      <c r="AS146" s="126" t="str">
        <f>IF(原始数据!L146="","",原始数据!L146)</f>
        <v/>
      </c>
      <c r="AT146" s="126" t="str">
        <f>IF(原始数据!AZ146="","",原始数据!AZ146)</f>
        <v/>
      </c>
      <c r="AU146" s="137"/>
      <c r="AV146" s="137"/>
      <c r="AW146" s="137"/>
      <c r="AX146" s="137"/>
      <c r="AY146" s="138"/>
      <c r="AZ146" s="133"/>
      <c r="BA146" s="133"/>
    </row>
    <row r="147" spans="1:55">
      <c r="A147" s="115">
        <f>输入错误检查!B146+_xlfn.IFS(K147="",0,K147=0,0,K147=1,1)</f>
        <v>0</v>
      </c>
      <c r="C147" s="125" t="str">
        <f>IF(原始数据!B147="","",原始数据!B147)</f>
        <v/>
      </c>
      <c r="D147" s="125" t="str">
        <f>IF(原始数据!C147="","",原始数据!C147)</f>
        <v/>
      </c>
      <c r="E147" s="125" t="str">
        <f>IF(原始数据!D147="","",原始数据!D147)</f>
        <v/>
      </c>
      <c r="F147" s="125" t="str">
        <f>IF(原始数据!E147="","",原始数据!E147)</f>
        <v/>
      </c>
      <c r="G147" s="125" t="str">
        <f>IF(原始数据!F147="","",原始数据!F147)</f>
        <v/>
      </c>
      <c r="H147" s="125">
        <f>IF(原始数据!G147="","",原始数据!G147)</f>
        <v>1</v>
      </c>
      <c r="I147" s="125" t="str">
        <f>原始数据!J147</f>
        <v/>
      </c>
      <c r="J147" s="125" t="str">
        <f>IF((原始数据!V147)="","",4-原始数据!V147)</f>
        <v/>
      </c>
      <c r="K147" s="125" t="str">
        <f t="shared" si="6"/>
        <v/>
      </c>
      <c r="L147" s="125">
        <f t="shared" si="7"/>
        <v>0</v>
      </c>
      <c r="M147" s="126" t="str">
        <f>IF(I147="","",_xlfn.XLOOKUP($I147,各类选项!$N$2:$N$22,各类选项!O$2:O$22))</f>
        <v/>
      </c>
      <c r="N147" s="126"/>
      <c r="O147" s="127"/>
      <c r="P147" s="128"/>
      <c r="Q147" s="128"/>
      <c r="R147" s="128"/>
      <c r="S147" s="128"/>
      <c r="T147" s="128"/>
      <c r="U147" s="126" t="str">
        <f>IF(I147="","",_xlfn.XLOOKUP($I147,各类选项!$N$2:$N$22,各类选项!P$2:P$22))</f>
        <v/>
      </c>
      <c r="V147" s="126"/>
      <c r="W147" s="129"/>
      <c r="X147" s="130"/>
      <c r="Y147" s="130"/>
      <c r="Z147" s="130"/>
      <c r="AA147" s="130"/>
      <c r="AB147" s="130"/>
      <c r="AC147" s="126" t="str">
        <f>IF(I147="","",_xlfn.XLOOKUP($I147,各类选项!$N$2:$N$22,各类选项!Q$2:Q$22))</f>
        <v/>
      </c>
      <c r="AD147" s="126"/>
      <c r="AE147" s="127"/>
      <c r="AF147" s="128"/>
      <c r="AG147" s="128"/>
      <c r="AH147" s="128"/>
      <c r="AI147" s="128"/>
      <c r="AJ147" s="128"/>
      <c r="AK147" s="126" t="str">
        <f>IF(I147="","",_xlfn.XLOOKUP($I147,各类选项!$N$2:$N$22,各类选项!R$2:R$22))</f>
        <v/>
      </c>
      <c r="AL147" s="126"/>
      <c r="AM147" s="129"/>
      <c r="AN147" s="130"/>
      <c r="AO147" s="130"/>
      <c r="AP147" s="130"/>
      <c r="AQ147" s="130"/>
      <c r="AR147" s="130"/>
      <c r="AS147" s="126" t="str">
        <f>IF(原始数据!L147="","",原始数据!L147)</f>
        <v/>
      </c>
      <c r="AT147" s="126" t="str">
        <f>IF(原始数据!AZ147="","",原始数据!AZ147)</f>
        <v/>
      </c>
      <c r="AU147" s="131"/>
      <c r="AV147" s="131"/>
      <c r="AW147" s="131"/>
      <c r="AX147" s="131"/>
      <c r="AY147" s="132"/>
      <c r="AZ147" s="133"/>
      <c r="BA147" s="133"/>
      <c r="BB147" s="134"/>
      <c r="BC147" s="134"/>
    </row>
    <row r="148" spans="1:55">
      <c r="A148" s="115">
        <f>输入错误检查!B147+_xlfn.IFS(K148="",0,K148=0,0,K148=1,1)</f>
        <v>0</v>
      </c>
      <c r="C148" s="125" t="str">
        <f>IF(原始数据!B148="","",原始数据!B148)</f>
        <v/>
      </c>
      <c r="D148" s="125" t="str">
        <f>IF(原始数据!C148="","",原始数据!C148)</f>
        <v/>
      </c>
      <c r="E148" s="125" t="str">
        <f>IF(原始数据!D148="","",原始数据!D148)</f>
        <v/>
      </c>
      <c r="F148" s="125" t="str">
        <f>IF(原始数据!E148="","",原始数据!E148)</f>
        <v/>
      </c>
      <c r="G148" s="125" t="str">
        <f>IF(原始数据!F148="","",原始数据!F148)</f>
        <v/>
      </c>
      <c r="H148" s="125">
        <f>IF(原始数据!G148="","",原始数据!G148)</f>
        <v>1</v>
      </c>
      <c r="I148" s="125" t="str">
        <f>原始数据!J148</f>
        <v/>
      </c>
      <c r="J148" s="125" t="str">
        <f>IF((原始数据!V148)="","",4-原始数据!V148)</f>
        <v/>
      </c>
      <c r="K148" s="125" t="str">
        <f t="shared" si="6"/>
        <v/>
      </c>
      <c r="L148" s="125">
        <f t="shared" si="7"/>
        <v>0</v>
      </c>
      <c r="M148" s="126" t="str">
        <f>IF(I148="","",_xlfn.XLOOKUP($I148,各类选项!$N$2:$N$22,各类选项!O$2:O$22))</f>
        <v/>
      </c>
      <c r="N148" s="126"/>
      <c r="O148" s="127"/>
      <c r="P148" s="128"/>
      <c r="Q148" s="128"/>
      <c r="R148" s="128"/>
      <c r="S148" s="128"/>
      <c r="T148" s="128"/>
      <c r="U148" s="126" t="str">
        <f>IF(I148="","",_xlfn.XLOOKUP($I148,各类选项!$N$2:$N$22,各类选项!P$2:P$22))</f>
        <v/>
      </c>
      <c r="V148" s="126"/>
      <c r="W148" s="129"/>
      <c r="X148" s="130"/>
      <c r="Y148" s="130"/>
      <c r="Z148" s="130"/>
      <c r="AA148" s="130"/>
      <c r="AB148" s="130"/>
      <c r="AC148" s="126" t="str">
        <f>IF(I148="","",_xlfn.XLOOKUP($I148,各类选项!$N$2:$N$22,各类选项!Q$2:Q$22))</f>
        <v/>
      </c>
      <c r="AD148" s="126"/>
      <c r="AE148" s="127"/>
      <c r="AF148" s="128"/>
      <c r="AG148" s="128"/>
      <c r="AH148" s="128"/>
      <c r="AI148" s="128"/>
      <c r="AJ148" s="128"/>
      <c r="AK148" s="126" t="str">
        <f>IF(I148="","",_xlfn.XLOOKUP($I148,各类选项!$N$2:$N$22,各类选项!R$2:R$22))</f>
        <v/>
      </c>
      <c r="AL148" s="126"/>
      <c r="AM148" s="129"/>
      <c r="AN148" s="130"/>
      <c r="AO148" s="130"/>
      <c r="AP148" s="130"/>
      <c r="AQ148" s="130"/>
      <c r="AR148" s="130"/>
      <c r="AS148" s="126" t="str">
        <f>IF(原始数据!L148="","",原始数据!L148)</f>
        <v/>
      </c>
      <c r="AT148" s="126" t="str">
        <f>IF(原始数据!AZ148="","",原始数据!AZ148)</f>
        <v/>
      </c>
      <c r="AU148" s="131"/>
      <c r="AV148" s="131"/>
      <c r="AW148" s="131"/>
      <c r="AX148" s="131"/>
      <c r="AY148" s="132"/>
      <c r="AZ148" s="133"/>
      <c r="BA148" s="133"/>
      <c r="BB148" s="95"/>
      <c r="BC148" s="95"/>
    </row>
    <row r="149" spans="1:55">
      <c r="A149" s="115">
        <f>输入错误检查!B148+_xlfn.IFS(K149="",0,K149=0,0,K149=1,1)</f>
        <v>0</v>
      </c>
      <c r="C149" s="125" t="str">
        <f>IF(原始数据!B149="","",原始数据!B149)</f>
        <v/>
      </c>
      <c r="D149" s="125" t="str">
        <f>IF(原始数据!C149="","",原始数据!C149)</f>
        <v/>
      </c>
      <c r="E149" s="125" t="str">
        <f>IF(原始数据!D149="","",原始数据!D149)</f>
        <v/>
      </c>
      <c r="F149" s="125" t="str">
        <f>IF(原始数据!E149="","",原始数据!E149)</f>
        <v/>
      </c>
      <c r="G149" s="125" t="str">
        <f>IF(原始数据!F149="","",原始数据!F149)</f>
        <v/>
      </c>
      <c r="H149" s="125">
        <f>IF(原始数据!G149="","",原始数据!G149)</f>
        <v>2</v>
      </c>
      <c r="I149" s="125" t="str">
        <f>原始数据!J149</f>
        <v/>
      </c>
      <c r="J149" s="125" t="str">
        <f>IF((原始数据!V149)="","",4-原始数据!V149)</f>
        <v/>
      </c>
      <c r="K149" s="125" t="str">
        <f t="shared" si="6"/>
        <v/>
      </c>
      <c r="L149" s="125">
        <f t="shared" si="7"/>
        <v>0</v>
      </c>
      <c r="M149" s="126" t="str">
        <f>IF(I149="","",_xlfn.XLOOKUP($I149,各类选项!$N$2:$N$22,各类选项!O$2:O$22))</f>
        <v/>
      </c>
      <c r="N149" s="126"/>
      <c r="O149" s="127"/>
      <c r="P149" s="128"/>
      <c r="Q149" s="128"/>
      <c r="R149" s="128"/>
      <c r="S149" s="128"/>
      <c r="T149" s="128"/>
      <c r="U149" s="126" t="str">
        <f>IF(I149="","",_xlfn.XLOOKUP($I149,各类选项!$N$2:$N$22,各类选项!P$2:P$22))</f>
        <v/>
      </c>
      <c r="V149" s="126"/>
      <c r="W149" s="129"/>
      <c r="X149" s="130"/>
      <c r="Y149" s="130"/>
      <c r="Z149" s="130"/>
      <c r="AA149" s="130"/>
      <c r="AB149" s="130"/>
      <c r="AC149" s="126" t="str">
        <f>IF(I149="","",_xlfn.XLOOKUP($I149,各类选项!$N$2:$N$22,各类选项!Q$2:Q$22))</f>
        <v/>
      </c>
      <c r="AD149" s="126"/>
      <c r="AE149" s="127"/>
      <c r="AF149" s="128"/>
      <c r="AG149" s="128"/>
      <c r="AH149" s="128"/>
      <c r="AI149" s="128"/>
      <c r="AJ149" s="128"/>
      <c r="AK149" s="126" t="str">
        <f>IF(I149="","",_xlfn.XLOOKUP($I149,各类选项!$N$2:$N$22,各类选项!R$2:R$22))</f>
        <v/>
      </c>
      <c r="AL149" s="126"/>
      <c r="AM149" s="129"/>
      <c r="AN149" s="130"/>
      <c r="AO149" s="130"/>
      <c r="AP149" s="130"/>
      <c r="AQ149" s="130"/>
      <c r="AR149" s="130"/>
      <c r="AS149" s="126" t="str">
        <f>IF(原始数据!L149="","",原始数据!L149)</f>
        <v/>
      </c>
      <c r="AT149" s="126" t="str">
        <f>IF(原始数据!AZ149="","",原始数据!AZ149)</f>
        <v/>
      </c>
      <c r="AU149" s="131"/>
      <c r="AV149" s="131"/>
      <c r="AW149" s="131"/>
      <c r="AX149" s="131"/>
      <c r="AY149" s="132"/>
      <c r="AZ149" s="133"/>
      <c r="BA149" s="133"/>
      <c r="BB149" s="95"/>
      <c r="BC149" s="95"/>
    </row>
    <row r="150" spans="1:55">
      <c r="A150" s="115">
        <f>输入错误检查!B149+_xlfn.IFS(K150="",0,K150=0,0,K150=1,1)</f>
        <v>0</v>
      </c>
      <c r="C150" s="125" t="str">
        <f>IF(原始数据!B150="","",原始数据!B150)</f>
        <v/>
      </c>
      <c r="D150" s="125" t="str">
        <f>IF(原始数据!C150="","",原始数据!C150)</f>
        <v/>
      </c>
      <c r="E150" s="125" t="str">
        <f>IF(原始数据!D150="","",原始数据!D150)</f>
        <v/>
      </c>
      <c r="F150" s="125" t="str">
        <f>IF(原始数据!E150="","",原始数据!E150)</f>
        <v/>
      </c>
      <c r="G150" s="125" t="str">
        <f>IF(原始数据!F150="","",原始数据!F150)</f>
        <v/>
      </c>
      <c r="H150" s="125">
        <f>IF(原始数据!G150="","",原始数据!G150)</f>
        <v>2</v>
      </c>
      <c r="I150" s="125" t="str">
        <f>原始数据!J150</f>
        <v/>
      </c>
      <c r="J150" s="125" t="str">
        <f>IF((原始数据!V150)="","",4-原始数据!V150)</f>
        <v/>
      </c>
      <c r="K150" s="125" t="str">
        <f t="shared" si="6"/>
        <v/>
      </c>
      <c r="L150" s="125">
        <f t="shared" si="7"/>
        <v>0</v>
      </c>
      <c r="M150" s="126" t="str">
        <f>IF(I150="","",_xlfn.XLOOKUP($I150,各类选项!$N$2:$N$22,各类选项!O$2:O$22))</f>
        <v/>
      </c>
      <c r="N150" s="126"/>
      <c r="O150" s="127"/>
      <c r="P150" s="128"/>
      <c r="Q150" s="128"/>
      <c r="R150" s="128"/>
      <c r="S150" s="128"/>
      <c r="T150" s="128"/>
      <c r="U150" s="126" t="str">
        <f>IF(I150="","",_xlfn.XLOOKUP($I150,各类选项!$N$2:$N$22,各类选项!P$2:P$22))</f>
        <v/>
      </c>
      <c r="V150" s="126"/>
      <c r="W150" s="129"/>
      <c r="X150" s="130"/>
      <c r="Y150" s="130"/>
      <c r="Z150" s="130"/>
      <c r="AA150" s="130"/>
      <c r="AB150" s="130"/>
      <c r="AC150" s="126" t="str">
        <f>IF(I150="","",_xlfn.XLOOKUP($I150,各类选项!$N$2:$N$22,各类选项!Q$2:Q$22))</f>
        <v/>
      </c>
      <c r="AD150" s="126"/>
      <c r="AE150" s="127"/>
      <c r="AF150" s="128"/>
      <c r="AG150" s="128"/>
      <c r="AH150" s="128"/>
      <c r="AI150" s="128"/>
      <c r="AJ150" s="128"/>
      <c r="AK150" s="126" t="str">
        <f>IF(I150="","",_xlfn.XLOOKUP($I150,各类选项!$N$2:$N$22,各类选项!R$2:R$22))</f>
        <v/>
      </c>
      <c r="AL150" s="126"/>
      <c r="AM150" s="129"/>
      <c r="AN150" s="130"/>
      <c r="AO150" s="130"/>
      <c r="AP150" s="130"/>
      <c r="AQ150" s="130"/>
      <c r="AR150" s="130"/>
      <c r="AS150" s="126" t="str">
        <f>IF(原始数据!L150="","",原始数据!L150)</f>
        <v/>
      </c>
      <c r="AT150" s="126" t="str">
        <f>IF(原始数据!AZ150="","",原始数据!AZ150)</f>
        <v/>
      </c>
      <c r="AU150" s="131"/>
      <c r="AV150" s="131"/>
      <c r="AW150" s="131"/>
      <c r="AX150" s="131"/>
      <c r="AY150" s="132"/>
      <c r="AZ150" s="133"/>
      <c r="BA150" s="133"/>
      <c r="BB150" s="95"/>
      <c r="BC150" s="95"/>
    </row>
    <row r="151" spans="1:55">
      <c r="A151" s="115">
        <f>输入错误检查!B150+_xlfn.IFS(K151="",0,K151=0,0,K151=1,1)</f>
        <v>0</v>
      </c>
      <c r="C151" s="125" t="str">
        <f>IF(原始数据!B151="","",原始数据!B151)</f>
        <v/>
      </c>
      <c r="D151" s="125" t="str">
        <f>IF(原始数据!C151="","",原始数据!C151)</f>
        <v/>
      </c>
      <c r="E151" s="125" t="str">
        <f>IF(原始数据!D151="","",原始数据!D151)</f>
        <v/>
      </c>
      <c r="F151" s="125" t="str">
        <f>IF(原始数据!E151="","",原始数据!E151)</f>
        <v/>
      </c>
      <c r="G151" s="125" t="str">
        <f>IF(原始数据!F151="","",原始数据!F151)</f>
        <v/>
      </c>
      <c r="H151" s="125">
        <f>IF(原始数据!G151="","",原始数据!G151)</f>
        <v>3</v>
      </c>
      <c r="I151" s="125" t="str">
        <f>原始数据!J151</f>
        <v/>
      </c>
      <c r="J151" s="125" t="str">
        <f>IF((原始数据!V151)="","",4-原始数据!V151)</f>
        <v/>
      </c>
      <c r="K151" s="125" t="str">
        <f t="shared" si="6"/>
        <v/>
      </c>
      <c r="L151" s="125">
        <f t="shared" si="7"/>
        <v>0</v>
      </c>
      <c r="M151" s="126" t="str">
        <f>IF(I151="","",_xlfn.XLOOKUP($I151,各类选项!$N$2:$N$22,各类选项!O$2:O$22))</f>
        <v/>
      </c>
      <c r="N151" s="126"/>
      <c r="O151" s="127"/>
      <c r="P151" s="128"/>
      <c r="Q151" s="128"/>
      <c r="R151" s="128"/>
      <c r="S151" s="128"/>
      <c r="T151" s="128"/>
      <c r="U151" s="126" t="str">
        <f>IF(I151="","",_xlfn.XLOOKUP($I151,各类选项!$N$2:$N$22,各类选项!P$2:P$22))</f>
        <v/>
      </c>
      <c r="V151" s="126"/>
      <c r="W151" s="129"/>
      <c r="X151" s="130"/>
      <c r="Y151" s="130"/>
      <c r="Z151" s="130"/>
      <c r="AA151" s="130"/>
      <c r="AB151" s="130"/>
      <c r="AC151" s="126" t="str">
        <f>IF(I151="","",_xlfn.XLOOKUP($I151,各类选项!$N$2:$N$22,各类选项!Q$2:Q$22))</f>
        <v/>
      </c>
      <c r="AD151" s="126"/>
      <c r="AE151" s="127"/>
      <c r="AF151" s="128"/>
      <c r="AG151" s="128"/>
      <c r="AH151" s="128"/>
      <c r="AI151" s="128"/>
      <c r="AJ151" s="128"/>
      <c r="AK151" s="126" t="str">
        <f>IF(I151="","",_xlfn.XLOOKUP($I151,各类选项!$N$2:$N$22,各类选项!R$2:R$22))</f>
        <v/>
      </c>
      <c r="AL151" s="126"/>
      <c r="AM151" s="129"/>
      <c r="AN151" s="130"/>
      <c r="AO151" s="130"/>
      <c r="AP151" s="130"/>
      <c r="AQ151" s="130"/>
      <c r="AR151" s="130"/>
      <c r="AS151" s="126" t="str">
        <f>IF(原始数据!L151="","",原始数据!L151)</f>
        <v/>
      </c>
      <c r="AT151" s="126" t="str">
        <f>IF(原始数据!AZ151="","",原始数据!AZ151)</f>
        <v/>
      </c>
      <c r="AU151" s="131"/>
      <c r="AV151" s="131"/>
      <c r="AW151" s="131"/>
      <c r="AX151" s="131"/>
      <c r="AY151" s="132"/>
      <c r="AZ151" s="133"/>
      <c r="BA151" s="133"/>
      <c r="BB151" s="95"/>
      <c r="BC151" s="95"/>
    </row>
    <row r="152" spans="1:55">
      <c r="A152" s="115">
        <f>输入错误检查!B151+_xlfn.IFS(K152="",0,K152=0,0,K152=1,1)</f>
        <v>0</v>
      </c>
      <c r="C152" s="125" t="str">
        <f>IF(原始数据!B152="","",原始数据!B152)</f>
        <v/>
      </c>
      <c r="D152" s="125" t="str">
        <f>IF(原始数据!C152="","",原始数据!C152)</f>
        <v/>
      </c>
      <c r="E152" s="125" t="str">
        <f>IF(原始数据!D152="","",原始数据!D152)</f>
        <v/>
      </c>
      <c r="F152" s="125" t="str">
        <f>IF(原始数据!E152="","",原始数据!E152)</f>
        <v/>
      </c>
      <c r="G152" s="125" t="str">
        <f>IF(原始数据!F152="","",原始数据!F152)</f>
        <v/>
      </c>
      <c r="H152" s="125">
        <f>IF(原始数据!G152="","",原始数据!G152)</f>
        <v>3</v>
      </c>
      <c r="I152" s="125" t="str">
        <f>原始数据!J152</f>
        <v/>
      </c>
      <c r="J152" s="125" t="str">
        <f>IF((原始数据!V152)="","",4-原始数据!V152)</f>
        <v/>
      </c>
      <c r="K152" s="125" t="str">
        <f t="shared" si="6"/>
        <v/>
      </c>
      <c r="L152" s="125">
        <f t="shared" si="7"/>
        <v>0</v>
      </c>
      <c r="M152" s="126" t="str">
        <f>IF(I152="","",_xlfn.XLOOKUP($I152,各类选项!$N$2:$N$22,各类选项!O$2:O$22))</f>
        <v/>
      </c>
      <c r="N152" s="126"/>
      <c r="O152" s="127"/>
      <c r="P152" s="128"/>
      <c r="Q152" s="128"/>
      <c r="R152" s="128"/>
      <c r="S152" s="128"/>
      <c r="T152" s="128"/>
      <c r="U152" s="126" t="str">
        <f>IF(I152="","",_xlfn.XLOOKUP($I152,各类选项!$N$2:$N$22,各类选项!P$2:P$22))</f>
        <v/>
      </c>
      <c r="V152" s="126"/>
      <c r="W152" s="129"/>
      <c r="X152" s="130"/>
      <c r="Y152" s="130"/>
      <c r="Z152" s="130"/>
      <c r="AA152" s="130"/>
      <c r="AB152" s="130"/>
      <c r="AC152" s="126" t="str">
        <f>IF(I152="","",_xlfn.XLOOKUP($I152,各类选项!$N$2:$N$22,各类选项!Q$2:Q$22))</f>
        <v/>
      </c>
      <c r="AD152" s="126"/>
      <c r="AE152" s="127"/>
      <c r="AF152" s="128"/>
      <c r="AG152" s="128"/>
      <c r="AH152" s="128"/>
      <c r="AI152" s="128"/>
      <c r="AJ152" s="128"/>
      <c r="AK152" s="126" t="str">
        <f>IF(I152="","",_xlfn.XLOOKUP($I152,各类选项!$N$2:$N$22,各类选项!R$2:R$22))</f>
        <v/>
      </c>
      <c r="AL152" s="126"/>
      <c r="AM152" s="129"/>
      <c r="AN152" s="130"/>
      <c r="AO152" s="130"/>
      <c r="AP152" s="130"/>
      <c r="AQ152" s="130"/>
      <c r="AR152" s="130"/>
      <c r="AS152" s="126" t="str">
        <f>IF(原始数据!L152="","",原始数据!L152)</f>
        <v/>
      </c>
      <c r="AT152" s="126" t="str">
        <f>IF(原始数据!AZ152="","",原始数据!AZ152)</f>
        <v/>
      </c>
      <c r="AU152" s="131"/>
      <c r="AV152" s="131"/>
      <c r="AW152" s="131"/>
      <c r="AX152" s="131"/>
      <c r="AY152" s="132"/>
      <c r="AZ152" s="133"/>
      <c r="BA152" s="133"/>
      <c r="BB152" s="95"/>
      <c r="BC152" s="95"/>
    </row>
    <row r="153" spans="1:55">
      <c r="A153" s="115">
        <f>输入错误检查!B152+_xlfn.IFS(K153="",0,K153=0,0,K153=1,1)</f>
        <v>0</v>
      </c>
      <c r="C153" s="125" t="str">
        <f>IF(原始数据!B153="","",原始数据!B153)</f>
        <v/>
      </c>
      <c r="D153" s="125" t="str">
        <f>IF(原始数据!C153="","",原始数据!C153)</f>
        <v/>
      </c>
      <c r="E153" s="125" t="str">
        <f>IF(原始数据!D153="","",原始数据!D153)</f>
        <v/>
      </c>
      <c r="F153" s="125" t="str">
        <f>IF(原始数据!E153="","",原始数据!E153)</f>
        <v/>
      </c>
      <c r="G153" s="125" t="str">
        <f>IF(原始数据!F153="","",原始数据!F153)</f>
        <v/>
      </c>
      <c r="H153" s="125">
        <f>IF(原始数据!G153="","",原始数据!G153)</f>
        <v>4</v>
      </c>
      <c r="I153" s="125" t="str">
        <f>原始数据!J153</f>
        <v/>
      </c>
      <c r="J153" s="125" t="str">
        <f>IF((原始数据!V153)="","",4-原始数据!V153)</f>
        <v/>
      </c>
      <c r="K153" s="125" t="str">
        <f t="shared" si="6"/>
        <v/>
      </c>
      <c r="L153" s="125">
        <f t="shared" si="7"/>
        <v>0</v>
      </c>
      <c r="M153" s="126" t="str">
        <f>IF(I153="","",_xlfn.XLOOKUP($I153,各类选项!$N$2:$N$22,各类选项!O$2:O$22))</f>
        <v/>
      </c>
      <c r="N153" s="126"/>
      <c r="O153" s="127"/>
      <c r="P153" s="128"/>
      <c r="Q153" s="128"/>
      <c r="R153" s="128"/>
      <c r="S153" s="128"/>
      <c r="T153" s="128"/>
      <c r="U153" s="126" t="str">
        <f>IF(I153="","",_xlfn.XLOOKUP($I153,各类选项!$N$2:$N$22,各类选项!P$2:P$22))</f>
        <v/>
      </c>
      <c r="V153" s="126"/>
      <c r="W153" s="129"/>
      <c r="X153" s="130"/>
      <c r="Y153" s="130"/>
      <c r="Z153" s="130"/>
      <c r="AA153" s="130"/>
      <c r="AB153" s="130"/>
      <c r="AC153" s="126" t="str">
        <f>IF(I153="","",_xlfn.XLOOKUP($I153,各类选项!$N$2:$N$22,各类选项!Q$2:Q$22))</f>
        <v/>
      </c>
      <c r="AD153" s="126"/>
      <c r="AE153" s="127"/>
      <c r="AF153" s="128"/>
      <c r="AG153" s="128"/>
      <c r="AH153" s="128"/>
      <c r="AI153" s="128"/>
      <c r="AJ153" s="128"/>
      <c r="AK153" s="126" t="str">
        <f>IF(I153="","",_xlfn.XLOOKUP($I153,各类选项!$N$2:$N$22,各类选项!R$2:R$22))</f>
        <v/>
      </c>
      <c r="AL153" s="126"/>
      <c r="AM153" s="129"/>
      <c r="AN153" s="130"/>
      <c r="AO153" s="130"/>
      <c r="AP153" s="130"/>
      <c r="AQ153" s="130"/>
      <c r="AR153" s="130"/>
      <c r="AS153" s="126" t="str">
        <f>IF(原始数据!L153="","",原始数据!L153)</f>
        <v/>
      </c>
      <c r="AT153" s="126" t="str">
        <f>IF(原始数据!AZ153="","",原始数据!AZ153)</f>
        <v/>
      </c>
      <c r="AU153" s="131"/>
      <c r="AV153" s="131"/>
      <c r="AW153" s="131"/>
      <c r="AX153" s="131"/>
      <c r="AY153" s="132"/>
      <c r="AZ153" s="133"/>
      <c r="BA153" s="133"/>
      <c r="BB153" s="95"/>
      <c r="BC153" s="95"/>
    </row>
    <row r="154" spans="1:55">
      <c r="A154" s="115">
        <f>输入错误检查!B153+_xlfn.IFS(K154="",0,K154=0,0,K154=1,1)</f>
        <v>0</v>
      </c>
      <c r="C154" s="125" t="str">
        <f>IF(原始数据!B154="","",原始数据!B154)</f>
        <v/>
      </c>
      <c r="D154" s="125" t="str">
        <f>IF(原始数据!C154="","",原始数据!C154)</f>
        <v/>
      </c>
      <c r="E154" s="125" t="str">
        <f>IF(原始数据!D154="","",原始数据!D154)</f>
        <v/>
      </c>
      <c r="F154" s="125" t="str">
        <f>IF(原始数据!E154="","",原始数据!E154)</f>
        <v/>
      </c>
      <c r="G154" s="125" t="str">
        <f>IF(原始数据!F154="","",原始数据!F154)</f>
        <v/>
      </c>
      <c r="H154" s="125">
        <f>IF(原始数据!G154="","",原始数据!G154)</f>
        <v>4</v>
      </c>
      <c r="I154" s="125" t="str">
        <f>原始数据!J154</f>
        <v/>
      </c>
      <c r="J154" s="125" t="str">
        <f>IF((原始数据!V154)="","",4-原始数据!V154)</f>
        <v/>
      </c>
      <c r="K154" s="125" t="str">
        <f t="shared" si="6"/>
        <v/>
      </c>
      <c r="L154" s="125">
        <f t="shared" si="7"/>
        <v>0</v>
      </c>
      <c r="M154" s="126" t="str">
        <f>IF(I154="","",_xlfn.XLOOKUP($I154,各类选项!$N$2:$N$22,各类选项!O$2:O$22))</f>
        <v/>
      </c>
      <c r="N154" s="126"/>
      <c r="O154" s="127"/>
      <c r="P154" s="128"/>
      <c r="Q154" s="128"/>
      <c r="R154" s="128"/>
      <c r="S154" s="128"/>
      <c r="T154" s="128"/>
      <c r="U154" s="126" t="str">
        <f>IF(I154="","",_xlfn.XLOOKUP($I154,各类选项!$N$2:$N$22,各类选项!P$2:P$22))</f>
        <v/>
      </c>
      <c r="V154" s="126"/>
      <c r="W154" s="129"/>
      <c r="X154" s="130"/>
      <c r="Y154" s="130"/>
      <c r="Z154" s="130"/>
      <c r="AA154" s="130"/>
      <c r="AB154" s="130"/>
      <c r="AC154" s="126" t="str">
        <f>IF(I154="","",_xlfn.XLOOKUP($I154,各类选项!$N$2:$N$22,各类选项!Q$2:Q$22))</f>
        <v/>
      </c>
      <c r="AD154" s="126"/>
      <c r="AE154" s="127"/>
      <c r="AF154" s="128"/>
      <c r="AG154" s="128"/>
      <c r="AH154" s="128"/>
      <c r="AI154" s="128"/>
      <c r="AJ154" s="128"/>
      <c r="AK154" s="126" t="str">
        <f>IF(I154="","",_xlfn.XLOOKUP($I154,各类选项!$N$2:$N$22,各类选项!R$2:R$22))</f>
        <v/>
      </c>
      <c r="AL154" s="126"/>
      <c r="AM154" s="129"/>
      <c r="AN154" s="130"/>
      <c r="AO154" s="130"/>
      <c r="AP154" s="130"/>
      <c r="AQ154" s="130"/>
      <c r="AR154" s="130"/>
      <c r="AS154" s="126" t="str">
        <f>IF(原始数据!L154="","",原始数据!L154)</f>
        <v/>
      </c>
      <c r="AT154" s="126" t="str">
        <f>IF(原始数据!AZ154="","",原始数据!AZ154)</f>
        <v/>
      </c>
      <c r="AU154" s="131"/>
      <c r="AV154" s="131"/>
      <c r="AW154" s="131"/>
      <c r="AX154" s="131"/>
      <c r="AY154" s="132"/>
      <c r="AZ154" s="133"/>
      <c r="BA154" s="133"/>
      <c r="BB154" s="95"/>
      <c r="BC154" s="95"/>
    </row>
    <row r="155" spans="1:55">
      <c r="A155" s="115">
        <f>输入错误检查!B154+_xlfn.IFS(K155="",0,K155=0,0,K155=1,1)</f>
        <v>0</v>
      </c>
      <c r="C155" s="125" t="str">
        <f>IF(原始数据!B155="","",原始数据!B155)</f>
        <v/>
      </c>
      <c r="D155" s="125" t="str">
        <f>IF(原始数据!C155="","",原始数据!C155)</f>
        <v/>
      </c>
      <c r="E155" s="125" t="str">
        <f>IF(原始数据!D155="","",原始数据!D155)</f>
        <v/>
      </c>
      <c r="F155" s="125" t="str">
        <f>IF(原始数据!E155="","",原始数据!E155)</f>
        <v/>
      </c>
      <c r="G155" s="125" t="str">
        <f>IF(原始数据!F155="","",原始数据!F155)</f>
        <v/>
      </c>
      <c r="H155" s="125">
        <f>IF(原始数据!G155="","",原始数据!G155)</f>
        <v>5</v>
      </c>
      <c r="I155" s="125" t="str">
        <f>原始数据!J155</f>
        <v/>
      </c>
      <c r="J155" s="125" t="str">
        <f>IF((原始数据!V155)="","",4-原始数据!V155)</f>
        <v/>
      </c>
      <c r="K155" s="125" t="str">
        <f t="shared" si="6"/>
        <v/>
      </c>
      <c r="L155" s="125">
        <f t="shared" si="7"/>
        <v>0</v>
      </c>
      <c r="M155" s="126" t="str">
        <f>IF(I155="","",_xlfn.XLOOKUP($I155,各类选项!$N$2:$N$22,各类选项!O$2:O$22))</f>
        <v/>
      </c>
      <c r="N155" s="126"/>
      <c r="O155" s="127"/>
      <c r="P155" s="128"/>
      <c r="Q155" s="128"/>
      <c r="R155" s="128"/>
      <c r="S155" s="128"/>
      <c r="T155" s="128"/>
      <c r="U155" s="126" t="str">
        <f>IF(I155="","",_xlfn.XLOOKUP($I155,各类选项!$N$2:$N$22,各类选项!P$2:P$22))</f>
        <v/>
      </c>
      <c r="V155" s="126"/>
      <c r="W155" s="129"/>
      <c r="X155" s="130"/>
      <c r="Y155" s="130"/>
      <c r="Z155" s="130"/>
      <c r="AA155" s="130"/>
      <c r="AB155" s="130"/>
      <c r="AC155" s="126" t="str">
        <f>IF(I155="","",_xlfn.XLOOKUP($I155,各类选项!$N$2:$N$22,各类选项!Q$2:Q$22))</f>
        <v/>
      </c>
      <c r="AD155" s="126"/>
      <c r="AE155" s="127"/>
      <c r="AF155" s="128"/>
      <c r="AG155" s="128"/>
      <c r="AH155" s="128"/>
      <c r="AI155" s="128"/>
      <c r="AJ155" s="128"/>
      <c r="AK155" s="126" t="str">
        <f>IF(I155="","",_xlfn.XLOOKUP($I155,各类选项!$N$2:$N$22,各类选项!R$2:R$22))</f>
        <v/>
      </c>
      <c r="AL155" s="126"/>
      <c r="AM155" s="129"/>
      <c r="AN155" s="130"/>
      <c r="AO155" s="130"/>
      <c r="AP155" s="130"/>
      <c r="AQ155" s="130"/>
      <c r="AR155" s="130"/>
      <c r="AS155" s="126" t="str">
        <f>IF(原始数据!L155="","",原始数据!L155)</f>
        <v/>
      </c>
      <c r="AT155" s="126" t="str">
        <f>IF(原始数据!AZ155="","",原始数据!AZ155)</f>
        <v/>
      </c>
      <c r="AU155" s="131"/>
      <c r="AV155" s="131"/>
      <c r="AW155" s="131"/>
      <c r="AX155" s="131"/>
      <c r="AY155" s="132"/>
      <c r="AZ155" s="133"/>
      <c r="BA155" s="133"/>
    </row>
    <row r="156" spans="1:55">
      <c r="A156" s="115">
        <f>输入错误检查!B155+_xlfn.IFS(K156="",0,K156=0,0,K156=1,1)</f>
        <v>0</v>
      </c>
      <c r="C156" s="125" t="str">
        <f>IF(原始数据!B156="","",原始数据!B156)</f>
        <v/>
      </c>
      <c r="D156" s="125" t="str">
        <f>IF(原始数据!C156="","",原始数据!C156)</f>
        <v/>
      </c>
      <c r="E156" s="125" t="str">
        <f>IF(原始数据!D156="","",原始数据!D156)</f>
        <v/>
      </c>
      <c r="F156" s="125" t="str">
        <f>IF(原始数据!E156="","",原始数据!E156)</f>
        <v/>
      </c>
      <c r="G156" s="125" t="str">
        <f>IF(原始数据!F156="","",原始数据!F156)</f>
        <v/>
      </c>
      <c r="H156" s="125">
        <f>IF(原始数据!G156="","",原始数据!G156)</f>
        <v>5</v>
      </c>
      <c r="I156" s="125" t="str">
        <f>原始数据!J156</f>
        <v/>
      </c>
      <c r="J156" s="125" t="str">
        <f>IF((原始数据!V156)="","",4-原始数据!V156)</f>
        <v/>
      </c>
      <c r="K156" s="125" t="str">
        <f t="shared" si="6"/>
        <v/>
      </c>
      <c r="L156" s="125">
        <f t="shared" si="7"/>
        <v>0</v>
      </c>
      <c r="M156" s="126" t="str">
        <f>IF(I156="","",_xlfn.XLOOKUP($I156,各类选项!$N$2:$N$22,各类选项!O$2:O$22))</f>
        <v/>
      </c>
      <c r="N156" s="126"/>
      <c r="O156" s="127"/>
      <c r="P156" s="128"/>
      <c r="Q156" s="128"/>
      <c r="R156" s="128"/>
      <c r="S156" s="128"/>
      <c r="T156" s="128"/>
      <c r="U156" s="126" t="str">
        <f>IF(I156="","",_xlfn.XLOOKUP($I156,各类选项!$N$2:$N$22,各类选项!P$2:P$22))</f>
        <v/>
      </c>
      <c r="V156" s="126"/>
      <c r="W156" s="129"/>
      <c r="X156" s="130"/>
      <c r="Y156" s="130"/>
      <c r="Z156" s="130"/>
      <c r="AA156" s="130"/>
      <c r="AB156" s="130"/>
      <c r="AC156" s="126" t="str">
        <f>IF(I156="","",_xlfn.XLOOKUP($I156,各类选项!$N$2:$N$22,各类选项!Q$2:Q$22))</f>
        <v/>
      </c>
      <c r="AD156" s="126"/>
      <c r="AE156" s="127"/>
      <c r="AF156" s="128"/>
      <c r="AG156" s="128"/>
      <c r="AH156" s="128"/>
      <c r="AI156" s="128"/>
      <c r="AJ156" s="128"/>
      <c r="AK156" s="126" t="str">
        <f>IF(I156="","",_xlfn.XLOOKUP($I156,各类选项!$N$2:$N$22,各类选项!R$2:R$22))</f>
        <v/>
      </c>
      <c r="AL156" s="126"/>
      <c r="AM156" s="129"/>
      <c r="AN156" s="130"/>
      <c r="AO156" s="130"/>
      <c r="AP156" s="130"/>
      <c r="AQ156" s="130"/>
      <c r="AR156" s="130"/>
      <c r="AS156" s="126" t="str">
        <f>IF(原始数据!L156="","",原始数据!L156)</f>
        <v/>
      </c>
      <c r="AT156" s="126" t="str">
        <f>IF(原始数据!AZ156="","",原始数据!AZ156)</f>
        <v/>
      </c>
      <c r="AU156" s="131"/>
      <c r="AV156" s="131"/>
      <c r="AW156" s="131"/>
      <c r="AX156" s="131"/>
      <c r="AY156" s="132"/>
      <c r="AZ156" s="133"/>
      <c r="BA156" s="133"/>
    </row>
    <row r="157" spans="1:55">
      <c r="A157" s="115">
        <f>输入错误检查!B156+_xlfn.IFS(K157="",0,K157=0,0,K157=1,1)</f>
        <v>0</v>
      </c>
      <c r="C157" s="125" t="str">
        <f>IF(原始数据!B157="","",原始数据!B157)</f>
        <v/>
      </c>
      <c r="D157" s="125" t="str">
        <f>IF(原始数据!C157="","",原始数据!C157)</f>
        <v/>
      </c>
      <c r="E157" s="125" t="str">
        <f>IF(原始数据!D157="","",原始数据!D157)</f>
        <v/>
      </c>
      <c r="F157" s="125" t="str">
        <f>IF(原始数据!E157="","",原始数据!E157)</f>
        <v/>
      </c>
      <c r="G157" s="125" t="str">
        <f>IF(原始数据!F157="","",原始数据!F157)</f>
        <v/>
      </c>
      <c r="H157" s="125" t="str">
        <f>IF(原始数据!G157="","",原始数据!G157)</f>
        <v>加</v>
      </c>
      <c r="I157" s="125" t="str">
        <f>原始数据!J157</f>
        <v/>
      </c>
      <c r="J157" s="125" t="str">
        <f>IF((原始数据!V157)="","",4-原始数据!V157)</f>
        <v/>
      </c>
      <c r="K157" s="125" t="str">
        <f t="shared" si="6"/>
        <v/>
      </c>
      <c r="L157" s="125">
        <f t="shared" si="7"/>
        <v>0</v>
      </c>
      <c r="M157" s="126" t="str">
        <f>IF(I157="","",_xlfn.XLOOKUP($I157,各类选项!$N$2:$N$22,各类选项!O$2:O$22))</f>
        <v/>
      </c>
      <c r="N157" s="126"/>
      <c r="O157" s="127"/>
      <c r="P157" s="128"/>
      <c r="Q157" s="128"/>
      <c r="R157" s="128"/>
      <c r="S157" s="128"/>
      <c r="T157" s="128"/>
      <c r="U157" s="126" t="str">
        <f>IF(I157="","",_xlfn.XLOOKUP($I157,各类选项!$N$2:$N$22,各类选项!P$2:P$22))</f>
        <v/>
      </c>
      <c r="V157" s="126"/>
      <c r="W157" s="129"/>
      <c r="X157" s="130"/>
      <c r="Y157" s="130"/>
      <c r="Z157" s="130"/>
      <c r="AA157" s="130"/>
      <c r="AB157" s="130"/>
      <c r="AC157" s="126" t="str">
        <f>IF(I157="","",_xlfn.XLOOKUP($I157,各类选项!$N$2:$N$22,各类选项!Q$2:Q$22))</f>
        <v/>
      </c>
      <c r="AD157" s="126"/>
      <c r="AE157" s="127"/>
      <c r="AF157" s="128"/>
      <c r="AG157" s="128"/>
      <c r="AH157" s="128"/>
      <c r="AI157" s="128"/>
      <c r="AJ157" s="128"/>
      <c r="AK157" s="126" t="str">
        <f>IF(I157="","",_xlfn.XLOOKUP($I157,各类选项!$N$2:$N$22,各类选项!R$2:R$22))</f>
        <v/>
      </c>
      <c r="AL157" s="126"/>
      <c r="AM157" s="129"/>
      <c r="AN157" s="130"/>
      <c r="AO157" s="130"/>
      <c r="AP157" s="130"/>
      <c r="AQ157" s="130"/>
      <c r="AR157" s="130"/>
      <c r="AS157" s="126" t="str">
        <f>IF(原始数据!L157="","",原始数据!L157)</f>
        <v/>
      </c>
      <c r="AT157" s="126" t="str">
        <f>IF(原始数据!AZ157="","",原始数据!AZ157)</f>
        <v/>
      </c>
      <c r="AU157" s="131"/>
      <c r="AV157" s="131"/>
      <c r="AW157" s="131"/>
      <c r="AX157" s="131"/>
      <c r="AY157" s="132"/>
      <c r="AZ157" s="133"/>
      <c r="BA157" s="133"/>
    </row>
    <row r="158" spans="1:55">
      <c r="A158" s="115">
        <f>输入错误检查!B157+_xlfn.IFS(K158="",0,K158=0,0,K158=1,1)</f>
        <v>0</v>
      </c>
      <c r="C158" s="125" t="str">
        <f>IF(原始数据!B158="","",原始数据!B158)</f>
        <v/>
      </c>
      <c r="D158" s="125" t="str">
        <f>IF(原始数据!C158="","",原始数据!C158)</f>
        <v/>
      </c>
      <c r="E158" s="125" t="str">
        <f>IF(原始数据!D158="","",原始数据!D158)</f>
        <v/>
      </c>
      <c r="F158" s="125" t="str">
        <f>IF(原始数据!E158="","",原始数据!E158)</f>
        <v/>
      </c>
      <c r="G158" s="125" t="str">
        <f>IF(原始数据!F158="","",原始数据!F158)</f>
        <v/>
      </c>
      <c r="H158" s="125" t="str">
        <f>IF(原始数据!G158="","",原始数据!G158)</f>
        <v>加</v>
      </c>
      <c r="I158" s="125" t="str">
        <f>原始数据!J158</f>
        <v/>
      </c>
      <c r="J158" s="125" t="str">
        <f>IF((原始数据!V158)="","",4-原始数据!V158)</f>
        <v/>
      </c>
      <c r="K158" s="125" t="str">
        <f t="shared" si="6"/>
        <v/>
      </c>
      <c r="L158" s="125">
        <f t="shared" si="7"/>
        <v>0</v>
      </c>
      <c r="M158" s="126" t="str">
        <f>IF(I158="","",_xlfn.XLOOKUP($I158,各类选项!$N$2:$N$22,各类选项!O$2:O$22))</f>
        <v/>
      </c>
      <c r="N158" s="126"/>
      <c r="O158" s="127"/>
      <c r="P158" s="128"/>
      <c r="Q158" s="128"/>
      <c r="R158" s="128"/>
      <c r="S158" s="128"/>
      <c r="T158" s="128"/>
      <c r="U158" s="126" t="str">
        <f>IF(I158="","",_xlfn.XLOOKUP($I158,各类选项!$N$2:$N$22,各类选项!P$2:P$22))</f>
        <v/>
      </c>
      <c r="V158" s="126"/>
      <c r="W158" s="129"/>
      <c r="X158" s="130"/>
      <c r="Y158" s="130"/>
      <c r="Z158" s="130"/>
      <c r="AA158" s="130"/>
      <c r="AB158" s="130"/>
      <c r="AC158" s="126" t="str">
        <f>IF(I158="","",_xlfn.XLOOKUP($I158,各类选项!$N$2:$N$22,各类选项!Q$2:Q$22))</f>
        <v/>
      </c>
      <c r="AD158" s="126"/>
      <c r="AE158" s="127"/>
      <c r="AF158" s="128"/>
      <c r="AG158" s="128"/>
      <c r="AH158" s="128"/>
      <c r="AI158" s="128"/>
      <c r="AJ158" s="128"/>
      <c r="AK158" s="126" t="str">
        <f>IF(I158="","",_xlfn.XLOOKUP($I158,各类选项!$N$2:$N$22,各类选项!R$2:R$22))</f>
        <v/>
      </c>
      <c r="AL158" s="126"/>
      <c r="AM158" s="129"/>
      <c r="AN158" s="130"/>
      <c r="AO158" s="130"/>
      <c r="AP158" s="130"/>
      <c r="AQ158" s="130"/>
      <c r="AR158" s="130"/>
      <c r="AS158" s="126" t="str">
        <f>IF(原始数据!L158="","",原始数据!L158)</f>
        <v/>
      </c>
      <c r="AT158" s="126" t="str">
        <f>IF(原始数据!AZ158="","",原始数据!AZ158)</f>
        <v/>
      </c>
      <c r="AU158" s="131"/>
      <c r="AV158" s="131"/>
      <c r="AW158" s="131"/>
      <c r="AX158" s="131"/>
      <c r="AY158" s="132"/>
      <c r="AZ158" s="133"/>
      <c r="BA158" s="133"/>
    </row>
    <row r="159" spans="1:55">
      <c r="A159" s="115">
        <f>输入错误检查!B158+_xlfn.IFS(K159="",0,K159=0,0,K159=1,1)</f>
        <v>0</v>
      </c>
      <c r="C159" s="125" t="str">
        <f>IF(原始数据!B159="","",原始数据!B159)</f>
        <v/>
      </c>
      <c r="D159" s="125" t="str">
        <f>IF(原始数据!C159="","",原始数据!C159)</f>
        <v/>
      </c>
      <c r="E159" s="125" t="str">
        <f>IF(原始数据!D159="","",原始数据!D159)</f>
        <v/>
      </c>
      <c r="F159" s="125" t="str">
        <f>IF(原始数据!E159="","",原始数据!E159)</f>
        <v/>
      </c>
      <c r="G159" s="125" t="str">
        <f>IF(原始数据!F159="","",原始数据!F159)</f>
        <v/>
      </c>
      <c r="H159" s="125">
        <f>IF(原始数据!G159="","",原始数据!G159)</f>
        <v>1</v>
      </c>
      <c r="I159" s="125" t="str">
        <f>原始数据!J159</f>
        <v/>
      </c>
      <c r="J159" s="125" t="str">
        <f>IF((原始数据!V159)="","",4-原始数据!V159)</f>
        <v/>
      </c>
      <c r="K159" s="125" t="str">
        <f t="shared" si="6"/>
        <v/>
      </c>
      <c r="L159" s="125">
        <f t="shared" si="7"/>
        <v>0</v>
      </c>
      <c r="M159" s="126" t="str">
        <f>IF(I159="","",_xlfn.XLOOKUP($I159,各类选项!$N$2:$N$22,各类选项!O$2:O$22))</f>
        <v/>
      </c>
      <c r="N159" s="139"/>
      <c r="O159" s="129"/>
      <c r="P159" s="130"/>
      <c r="Q159" s="130"/>
      <c r="R159" s="130"/>
      <c r="S159" s="130"/>
      <c r="T159" s="130"/>
      <c r="U159" s="126" t="str">
        <f>IF(I159="","",_xlfn.XLOOKUP($I159,各类选项!$N$2:$N$22,各类选项!P$2:P$22))</f>
        <v/>
      </c>
      <c r="V159" s="139"/>
      <c r="W159" s="127"/>
      <c r="X159" s="128"/>
      <c r="Y159" s="128"/>
      <c r="Z159" s="128"/>
      <c r="AA159" s="128"/>
      <c r="AB159" s="128"/>
      <c r="AC159" s="126" t="str">
        <f>IF(I159="","",_xlfn.XLOOKUP($I159,各类选项!$N$2:$N$22,各类选项!Q$2:Q$22))</f>
        <v/>
      </c>
      <c r="AD159" s="139"/>
      <c r="AE159" s="129"/>
      <c r="AF159" s="130"/>
      <c r="AG159" s="130"/>
      <c r="AH159" s="130"/>
      <c r="AI159" s="130"/>
      <c r="AJ159" s="130"/>
      <c r="AK159" s="126" t="str">
        <f>IF(I159="","",_xlfn.XLOOKUP($I159,各类选项!$N$2:$N$22,各类选项!R$2:R$22))</f>
        <v/>
      </c>
      <c r="AL159" s="139"/>
      <c r="AM159" s="127"/>
      <c r="AN159" s="128"/>
      <c r="AO159" s="128"/>
      <c r="AP159" s="128"/>
      <c r="AQ159" s="128"/>
      <c r="AR159" s="128"/>
      <c r="AS159" s="126" t="str">
        <f>IF(原始数据!L159="","",原始数据!L159)</f>
        <v/>
      </c>
      <c r="AT159" s="126" t="str">
        <f>IF(原始数据!AZ159="","",原始数据!AZ159)</f>
        <v/>
      </c>
      <c r="AU159" s="137"/>
      <c r="AV159" s="137"/>
      <c r="AW159" s="137"/>
      <c r="AX159" s="137"/>
      <c r="AY159" s="138"/>
      <c r="AZ159" s="133"/>
      <c r="BA159" s="133"/>
      <c r="BB159" s="134"/>
      <c r="BC159" s="134"/>
    </row>
    <row r="160" spans="1:55">
      <c r="A160" s="115">
        <f>输入错误检查!B159+_xlfn.IFS(K160="",0,K160=0,0,K160=1,1)</f>
        <v>0</v>
      </c>
      <c r="C160" s="125" t="str">
        <f>IF(原始数据!B160="","",原始数据!B160)</f>
        <v/>
      </c>
      <c r="D160" s="125" t="str">
        <f>IF(原始数据!C160="","",原始数据!C160)</f>
        <v/>
      </c>
      <c r="E160" s="125" t="str">
        <f>IF(原始数据!D160="","",原始数据!D160)</f>
        <v/>
      </c>
      <c r="F160" s="125" t="str">
        <f>IF(原始数据!E160="","",原始数据!E160)</f>
        <v/>
      </c>
      <c r="G160" s="125" t="str">
        <f>IF(原始数据!F160="","",原始数据!F160)</f>
        <v/>
      </c>
      <c r="H160" s="125">
        <f>IF(原始数据!G160="","",原始数据!G160)</f>
        <v>1</v>
      </c>
      <c r="I160" s="125" t="str">
        <f>原始数据!J160</f>
        <v/>
      </c>
      <c r="J160" s="125" t="str">
        <f>IF((原始数据!V160)="","",4-原始数据!V160)</f>
        <v/>
      </c>
      <c r="K160" s="125" t="str">
        <f t="shared" si="6"/>
        <v/>
      </c>
      <c r="L160" s="125">
        <f t="shared" si="7"/>
        <v>0</v>
      </c>
      <c r="M160" s="126" t="str">
        <f>IF(I160="","",_xlfn.XLOOKUP($I160,各类选项!$N$2:$N$22,各类选项!O$2:O$22))</f>
        <v/>
      </c>
      <c r="N160" s="139"/>
      <c r="O160" s="129"/>
      <c r="P160" s="130"/>
      <c r="Q160" s="130"/>
      <c r="R160" s="130"/>
      <c r="S160" s="130"/>
      <c r="T160" s="130"/>
      <c r="U160" s="126" t="str">
        <f>IF(I160="","",_xlfn.XLOOKUP($I160,各类选项!$N$2:$N$22,各类选项!P$2:P$22))</f>
        <v/>
      </c>
      <c r="V160" s="139"/>
      <c r="W160" s="127"/>
      <c r="X160" s="128"/>
      <c r="Y160" s="128"/>
      <c r="Z160" s="128"/>
      <c r="AA160" s="128"/>
      <c r="AB160" s="128"/>
      <c r="AC160" s="126" t="str">
        <f>IF(I160="","",_xlfn.XLOOKUP($I160,各类选项!$N$2:$N$22,各类选项!Q$2:Q$22))</f>
        <v/>
      </c>
      <c r="AD160" s="139"/>
      <c r="AE160" s="129"/>
      <c r="AF160" s="130"/>
      <c r="AG160" s="130"/>
      <c r="AH160" s="130"/>
      <c r="AI160" s="130"/>
      <c r="AJ160" s="130"/>
      <c r="AK160" s="126" t="str">
        <f>IF(I160="","",_xlfn.XLOOKUP($I160,各类选项!$N$2:$N$22,各类选项!R$2:R$22))</f>
        <v/>
      </c>
      <c r="AL160" s="139"/>
      <c r="AM160" s="127"/>
      <c r="AN160" s="128"/>
      <c r="AO160" s="128"/>
      <c r="AP160" s="128"/>
      <c r="AQ160" s="128"/>
      <c r="AR160" s="128"/>
      <c r="AS160" s="126" t="str">
        <f>IF(原始数据!L160="","",原始数据!L160)</f>
        <v/>
      </c>
      <c r="AT160" s="126" t="str">
        <f>IF(原始数据!AZ160="","",原始数据!AZ160)</f>
        <v/>
      </c>
      <c r="AU160" s="137"/>
      <c r="AV160" s="137"/>
      <c r="AW160" s="137"/>
      <c r="AX160" s="137"/>
      <c r="AY160" s="138"/>
      <c r="AZ160" s="133"/>
      <c r="BA160" s="133"/>
      <c r="BB160" s="95"/>
      <c r="BC160" s="95"/>
    </row>
    <row r="161" spans="1:55">
      <c r="A161" s="115">
        <f>输入错误检查!B160+_xlfn.IFS(K161="",0,K161=0,0,K161=1,1)</f>
        <v>0</v>
      </c>
      <c r="C161" s="125" t="str">
        <f>IF(原始数据!B161="","",原始数据!B161)</f>
        <v/>
      </c>
      <c r="D161" s="125" t="str">
        <f>IF(原始数据!C161="","",原始数据!C161)</f>
        <v/>
      </c>
      <c r="E161" s="125" t="str">
        <f>IF(原始数据!D161="","",原始数据!D161)</f>
        <v/>
      </c>
      <c r="F161" s="125" t="str">
        <f>IF(原始数据!E161="","",原始数据!E161)</f>
        <v/>
      </c>
      <c r="G161" s="125" t="str">
        <f>IF(原始数据!F161="","",原始数据!F161)</f>
        <v/>
      </c>
      <c r="H161" s="125">
        <f>IF(原始数据!G161="","",原始数据!G161)</f>
        <v>2</v>
      </c>
      <c r="I161" s="125" t="str">
        <f>原始数据!J161</f>
        <v/>
      </c>
      <c r="J161" s="125" t="str">
        <f>IF((原始数据!V161)="","",4-原始数据!V161)</f>
        <v/>
      </c>
      <c r="K161" s="125" t="str">
        <f t="shared" si="6"/>
        <v/>
      </c>
      <c r="L161" s="125">
        <f t="shared" si="7"/>
        <v>0</v>
      </c>
      <c r="M161" s="126" t="str">
        <f>IF(I161="","",_xlfn.XLOOKUP($I161,各类选项!$N$2:$N$22,各类选项!O$2:O$22))</f>
        <v/>
      </c>
      <c r="N161" s="139"/>
      <c r="O161" s="129"/>
      <c r="P161" s="130"/>
      <c r="Q161" s="130"/>
      <c r="R161" s="130"/>
      <c r="S161" s="130"/>
      <c r="T161" s="130"/>
      <c r="U161" s="126" t="str">
        <f>IF(I161="","",_xlfn.XLOOKUP($I161,各类选项!$N$2:$N$22,各类选项!P$2:P$22))</f>
        <v/>
      </c>
      <c r="V161" s="139"/>
      <c r="W161" s="127"/>
      <c r="X161" s="128"/>
      <c r="Y161" s="128"/>
      <c r="Z161" s="128"/>
      <c r="AA161" s="128"/>
      <c r="AB161" s="128"/>
      <c r="AC161" s="126" t="str">
        <f>IF(I161="","",_xlfn.XLOOKUP($I161,各类选项!$N$2:$N$22,各类选项!Q$2:Q$22))</f>
        <v/>
      </c>
      <c r="AD161" s="139"/>
      <c r="AE161" s="129"/>
      <c r="AF161" s="130"/>
      <c r="AG161" s="130"/>
      <c r="AH161" s="130"/>
      <c r="AI161" s="130"/>
      <c r="AJ161" s="130"/>
      <c r="AK161" s="126" t="str">
        <f>IF(I161="","",_xlfn.XLOOKUP($I161,各类选项!$N$2:$N$22,各类选项!R$2:R$22))</f>
        <v/>
      </c>
      <c r="AL161" s="139"/>
      <c r="AM161" s="127"/>
      <c r="AN161" s="128"/>
      <c r="AO161" s="128"/>
      <c r="AP161" s="128"/>
      <c r="AQ161" s="128"/>
      <c r="AR161" s="128"/>
      <c r="AS161" s="126" t="str">
        <f>IF(原始数据!L161="","",原始数据!L161)</f>
        <v/>
      </c>
      <c r="AT161" s="126" t="str">
        <f>IF(原始数据!AZ161="","",原始数据!AZ161)</f>
        <v/>
      </c>
      <c r="AU161" s="137"/>
      <c r="AV161" s="137"/>
      <c r="AW161" s="137"/>
      <c r="AX161" s="137"/>
      <c r="AY161" s="138"/>
      <c r="AZ161" s="133"/>
      <c r="BA161" s="133"/>
      <c r="BB161" s="95"/>
      <c r="BC161" s="95"/>
    </row>
    <row r="162" spans="1:55">
      <c r="A162" s="115">
        <f>输入错误检查!B161+_xlfn.IFS(K162="",0,K162=0,0,K162=1,1)</f>
        <v>0</v>
      </c>
      <c r="C162" s="125" t="str">
        <f>IF(原始数据!B162="","",原始数据!B162)</f>
        <v/>
      </c>
      <c r="D162" s="125" t="str">
        <f>IF(原始数据!C162="","",原始数据!C162)</f>
        <v/>
      </c>
      <c r="E162" s="125" t="str">
        <f>IF(原始数据!D162="","",原始数据!D162)</f>
        <v/>
      </c>
      <c r="F162" s="125" t="str">
        <f>IF(原始数据!E162="","",原始数据!E162)</f>
        <v/>
      </c>
      <c r="G162" s="125" t="str">
        <f>IF(原始数据!F162="","",原始数据!F162)</f>
        <v/>
      </c>
      <c r="H162" s="125">
        <f>IF(原始数据!G162="","",原始数据!G162)</f>
        <v>2</v>
      </c>
      <c r="I162" s="125" t="str">
        <f>原始数据!J162</f>
        <v/>
      </c>
      <c r="J162" s="125" t="str">
        <f>IF((原始数据!V162)="","",4-原始数据!V162)</f>
        <v/>
      </c>
      <c r="K162" s="125" t="str">
        <f t="shared" si="6"/>
        <v/>
      </c>
      <c r="L162" s="125">
        <f t="shared" si="7"/>
        <v>0</v>
      </c>
      <c r="M162" s="126" t="str">
        <f>IF(I162="","",_xlfn.XLOOKUP($I162,各类选项!$N$2:$N$22,各类选项!O$2:O$22))</f>
        <v/>
      </c>
      <c r="N162" s="139"/>
      <c r="O162" s="129"/>
      <c r="P162" s="130"/>
      <c r="Q162" s="130"/>
      <c r="R162" s="130"/>
      <c r="S162" s="130"/>
      <c r="T162" s="130"/>
      <c r="U162" s="126" t="str">
        <f>IF(I162="","",_xlfn.XLOOKUP($I162,各类选项!$N$2:$N$22,各类选项!P$2:P$22))</f>
        <v/>
      </c>
      <c r="V162" s="139"/>
      <c r="W162" s="127"/>
      <c r="X162" s="128"/>
      <c r="Y162" s="128"/>
      <c r="Z162" s="128"/>
      <c r="AA162" s="128"/>
      <c r="AB162" s="128"/>
      <c r="AC162" s="126" t="str">
        <f>IF(I162="","",_xlfn.XLOOKUP($I162,各类选项!$N$2:$N$22,各类选项!Q$2:Q$22))</f>
        <v/>
      </c>
      <c r="AD162" s="139"/>
      <c r="AE162" s="129"/>
      <c r="AF162" s="130"/>
      <c r="AG162" s="130"/>
      <c r="AH162" s="130"/>
      <c r="AI162" s="130"/>
      <c r="AJ162" s="130"/>
      <c r="AK162" s="126" t="str">
        <f>IF(I162="","",_xlfn.XLOOKUP($I162,各类选项!$N$2:$N$22,各类选项!R$2:R$22))</f>
        <v/>
      </c>
      <c r="AL162" s="139"/>
      <c r="AM162" s="127"/>
      <c r="AN162" s="128"/>
      <c r="AO162" s="128"/>
      <c r="AP162" s="128"/>
      <c r="AQ162" s="128"/>
      <c r="AR162" s="128"/>
      <c r="AS162" s="126" t="str">
        <f>IF(原始数据!L162="","",原始数据!L162)</f>
        <v/>
      </c>
      <c r="AT162" s="126" t="str">
        <f>IF(原始数据!AZ162="","",原始数据!AZ162)</f>
        <v/>
      </c>
      <c r="AU162" s="137"/>
      <c r="AV162" s="137"/>
      <c r="AW162" s="137"/>
      <c r="AX162" s="137"/>
      <c r="AY162" s="138"/>
      <c r="AZ162" s="133"/>
      <c r="BA162" s="133"/>
      <c r="BB162" s="95"/>
      <c r="BC162" s="95"/>
    </row>
    <row r="163" spans="1:55">
      <c r="A163" s="115">
        <f>输入错误检查!B162+_xlfn.IFS(K163="",0,K163=0,0,K163=1,1)</f>
        <v>0</v>
      </c>
      <c r="C163" s="125" t="str">
        <f>IF(原始数据!B163="","",原始数据!B163)</f>
        <v/>
      </c>
      <c r="D163" s="125" t="str">
        <f>IF(原始数据!C163="","",原始数据!C163)</f>
        <v/>
      </c>
      <c r="E163" s="125" t="str">
        <f>IF(原始数据!D163="","",原始数据!D163)</f>
        <v/>
      </c>
      <c r="F163" s="125" t="str">
        <f>IF(原始数据!E163="","",原始数据!E163)</f>
        <v/>
      </c>
      <c r="G163" s="125" t="str">
        <f>IF(原始数据!F163="","",原始数据!F163)</f>
        <v/>
      </c>
      <c r="H163" s="125">
        <f>IF(原始数据!G163="","",原始数据!G163)</f>
        <v>3</v>
      </c>
      <c r="I163" s="125" t="str">
        <f>原始数据!J163</f>
        <v/>
      </c>
      <c r="J163" s="125" t="str">
        <f>IF((原始数据!V163)="","",4-原始数据!V163)</f>
        <v/>
      </c>
      <c r="K163" s="125" t="str">
        <f t="shared" si="6"/>
        <v/>
      </c>
      <c r="L163" s="125">
        <f t="shared" si="7"/>
        <v>0</v>
      </c>
      <c r="M163" s="126" t="str">
        <f>IF(I163="","",_xlfn.XLOOKUP($I163,各类选项!$N$2:$N$22,各类选项!O$2:O$22))</f>
        <v/>
      </c>
      <c r="N163" s="139"/>
      <c r="O163" s="129"/>
      <c r="P163" s="130"/>
      <c r="Q163" s="130"/>
      <c r="R163" s="130"/>
      <c r="S163" s="130"/>
      <c r="T163" s="130"/>
      <c r="U163" s="126" t="str">
        <f>IF(I163="","",_xlfn.XLOOKUP($I163,各类选项!$N$2:$N$22,各类选项!P$2:P$22))</f>
        <v/>
      </c>
      <c r="V163" s="139"/>
      <c r="W163" s="127"/>
      <c r="X163" s="128"/>
      <c r="Y163" s="128"/>
      <c r="Z163" s="128"/>
      <c r="AA163" s="128"/>
      <c r="AB163" s="128"/>
      <c r="AC163" s="126" t="str">
        <f>IF(I163="","",_xlfn.XLOOKUP($I163,各类选项!$N$2:$N$22,各类选项!Q$2:Q$22))</f>
        <v/>
      </c>
      <c r="AD163" s="139"/>
      <c r="AE163" s="129"/>
      <c r="AF163" s="130"/>
      <c r="AG163" s="130"/>
      <c r="AH163" s="130"/>
      <c r="AI163" s="130"/>
      <c r="AJ163" s="130"/>
      <c r="AK163" s="126" t="str">
        <f>IF(I163="","",_xlfn.XLOOKUP($I163,各类选项!$N$2:$N$22,各类选项!R$2:R$22))</f>
        <v/>
      </c>
      <c r="AL163" s="139"/>
      <c r="AM163" s="127"/>
      <c r="AN163" s="128"/>
      <c r="AO163" s="128"/>
      <c r="AP163" s="128"/>
      <c r="AQ163" s="128"/>
      <c r="AR163" s="128"/>
      <c r="AS163" s="126" t="str">
        <f>IF(原始数据!L163="","",原始数据!L163)</f>
        <v/>
      </c>
      <c r="AT163" s="126" t="str">
        <f>IF(原始数据!AZ163="","",原始数据!AZ163)</f>
        <v/>
      </c>
      <c r="AU163" s="137"/>
      <c r="AV163" s="137"/>
      <c r="AW163" s="137"/>
      <c r="AX163" s="137"/>
      <c r="AY163" s="138"/>
      <c r="AZ163" s="133"/>
      <c r="BA163" s="133"/>
      <c r="BB163" s="95"/>
      <c r="BC163" s="95"/>
    </row>
    <row r="164" spans="1:55">
      <c r="A164" s="115">
        <f>输入错误检查!B163+_xlfn.IFS(K164="",0,K164=0,0,K164=1,1)</f>
        <v>0</v>
      </c>
      <c r="C164" s="125" t="str">
        <f>IF(原始数据!B164="","",原始数据!B164)</f>
        <v/>
      </c>
      <c r="D164" s="125" t="str">
        <f>IF(原始数据!C164="","",原始数据!C164)</f>
        <v/>
      </c>
      <c r="E164" s="125" t="str">
        <f>IF(原始数据!D164="","",原始数据!D164)</f>
        <v/>
      </c>
      <c r="F164" s="125" t="str">
        <f>IF(原始数据!E164="","",原始数据!E164)</f>
        <v/>
      </c>
      <c r="G164" s="125" t="str">
        <f>IF(原始数据!F164="","",原始数据!F164)</f>
        <v/>
      </c>
      <c r="H164" s="125">
        <f>IF(原始数据!G164="","",原始数据!G164)</f>
        <v>3</v>
      </c>
      <c r="I164" s="125" t="str">
        <f>原始数据!J164</f>
        <v/>
      </c>
      <c r="J164" s="125" t="str">
        <f>IF((原始数据!V164)="","",4-原始数据!V164)</f>
        <v/>
      </c>
      <c r="K164" s="125" t="str">
        <f t="shared" si="6"/>
        <v/>
      </c>
      <c r="L164" s="125">
        <f t="shared" si="7"/>
        <v>0</v>
      </c>
      <c r="M164" s="126" t="str">
        <f>IF(I164="","",_xlfn.XLOOKUP($I164,各类选项!$N$2:$N$22,各类选项!O$2:O$22))</f>
        <v/>
      </c>
      <c r="N164" s="139"/>
      <c r="O164" s="129"/>
      <c r="P164" s="130"/>
      <c r="Q164" s="130"/>
      <c r="R164" s="130"/>
      <c r="S164" s="130"/>
      <c r="T164" s="130"/>
      <c r="U164" s="126" t="str">
        <f>IF(I164="","",_xlfn.XLOOKUP($I164,各类选项!$N$2:$N$22,各类选项!P$2:P$22))</f>
        <v/>
      </c>
      <c r="V164" s="139"/>
      <c r="W164" s="127"/>
      <c r="X164" s="128"/>
      <c r="Y164" s="128"/>
      <c r="Z164" s="128"/>
      <c r="AA164" s="128"/>
      <c r="AB164" s="128"/>
      <c r="AC164" s="126" t="str">
        <f>IF(I164="","",_xlfn.XLOOKUP($I164,各类选项!$N$2:$N$22,各类选项!Q$2:Q$22))</f>
        <v/>
      </c>
      <c r="AD164" s="139"/>
      <c r="AE164" s="129"/>
      <c r="AF164" s="130"/>
      <c r="AG164" s="130"/>
      <c r="AH164" s="130"/>
      <c r="AI164" s="130"/>
      <c r="AJ164" s="130"/>
      <c r="AK164" s="126" t="str">
        <f>IF(I164="","",_xlfn.XLOOKUP($I164,各类选项!$N$2:$N$22,各类选项!R$2:R$22))</f>
        <v/>
      </c>
      <c r="AL164" s="139"/>
      <c r="AM164" s="127"/>
      <c r="AN164" s="128"/>
      <c r="AO164" s="128"/>
      <c r="AP164" s="128"/>
      <c r="AQ164" s="128"/>
      <c r="AR164" s="128"/>
      <c r="AS164" s="126" t="str">
        <f>IF(原始数据!L164="","",原始数据!L164)</f>
        <v/>
      </c>
      <c r="AT164" s="126" t="str">
        <f>IF(原始数据!AZ164="","",原始数据!AZ164)</f>
        <v/>
      </c>
      <c r="AU164" s="137"/>
      <c r="AV164" s="137"/>
      <c r="AW164" s="137"/>
      <c r="AX164" s="137"/>
      <c r="AY164" s="138"/>
      <c r="AZ164" s="133"/>
      <c r="BA164" s="133"/>
      <c r="BB164" s="95"/>
      <c r="BC164" s="95"/>
    </row>
    <row r="165" spans="1:55">
      <c r="A165" s="115">
        <f>输入错误检查!B164+_xlfn.IFS(K165="",0,K165=0,0,K165=1,1)</f>
        <v>0</v>
      </c>
      <c r="C165" s="125" t="str">
        <f>IF(原始数据!B165="","",原始数据!B165)</f>
        <v/>
      </c>
      <c r="D165" s="125" t="str">
        <f>IF(原始数据!C165="","",原始数据!C165)</f>
        <v/>
      </c>
      <c r="E165" s="125" t="str">
        <f>IF(原始数据!D165="","",原始数据!D165)</f>
        <v/>
      </c>
      <c r="F165" s="125" t="str">
        <f>IF(原始数据!E165="","",原始数据!E165)</f>
        <v/>
      </c>
      <c r="G165" s="125" t="str">
        <f>IF(原始数据!F165="","",原始数据!F165)</f>
        <v/>
      </c>
      <c r="H165" s="125">
        <f>IF(原始数据!G165="","",原始数据!G165)</f>
        <v>4</v>
      </c>
      <c r="I165" s="125" t="str">
        <f>原始数据!J165</f>
        <v/>
      </c>
      <c r="J165" s="125" t="str">
        <f>IF((原始数据!V165)="","",4-原始数据!V165)</f>
        <v/>
      </c>
      <c r="K165" s="125" t="str">
        <f t="shared" si="6"/>
        <v/>
      </c>
      <c r="L165" s="125">
        <f t="shared" si="7"/>
        <v>0</v>
      </c>
      <c r="M165" s="126" t="str">
        <f>IF(I165="","",_xlfn.XLOOKUP($I165,各类选项!$N$2:$N$22,各类选项!O$2:O$22))</f>
        <v/>
      </c>
      <c r="N165" s="139"/>
      <c r="O165" s="129"/>
      <c r="P165" s="130"/>
      <c r="Q165" s="130"/>
      <c r="R165" s="130"/>
      <c r="S165" s="130"/>
      <c r="T165" s="130"/>
      <c r="U165" s="126" t="str">
        <f>IF(I165="","",_xlfn.XLOOKUP($I165,各类选项!$N$2:$N$22,各类选项!P$2:P$22))</f>
        <v/>
      </c>
      <c r="V165" s="139"/>
      <c r="W165" s="127"/>
      <c r="X165" s="128"/>
      <c r="Y165" s="128"/>
      <c r="Z165" s="128"/>
      <c r="AA165" s="128"/>
      <c r="AB165" s="128"/>
      <c r="AC165" s="126" t="str">
        <f>IF(I165="","",_xlfn.XLOOKUP($I165,各类选项!$N$2:$N$22,各类选项!Q$2:Q$22))</f>
        <v/>
      </c>
      <c r="AD165" s="139"/>
      <c r="AE165" s="129"/>
      <c r="AF165" s="130"/>
      <c r="AG165" s="130"/>
      <c r="AH165" s="130"/>
      <c r="AI165" s="130"/>
      <c r="AJ165" s="130"/>
      <c r="AK165" s="126" t="str">
        <f>IF(I165="","",_xlfn.XLOOKUP($I165,各类选项!$N$2:$N$22,各类选项!R$2:R$22))</f>
        <v/>
      </c>
      <c r="AL165" s="139"/>
      <c r="AM165" s="127"/>
      <c r="AN165" s="128"/>
      <c r="AO165" s="128"/>
      <c r="AP165" s="128"/>
      <c r="AQ165" s="128"/>
      <c r="AR165" s="128"/>
      <c r="AS165" s="126" t="str">
        <f>IF(原始数据!L165="","",原始数据!L165)</f>
        <v/>
      </c>
      <c r="AT165" s="126" t="str">
        <f>IF(原始数据!AZ165="","",原始数据!AZ165)</f>
        <v/>
      </c>
      <c r="AU165" s="137"/>
      <c r="AV165" s="137"/>
      <c r="AW165" s="137"/>
      <c r="AX165" s="137"/>
      <c r="AY165" s="138"/>
      <c r="AZ165" s="133"/>
      <c r="BA165" s="133"/>
      <c r="BB165" s="95"/>
      <c r="BC165" s="95"/>
    </row>
    <row r="166" spans="1:55">
      <c r="A166" s="115">
        <f>输入错误检查!B165+_xlfn.IFS(K166="",0,K166=0,0,K166=1,1)</f>
        <v>0</v>
      </c>
      <c r="C166" s="125" t="str">
        <f>IF(原始数据!B166="","",原始数据!B166)</f>
        <v/>
      </c>
      <c r="D166" s="125" t="str">
        <f>IF(原始数据!C166="","",原始数据!C166)</f>
        <v/>
      </c>
      <c r="E166" s="125" t="str">
        <f>IF(原始数据!D166="","",原始数据!D166)</f>
        <v/>
      </c>
      <c r="F166" s="125" t="str">
        <f>IF(原始数据!E166="","",原始数据!E166)</f>
        <v/>
      </c>
      <c r="G166" s="125" t="str">
        <f>IF(原始数据!F166="","",原始数据!F166)</f>
        <v/>
      </c>
      <c r="H166" s="125">
        <f>IF(原始数据!G166="","",原始数据!G166)</f>
        <v>4</v>
      </c>
      <c r="I166" s="125" t="str">
        <f>原始数据!J166</f>
        <v/>
      </c>
      <c r="J166" s="125" t="str">
        <f>IF((原始数据!V166)="","",4-原始数据!V166)</f>
        <v/>
      </c>
      <c r="K166" s="125" t="str">
        <f t="shared" si="6"/>
        <v/>
      </c>
      <c r="L166" s="125">
        <f t="shared" si="7"/>
        <v>0</v>
      </c>
      <c r="M166" s="126" t="str">
        <f>IF(I166="","",_xlfn.XLOOKUP($I166,各类选项!$N$2:$N$22,各类选项!O$2:O$22))</f>
        <v/>
      </c>
      <c r="N166" s="139"/>
      <c r="O166" s="129"/>
      <c r="P166" s="130"/>
      <c r="Q166" s="130"/>
      <c r="R166" s="130"/>
      <c r="S166" s="130"/>
      <c r="T166" s="130"/>
      <c r="U166" s="126" t="str">
        <f>IF(I166="","",_xlfn.XLOOKUP($I166,各类选项!$N$2:$N$22,各类选项!P$2:P$22))</f>
        <v/>
      </c>
      <c r="V166" s="139"/>
      <c r="W166" s="127"/>
      <c r="X166" s="128"/>
      <c r="Y166" s="128"/>
      <c r="Z166" s="128"/>
      <c r="AA166" s="128"/>
      <c r="AB166" s="128"/>
      <c r="AC166" s="126" t="str">
        <f>IF(I166="","",_xlfn.XLOOKUP($I166,各类选项!$N$2:$N$22,各类选项!Q$2:Q$22))</f>
        <v/>
      </c>
      <c r="AD166" s="139"/>
      <c r="AE166" s="129"/>
      <c r="AF166" s="130"/>
      <c r="AG166" s="130"/>
      <c r="AH166" s="130"/>
      <c r="AI166" s="130"/>
      <c r="AJ166" s="130"/>
      <c r="AK166" s="126" t="str">
        <f>IF(I166="","",_xlfn.XLOOKUP($I166,各类选项!$N$2:$N$22,各类选项!R$2:R$22))</f>
        <v/>
      </c>
      <c r="AL166" s="139"/>
      <c r="AM166" s="127"/>
      <c r="AN166" s="128"/>
      <c r="AO166" s="128"/>
      <c r="AP166" s="128"/>
      <c r="AQ166" s="128"/>
      <c r="AR166" s="128"/>
      <c r="AS166" s="126" t="str">
        <f>IF(原始数据!L166="","",原始数据!L166)</f>
        <v/>
      </c>
      <c r="AT166" s="126" t="str">
        <f>IF(原始数据!AZ166="","",原始数据!AZ166)</f>
        <v/>
      </c>
      <c r="AU166" s="137"/>
      <c r="AV166" s="137"/>
      <c r="AW166" s="137"/>
      <c r="AX166" s="137"/>
      <c r="AY166" s="138"/>
      <c r="AZ166" s="133"/>
      <c r="BA166" s="133"/>
      <c r="BB166" s="95"/>
      <c r="BC166" s="95"/>
    </row>
    <row r="167" spans="1:55">
      <c r="A167" s="115">
        <f>输入错误检查!B166+_xlfn.IFS(K167="",0,K167=0,0,K167=1,1)</f>
        <v>0</v>
      </c>
      <c r="C167" s="125" t="str">
        <f>IF(原始数据!B167="","",原始数据!B167)</f>
        <v/>
      </c>
      <c r="D167" s="125" t="str">
        <f>IF(原始数据!C167="","",原始数据!C167)</f>
        <v/>
      </c>
      <c r="E167" s="125" t="str">
        <f>IF(原始数据!D167="","",原始数据!D167)</f>
        <v/>
      </c>
      <c r="F167" s="125" t="str">
        <f>IF(原始数据!E167="","",原始数据!E167)</f>
        <v/>
      </c>
      <c r="G167" s="125" t="str">
        <f>IF(原始数据!F167="","",原始数据!F167)</f>
        <v/>
      </c>
      <c r="H167" s="125">
        <f>IF(原始数据!G167="","",原始数据!G167)</f>
        <v>5</v>
      </c>
      <c r="I167" s="125" t="str">
        <f>原始数据!J167</f>
        <v/>
      </c>
      <c r="J167" s="125" t="str">
        <f>IF((原始数据!V167)="","",4-原始数据!V167)</f>
        <v/>
      </c>
      <c r="K167" s="125" t="str">
        <f t="shared" si="6"/>
        <v/>
      </c>
      <c r="L167" s="125">
        <f t="shared" si="7"/>
        <v>0</v>
      </c>
      <c r="M167" s="126" t="str">
        <f>IF(I167="","",_xlfn.XLOOKUP($I167,各类选项!$N$2:$N$22,各类选项!O$2:O$22))</f>
        <v/>
      </c>
      <c r="N167" s="139"/>
      <c r="O167" s="129"/>
      <c r="P167" s="130"/>
      <c r="Q167" s="130"/>
      <c r="R167" s="130"/>
      <c r="S167" s="130"/>
      <c r="T167" s="130"/>
      <c r="U167" s="126" t="str">
        <f>IF(I167="","",_xlfn.XLOOKUP($I167,各类选项!$N$2:$N$22,各类选项!P$2:P$22))</f>
        <v/>
      </c>
      <c r="V167" s="139"/>
      <c r="W167" s="127"/>
      <c r="X167" s="128"/>
      <c r="Y167" s="128"/>
      <c r="Z167" s="128"/>
      <c r="AA167" s="128"/>
      <c r="AB167" s="128"/>
      <c r="AC167" s="126" t="str">
        <f>IF(I167="","",_xlfn.XLOOKUP($I167,各类选项!$N$2:$N$22,各类选项!Q$2:Q$22))</f>
        <v/>
      </c>
      <c r="AD167" s="139"/>
      <c r="AE167" s="129"/>
      <c r="AF167" s="130"/>
      <c r="AG167" s="130"/>
      <c r="AH167" s="130"/>
      <c r="AI167" s="130"/>
      <c r="AJ167" s="130"/>
      <c r="AK167" s="126" t="str">
        <f>IF(I167="","",_xlfn.XLOOKUP($I167,各类选项!$N$2:$N$22,各类选项!R$2:R$22))</f>
        <v/>
      </c>
      <c r="AL167" s="139"/>
      <c r="AM167" s="127"/>
      <c r="AN167" s="128"/>
      <c r="AO167" s="128"/>
      <c r="AP167" s="128"/>
      <c r="AQ167" s="128"/>
      <c r="AR167" s="128"/>
      <c r="AS167" s="126" t="str">
        <f>IF(原始数据!L167="","",原始数据!L167)</f>
        <v/>
      </c>
      <c r="AT167" s="126" t="str">
        <f>IF(原始数据!AZ167="","",原始数据!AZ167)</f>
        <v/>
      </c>
      <c r="AU167" s="137"/>
      <c r="AV167" s="137"/>
      <c r="AW167" s="137"/>
      <c r="AX167" s="137"/>
      <c r="AY167" s="138"/>
      <c r="AZ167" s="133"/>
      <c r="BA167" s="133"/>
    </row>
    <row r="168" spans="1:55">
      <c r="A168" s="115">
        <f>输入错误检查!B167+_xlfn.IFS(K168="",0,K168=0,0,K168=1,1)</f>
        <v>0</v>
      </c>
      <c r="C168" s="125" t="str">
        <f>IF(原始数据!B168="","",原始数据!B168)</f>
        <v/>
      </c>
      <c r="D168" s="125" t="str">
        <f>IF(原始数据!C168="","",原始数据!C168)</f>
        <v/>
      </c>
      <c r="E168" s="125" t="str">
        <f>IF(原始数据!D168="","",原始数据!D168)</f>
        <v/>
      </c>
      <c r="F168" s="125" t="str">
        <f>IF(原始数据!E168="","",原始数据!E168)</f>
        <v/>
      </c>
      <c r="G168" s="125" t="str">
        <f>IF(原始数据!F168="","",原始数据!F168)</f>
        <v/>
      </c>
      <c r="H168" s="125">
        <f>IF(原始数据!G168="","",原始数据!G168)</f>
        <v>5</v>
      </c>
      <c r="I168" s="125" t="str">
        <f>原始数据!J168</f>
        <v/>
      </c>
      <c r="J168" s="125" t="str">
        <f>IF((原始数据!V168)="","",4-原始数据!V168)</f>
        <v/>
      </c>
      <c r="K168" s="125" t="str">
        <f t="shared" si="6"/>
        <v/>
      </c>
      <c r="L168" s="125">
        <f t="shared" si="7"/>
        <v>0</v>
      </c>
      <c r="M168" s="126" t="str">
        <f>IF(I168="","",_xlfn.XLOOKUP($I168,各类选项!$N$2:$N$22,各类选项!O$2:O$22))</f>
        <v/>
      </c>
      <c r="N168" s="139"/>
      <c r="O168" s="129"/>
      <c r="P168" s="130"/>
      <c r="Q168" s="130"/>
      <c r="R168" s="130"/>
      <c r="S168" s="130"/>
      <c r="T168" s="130"/>
      <c r="U168" s="126" t="str">
        <f>IF(I168="","",_xlfn.XLOOKUP($I168,各类选项!$N$2:$N$22,各类选项!P$2:P$22))</f>
        <v/>
      </c>
      <c r="V168" s="139"/>
      <c r="W168" s="127"/>
      <c r="X168" s="128"/>
      <c r="Y168" s="128"/>
      <c r="Z168" s="128"/>
      <c r="AA168" s="128"/>
      <c r="AB168" s="128"/>
      <c r="AC168" s="126" t="str">
        <f>IF(I168="","",_xlfn.XLOOKUP($I168,各类选项!$N$2:$N$22,各类选项!Q$2:Q$22))</f>
        <v/>
      </c>
      <c r="AD168" s="139"/>
      <c r="AE168" s="129"/>
      <c r="AF168" s="130"/>
      <c r="AG168" s="130"/>
      <c r="AH168" s="130"/>
      <c r="AI168" s="130"/>
      <c r="AJ168" s="130"/>
      <c r="AK168" s="126" t="str">
        <f>IF(I168="","",_xlfn.XLOOKUP($I168,各类选项!$N$2:$N$22,各类选项!R$2:R$22))</f>
        <v/>
      </c>
      <c r="AL168" s="139"/>
      <c r="AM168" s="127"/>
      <c r="AN168" s="128"/>
      <c r="AO168" s="128"/>
      <c r="AP168" s="128"/>
      <c r="AQ168" s="128"/>
      <c r="AR168" s="128"/>
      <c r="AS168" s="126" t="str">
        <f>IF(原始数据!L168="","",原始数据!L168)</f>
        <v/>
      </c>
      <c r="AT168" s="126" t="str">
        <f>IF(原始数据!AZ168="","",原始数据!AZ168)</f>
        <v/>
      </c>
      <c r="AU168" s="137"/>
      <c r="AV168" s="137"/>
      <c r="AW168" s="137"/>
      <c r="AX168" s="137"/>
      <c r="AY168" s="138"/>
      <c r="AZ168" s="133"/>
      <c r="BA168" s="133"/>
    </row>
    <row r="169" spans="1:55">
      <c r="A169" s="115">
        <f>输入错误检查!B168+_xlfn.IFS(K169="",0,K169=0,0,K169=1,1)</f>
        <v>0</v>
      </c>
      <c r="C169" s="125" t="str">
        <f>IF(原始数据!B169="","",原始数据!B169)</f>
        <v/>
      </c>
      <c r="D169" s="125" t="str">
        <f>IF(原始数据!C169="","",原始数据!C169)</f>
        <v/>
      </c>
      <c r="E169" s="125" t="str">
        <f>IF(原始数据!D169="","",原始数据!D169)</f>
        <v/>
      </c>
      <c r="F169" s="125" t="str">
        <f>IF(原始数据!E169="","",原始数据!E169)</f>
        <v/>
      </c>
      <c r="G169" s="125" t="str">
        <f>IF(原始数据!F169="","",原始数据!F169)</f>
        <v/>
      </c>
      <c r="H169" s="125" t="str">
        <f>IF(原始数据!G169="","",原始数据!G169)</f>
        <v>加</v>
      </c>
      <c r="I169" s="125" t="str">
        <f>原始数据!J169</f>
        <v/>
      </c>
      <c r="J169" s="125" t="str">
        <f>IF((原始数据!V169)="","",4-原始数据!V169)</f>
        <v/>
      </c>
      <c r="K169" s="125" t="str">
        <f t="shared" si="6"/>
        <v/>
      </c>
      <c r="L169" s="125">
        <f t="shared" si="7"/>
        <v>0</v>
      </c>
      <c r="M169" s="126" t="str">
        <f>IF(I169="","",_xlfn.XLOOKUP($I169,各类选项!$N$2:$N$22,各类选项!O$2:O$22))</f>
        <v/>
      </c>
      <c r="N169" s="139"/>
      <c r="O169" s="129"/>
      <c r="P169" s="130"/>
      <c r="Q169" s="130"/>
      <c r="R169" s="130"/>
      <c r="S169" s="130"/>
      <c r="T169" s="130"/>
      <c r="U169" s="126" t="str">
        <f>IF(I169="","",_xlfn.XLOOKUP($I169,各类选项!$N$2:$N$22,各类选项!P$2:P$22))</f>
        <v/>
      </c>
      <c r="V169" s="139"/>
      <c r="W169" s="127"/>
      <c r="X169" s="128"/>
      <c r="Y169" s="128"/>
      <c r="Z169" s="128"/>
      <c r="AA169" s="128"/>
      <c r="AB169" s="128"/>
      <c r="AC169" s="126" t="str">
        <f>IF(I169="","",_xlfn.XLOOKUP($I169,各类选项!$N$2:$N$22,各类选项!Q$2:Q$22))</f>
        <v/>
      </c>
      <c r="AD169" s="139"/>
      <c r="AE169" s="129"/>
      <c r="AF169" s="130"/>
      <c r="AG169" s="130"/>
      <c r="AH169" s="130"/>
      <c r="AI169" s="130"/>
      <c r="AJ169" s="130"/>
      <c r="AK169" s="126" t="str">
        <f>IF(I169="","",_xlfn.XLOOKUP($I169,各类选项!$N$2:$N$22,各类选项!R$2:R$22))</f>
        <v/>
      </c>
      <c r="AL169" s="139"/>
      <c r="AM169" s="127"/>
      <c r="AN169" s="128"/>
      <c r="AO169" s="128"/>
      <c r="AP169" s="128"/>
      <c r="AQ169" s="128"/>
      <c r="AR169" s="128"/>
      <c r="AS169" s="126" t="str">
        <f>IF(原始数据!L169="","",原始数据!L169)</f>
        <v/>
      </c>
      <c r="AT169" s="126" t="str">
        <f>IF(原始数据!AZ169="","",原始数据!AZ169)</f>
        <v/>
      </c>
      <c r="AU169" s="137"/>
      <c r="AV169" s="137"/>
      <c r="AW169" s="137"/>
      <c r="AX169" s="137"/>
      <c r="AY169" s="138"/>
      <c r="AZ169" s="133"/>
      <c r="BA169" s="133"/>
    </row>
    <row r="170" spans="1:55">
      <c r="A170" s="115">
        <f>输入错误检查!B169+_xlfn.IFS(K170="",0,K170=0,0,K170=1,1)</f>
        <v>0</v>
      </c>
      <c r="C170" s="125" t="str">
        <f>IF(原始数据!B170="","",原始数据!B170)</f>
        <v/>
      </c>
      <c r="D170" s="125" t="str">
        <f>IF(原始数据!C170="","",原始数据!C170)</f>
        <v/>
      </c>
      <c r="E170" s="125" t="str">
        <f>IF(原始数据!D170="","",原始数据!D170)</f>
        <v/>
      </c>
      <c r="F170" s="125" t="str">
        <f>IF(原始数据!E170="","",原始数据!E170)</f>
        <v/>
      </c>
      <c r="G170" s="125" t="str">
        <f>IF(原始数据!F170="","",原始数据!F170)</f>
        <v/>
      </c>
      <c r="H170" s="125" t="str">
        <f>IF(原始数据!G170="","",原始数据!G170)</f>
        <v>加</v>
      </c>
      <c r="I170" s="125" t="str">
        <f>原始数据!J170</f>
        <v/>
      </c>
      <c r="J170" s="125" t="str">
        <f>IF((原始数据!V170)="","",4-原始数据!V170)</f>
        <v/>
      </c>
      <c r="K170" s="125" t="str">
        <f t="shared" si="6"/>
        <v/>
      </c>
      <c r="L170" s="125">
        <f t="shared" si="7"/>
        <v>0</v>
      </c>
      <c r="M170" s="126" t="str">
        <f>IF(I170="","",_xlfn.XLOOKUP($I170,各类选项!$N$2:$N$22,各类选项!O$2:O$22))</f>
        <v/>
      </c>
      <c r="N170" s="139"/>
      <c r="O170" s="129"/>
      <c r="P170" s="130"/>
      <c r="Q170" s="130"/>
      <c r="R170" s="130"/>
      <c r="S170" s="130"/>
      <c r="T170" s="130"/>
      <c r="U170" s="126" t="str">
        <f>IF(I170="","",_xlfn.XLOOKUP($I170,各类选项!$N$2:$N$22,各类选项!P$2:P$22))</f>
        <v/>
      </c>
      <c r="V170" s="139"/>
      <c r="W170" s="127"/>
      <c r="X170" s="128"/>
      <c r="Y170" s="128"/>
      <c r="Z170" s="128"/>
      <c r="AA170" s="128"/>
      <c r="AB170" s="128"/>
      <c r="AC170" s="126" t="str">
        <f>IF(I170="","",_xlfn.XLOOKUP($I170,各类选项!$N$2:$N$22,各类选项!Q$2:Q$22))</f>
        <v/>
      </c>
      <c r="AD170" s="139"/>
      <c r="AE170" s="129"/>
      <c r="AF170" s="130"/>
      <c r="AG170" s="130"/>
      <c r="AH170" s="130"/>
      <c r="AI170" s="130"/>
      <c r="AJ170" s="130"/>
      <c r="AK170" s="126" t="str">
        <f>IF(I170="","",_xlfn.XLOOKUP($I170,各类选项!$N$2:$N$22,各类选项!R$2:R$22))</f>
        <v/>
      </c>
      <c r="AL170" s="139"/>
      <c r="AM170" s="127"/>
      <c r="AN170" s="128"/>
      <c r="AO170" s="128"/>
      <c r="AP170" s="128"/>
      <c r="AQ170" s="128"/>
      <c r="AR170" s="128"/>
      <c r="AS170" s="126" t="str">
        <f>IF(原始数据!L170="","",原始数据!L170)</f>
        <v/>
      </c>
      <c r="AT170" s="126" t="str">
        <f>IF(原始数据!AZ170="","",原始数据!AZ170)</f>
        <v/>
      </c>
      <c r="AU170" s="137"/>
      <c r="AV170" s="137"/>
      <c r="AW170" s="137"/>
      <c r="AX170" s="137"/>
      <c r="AY170" s="138"/>
      <c r="AZ170" s="133"/>
      <c r="BA170" s="133"/>
    </row>
    <row r="171" spans="1:55">
      <c r="A171" s="115">
        <f>输入错误检查!B170+_xlfn.IFS(K171="",0,K171=0,0,K171=1,1)</f>
        <v>0</v>
      </c>
      <c r="C171" s="125" t="str">
        <f>IF(原始数据!B171="","",原始数据!B171)</f>
        <v/>
      </c>
      <c r="D171" s="125" t="str">
        <f>IF(原始数据!C171="","",原始数据!C171)</f>
        <v/>
      </c>
      <c r="E171" s="125" t="str">
        <f>IF(原始数据!D171="","",原始数据!D171)</f>
        <v/>
      </c>
      <c r="F171" s="125" t="str">
        <f>IF(原始数据!E171="","",原始数据!E171)</f>
        <v/>
      </c>
      <c r="G171" s="125" t="str">
        <f>IF(原始数据!F171="","",原始数据!F171)</f>
        <v/>
      </c>
      <c r="H171" s="125">
        <f>IF(原始数据!G171="","",原始数据!G171)</f>
        <v>1</v>
      </c>
      <c r="I171" s="125" t="str">
        <f>原始数据!J171</f>
        <v/>
      </c>
      <c r="J171" s="125" t="str">
        <f>IF((原始数据!V171)="","",4-原始数据!V171)</f>
        <v/>
      </c>
      <c r="K171" s="125" t="str">
        <f t="shared" si="6"/>
        <v/>
      </c>
      <c r="L171" s="125">
        <f t="shared" si="7"/>
        <v>0</v>
      </c>
      <c r="M171" s="126" t="str">
        <f>IF(I171="","",_xlfn.XLOOKUP($I171,各类选项!$N$2:$N$22,各类选项!O$2:O$22))</f>
        <v/>
      </c>
      <c r="N171" s="126"/>
      <c r="O171" s="127"/>
      <c r="P171" s="128"/>
      <c r="Q171" s="128"/>
      <c r="R171" s="128"/>
      <c r="S171" s="128"/>
      <c r="T171" s="128"/>
      <c r="U171" s="126" t="str">
        <f>IF(I171="","",_xlfn.XLOOKUP($I171,各类选项!$N$2:$N$22,各类选项!P$2:P$22))</f>
        <v/>
      </c>
      <c r="V171" s="126"/>
      <c r="W171" s="129"/>
      <c r="X171" s="130"/>
      <c r="Y171" s="130"/>
      <c r="Z171" s="130"/>
      <c r="AA171" s="130"/>
      <c r="AB171" s="130"/>
      <c r="AC171" s="126" t="str">
        <f>IF(I171="","",_xlfn.XLOOKUP($I171,各类选项!$N$2:$N$22,各类选项!Q$2:Q$22))</f>
        <v/>
      </c>
      <c r="AD171" s="126"/>
      <c r="AE171" s="127"/>
      <c r="AF171" s="128"/>
      <c r="AG171" s="128"/>
      <c r="AH171" s="128"/>
      <c r="AI171" s="128"/>
      <c r="AJ171" s="128"/>
      <c r="AK171" s="126" t="str">
        <f>IF(I171="","",_xlfn.XLOOKUP($I171,各类选项!$N$2:$N$22,各类选项!R$2:R$22))</f>
        <v/>
      </c>
      <c r="AL171" s="126"/>
      <c r="AM171" s="129"/>
      <c r="AN171" s="130"/>
      <c r="AO171" s="130"/>
      <c r="AP171" s="130"/>
      <c r="AQ171" s="130"/>
      <c r="AR171" s="130"/>
      <c r="AS171" s="126" t="str">
        <f>IF(原始数据!L171="","",原始数据!L171)</f>
        <v/>
      </c>
      <c r="AT171" s="126" t="str">
        <f>IF(原始数据!AZ171="","",原始数据!AZ171)</f>
        <v/>
      </c>
      <c r="AU171" s="131"/>
      <c r="AV171" s="131"/>
      <c r="AW171" s="131"/>
      <c r="AX171" s="131"/>
      <c r="AY171" s="132"/>
      <c r="AZ171" s="133"/>
      <c r="BA171" s="133"/>
      <c r="BB171" s="134"/>
      <c r="BC171" s="134"/>
    </row>
    <row r="172" spans="1:55">
      <c r="A172" s="115">
        <f>输入错误检查!B171+_xlfn.IFS(K172="",0,K172=0,0,K172=1,1)</f>
        <v>0</v>
      </c>
      <c r="C172" s="125" t="str">
        <f>IF(原始数据!B172="","",原始数据!B172)</f>
        <v/>
      </c>
      <c r="D172" s="125" t="str">
        <f>IF(原始数据!C172="","",原始数据!C172)</f>
        <v/>
      </c>
      <c r="E172" s="125" t="str">
        <f>IF(原始数据!D172="","",原始数据!D172)</f>
        <v/>
      </c>
      <c r="F172" s="125" t="str">
        <f>IF(原始数据!E172="","",原始数据!E172)</f>
        <v/>
      </c>
      <c r="G172" s="125" t="str">
        <f>IF(原始数据!F172="","",原始数据!F172)</f>
        <v/>
      </c>
      <c r="H172" s="125">
        <f>IF(原始数据!G172="","",原始数据!G172)</f>
        <v>1</v>
      </c>
      <c r="I172" s="125" t="str">
        <f>原始数据!J172</f>
        <v/>
      </c>
      <c r="J172" s="125" t="str">
        <f>IF((原始数据!V172)="","",4-原始数据!V172)</f>
        <v/>
      </c>
      <c r="K172" s="125" t="str">
        <f t="shared" si="6"/>
        <v/>
      </c>
      <c r="L172" s="125">
        <f t="shared" si="7"/>
        <v>0</v>
      </c>
      <c r="M172" s="126" t="str">
        <f>IF(I172="","",_xlfn.XLOOKUP($I172,各类选项!$N$2:$N$22,各类选项!O$2:O$22))</f>
        <v/>
      </c>
      <c r="N172" s="126"/>
      <c r="O172" s="127"/>
      <c r="P172" s="128"/>
      <c r="Q172" s="128"/>
      <c r="R172" s="128"/>
      <c r="S172" s="128"/>
      <c r="T172" s="128"/>
      <c r="U172" s="126" t="str">
        <f>IF(I172="","",_xlfn.XLOOKUP($I172,各类选项!$N$2:$N$22,各类选项!P$2:P$22))</f>
        <v/>
      </c>
      <c r="V172" s="126"/>
      <c r="W172" s="129"/>
      <c r="X172" s="130"/>
      <c r="Y172" s="130"/>
      <c r="Z172" s="130"/>
      <c r="AA172" s="130"/>
      <c r="AB172" s="130"/>
      <c r="AC172" s="126" t="str">
        <f>IF(I172="","",_xlfn.XLOOKUP($I172,各类选项!$N$2:$N$22,各类选项!Q$2:Q$22))</f>
        <v/>
      </c>
      <c r="AD172" s="126"/>
      <c r="AE172" s="127"/>
      <c r="AF172" s="128"/>
      <c r="AG172" s="128"/>
      <c r="AH172" s="128"/>
      <c r="AI172" s="128"/>
      <c r="AJ172" s="128"/>
      <c r="AK172" s="126" t="str">
        <f>IF(I172="","",_xlfn.XLOOKUP($I172,各类选项!$N$2:$N$22,各类选项!R$2:R$22))</f>
        <v/>
      </c>
      <c r="AL172" s="126"/>
      <c r="AM172" s="129"/>
      <c r="AN172" s="130"/>
      <c r="AO172" s="130"/>
      <c r="AP172" s="130"/>
      <c r="AQ172" s="130"/>
      <c r="AR172" s="130"/>
      <c r="AS172" s="126" t="str">
        <f>IF(原始数据!L172="","",原始数据!L172)</f>
        <v/>
      </c>
      <c r="AT172" s="126" t="str">
        <f>IF(原始数据!AZ172="","",原始数据!AZ172)</f>
        <v/>
      </c>
      <c r="AU172" s="131"/>
      <c r="AV172" s="131"/>
      <c r="AW172" s="131"/>
      <c r="AX172" s="131"/>
      <c r="AY172" s="132"/>
      <c r="AZ172" s="133"/>
      <c r="BA172" s="133"/>
      <c r="BB172" s="95"/>
      <c r="BC172" s="95"/>
    </row>
    <row r="173" spans="1:55">
      <c r="A173" s="115">
        <f>输入错误检查!B172+_xlfn.IFS(K173="",0,K173=0,0,K173=1,1)</f>
        <v>0</v>
      </c>
      <c r="C173" s="125" t="str">
        <f>IF(原始数据!B173="","",原始数据!B173)</f>
        <v/>
      </c>
      <c r="D173" s="125" t="str">
        <f>IF(原始数据!C173="","",原始数据!C173)</f>
        <v/>
      </c>
      <c r="E173" s="125" t="str">
        <f>IF(原始数据!D173="","",原始数据!D173)</f>
        <v/>
      </c>
      <c r="F173" s="125" t="str">
        <f>IF(原始数据!E173="","",原始数据!E173)</f>
        <v/>
      </c>
      <c r="G173" s="125" t="str">
        <f>IF(原始数据!F173="","",原始数据!F173)</f>
        <v/>
      </c>
      <c r="H173" s="125">
        <f>IF(原始数据!G173="","",原始数据!G173)</f>
        <v>2</v>
      </c>
      <c r="I173" s="125" t="str">
        <f>原始数据!J173</f>
        <v/>
      </c>
      <c r="J173" s="125" t="str">
        <f>IF((原始数据!V173)="","",4-原始数据!V173)</f>
        <v/>
      </c>
      <c r="K173" s="125" t="str">
        <f t="shared" si="6"/>
        <v/>
      </c>
      <c r="L173" s="125">
        <f t="shared" si="7"/>
        <v>0</v>
      </c>
      <c r="M173" s="126" t="str">
        <f>IF(I173="","",_xlfn.XLOOKUP($I173,各类选项!$N$2:$N$22,各类选项!O$2:O$22))</f>
        <v/>
      </c>
      <c r="N173" s="126"/>
      <c r="O173" s="127"/>
      <c r="P173" s="128"/>
      <c r="Q173" s="128"/>
      <c r="R173" s="128"/>
      <c r="S173" s="128"/>
      <c r="T173" s="128"/>
      <c r="U173" s="126" t="str">
        <f>IF(I173="","",_xlfn.XLOOKUP($I173,各类选项!$N$2:$N$22,各类选项!P$2:P$22))</f>
        <v/>
      </c>
      <c r="V173" s="126"/>
      <c r="W173" s="129"/>
      <c r="X173" s="130"/>
      <c r="Y173" s="130"/>
      <c r="Z173" s="130"/>
      <c r="AA173" s="130"/>
      <c r="AB173" s="130"/>
      <c r="AC173" s="126" t="str">
        <f>IF(I173="","",_xlfn.XLOOKUP($I173,各类选项!$N$2:$N$22,各类选项!Q$2:Q$22))</f>
        <v/>
      </c>
      <c r="AD173" s="126"/>
      <c r="AE173" s="127"/>
      <c r="AF173" s="128"/>
      <c r="AG173" s="128"/>
      <c r="AH173" s="128"/>
      <c r="AI173" s="128"/>
      <c r="AJ173" s="128"/>
      <c r="AK173" s="126" t="str">
        <f>IF(I173="","",_xlfn.XLOOKUP($I173,各类选项!$N$2:$N$22,各类选项!R$2:R$22))</f>
        <v/>
      </c>
      <c r="AL173" s="126"/>
      <c r="AM173" s="129"/>
      <c r="AN173" s="130"/>
      <c r="AO173" s="130"/>
      <c r="AP173" s="130"/>
      <c r="AQ173" s="130"/>
      <c r="AR173" s="130"/>
      <c r="AS173" s="126" t="str">
        <f>IF(原始数据!L173="","",原始数据!L173)</f>
        <v/>
      </c>
      <c r="AT173" s="126" t="str">
        <f>IF(原始数据!AZ173="","",原始数据!AZ173)</f>
        <v/>
      </c>
      <c r="AU173" s="131"/>
      <c r="AV173" s="131"/>
      <c r="AW173" s="131"/>
      <c r="AX173" s="131"/>
      <c r="AY173" s="132"/>
      <c r="AZ173" s="133"/>
      <c r="BA173" s="133"/>
      <c r="BB173" s="95"/>
      <c r="BC173" s="95"/>
    </row>
    <row r="174" spans="1:55">
      <c r="A174" s="115">
        <f>输入错误检查!B173+_xlfn.IFS(K174="",0,K174=0,0,K174=1,1)</f>
        <v>0</v>
      </c>
      <c r="C174" s="125" t="str">
        <f>IF(原始数据!B174="","",原始数据!B174)</f>
        <v/>
      </c>
      <c r="D174" s="125" t="str">
        <f>IF(原始数据!C174="","",原始数据!C174)</f>
        <v/>
      </c>
      <c r="E174" s="125" t="str">
        <f>IF(原始数据!D174="","",原始数据!D174)</f>
        <v/>
      </c>
      <c r="F174" s="125" t="str">
        <f>IF(原始数据!E174="","",原始数据!E174)</f>
        <v/>
      </c>
      <c r="G174" s="125" t="str">
        <f>IF(原始数据!F174="","",原始数据!F174)</f>
        <v/>
      </c>
      <c r="H174" s="125">
        <f>IF(原始数据!G174="","",原始数据!G174)</f>
        <v>2</v>
      </c>
      <c r="I174" s="125" t="str">
        <f>原始数据!J174</f>
        <v/>
      </c>
      <c r="J174" s="125" t="str">
        <f>IF((原始数据!V174)="","",4-原始数据!V174)</f>
        <v/>
      </c>
      <c r="K174" s="125" t="str">
        <f t="shared" si="6"/>
        <v/>
      </c>
      <c r="L174" s="125">
        <f t="shared" si="7"/>
        <v>0</v>
      </c>
      <c r="M174" s="126" t="str">
        <f>IF(I174="","",_xlfn.XLOOKUP($I174,各类选项!$N$2:$N$22,各类选项!O$2:O$22))</f>
        <v/>
      </c>
      <c r="N174" s="126"/>
      <c r="O174" s="127"/>
      <c r="P174" s="128"/>
      <c r="Q174" s="128"/>
      <c r="R174" s="128"/>
      <c r="S174" s="128"/>
      <c r="T174" s="128"/>
      <c r="U174" s="126" t="str">
        <f>IF(I174="","",_xlfn.XLOOKUP($I174,各类选项!$N$2:$N$22,各类选项!P$2:P$22))</f>
        <v/>
      </c>
      <c r="V174" s="126"/>
      <c r="W174" s="129"/>
      <c r="X174" s="130"/>
      <c r="Y174" s="130"/>
      <c r="Z174" s="130"/>
      <c r="AA174" s="130"/>
      <c r="AB174" s="130"/>
      <c r="AC174" s="126" t="str">
        <f>IF(I174="","",_xlfn.XLOOKUP($I174,各类选项!$N$2:$N$22,各类选项!Q$2:Q$22))</f>
        <v/>
      </c>
      <c r="AD174" s="126"/>
      <c r="AE174" s="127"/>
      <c r="AF174" s="128"/>
      <c r="AG174" s="128"/>
      <c r="AH174" s="128"/>
      <c r="AI174" s="128"/>
      <c r="AJ174" s="128"/>
      <c r="AK174" s="126" t="str">
        <f>IF(I174="","",_xlfn.XLOOKUP($I174,各类选项!$N$2:$N$22,各类选项!R$2:R$22))</f>
        <v/>
      </c>
      <c r="AL174" s="126"/>
      <c r="AM174" s="129"/>
      <c r="AN174" s="130"/>
      <c r="AO174" s="130"/>
      <c r="AP174" s="130"/>
      <c r="AQ174" s="130"/>
      <c r="AR174" s="130"/>
      <c r="AS174" s="126" t="str">
        <f>IF(原始数据!L174="","",原始数据!L174)</f>
        <v/>
      </c>
      <c r="AT174" s="126" t="str">
        <f>IF(原始数据!AZ174="","",原始数据!AZ174)</f>
        <v/>
      </c>
      <c r="AU174" s="131"/>
      <c r="AV174" s="131"/>
      <c r="AW174" s="131"/>
      <c r="AX174" s="131"/>
      <c r="AY174" s="132"/>
      <c r="AZ174" s="133"/>
      <c r="BA174" s="133"/>
      <c r="BB174" s="95"/>
      <c r="BC174" s="95"/>
    </row>
    <row r="175" spans="1:55">
      <c r="A175" s="115">
        <f>输入错误检查!B174+_xlfn.IFS(K175="",0,K175=0,0,K175=1,1)</f>
        <v>0</v>
      </c>
      <c r="C175" s="125" t="str">
        <f>IF(原始数据!B175="","",原始数据!B175)</f>
        <v/>
      </c>
      <c r="D175" s="125" t="str">
        <f>IF(原始数据!C175="","",原始数据!C175)</f>
        <v/>
      </c>
      <c r="E175" s="125" t="str">
        <f>IF(原始数据!D175="","",原始数据!D175)</f>
        <v/>
      </c>
      <c r="F175" s="125" t="str">
        <f>IF(原始数据!E175="","",原始数据!E175)</f>
        <v/>
      </c>
      <c r="G175" s="125" t="str">
        <f>IF(原始数据!F175="","",原始数据!F175)</f>
        <v/>
      </c>
      <c r="H175" s="125">
        <f>IF(原始数据!G175="","",原始数据!G175)</f>
        <v>3</v>
      </c>
      <c r="I175" s="125" t="str">
        <f>原始数据!J175</f>
        <v/>
      </c>
      <c r="J175" s="125" t="str">
        <f>IF((原始数据!V175)="","",4-原始数据!V175)</f>
        <v/>
      </c>
      <c r="K175" s="125" t="str">
        <f t="shared" si="6"/>
        <v/>
      </c>
      <c r="L175" s="125">
        <f t="shared" si="7"/>
        <v>0</v>
      </c>
      <c r="M175" s="126" t="str">
        <f>IF(I175="","",_xlfn.XLOOKUP($I175,各类选项!$N$2:$N$22,各类选项!O$2:O$22))</f>
        <v/>
      </c>
      <c r="N175" s="126"/>
      <c r="O175" s="127"/>
      <c r="P175" s="128"/>
      <c r="Q175" s="128"/>
      <c r="R175" s="128"/>
      <c r="S175" s="128"/>
      <c r="T175" s="128"/>
      <c r="U175" s="126" t="str">
        <f>IF(I175="","",_xlfn.XLOOKUP($I175,各类选项!$N$2:$N$22,各类选项!P$2:P$22))</f>
        <v/>
      </c>
      <c r="V175" s="126"/>
      <c r="W175" s="129"/>
      <c r="X175" s="130"/>
      <c r="Y175" s="130"/>
      <c r="Z175" s="130"/>
      <c r="AA175" s="130"/>
      <c r="AB175" s="130"/>
      <c r="AC175" s="126" t="str">
        <f>IF(I175="","",_xlfn.XLOOKUP($I175,各类选项!$N$2:$N$22,各类选项!Q$2:Q$22))</f>
        <v/>
      </c>
      <c r="AD175" s="126"/>
      <c r="AE175" s="127"/>
      <c r="AF175" s="128"/>
      <c r="AG175" s="128"/>
      <c r="AH175" s="128"/>
      <c r="AI175" s="128"/>
      <c r="AJ175" s="128"/>
      <c r="AK175" s="126" t="str">
        <f>IF(I175="","",_xlfn.XLOOKUP($I175,各类选项!$N$2:$N$22,各类选项!R$2:R$22))</f>
        <v/>
      </c>
      <c r="AL175" s="126"/>
      <c r="AM175" s="129"/>
      <c r="AN175" s="130"/>
      <c r="AO175" s="130"/>
      <c r="AP175" s="130"/>
      <c r="AQ175" s="130"/>
      <c r="AR175" s="130"/>
      <c r="AS175" s="126" t="str">
        <f>IF(原始数据!L175="","",原始数据!L175)</f>
        <v/>
      </c>
      <c r="AT175" s="126" t="str">
        <f>IF(原始数据!AZ175="","",原始数据!AZ175)</f>
        <v/>
      </c>
      <c r="AU175" s="131"/>
      <c r="AV175" s="131"/>
      <c r="AW175" s="131"/>
      <c r="AX175" s="131"/>
      <c r="AY175" s="132"/>
      <c r="AZ175" s="133"/>
      <c r="BA175" s="133"/>
      <c r="BB175" s="95"/>
      <c r="BC175" s="95"/>
    </row>
    <row r="176" spans="1:55">
      <c r="A176" s="115">
        <f>输入错误检查!B175+_xlfn.IFS(K176="",0,K176=0,0,K176=1,1)</f>
        <v>0</v>
      </c>
      <c r="C176" s="125" t="str">
        <f>IF(原始数据!B176="","",原始数据!B176)</f>
        <v/>
      </c>
      <c r="D176" s="125" t="str">
        <f>IF(原始数据!C176="","",原始数据!C176)</f>
        <v/>
      </c>
      <c r="E176" s="125" t="str">
        <f>IF(原始数据!D176="","",原始数据!D176)</f>
        <v/>
      </c>
      <c r="F176" s="125" t="str">
        <f>IF(原始数据!E176="","",原始数据!E176)</f>
        <v/>
      </c>
      <c r="G176" s="125" t="str">
        <f>IF(原始数据!F176="","",原始数据!F176)</f>
        <v/>
      </c>
      <c r="H176" s="125">
        <f>IF(原始数据!G176="","",原始数据!G176)</f>
        <v>3</v>
      </c>
      <c r="I176" s="125" t="str">
        <f>原始数据!J176</f>
        <v/>
      </c>
      <c r="J176" s="125" t="str">
        <f>IF((原始数据!V176)="","",4-原始数据!V176)</f>
        <v/>
      </c>
      <c r="K176" s="125" t="str">
        <f t="shared" si="6"/>
        <v/>
      </c>
      <c r="L176" s="125">
        <f t="shared" si="7"/>
        <v>0</v>
      </c>
      <c r="M176" s="126" t="str">
        <f>IF(I176="","",_xlfn.XLOOKUP($I176,各类选项!$N$2:$N$22,各类选项!O$2:O$22))</f>
        <v/>
      </c>
      <c r="N176" s="126"/>
      <c r="O176" s="127"/>
      <c r="P176" s="128"/>
      <c r="Q176" s="128"/>
      <c r="R176" s="128"/>
      <c r="S176" s="128"/>
      <c r="T176" s="128"/>
      <c r="U176" s="126" t="str">
        <f>IF(I176="","",_xlfn.XLOOKUP($I176,各类选项!$N$2:$N$22,各类选项!P$2:P$22))</f>
        <v/>
      </c>
      <c r="V176" s="126"/>
      <c r="W176" s="129"/>
      <c r="X176" s="130"/>
      <c r="Y176" s="130"/>
      <c r="Z176" s="130"/>
      <c r="AA176" s="130"/>
      <c r="AB176" s="130"/>
      <c r="AC176" s="126" t="str">
        <f>IF(I176="","",_xlfn.XLOOKUP($I176,各类选项!$N$2:$N$22,各类选项!Q$2:Q$22))</f>
        <v/>
      </c>
      <c r="AD176" s="126"/>
      <c r="AE176" s="127"/>
      <c r="AF176" s="128"/>
      <c r="AG176" s="128"/>
      <c r="AH176" s="128"/>
      <c r="AI176" s="128"/>
      <c r="AJ176" s="128"/>
      <c r="AK176" s="126" t="str">
        <f>IF(I176="","",_xlfn.XLOOKUP($I176,各类选项!$N$2:$N$22,各类选项!R$2:R$22))</f>
        <v/>
      </c>
      <c r="AL176" s="126"/>
      <c r="AM176" s="129"/>
      <c r="AN176" s="130"/>
      <c r="AO176" s="130"/>
      <c r="AP176" s="130"/>
      <c r="AQ176" s="130"/>
      <c r="AR176" s="130"/>
      <c r="AS176" s="126" t="str">
        <f>IF(原始数据!L176="","",原始数据!L176)</f>
        <v/>
      </c>
      <c r="AT176" s="126" t="str">
        <f>IF(原始数据!AZ176="","",原始数据!AZ176)</f>
        <v/>
      </c>
      <c r="AU176" s="131"/>
      <c r="AV176" s="131"/>
      <c r="AW176" s="131"/>
      <c r="AX176" s="131"/>
      <c r="AY176" s="132"/>
      <c r="AZ176" s="133"/>
      <c r="BA176" s="133"/>
      <c r="BB176" s="95"/>
      <c r="BC176" s="95"/>
    </row>
    <row r="177" spans="1:55">
      <c r="A177" s="115">
        <f>输入错误检查!B176+_xlfn.IFS(K177="",0,K177=0,0,K177=1,1)</f>
        <v>0</v>
      </c>
      <c r="C177" s="125" t="str">
        <f>IF(原始数据!B177="","",原始数据!B177)</f>
        <v/>
      </c>
      <c r="D177" s="125" t="str">
        <f>IF(原始数据!C177="","",原始数据!C177)</f>
        <v/>
      </c>
      <c r="E177" s="125" t="str">
        <f>IF(原始数据!D177="","",原始数据!D177)</f>
        <v/>
      </c>
      <c r="F177" s="125" t="str">
        <f>IF(原始数据!E177="","",原始数据!E177)</f>
        <v/>
      </c>
      <c r="G177" s="125" t="str">
        <f>IF(原始数据!F177="","",原始数据!F177)</f>
        <v/>
      </c>
      <c r="H177" s="125">
        <f>IF(原始数据!G177="","",原始数据!G177)</f>
        <v>4</v>
      </c>
      <c r="I177" s="125" t="str">
        <f>原始数据!J177</f>
        <v/>
      </c>
      <c r="J177" s="125" t="str">
        <f>IF((原始数据!V177)="","",4-原始数据!V177)</f>
        <v/>
      </c>
      <c r="K177" s="125" t="str">
        <f t="shared" si="6"/>
        <v/>
      </c>
      <c r="L177" s="125">
        <f t="shared" si="7"/>
        <v>0</v>
      </c>
      <c r="M177" s="126" t="str">
        <f>IF(I177="","",_xlfn.XLOOKUP($I177,各类选项!$N$2:$N$22,各类选项!O$2:O$22))</f>
        <v/>
      </c>
      <c r="N177" s="126"/>
      <c r="O177" s="127"/>
      <c r="P177" s="128"/>
      <c r="Q177" s="128"/>
      <c r="R177" s="128"/>
      <c r="S177" s="128"/>
      <c r="T177" s="128"/>
      <c r="U177" s="126" t="str">
        <f>IF(I177="","",_xlfn.XLOOKUP($I177,各类选项!$N$2:$N$22,各类选项!P$2:P$22))</f>
        <v/>
      </c>
      <c r="V177" s="126"/>
      <c r="W177" s="129"/>
      <c r="X177" s="130"/>
      <c r="Y177" s="130"/>
      <c r="Z177" s="130"/>
      <c r="AA177" s="130"/>
      <c r="AB177" s="130"/>
      <c r="AC177" s="126" t="str">
        <f>IF(I177="","",_xlfn.XLOOKUP($I177,各类选项!$N$2:$N$22,各类选项!Q$2:Q$22))</f>
        <v/>
      </c>
      <c r="AD177" s="126"/>
      <c r="AE177" s="127"/>
      <c r="AF177" s="128"/>
      <c r="AG177" s="128"/>
      <c r="AH177" s="128"/>
      <c r="AI177" s="128"/>
      <c r="AJ177" s="128"/>
      <c r="AK177" s="126" t="str">
        <f>IF(I177="","",_xlfn.XLOOKUP($I177,各类选项!$N$2:$N$22,各类选项!R$2:R$22))</f>
        <v/>
      </c>
      <c r="AL177" s="126"/>
      <c r="AM177" s="129"/>
      <c r="AN177" s="130"/>
      <c r="AO177" s="130"/>
      <c r="AP177" s="130"/>
      <c r="AQ177" s="130"/>
      <c r="AR177" s="130"/>
      <c r="AS177" s="126" t="str">
        <f>IF(原始数据!L177="","",原始数据!L177)</f>
        <v/>
      </c>
      <c r="AT177" s="126" t="str">
        <f>IF(原始数据!AZ177="","",原始数据!AZ177)</f>
        <v/>
      </c>
      <c r="AU177" s="131"/>
      <c r="AV177" s="131"/>
      <c r="AW177" s="131"/>
      <c r="AX177" s="131"/>
      <c r="AY177" s="132"/>
      <c r="AZ177" s="133"/>
      <c r="BA177" s="133"/>
      <c r="BB177" s="95"/>
      <c r="BC177" s="95"/>
    </row>
    <row r="178" spans="1:55">
      <c r="A178" s="115">
        <f>输入错误检查!B177+_xlfn.IFS(K178="",0,K178=0,0,K178=1,1)</f>
        <v>0</v>
      </c>
      <c r="C178" s="125" t="str">
        <f>IF(原始数据!B178="","",原始数据!B178)</f>
        <v/>
      </c>
      <c r="D178" s="125" t="str">
        <f>IF(原始数据!C178="","",原始数据!C178)</f>
        <v/>
      </c>
      <c r="E178" s="125" t="str">
        <f>IF(原始数据!D178="","",原始数据!D178)</f>
        <v/>
      </c>
      <c r="F178" s="125" t="str">
        <f>IF(原始数据!E178="","",原始数据!E178)</f>
        <v/>
      </c>
      <c r="G178" s="125" t="str">
        <f>IF(原始数据!F178="","",原始数据!F178)</f>
        <v/>
      </c>
      <c r="H178" s="125">
        <f>IF(原始数据!G178="","",原始数据!G178)</f>
        <v>4</v>
      </c>
      <c r="I178" s="125" t="str">
        <f>原始数据!J178</f>
        <v/>
      </c>
      <c r="J178" s="125" t="str">
        <f>IF((原始数据!V178)="","",4-原始数据!V178)</f>
        <v/>
      </c>
      <c r="K178" s="125" t="str">
        <f t="shared" si="6"/>
        <v/>
      </c>
      <c r="L178" s="125">
        <f t="shared" si="7"/>
        <v>0</v>
      </c>
      <c r="M178" s="126" t="str">
        <f>IF(I178="","",_xlfn.XLOOKUP($I178,各类选项!$N$2:$N$22,各类选项!O$2:O$22))</f>
        <v/>
      </c>
      <c r="N178" s="126"/>
      <c r="O178" s="127"/>
      <c r="P178" s="128"/>
      <c r="Q178" s="128"/>
      <c r="R178" s="128"/>
      <c r="S178" s="128"/>
      <c r="T178" s="128"/>
      <c r="U178" s="126" t="str">
        <f>IF(I178="","",_xlfn.XLOOKUP($I178,各类选项!$N$2:$N$22,各类选项!P$2:P$22))</f>
        <v/>
      </c>
      <c r="V178" s="126"/>
      <c r="W178" s="129"/>
      <c r="X178" s="130"/>
      <c r="Y178" s="130"/>
      <c r="Z178" s="130"/>
      <c r="AA178" s="130"/>
      <c r="AB178" s="130"/>
      <c r="AC178" s="126" t="str">
        <f>IF(I178="","",_xlfn.XLOOKUP($I178,各类选项!$N$2:$N$22,各类选项!Q$2:Q$22))</f>
        <v/>
      </c>
      <c r="AD178" s="126"/>
      <c r="AE178" s="127"/>
      <c r="AF178" s="128"/>
      <c r="AG178" s="128"/>
      <c r="AH178" s="128"/>
      <c r="AI178" s="128"/>
      <c r="AJ178" s="128"/>
      <c r="AK178" s="126" t="str">
        <f>IF(I178="","",_xlfn.XLOOKUP($I178,各类选项!$N$2:$N$22,各类选项!R$2:R$22))</f>
        <v/>
      </c>
      <c r="AL178" s="126"/>
      <c r="AM178" s="129"/>
      <c r="AN178" s="130"/>
      <c r="AO178" s="130"/>
      <c r="AP178" s="130"/>
      <c r="AQ178" s="130"/>
      <c r="AR178" s="130"/>
      <c r="AS178" s="126" t="str">
        <f>IF(原始数据!L178="","",原始数据!L178)</f>
        <v/>
      </c>
      <c r="AT178" s="126" t="str">
        <f>IF(原始数据!AZ178="","",原始数据!AZ178)</f>
        <v/>
      </c>
      <c r="AU178" s="131"/>
      <c r="AV178" s="131"/>
      <c r="AW178" s="131"/>
      <c r="AX178" s="131"/>
      <c r="AY178" s="132"/>
      <c r="AZ178" s="133"/>
      <c r="BA178" s="133"/>
      <c r="BB178" s="95"/>
      <c r="BC178" s="95"/>
    </row>
    <row r="179" spans="1:55">
      <c r="A179" s="115">
        <f>输入错误检查!B178+_xlfn.IFS(K179="",0,K179=0,0,K179=1,1)</f>
        <v>0</v>
      </c>
      <c r="C179" s="125" t="str">
        <f>IF(原始数据!B179="","",原始数据!B179)</f>
        <v/>
      </c>
      <c r="D179" s="125" t="str">
        <f>IF(原始数据!C179="","",原始数据!C179)</f>
        <v/>
      </c>
      <c r="E179" s="125" t="str">
        <f>IF(原始数据!D179="","",原始数据!D179)</f>
        <v/>
      </c>
      <c r="F179" s="125" t="str">
        <f>IF(原始数据!E179="","",原始数据!E179)</f>
        <v/>
      </c>
      <c r="G179" s="125" t="str">
        <f>IF(原始数据!F179="","",原始数据!F179)</f>
        <v/>
      </c>
      <c r="H179" s="125">
        <f>IF(原始数据!G179="","",原始数据!G179)</f>
        <v>5</v>
      </c>
      <c r="I179" s="125" t="str">
        <f>原始数据!J179</f>
        <v/>
      </c>
      <c r="J179" s="125" t="str">
        <f>IF((原始数据!V179)="","",4-原始数据!V179)</f>
        <v/>
      </c>
      <c r="K179" s="125" t="str">
        <f t="shared" si="6"/>
        <v/>
      </c>
      <c r="L179" s="125">
        <f t="shared" si="7"/>
        <v>0</v>
      </c>
      <c r="M179" s="126" t="str">
        <f>IF(I179="","",_xlfn.XLOOKUP($I179,各类选项!$N$2:$N$22,各类选项!O$2:O$22))</f>
        <v/>
      </c>
      <c r="N179" s="126"/>
      <c r="O179" s="127"/>
      <c r="P179" s="128"/>
      <c r="Q179" s="128"/>
      <c r="R179" s="128"/>
      <c r="S179" s="128"/>
      <c r="T179" s="128"/>
      <c r="U179" s="126" t="str">
        <f>IF(I179="","",_xlfn.XLOOKUP($I179,各类选项!$N$2:$N$22,各类选项!P$2:P$22))</f>
        <v/>
      </c>
      <c r="V179" s="126"/>
      <c r="W179" s="129"/>
      <c r="X179" s="130"/>
      <c r="Y179" s="130"/>
      <c r="Z179" s="130"/>
      <c r="AA179" s="130"/>
      <c r="AB179" s="130"/>
      <c r="AC179" s="126" t="str">
        <f>IF(I179="","",_xlfn.XLOOKUP($I179,各类选项!$N$2:$N$22,各类选项!Q$2:Q$22))</f>
        <v/>
      </c>
      <c r="AD179" s="126"/>
      <c r="AE179" s="127"/>
      <c r="AF179" s="128"/>
      <c r="AG179" s="128"/>
      <c r="AH179" s="128"/>
      <c r="AI179" s="128"/>
      <c r="AJ179" s="128"/>
      <c r="AK179" s="126" t="str">
        <f>IF(I179="","",_xlfn.XLOOKUP($I179,各类选项!$N$2:$N$22,各类选项!R$2:R$22))</f>
        <v/>
      </c>
      <c r="AL179" s="126"/>
      <c r="AM179" s="129"/>
      <c r="AN179" s="130"/>
      <c r="AO179" s="130"/>
      <c r="AP179" s="130"/>
      <c r="AQ179" s="130"/>
      <c r="AR179" s="130"/>
      <c r="AS179" s="126" t="str">
        <f>IF(原始数据!L179="","",原始数据!L179)</f>
        <v/>
      </c>
      <c r="AT179" s="126" t="str">
        <f>IF(原始数据!AZ179="","",原始数据!AZ179)</f>
        <v/>
      </c>
      <c r="AU179" s="131"/>
      <c r="AV179" s="131"/>
      <c r="AW179" s="131"/>
      <c r="AX179" s="131"/>
      <c r="AY179" s="132"/>
      <c r="AZ179" s="133"/>
      <c r="BA179" s="133"/>
    </row>
    <row r="180" spans="1:55">
      <c r="A180" s="115">
        <f>输入错误检查!B179+_xlfn.IFS(K180="",0,K180=0,0,K180=1,1)</f>
        <v>0</v>
      </c>
      <c r="C180" s="125" t="str">
        <f>IF(原始数据!B180="","",原始数据!B180)</f>
        <v/>
      </c>
      <c r="D180" s="125" t="str">
        <f>IF(原始数据!C180="","",原始数据!C180)</f>
        <v/>
      </c>
      <c r="E180" s="125" t="str">
        <f>IF(原始数据!D180="","",原始数据!D180)</f>
        <v/>
      </c>
      <c r="F180" s="125" t="str">
        <f>IF(原始数据!E180="","",原始数据!E180)</f>
        <v/>
      </c>
      <c r="G180" s="125" t="str">
        <f>IF(原始数据!F180="","",原始数据!F180)</f>
        <v/>
      </c>
      <c r="H180" s="125">
        <f>IF(原始数据!G180="","",原始数据!G180)</f>
        <v>5</v>
      </c>
      <c r="I180" s="125" t="str">
        <f>原始数据!J180</f>
        <v/>
      </c>
      <c r="J180" s="125" t="str">
        <f>IF((原始数据!V180)="","",4-原始数据!V180)</f>
        <v/>
      </c>
      <c r="K180" s="125" t="str">
        <f t="shared" si="6"/>
        <v/>
      </c>
      <c r="L180" s="125">
        <f t="shared" si="7"/>
        <v>0</v>
      </c>
      <c r="M180" s="126" t="str">
        <f>IF(I180="","",_xlfn.XLOOKUP($I180,各类选项!$N$2:$N$22,各类选项!O$2:O$22))</f>
        <v/>
      </c>
      <c r="N180" s="126"/>
      <c r="O180" s="127"/>
      <c r="P180" s="128"/>
      <c r="Q180" s="128"/>
      <c r="R180" s="128"/>
      <c r="S180" s="128"/>
      <c r="T180" s="128"/>
      <c r="U180" s="126" t="str">
        <f>IF(I180="","",_xlfn.XLOOKUP($I180,各类选项!$N$2:$N$22,各类选项!P$2:P$22))</f>
        <v/>
      </c>
      <c r="V180" s="126"/>
      <c r="W180" s="129"/>
      <c r="X180" s="130"/>
      <c r="Y180" s="130"/>
      <c r="Z180" s="130"/>
      <c r="AA180" s="130"/>
      <c r="AB180" s="130"/>
      <c r="AC180" s="126" t="str">
        <f>IF(I180="","",_xlfn.XLOOKUP($I180,各类选项!$N$2:$N$22,各类选项!Q$2:Q$22))</f>
        <v/>
      </c>
      <c r="AD180" s="126"/>
      <c r="AE180" s="127"/>
      <c r="AF180" s="128"/>
      <c r="AG180" s="128"/>
      <c r="AH180" s="128"/>
      <c r="AI180" s="128"/>
      <c r="AJ180" s="128"/>
      <c r="AK180" s="126" t="str">
        <f>IF(I180="","",_xlfn.XLOOKUP($I180,各类选项!$N$2:$N$22,各类选项!R$2:R$22))</f>
        <v/>
      </c>
      <c r="AL180" s="126"/>
      <c r="AM180" s="129"/>
      <c r="AN180" s="130"/>
      <c r="AO180" s="130"/>
      <c r="AP180" s="130"/>
      <c r="AQ180" s="130"/>
      <c r="AR180" s="130"/>
      <c r="AS180" s="126" t="str">
        <f>IF(原始数据!L180="","",原始数据!L180)</f>
        <v/>
      </c>
      <c r="AT180" s="126" t="str">
        <f>IF(原始数据!AZ180="","",原始数据!AZ180)</f>
        <v/>
      </c>
      <c r="AU180" s="131"/>
      <c r="AV180" s="131"/>
      <c r="AW180" s="131"/>
      <c r="AX180" s="131"/>
      <c r="AY180" s="132"/>
      <c r="AZ180" s="133"/>
      <c r="BA180" s="133"/>
    </row>
    <row r="181" spans="1:55">
      <c r="A181" s="115">
        <f>输入错误检查!B180+_xlfn.IFS(K181="",0,K181=0,0,K181=1,1)</f>
        <v>0</v>
      </c>
      <c r="C181" s="125" t="str">
        <f>IF(原始数据!B181="","",原始数据!B181)</f>
        <v/>
      </c>
      <c r="D181" s="125" t="str">
        <f>IF(原始数据!C181="","",原始数据!C181)</f>
        <v/>
      </c>
      <c r="E181" s="125" t="str">
        <f>IF(原始数据!D181="","",原始数据!D181)</f>
        <v/>
      </c>
      <c r="F181" s="125" t="str">
        <f>IF(原始数据!E181="","",原始数据!E181)</f>
        <v/>
      </c>
      <c r="G181" s="125" t="str">
        <f>IF(原始数据!F181="","",原始数据!F181)</f>
        <v/>
      </c>
      <c r="H181" s="125" t="str">
        <f>IF(原始数据!G181="","",原始数据!G181)</f>
        <v>加</v>
      </c>
      <c r="I181" s="125" t="str">
        <f>原始数据!J181</f>
        <v/>
      </c>
      <c r="J181" s="125" t="str">
        <f>IF((原始数据!V181)="","",4-原始数据!V181)</f>
        <v/>
      </c>
      <c r="K181" s="125" t="str">
        <f t="shared" si="6"/>
        <v/>
      </c>
      <c r="L181" s="125">
        <f t="shared" si="7"/>
        <v>0</v>
      </c>
      <c r="M181" s="126" t="str">
        <f>IF(I181="","",_xlfn.XLOOKUP($I181,各类选项!$N$2:$N$22,各类选项!O$2:O$22))</f>
        <v/>
      </c>
      <c r="N181" s="126"/>
      <c r="O181" s="127"/>
      <c r="P181" s="128"/>
      <c r="Q181" s="128"/>
      <c r="R181" s="128"/>
      <c r="S181" s="128"/>
      <c r="T181" s="128"/>
      <c r="U181" s="126" t="str">
        <f>IF(I181="","",_xlfn.XLOOKUP($I181,各类选项!$N$2:$N$22,各类选项!P$2:P$22))</f>
        <v/>
      </c>
      <c r="V181" s="126"/>
      <c r="W181" s="129"/>
      <c r="X181" s="130"/>
      <c r="Y181" s="130"/>
      <c r="Z181" s="130"/>
      <c r="AA181" s="130"/>
      <c r="AB181" s="130"/>
      <c r="AC181" s="126" t="str">
        <f>IF(I181="","",_xlfn.XLOOKUP($I181,各类选项!$N$2:$N$22,各类选项!Q$2:Q$22))</f>
        <v/>
      </c>
      <c r="AD181" s="126"/>
      <c r="AE181" s="127"/>
      <c r="AF181" s="128"/>
      <c r="AG181" s="128"/>
      <c r="AH181" s="128"/>
      <c r="AI181" s="128"/>
      <c r="AJ181" s="128"/>
      <c r="AK181" s="126" t="str">
        <f>IF(I181="","",_xlfn.XLOOKUP($I181,各类选项!$N$2:$N$22,各类选项!R$2:R$22))</f>
        <v/>
      </c>
      <c r="AL181" s="126"/>
      <c r="AM181" s="129"/>
      <c r="AN181" s="130"/>
      <c r="AO181" s="130"/>
      <c r="AP181" s="130"/>
      <c r="AQ181" s="130"/>
      <c r="AR181" s="130"/>
      <c r="AS181" s="126" t="str">
        <f>IF(原始数据!L181="","",原始数据!L181)</f>
        <v/>
      </c>
      <c r="AT181" s="126" t="str">
        <f>IF(原始数据!AZ181="","",原始数据!AZ181)</f>
        <v/>
      </c>
      <c r="AU181" s="131"/>
      <c r="AV181" s="131"/>
      <c r="AW181" s="131"/>
      <c r="AX181" s="131"/>
      <c r="AY181" s="132"/>
      <c r="AZ181" s="133"/>
      <c r="BA181" s="133"/>
    </row>
    <row r="182" spans="1:55">
      <c r="A182" s="115">
        <f>输入错误检查!B181+_xlfn.IFS(K182="",0,K182=0,0,K182=1,1)</f>
        <v>0</v>
      </c>
      <c r="C182" s="125" t="str">
        <f>IF(原始数据!B182="","",原始数据!B182)</f>
        <v/>
      </c>
      <c r="D182" s="125" t="str">
        <f>IF(原始数据!C182="","",原始数据!C182)</f>
        <v/>
      </c>
      <c r="E182" s="125" t="str">
        <f>IF(原始数据!D182="","",原始数据!D182)</f>
        <v/>
      </c>
      <c r="F182" s="125" t="str">
        <f>IF(原始数据!E182="","",原始数据!E182)</f>
        <v/>
      </c>
      <c r="G182" s="125" t="str">
        <f>IF(原始数据!F182="","",原始数据!F182)</f>
        <v/>
      </c>
      <c r="H182" s="125" t="str">
        <f>IF(原始数据!G182="","",原始数据!G182)</f>
        <v>加</v>
      </c>
      <c r="I182" s="125" t="str">
        <f>原始数据!J182</f>
        <v/>
      </c>
      <c r="J182" s="125" t="str">
        <f>IF((原始数据!V182)="","",4-原始数据!V182)</f>
        <v/>
      </c>
      <c r="K182" s="125" t="str">
        <f t="shared" si="6"/>
        <v/>
      </c>
      <c r="L182" s="125">
        <f t="shared" si="7"/>
        <v>0</v>
      </c>
      <c r="M182" s="126" t="str">
        <f>IF(I182="","",_xlfn.XLOOKUP($I182,各类选项!$N$2:$N$22,各类选项!O$2:O$22))</f>
        <v/>
      </c>
      <c r="N182" s="126"/>
      <c r="O182" s="127"/>
      <c r="P182" s="128"/>
      <c r="Q182" s="128"/>
      <c r="R182" s="128"/>
      <c r="S182" s="128"/>
      <c r="T182" s="128"/>
      <c r="U182" s="126" t="str">
        <f>IF(I182="","",_xlfn.XLOOKUP($I182,各类选项!$N$2:$N$22,各类选项!P$2:P$22))</f>
        <v/>
      </c>
      <c r="V182" s="126"/>
      <c r="W182" s="129"/>
      <c r="X182" s="130"/>
      <c r="Y182" s="130"/>
      <c r="Z182" s="130"/>
      <c r="AA182" s="130"/>
      <c r="AB182" s="130"/>
      <c r="AC182" s="126" t="str">
        <f>IF(I182="","",_xlfn.XLOOKUP($I182,各类选项!$N$2:$N$22,各类选项!Q$2:Q$22))</f>
        <v/>
      </c>
      <c r="AD182" s="126"/>
      <c r="AE182" s="127"/>
      <c r="AF182" s="128"/>
      <c r="AG182" s="128"/>
      <c r="AH182" s="128"/>
      <c r="AI182" s="128"/>
      <c r="AJ182" s="128"/>
      <c r="AK182" s="126" t="str">
        <f>IF(I182="","",_xlfn.XLOOKUP($I182,各类选项!$N$2:$N$22,各类选项!R$2:R$22))</f>
        <v/>
      </c>
      <c r="AL182" s="126"/>
      <c r="AM182" s="129"/>
      <c r="AN182" s="130"/>
      <c r="AO182" s="130"/>
      <c r="AP182" s="130"/>
      <c r="AQ182" s="130"/>
      <c r="AR182" s="130"/>
      <c r="AS182" s="126" t="str">
        <f>IF(原始数据!L182="","",原始数据!L182)</f>
        <v/>
      </c>
      <c r="AT182" s="126" t="str">
        <f>IF(原始数据!AZ182="","",原始数据!AZ182)</f>
        <v/>
      </c>
      <c r="AU182" s="131"/>
      <c r="AV182" s="131"/>
      <c r="AW182" s="131"/>
      <c r="AX182" s="131"/>
      <c r="AY182" s="132"/>
      <c r="AZ182" s="133"/>
      <c r="BA182" s="133"/>
    </row>
    <row r="183" spans="1:55">
      <c r="A183" s="115">
        <f>输入错误检查!B182+_xlfn.IFS(K183="",0,K183=0,0,K183=1,1)</f>
        <v>0</v>
      </c>
      <c r="C183" s="125" t="str">
        <f>IF(原始数据!B183="","",原始数据!B183)</f>
        <v/>
      </c>
      <c r="D183" s="125" t="str">
        <f>IF(原始数据!C183="","",原始数据!C183)</f>
        <v/>
      </c>
      <c r="E183" s="125" t="str">
        <f>IF(原始数据!D183="","",原始数据!D183)</f>
        <v/>
      </c>
      <c r="F183" s="125" t="str">
        <f>IF(原始数据!E183="","",原始数据!E183)</f>
        <v/>
      </c>
      <c r="G183" s="125" t="str">
        <f>IF(原始数据!F183="","",原始数据!F183)</f>
        <v/>
      </c>
      <c r="H183" s="125">
        <f>IF(原始数据!G183="","",原始数据!G183)</f>
        <v>1</v>
      </c>
      <c r="I183" s="125" t="str">
        <f>原始数据!J183</f>
        <v/>
      </c>
      <c r="J183" s="125" t="str">
        <f>IF((原始数据!V183)="","",4-原始数据!V183)</f>
        <v/>
      </c>
      <c r="K183" s="125" t="str">
        <f t="shared" si="6"/>
        <v/>
      </c>
      <c r="L183" s="125">
        <f t="shared" si="7"/>
        <v>0</v>
      </c>
      <c r="M183" s="126" t="str">
        <f>IF(I183="","",_xlfn.XLOOKUP($I183,各类选项!$N$2:$N$22,各类选项!O$2:O$22))</f>
        <v/>
      </c>
      <c r="N183" s="139"/>
      <c r="O183" s="129"/>
      <c r="P183" s="130"/>
      <c r="Q183" s="130"/>
      <c r="R183" s="130"/>
      <c r="S183" s="130"/>
      <c r="T183" s="130"/>
      <c r="U183" s="126" t="str">
        <f>IF(I183="","",_xlfn.XLOOKUP($I183,各类选项!$N$2:$N$22,各类选项!P$2:P$22))</f>
        <v/>
      </c>
      <c r="V183" s="139"/>
      <c r="W183" s="127"/>
      <c r="X183" s="128"/>
      <c r="Y183" s="128"/>
      <c r="Z183" s="128"/>
      <c r="AA183" s="128"/>
      <c r="AB183" s="128"/>
      <c r="AC183" s="126" t="str">
        <f>IF(I183="","",_xlfn.XLOOKUP($I183,各类选项!$N$2:$N$22,各类选项!Q$2:Q$22))</f>
        <v/>
      </c>
      <c r="AD183" s="139"/>
      <c r="AE183" s="129"/>
      <c r="AF183" s="130"/>
      <c r="AG183" s="130"/>
      <c r="AH183" s="130"/>
      <c r="AI183" s="130"/>
      <c r="AJ183" s="130"/>
      <c r="AK183" s="126" t="str">
        <f>IF(I183="","",_xlfn.XLOOKUP($I183,各类选项!$N$2:$N$22,各类选项!R$2:R$22))</f>
        <v/>
      </c>
      <c r="AL183" s="139"/>
      <c r="AM183" s="127"/>
      <c r="AN183" s="128"/>
      <c r="AO183" s="128"/>
      <c r="AP183" s="128"/>
      <c r="AQ183" s="128"/>
      <c r="AR183" s="128"/>
      <c r="AS183" s="126" t="str">
        <f>IF(原始数据!L183="","",原始数据!L183)</f>
        <v/>
      </c>
      <c r="AT183" s="126" t="str">
        <f>IF(原始数据!AZ183="","",原始数据!AZ183)</f>
        <v/>
      </c>
      <c r="AU183" s="137"/>
      <c r="AV183" s="137"/>
      <c r="AW183" s="137"/>
      <c r="AX183" s="137"/>
      <c r="AY183" s="138"/>
      <c r="AZ183" s="133"/>
      <c r="BA183" s="133"/>
      <c r="BB183" s="134"/>
      <c r="BC183" s="134"/>
    </row>
    <row r="184" spans="1:55">
      <c r="A184" s="115">
        <f>输入错误检查!B183+_xlfn.IFS(K184="",0,K184=0,0,K184=1,1)</f>
        <v>0</v>
      </c>
      <c r="C184" s="125" t="str">
        <f>IF(原始数据!B184="","",原始数据!B184)</f>
        <v/>
      </c>
      <c r="D184" s="125" t="str">
        <f>IF(原始数据!C184="","",原始数据!C184)</f>
        <v/>
      </c>
      <c r="E184" s="125" t="str">
        <f>IF(原始数据!D184="","",原始数据!D184)</f>
        <v/>
      </c>
      <c r="F184" s="125" t="str">
        <f>IF(原始数据!E184="","",原始数据!E184)</f>
        <v/>
      </c>
      <c r="G184" s="125" t="str">
        <f>IF(原始数据!F184="","",原始数据!F184)</f>
        <v/>
      </c>
      <c r="H184" s="125">
        <f>IF(原始数据!G184="","",原始数据!G184)</f>
        <v>1</v>
      </c>
      <c r="I184" s="125" t="str">
        <f>原始数据!J184</f>
        <v/>
      </c>
      <c r="J184" s="125" t="str">
        <f>IF((原始数据!V184)="","",4-原始数据!V184)</f>
        <v/>
      </c>
      <c r="K184" s="125" t="str">
        <f t="shared" si="6"/>
        <v/>
      </c>
      <c r="L184" s="125">
        <f t="shared" si="7"/>
        <v>0</v>
      </c>
      <c r="M184" s="126" t="str">
        <f>IF(I184="","",_xlfn.XLOOKUP($I184,各类选项!$N$2:$N$22,各类选项!O$2:O$22))</f>
        <v/>
      </c>
      <c r="N184" s="139"/>
      <c r="O184" s="129"/>
      <c r="P184" s="130"/>
      <c r="Q184" s="130"/>
      <c r="R184" s="130"/>
      <c r="S184" s="130"/>
      <c r="T184" s="130"/>
      <c r="U184" s="126" t="str">
        <f>IF(I184="","",_xlfn.XLOOKUP($I184,各类选项!$N$2:$N$22,各类选项!P$2:P$22))</f>
        <v/>
      </c>
      <c r="V184" s="139"/>
      <c r="W184" s="127"/>
      <c r="X184" s="128"/>
      <c r="Y184" s="128"/>
      <c r="Z184" s="128"/>
      <c r="AA184" s="128"/>
      <c r="AB184" s="128"/>
      <c r="AC184" s="126" t="str">
        <f>IF(I184="","",_xlfn.XLOOKUP($I184,各类选项!$N$2:$N$22,各类选项!Q$2:Q$22))</f>
        <v/>
      </c>
      <c r="AD184" s="139"/>
      <c r="AE184" s="129"/>
      <c r="AF184" s="130"/>
      <c r="AG184" s="130"/>
      <c r="AH184" s="130"/>
      <c r="AI184" s="130"/>
      <c r="AJ184" s="130"/>
      <c r="AK184" s="126" t="str">
        <f>IF(I184="","",_xlfn.XLOOKUP($I184,各类选项!$N$2:$N$22,各类选项!R$2:R$22))</f>
        <v/>
      </c>
      <c r="AL184" s="139"/>
      <c r="AM184" s="127"/>
      <c r="AN184" s="128"/>
      <c r="AO184" s="128"/>
      <c r="AP184" s="128"/>
      <c r="AQ184" s="128"/>
      <c r="AR184" s="128"/>
      <c r="AS184" s="126" t="str">
        <f>IF(原始数据!L184="","",原始数据!L184)</f>
        <v/>
      </c>
      <c r="AT184" s="126" t="str">
        <f>IF(原始数据!AZ184="","",原始数据!AZ184)</f>
        <v/>
      </c>
      <c r="AU184" s="137"/>
      <c r="AV184" s="137"/>
      <c r="AW184" s="137"/>
      <c r="AX184" s="137"/>
      <c r="AY184" s="138"/>
      <c r="AZ184" s="133"/>
      <c r="BA184" s="133"/>
      <c r="BB184" s="95"/>
      <c r="BC184" s="95"/>
    </row>
    <row r="185" spans="1:55">
      <c r="A185" s="115">
        <f>输入错误检查!B184+_xlfn.IFS(K185="",0,K185=0,0,K185=1,1)</f>
        <v>0</v>
      </c>
      <c r="C185" s="125" t="str">
        <f>IF(原始数据!B185="","",原始数据!B185)</f>
        <v/>
      </c>
      <c r="D185" s="125" t="str">
        <f>IF(原始数据!C185="","",原始数据!C185)</f>
        <v/>
      </c>
      <c r="E185" s="125" t="str">
        <f>IF(原始数据!D185="","",原始数据!D185)</f>
        <v/>
      </c>
      <c r="F185" s="125" t="str">
        <f>IF(原始数据!E185="","",原始数据!E185)</f>
        <v/>
      </c>
      <c r="G185" s="125" t="str">
        <f>IF(原始数据!F185="","",原始数据!F185)</f>
        <v/>
      </c>
      <c r="H185" s="125">
        <f>IF(原始数据!G185="","",原始数据!G185)</f>
        <v>2</v>
      </c>
      <c r="I185" s="125" t="str">
        <f>原始数据!J185</f>
        <v/>
      </c>
      <c r="J185" s="125" t="str">
        <f>IF((原始数据!V185)="","",4-原始数据!V185)</f>
        <v/>
      </c>
      <c r="K185" s="125" t="str">
        <f t="shared" si="6"/>
        <v/>
      </c>
      <c r="L185" s="125">
        <f t="shared" si="7"/>
        <v>0</v>
      </c>
      <c r="M185" s="126" t="str">
        <f>IF(I185="","",_xlfn.XLOOKUP($I185,各类选项!$N$2:$N$22,各类选项!O$2:O$22))</f>
        <v/>
      </c>
      <c r="N185" s="139"/>
      <c r="O185" s="129"/>
      <c r="P185" s="130"/>
      <c r="Q185" s="130"/>
      <c r="R185" s="130"/>
      <c r="S185" s="130"/>
      <c r="T185" s="130"/>
      <c r="U185" s="126" t="str">
        <f>IF(I185="","",_xlfn.XLOOKUP($I185,各类选项!$N$2:$N$22,各类选项!P$2:P$22))</f>
        <v/>
      </c>
      <c r="V185" s="139"/>
      <c r="W185" s="127"/>
      <c r="X185" s="128"/>
      <c r="Y185" s="128"/>
      <c r="Z185" s="128"/>
      <c r="AA185" s="128"/>
      <c r="AB185" s="128"/>
      <c r="AC185" s="126" t="str">
        <f>IF(I185="","",_xlfn.XLOOKUP($I185,各类选项!$N$2:$N$22,各类选项!Q$2:Q$22))</f>
        <v/>
      </c>
      <c r="AD185" s="139"/>
      <c r="AE185" s="129"/>
      <c r="AF185" s="130"/>
      <c r="AG185" s="130"/>
      <c r="AH185" s="130"/>
      <c r="AI185" s="130"/>
      <c r="AJ185" s="130"/>
      <c r="AK185" s="126" t="str">
        <f>IF(I185="","",_xlfn.XLOOKUP($I185,各类选项!$N$2:$N$22,各类选项!R$2:R$22))</f>
        <v/>
      </c>
      <c r="AL185" s="139"/>
      <c r="AM185" s="127"/>
      <c r="AN185" s="128"/>
      <c r="AO185" s="128"/>
      <c r="AP185" s="128"/>
      <c r="AQ185" s="128"/>
      <c r="AR185" s="128"/>
      <c r="AS185" s="126" t="str">
        <f>IF(原始数据!L185="","",原始数据!L185)</f>
        <v/>
      </c>
      <c r="AT185" s="126" t="str">
        <f>IF(原始数据!AZ185="","",原始数据!AZ185)</f>
        <v/>
      </c>
      <c r="AU185" s="137"/>
      <c r="AV185" s="137"/>
      <c r="AW185" s="137"/>
      <c r="AX185" s="137"/>
      <c r="AY185" s="138"/>
      <c r="AZ185" s="133"/>
      <c r="BA185" s="133"/>
      <c r="BB185" s="95"/>
      <c r="BC185" s="95"/>
    </row>
    <row r="186" spans="1:55">
      <c r="A186" s="115">
        <f>输入错误检查!B185+_xlfn.IFS(K186="",0,K186=0,0,K186=1,1)</f>
        <v>0</v>
      </c>
      <c r="C186" s="125" t="str">
        <f>IF(原始数据!B186="","",原始数据!B186)</f>
        <v/>
      </c>
      <c r="D186" s="125" t="str">
        <f>IF(原始数据!C186="","",原始数据!C186)</f>
        <v/>
      </c>
      <c r="E186" s="125" t="str">
        <f>IF(原始数据!D186="","",原始数据!D186)</f>
        <v/>
      </c>
      <c r="F186" s="125" t="str">
        <f>IF(原始数据!E186="","",原始数据!E186)</f>
        <v/>
      </c>
      <c r="G186" s="125" t="str">
        <f>IF(原始数据!F186="","",原始数据!F186)</f>
        <v/>
      </c>
      <c r="H186" s="125">
        <f>IF(原始数据!G186="","",原始数据!G186)</f>
        <v>2</v>
      </c>
      <c r="I186" s="125" t="str">
        <f>原始数据!J186</f>
        <v/>
      </c>
      <c r="J186" s="125" t="str">
        <f>IF((原始数据!V186)="","",4-原始数据!V186)</f>
        <v/>
      </c>
      <c r="K186" s="125" t="str">
        <f t="shared" si="6"/>
        <v/>
      </c>
      <c r="L186" s="125">
        <f t="shared" si="7"/>
        <v>0</v>
      </c>
      <c r="M186" s="126" t="str">
        <f>IF(I186="","",_xlfn.XLOOKUP($I186,各类选项!$N$2:$N$22,各类选项!O$2:O$22))</f>
        <v/>
      </c>
      <c r="N186" s="139"/>
      <c r="O186" s="129"/>
      <c r="P186" s="130"/>
      <c r="Q186" s="130"/>
      <c r="R186" s="130"/>
      <c r="S186" s="130"/>
      <c r="T186" s="130"/>
      <c r="U186" s="126" t="str">
        <f>IF(I186="","",_xlfn.XLOOKUP($I186,各类选项!$N$2:$N$22,各类选项!P$2:P$22))</f>
        <v/>
      </c>
      <c r="V186" s="139"/>
      <c r="W186" s="127"/>
      <c r="X186" s="128"/>
      <c r="Y186" s="128"/>
      <c r="Z186" s="128"/>
      <c r="AA186" s="128"/>
      <c r="AB186" s="128"/>
      <c r="AC186" s="126" t="str">
        <f>IF(I186="","",_xlfn.XLOOKUP($I186,各类选项!$N$2:$N$22,各类选项!Q$2:Q$22))</f>
        <v/>
      </c>
      <c r="AD186" s="139"/>
      <c r="AE186" s="129"/>
      <c r="AF186" s="130"/>
      <c r="AG186" s="130"/>
      <c r="AH186" s="130"/>
      <c r="AI186" s="130"/>
      <c r="AJ186" s="130"/>
      <c r="AK186" s="126" t="str">
        <f>IF(I186="","",_xlfn.XLOOKUP($I186,各类选项!$N$2:$N$22,各类选项!R$2:R$22))</f>
        <v/>
      </c>
      <c r="AL186" s="139"/>
      <c r="AM186" s="127"/>
      <c r="AN186" s="128"/>
      <c r="AO186" s="128"/>
      <c r="AP186" s="128"/>
      <c r="AQ186" s="128"/>
      <c r="AR186" s="128"/>
      <c r="AS186" s="126" t="str">
        <f>IF(原始数据!L186="","",原始数据!L186)</f>
        <v/>
      </c>
      <c r="AT186" s="126" t="str">
        <f>IF(原始数据!AZ186="","",原始数据!AZ186)</f>
        <v/>
      </c>
      <c r="AU186" s="137"/>
      <c r="AV186" s="137"/>
      <c r="AW186" s="137"/>
      <c r="AX186" s="137"/>
      <c r="AY186" s="138"/>
      <c r="AZ186" s="133"/>
      <c r="BA186" s="133"/>
      <c r="BB186" s="95"/>
      <c r="BC186" s="95"/>
    </row>
    <row r="187" spans="1:55">
      <c r="A187" s="115">
        <f>输入错误检查!B186+_xlfn.IFS(K187="",0,K187=0,0,K187=1,1)</f>
        <v>0</v>
      </c>
      <c r="C187" s="125" t="str">
        <f>IF(原始数据!B187="","",原始数据!B187)</f>
        <v/>
      </c>
      <c r="D187" s="125" t="str">
        <f>IF(原始数据!C187="","",原始数据!C187)</f>
        <v/>
      </c>
      <c r="E187" s="125" t="str">
        <f>IF(原始数据!D187="","",原始数据!D187)</f>
        <v/>
      </c>
      <c r="F187" s="125" t="str">
        <f>IF(原始数据!E187="","",原始数据!E187)</f>
        <v/>
      </c>
      <c r="G187" s="125" t="str">
        <f>IF(原始数据!F187="","",原始数据!F187)</f>
        <v/>
      </c>
      <c r="H187" s="125">
        <f>IF(原始数据!G187="","",原始数据!G187)</f>
        <v>3</v>
      </c>
      <c r="I187" s="125" t="str">
        <f>原始数据!J187</f>
        <v/>
      </c>
      <c r="J187" s="125" t="str">
        <f>IF((原始数据!V187)="","",4-原始数据!V187)</f>
        <v/>
      </c>
      <c r="K187" s="125" t="str">
        <f t="shared" si="6"/>
        <v/>
      </c>
      <c r="L187" s="125">
        <f t="shared" si="7"/>
        <v>0</v>
      </c>
      <c r="M187" s="126" t="str">
        <f>IF(I187="","",_xlfn.XLOOKUP($I187,各类选项!$N$2:$N$22,各类选项!O$2:O$22))</f>
        <v/>
      </c>
      <c r="N187" s="139"/>
      <c r="O187" s="129"/>
      <c r="P187" s="130"/>
      <c r="Q187" s="130"/>
      <c r="R187" s="130"/>
      <c r="S187" s="130"/>
      <c r="T187" s="130"/>
      <c r="U187" s="126" t="str">
        <f>IF(I187="","",_xlfn.XLOOKUP($I187,各类选项!$N$2:$N$22,各类选项!P$2:P$22))</f>
        <v/>
      </c>
      <c r="V187" s="139"/>
      <c r="W187" s="127"/>
      <c r="X187" s="128"/>
      <c r="Y187" s="128"/>
      <c r="Z187" s="128"/>
      <c r="AA187" s="128"/>
      <c r="AB187" s="128"/>
      <c r="AC187" s="126" t="str">
        <f>IF(I187="","",_xlfn.XLOOKUP($I187,各类选项!$N$2:$N$22,各类选项!Q$2:Q$22))</f>
        <v/>
      </c>
      <c r="AD187" s="139"/>
      <c r="AE187" s="129"/>
      <c r="AF187" s="130"/>
      <c r="AG187" s="130"/>
      <c r="AH187" s="130"/>
      <c r="AI187" s="130"/>
      <c r="AJ187" s="130"/>
      <c r="AK187" s="126" t="str">
        <f>IF(I187="","",_xlfn.XLOOKUP($I187,各类选项!$N$2:$N$22,各类选项!R$2:R$22))</f>
        <v/>
      </c>
      <c r="AL187" s="139"/>
      <c r="AM187" s="127"/>
      <c r="AN187" s="128"/>
      <c r="AO187" s="128"/>
      <c r="AP187" s="128"/>
      <c r="AQ187" s="128"/>
      <c r="AR187" s="128"/>
      <c r="AS187" s="126" t="str">
        <f>IF(原始数据!L187="","",原始数据!L187)</f>
        <v/>
      </c>
      <c r="AT187" s="126" t="str">
        <f>IF(原始数据!AZ187="","",原始数据!AZ187)</f>
        <v/>
      </c>
      <c r="AU187" s="137"/>
      <c r="AV187" s="137"/>
      <c r="AW187" s="137"/>
      <c r="AX187" s="137"/>
      <c r="AY187" s="138"/>
      <c r="AZ187" s="133"/>
      <c r="BA187" s="133"/>
      <c r="BB187" s="95"/>
      <c r="BC187" s="95"/>
    </row>
    <row r="188" spans="1:55">
      <c r="A188" s="115">
        <f>输入错误检查!B187+_xlfn.IFS(K188="",0,K188=0,0,K188=1,1)</f>
        <v>0</v>
      </c>
      <c r="C188" s="125" t="str">
        <f>IF(原始数据!B188="","",原始数据!B188)</f>
        <v/>
      </c>
      <c r="D188" s="125" t="str">
        <f>IF(原始数据!C188="","",原始数据!C188)</f>
        <v/>
      </c>
      <c r="E188" s="125" t="str">
        <f>IF(原始数据!D188="","",原始数据!D188)</f>
        <v/>
      </c>
      <c r="F188" s="125" t="str">
        <f>IF(原始数据!E188="","",原始数据!E188)</f>
        <v/>
      </c>
      <c r="G188" s="125" t="str">
        <f>IF(原始数据!F188="","",原始数据!F188)</f>
        <v/>
      </c>
      <c r="H188" s="125">
        <f>IF(原始数据!G188="","",原始数据!G188)</f>
        <v>3</v>
      </c>
      <c r="I188" s="125" t="str">
        <f>原始数据!J188</f>
        <v/>
      </c>
      <c r="J188" s="125" t="str">
        <f>IF((原始数据!V188)="","",4-原始数据!V188)</f>
        <v/>
      </c>
      <c r="K188" s="125" t="str">
        <f t="shared" si="6"/>
        <v/>
      </c>
      <c r="L188" s="125">
        <f t="shared" si="7"/>
        <v>0</v>
      </c>
      <c r="M188" s="126" t="str">
        <f>IF(I188="","",_xlfn.XLOOKUP($I188,各类选项!$N$2:$N$22,各类选项!O$2:O$22))</f>
        <v/>
      </c>
      <c r="N188" s="139"/>
      <c r="O188" s="129"/>
      <c r="P188" s="130"/>
      <c r="Q188" s="130"/>
      <c r="R188" s="130"/>
      <c r="S188" s="130"/>
      <c r="T188" s="130"/>
      <c r="U188" s="126" t="str">
        <f>IF(I188="","",_xlfn.XLOOKUP($I188,各类选项!$N$2:$N$22,各类选项!P$2:P$22))</f>
        <v/>
      </c>
      <c r="V188" s="139"/>
      <c r="W188" s="127"/>
      <c r="X188" s="128"/>
      <c r="Y188" s="128"/>
      <c r="Z188" s="128"/>
      <c r="AA188" s="128"/>
      <c r="AB188" s="128"/>
      <c r="AC188" s="126" t="str">
        <f>IF(I188="","",_xlfn.XLOOKUP($I188,各类选项!$N$2:$N$22,各类选项!Q$2:Q$22))</f>
        <v/>
      </c>
      <c r="AD188" s="139"/>
      <c r="AE188" s="129"/>
      <c r="AF188" s="130"/>
      <c r="AG188" s="130"/>
      <c r="AH188" s="130"/>
      <c r="AI188" s="130"/>
      <c r="AJ188" s="130"/>
      <c r="AK188" s="126" t="str">
        <f>IF(I188="","",_xlfn.XLOOKUP($I188,各类选项!$N$2:$N$22,各类选项!R$2:R$22))</f>
        <v/>
      </c>
      <c r="AL188" s="139"/>
      <c r="AM188" s="127"/>
      <c r="AN188" s="128"/>
      <c r="AO188" s="128"/>
      <c r="AP188" s="128"/>
      <c r="AQ188" s="128"/>
      <c r="AR188" s="128"/>
      <c r="AS188" s="126" t="str">
        <f>IF(原始数据!L188="","",原始数据!L188)</f>
        <v/>
      </c>
      <c r="AT188" s="126" t="str">
        <f>IF(原始数据!AZ188="","",原始数据!AZ188)</f>
        <v/>
      </c>
      <c r="AU188" s="137"/>
      <c r="AV188" s="137"/>
      <c r="AW188" s="137"/>
      <c r="AX188" s="137"/>
      <c r="AY188" s="138"/>
      <c r="AZ188" s="133"/>
      <c r="BA188" s="133"/>
      <c r="BB188" s="95"/>
      <c r="BC188" s="95"/>
    </row>
    <row r="189" spans="1:55">
      <c r="A189" s="115">
        <f>输入错误检查!B188+_xlfn.IFS(K189="",0,K189=0,0,K189=1,1)</f>
        <v>0</v>
      </c>
      <c r="C189" s="125" t="str">
        <f>IF(原始数据!B189="","",原始数据!B189)</f>
        <v/>
      </c>
      <c r="D189" s="125" t="str">
        <f>IF(原始数据!C189="","",原始数据!C189)</f>
        <v/>
      </c>
      <c r="E189" s="125" t="str">
        <f>IF(原始数据!D189="","",原始数据!D189)</f>
        <v/>
      </c>
      <c r="F189" s="125" t="str">
        <f>IF(原始数据!E189="","",原始数据!E189)</f>
        <v/>
      </c>
      <c r="G189" s="125" t="str">
        <f>IF(原始数据!F189="","",原始数据!F189)</f>
        <v/>
      </c>
      <c r="H189" s="125">
        <f>IF(原始数据!G189="","",原始数据!G189)</f>
        <v>4</v>
      </c>
      <c r="I189" s="125" t="str">
        <f>原始数据!J189</f>
        <v/>
      </c>
      <c r="J189" s="125" t="str">
        <f>IF((原始数据!V189)="","",4-原始数据!V189)</f>
        <v/>
      </c>
      <c r="K189" s="125" t="str">
        <f t="shared" si="6"/>
        <v/>
      </c>
      <c r="L189" s="125">
        <f t="shared" si="7"/>
        <v>0</v>
      </c>
      <c r="M189" s="126" t="str">
        <f>IF(I189="","",_xlfn.XLOOKUP($I189,各类选项!$N$2:$N$22,各类选项!O$2:O$22))</f>
        <v/>
      </c>
      <c r="N189" s="139"/>
      <c r="O189" s="129"/>
      <c r="P189" s="130"/>
      <c r="Q189" s="130"/>
      <c r="R189" s="130"/>
      <c r="S189" s="130"/>
      <c r="T189" s="130"/>
      <c r="U189" s="126" t="str">
        <f>IF(I189="","",_xlfn.XLOOKUP($I189,各类选项!$N$2:$N$22,各类选项!P$2:P$22))</f>
        <v/>
      </c>
      <c r="V189" s="139"/>
      <c r="W189" s="127"/>
      <c r="X189" s="128"/>
      <c r="Y189" s="128"/>
      <c r="Z189" s="128"/>
      <c r="AA189" s="128"/>
      <c r="AB189" s="128"/>
      <c r="AC189" s="126" t="str">
        <f>IF(I189="","",_xlfn.XLOOKUP($I189,各类选项!$N$2:$N$22,各类选项!Q$2:Q$22))</f>
        <v/>
      </c>
      <c r="AD189" s="139"/>
      <c r="AE189" s="129"/>
      <c r="AF189" s="130"/>
      <c r="AG189" s="130"/>
      <c r="AH189" s="130"/>
      <c r="AI189" s="130"/>
      <c r="AJ189" s="130"/>
      <c r="AK189" s="126" t="str">
        <f>IF(I189="","",_xlfn.XLOOKUP($I189,各类选项!$N$2:$N$22,各类选项!R$2:R$22))</f>
        <v/>
      </c>
      <c r="AL189" s="139"/>
      <c r="AM189" s="127"/>
      <c r="AN189" s="128"/>
      <c r="AO189" s="128"/>
      <c r="AP189" s="128"/>
      <c r="AQ189" s="128"/>
      <c r="AR189" s="128"/>
      <c r="AS189" s="126" t="str">
        <f>IF(原始数据!L189="","",原始数据!L189)</f>
        <v/>
      </c>
      <c r="AT189" s="126" t="str">
        <f>IF(原始数据!AZ189="","",原始数据!AZ189)</f>
        <v/>
      </c>
      <c r="AU189" s="137"/>
      <c r="AV189" s="137"/>
      <c r="AW189" s="137"/>
      <c r="AX189" s="137"/>
      <c r="AY189" s="138"/>
      <c r="AZ189" s="133"/>
      <c r="BA189" s="133"/>
      <c r="BB189" s="95"/>
      <c r="BC189" s="95"/>
    </row>
    <row r="190" spans="1:55">
      <c r="A190" s="115">
        <f>输入错误检查!B189+_xlfn.IFS(K190="",0,K190=0,0,K190=1,1)</f>
        <v>0</v>
      </c>
      <c r="C190" s="125" t="str">
        <f>IF(原始数据!B190="","",原始数据!B190)</f>
        <v/>
      </c>
      <c r="D190" s="125" t="str">
        <f>IF(原始数据!C190="","",原始数据!C190)</f>
        <v/>
      </c>
      <c r="E190" s="125" t="str">
        <f>IF(原始数据!D190="","",原始数据!D190)</f>
        <v/>
      </c>
      <c r="F190" s="125" t="str">
        <f>IF(原始数据!E190="","",原始数据!E190)</f>
        <v/>
      </c>
      <c r="G190" s="125" t="str">
        <f>IF(原始数据!F190="","",原始数据!F190)</f>
        <v/>
      </c>
      <c r="H190" s="125">
        <f>IF(原始数据!G190="","",原始数据!G190)</f>
        <v>4</v>
      </c>
      <c r="I190" s="125" t="str">
        <f>原始数据!J190</f>
        <v/>
      </c>
      <c r="J190" s="125" t="str">
        <f>IF((原始数据!V190)="","",4-原始数据!V190)</f>
        <v/>
      </c>
      <c r="K190" s="125" t="str">
        <f t="shared" si="6"/>
        <v/>
      </c>
      <c r="L190" s="125">
        <f t="shared" si="7"/>
        <v>0</v>
      </c>
      <c r="M190" s="126" t="str">
        <f>IF(I190="","",_xlfn.XLOOKUP($I190,各类选项!$N$2:$N$22,各类选项!O$2:O$22))</f>
        <v/>
      </c>
      <c r="N190" s="139"/>
      <c r="O190" s="129"/>
      <c r="P190" s="130"/>
      <c r="Q190" s="130"/>
      <c r="R190" s="130"/>
      <c r="S190" s="130"/>
      <c r="T190" s="130"/>
      <c r="U190" s="126" t="str">
        <f>IF(I190="","",_xlfn.XLOOKUP($I190,各类选项!$N$2:$N$22,各类选项!P$2:P$22))</f>
        <v/>
      </c>
      <c r="V190" s="139"/>
      <c r="W190" s="127"/>
      <c r="X190" s="128"/>
      <c r="Y190" s="128"/>
      <c r="Z190" s="128"/>
      <c r="AA190" s="128"/>
      <c r="AB190" s="128"/>
      <c r="AC190" s="126" t="str">
        <f>IF(I190="","",_xlfn.XLOOKUP($I190,各类选项!$N$2:$N$22,各类选项!Q$2:Q$22))</f>
        <v/>
      </c>
      <c r="AD190" s="139"/>
      <c r="AE190" s="129"/>
      <c r="AF190" s="130"/>
      <c r="AG190" s="130"/>
      <c r="AH190" s="130"/>
      <c r="AI190" s="130"/>
      <c r="AJ190" s="130"/>
      <c r="AK190" s="126" t="str">
        <f>IF(I190="","",_xlfn.XLOOKUP($I190,各类选项!$N$2:$N$22,各类选项!R$2:R$22))</f>
        <v/>
      </c>
      <c r="AL190" s="139"/>
      <c r="AM190" s="127"/>
      <c r="AN190" s="128"/>
      <c r="AO190" s="128"/>
      <c r="AP190" s="128"/>
      <c r="AQ190" s="128"/>
      <c r="AR190" s="128"/>
      <c r="AS190" s="126" t="str">
        <f>IF(原始数据!L190="","",原始数据!L190)</f>
        <v/>
      </c>
      <c r="AT190" s="126" t="str">
        <f>IF(原始数据!AZ190="","",原始数据!AZ190)</f>
        <v/>
      </c>
      <c r="AU190" s="137"/>
      <c r="AV190" s="137"/>
      <c r="AW190" s="137"/>
      <c r="AX190" s="137"/>
      <c r="AY190" s="138"/>
      <c r="AZ190" s="133"/>
      <c r="BA190" s="133"/>
      <c r="BB190" s="95"/>
      <c r="BC190" s="95"/>
    </row>
    <row r="191" spans="1:55">
      <c r="A191" s="115">
        <f>输入错误检查!B190+_xlfn.IFS(K191="",0,K191=0,0,K191=1,1)</f>
        <v>0</v>
      </c>
      <c r="C191" s="125" t="str">
        <f>IF(原始数据!B191="","",原始数据!B191)</f>
        <v/>
      </c>
      <c r="D191" s="125" t="str">
        <f>IF(原始数据!C191="","",原始数据!C191)</f>
        <v/>
      </c>
      <c r="E191" s="125" t="str">
        <f>IF(原始数据!D191="","",原始数据!D191)</f>
        <v/>
      </c>
      <c r="F191" s="125" t="str">
        <f>IF(原始数据!E191="","",原始数据!E191)</f>
        <v/>
      </c>
      <c r="G191" s="125" t="str">
        <f>IF(原始数据!F191="","",原始数据!F191)</f>
        <v/>
      </c>
      <c r="H191" s="125">
        <f>IF(原始数据!G191="","",原始数据!G191)</f>
        <v>5</v>
      </c>
      <c r="I191" s="125" t="str">
        <f>原始数据!J191</f>
        <v/>
      </c>
      <c r="J191" s="125" t="str">
        <f>IF((原始数据!V191)="","",4-原始数据!V191)</f>
        <v/>
      </c>
      <c r="K191" s="125" t="str">
        <f t="shared" si="6"/>
        <v/>
      </c>
      <c r="L191" s="125">
        <f t="shared" si="7"/>
        <v>0</v>
      </c>
      <c r="M191" s="126" t="str">
        <f>IF(I191="","",_xlfn.XLOOKUP($I191,各类选项!$N$2:$N$22,各类选项!O$2:O$22))</f>
        <v/>
      </c>
      <c r="N191" s="139"/>
      <c r="O191" s="129"/>
      <c r="P191" s="130"/>
      <c r="Q191" s="130"/>
      <c r="R191" s="130"/>
      <c r="S191" s="130"/>
      <c r="T191" s="130"/>
      <c r="U191" s="126" t="str">
        <f>IF(I191="","",_xlfn.XLOOKUP($I191,各类选项!$N$2:$N$22,各类选项!P$2:P$22))</f>
        <v/>
      </c>
      <c r="V191" s="139"/>
      <c r="W191" s="127"/>
      <c r="X191" s="128"/>
      <c r="Y191" s="128"/>
      <c r="Z191" s="128"/>
      <c r="AA191" s="128"/>
      <c r="AB191" s="128"/>
      <c r="AC191" s="126" t="str">
        <f>IF(I191="","",_xlfn.XLOOKUP($I191,各类选项!$N$2:$N$22,各类选项!Q$2:Q$22))</f>
        <v/>
      </c>
      <c r="AD191" s="139"/>
      <c r="AE191" s="129"/>
      <c r="AF191" s="130"/>
      <c r="AG191" s="130"/>
      <c r="AH191" s="130"/>
      <c r="AI191" s="130"/>
      <c r="AJ191" s="130"/>
      <c r="AK191" s="126" t="str">
        <f>IF(I191="","",_xlfn.XLOOKUP($I191,各类选项!$N$2:$N$22,各类选项!R$2:R$22))</f>
        <v/>
      </c>
      <c r="AL191" s="139"/>
      <c r="AM191" s="127"/>
      <c r="AN191" s="128"/>
      <c r="AO191" s="128"/>
      <c r="AP191" s="128"/>
      <c r="AQ191" s="128"/>
      <c r="AR191" s="128"/>
      <c r="AS191" s="126" t="str">
        <f>IF(原始数据!L191="","",原始数据!L191)</f>
        <v/>
      </c>
      <c r="AT191" s="126" t="str">
        <f>IF(原始数据!AZ191="","",原始数据!AZ191)</f>
        <v/>
      </c>
      <c r="AU191" s="137"/>
      <c r="AV191" s="137"/>
      <c r="AW191" s="137"/>
      <c r="AX191" s="137"/>
      <c r="AY191" s="138"/>
      <c r="AZ191" s="133"/>
      <c r="BA191" s="133"/>
    </row>
    <row r="192" spans="1:55">
      <c r="A192" s="115">
        <f>输入错误检查!B191+_xlfn.IFS(K192="",0,K192=0,0,K192=1,1)</f>
        <v>0</v>
      </c>
      <c r="C192" s="125" t="str">
        <f>IF(原始数据!B192="","",原始数据!B192)</f>
        <v/>
      </c>
      <c r="D192" s="125" t="str">
        <f>IF(原始数据!C192="","",原始数据!C192)</f>
        <v/>
      </c>
      <c r="E192" s="125" t="str">
        <f>IF(原始数据!D192="","",原始数据!D192)</f>
        <v/>
      </c>
      <c r="F192" s="125" t="str">
        <f>IF(原始数据!E192="","",原始数据!E192)</f>
        <v/>
      </c>
      <c r="G192" s="125" t="str">
        <f>IF(原始数据!F192="","",原始数据!F192)</f>
        <v/>
      </c>
      <c r="H192" s="125">
        <f>IF(原始数据!G192="","",原始数据!G192)</f>
        <v>5</v>
      </c>
      <c r="I192" s="125" t="str">
        <f>原始数据!J192</f>
        <v/>
      </c>
      <c r="J192" s="125" t="str">
        <f>IF((原始数据!V192)="","",4-原始数据!V192)</f>
        <v/>
      </c>
      <c r="K192" s="125" t="str">
        <f t="shared" si="6"/>
        <v/>
      </c>
      <c r="L192" s="125">
        <f t="shared" si="7"/>
        <v>0</v>
      </c>
      <c r="M192" s="126" t="str">
        <f>IF(I192="","",_xlfn.XLOOKUP($I192,各类选项!$N$2:$N$22,各类选项!O$2:O$22))</f>
        <v/>
      </c>
      <c r="N192" s="139"/>
      <c r="O192" s="129"/>
      <c r="P192" s="130"/>
      <c r="Q192" s="130"/>
      <c r="R192" s="130"/>
      <c r="S192" s="130"/>
      <c r="T192" s="130"/>
      <c r="U192" s="126" t="str">
        <f>IF(I192="","",_xlfn.XLOOKUP($I192,各类选项!$N$2:$N$22,各类选项!P$2:P$22))</f>
        <v/>
      </c>
      <c r="V192" s="139"/>
      <c r="W192" s="127"/>
      <c r="X192" s="128"/>
      <c r="Y192" s="128"/>
      <c r="Z192" s="128"/>
      <c r="AA192" s="128"/>
      <c r="AB192" s="128"/>
      <c r="AC192" s="126" t="str">
        <f>IF(I192="","",_xlfn.XLOOKUP($I192,各类选项!$N$2:$N$22,各类选项!Q$2:Q$22))</f>
        <v/>
      </c>
      <c r="AD192" s="139"/>
      <c r="AE192" s="129"/>
      <c r="AF192" s="130"/>
      <c r="AG192" s="130"/>
      <c r="AH192" s="130"/>
      <c r="AI192" s="130"/>
      <c r="AJ192" s="130"/>
      <c r="AK192" s="126" t="str">
        <f>IF(I192="","",_xlfn.XLOOKUP($I192,各类选项!$N$2:$N$22,各类选项!R$2:R$22))</f>
        <v/>
      </c>
      <c r="AL192" s="139"/>
      <c r="AM192" s="127"/>
      <c r="AN192" s="128"/>
      <c r="AO192" s="128"/>
      <c r="AP192" s="128"/>
      <c r="AQ192" s="128"/>
      <c r="AR192" s="128"/>
      <c r="AS192" s="126" t="str">
        <f>IF(原始数据!L192="","",原始数据!L192)</f>
        <v/>
      </c>
      <c r="AT192" s="126" t="str">
        <f>IF(原始数据!AZ192="","",原始数据!AZ192)</f>
        <v/>
      </c>
      <c r="AU192" s="137"/>
      <c r="AV192" s="137"/>
      <c r="AW192" s="137"/>
      <c r="AX192" s="137"/>
      <c r="AY192" s="138"/>
      <c r="AZ192" s="133"/>
      <c r="BA192" s="133"/>
    </row>
    <row r="193" spans="1:55">
      <c r="A193" s="115">
        <f>输入错误检查!B192+_xlfn.IFS(K193="",0,K193=0,0,K193=1,1)</f>
        <v>0</v>
      </c>
      <c r="C193" s="125" t="str">
        <f>IF(原始数据!B193="","",原始数据!B193)</f>
        <v/>
      </c>
      <c r="D193" s="125" t="str">
        <f>IF(原始数据!C193="","",原始数据!C193)</f>
        <v/>
      </c>
      <c r="E193" s="125" t="str">
        <f>IF(原始数据!D193="","",原始数据!D193)</f>
        <v/>
      </c>
      <c r="F193" s="125" t="str">
        <f>IF(原始数据!E193="","",原始数据!E193)</f>
        <v/>
      </c>
      <c r="G193" s="125" t="str">
        <f>IF(原始数据!F193="","",原始数据!F193)</f>
        <v/>
      </c>
      <c r="H193" s="125" t="str">
        <f>IF(原始数据!G193="","",原始数据!G193)</f>
        <v>加</v>
      </c>
      <c r="I193" s="125" t="str">
        <f>原始数据!J193</f>
        <v/>
      </c>
      <c r="J193" s="125" t="str">
        <f>IF((原始数据!V193)="","",4-原始数据!V193)</f>
        <v/>
      </c>
      <c r="K193" s="125" t="str">
        <f t="shared" si="6"/>
        <v/>
      </c>
      <c r="L193" s="125">
        <f t="shared" si="7"/>
        <v>0</v>
      </c>
      <c r="M193" s="126" t="str">
        <f>IF(I193="","",_xlfn.XLOOKUP($I193,各类选项!$N$2:$N$22,各类选项!O$2:O$22))</f>
        <v/>
      </c>
      <c r="N193" s="139"/>
      <c r="O193" s="129"/>
      <c r="P193" s="130"/>
      <c r="Q193" s="130"/>
      <c r="R193" s="130"/>
      <c r="S193" s="130"/>
      <c r="T193" s="130"/>
      <c r="U193" s="126" t="str">
        <f>IF(I193="","",_xlfn.XLOOKUP($I193,各类选项!$N$2:$N$22,各类选项!P$2:P$22))</f>
        <v/>
      </c>
      <c r="V193" s="139"/>
      <c r="W193" s="127"/>
      <c r="X193" s="128"/>
      <c r="Y193" s="128"/>
      <c r="Z193" s="128"/>
      <c r="AA193" s="128"/>
      <c r="AB193" s="128"/>
      <c r="AC193" s="126" t="str">
        <f>IF(I193="","",_xlfn.XLOOKUP($I193,各类选项!$N$2:$N$22,各类选项!Q$2:Q$22))</f>
        <v/>
      </c>
      <c r="AD193" s="139"/>
      <c r="AE193" s="129"/>
      <c r="AF193" s="130"/>
      <c r="AG193" s="130"/>
      <c r="AH193" s="130"/>
      <c r="AI193" s="130"/>
      <c r="AJ193" s="130"/>
      <c r="AK193" s="126" t="str">
        <f>IF(I193="","",_xlfn.XLOOKUP($I193,各类选项!$N$2:$N$22,各类选项!R$2:R$22))</f>
        <v/>
      </c>
      <c r="AL193" s="139"/>
      <c r="AM193" s="127"/>
      <c r="AN193" s="128"/>
      <c r="AO193" s="128"/>
      <c r="AP193" s="128"/>
      <c r="AQ193" s="128"/>
      <c r="AR193" s="128"/>
      <c r="AS193" s="126" t="str">
        <f>IF(原始数据!L193="","",原始数据!L193)</f>
        <v/>
      </c>
      <c r="AT193" s="126" t="str">
        <f>IF(原始数据!AZ193="","",原始数据!AZ193)</f>
        <v/>
      </c>
      <c r="AU193" s="137"/>
      <c r="AV193" s="137"/>
      <c r="AW193" s="137"/>
      <c r="AX193" s="137"/>
      <c r="AY193" s="138"/>
      <c r="AZ193" s="133"/>
      <c r="BA193" s="133"/>
    </row>
    <row r="194" spans="1:55">
      <c r="A194" s="115">
        <f>输入错误检查!B193+_xlfn.IFS(K194="",0,K194=0,0,K194=1,1)</f>
        <v>0</v>
      </c>
      <c r="C194" s="125" t="str">
        <f>IF(原始数据!B194="","",原始数据!B194)</f>
        <v/>
      </c>
      <c r="D194" s="125" t="str">
        <f>IF(原始数据!C194="","",原始数据!C194)</f>
        <v/>
      </c>
      <c r="E194" s="125" t="str">
        <f>IF(原始数据!D194="","",原始数据!D194)</f>
        <v/>
      </c>
      <c r="F194" s="125" t="str">
        <f>IF(原始数据!E194="","",原始数据!E194)</f>
        <v/>
      </c>
      <c r="G194" s="125" t="str">
        <f>IF(原始数据!F194="","",原始数据!F194)</f>
        <v/>
      </c>
      <c r="H194" s="125" t="str">
        <f>IF(原始数据!G194="","",原始数据!G194)</f>
        <v>加</v>
      </c>
      <c r="I194" s="125" t="str">
        <f>原始数据!J194</f>
        <v/>
      </c>
      <c r="J194" s="125" t="str">
        <f>IF((原始数据!V194)="","",4-原始数据!V194)</f>
        <v/>
      </c>
      <c r="K194" s="125" t="str">
        <f t="shared" si="6"/>
        <v/>
      </c>
      <c r="L194" s="125">
        <f t="shared" si="7"/>
        <v>0</v>
      </c>
      <c r="M194" s="126" t="str">
        <f>IF(I194="","",_xlfn.XLOOKUP($I194,各类选项!$N$2:$N$22,各类选项!O$2:O$22))</f>
        <v/>
      </c>
      <c r="N194" s="139"/>
      <c r="O194" s="129"/>
      <c r="P194" s="130"/>
      <c r="Q194" s="130"/>
      <c r="R194" s="130"/>
      <c r="S194" s="130"/>
      <c r="T194" s="130"/>
      <c r="U194" s="126" t="str">
        <f>IF(I194="","",_xlfn.XLOOKUP($I194,各类选项!$N$2:$N$22,各类选项!P$2:P$22))</f>
        <v/>
      </c>
      <c r="V194" s="139"/>
      <c r="W194" s="127"/>
      <c r="X194" s="128"/>
      <c r="Y194" s="128"/>
      <c r="Z194" s="128"/>
      <c r="AA194" s="128"/>
      <c r="AB194" s="128"/>
      <c r="AC194" s="126" t="str">
        <f>IF(I194="","",_xlfn.XLOOKUP($I194,各类选项!$N$2:$N$22,各类选项!Q$2:Q$22))</f>
        <v/>
      </c>
      <c r="AD194" s="139"/>
      <c r="AE194" s="129"/>
      <c r="AF194" s="130"/>
      <c r="AG194" s="130"/>
      <c r="AH194" s="130"/>
      <c r="AI194" s="130"/>
      <c r="AJ194" s="130"/>
      <c r="AK194" s="126" t="str">
        <f>IF(I194="","",_xlfn.XLOOKUP($I194,各类选项!$N$2:$N$22,各类选项!R$2:R$22))</f>
        <v/>
      </c>
      <c r="AL194" s="139"/>
      <c r="AM194" s="127"/>
      <c r="AN194" s="128"/>
      <c r="AO194" s="128"/>
      <c r="AP194" s="128"/>
      <c r="AQ194" s="128"/>
      <c r="AR194" s="128"/>
      <c r="AS194" s="126" t="str">
        <f>IF(原始数据!L194="","",原始数据!L194)</f>
        <v/>
      </c>
      <c r="AT194" s="126" t="str">
        <f>IF(原始数据!AZ194="","",原始数据!AZ194)</f>
        <v/>
      </c>
      <c r="AU194" s="137"/>
      <c r="AV194" s="137"/>
      <c r="AW194" s="137"/>
      <c r="AX194" s="137"/>
      <c r="AY194" s="138"/>
      <c r="AZ194" s="133"/>
      <c r="BA194" s="133"/>
    </row>
    <row r="195" spans="1:55">
      <c r="A195" s="115">
        <f>输入错误检查!B194+_xlfn.IFS(K195="",0,K195=0,0,K195=1,1)</f>
        <v>0</v>
      </c>
      <c r="C195" s="125" t="str">
        <f>IF(原始数据!B195="","",原始数据!B195)</f>
        <v/>
      </c>
      <c r="D195" s="125" t="str">
        <f>IF(原始数据!C195="","",原始数据!C195)</f>
        <v/>
      </c>
      <c r="E195" s="125" t="str">
        <f>IF(原始数据!D195="","",原始数据!D195)</f>
        <v/>
      </c>
      <c r="F195" s="125" t="str">
        <f>IF(原始数据!E195="","",原始数据!E195)</f>
        <v/>
      </c>
      <c r="G195" s="125" t="str">
        <f>IF(原始数据!F195="","",原始数据!F195)</f>
        <v/>
      </c>
      <c r="H195" s="125">
        <f>IF(原始数据!G195="","",原始数据!G195)</f>
        <v>1</v>
      </c>
      <c r="I195" s="125" t="str">
        <f>原始数据!J195</f>
        <v/>
      </c>
      <c r="J195" s="125" t="str">
        <f>IF((原始数据!V195)="","",4-原始数据!V195)</f>
        <v/>
      </c>
      <c r="K195" s="125" t="str">
        <f t="shared" si="6"/>
        <v/>
      </c>
      <c r="L195" s="125">
        <f t="shared" si="7"/>
        <v>0</v>
      </c>
      <c r="M195" s="126" t="str">
        <f>IF(I195="","",_xlfn.XLOOKUP($I195,各类选项!$N$2:$N$22,各类选项!O$2:O$22))</f>
        <v/>
      </c>
      <c r="N195" s="126"/>
      <c r="O195" s="127"/>
      <c r="P195" s="128"/>
      <c r="Q195" s="128"/>
      <c r="R195" s="128"/>
      <c r="S195" s="128"/>
      <c r="T195" s="128"/>
      <c r="U195" s="126" t="str">
        <f>IF(I195="","",_xlfn.XLOOKUP($I195,各类选项!$N$2:$N$22,各类选项!P$2:P$22))</f>
        <v/>
      </c>
      <c r="V195" s="126"/>
      <c r="W195" s="129"/>
      <c r="X195" s="130"/>
      <c r="Y195" s="130"/>
      <c r="Z195" s="130"/>
      <c r="AA195" s="130"/>
      <c r="AB195" s="130"/>
      <c r="AC195" s="126" t="str">
        <f>IF(I195="","",_xlfn.XLOOKUP($I195,各类选项!$N$2:$N$22,各类选项!Q$2:Q$22))</f>
        <v/>
      </c>
      <c r="AD195" s="126"/>
      <c r="AE195" s="127"/>
      <c r="AF195" s="128"/>
      <c r="AG195" s="128"/>
      <c r="AH195" s="128"/>
      <c r="AI195" s="128"/>
      <c r="AJ195" s="128"/>
      <c r="AK195" s="126" t="str">
        <f>IF(I195="","",_xlfn.XLOOKUP($I195,各类选项!$N$2:$N$22,各类选项!R$2:R$22))</f>
        <v/>
      </c>
      <c r="AL195" s="126"/>
      <c r="AM195" s="129"/>
      <c r="AN195" s="130"/>
      <c r="AO195" s="130"/>
      <c r="AP195" s="130"/>
      <c r="AQ195" s="130"/>
      <c r="AR195" s="130"/>
      <c r="AS195" s="126" t="str">
        <f>IF(原始数据!L195="","",原始数据!L195)</f>
        <v/>
      </c>
      <c r="AT195" s="126" t="str">
        <f>IF(原始数据!AZ195="","",原始数据!AZ195)</f>
        <v/>
      </c>
      <c r="AU195" s="131"/>
      <c r="AV195" s="131"/>
      <c r="AW195" s="131"/>
      <c r="AX195" s="131"/>
      <c r="AY195" s="132"/>
      <c r="AZ195" s="133"/>
      <c r="BA195" s="133"/>
      <c r="BB195" s="134"/>
      <c r="BC195" s="134"/>
    </row>
    <row r="196" spans="1:55">
      <c r="A196" s="115">
        <f>输入错误检查!B195+_xlfn.IFS(K196="",0,K196=0,0,K196=1,1)</f>
        <v>0</v>
      </c>
      <c r="C196" s="125" t="str">
        <f>IF(原始数据!B196="","",原始数据!B196)</f>
        <v/>
      </c>
      <c r="D196" s="125" t="str">
        <f>IF(原始数据!C196="","",原始数据!C196)</f>
        <v/>
      </c>
      <c r="E196" s="125" t="str">
        <f>IF(原始数据!D196="","",原始数据!D196)</f>
        <v/>
      </c>
      <c r="F196" s="125" t="str">
        <f>IF(原始数据!E196="","",原始数据!E196)</f>
        <v/>
      </c>
      <c r="G196" s="125" t="str">
        <f>IF(原始数据!F196="","",原始数据!F196)</f>
        <v/>
      </c>
      <c r="H196" s="125">
        <f>IF(原始数据!G196="","",原始数据!G196)</f>
        <v>1</v>
      </c>
      <c r="I196" s="125" t="str">
        <f>原始数据!J196</f>
        <v/>
      </c>
      <c r="J196" s="125" t="str">
        <f>IF((原始数据!V196)="","",4-原始数据!V196)</f>
        <v/>
      </c>
      <c r="K196" s="125" t="str">
        <f t="shared" si="6"/>
        <v/>
      </c>
      <c r="L196" s="125">
        <f t="shared" si="7"/>
        <v>0</v>
      </c>
      <c r="M196" s="126" t="str">
        <f>IF(I196="","",_xlfn.XLOOKUP($I196,各类选项!$N$2:$N$22,各类选项!O$2:O$22))</f>
        <v/>
      </c>
      <c r="N196" s="126"/>
      <c r="O196" s="127"/>
      <c r="P196" s="128"/>
      <c r="Q196" s="128"/>
      <c r="R196" s="128"/>
      <c r="S196" s="128"/>
      <c r="T196" s="128"/>
      <c r="U196" s="126" t="str">
        <f>IF(I196="","",_xlfn.XLOOKUP($I196,各类选项!$N$2:$N$22,各类选项!P$2:P$22))</f>
        <v/>
      </c>
      <c r="V196" s="126"/>
      <c r="W196" s="129"/>
      <c r="X196" s="130"/>
      <c r="Y196" s="130"/>
      <c r="Z196" s="130"/>
      <c r="AA196" s="130"/>
      <c r="AB196" s="130"/>
      <c r="AC196" s="126" t="str">
        <f>IF(I196="","",_xlfn.XLOOKUP($I196,各类选项!$N$2:$N$22,各类选项!Q$2:Q$22))</f>
        <v/>
      </c>
      <c r="AD196" s="126"/>
      <c r="AE196" s="127"/>
      <c r="AF196" s="128"/>
      <c r="AG196" s="128"/>
      <c r="AH196" s="128"/>
      <c r="AI196" s="128"/>
      <c r="AJ196" s="128"/>
      <c r="AK196" s="126" t="str">
        <f>IF(I196="","",_xlfn.XLOOKUP($I196,各类选项!$N$2:$N$22,各类选项!R$2:R$22))</f>
        <v/>
      </c>
      <c r="AL196" s="126"/>
      <c r="AM196" s="129"/>
      <c r="AN196" s="130"/>
      <c r="AO196" s="130"/>
      <c r="AP196" s="130"/>
      <c r="AQ196" s="130"/>
      <c r="AR196" s="130"/>
      <c r="AS196" s="126" t="str">
        <f>IF(原始数据!L196="","",原始数据!L196)</f>
        <v/>
      </c>
      <c r="AT196" s="126" t="str">
        <f>IF(原始数据!AZ196="","",原始数据!AZ196)</f>
        <v/>
      </c>
      <c r="AU196" s="131"/>
      <c r="AV196" s="131"/>
      <c r="AW196" s="131"/>
      <c r="AX196" s="131"/>
      <c r="AY196" s="132"/>
      <c r="AZ196" s="133"/>
      <c r="BA196" s="133"/>
      <c r="BB196" s="95"/>
      <c r="BC196" s="95"/>
    </row>
    <row r="197" spans="1:55">
      <c r="A197" s="115">
        <f>输入错误检查!B196+_xlfn.IFS(K197="",0,K197=0,0,K197=1,1)</f>
        <v>0</v>
      </c>
      <c r="C197" s="125" t="str">
        <f>IF(原始数据!B197="","",原始数据!B197)</f>
        <v/>
      </c>
      <c r="D197" s="125" t="str">
        <f>IF(原始数据!C197="","",原始数据!C197)</f>
        <v/>
      </c>
      <c r="E197" s="125" t="str">
        <f>IF(原始数据!D197="","",原始数据!D197)</f>
        <v/>
      </c>
      <c r="F197" s="125" t="str">
        <f>IF(原始数据!E197="","",原始数据!E197)</f>
        <v/>
      </c>
      <c r="G197" s="125" t="str">
        <f>IF(原始数据!F197="","",原始数据!F197)</f>
        <v/>
      </c>
      <c r="H197" s="125">
        <f>IF(原始数据!G197="","",原始数据!G197)</f>
        <v>2</v>
      </c>
      <c r="I197" s="125" t="str">
        <f>原始数据!J197</f>
        <v/>
      </c>
      <c r="J197" s="125" t="str">
        <f>IF((原始数据!V197)="","",4-原始数据!V197)</f>
        <v/>
      </c>
      <c r="K197" s="125" t="str">
        <f t="shared" si="6"/>
        <v/>
      </c>
      <c r="L197" s="125">
        <f t="shared" si="7"/>
        <v>0</v>
      </c>
      <c r="M197" s="126" t="str">
        <f>IF(I197="","",_xlfn.XLOOKUP($I197,各类选项!$N$2:$N$22,各类选项!O$2:O$22))</f>
        <v/>
      </c>
      <c r="N197" s="126"/>
      <c r="O197" s="127"/>
      <c r="P197" s="128"/>
      <c r="Q197" s="128"/>
      <c r="R197" s="128"/>
      <c r="S197" s="128"/>
      <c r="T197" s="128"/>
      <c r="U197" s="126" t="str">
        <f>IF(I197="","",_xlfn.XLOOKUP($I197,各类选项!$N$2:$N$22,各类选项!P$2:P$22))</f>
        <v/>
      </c>
      <c r="V197" s="126"/>
      <c r="W197" s="129"/>
      <c r="X197" s="130"/>
      <c r="Y197" s="130"/>
      <c r="Z197" s="130"/>
      <c r="AA197" s="130"/>
      <c r="AB197" s="130"/>
      <c r="AC197" s="126" t="str">
        <f>IF(I197="","",_xlfn.XLOOKUP($I197,各类选项!$N$2:$N$22,各类选项!Q$2:Q$22))</f>
        <v/>
      </c>
      <c r="AD197" s="126"/>
      <c r="AE197" s="127"/>
      <c r="AF197" s="128"/>
      <c r="AG197" s="128"/>
      <c r="AH197" s="128"/>
      <c r="AI197" s="128"/>
      <c r="AJ197" s="128"/>
      <c r="AK197" s="126" t="str">
        <f>IF(I197="","",_xlfn.XLOOKUP($I197,各类选项!$N$2:$N$22,各类选项!R$2:R$22))</f>
        <v/>
      </c>
      <c r="AL197" s="126"/>
      <c r="AM197" s="129"/>
      <c r="AN197" s="130"/>
      <c r="AO197" s="130"/>
      <c r="AP197" s="130"/>
      <c r="AQ197" s="130"/>
      <c r="AR197" s="130"/>
      <c r="AS197" s="126" t="str">
        <f>IF(原始数据!L197="","",原始数据!L197)</f>
        <v/>
      </c>
      <c r="AT197" s="126" t="str">
        <f>IF(原始数据!AZ197="","",原始数据!AZ197)</f>
        <v/>
      </c>
      <c r="AU197" s="131"/>
      <c r="AV197" s="131"/>
      <c r="AW197" s="131"/>
      <c r="AX197" s="131"/>
      <c r="AY197" s="132"/>
      <c r="AZ197" s="133"/>
      <c r="BA197" s="133"/>
      <c r="BB197" s="95"/>
      <c r="BC197" s="95"/>
    </row>
    <row r="198" spans="1:55">
      <c r="A198" s="115">
        <f>输入错误检查!B197+_xlfn.IFS(K198="",0,K198=0,0,K198=1,1)</f>
        <v>0</v>
      </c>
      <c r="C198" s="125" t="str">
        <f>IF(原始数据!B198="","",原始数据!B198)</f>
        <v/>
      </c>
      <c r="D198" s="125" t="str">
        <f>IF(原始数据!C198="","",原始数据!C198)</f>
        <v/>
      </c>
      <c r="E198" s="125" t="str">
        <f>IF(原始数据!D198="","",原始数据!D198)</f>
        <v/>
      </c>
      <c r="F198" s="125" t="str">
        <f>IF(原始数据!E198="","",原始数据!E198)</f>
        <v/>
      </c>
      <c r="G198" s="125" t="str">
        <f>IF(原始数据!F198="","",原始数据!F198)</f>
        <v/>
      </c>
      <c r="H198" s="125">
        <f>IF(原始数据!G198="","",原始数据!G198)</f>
        <v>2</v>
      </c>
      <c r="I198" s="125" t="str">
        <f>原始数据!J198</f>
        <v/>
      </c>
      <c r="J198" s="125" t="str">
        <f>IF((原始数据!V198)="","",4-原始数据!V198)</f>
        <v/>
      </c>
      <c r="K198" s="125" t="str">
        <f t="shared" si="6"/>
        <v/>
      </c>
      <c r="L198" s="125">
        <f t="shared" si="7"/>
        <v>0</v>
      </c>
      <c r="M198" s="126" t="str">
        <f>IF(I198="","",_xlfn.XLOOKUP($I198,各类选项!$N$2:$N$22,各类选项!O$2:O$22))</f>
        <v/>
      </c>
      <c r="N198" s="126"/>
      <c r="O198" s="127"/>
      <c r="P198" s="128"/>
      <c r="Q198" s="128"/>
      <c r="R198" s="128"/>
      <c r="S198" s="128"/>
      <c r="T198" s="128"/>
      <c r="U198" s="126" t="str">
        <f>IF(I198="","",_xlfn.XLOOKUP($I198,各类选项!$N$2:$N$22,各类选项!P$2:P$22))</f>
        <v/>
      </c>
      <c r="V198" s="126"/>
      <c r="W198" s="129"/>
      <c r="X198" s="130"/>
      <c r="Y198" s="130"/>
      <c r="Z198" s="130"/>
      <c r="AA198" s="130"/>
      <c r="AB198" s="130"/>
      <c r="AC198" s="126" t="str">
        <f>IF(I198="","",_xlfn.XLOOKUP($I198,各类选项!$N$2:$N$22,各类选项!Q$2:Q$22))</f>
        <v/>
      </c>
      <c r="AD198" s="126"/>
      <c r="AE198" s="127"/>
      <c r="AF198" s="128"/>
      <c r="AG198" s="128"/>
      <c r="AH198" s="128"/>
      <c r="AI198" s="128"/>
      <c r="AJ198" s="128"/>
      <c r="AK198" s="126" t="str">
        <f>IF(I198="","",_xlfn.XLOOKUP($I198,各类选项!$N$2:$N$22,各类选项!R$2:R$22))</f>
        <v/>
      </c>
      <c r="AL198" s="126"/>
      <c r="AM198" s="129"/>
      <c r="AN198" s="130"/>
      <c r="AO198" s="130"/>
      <c r="AP198" s="130"/>
      <c r="AQ198" s="130"/>
      <c r="AR198" s="130"/>
      <c r="AS198" s="126" t="str">
        <f>IF(原始数据!L198="","",原始数据!L198)</f>
        <v/>
      </c>
      <c r="AT198" s="126" t="str">
        <f>IF(原始数据!AZ198="","",原始数据!AZ198)</f>
        <v/>
      </c>
      <c r="AU198" s="131"/>
      <c r="AV198" s="131"/>
      <c r="AW198" s="131"/>
      <c r="AX198" s="131"/>
      <c r="AY198" s="132"/>
      <c r="AZ198" s="133"/>
      <c r="BA198" s="133"/>
      <c r="BB198" s="95"/>
      <c r="BC198" s="95"/>
    </row>
    <row r="199" spans="1:55">
      <c r="A199" s="115">
        <f>输入错误检查!B198+_xlfn.IFS(K199="",0,K199=0,0,K199=1,1)</f>
        <v>0</v>
      </c>
      <c r="C199" s="125" t="str">
        <f>IF(原始数据!B199="","",原始数据!B199)</f>
        <v/>
      </c>
      <c r="D199" s="125" t="str">
        <f>IF(原始数据!C199="","",原始数据!C199)</f>
        <v/>
      </c>
      <c r="E199" s="125" t="str">
        <f>IF(原始数据!D199="","",原始数据!D199)</f>
        <v/>
      </c>
      <c r="F199" s="125" t="str">
        <f>IF(原始数据!E199="","",原始数据!E199)</f>
        <v/>
      </c>
      <c r="G199" s="125" t="str">
        <f>IF(原始数据!F199="","",原始数据!F199)</f>
        <v/>
      </c>
      <c r="H199" s="125">
        <f>IF(原始数据!G199="","",原始数据!G199)</f>
        <v>3</v>
      </c>
      <c r="I199" s="125" t="str">
        <f>原始数据!J199</f>
        <v/>
      </c>
      <c r="J199" s="125" t="str">
        <f>IF((原始数据!V199)="","",4-原始数据!V199)</f>
        <v/>
      </c>
      <c r="K199" s="125" t="str">
        <f t="shared" si="6"/>
        <v/>
      </c>
      <c r="L199" s="125">
        <f t="shared" si="7"/>
        <v>0</v>
      </c>
      <c r="M199" s="126" t="str">
        <f>IF(I199="","",_xlfn.XLOOKUP($I199,各类选项!$N$2:$N$22,各类选项!O$2:O$22))</f>
        <v/>
      </c>
      <c r="N199" s="126"/>
      <c r="O199" s="127"/>
      <c r="P199" s="128"/>
      <c r="Q199" s="128"/>
      <c r="R199" s="128"/>
      <c r="S199" s="128"/>
      <c r="T199" s="128"/>
      <c r="U199" s="126" t="str">
        <f>IF(I199="","",_xlfn.XLOOKUP($I199,各类选项!$N$2:$N$22,各类选项!P$2:P$22))</f>
        <v/>
      </c>
      <c r="V199" s="126"/>
      <c r="W199" s="129"/>
      <c r="X199" s="130"/>
      <c r="Y199" s="130"/>
      <c r="Z199" s="130"/>
      <c r="AA199" s="130"/>
      <c r="AB199" s="130"/>
      <c r="AC199" s="126" t="str">
        <f>IF(I199="","",_xlfn.XLOOKUP($I199,各类选项!$N$2:$N$22,各类选项!Q$2:Q$22))</f>
        <v/>
      </c>
      <c r="AD199" s="126"/>
      <c r="AE199" s="127"/>
      <c r="AF199" s="128"/>
      <c r="AG199" s="128"/>
      <c r="AH199" s="128"/>
      <c r="AI199" s="128"/>
      <c r="AJ199" s="128"/>
      <c r="AK199" s="126" t="str">
        <f>IF(I199="","",_xlfn.XLOOKUP($I199,各类选项!$N$2:$N$22,各类选项!R$2:R$22))</f>
        <v/>
      </c>
      <c r="AL199" s="126"/>
      <c r="AM199" s="129"/>
      <c r="AN199" s="130"/>
      <c r="AO199" s="130"/>
      <c r="AP199" s="130"/>
      <c r="AQ199" s="130"/>
      <c r="AR199" s="130"/>
      <c r="AS199" s="126" t="str">
        <f>IF(原始数据!L199="","",原始数据!L199)</f>
        <v/>
      </c>
      <c r="AT199" s="126" t="str">
        <f>IF(原始数据!AZ199="","",原始数据!AZ199)</f>
        <v/>
      </c>
      <c r="AU199" s="131"/>
      <c r="AV199" s="131"/>
      <c r="AW199" s="131"/>
      <c r="AX199" s="131"/>
      <c r="AY199" s="132"/>
      <c r="AZ199" s="133"/>
      <c r="BA199" s="133"/>
      <c r="BB199" s="95"/>
      <c r="BC199" s="95"/>
    </row>
    <row r="200" spans="1:55">
      <c r="A200" s="115">
        <f>输入错误检查!B199+_xlfn.IFS(K200="",0,K200=0,0,K200=1,1)</f>
        <v>0</v>
      </c>
      <c r="C200" s="125" t="str">
        <f>IF(原始数据!B200="","",原始数据!B200)</f>
        <v/>
      </c>
      <c r="D200" s="125" t="str">
        <f>IF(原始数据!C200="","",原始数据!C200)</f>
        <v/>
      </c>
      <c r="E200" s="125" t="str">
        <f>IF(原始数据!D200="","",原始数据!D200)</f>
        <v/>
      </c>
      <c r="F200" s="125" t="str">
        <f>IF(原始数据!E200="","",原始数据!E200)</f>
        <v/>
      </c>
      <c r="G200" s="125" t="str">
        <f>IF(原始数据!F200="","",原始数据!F200)</f>
        <v/>
      </c>
      <c r="H200" s="125">
        <f>IF(原始数据!G200="","",原始数据!G200)</f>
        <v>3</v>
      </c>
      <c r="I200" s="125" t="str">
        <f>原始数据!J200</f>
        <v/>
      </c>
      <c r="J200" s="125" t="str">
        <f>IF((原始数据!V200)="","",4-原始数据!V200)</f>
        <v/>
      </c>
      <c r="K200" s="125" t="str">
        <f t="shared" si="6"/>
        <v/>
      </c>
      <c r="L200" s="125">
        <f t="shared" si="7"/>
        <v>0</v>
      </c>
      <c r="M200" s="126" t="str">
        <f>IF(I200="","",_xlfn.XLOOKUP($I200,各类选项!$N$2:$N$22,各类选项!O$2:O$22))</f>
        <v/>
      </c>
      <c r="N200" s="126"/>
      <c r="O200" s="127"/>
      <c r="P200" s="128"/>
      <c r="Q200" s="128"/>
      <c r="R200" s="128"/>
      <c r="S200" s="128"/>
      <c r="T200" s="128"/>
      <c r="U200" s="126" t="str">
        <f>IF(I200="","",_xlfn.XLOOKUP($I200,各类选项!$N$2:$N$22,各类选项!P$2:P$22))</f>
        <v/>
      </c>
      <c r="V200" s="126"/>
      <c r="W200" s="129"/>
      <c r="X200" s="130"/>
      <c r="Y200" s="130"/>
      <c r="Z200" s="130"/>
      <c r="AA200" s="130"/>
      <c r="AB200" s="130"/>
      <c r="AC200" s="126" t="str">
        <f>IF(I200="","",_xlfn.XLOOKUP($I200,各类选项!$N$2:$N$22,各类选项!Q$2:Q$22))</f>
        <v/>
      </c>
      <c r="AD200" s="126"/>
      <c r="AE200" s="127"/>
      <c r="AF200" s="128"/>
      <c r="AG200" s="128"/>
      <c r="AH200" s="128"/>
      <c r="AI200" s="128"/>
      <c r="AJ200" s="128"/>
      <c r="AK200" s="126" t="str">
        <f>IF(I200="","",_xlfn.XLOOKUP($I200,各类选项!$N$2:$N$22,各类选项!R$2:R$22))</f>
        <v/>
      </c>
      <c r="AL200" s="126"/>
      <c r="AM200" s="129"/>
      <c r="AN200" s="130"/>
      <c r="AO200" s="130"/>
      <c r="AP200" s="130"/>
      <c r="AQ200" s="130"/>
      <c r="AR200" s="130"/>
      <c r="AS200" s="126" t="str">
        <f>IF(原始数据!L200="","",原始数据!L200)</f>
        <v/>
      </c>
      <c r="AT200" s="126" t="str">
        <f>IF(原始数据!AZ200="","",原始数据!AZ200)</f>
        <v/>
      </c>
      <c r="AU200" s="131"/>
      <c r="AV200" s="131"/>
      <c r="AW200" s="131"/>
      <c r="AX200" s="131"/>
      <c r="AY200" s="132"/>
      <c r="AZ200" s="133"/>
      <c r="BA200" s="133"/>
      <c r="BB200" s="95"/>
      <c r="BC200" s="95"/>
    </row>
    <row r="201" spans="1:55">
      <c r="A201" s="115">
        <f>输入错误检查!B200+_xlfn.IFS(K201="",0,K201=0,0,K201=1,1)</f>
        <v>0</v>
      </c>
      <c r="C201" s="125" t="str">
        <f>IF(原始数据!B201="","",原始数据!B201)</f>
        <v/>
      </c>
      <c r="D201" s="125" t="str">
        <f>IF(原始数据!C201="","",原始数据!C201)</f>
        <v/>
      </c>
      <c r="E201" s="125" t="str">
        <f>IF(原始数据!D201="","",原始数据!D201)</f>
        <v/>
      </c>
      <c r="F201" s="125" t="str">
        <f>IF(原始数据!E201="","",原始数据!E201)</f>
        <v/>
      </c>
      <c r="G201" s="125" t="str">
        <f>IF(原始数据!F201="","",原始数据!F201)</f>
        <v/>
      </c>
      <c r="H201" s="125">
        <f>IF(原始数据!G201="","",原始数据!G201)</f>
        <v>4</v>
      </c>
      <c r="I201" s="125" t="str">
        <f>原始数据!J201</f>
        <v/>
      </c>
      <c r="J201" s="125" t="str">
        <f>IF((原始数据!V201)="","",4-原始数据!V201)</f>
        <v/>
      </c>
      <c r="K201" s="125" t="str">
        <f t="shared" si="6"/>
        <v/>
      </c>
      <c r="L201" s="125">
        <f t="shared" si="7"/>
        <v>0</v>
      </c>
      <c r="M201" s="126" t="str">
        <f>IF(I201="","",_xlfn.XLOOKUP($I201,各类选项!$N$2:$N$22,各类选项!O$2:O$22))</f>
        <v/>
      </c>
      <c r="N201" s="126"/>
      <c r="O201" s="127"/>
      <c r="P201" s="128"/>
      <c r="Q201" s="128"/>
      <c r="R201" s="128"/>
      <c r="S201" s="128"/>
      <c r="T201" s="128"/>
      <c r="U201" s="126" t="str">
        <f>IF(I201="","",_xlfn.XLOOKUP($I201,各类选项!$N$2:$N$22,各类选项!P$2:P$22))</f>
        <v/>
      </c>
      <c r="V201" s="126"/>
      <c r="W201" s="129"/>
      <c r="X201" s="130"/>
      <c r="Y201" s="130"/>
      <c r="Z201" s="130"/>
      <c r="AA201" s="130"/>
      <c r="AB201" s="130"/>
      <c r="AC201" s="126" t="str">
        <f>IF(I201="","",_xlfn.XLOOKUP($I201,各类选项!$N$2:$N$22,各类选项!Q$2:Q$22))</f>
        <v/>
      </c>
      <c r="AD201" s="126"/>
      <c r="AE201" s="127"/>
      <c r="AF201" s="128"/>
      <c r="AG201" s="128"/>
      <c r="AH201" s="128"/>
      <c r="AI201" s="128"/>
      <c r="AJ201" s="128"/>
      <c r="AK201" s="126" t="str">
        <f>IF(I201="","",_xlfn.XLOOKUP($I201,各类选项!$N$2:$N$22,各类选项!R$2:R$22))</f>
        <v/>
      </c>
      <c r="AL201" s="126"/>
      <c r="AM201" s="129"/>
      <c r="AN201" s="130"/>
      <c r="AO201" s="130"/>
      <c r="AP201" s="130"/>
      <c r="AQ201" s="130"/>
      <c r="AR201" s="130"/>
      <c r="AS201" s="126" t="str">
        <f>IF(原始数据!L201="","",原始数据!L201)</f>
        <v/>
      </c>
      <c r="AT201" s="126" t="str">
        <f>IF(原始数据!AZ201="","",原始数据!AZ201)</f>
        <v/>
      </c>
      <c r="AU201" s="131"/>
      <c r="AV201" s="131"/>
      <c r="AW201" s="131"/>
      <c r="AX201" s="131"/>
      <c r="AY201" s="132"/>
      <c r="AZ201" s="133"/>
      <c r="BA201" s="133"/>
      <c r="BB201" s="95"/>
      <c r="BC201" s="95"/>
    </row>
    <row r="202" spans="1:55">
      <c r="A202" s="115">
        <f>输入错误检查!B201+_xlfn.IFS(K202="",0,K202=0,0,K202=1,1)</f>
        <v>0</v>
      </c>
      <c r="C202" s="125" t="str">
        <f>IF(原始数据!B202="","",原始数据!B202)</f>
        <v/>
      </c>
      <c r="D202" s="125" t="str">
        <f>IF(原始数据!C202="","",原始数据!C202)</f>
        <v/>
      </c>
      <c r="E202" s="125" t="str">
        <f>IF(原始数据!D202="","",原始数据!D202)</f>
        <v/>
      </c>
      <c r="F202" s="125" t="str">
        <f>IF(原始数据!E202="","",原始数据!E202)</f>
        <v/>
      </c>
      <c r="G202" s="125" t="str">
        <f>IF(原始数据!F202="","",原始数据!F202)</f>
        <v/>
      </c>
      <c r="H202" s="125">
        <f>IF(原始数据!G202="","",原始数据!G202)</f>
        <v>4</v>
      </c>
      <c r="I202" s="125" t="str">
        <f>原始数据!J202</f>
        <v/>
      </c>
      <c r="J202" s="125" t="str">
        <f>IF((原始数据!V202)="","",4-原始数据!V202)</f>
        <v/>
      </c>
      <c r="K202" s="125" t="str">
        <f t="shared" ref="K202:K265" si="8">IF(J202="","",IF(_xlfn.IFS(L202&gt;2,"人",L202=2,"平",L202&lt;2,"屠")=J202,0,1))</f>
        <v/>
      </c>
      <c r="L202" s="125">
        <f t="shared" ref="L202:L265" si="9">COUNTIF(T202,"出门")+COUNTIF(AB202,"出门")+COUNTIF(AJ202,"出门")+COUNTIF(AR202,"出门")</f>
        <v>0</v>
      </c>
      <c r="M202" s="126" t="str">
        <f>IF(I202="","",_xlfn.XLOOKUP($I202,各类选项!$N$2:$N$22,各类选项!O$2:O$22))</f>
        <v/>
      </c>
      <c r="N202" s="126"/>
      <c r="O202" s="127"/>
      <c r="P202" s="128"/>
      <c r="Q202" s="128"/>
      <c r="R202" s="128"/>
      <c r="S202" s="128"/>
      <c r="T202" s="128"/>
      <c r="U202" s="126" t="str">
        <f>IF(I202="","",_xlfn.XLOOKUP($I202,各类选项!$N$2:$N$22,各类选项!P$2:P$22))</f>
        <v/>
      </c>
      <c r="V202" s="126"/>
      <c r="W202" s="129"/>
      <c r="X202" s="130"/>
      <c r="Y202" s="130"/>
      <c r="Z202" s="130"/>
      <c r="AA202" s="130"/>
      <c r="AB202" s="130"/>
      <c r="AC202" s="126" t="str">
        <f>IF(I202="","",_xlfn.XLOOKUP($I202,各类选项!$N$2:$N$22,各类选项!Q$2:Q$22))</f>
        <v/>
      </c>
      <c r="AD202" s="126"/>
      <c r="AE202" s="127"/>
      <c r="AF202" s="128"/>
      <c r="AG202" s="128"/>
      <c r="AH202" s="128"/>
      <c r="AI202" s="128"/>
      <c r="AJ202" s="128"/>
      <c r="AK202" s="126" t="str">
        <f>IF(I202="","",_xlfn.XLOOKUP($I202,各类选项!$N$2:$N$22,各类选项!R$2:R$22))</f>
        <v/>
      </c>
      <c r="AL202" s="126"/>
      <c r="AM202" s="129"/>
      <c r="AN202" s="130"/>
      <c r="AO202" s="130"/>
      <c r="AP202" s="130"/>
      <c r="AQ202" s="130"/>
      <c r="AR202" s="130"/>
      <c r="AS202" s="126" t="str">
        <f>IF(原始数据!L202="","",原始数据!L202)</f>
        <v/>
      </c>
      <c r="AT202" s="126" t="str">
        <f>IF(原始数据!AZ202="","",原始数据!AZ202)</f>
        <v/>
      </c>
      <c r="AU202" s="131"/>
      <c r="AV202" s="131"/>
      <c r="AW202" s="131"/>
      <c r="AX202" s="131"/>
      <c r="AY202" s="132"/>
      <c r="AZ202" s="133"/>
      <c r="BA202" s="133"/>
      <c r="BB202" s="95"/>
      <c r="BC202" s="95"/>
    </row>
    <row r="203" spans="1:55">
      <c r="A203" s="115">
        <f>输入错误检查!B202+_xlfn.IFS(K203="",0,K203=0,0,K203=1,1)</f>
        <v>0</v>
      </c>
      <c r="C203" s="125" t="str">
        <f>IF(原始数据!B203="","",原始数据!B203)</f>
        <v/>
      </c>
      <c r="D203" s="125" t="str">
        <f>IF(原始数据!C203="","",原始数据!C203)</f>
        <v/>
      </c>
      <c r="E203" s="125" t="str">
        <f>IF(原始数据!D203="","",原始数据!D203)</f>
        <v/>
      </c>
      <c r="F203" s="125" t="str">
        <f>IF(原始数据!E203="","",原始数据!E203)</f>
        <v/>
      </c>
      <c r="G203" s="125" t="str">
        <f>IF(原始数据!F203="","",原始数据!F203)</f>
        <v/>
      </c>
      <c r="H203" s="125">
        <f>IF(原始数据!G203="","",原始数据!G203)</f>
        <v>5</v>
      </c>
      <c r="I203" s="125" t="str">
        <f>原始数据!J203</f>
        <v/>
      </c>
      <c r="J203" s="125" t="str">
        <f>IF((原始数据!V203)="","",4-原始数据!V203)</f>
        <v/>
      </c>
      <c r="K203" s="125" t="str">
        <f t="shared" si="8"/>
        <v/>
      </c>
      <c r="L203" s="125">
        <f t="shared" si="9"/>
        <v>0</v>
      </c>
      <c r="M203" s="126" t="str">
        <f>IF(I203="","",_xlfn.XLOOKUP($I203,各类选项!$N$2:$N$22,各类选项!O$2:O$22))</f>
        <v/>
      </c>
      <c r="N203" s="126"/>
      <c r="O203" s="127"/>
      <c r="P203" s="128"/>
      <c r="Q203" s="128"/>
      <c r="R203" s="128"/>
      <c r="S203" s="128"/>
      <c r="T203" s="128"/>
      <c r="U203" s="126" t="str">
        <f>IF(I203="","",_xlfn.XLOOKUP($I203,各类选项!$N$2:$N$22,各类选项!P$2:P$22))</f>
        <v/>
      </c>
      <c r="V203" s="126"/>
      <c r="W203" s="129"/>
      <c r="X203" s="130"/>
      <c r="Y203" s="130"/>
      <c r="Z203" s="130"/>
      <c r="AA203" s="130"/>
      <c r="AB203" s="130"/>
      <c r="AC203" s="126" t="str">
        <f>IF(I203="","",_xlfn.XLOOKUP($I203,各类选项!$N$2:$N$22,各类选项!Q$2:Q$22))</f>
        <v/>
      </c>
      <c r="AD203" s="126"/>
      <c r="AE203" s="127"/>
      <c r="AF203" s="128"/>
      <c r="AG203" s="128"/>
      <c r="AH203" s="128"/>
      <c r="AI203" s="128"/>
      <c r="AJ203" s="128"/>
      <c r="AK203" s="126" t="str">
        <f>IF(I203="","",_xlfn.XLOOKUP($I203,各类选项!$N$2:$N$22,各类选项!R$2:R$22))</f>
        <v/>
      </c>
      <c r="AL203" s="126"/>
      <c r="AM203" s="129"/>
      <c r="AN203" s="130"/>
      <c r="AO203" s="130"/>
      <c r="AP203" s="130"/>
      <c r="AQ203" s="130"/>
      <c r="AR203" s="130"/>
      <c r="AS203" s="126" t="str">
        <f>IF(原始数据!L203="","",原始数据!L203)</f>
        <v/>
      </c>
      <c r="AT203" s="126" t="str">
        <f>IF(原始数据!AZ203="","",原始数据!AZ203)</f>
        <v/>
      </c>
      <c r="AU203" s="131"/>
      <c r="AV203" s="131"/>
      <c r="AW203" s="131"/>
      <c r="AX203" s="131"/>
      <c r="AY203" s="132"/>
      <c r="AZ203" s="133"/>
      <c r="BA203" s="133"/>
    </row>
    <row r="204" spans="1:55">
      <c r="A204" s="115">
        <f>输入错误检查!B203+_xlfn.IFS(K204="",0,K204=0,0,K204=1,1)</f>
        <v>0</v>
      </c>
      <c r="C204" s="125" t="str">
        <f>IF(原始数据!B204="","",原始数据!B204)</f>
        <v/>
      </c>
      <c r="D204" s="125" t="str">
        <f>IF(原始数据!C204="","",原始数据!C204)</f>
        <v/>
      </c>
      <c r="E204" s="125" t="str">
        <f>IF(原始数据!D204="","",原始数据!D204)</f>
        <v/>
      </c>
      <c r="F204" s="125" t="str">
        <f>IF(原始数据!E204="","",原始数据!E204)</f>
        <v/>
      </c>
      <c r="G204" s="125" t="str">
        <f>IF(原始数据!F204="","",原始数据!F204)</f>
        <v/>
      </c>
      <c r="H204" s="125">
        <f>IF(原始数据!G204="","",原始数据!G204)</f>
        <v>5</v>
      </c>
      <c r="I204" s="125" t="str">
        <f>原始数据!J204</f>
        <v/>
      </c>
      <c r="J204" s="125" t="str">
        <f>IF((原始数据!V204)="","",4-原始数据!V204)</f>
        <v/>
      </c>
      <c r="K204" s="125" t="str">
        <f t="shared" si="8"/>
        <v/>
      </c>
      <c r="L204" s="125">
        <f t="shared" si="9"/>
        <v>0</v>
      </c>
      <c r="M204" s="126" t="str">
        <f>IF(I204="","",_xlfn.XLOOKUP($I204,各类选项!$N$2:$N$22,各类选项!O$2:O$22))</f>
        <v/>
      </c>
      <c r="N204" s="126"/>
      <c r="O204" s="127"/>
      <c r="P204" s="128"/>
      <c r="Q204" s="128"/>
      <c r="R204" s="128"/>
      <c r="S204" s="128"/>
      <c r="T204" s="128"/>
      <c r="U204" s="126" t="str">
        <f>IF(I204="","",_xlfn.XLOOKUP($I204,各类选项!$N$2:$N$22,各类选项!P$2:P$22))</f>
        <v/>
      </c>
      <c r="V204" s="126"/>
      <c r="W204" s="129"/>
      <c r="X204" s="130"/>
      <c r="Y204" s="130"/>
      <c r="Z204" s="130"/>
      <c r="AA204" s="130"/>
      <c r="AB204" s="130"/>
      <c r="AC204" s="126" t="str">
        <f>IF(I204="","",_xlfn.XLOOKUP($I204,各类选项!$N$2:$N$22,各类选项!Q$2:Q$22))</f>
        <v/>
      </c>
      <c r="AD204" s="126"/>
      <c r="AE204" s="127"/>
      <c r="AF204" s="128"/>
      <c r="AG204" s="128"/>
      <c r="AH204" s="128"/>
      <c r="AI204" s="128"/>
      <c r="AJ204" s="128"/>
      <c r="AK204" s="126" t="str">
        <f>IF(I204="","",_xlfn.XLOOKUP($I204,各类选项!$N$2:$N$22,各类选项!R$2:R$22))</f>
        <v/>
      </c>
      <c r="AL204" s="126"/>
      <c r="AM204" s="129"/>
      <c r="AN204" s="130"/>
      <c r="AO204" s="130"/>
      <c r="AP204" s="130"/>
      <c r="AQ204" s="130"/>
      <c r="AR204" s="130"/>
      <c r="AS204" s="126" t="str">
        <f>IF(原始数据!L204="","",原始数据!L204)</f>
        <v/>
      </c>
      <c r="AT204" s="126" t="str">
        <f>IF(原始数据!AZ204="","",原始数据!AZ204)</f>
        <v/>
      </c>
      <c r="AU204" s="131"/>
      <c r="AV204" s="131"/>
      <c r="AW204" s="131"/>
      <c r="AX204" s="131"/>
      <c r="AY204" s="132"/>
      <c r="AZ204" s="133"/>
      <c r="BA204" s="133"/>
    </row>
    <row r="205" spans="1:55">
      <c r="A205" s="115">
        <f>输入错误检查!B204+_xlfn.IFS(K205="",0,K205=0,0,K205=1,1)</f>
        <v>0</v>
      </c>
      <c r="C205" s="125" t="str">
        <f>IF(原始数据!B205="","",原始数据!B205)</f>
        <v/>
      </c>
      <c r="D205" s="125" t="str">
        <f>IF(原始数据!C205="","",原始数据!C205)</f>
        <v/>
      </c>
      <c r="E205" s="125" t="str">
        <f>IF(原始数据!D205="","",原始数据!D205)</f>
        <v/>
      </c>
      <c r="F205" s="125" t="str">
        <f>IF(原始数据!E205="","",原始数据!E205)</f>
        <v/>
      </c>
      <c r="G205" s="125" t="str">
        <f>IF(原始数据!F205="","",原始数据!F205)</f>
        <v/>
      </c>
      <c r="H205" s="125" t="str">
        <f>IF(原始数据!G205="","",原始数据!G205)</f>
        <v>加</v>
      </c>
      <c r="I205" s="125" t="str">
        <f>原始数据!J205</f>
        <v/>
      </c>
      <c r="J205" s="125" t="str">
        <f>IF((原始数据!V205)="","",4-原始数据!V205)</f>
        <v/>
      </c>
      <c r="K205" s="125" t="str">
        <f t="shared" si="8"/>
        <v/>
      </c>
      <c r="L205" s="125">
        <f t="shared" si="9"/>
        <v>0</v>
      </c>
      <c r="M205" s="126" t="str">
        <f>IF(I205="","",_xlfn.XLOOKUP($I205,各类选项!$N$2:$N$22,各类选项!O$2:O$22))</f>
        <v/>
      </c>
      <c r="N205" s="126"/>
      <c r="O205" s="127"/>
      <c r="P205" s="128"/>
      <c r="Q205" s="128"/>
      <c r="R205" s="128"/>
      <c r="S205" s="128"/>
      <c r="T205" s="128"/>
      <c r="U205" s="126" t="str">
        <f>IF(I205="","",_xlfn.XLOOKUP($I205,各类选项!$N$2:$N$22,各类选项!P$2:P$22))</f>
        <v/>
      </c>
      <c r="V205" s="126"/>
      <c r="W205" s="129"/>
      <c r="X205" s="130"/>
      <c r="Y205" s="130"/>
      <c r="Z205" s="130"/>
      <c r="AA205" s="130"/>
      <c r="AB205" s="130"/>
      <c r="AC205" s="126" t="str">
        <f>IF(I205="","",_xlfn.XLOOKUP($I205,各类选项!$N$2:$N$22,各类选项!Q$2:Q$22))</f>
        <v/>
      </c>
      <c r="AD205" s="126"/>
      <c r="AE205" s="127"/>
      <c r="AF205" s="128"/>
      <c r="AG205" s="128"/>
      <c r="AH205" s="128"/>
      <c r="AI205" s="128"/>
      <c r="AJ205" s="128"/>
      <c r="AK205" s="126" t="str">
        <f>IF(I205="","",_xlfn.XLOOKUP($I205,各类选项!$N$2:$N$22,各类选项!R$2:R$22))</f>
        <v/>
      </c>
      <c r="AL205" s="126"/>
      <c r="AM205" s="129"/>
      <c r="AN205" s="130"/>
      <c r="AO205" s="130"/>
      <c r="AP205" s="130"/>
      <c r="AQ205" s="130"/>
      <c r="AR205" s="130"/>
      <c r="AS205" s="126" t="str">
        <f>IF(原始数据!L205="","",原始数据!L205)</f>
        <v/>
      </c>
      <c r="AT205" s="126" t="str">
        <f>IF(原始数据!AZ205="","",原始数据!AZ205)</f>
        <v/>
      </c>
      <c r="AU205" s="131"/>
      <c r="AV205" s="131"/>
      <c r="AW205" s="131"/>
      <c r="AX205" s="131"/>
      <c r="AY205" s="132"/>
      <c r="AZ205" s="133"/>
      <c r="BA205" s="133"/>
    </row>
    <row r="206" spans="1:55">
      <c r="A206" s="115">
        <f>输入错误检查!B205+_xlfn.IFS(K206="",0,K206=0,0,K206=1,1)</f>
        <v>0</v>
      </c>
      <c r="C206" s="125" t="str">
        <f>IF(原始数据!B206="","",原始数据!B206)</f>
        <v/>
      </c>
      <c r="D206" s="125" t="str">
        <f>IF(原始数据!C206="","",原始数据!C206)</f>
        <v/>
      </c>
      <c r="E206" s="125" t="str">
        <f>IF(原始数据!D206="","",原始数据!D206)</f>
        <v/>
      </c>
      <c r="F206" s="125" t="str">
        <f>IF(原始数据!E206="","",原始数据!E206)</f>
        <v/>
      </c>
      <c r="G206" s="125" t="str">
        <f>IF(原始数据!F206="","",原始数据!F206)</f>
        <v/>
      </c>
      <c r="H206" s="125" t="str">
        <f>IF(原始数据!G206="","",原始数据!G206)</f>
        <v>加</v>
      </c>
      <c r="I206" s="125" t="str">
        <f>原始数据!J206</f>
        <v/>
      </c>
      <c r="J206" s="125" t="str">
        <f>IF((原始数据!V206)="","",4-原始数据!V206)</f>
        <v/>
      </c>
      <c r="K206" s="125" t="str">
        <f t="shared" si="8"/>
        <v/>
      </c>
      <c r="L206" s="125">
        <f t="shared" si="9"/>
        <v>0</v>
      </c>
      <c r="M206" s="126" t="str">
        <f>IF(I206="","",_xlfn.XLOOKUP($I206,各类选项!$N$2:$N$22,各类选项!O$2:O$22))</f>
        <v/>
      </c>
      <c r="N206" s="126"/>
      <c r="O206" s="127"/>
      <c r="P206" s="128"/>
      <c r="Q206" s="128"/>
      <c r="R206" s="128"/>
      <c r="S206" s="128"/>
      <c r="T206" s="128"/>
      <c r="U206" s="126" t="str">
        <f>IF(I206="","",_xlfn.XLOOKUP($I206,各类选项!$N$2:$N$22,各类选项!P$2:P$22))</f>
        <v/>
      </c>
      <c r="V206" s="126"/>
      <c r="W206" s="129"/>
      <c r="X206" s="130"/>
      <c r="Y206" s="130"/>
      <c r="Z206" s="130"/>
      <c r="AA206" s="130"/>
      <c r="AB206" s="130"/>
      <c r="AC206" s="126" t="str">
        <f>IF(I206="","",_xlfn.XLOOKUP($I206,各类选项!$N$2:$N$22,各类选项!Q$2:Q$22))</f>
        <v/>
      </c>
      <c r="AD206" s="126"/>
      <c r="AE206" s="127"/>
      <c r="AF206" s="128"/>
      <c r="AG206" s="128"/>
      <c r="AH206" s="128"/>
      <c r="AI206" s="128"/>
      <c r="AJ206" s="128"/>
      <c r="AK206" s="126" t="str">
        <f>IF(I206="","",_xlfn.XLOOKUP($I206,各类选项!$N$2:$N$22,各类选项!R$2:R$22))</f>
        <v/>
      </c>
      <c r="AL206" s="126"/>
      <c r="AM206" s="129"/>
      <c r="AN206" s="130"/>
      <c r="AO206" s="130"/>
      <c r="AP206" s="130"/>
      <c r="AQ206" s="130"/>
      <c r="AR206" s="130"/>
      <c r="AS206" s="126" t="str">
        <f>IF(原始数据!L206="","",原始数据!L206)</f>
        <v/>
      </c>
      <c r="AT206" s="126" t="str">
        <f>IF(原始数据!AZ206="","",原始数据!AZ206)</f>
        <v/>
      </c>
      <c r="AU206" s="131"/>
      <c r="AV206" s="131"/>
      <c r="AW206" s="131"/>
      <c r="AX206" s="131"/>
      <c r="AY206" s="132"/>
      <c r="AZ206" s="133"/>
      <c r="BA206" s="133"/>
    </row>
    <row r="207" spans="1:55">
      <c r="A207" s="115">
        <f>输入错误检查!B206+_xlfn.IFS(K207="",0,K207=0,0,K207=1,1)</f>
        <v>0</v>
      </c>
      <c r="C207" s="125" t="str">
        <f>IF(原始数据!B207="","",原始数据!B207)</f>
        <v/>
      </c>
      <c r="D207" s="125" t="str">
        <f>IF(原始数据!C207="","",原始数据!C207)</f>
        <v/>
      </c>
      <c r="E207" s="125" t="str">
        <f>IF(原始数据!D207="","",原始数据!D207)</f>
        <v/>
      </c>
      <c r="F207" s="125" t="str">
        <f>IF(原始数据!E207="","",原始数据!E207)</f>
        <v/>
      </c>
      <c r="G207" s="125" t="str">
        <f>IF(原始数据!F207="","",原始数据!F207)</f>
        <v/>
      </c>
      <c r="H207" s="125">
        <f>IF(原始数据!G207="","",原始数据!G207)</f>
        <v>1</v>
      </c>
      <c r="I207" s="125" t="str">
        <f>原始数据!J207</f>
        <v/>
      </c>
      <c r="J207" s="125" t="str">
        <f>IF((原始数据!V207)="","",4-原始数据!V207)</f>
        <v/>
      </c>
      <c r="K207" s="125" t="str">
        <f t="shared" si="8"/>
        <v/>
      </c>
      <c r="L207" s="125">
        <f t="shared" si="9"/>
        <v>0</v>
      </c>
      <c r="M207" s="126" t="str">
        <f>IF(I207="","",_xlfn.XLOOKUP($I207,各类选项!$N$2:$N$22,各类选项!O$2:O$22))</f>
        <v/>
      </c>
      <c r="N207" s="139"/>
      <c r="O207" s="129"/>
      <c r="P207" s="130"/>
      <c r="Q207" s="130"/>
      <c r="R207" s="130"/>
      <c r="S207" s="130"/>
      <c r="T207" s="130"/>
      <c r="U207" s="126" t="str">
        <f>IF(I207="","",_xlfn.XLOOKUP($I207,各类选项!$N$2:$N$22,各类选项!P$2:P$22))</f>
        <v/>
      </c>
      <c r="V207" s="139"/>
      <c r="W207" s="127"/>
      <c r="X207" s="128"/>
      <c r="Y207" s="128"/>
      <c r="Z207" s="128"/>
      <c r="AA207" s="128"/>
      <c r="AB207" s="128"/>
      <c r="AC207" s="126" t="str">
        <f>IF(I207="","",_xlfn.XLOOKUP($I207,各类选项!$N$2:$N$22,各类选项!Q$2:Q$22))</f>
        <v/>
      </c>
      <c r="AD207" s="139"/>
      <c r="AE207" s="129"/>
      <c r="AF207" s="130"/>
      <c r="AG207" s="130"/>
      <c r="AH207" s="130"/>
      <c r="AI207" s="130"/>
      <c r="AJ207" s="130"/>
      <c r="AK207" s="126" t="str">
        <f>IF(I207="","",_xlfn.XLOOKUP($I207,各类选项!$N$2:$N$22,各类选项!R$2:R$22))</f>
        <v/>
      </c>
      <c r="AL207" s="139"/>
      <c r="AM207" s="127"/>
      <c r="AN207" s="128"/>
      <c r="AO207" s="128"/>
      <c r="AP207" s="128"/>
      <c r="AQ207" s="128"/>
      <c r="AR207" s="128"/>
      <c r="AS207" s="126" t="str">
        <f>IF(原始数据!L207="","",原始数据!L207)</f>
        <v/>
      </c>
      <c r="AT207" s="126" t="str">
        <f>IF(原始数据!AZ207="","",原始数据!AZ207)</f>
        <v/>
      </c>
      <c r="AU207" s="137"/>
      <c r="AV207" s="137"/>
      <c r="AW207" s="137"/>
      <c r="AX207" s="137"/>
      <c r="AY207" s="138"/>
      <c r="AZ207" s="133"/>
      <c r="BA207" s="133"/>
      <c r="BB207" s="134"/>
      <c r="BC207" s="134"/>
    </row>
    <row r="208" spans="1:55">
      <c r="A208" s="115">
        <f>输入错误检查!B207+_xlfn.IFS(K208="",0,K208=0,0,K208=1,1)</f>
        <v>0</v>
      </c>
      <c r="C208" s="125" t="str">
        <f>IF(原始数据!B208="","",原始数据!B208)</f>
        <v/>
      </c>
      <c r="D208" s="125" t="str">
        <f>IF(原始数据!C208="","",原始数据!C208)</f>
        <v/>
      </c>
      <c r="E208" s="125" t="str">
        <f>IF(原始数据!D208="","",原始数据!D208)</f>
        <v/>
      </c>
      <c r="F208" s="125" t="str">
        <f>IF(原始数据!E208="","",原始数据!E208)</f>
        <v/>
      </c>
      <c r="G208" s="125" t="str">
        <f>IF(原始数据!F208="","",原始数据!F208)</f>
        <v/>
      </c>
      <c r="H208" s="125">
        <f>IF(原始数据!G208="","",原始数据!G208)</f>
        <v>1</v>
      </c>
      <c r="I208" s="125" t="str">
        <f>原始数据!J208</f>
        <v/>
      </c>
      <c r="J208" s="125" t="str">
        <f>IF((原始数据!V208)="","",4-原始数据!V208)</f>
        <v/>
      </c>
      <c r="K208" s="125" t="str">
        <f t="shared" si="8"/>
        <v/>
      </c>
      <c r="L208" s="125">
        <f t="shared" si="9"/>
        <v>0</v>
      </c>
      <c r="M208" s="126" t="str">
        <f>IF(I208="","",_xlfn.XLOOKUP($I208,各类选项!$N$2:$N$22,各类选项!O$2:O$22))</f>
        <v/>
      </c>
      <c r="N208" s="139"/>
      <c r="O208" s="129"/>
      <c r="P208" s="130"/>
      <c r="Q208" s="130"/>
      <c r="R208" s="130"/>
      <c r="S208" s="130"/>
      <c r="T208" s="130"/>
      <c r="U208" s="126" t="str">
        <f>IF(I208="","",_xlfn.XLOOKUP($I208,各类选项!$N$2:$N$22,各类选项!P$2:P$22))</f>
        <v/>
      </c>
      <c r="V208" s="139"/>
      <c r="W208" s="127"/>
      <c r="X208" s="128"/>
      <c r="Y208" s="128"/>
      <c r="Z208" s="128"/>
      <c r="AA208" s="128"/>
      <c r="AB208" s="128"/>
      <c r="AC208" s="126" t="str">
        <f>IF(I208="","",_xlfn.XLOOKUP($I208,各类选项!$N$2:$N$22,各类选项!Q$2:Q$22))</f>
        <v/>
      </c>
      <c r="AD208" s="139"/>
      <c r="AE208" s="129"/>
      <c r="AF208" s="130"/>
      <c r="AG208" s="130"/>
      <c r="AH208" s="130"/>
      <c r="AI208" s="130"/>
      <c r="AJ208" s="130"/>
      <c r="AK208" s="126" t="str">
        <f>IF(I208="","",_xlfn.XLOOKUP($I208,各类选项!$N$2:$N$22,各类选项!R$2:R$22))</f>
        <v/>
      </c>
      <c r="AL208" s="139"/>
      <c r="AM208" s="127"/>
      <c r="AN208" s="128"/>
      <c r="AO208" s="128"/>
      <c r="AP208" s="128"/>
      <c r="AQ208" s="128"/>
      <c r="AR208" s="128"/>
      <c r="AS208" s="126" t="str">
        <f>IF(原始数据!L208="","",原始数据!L208)</f>
        <v/>
      </c>
      <c r="AT208" s="126" t="str">
        <f>IF(原始数据!AZ208="","",原始数据!AZ208)</f>
        <v/>
      </c>
      <c r="AU208" s="137"/>
      <c r="AV208" s="137"/>
      <c r="AW208" s="137"/>
      <c r="AX208" s="137"/>
      <c r="AY208" s="138"/>
      <c r="AZ208" s="133"/>
      <c r="BA208" s="133"/>
      <c r="BB208" s="95"/>
      <c r="BC208" s="95"/>
    </row>
    <row r="209" spans="1:55">
      <c r="A209" s="115">
        <f>输入错误检查!B208+_xlfn.IFS(K209="",0,K209=0,0,K209=1,1)</f>
        <v>0</v>
      </c>
      <c r="C209" s="125" t="str">
        <f>IF(原始数据!B209="","",原始数据!B209)</f>
        <v/>
      </c>
      <c r="D209" s="125" t="str">
        <f>IF(原始数据!C209="","",原始数据!C209)</f>
        <v/>
      </c>
      <c r="E209" s="125" t="str">
        <f>IF(原始数据!D209="","",原始数据!D209)</f>
        <v/>
      </c>
      <c r="F209" s="125" t="str">
        <f>IF(原始数据!E209="","",原始数据!E209)</f>
        <v/>
      </c>
      <c r="G209" s="125" t="str">
        <f>IF(原始数据!F209="","",原始数据!F209)</f>
        <v/>
      </c>
      <c r="H209" s="125">
        <f>IF(原始数据!G209="","",原始数据!G209)</f>
        <v>2</v>
      </c>
      <c r="I209" s="125" t="str">
        <f>原始数据!J209</f>
        <v/>
      </c>
      <c r="J209" s="125" t="str">
        <f>IF((原始数据!V209)="","",4-原始数据!V209)</f>
        <v/>
      </c>
      <c r="K209" s="125" t="str">
        <f t="shared" si="8"/>
        <v/>
      </c>
      <c r="L209" s="125">
        <f t="shared" si="9"/>
        <v>0</v>
      </c>
      <c r="M209" s="126" t="str">
        <f>IF(I209="","",_xlfn.XLOOKUP($I209,各类选项!$N$2:$N$22,各类选项!O$2:O$22))</f>
        <v/>
      </c>
      <c r="N209" s="139"/>
      <c r="O209" s="129"/>
      <c r="P209" s="130"/>
      <c r="Q209" s="130"/>
      <c r="R209" s="130"/>
      <c r="S209" s="130"/>
      <c r="T209" s="130"/>
      <c r="U209" s="126" t="str">
        <f>IF(I209="","",_xlfn.XLOOKUP($I209,各类选项!$N$2:$N$22,各类选项!P$2:P$22))</f>
        <v/>
      </c>
      <c r="V209" s="139"/>
      <c r="W209" s="127"/>
      <c r="X209" s="128"/>
      <c r="Y209" s="128"/>
      <c r="Z209" s="128"/>
      <c r="AA209" s="128"/>
      <c r="AB209" s="128"/>
      <c r="AC209" s="126" t="str">
        <f>IF(I209="","",_xlfn.XLOOKUP($I209,各类选项!$N$2:$N$22,各类选项!Q$2:Q$22))</f>
        <v/>
      </c>
      <c r="AD209" s="139"/>
      <c r="AE209" s="129"/>
      <c r="AF209" s="130"/>
      <c r="AG209" s="130"/>
      <c r="AH209" s="130"/>
      <c r="AI209" s="130"/>
      <c r="AJ209" s="130"/>
      <c r="AK209" s="126" t="str">
        <f>IF(I209="","",_xlfn.XLOOKUP($I209,各类选项!$N$2:$N$22,各类选项!R$2:R$22))</f>
        <v/>
      </c>
      <c r="AL209" s="139"/>
      <c r="AM209" s="127"/>
      <c r="AN209" s="128"/>
      <c r="AO209" s="128"/>
      <c r="AP209" s="128"/>
      <c r="AQ209" s="128"/>
      <c r="AR209" s="128"/>
      <c r="AS209" s="126" t="str">
        <f>IF(原始数据!L209="","",原始数据!L209)</f>
        <v/>
      </c>
      <c r="AT209" s="126" t="str">
        <f>IF(原始数据!AZ209="","",原始数据!AZ209)</f>
        <v/>
      </c>
      <c r="AU209" s="137"/>
      <c r="AV209" s="137"/>
      <c r="AW209" s="137"/>
      <c r="AX209" s="137"/>
      <c r="AY209" s="138"/>
      <c r="AZ209" s="133"/>
      <c r="BA209" s="133"/>
      <c r="BB209" s="95"/>
      <c r="BC209" s="95"/>
    </row>
    <row r="210" spans="1:55">
      <c r="A210" s="115">
        <f>输入错误检查!B209+_xlfn.IFS(K210="",0,K210=0,0,K210=1,1)</f>
        <v>0</v>
      </c>
      <c r="C210" s="125" t="str">
        <f>IF(原始数据!B210="","",原始数据!B210)</f>
        <v/>
      </c>
      <c r="D210" s="125" t="str">
        <f>IF(原始数据!C210="","",原始数据!C210)</f>
        <v/>
      </c>
      <c r="E210" s="125" t="str">
        <f>IF(原始数据!D210="","",原始数据!D210)</f>
        <v/>
      </c>
      <c r="F210" s="125" t="str">
        <f>IF(原始数据!E210="","",原始数据!E210)</f>
        <v/>
      </c>
      <c r="G210" s="125" t="str">
        <f>IF(原始数据!F210="","",原始数据!F210)</f>
        <v/>
      </c>
      <c r="H210" s="125">
        <f>IF(原始数据!G210="","",原始数据!G210)</f>
        <v>2</v>
      </c>
      <c r="I210" s="125" t="str">
        <f>原始数据!J210</f>
        <v/>
      </c>
      <c r="J210" s="125" t="str">
        <f>IF((原始数据!V210)="","",4-原始数据!V210)</f>
        <v/>
      </c>
      <c r="K210" s="125" t="str">
        <f t="shared" si="8"/>
        <v/>
      </c>
      <c r="L210" s="125">
        <f t="shared" si="9"/>
        <v>0</v>
      </c>
      <c r="M210" s="126" t="str">
        <f>IF(I210="","",_xlfn.XLOOKUP($I210,各类选项!$N$2:$N$22,各类选项!O$2:O$22))</f>
        <v/>
      </c>
      <c r="N210" s="139"/>
      <c r="O210" s="129"/>
      <c r="P210" s="130"/>
      <c r="Q210" s="130"/>
      <c r="R210" s="130"/>
      <c r="S210" s="130"/>
      <c r="T210" s="130"/>
      <c r="U210" s="126" t="str">
        <f>IF(I210="","",_xlfn.XLOOKUP($I210,各类选项!$N$2:$N$22,各类选项!P$2:P$22))</f>
        <v/>
      </c>
      <c r="V210" s="139"/>
      <c r="W210" s="127"/>
      <c r="X210" s="128"/>
      <c r="Y210" s="128"/>
      <c r="Z210" s="128"/>
      <c r="AA210" s="128"/>
      <c r="AB210" s="128"/>
      <c r="AC210" s="126" t="str">
        <f>IF(I210="","",_xlfn.XLOOKUP($I210,各类选项!$N$2:$N$22,各类选项!Q$2:Q$22))</f>
        <v/>
      </c>
      <c r="AD210" s="139"/>
      <c r="AE210" s="129"/>
      <c r="AF210" s="130"/>
      <c r="AG210" s="130"/>
      <c r="AH210" s="130"/>
      <c r="AI210" s="130"/>
      <c r="AJ210" s="130"/>
      <c r="AK210" s="126" t="str">
        <f>IF(I210="","",_xlfn.XLOOKUP($I210,各类选项!$N$2:$N$22,各类选项!R$2:R$22))</f>
        <v/>
      </c>
      <c r="AL210" s="139"/>
      <c r="AM210" s="127"/>
      <c r="AN210" s="128"/>
      <c r="AO210" s="128"/>
      <c r="AP210" s="128"/>
      <c r="AQ210" s="128"/>
      <c r="AR210" s="128"/>
      <c r="AS210" s="126" t="str">
        <f>IF(原始数据!L210="","",原始数据!L210)</f>
        <v/>
      </c>
      <c r="AT210" s="126" t="str">
        <f>IF(原始数据!AZ210="","",原始数据!AZ210)</f>
        <v/>
      </c>
      <c r="AU210" s="137"/>
      <c r="AV210" s="137"/>
      <c r="AW210" s="137"/>
      <c r="AX210" s="137"/>
      <c r="AY210" s="138"/>
      <c r="AZ210" s="133"/>
      <c r="BA210" s="133"/>
      <c r="BB210" s="95"/>
      <c r="BC210" s="95"/>
    </row>
    <row r="211" spans="1:55">
      <c r="A211" s="115">
        <f>输入错误检查!B210+_xlfn.IFS(K211="",0,K211=0,0,K211=1,1)</f>
        <v>0</v>
      </c>
      <c r="C211" s="125" t="str">
        <f>IF(原始数据!B211="","",原始数据!B211)</f>
        <v/>
      </c>
      <c r="D211" s="125" t="str">
        <f>IF(原始数据!C211="","",原始数据!C211)</f>
        <v/>
      </c>
      <c r="E211" s="125" t="str">
        <f>IF(原始数据!D211="","",原始数据!D211)</f>
        <v/>
      </c>
      <c r="F211" s="125" t="str">
        <f>IF(原始数据!E211="","",原始数据!E211)</f>
        <v/>
      </c>
      <c r="G211" s="125" t="str">
        <f>IF(原始数据!F211="","",原始数据!F211)</f>
        <v/>
      </c>
      <c r="H211" s="125">
        <f>IF(原始数据!G211="","",原始数据!G211)</f>
        <v>3</v>
      </c>
      <c r="I211" s="125" t="str">
        <f>原始数据!J211</f>
        <v/>
      </c>
      <c r="J211" s="125" t="str">
        <f>IF((原始数据!V211)="","",4-原始数据!V211)</f>
        <v/>
      </c>
      <c r="K211" s="125" t="str">
        <f t="shared" si="8"/>
        <v/>
      </c>
      <c r="L211" s="125">
        <f t="shared" si="9"/>
        <v>0</v>
      </c>
      <c r="M211" s="126" t="str">
        <f>IF(I211="","",_xlfn.XLOOKUP($I211,各类选项!$N$2:$N$22,各类选项!O$2:O$22))</f>
        <v/>
      </c>
      <c r="N211" s="139"/>
      <c r="O211" s="129"/>
      <c r="P211" s="130"/>
      <c r="Q211" s="130"/>
      <c r="R211" s="130"/>
      <c r="S211" s="130"/>
      <c r="T211" s="130"/>
      <c r="U211" s="126" t="str">
        <f>IF(I211="","",_xlfn.XLOOKUP($I211,各类选项!$N$2:$N$22,各类选项!P$2:P$22))</f>
        <v/>
      </c>
      <c r="V211" s="139"/>
      <c r="W211" s="127"/>
      <c r="X211" s="128"/>
      <c r="Y211" s="128"/>
      <c r="Z211" s="128"/>
      <c r="AA211" s="128"/>
      <c r="AB211" s="128"/>
      <c r="AC211" s="126" t="str">
        <f>IF(I211="","",_xlfn.XLOOKUP($I211,各类选项!$N$2:$N$22,各类选项!Q$2:Q$22))</f>
        <v/>
      </c>
      <c r="AD211" s="139"/>
      <c r="AE211" s="129"/>
      <c r="AF211" s="130"/>
      <c r="AG211" s="130"/>
      <c r="AH211" s="130"/>
      <c r="AI211" s="130"/>
      <c r="AJ211" s="130"/>
      <c r="AK211" s="126" t="str">
        <f>IF(I211="","",_xlfn.XLOOKUP($I211,各类选项!$N$2:$N$22,各类选项!R$2:R$22))</f>
        <v/>
      </c>
      <c r="AL211" s="139"/>
      <c r="AM211" s="127"/>
      <c r="AN211" s="128"/>
      <c r="AO211" s="128"/>
      <c r="AP211" s="128"/>
      <c r="AQ211" s="128"/>
      <c r="AR211" s="128"/>
      <c r="AS211" s="126" t="str">
        <f>IF(原始数据!L211="","",原始数据!L211)</f>
        <v/>
      </c>
      <c r="AT211" s="126" t="str">
        <f>IF(原始数据!AZ211="","",原始数据!AZ211)</f>
        <v/>
      </c>
      <c r="AU211" s="137"/>
      <c r="AV211" s="137"/>
      <c r="AW211" s="137"/>
      <c r="AX211" s="137"/>
      <c r="AY211" s="138"/>
      <c r="AZ211" s="133"/>
      <c r="BA211" s="133"/>
      <c r="BB211" s="95"/>
      <c r="BC211" s="95"/>
    </row>
    <row r="212" spans="1:55">
      <c r="A212" s="115">
        <f>输入错误检查!B211+_xlfn.IFS(K212="",0,K212=0,0,K212=1,1)</f>
        <v>0</v>
      </c>
      <c r="C212" s="125" t="str">
        <f>IF(原始数据!B212="","",原始数据!B212)</f>
        <v/>
      </c>
      <c r="D212" s="125" t="str">
        <f>IF(原始数据!C212="","",原始数据!C212)</f>
        <v/>
      </c>
      <c r="E212" s="125" t="str">
        <f>IF(原始数据!D212="","",原始数据!D212)</f>
        <v/>
      </c>
      <c r="F212" s="125" t="str">
        <f>IF(原始数据!E212="","",原始数据!E212)</f>
        <v/>
      </c>
      <c r="G212" s="125" t="str">
        <f>IF(原始数据!F212="","",原始数据!F212)</f>
        <v/>
      </c>
      <c r="H212" s="125">
        <f>IF(原始数据!G212="","",原始数据!G212)</f>
        <v>3</v>
      </c>
      <c r="I212" s="125" t="str">
        <f>原始数据!J212</f>
        <v/>
      </c>
      <c r="J212" s="125" t="str">
        <f>IF((原始数据!V212)="","",4-原始数据!V212)</f>
        <v/>
      </c>
      <c r="K212" s="125" t="str">
        <f t="shared" si="8"/>
        <v/>
      </c>
      <c r="L212" s="125">
        <f t="shared" si="9"/>
        <v>0</v>
      </c>
      <c r="M212" s="126" t="str">
        <f>IF(I212="","",_xlfn.XLOOKUP($I212,各类选项!$N$2:$N$22,各类选项!O$2:O$22))</f>
        <v/>
      </c>
      <c r="N212" s="139"/>
      <c r="O212" s="129"/>
      <c r="P212" s="130"/>
      <c r="Q212" s="130"/>
      <c r="R212" s="130"/>
      <c r="S212" s="130"/>
      <c r="T212" s="130"/>
      <c r="U212" s="126" t="str">
        <f>IF(I212="","",_xlfn.XLOOKUP($I212,各类选项!$N$2:$N$22,各类选项!P$2:P$22))</f>
        <v/>
      </c>
      <c r="V212" s="139"/>
      <c r="W212" s="127"/>
      <c r="X212" s="128"/>
      <c r="Y212" s="128"/>
      <c r="Z212" s="128"/>
      <c r="AA212" s="128"/>
      <c r="AB212" s="128"/>
      <c r="AC212" s="126" t="str">
        <f>IF(I212="","",_xlfn.XLOOKUP($I212,各类选项!$N$2:$N$22,各类选项!Q$2:Q$22))</f>
        <v/>
      </c>
      <c r="AD212" s="139"/>
      <c r="AE212" s="129"/>
      <c r="AF212" s="130"/>
      <c r="AG212" s="130"/>
      <c r="AH212" s="130"/>
      <c r="AI212" s="130"/>
      <c r="AJ212" s="130"/>
      <c r="AK212" s="126" t="str">
        <f>IF(I212="","",_xlfn.XLOOKUP($I212,各类选项!$N$2:$N$22,各类选项!R$2:R$22))</f>
        <v/>
      </c>
      <c r="AL212" s="139"/>
      <c r="AM212" s="127"/>
      <c r="AN212" s="128"/>
      <c r="AO212" s="128"/>
      <c r="AP212" s="128"/>
      <c r="AQ212" s="128"/>
      <c r="AR212" s="128"/>
      <c r="AS212" s="126" t="str">
        <f>IF(原始数据!L212="","",原始数据!L212)</f>
        <v/>
      </c>
      <c r="AT212" s="126" t="str">
        <f>IF(原始数据!AZ212="","",原始数据!AZ212)</f>
        <v/>
      </c>
      <c r="AU212" s="137"/>
      <c r="AV212" s="137"/>
      <c r="AW212" s="137"/>
      <c r="AX212" s="137"/>
      <c r="AY212" s="138"/>
      <c r="AZ212" s="133"/>
      <c r="BA212" s="133"/>
      <c r="BB212" s="95"/>
      <c r="BC212" s="95"/>
    </row>
    <row r="213" spans="1:55">
      <c r="A213" s="115">
        <f>输入错误检查!B212+_xlfn.IFS(K213="",0,K213=0,0,K213=1,1)</f>
        <v>0</v>
      </c>
      <c r="C213" s="125" t="str">
        <f>IF(原始数据!B213="","",原始数据!B213)</f>
        <v/>
      </c>
      <c r="D213" s="125" t="str">
        <f>IF(原始数据!C213="","",原始数据!C213)</f>
        <v/>
      </c>
      <c r="E213" s="125" t="str">
        <f>IF(原始数据!D213="","",原始数据!D213)</f>
        <v/>
      </c>
      <c r="F213" s="125" t="str">
        <f>IF(原始数据!E213="","",原始数据!E213)</f>
        <v/>
      </c>
      <c r="G213" s="125" t="str">
        <f>IF(原始数据!F213="","",原始数据!F213)</f>
        <v/>
      </c>
      <c r="H213" s="125">
        <f>IF(原始数据!G213="","",原始数据!G213)</f>
        <v>4</v>
      </c>
      <c r="I213" s="125" t="str">
        <f>原始数据!J213</f>
        <v/>
      </c>
      <c r="J213" s="125" t="str">
        <f>IF((原始数据!V213)="","",4-原始数据!V213)</f>
        <v/>
      </c>
      <c r="K213" s="125" t="str">
        <f t="shared" si="8"/>
        <v/>
      </c>
      <c r="L213" s="125">
        <f t="shared" si="9"/>
        <v>0</v>
      </c>
      <c r="M213" s="126" t="str">
        <f>IF(I213="","",_xlfn.XLOOKUP($I213,各类选项!$N$2:$N$22,各类选项!O$2:O$22))</f>
        <v/>
      </c>
      <c r="N213" s="139"/>
      <c r="O213" s="129"/>
      <c r="P213" s="130"/>
      <c r="Q213" s="130"/>
      <c r="R213" s="130"/>
      <c r="S213" s="130"/>
      <c r="T213" s="130"/>
      <c r="U213" s="126" t="str">
        <f>IF(I213="","",_xlfn.XLOOKUP($I213,各类选项!$N$2:$N$22,各类选项!P$2:P$22))</f>
        <v/>
      </c>
      <c r="V213" s="139"/>
      <c r="W213" s="127"/>
      <c r="X213" s="128"/>
      <c r="Y213" s="128"/>
      <c r="Z213" s="128"/>
      <c r="AA213" s="128"/>
      <c r="AB213" s="128"/>
      <c r="AC213" s="126" t="str">
        <f>IF(I213="","",_xlfn.XLOOKUP($I213,各类选项!$N$2:$N$22,各类选项!Q$2:Q$22))</f>
        <v/>
      </c>
      <c r="AD213" s="139"/>
      <c r="AE213" s="129"/>
      <c r="AF213" s="130"/>
      <c r="AG213" s="130"/>
      <c r="AH213" s="130"/>
      <c r="AI213" s="130"/>
      <c r="AJ213" s="130"/>
      <c r="AK213" s="126" t="str">
        <f>IF(I213="","",_xlfn.XLOOKUP($I213,各类选项!$N$2:$N$22,各类选项!R$2:R$22))</f>
        <v/>
      </c>
      <c r="AL213" s="139"/>
      <c r="AM213" s="127"/>
      <c r="AN213" s="128"/>
      <c r="AO213" s="128"/>
      <c r="AP213" s="128"/>
      <c r="AQ213" s="128"/>
      <c r="AR213" s="128"/>
      <c r="AS213" s="126" t="str">
        <f>IF(原始数据!L213="","",原始数据!L213)</f>
        <v/>
      </c>
      <c r="AT213" s="126" t="str">
        <f>IF(原始数据!AZ213="","",原始数据!AZ213)</f>
        <v/>
      </c>
      <c r="AU213" s="137"/>
      <c r="AV213" s="137"/>
      <c r="AW213" s="137"/>
      <c r="AX213" s="137"/>
      <c r="AY213" s="138"/>
      <c r="AZ213" s="133"/>
      <c r="BA213" s="133"/>
      <c r="BB213" s="95"/>
      <c r="BC213" s="95"/>
    </row>
    <row r="214" spans="1:55">
      <c r="A214" s="115">
        <f>输入错误检查!B213+_xlfn.IFS(K214="",0,K214=0,0,K214=1,1)</f>
        <v>0</v>
      </c>
      <c r="C214" s="125" t="str">
        <f>IF(原始数据!B214="","",原始数据!B214)</f>
        <v/>
      </c>
      <c r="D214" s="125" t="str">
        <f>IF(原始数据!C214="","",原始数据!C214)</f>
        <v/>
      </c>
      <c r="E214" s="125" t="str">
        <f>IF(原始数据!D214="","",原始数据!D214)</f>
        <v/>
      </c>
      <c r="F214" s="125" t="str">
        <f>IF(原始数据!E214="","",原始数据!E214)</f>
        <v/>
      </c>
      <c r="G214" s="125" t="str">
        <f>IF(原始数据!F214="","",原始数据!F214)</f>
        <v/>
      </c>
      <c r="H214" s="125">
        <f>IF(原始数据!G214="","",原始数据!G214)</f>
        <v>4</v>
      </c>
      <c r="I214" s="125" t="str">
        <f>原始数据!J214</f>
        <v/>
      </c>
      <c r="J214" s="125" t="str">
        <f>IF((原始数据!V214)="","",4-原始数据!V214)</f>
        <v/>
      </c>
      <c r="K214" s="125" t="str">
        <f t="shared" si="8"/>
        <v/>
      </c>
      <c r="L214" s="125">
        <f t="shared" si="9"/>
        <v>0</v>
      </c>
      <c r="M214" s="126" t="str">
        <f>IF(I214="","",_xlfn.XLOOKUP($I214,各类选项!$N$2:$N$22,各类选项!O$2:O$22))</f>
        <v/>
      </c>
      <c r="N214" s="139"/>
      <c r="O214" s="129"/>
      <c r="P214" s="130"/>
      <c r="Q214" s="130"/>
      <c r="R214" s="130"/>
      <c r="S214" s="130"/>
      <c r="T214" s="130"/>
      <c r="U214" s="126" t="str">
        <f>IF(I214="","",_xlfn.XLOOKUP($I214,各类选项!$N$2:$N$22,各类选项!P$2:P$22))</f>
        <v/>
      </c>
      <c r="V214" s="139"/>
      <c r="W214" s="127"/>
      <c r="X214" s="128"/>
      <c r="Y214" s="128"/>
      <c r="Z214" s="128"/>
      <c r="AA214" s="128"/>
      <c r="AB214" s="128"/>
      <c r="AC214" s="126" t="str">
        <f>IF(I214="","",_xlfn.XLOOKUP($I214,各类选项!$N$2:$N$22,各类选项!Q$2:Q$22))</f>
        <v/>
      </c>
      <c r="AD214" s="139"/>
      <c r="AE214" s="129"/>
      <c r="AF214" s="130"/>
      <c r="AG214" s="130"/>
      <c r="AH214" s="130"/>
      <c r="AI214" s="130"/>
      <c r="AJ214" s="130"/>
      <c r="AK214" s="126" t="str">
        <f>IF(I214="","",_xlfn.XLOOKUP($I214,各类选项!$N$2:$N$22,各类选项!R$2:R$22))</f>
        <v/>
      </c>
      <c r="AL214" s="139"/>
      <c r="AM214" s="127"/>
      <c r="AN214" s="128"/>
      <c r="AO214" s="128"/>
      <c r="AP214" s="128"/>
      <c r="AQ214" s="128"/>
      <c r="AR214" s="128"/>
      <c r="AS214" s="126" t="str">
        <f>IF(原始数据!L214="","",原始数据!L214)</f>
        <v/>
      </c>
      <c r="AT214" s="126" t="str">
        <f>IF(原始数据!AZ214="","",原始数据!AZ214)</f>
        <v/>
      </c>
      <c r="AU214" s="137"/>
      <c r="AV214" s="137"/>
      <c r="AW214" s="137"/>
      <c r="AX214" s="137"/>
      <c r="AY214" s="138"/>
      <c r="AZ214" s="133"/>
      <c r="BA214" s="133"/>
      <c r="BB214" s="95"/>
      <c r="BC214" s="95"/>
    </row>
    <row r="215" spans="1:55">
      <c r="A215" s="115">
        <f>输入错误检查!B214+_xlfn.IFS(K215="",0,K215=0,0,K215=1,1)</f>
        <v>0</v>
      </c>
      <c r="C215" s="125" t="str">
        <f>IF(原始数据!B215="","",原始数据!B215)</f>
        <v/>
      </c>
      <c r="D215" s="125" t="str">
        <f>IF(原始数据!C215="","",原始数据!C215)</f>
        <v/>
      </c>
      <c r="E215" s="125" t="str">
        <f>IF(原始数据!D215="","",原始数据!D215)</f>
        <v/>
      </c>
      <c r="F215" s="125" t="str">
        <f>IF(原始数据!E215="","",原始数据!E215)</f>
        <v/>
      </c>
      <c r="G215" s="125" t="str">
        <f>IF(原始数据!F215="","",原始数据!F215)</f>
        <v/>
      </c>
      <c r="H215" s="125">
        <f>IF(原始数据!G215="","",原始数据!G215)</f>
        <v>5</v>
      </c>
      <c r="I215" s="125" t="str">
        <f>原始数据!J215</f>
        <v/>
      </c>
      <c r="J215" s="125" t="str">
        <f>IF((原始数据!V215)="","",4-原始数据!V215)</f>
        <v/>
      </c>
      <c r="K215" s="125" t="str">
        <f t="shared" si="8"/>
        <v/>
      </c>
      <c r="L215" s="125">
        <f t="shared" si="9"/>
        <v>0</v>
      </c>
      <c r="M215" s="126" t="str">
        <f>IF(I215="","",_xlfn.XLOOKUP($I215,各类选项!$N$2:$N$22,各类选项!O$2:O$22))</f>
        <v/>
      </c>
      <c r="N215" s="139"/>
      <c r="O215" s="129"/>
      <c r="P215" s="130"/>
      <c r="Q215" s="130"/>
      <c r="R215" s="130"/>
      <c r="S215" s="130"/>
      <c r="T215" s="130"/>
      <c r="U215" s="126" t="str">
        <f>IF(I215="","",_xlfn.XLOOKUP($I215,各类选项!$N$2:$N$22,各类选项!P$2:P$22))</f>
        <v/>
      </c>
      <c r="V215" s="139"/>
      <c r="W215" s="127"/>
      <c r="X215" s="128"/>
      <c r="Y215" s="128"/>
      <c r="Z215" s="128"/>
      <c r="AA215" s="128"/>
      <c r="AB215" s="128"/>
      <c r="AC215" s="126" t="str">
        <f>IF(I215="","",_xlfn.XLOOKUP($I215,各类选项!$N$2:$N$22,各类选项!Q$2:Q$22))</f>
        <v/>
      </c>
      <c r="AD215" s="139"/>
      <c r="AE215" s="129"/>
      <c r="AF215" s="130"/>
      <c r="AG215" s="130"/>
      <c r="AH215" s="130"/>
      <c r="AI215" s="130"/>
      <c r="AJ215" s="130"/>
      <c r="AK215" s="126" t="str">
        <f>IF(I215="","",_xlfn.XLOOKUP($I215,各类选项!$N$2:$N$22,各类选项!R$2:R$22))</f>
        <v/>
      </c>
      <c r="AL215" s="139"/>
      <c r="AM215" s="127"/>
      <c r="AN215" s="128"/>
      <c r="AO215" s="128"/>
      <c r="AP215" s="128"/>
      <c r="AQ215" s="128"/>
      <c r="AR215" s="128"/>
      <c r="AS215" s="126" t="str">
        <f>IF(原始数据!L215="","",原始数据!L215)</f>
        <v/>
      </c>
      <c r="AT215" s="126" t="str">
        <f>IF(原始数据!AZ215="","",原始数据!AZ215)</f>
        <v/>
      </c>
      <c r="AU215" s="137"/>
      <c r="AV215" s="137"/>
      <c r="AW215" s="137"/>
      <c r="AX215" s="137"/>
      <c r="AY215" s="138"/>
      <c r="AZ215" s="133"/>
      <c r="BA215" s="133"/>
    </row>
    <row r="216" spans="1:55">
      <c r="A216" s="115">
        <f>输入错误检查!B215+_xlfn.IFS(K216="",0,K216=0,0,K216=1,1)</f>
        <v>0</v>
      </c>
      <c r="C216" s="125" t="str">
        <f>IF(原始数据!B216="","",原始数据!B216)</f>
        <v/>
      </c>
      <c r="D216" s="125" t="str">
        <f>IF(原始数据!C216="","",原始数据!C216)</f>
        <v/>
      </c>
      <c r="E216" s="125" t="str">
        <f>IF(原始数据!D216="","",原始数据!D216)</f>
        <v/>
      </c>
      <c r="F216" s="125" t="str">
        <f>IF(原始数据!E216="","",原始数据!E216)</f>
        <v/>
      </c>
      <c r="G216" s="125" t="str">
        <f>IF(原始数据!F216="","",原始数据!F216)</f>
        <v/>
      </c>
      <c r="H216" s="125">
        <f>IF(原始数据!G216="","",原始数据!G216)</f>
        <v>5</v>
      </c>
      <c r="I216" s="125" t="str">
        <f>原始数据!J216</f>
        <v/>
      </c>
      <c r="J216" s="125" t="str">
        <f>IF((原始数据!V216)="","",4-原始数据!V216)</f>
        <v/>
      </c>
      <c r="K216" s="125" t="str">
        <f t="shared" si="8"/>
        <v/>
      </c>
      <c r="L216" s="125">
        <f t="shared" si="9"/>
        <v>0</v>
      </c>
      <c r="M216" s="126" t="str">
        <f>IF(I216="","",_xlfn.XLOOKUP($I216,各类选项!$N$2:$N$22,各类选项!O$2:O$22))</f>
        <v/>
      </c>
      <c r="N216" s="139"/>
      <c r="O216" s="129"/>
      <c r="P216" s="130"/>
      <c r="Q216" s="130"/>
      <c r="R216" s="130"/>
      <c r="S216" s="130"/>
      <c r="T216" s="130"/>
      <c r="U216" s="126" t="str">
        <f>IF(I216="","",_xlfn.XLOOKUP($I216,各类选项!$N$2:$N$22,各类选项!P$2:P$22))</f>
        <v/>
      </c>
      <c r="V216" s="139"/>
      <c r="W216" s="127"/>
      <c r="X216" s="128"/>
      <c r="Y216" s="128"/>
      <c r="Z216" s="128"/>
      <c r="AA216" s="128"/>
      <c r="AB216" s="128"/>
      <c r="AC216" s="126" t="str">
        <f>IF(I216="","",_xlfn.XLOOKUP($I216,各类选项!$N$2:$N$22,各类选项!Q$2:Q$22))</f>
        <v/>
      </c>
      <c r="AD216" s="139"/>
      <c r="AE216" s="129"/>
      <c r="AF216" s="130"/>
      <c r="AG216" s="130"/>
      <c r="AH216" s="130"/>
      <c r="AI216" s="130"/>
      <c r="AJ216" s="130"/>
      <c r="AK216" s="126" t="str">
        <f>IF(I216="","",_xlfn.XLOOKUP($I216,各类选项!$N$2:$N$22,各类选项!R$2:R$22))</f>
        <v/>
      </c>
      <c r="AL216" s="139"/>
      <c r="AM216" s="127"/>
      <c r="AN216" s="128"/>
      <c r="AO216" s="128"/>
      <c r="AP216" s="128"/>
      <c r="AQ216" s="128"/>
      <c r="AR216" s="128"/>
      <c r="AS216" s="126" t="str">
        <f>IF(原始数据!L216="","",原始数据!L216)</f>
        <v/>
      </c>
      <c r="AT216" s="126" t="str">
        <f>IF(原始数据!AZ216="","",原始数据!AZ216)</f>
        <v/>
      </c>
      <c r="AU216" s="137"/>
      <c r="AV216" s="137"/>
      <c r="AW216" s="137"/>
      <c r="AX216" s="137"/>
      <c r="AY216" s="138"/>
      <c r="AZ216" s="133"/>
      <c r="BA216" s="133"/>
    </row>
    <row r="217" spans="1:55">
      <c r="A217" s="115">
        <f>输入错误检查!B216+_xlfn.IFS(K217="",0,K217=0,0,K217=1,1)</f>
        <v>0</v>
      </c>
      <c r="C217" s="125" t="str">
        <f>IF(原始数据!B217="","",原始数据!B217)</f>
        <v/>
      </c>
      <c r="D217" s="125" t="str">
        <f>IF(原始数据!C217="","",原始数据!C217)</f>
        <v/>
      </c>
      <c r="E217" s="125" t="str">
        <f>IF(原始数据!D217="","",原始数据!D217)</f>
        <v/>
      </c>
      <c r="F217" s="125" t="str">
        <f>IF(原始数据!E217="","",原始数据!E217)</f>
        <v/>
      </c>
      <c r="G217" s="125" t="str">
        <f>IF(原始数据!F217="","",原始数据!F217)</f>
        <v/>
      </c>
      <c r="H217" s="125" t="str">
        <f>IF(原始数据!G217="","",原始数据!G217)</f>
        <v>加</v>
      </c>
      <c r="I217" s="125" t="str">
        <f>原始数据!J217</f>
        <v/>
      </c>
      <c r="J217" s="125" t="str">
        <f>IF((原始数据!V217)="","",4-原始数据!V217)</f>
        <v/>
      </c>
      <c r="K217" s="125" t="str">
        <f t="shared" si="8"/>
        <v/>
      </c>
      <c r="L217" s="125">
        <f t="shared" si="9"/>
        <v>0</v>
      </c>
      <c r="M217" s="126" t="str">
        <f>IF(I217="","",_xlfn.XLOOKUP($I217,各类选项!$N$2:$N$22,各类选项!O$2:O$22))</f>
        <v/>
      </c>
      <c r="N217" s="139"/>
      <c r="O217" s="129"/>
      <c r="P217" s="130"/>
      <c r="Q217" s="130"/>
      <c r="R217" s="130"/>
      <c r="S217" s="130"/>
      <c r="T217" s="130"/>
      <c r="U217" s="126" t="str">
        <f>IF(I217="","",_xlfn.XLOOKUP($I217,各类选项!$N$2:$N$22,各类选项!P$2:P$22))</f>
        <v/>
      </c>
      <c r="V217" s="139"/>
      <c r="W217" s="127"/>
      <c r="X217" s="128"/>
      <c r="Y217" s="128"/>
      <c r="Z217" s="128"/>
      <c r="AA217" s="128"/>
      <c r="AB217" s="128"/>
      <c r="AC217" s="126" t="str">
        <f>IF(I217="","",_xlfn.XLOOKUP($I217,各类选项!$N$2:$N$22,各类选项!Q$2:Q$22))</f>
        <v/>
      </c>
      <c r="AD217" s="139"/>
      <c r="AE217" s="129"/>
      <c r="AF217" s="130"/>
      <c r="AG217" s="130"/>
      <c r="AH217" s="130"/>
      <c r="AI217" s="130"/>
      <c r="AJ217" s="130"/>
      <c r="AK217" s="126" t="str">
        <f>IF(I217="","",_xlfn.XLOOKUP($I217,各类选项!$N$2:$N$22,各类选项!R$2:R$22))</f>
        <v/>
      </c>
      <c r="AL217" s="139"/>
      <c r="AM217" s="127"/>
      <c r="AN217" s="128"/>
      <c r="AO217" s="128"/>
      <c r="AP217" s="128"/>
      <c r="AQ217" s="128"/>
      <c r="AR217" s="128"/>
      <c r="AS217" s="126" t="str">
        <f>IF(原始数据!L217="","",原始数据!L217)</f>
        <v/>
      </c>
      <c r="AT217" s="126" t="str">
        <f>IF(原始数据!AZ217="","",原始数据!AZ217)</f>
        <v/>
      </c>
      <c r="AU217" s="137"/>
      <c r="AV217" s="137"/>
      <c r="AW217" s="137"/>
      <c r="AX217" s="137"/>
      <c r="AY217" s="138"/>
      <c r="AZ217" s="133"/>
      <c r="BA217" s="133"/>
    </row>
    <row r="218" spans="1:55">
      <c r="A218" s="115">
        <f>输入错误检查!B217+_xlfn.IFS(K218="",0,K218=0,0,K218=1,1)</f>
        <v>0</v>
      </c>
      <c r="C218" s="125" t="str">
        <f>IF(原始数据!B218="","",原始数据!B218)</f>
        <v/>
      </c>
      <c r="D218" s="125" t="str">
        <f>IF(原始数据!C218="","",原始数据!C218)</f>
        <v/>
      </c>
      <c r="E218" s="125" t="str">
        <f>IF(原始数据!D218="","",原始数据!D218)</f>
        <v/>
      </c>
      <c r="F218" s="125" t="str">
        <f>IF(原始数据!E218="","",原始数据!E218)</f>
        <v/>
      </c>
      <c r="G218" s="125" t="str">
        <f>IF(原始数据!F218="","",原始数据!F218)</f>
        <v/>
      </c>
      <c r="H218" s="125" t="str">
        <f>IF(原始数据!G218="","",原始数据!G218)</f>
        <v>加</v>
      </c>
      <c r="I218" s="125" t="str">
        <f>原始数据!J218</f>
        <v/>
      </c>
      <c r="J218" s="125" t="str">
        <f>IF((原始数据!V218)="","",4-原始数据!V218)</f>
        <v/>
      </c>
      <c r="K218" s="125" t="str">
        <f t="shared" si="8"/>
        <v/>
      </c>
      <c r="L218" s="125">
        <f t="shared" si="9"/>
        <v>0</v>
      </c>
      <c r="M218" s="126" t="str">
        <f>IF(I218="","",_xlfn.XLOOKUP($I218,各类选项!$N$2:$N$22,各类选项!O$2:O$22))</f>
        <v/>
      </c>
      <c r="N218" s="139"/>
      <c r="O218" s="129"/>
      <c r="P218" s="130"/>
      <c r="Q218" s="130"/>
      <c r="R218" s="130"/>
      <c r="S218" s="130"/>
      <c r="T218" s="130"/>
      <c r="U218" s="126" t="str">
        <f>IF(I218="","",_xlfn.XLOOKUP($I218,各类选项!$N$2:$N$22,各类选项!P$2:P$22))</f>
        <v/>
      </c>
      <c r="V218" s="139"/>
      <c r="W218" s="127"/>
      <c r="X218" s="128"/>
      <c r="Y218" s="128"/>
      <c r="Z218" s="128"/>
      <c r="AA218" s="128"/>
      <c r="AB218" s="128"/>
      <c r="AC218" s="126" t="str">
        <f>IF(I218="","",_xlfn.XLOOKUP($I218,各类选项!$N$2:$N$22,各类选项!Q$2:Q$22))</f>
        <v/>
      </c>
      <c r="AD218" s="139"/>
      <c r="AE218" s="129"/>
      <c r="AF218" s="130"/>
      <c r="AG218" s="130"/>
      <c r="AH218" s="130"/>
      <c r="AI218" s="130"/>
      <c r="AJ218" s="130"/>
      <c r="AK218" s="126" t="str">
        <f>IF(I218="","",_xlfn.XLOOKUP($I218,各类选项!$N$2:$N$22,各类选项!R$2:R$22))</f>
        <v/>
      </c>
      <c r="AL218" s="139"/>
      <c r="AM218" s="127"/>
      <c r="AN218" s="128"/>
      <c r="AO218" s="128"/>
      <c r="AP218" s="128"/>
      <c r="AQ218" s="128"/>
      <c r="AR218" s="128"/>
      <c r="AS218" s="126" t="str">
        <f>IF(原始数据!L218="","",原始数据!L218)</f>
        <v/>
      </c>
      <c r="AT218" s="126" t="str">
        <f>IF(原始数据!AZ218="","",原始数据!AZ218)</f>
        <v/>
      </c>
      <c r="AU218" s="137"/>
      <c r="AV218" s="137"/>
      <c r="AW218" s="137"/>
      <c r="AX218" s="137"/>
      <c r="AY218" s="138"/>
      <c r="AZ218" s="133"/>
      <c r="BA218" s="133"/>
    </row>
    <row r="219" spans="1:55">
      <c r="A219" s="115">
        <f>输入错误检查!B218+_xlfn.IFS(K219="",0,K219=0,0,K219=1,1)</f>
        <v>0</v>
      </c>
      <c r="C219" s="125" t="str">
        <f>IF(原始数据!B219="","",原始数据!B219)</f>
        <v/>
      </c>
      <c r="D219" s="125" t="str">
        <f>IF(原始数据!C219="","",原始数据!C219)</f>
        <v/>
      </c>
      <c r="E219" s="125" t="str">
        <f>IF(原始数据!D219="","",原始数据!D219)</f>
        <v/>
      </c>
      <c r="F219" s="125" t="str">
        <f>IF(原始数据!E219="","",原始数据!E219)</f>
        <v/>
      </c>
      <c r="G219" s="125" t="str">
        <f>IF(原始数据!F219="","",原始数据!F219)</f>
        <v/>
      </c>
      <c r="H219" s="125">
        <f>IF(原始数据!G219="","",原始数据!G219)</f>
        <v>1</v>
      </c>
      <c r="I219" s="125" t="str">
        <f>原始数据!J219</f>
        <v/>
      </c>
      <c r="J219" s="125" t="str">
        <f>IF((原始数据!V219)="","",4-原始数据!V219)</f>
        <v/>
      </c>
      <c r="K219" s="125" t="str">
        <f t="shared" si="8"/>
        <v/>
      </c>
      <c r="L219" s="125">
        <f t="shared" si="9"/>
        <v>0</v>
      </c>
      <c r="M219" s="126" t="str">
        <f>IF(I219="","",_xlfn.XLOOKUP($I219,各类选项!$N$2:$N$22,各类选项!O$2:O$22))</f>
        <v/>
      </c>
      <c r="N219" s="126"/>
      <c r="O219" s="127"/>
      <c r="P219" s="128"/>
      <c r="Q219" s="128"/>
      <c r="R219" s="128"/>
      <c r="S219" s="128"/>
      <c r="T219" s="128"/>
      <c r="U219" s="126" t="str">
        <f>IF(I219="","",_xlfn.XLOOKUP($I219,各类选项!$N$2:$N$22,各类选项!P$2:P$22))</f>
        <v/>
      </c>
      <c r="V219" s="126"/>
      <c r="W219" s="129"/>
      <c r="X219" s="130"/>
      <c r="Y219" s="130"/>
      <c r="Z219" s="130"/>
      <c r="AA219" s="130"/>
      <c r="AB219" s="130"/>
      <c r="AC219" s="126" t="str">
        <f>IF(I219="","",_xlfn.XLOOKUP($I219,各类选项!$N$2:$N$22,各类选项!Q$2:Q$22))</f>
        <v/>
      </c>
      <c r="AD219" s="126"/>
      <c r="AE219" s="127"/>
      <c r="AF219" s="128"/>
      <c r="AG219" s="128"/>
      <c r="AH219" s="128"/>
      <c r="AI219" s="128"/>
      <c r="AJ219" s="128"/>
      <c r="AK219" s="126" t="str">
        <f>IF(I219="","",_xlfn.XLOOKUP($I219,各类选项!$N$2:$N$22,各类选项!R$2:R$22))</f>
        <v/>
      </c>
      <c r="AL219" s="126"/>
      <c r="AM219" s="129"/>
      <c r="AN219" s="130"/>
      <c r="AO219" s="130"/>
      <c r="AP219" s="130"/>
      <c r="AQ219" s="130"/>
      <c r="AR219" s="130"/>
      <c r="AS219" s="126" t="str">
        <f>IF(原始数据!L219="","",原始数据!L219)</f>
        <v/>
      </c>
      <c r="AT219" s="126" t="str">
        <f>IF(原始数据!AZ219="","",原始数据!AZ219)</f>
        <v/>
      </c>
      <c r="AU219" s="131"/>
      <c r="AV219" s="131"/>
      <c r="AW219" s="131"/>
      <c r="AX219" s="131"/>
      <c r="AY219" s="132"/>
      <c r="AZ219" s="133"/>
      <c r="BA219" s="133"/>
      <c r="BB219" s="134"/>
      <c r="BC219" s="134"/>
    </row>
    <row r="220" spans="1:55">
      <c r="A220" s="115">
        <f>输入错误检查!B219+_xlfn.IFS(K220="",0,K220=0,0,K220=1,1)</f>
        <v>0</v>
      </c>
      <c r="C220" s="125" t="str">
        <f>IF(原始数据!B220="","",原始数据!B220)</f>
        <v/>
      </c>
      <c r="D220" s="125" t="str">
        <f>IF(原始数据!C220="","",原始数据!C220)</f>
        <v/>
      </c>
      <c r="E220" s="125" t="str">
        <f>IF(原始数据!D220="","",原始数据!D220)</f>
        <v/>
      </c>
      <c r="F220" s="125" t="str">
        <f>IF(原始数据!E220="","",原始数据!E220)</f>
        <v/>
      </c>
      <c r="G220" s="125" t="str">
        <f>IF(原始数据!F220="","",原始数据!F220)</f>
        <v/>
      </c>
      <c r="H220" s="125">
        <f>IF(原始数据!G220="","",原始数据!G220)</f>
        <v>1</v>
      </c>
      <c r="I220" s="125" t="str">
        <f>原始数据!J220</f>
        <v/>
      </c>
      <c r="J220" s="125" t="str">
        <f>IF((原始数据!V220)="","",4-原始数据!V220)</f>
        <v/>
      </c>
      <c r="K220" s="125" t="str">
        <f t="shared" si="8"/>
        <v/>
      </c>
      <c r="L220" s="125">
        <f t="shared" si="9"/>
        <v>0</v>
      </c>
      <c r="M220" s="126" t="str">
        <f>IF(I220="","",_xlfn.XLOOKUP($I220,各类选项!$N$2:$N$22,各类选项!O$2:O$22))</f>
        <v/>
      </c>
      <c r="N220" s="126"/>
      <c r="O220" s="127"/>
      <c r="P220" s="128"/>
      <c r="Q220" s="128"/>
      <c r="R220" s="128"/>
      <c r="S220" s="128"/>
      <c r="T220" s="128"/>
      <c r="U220" s="126" t="str">
        <f>IF(I220="","",_xlfn.XLOOKUP($I220,各类选项!$N$2:$N$22,各类选项!P$2:P$22))</f>
        <v/>
      </c>
      <c r="V220" s="126"/>
      <c r="W220" s="129"/>
      <c r="X220" s="130"/>
      <c r="Y220" s="130"/>
      <c r="Z220" s="130"/>
      <c r="AA220" s="130"/>
      <c r="AB220" s="130"/>
      <c r="AC220" s="126" t="str">
        <f>IF(I220="","",_xlfn.XLOOKUP($I220,各类选项!$N$2:$N$22,各类选项!Q$2:Q$22))</f>
        <v/>
      </c>
      <c r="AD220" s="126"/>
      <c r="AE220" s="127"/>
      <c r="AF220" s="128"/>
      <c r="AG220" s="128"/>
      <c r="AH220" s="128"/>
      <c r="AI220" s="128"/>
      <c r="AJ220" s="128"/>
      <c r="AK220" s="126" t="str">
        <f>IF(I220="","",_xlfn.XLOOKUP($I220,各类选项!$N$2:$N$22,各类选项!R$2:R$22))</f>
        <v/>
      </c>
      <c r="AL220" s="126"/>
      <c r="AM220" s="129"/>
      <c r="AN220" s="130"/>
      <c r="AO220" s="130"/>
      <c r="AP220" s="130"/>
      <c r="AQ220" s="130"/>
      <c r="AR220" s="130"/>
      <c r="AS220" s="126" t="str">
        <f>IF(原始数据!L220="","",原始数据!L220)</f>
        <v/>
      </c>
      <c r="AT220" s="126" t="str">
        <f>IF(原始数据!AZ220="","",原始数据!AZ220)</f>
        <v/>
      </c>
      <c r="AU220" s="131"/>
      <c r="AV220" s="131"/>
      <c r="AW220" s="131"/>
      <c r="AX220" s="131"/>
      <c r="AY220" s="132"/>
      <c r="AZ220" s="133"/>
      <c r="BA220" s="133"/>
      <c r="BB220" s="95"/>
      <c r="BC220" s="95"/>
    </row>
    <row r="221" spans="1:55">
      <c r="A221" s="115">
        <f>输入错误检查!B220+_xlfn.IFS(K221="",0,K221=0,0,K221=1,1)</f>
        <v>0</v>
      </c>
      <c r="C221" s="125" t="str">
        <f>IF(原始数据!B221="","",原始数据!B221)</f>
        <v/>
      </c>
      <c r="D221" s="125" t="str">
        <f>IF(原始数据!C221="","",原始数据!C221)</f>
        <v/>
      </c>
      <c r="E221" s="125" t="str">
        <f>IF(原始数据!D221="","",原始数据!D221)</f>
        <v/>
      </c>
      <c r="F221" s="125" t="str">
        <f>IF(原始数据!E221="","",原始数据!E221)</f>
        <v/>
      </c>
      <c r="G221" s="125" t="str">
        <f>IF(原始数据!F221="","",原始数据!F221)</f>
        <v/>
      </c>
      <c r="H221" s="125">
        <f>IF(原始数据!G221="","",原始数据!G221)</f>
        <v>2</v>
      </c>
      <c r="I221" s="125" t="str">
        <f>原始数据!J221</f>
        <v/>
      </c>
      <c r="J221" s="125" t="str">
        <f>IF((原始数据!V221)="","",4-原始数据!V221)</f>
        <v/>
      </c>
      <c r="K221" s="125" t="str">
        <f t="shared" si="8"/>
        <v/>
      </c>
      <c r="L221" s="125">
        <f t="shared" si="9"/>
        <v>0</v>
      </c>
      <c r="M221" s="126" t="str">
        <f>IF(I221="","",_xlfn.XLOOKUP($I221,各类选项!$N$2:$N$22,各类选项!O$2:O$22))</f>
        <v/>
      </c>
      <c r="N221" s="126"/>
      <c r="O221" s="127"/>
      <c r="P221" s="128"/>
      <c r="Q221" s="128"/>
      <c r="R221" s="128"/>
      <c r="S221" s="128"/>
      <c r="T221" s="128"/>
      <c r="U221" s="126" t="str">
        <f>IF(I221="","",_xlfn.XLOOKUP($I221,各类选项!$N$2:$N$22,各类选项!P$2:P$22))</f>
        <v/>
      </c>
      <c r="V221" s="126"/>
      <c r="W221" s="129"/>
      <c r="X221" s="130"/>
      <c r="Y221" s="130"/>
      <c r="Z221" s="130"/>
      <c r="AA221" s="130"/>
      <c r="AB221" s="130"/>
      <c r="AC221" s="126" t="str">
        <f>IF(I221="","",_xlfn.XLOOKUP($I221,各类选项!$N$2:$N$22,各类选项!Q$2:Q$22))</f>
        <v/>
      </c>
      <c r="AD221" s="126"/>
      <c r="AE221" s="127"/>
      <c r="AF221" s="128"/>
      <c r="AG221" s="128"/>
      <c r="AH221" s="128"/>
      <c r="AI221" s="128"/>
      <c r="AJ221" s="128"/>
      <c r="AK221" s="126" t="str">
        <f>IF(I221="","",_xlfn.XLOOKUP($I221,各类选项!$N$2:$N$22,各类选项!R$2:R$22))</f>
        <v/>
      </c>
      <c r="AL221" s="126"/>
      <c r="AM221" s="129"/>
      <c r="AN221" s="130"/>
      <c r="AO221" s="130"/>
      <c r="AP221" s="130"/>
      <c r="AQ221" s="130"/>
      <c r="AR221" s="130"/>
      <c r="AS221" s="126" t="str">
        <f>IF(原始数据!L221="","",原始数据!L221)</f>
        <v/>
      </c>
      <c r="AT221" s="126" t="str">
        <f>IF(原始数据!AZ221="","",原始数据!AZ221)</f>
        <v/>
      </c>
      <c r="AU221" s="131"/>
      <c r="AV221" s="131"/>
      <c r="AW221" s="131"/>
      <c r="AX221" s="131"/>
      <c r="AY221" s="132"/>
      <c r="AZ221" s="133"/>
      <c r="BA221" s="133"/>
      <c r="BB221" s="95"/>
      <c r="BC221" s="95"/>
    </row>
    <row r="222" spans="1:55">
      <c r="A222" s="115">
        <f>输入错误检查!B221+_xlfn.IFS(K222="",0,K222=0,0,K222=1,1)</f>
        <v>0</v>
      </c>
      <c r="C222" s="125" t="str">
        <f>IF(原始数据!B222="","",原始数据!B222)</f>
        <v/>
      </c>
      <c r="D222" s="125" t="str">
        <f>IF(原始数据!C222="","",原始数据!C222)</f>
        <v/>
      </c>
      <c r="E222" s="125" t="str">
        <f>IF(原始数据!D222="","",原始数据!D222)</f>
        <v/>
      </c>
      <c r="F222" s="125" t="str">
        <f>IF(原始数据!E222="","",原始数据!E222)</f>
        <v/>
      </c>
      <c r="G222" s="125" t="str">
        <f>IF(原始数据!F222="","",原始数据!F222)</f>
        <v/>
      </c>
      <c r="H222" s="125">
        <f>IF(原始数据!G222="","",原始数据!G222)</f>
        <v>2</v>
      </c>
      <c r="I222" s="125" t="str">
        <f>原始数据!J222</f>
        <v/>
      </c>
      <c r="J222" s="125" t="str">
        <f>IF((原始数据!V222)="","",4-原始数据!V222)</f>
        <v/>
      </c>
      <c r="K222" s="125" t="str">
        <f t="shared" si="8"/>
        <v/>
      </c>
      <c r="L222" s="125">
        <f t="shared" si="9"/>
        <v>0</v>
      </c>
      <c r="M222" s="126" t="str">
        <f>IF(I222="","",_xlfn.XLOOKUP($I222,各类选项!$N$2:$N$22,各类选项!O$2:O$22))</f>
        <v/>
      </c>
      <c r="N222" s="126"/>
      <c r="O222" s="127"/>
      <c r="P222" s="128"/>
      <c r="Q222" s="128"/>
      <c r="R222" s="128"/>
      <c r="S222" s="128"/>
      <c r="T222" s="128"/>
      <c r="U222" s="126" t="str">
        <f>IF(I222="","",_xlfn.XLOOKUP($I222,各类选项!$N$2:$N$22,各类选项!P$2:P$22))</f>
        <v/>
      </c>
      <c r="V222" s="126"/>
      <c r="W222" s="129"/>
      <c r="X222" s="130"/>
      <c r="Y222" s="130"/>
      <c r="Z222" s="130"/>
      <c r="AA222" s="130"/>
      <c r="AB222" s="130"/>
      <c r="AC222" s="126" t="str">
        <f>IF(I222="","",_xlfn.XLOOKUP($I222,各类选项!$N$2:$N$22,各类选项!Q$2:Q$22))</f>
        <v/>
      </c>
      <c r="AD222" s="126"/>
      <c r="AE222" s="127"/>
      <c r="AF222" s="128"/>
      <c r="AG222" s="128"/>
      <c r="AH222" s="128"/>
      <c r="AI222" s="128"/>
      <c r="AJ222" s="128"/>
      <c r="AK222" s="126" t="str">
        <f>IF(I222="","",_xlfn.XLOOKUP($I222,各类选项!$N$2:$N$22,各类选项!R$2:R$22))</f>
        <v/>
      </c>
      <c r="AL222" s="126"/>
      <c r="AM222" s="129"/>
      <c r="AN222" s="130"/>
      <c r="AO222" s="130"/>
      <c r="AP222" s="130"/>
      <c r="AQ222" s="130"/>
      <c r="AR222" s="130"/>
      <c r="AS222" s="126" t="str">
        <f>IF(原始数据!L222="","",原始数据!L222)</f>
        <v/>
      </c>
      <c r="AT222" s="126" t="str">
        <f>IF(原始数据!AZ222="","",原始数据!AZ222)</f>
        <v/>
      </c>
      <c r="AU222" s="131"/>
      <c r="AV222" s="131"/>
      <c r="AW222" s="131"/>
      <c r="AX222" s="131"/>
      <c r="AY222" s="132"/>
      <c r="AZ222" s="133"/>
      <c r="BA222" s="133"/>
      <c r="BB222" s="95"/>
      <c r="BC222" s="95"/>
    </row>
    <row r="223" spans="1:55">
      <c r="A223" s="115">
        <f>输入错误检查!B222+_xlfn.IFS(K223="",0,K223=0,0,K223=1,1)</f>
        <v>0</v>
      </c>
      <c r="C223" s="125" t="str">
        <f>IF(原始数据!B223="","",原始数据!B223)</f>
        <v/>
      </c>
      <c r="D223" s="125" t="str">
        <f>IF(原始数据!C223="","",原始数据!C223)</f>
        <v/>
      </c>
      <c r="E223" s="125" t="str">
        <f>IF(原始数据!D223="","",原始数据!D223)</f>
        <v/>
      </c>
      <c r="F223" s="125" t="str">
        <f>IF(原始数据!E223="","",原始数据!E223)</f>
        <v/>
      </c>
      <c r="G223" s="125" t="str">
        <f>IF(原始数据!F223="","",原始数据!F223)</f>
        <v/>
      </c>
      <c r="H223" s="125">
        <f>IF(原始数据!G223="","",原始数据!G223)</f>
        <v>3</v>
      </c>
      <c r="I223" s="125" t="str">
        <f>原始数据!J223</f>
        <v/>
      </c>
      <c r="J223" s="125" t="str">
        <f>IF((原始数据!V223)="","",4-原始数据!V223)</f>
        <v/>
      </c>
      <c r="K223" s="125" t="str">
        <f t="shared" si="8"/>
        <v/>
      </c>
      <c r="L223" s="125">
        <f t="shared" si="9"/>
        <v>0</v>
      </c>
      <c r="M223" s="126" t="str">
        <f>IF(I223="","",_xlfn.XLOOKUP($I223,各类选项!$N$2:$N$22,各类选项!O$2:O$22))</f>
        <v/>
      </c>
      <c r="N223" s="126"/>
      <c r="O223" s="127"/>
      <c r="P223" s="128"/>
      <c r="Q223" s="128"/>
      <c r="R223" s="128"/>
      <c r="S223" s="128"/>
      <c r="T223" s="128"/>
      <c r="U223" s="126" t="str">
        <f>IF(I223="","",_xlfn.XLOOKUP($I223,各类选项!$N$2:$N$22,各类选项!P$2:P$22))</f>
        <v/>
      </c>
      <c r="V223" s="126"/>
      <c r="W223" s="129"/>
      <c r="X223" s="130"/>
      <c r="Y223" s="130"/>
      <c r="Z223" s="130"/>
      <c r="AA223" s="130"/>
      <c r="AB223" s="130"/>
      <c r="AC223" s="126" t="str">
        <f>IF(I223="","",_xlfn.XLOOKUP($I223,各类选项!$N$2:$N$22,各类选项!Q$2:Q$22))</f>
        <v/>
      </c>
      <c r="AD223" s="126"/>
      <c r="AE223" s="127"/>
      <c r="AF223" s="128"/>
      <c r="AG223" s="128"/>
      <c r="AH223" s="128"/>
      <c r="AI223" s="128"/>
      <c r="AJ223" s="128"/>
      <c r="AK223" s="126" t="str">
        <f>IF(I223="","",_xlfn.XLOOKUP($I223,各类选项!$N$2:$N$22,各类选项!R$2:R$22))</f>
        <v/>
      </c>
      <c r="AL223" s="126"/>
      <c r="AM223" s="129"/>
      <c r="AN223" s="130"/>
      <c r="AO223" s="130"/>
      <c r="AP223" s="130"/>
      <c r="AQ223" s="130"/>
      <c r="AR223" s="130"/>
      <c r="AS223" s="126" t="str">
        <f>IF(原始数据!L223="","",原始数据!L223)</f>
        <v/>
      </c>
      <c r="AT223" s="126" t="str">
        <f>IF(原始数据!AZ223="","",原始数据!AZ223)</f>
        <v/>
      </c>
      <c r="AU223" s="131"/>
      <c r="AV223" s="131"/>
      <c r="AW223" s="131"/>
      <c r="AX223" s="131"/>
      <c r="AY223" s="132"/>
      <c r="AZ223" s="133"/>
      <c r="BA223" s="133"/>
      <c r="BB223" s="95"/>
      <c r="BC223" s="95"/>
    </row>
    <row r="224" spans="1:55">
      <c r="A224" s="115">
        <f>输入错误检查!B223+_xlfn.IFS(K224="",0,K224=0,0,K224=1,1)</f>
        <v>0</v>
      </c>
      <c r="C224" s="125" t="str">
        <f>IF(原始数据!B224="","",原始数据!B224)</f>
        <v/>
      </c>
      <c r="D224" s="125" t="str">
        <f>IF(原始数据!C224="","",原始数据!C224)</f>
        <v/>
      </c>
      <c r="E224" s="125" t="str">
        <f>IF(原始数据!D224="","",原始数据!D224)</f>
        <v/>
      </c>
      <c r="F224" s="125" t="str">
        <f>IF(原始数据!E224="","",原始数据!E224)</f>
        <v/>
      </c>
      <c r="G224" s="125" t="str">
        <f>IF(原始数据!F224="","",原始数据!F224)</f>
        <v/>
      </c>
      <c r="H224" s="125">
        <f>IF(原始数据!G224="","",原始数据!G224)</f>
        <v>3</v>
      </c>
      <c r="I224" s="125" t="str">
        <f>原始数据!J224</f>
        <v/>
      </c>
      <c r="J224" s="125" t="str">
        <f>IF((原始数据!V224)="","",4-原始数据!V224)</f>
        <v/>
      </c>
      <c r="K224" s="125" t="str">
        <f t="shared" si="8"/>
        <v/>
      </c>
      <c r="L224" s="125">
        <f t="shared" si="9"/>
        <v>0</v>
      </c>
      <c r="M224" s="126" t="str">
        <f>IF(I224="","",_xlfn.XLOOKUP($I224,各类选项!$N$2:$N$22,各类选项!O$2:O$22))</f>
        <v/>
      </c>
      <c r="N224" s="126"/>
      <c r="O224" s="127"/>
      <c r="P224" s="128"/>
      <c r="Q224" s="128"/>
      <c r="R224" s="128"/>
      <c r="S224" s="128"/>
      <c r="T224" s="128"/>
      <c r="U224" s="126" t="str">
        <f>IF(I224="","",_xlfn.XLOOKUP($I224,各类选项!$N$2:$N$22,各类选项!P$2:P$22))</f>
        <v/>
      </c>
      <c r="V224" s="126"/>
      <c r="W224" s="129"/>
      <c r="X224" s="130"/>
      <c r="Y224" s="130"/>
      <c r="Z224" s="130"/>
      <c r="AA224" s="130"/>
      <c r="AB224" s="130"/>
      <c r="AC224" s="126" t="str">
        <f>IF(I224="","",_xlfn.XLOOKUP($I224,各类选项!$N$2:$N$22,各类选项!Q$2:Q$22))</f>
        <v/>
      </c>
      <c r="AD224" s="126"/>
      <c r="AE224" s="127"/>
      <c r="AF224" s="128"/>
      <c r="AG224" s="128"/>
      <c r="AH224" s="128"/>
      <c r="AI224" s="128"/>
      <c r="AJ224" s="128"/>
      <c r="AK224" s="126" t="str">
        <f>IF(I224="","",_xlfn.XLOOKUP($I224,各类选项!$N$2:$N$22,各类选项!R$2:R$22))</f>
        <v/>
      </c>
      <c r="AL224" s="126"/>
      <c r="AM224" s="129"/>
      <c r="AN224" s="130"/>
      <c r="AO224" s="130"/>
      <c r="AP224" s="130"/>
      <c r="AQ224" s="130"/>
      <c r="AR224" s="130"/>
      <c r="AS224" s="126" t="str">
        <f>IF(原始数据!L224="","",原始数据!L224)</f>
        <v/>
      </c>
      <c r="AT224" s="126" t="str">
        <f>IF(原始数据!AZ224="","",原始数据!AZ224)</f>
        <v/>
      </c>
      <c r="AU224" s="131"/>
      <c r="AV224" s="131"/>
      <c r="AW224" s="131"/>
      <c r="AX224" s="131"/>
      <c r="AY224" s="132"/>
      <c r="AZ224" s="133"/>
      <c r="BA224" s="133"/>
      <c r="BB224" s="95"/>
      <c r="BC224" s="95"/>
    </row>
    <row r="225" spans="1:55">
      <c r="A225" s="115">
        <f>输入错误检查!B224+_xlfn.IFS(K225="",0,K225=0,0,K225=1,1)</f>
        <v>0</v>
      </c>
      <c r="C225" s="125" t="str">
        <f>IF(原始数据!B225="","",原始数据!B225)</f>
        <v/>
      </c>
      <c r="D225" s="125" t="str">
        <f>IF(原始数据!C225="","",原始数据!C225)</f>
        <v/>
      </c>
      <c r="E225" s="125" t="str">
        <f>IF(原始数据!D225="","",原始数据!D225)</f>
        <v/>
      </c>
      <c r="F225" s="125" t="str">
        <f>IF(原始数据!E225="","",原始数据!E225)</f>
        <v/>
      </c>
      <c r="G225" s="125" t="str">
        <f>IF(原始数据!F225="","",原始数据!F225)</f>
        <v/>
      </c>
      <c r="H225" s="125">
        <f>IF(原始数据!G225="","",原始数据!G225)</f>
        <v>4</v>
      </c>
      <c r="I225" s="125" t="str">
        <f>原始数据!J225</f>
        <v/>
      </c>
      <c r="J225" s="125" t="str">
        <f>IF((原始数据!V225)="","",4-原始数据!V225)</f>
        <v/>
      </c>
      <c r="K225" s="125" t="str">
        <f t="shared" si="8"/>
        <v/>
      </c>
      <c r="L225" s="125">
        <f t="shared" si="9"/>
        <v>0</v>
      </c>
      <c r="M225" s="126" t="str">
        <f>IF(I225="","",_xlfn.XLOOKUP($I225,各类选项!$N$2:$N$22,各类选项!O$2:O$22))</f>
        <v/>
      </c>
      <c r="N225" s="126"/>
      <c r="O225" s="127"/>
      <c r="P225" s="128"/>
      <c r="Q225" s="128"/>
      <c r="R225" s="128"/>
      <c r="S225" s="128"/>
      <c r="T225" s="128"/>
      <c r="U225" s="126" t="str">
        <f>IF(I225="","",_xlfn.XLOOKUP($I225,各类选项!$N$2:$N$22,各类选项!P$2:P$22))</f>
        <v/>
      </c>
      <c r="V225" s="126"/>
      <c r="W225" s="129"/>
      <c r="X225" s="130"/>
      <c r="Y225" s="130"/>
      <c r="Z225" s="130"/>
      <c r="AA225" s="130"/>
      <c r="AB225" s="130"/>
      <c r="AC225" s="126" t="str">
        <f>IF(I225="","",_xlfn.XLOOKUP($I225,各类选项!$N$2:$N$22,各类选项!Q$2:Q$22))</f>
        <v/>
      </c>
      <c r="AD225" s="126"/>
      <c r="AE225" s="127"/>
      <c r="AF225" s="128"/>
      <c r="AG225" s="128"/>
      <c r="AH225" s="128"/>
      <c r="AI225" s="128"/>
      <c r="AJ225" s="128"/>
      <c r="AK225" s="126" t="str">
        <f>IF(I225="","",_xlfn.XLOOKUP($I225,各类选项!$N$2:$N$22,各类选项!R$2:R$22))</f>
        <v/>
      </c>
      <c r="AL225" s="126"/>
      <c r="AM225" s="129"/>
      <c r="AN225" s="130"/>
      <c r="AO225" s="130"/>
      <c r="AP225" s="130"/>
      <c r="AQ225" s="130"/>
      <c r="AR225" s="130"/>
      <c r="AS225" s="126" t="str">
        <f>IF(原始数据!L225="","",原始数据!L225)</f>
        <v/>
      </c>
      <c r="AT225" s="126" t="str">
        <f>IF(原始数据!AZ225="","",原始数据!AZ225)</f>
        <v/>
      </c>
      <c r="AU225" s="131"/>
      <c r="AV225" s="131"/>
      <c r="AW225" s="131"/>
      <c r="AX225" s="131"/>
      <c r="AY225" s="132"/>
      <c r="AZ225" s="133"/>
      <c r="BA225" s="133"/>
      <c r="BB225" s="95"/>
      <c r="BC225" s="95"/>
    </row>
    <row r="226" spans="1:55">
      <c r="A226" s="115">
        <f>输入错误检查!B225+_xlfn.IFS(K226="",0,K226=0,0,K226=1,1)</f>
        <v>0</v>
      </c>
      <c r="C226" s="125" t="str">
        <f>IF(原始数据!B226="","",原始数据!B226)</f>
        <v/>
      </c>
      <c r="D226" s="125" t="str">
        <f>IF(原始数据!C226="","",原始数据!C226)</f>
        <v/>
      </c>
      <c r="E226" s="125" t="str">
        <f>IF(原始数据!D226="","",原始数据!D226)</f>
        <v/>
      </c>
      <c r="F226" s="125" t="str">
        <f>IF(原始数据!E226="","",原始数据!E226)</f>
        <v/>
      </c>
      <c r="G226" s="125" t="str">
        <f>IF(原始数据!F226="","",原始数据!F226)</f>
        <v/>
      </c>
      <c r="H226" s="125">
        <f>IF(原始数据!G226="","",原始数据!G226)</f>
        <v>4</v>
      </c>
      <c r="I226" s="125" t="str">
        <f>原始数据!J226</f>
        <v/>
      </c>
      <c r="J226" s="125" t="str">
        <f>IF((原始数据!V226)="","",4-原始数据!V226)</f>
        <v/>
      </c>
      <c r="K226" s="125" t="str">
        <f t="shared" si="8"/>
        <v/>
      </c>
      <c r="L226" s="125">
        <f t="shared" si="9"/>
        <v>0</v>
      </c>
      <c r="M226" s="126" t="str">
        <f>IF(I226="","",_xlfn.XLOOKUP($I226,各类选项!$N$2:$N$22,各类选项!O$2:O$22))</f>
        <v/>
      </c>
      <c r="N226" s="126"/>
      <c r="O226" s="127"/>
      <c r="P226" s="128"/>
      <c r="Q226" s="128"/>
      <c r="R226" s="128"/>
      <c r="S226" s="128"/>
      <c r="T226" s="128"/>
      <c r="U226" s="126" t="str">
        <f>IF(I226="","",_xlfn.XLOOKUP($I226,各类选项!$N$2:$N$22,各类选项!P$2:P$22))</f>
        <v/>
      </c>
      <c r="V226" s="126"/>
      <c r="W226" s="129"/>
      <c r="X226" s="130"/>
      <c r="Y226" s="130"/>
      <c r="Z226" s="130"/>
      <c r="AA226" s="130"/>
      <c r="AB226" s="130"/>
      <c r="AC226" s="126" t="str">
        <f>IF(I226="","",_xlfn.XLOOKUP($I226,各类选项!$N$2:$N$22,各类选项!Q$2:Q$22))</f>
        <v/>
      </c>
      <c r="AD226" s="126"/>
      <c r="AE226" s="127"/>
      <c r="AF226" s="128"/>
      <c r="AG226" s="128"/>
      <c r="AH226" s="128"/>
      <c r="AI226" s="128"/>
      <c r="AJ226" s="128"/>
      <c r="AK226" s="126" t="str">
        <f>IF(I226="","",_xlfn.XLOOKUP($I226,各类选项!$N$2:$N$22,各类选项!R$2:R$22))</f>
        <v/>
      </c>
      <c r="AL226" s="126"/>
      <c r="AM226" s="129"/>
      <c r="AN226" s="130"/>
      <c r="AO226" s="130"/>
      <c r="AP226" s="130"/>
      <c r="AQ226" s="130"/>
      <c r="AR226" s="130"/>
      <c r="AS226" s="126" t="str">
        <f>IF(原始数据!L226="","",原始数据!L226)</f>
        <v/>
      </c>
      <c r="AT226" s="126" t="str">
        <f>IF(原始数据!AZ226="","",原始数据!AZ226)</f>
        <v/>
      </c>
      <c r="AU226" s="131"/>
      <c r="AV226" s="131"/>
      <c r="AW226" s="131"/>
      <c r="AX226" s="131"/>
      <c r="AY226" s="132"/>
      <c r="AZ226" s="133"/>
      <c r="BA226" s="133"/>
      <c r="BB226" s="95"/>
      <c r="BC226" s="95"/>
    </row>
    <row r="227" spans="1:55">
      <c r="A227" s="115">
        <f>输入错误检查!B226+_xlfn.IFS(K227="",0,K227=0,0,K227=1,1)</f>
        <v>0</v>
      </c>
      <c r="C227" s="125" t="str">
        <f>IF(原始数据!B227="","",原始数据!B227)</f>
        <v/>
      </c>
      <c r="D227" s="125" t="str">
        <f>IF(原始数据!C227="","",原始数据!C227)</f>
        <v/>
      </c>
      <c r="E227" s="125" t="str">
        <f>IF(原始数据!D227="","",原始数据!D227)</f>
        <v/>
      </c>
      <c r="F227" s="125" t="str">
        <f>IF(原始数据!E227="","",原始数据!E227)</f>
        <v/>
      </c>
      <c r="G227" s="125" t="str">
        <f>IF(原始数据!F227="","",原始数据!F227)</f>
        <v/>
      </c>
      <c r="H227" s="125">
        <f>IF(原始数据!G227="","",原始数据!G227)</f>
        <v>5</v>
      </c>
      <c r="I227" s="125" t="str">
        <f>原始数据!J227</f>
        <v/>
      </c>
      <c r="J227" s="125" t="str">
        <f>IF((原始数据!V227)="","",4-原始数据!V227)</f>
        <v/>
      </c>
      <c r="K227" s="125" t="str">
        <f t="shared" si="8"/>
        <v/>
      </c>
      <c r="L227" s="125">
        <f t="shared" si="9"/>
        <v>0</v>
      </c>
      <c r="M227" s="126" t="str">
        <f>IF(I227="","",_xlfn.XLOOKUP($I227,各类选项!$N$2:$N$22,各类选项!O$2:O$22))</f>
        <v/>
      </c>
      <c r="N227" s="126"/>
      <c r="O227" s="127"/>
      <c r="P227" s="128"/>
      <c r="Q227" s="128"/>
      <c r="R227" s="128"/>
      <c r="S227" s="128"/>
      <c r="T227" s="128"/>
      <c r="U227" s="126" t="str">
        <f>IF(I227="","",_xlfn.XLOOKUP($I227,各类选项!$N$2:$N$22,各类选项!P$2:P$22))</f>
        <v/>
      </c>
      <c r="V227" s="126"/>
      <c r="W227" s="129"/>
      <c r="X227" s="130"/>
      <c r="Y227" s="130"/>
      <c r="Z227" s="130"/>
      <c r="AA227" s="130"/>
      <c r="AB227" s="130"/>
      <c r="AC227" s="126" t="str">
        <f>IF(I227="","",_xlfn.XLOOKUP($I227,各类选项!$N$2:$N$22,各类选项!Q$2:Q$22))</f>
        <v/>
      </c>
      <c r="AD227" s="126"/>
      <c r="AE227" s="127"/>
      <c r="AF227" s="128"/>
      <c r="AG227" s="128"/>
      <c r="AH227" s="128"/>
      <c r="AI227" s="128"/>
      <c r="AJ227" s="128"/>
      <c r="AK227" s="126" t="str">
        <f>IF(I227="","",_xlfn.XLOOKUP($I227,各类选项!$N$2:$N$22,各类选项!R$2:R$22))</f>
        <v/>
      </c>
      <c r="AL227" s="126"/>
      <c r="AM227" s="129"/>
      <c r="AN227" s="130"/>
      <c r="AO227" s="130"/>
      <c r="AP227" s="130"/>
      <c r="AQ227" s="130"/>
      <c r="AR227" s="130"/>
      <c r="AS227" s="126" t="str">
        <f>IF(原始数据!L227="","",原始数据!L227)</f>
        <v/>
      </c>
      <c r="AT227" s="126" t="str">
        <f>IF(原始数据!AZ227="","",原始数据!AZ227)</f>
        <v/>
      </c>
      <c r="AU227" s="131"/>
      <c r="AV227" s="131"/>
      <c r="AW227" s="131"/>
      <c r="AX227" s="131"/>
      <c r="AY227" s="132"/>
      <c r="AZ227" s="133"/>
      <c r="BA227" s="133"/>
    </row>
    <row r="228" spans="1:55">
      <c r="A228" s="115">
        <f>输入错误检查!B227+_xlfn.IFS(K228="",0,K228=0,0,K228=1,1)</f>
        <v>0</v>
      </c>
      <c r="C228" s="125" t="str">
        <f>IF(原始数据!B228="","",原始数据!B228)</f>
        <v/>
      </c>
      <c r="D228" s="125" t="str">
        <f>IF(原始数据!C228="","",原始数据!C228)</f>
        <v/>
      </c>
      <c r="E228" s="125" t="str">
        <f>IF(原始数据!D228="","",原始数据!D228)</f>
        <v/>
      </c>
      <c r="F228" s="125" t="str">
        <f>IF(原始数据!E228="","",原始数据!E228)</f>
        <v/>
      </c>
      <c r="G228" s="125" t="str">
        <f>IF(原始数据!F228="","",原始数据!F228)</f>
        <v/>
      </c>
      <c r="H228" s="125">
        <f>IF(原始数据!G228="","",原始数据!G228)</f>
        <v>5</v>
      </c>
      <c r="I228" s="125" t="str">
        <f>原始数据!J228</f>
        <v/>
      </c>
      <c r="J228" s="125" t="str">
        <f>IF((原始数据!V228)="","",4-原始数据!V228)</f>
        <v/>
      </c>
      <c r="K228" s="125" t="str">
        <f t="shared" si="8"/>
        <v/>
      </c>
      <c r="L228" s="125">
        <f t="shared" si="9"/>
        <v>0</v>
      </c>
      <c r="M228" s="126" t="str">
        <f>IF(I228="","",_xlfn.XLOOKUP($I228,各类选项!$N$2:$N$22,各类选项!O$2:O$22))</f>
        <v/>
      </c>
      <c r="N228" s="126"/>
      <c r="O228" s="127"/>
      <c r="P228" s="128"/>
      <c r="Q228" s="128"/>
      <c r="R228" s="128"/>
      <c r="S228" s="128"/>
      <c r="T228" s="128"/>
      <c r="U228" s="126" t="str">
        <f>IF(I228="","",_xlfn.XLOOKUP($I228,各类选项!$N$2:$N$22,各类选项!P$2:P$22))</f>
        <v/>
      </c>
      <c r="V228" s="126"/>
      <c r="W228" s="129"/>
      <c r="X228" s="130"/>
      <c r="Y228" s="130"/>
      <c r="Z228" s="130"/>
      <c r="AA228" s="130"/>
      <c r="AB228" s="130"/>
      <c r="AC228" s="126" t="str">
        <f>IF(I228="","",_xlfn.XLOOKUP($I228,各类选项!$N$2:$N$22,各类选项!Q$2:Q$22))</f>
        <v/>
      </c>
      <c r="AD228" s="126"/>
      <c r="AE228" s="127"/>
      <c r="AF228" s="128"/>
      <c r="AG228" s="128"/>
      <c r="AH228" s="128"/>
      <c r="AI228" s="128"/>
      <c r="AJ228" s="128"/>
      <c r="AK228" s="126" t="str">
        <f>IF(I228="","",_xlfn.XLOOKUP($I228,各类选项!$N$2:$N$22,各类选项!R$2:R$22))</f>
        <v/>
      </c>
      <c r="AL228" s="126"/>
      <c r="AM228" s="129"/>
      <c r="AN228" s="130"/>
      <c r="AO228" s="130"/>
      <c r="AP228" s="130"/>
      <c r="AQ228" s="130"/>
      <c r="AR228" s="130"/>
      <c r="AS228" s="126" t="str">
        <f>IF(原始数据!L228="","",原始数据!L228)</f>
        <v/>
      </c>
      <c r="AT228" s="126" t="str">
        <f>IF(原始数据!AZ228="","",原始数据!AZ228)</f>
        <v/>
      </c>
      <c r="AU228" s="131"/>
      <c r="AV228" s="131"/>
      <c r="AW228" s="131"/>
      <c r="AX228" s="131"/>
      <c r="AY228" s="132"/>
      <c r="AZ228" s="133"/>
      <c r="BA228" s="133"/>
    </row>
    <row r="229" spans="1:55">
      <c r="A229" s="115">
        <f>输入错误检查!B228+_xlfn.IFS(K229="",0,K229=0,0,K229=1,1)</f>
        <v>0</v>
      </c>
      <c r="C229" s="125" t="str">
        <f>IF(原始数据!B229="","",原始数据!B229)</f>
        <v/>
      </c>
      <c r="D229" s="125" t="str">
        <f>IF(原始数据!C229="","",原始数据!C229)</f>
        <v/>
      </c>
      <c r="E229" s="125" t="str">
        <f>IF(原始数据!D229="","",原始数据!D229)</f>
        <v/>
      </c>
      <c r="F229" s="125" t="str">
        <f>IF(原始数据!E229="","",原始数据!E229)</f>
        <v/>
      </c>
      <c r="G229" s="125" t="str">
        <f>IF(原始数据!F229="","",原始数据!F229)</f>
        <v/>
      </c>
      <c r="H229" s="125" t="str">
        <f>IF(原始数据!G229="","",原始数据!G229)</f>
        <v>加</v>
      </c>
      <c r="I229" s="125" t="str">
        <f>原始数据!J229</f>
        <v/>
      </c>
      <c r="J229" s="125" t="str">
        <f>IF((原始数据!V229)="","",4-原始数据!V229)</f>
        <v/>
      </c>
      <c r="K229" s="125" t="str">
        <f t="shared" si="8"/>
        <v/>
      </c>
      <c r="L229" s="125">
        <f t="shared" si="9"/>
        <v>0</v>
      </c>
      <c r="M229" s="126" t="str">
        <f>IF(I229="","",_xlfn.XLOOKUP($I229,各类选项!$N$2:$N$22,各类选项!O$2:O$22))</f>
        <v/>
      </c>
      <c r="N229" s="126"/>
      <c r="O229" s="127"/>
      <c r="P229" s="128"/>
      <c r="Q229" s="128"/>
      <c r="R229" s="128"/>
      <c r="S229" s="128"/>
      <c r="T229" s="128"/>
      <c r="U229" s="126" t="str">
        <f>IF(I229="","",_xlfn.XLOOKUP($I229,各类选项!$N$2:$N$22,各类选项!P$2:P$22))</f>
        <v/>
      </c>
      <c r="V229" s="126"/>
      <c r="W229" s="129"/>
      <c r="X229" s="130"/>
      <c r="Y229" s="130"/>
      <c r="Z229" s="130"/>
      <c r="AA229" s="130"/>
      <c r="AB229" s="130"/>
      <c r="AC229" s="126" t="str">
        <f>IF(I229="","",_xlfn.XLOOKUP($I229,各类选项!$N$2:$N$22,各类选项!Q$2:Q$22))</f>
        <v/>
      </c>
      <c r="AD229" s="126"/>
      <c r="AE229" s="127"/>
      <c r="AF229" s="128"/>
      <c r="AG229" s="128"/>
      <c r="AH229" s="128"/>
      <c r="AI229" s="128"/>
      <c r="AJ229" s="128"/>
      <c r="AK229" s="126" t="str">
        <f>IF(I229="","",_xlfn.XLOOKUP($I229,各类选项!$N$2:$N$22,各类选项!R$2:R$22))</f>
        <v/>
      </c>
      <c r="AL229" s="126"/>
      <c r="AM229" s="129"/>
      <c r="AN229" s="130"/>
      <c r="AO229" s="130"/>
      <c r="AP229" s="130"/>
      <c r="AQ229" s="130"/>
      <c r="AR229" s="130"/>
      <c r="AS229" s="126" t="str">
        <f>IF(原始数据!L229="","",原始数据!L229)</f>
        <v/>
      </c>
      <c r="AT229" s="126" t="str">
        <f>IF(原始数据!AZ229="","",原始数据!AZ229)</f>
        <v/>
      </c>
      <c r="AU229" s="131"/>
      <c r="AV229" s="131"/>
      <c r="AW229" s="131"/>
      <c r="AX229" s="131"/>
      <c r="AY229" s="132"/>
      <c r="AZ229" s="133"/>
      <c r="BA229" s="133"/>
    </row>
    <row r="230" spans="1:55">
      <c r="A230" s="115">
        <f>输入错误检查!B229+_xlfn.IFS(K230="",0,K230=0,0,K230=1,1)</f>
        <v>0</v>
      </c>
      <c r="C230" s="125" t="str">
        <f>IF(原始数据!B230="","",原始数据!B230)</f>
        <v/>
      </c>
      <c r="D230" s="125" t="str">
        <f>IF(原始数据!C230="","",原始数据!C230)</f>
        <v/>
      </c>
      <c r="E230" s="125" t="str">
        <f>IF(原始数据!D230="","",原始数据!D230)</f>
        <v/>
      </c>
      <c r="F230" s="125" t="str">
        <f>IF(原始数据!E230="","",原始数据!E230)</f>
        <v/>
      </c>
      <c r="G230" s="125" t="str">
        <f>IF(原始数据!F230="","",原始数据!F230)</f>
        <v/>
      </c>
      <c r="H230" s="125" t="str">
        <f>IF(原始数据!G230="","",原始数据!G230)</f>
        <v>加</v>
      </c>
      <c r="I230" s="125" t="str">
        <f>原始数据!J230</f>
        <v/>
      </c>
      <c r="J230" s="125" t="str">
        <f>IF((原始数据!V230)="","",4-原始数据!V230)</f>
        <v/>
      </c>
      <c r="K230" s="125" t="str">
        <f t="shared" si="8"/>
        <v/>
      </c>
      <c r="L230" s="125">
        <f t="shared" si="9"/>
        <v>0</v>
      </c>
      <c r="M230" s="126" t="str">
        <f>IF(I230="","",_xlfn.XLOOKUP($I230,各类选项!$N$2:$N$22,各类选项!O$2:O$22))</f>
        <v/>
      </c>
      <c r="N230" s="126"/>
      <c r="O230" s="127"/>
      <c r="P230" s="128"/>
      <c r="Q230" s="128"/>
      <c r="R230" s="128"/>
      <c r="S230" s="128"/>
      <c r="T230" s="128"/>
      <c r="U230" s="126" t="str">
        <f>IF(I230="","",_xlfn.XLOOKUP($I230,各类选项!$N$2:$N$22,各类选项!P$2:P$22))</f>
        <v/>
      </c>
      <c r="V230" s="126"/>
      <c r="W230" s="129"/>
      <c r="X230" s="130"/>
      <c r="Y230" s="130"/>
      <c r="Z230" s="130"/>
      <c r="AA230" s="130"/>
      <c r="AB230" s="130"/>
      <c r="AC230" s="126" t="str">
        <f>IF(I230="","",_xlfn.XLOOKUP($I230,各类选项!$N$2:$N$22,各类选项!Q$2:Q$22))</f>
        <v/>
      </c>
      <c r="AD230" s="126"/>
      <c r="AE230" s="127"/>
      <c r="AF230" s="128"/>
      <c r="AG230" s="128"/>
      <c r="AH230" s="128"/>
      <c r="AI230" s="128"/>
      <c r="AJ230" s="128"/>
      <c r="AK230" s="126" t="str">
        <f>IF(I230="","",_xlfn.XLOOKUP($I230,各类选项!$N$2:$N$22,各类选项!R$2:R$22))</f>
        <v/>
      </c>
      <c r="AL230" s="126"/>
      <c r="AM230" s="129"/>
      <c r="AN230" s="130"/>
      <c r="AO230" s="130"/>
      <c r="AP230" s="130"/>
      <c r="AQ230" s="130"/>
      <c r="AR230" s="130"/>
      <c r="AS230" s="126" t="str">
        <f>IF(原始数据!L230="","",原始数据!L230)</f>
        <v/>
      </c>
      <c r="AT230" s="126" t="str">
        <f>IF(原始数据!AZ230="","",原始数据!AZ230)</f>
        <v/>
      </c>
      <c r="AU230" s="131"/>
      <c r="AV230" s="131"/>
      <c r="AW230" s="131"/>
      <c r="AX230" s="131"/>
      <c r="AY230" s="132"/>
      <c r="AZ230" s="133"/>
      <c r="BA230" s="133"/>
    </row>
    <row r="231" spans="1:55">
      <c r="A231" s="115">
        <f>输入错误检查!B230+_xlfn.IFS(K231="",0,K231=0,0,K231=1,1)</f>
        <v>0</v>
      </c>
      <c r="C231" s="125" t="str">
        <f>IF(原始数据!B231="","",原始数据!B231)</f>
        <v/>
      </c>
      <c r="D231" s="125" t="str">
        <f>IF(原始数据!C231="","",原始数据!C231)</f>
        <v/>
      </c>
      <c r="E231" s="125" t="str">
        <f>IF(原始数据!D231="","",原始数据!D231)</f>
        <v/>
      </c>
      <c r="F231" s="125" t="str">
        <f>IF(原始数据!E231="","",原始数据!E231)</f>
        <v/>
      </c>
      <c r="G231" s="125" t="str">
        <f>IF(原始数据!F231="","",原始数据!F231)</f>
        <v/>
      </c>
      <c r="H231" s="125">
        <f>IF(原始数据!G231="","",原始数据!G231)</f>
        <v>1</v>
      </c>
      <c r="I231" s="125" t="str">
        <f>原始数据!J231</f>
        <v/>
      </c>
      <c r="J231" s="125" t="str">
        <f>IF((原始数据!V231)="","",4-原始数据!V231)</f>
        <v/>
      </c>
      <c r="K231" s="125" t="str">
        <f t="shared" si="8"/>
        <v/>
      </c>
      <c r="L231" s="125">
        <f t="shared" si="9"/>
        <v>0</v>
      </c>
      <c r="M231" s="126" t="str">
        <f>IF(I231="","",_xlfn.XLOOKUP($I231,各类选项!$N$2:$N$22,各类选项!O$2:O$22))</f>
        <v/>
      </c>
      <c r="N231" s="139"/>
      <c r="O231" s="129"/>
      <c r="P231" s="130"/>
      <c r="Q231" s="130"/>
      <c r="R231" s="130"/>
      <c r="S231" s="130"/>
      <c r="T231" s="130"/>
      <c r="U231" s="126" t="str">
        <f>IF(I231="","",_xlfn.XLOOKUP($I231,各类选项!$N$2:$N$22,各类选项!P$2:P$22))</f>
        <v/>
      </c>
      <c r="V231" s="139"/>
      <c r="W231" s="127"/>
      <c r="X231" s="128"/>
      <c r="Y231" s="128"/>
      <c r="Z231" s="128"/>
      <c r="AA231" s="128"/>
      <c r="AB231" s="128"/>
      <c r="AC231" s="126" t="str">
        <f>IF(I231="","",_xlfn.XLOOKUP($I231,各类选项!$N$2:$N$22,各类选项!Q$2:Q$22))</f>
        <v/>
      </c>
      <c r="AD231" s="139"/>
      <c r="AE231" s="129"/>
      <c r="AF231" s="130"/>
      <c r="AG231" s="130"/>
      <c r="AH231" s="130"/>
      <c r="AI231" s="130"/>
      <c r="AJ231" s="130"/>
      <c r="AK231" s="126" t="str">
        <f>IF(I231="","",_xlfn.XLOOKUP($I231,各类选项!$N$2:$N$22,各类选项!R$2:R$22))</f>
        <v/>
      </c>
      <c r="AL231" s="139"/>
      <c r="AM231" s="127"/>
      <c r="AN231" s="128"/>
      <c r="AO231" s="128"/>
      <c r="AP231" s="128"/>
      <c r="AQ231" s="128"/>
      <c r="AR231" s="128"/>
      <c r="AS231" s="126" t="str">
        <f>IF(原始数据!L231="","",原始数据!L231)</f>
        <v/>
      </c>
      <c r="AT231" s="126" t="str">
        <f>IF(原始数据!AZ231="","",原始数据!AZ231)</f>
        <v/>
      </c>
      <c r="AU231" s="137"/>
      <c r="AV231" s="137"/>
      <c r="AW231" s="137"/>
      <c r="AX231" s="137"/>
      <c r="AY231" s="138"/>
      <c r="AZ231" s="133"/>
      <c r="BA231" s="133"/>
      <c r="BB231" s="134"/>
      <c r="BC231" s="134"/>
    </row>
    <row r="232" spans="1:55">
      <c r="A232" s="115">
        <f>输入错误检查!B231+_xlfn.IFS(K232="",0,K232=0,0,K232=1,1)</f>
        <v>0</v>
      </c>
      <c r="C232" s="125" t="str">
        <f>IF(原始数据!B232="","",原始数据!B232)</f>
        <v/>
      </c>
      <c r="D232" s="125" t="str">
        <f>IF(原始数据!C232="","",原始数据!C232)</f>
        <v/>
      </c>
      <c r="E232" s="125" t="str">
        <f>IF(原始数据!D232="","",原始数据!D232)</f>
        <v/>
      </c>
      <c r="F232" s="125" t="str">
        <f>IF(原始数据!E232="","",原始数据!E232)</f>
        <v/>
      </c>
      <c r="G232" s="125" t="str">
        <f>IF(原始数据!F232="","",原始数据!F232)</f>
        <v/>
      </c>
      <c r="H232" s="125">
        <f>IF(原始数据!G232="","",原始数据!G232)</f>
        <v>1</v>
      </c>
      <c r="I232" s="125" t="str">
        <f>原始数据!J232</f>
        <v/>
      </c>
      <c r="J232" s="125" t="str">
        <f>IF((原始数据!V232)="","",4-原始数据!V232)</f>
        <v/>
      </c>
      <c r="K232" s="125" t="str">
        <f t="shared" si="8"/>
        <v/>
      </c>
      <c r="L232" s="125">
        <f t="shared" si="9"/>
        <v>0</v>
      </c>
      <c r="M232" s="126" t="str">
        <f>IF(I232="","",_xlfn.XLOOKUP($I232,各类选项!$N$2:$N$22,各类选项!O$2:O$22))</f>
        <v/>
      </c>
      <c r="N232" s="139"/>
      <c r="O232" s="129"/>
      <c r="P232" s="130"/>
      <c r="Q232" s="130"/>
      <c r="R232" s="130"/>
      <c r="S232" s="130"/>
      <c r="T232" s="130"/>
      <c r="U232" s="126" t="str">
        <f>IF(I232="","",_xlfn.XLOOKUP($I232,各类选项!$N$2:$N$22,各类选项!P$2:P$22))</f>
        <v/>
      </c>
      <c r="V232" s="139"/>
      <c r="W232" s="127"/>
      <c r="X232" s="128"/>
      <c r="Y232" s="128"/>
      <c r="Z232" s="128"/>
      <c r="AA232" s="128"/>
      <c r="AB232" s="128"/>
      <c r="AC232" s="126" t="str">
        <f>IF(I232="","",_xlfn.XLOOKUP($I232,各类选项!$N$2:$N$22,各类选项!Q$2:Q$22))</f>
        <v/>
      </c>
      <c r="AD232" s="139"/>
      <c r="AE232" s="129"/>
      <c r="AF232" s="130"/>
      <c r="AG232" s="130"/>
      <c r="AH232" s="130"/>
      <c r="AI232" s="130"/>
      <c r="AJ232" s="130"/>
      <c r="AK232" s="126" t="str">
        <f>IF(I232="","",_xlfn.XLOOKUP($I232,各类选项!$N$2:$N$22,各类选项!R$2:R$22))</f>
        <v/>
      </c>
      <c r="AL232" s="139"/>
      <c r="AM232" s="127"/>
      <c r="AN232" s="128"/>
      <c r="AO232" s="128"/>
      <c r="AP232" s="128"/>
      <c r="AQ232" s="128"/>
      <c r="AR232" s="128"/>
      <c r="AS232" s="126" t="str">
        <f>IF(原始数据!L232="","",原始数据!L232)</f>
        <v/>
      </c>
      <c r="AT232" s="126" t="str">
        <f>IF(原始数据!AZ232="","",原始数据!AZ232)</f>
        <v/>
      </c>
      <c r="AU232" s="137"/>
      <c r="AV232" s="137"/>
      <c r="AW232" s="137"/>
      <c r="AX232" s="137"/>
      <c r="AY232" s="138"/>
      <c r="AZ232" s="133"/>
      <c r="BA232" s="133"/>
      <c r="BB232" s="95"/>
      <c r="BC232" s="95"/>
    </row>
    <row r="233" spans="1:55">
      <c r="A233" s="115">
        <f>输入错误检查!B232+_xlfn.IFS(K233="",0,K233=0,0,K233=1,1)</f>
        <v>0</v>
      </c>
      <c r="C233" s="125" t="str">
        <f>IF(原始数据!B233="","",原始数据!B233)</f>
        <v/>
      </c>
      <c r="D233" s="125" t="str">
        <f>IF(原始数据!C233="","",原始数据!C233)</f>
        <v/>
      </c>
      <c r="E233" s="125" t="str">
        <f>IF(原始数据!D233="","",原始数据!D233)</f>
        <v/>
      </c>
      <c r="F233" s="125" t="str">
        <f>IF(原始数据!E233="","",原始数据!E233)</f>
        <v/>
      </c>
      <c r="G233" s="125" t="str">
        <f>IF(原始数据!F233="","",原始数据!F233)</f>
        <v/>
      </c>
      <c r="H233" s="125">
        <f>IF(原始数据!G233="","",原始数据!G233)</f>
        <v>2</v>
      </c>
      <c r="I233" s="125" t="str">
        <f>原始数据!J233</f>
        <v/>
      </c>
      <c r="J233" s="125" t="str">
        <f>IF((原始数据!V233)="","",4-原始数据!V233)</f>
        <v/>
      </c>
      <c r="K233" s="125" t="str">
        <f t="shared" si="8"/>
        <v/>
      </c>
      <c r="L233" s="125">
        <f t="shared" si="9"/>
        <v>0</v>
      </c>
      <c r="M233" s="126" t="str">
        <f>IF(I233="","",_xlfn.XLOOKUP($I233,各类选项!$N$2:$N$22,各类选项!O$2:O$22))</f>
        <v/>
      </c>
      <c r="N233" s="139"/>
      <c r="O233" s="129"/>
      <c r="P233" s="130"/>
      <c r="Q233" s="130"/>
      <c r="R233" s="130"/>
      <c r="S233" s="130"/>
      <c r="T233" s="130"/>
      <c r="U233" s="126" t="str">
        <f>IF(I233="","",_xlfn.XLOOKUP($I233,各类选项!$N$2:$N$22,各类选项!P$2:P$22))</f>
        <v/>
      </c>
      <c r="V233" s="139"/>
      <c r="W233" s="127"/>
      <c r="X233" s="128"/>
      <c r="Y233" s="128"/>
      <c r="Z233" s="128"/>
      <c r="AA233" s="128"/>
      <c r="AB233" s="128"/>
      <c r="AC233" s="126" t="str">
        <f>IF(I233="","",_xlfn.XLOOKUP($I233,各类选项!$N$2:$N$22,各类选项!Q$2:Q$22))</f>
        <v/>
      </c>
      <c r="AD233" s="139"/>
      <c r="AE233" s="129"/>
      <c r="AF233" s="130"/>
      <c r="AG233" s="130"/>
      <c r="AH233" s="130"/>
      <c r="AI233" s="130"/>
      <c r="AJ233" s="130"/>
      <c r="AK233" s="126" t="str">
        <f>IF(I233="","",_xlfn.XLOOKUP($I233,各类选项!$N$2:$N$22,各类选项!R$2:R$22))</f>
        <v/>
      </c>
      <c r="AL233" s="139"/>
      <c r="AM233" s="127"/>
      <c r="AN233" s="128"/>
      <c r="AO233" s="128"/>
      <c r="AP233" s="128"/>
      <c r="AQ233" s="128"/>
      <c r="AR233" s="128"/>
      <c r="AS233" s="126" t="str">
        <f>IF(原始数据!L233="","",原始数据!L233)</f>
        <v/>
      </c>
      <c r="AT233" s="126" t="str">
        <f>IF(原始数据!AZ233="","",原始数据!AZ233)</f>
        <v/>
      </c>
      <c r="AU233" s="137"/>
      <c r="AV233" s="137"/>
      <c r="AW233" s="137"/>
      <c r="AX233" s="137"/>
      <c r="AY233" s="138"/>
      <c r="AZ233" s="133"/>
      <c r="BA233" s="133"/>
      <c r="BB233" s="95"/>
      <c r="BC233" s="95"/>
    </row>
    <row r="234" spans="1:55">
      <c r="A234" s="115">
        <f>输入错误检查!B233+_xlfn.IFS(K234="",0,K234=0,0,K234=1,1)</f>
        <v>0</v>
      </c>
      <c r="C234" s="125" t="str">
        <f>IF(原始数据!B234="","",原始数据!B234)</f>
        <v/>
      </c>
      <c r="D234" s="125" t="str">
        <f>IF(原始数据!C234="","",原始数据!C234)</f>
        <v/>
      </c>
      <c r="E234" s="125" t="str">
        <f>IF(原始数据!D234="","",原始数据!D234)</f>
        <v/>
      </c>
      <c r="F234" s="125" t="str">
        <f>IF(原始数据!E234="","",原始数据!E234)</f>
        <v/>
      </c>
      <c r="G234" s="125" t="str">
        <f>IF(原始数据!F234="","",原始数据!F234)</f>
        <v/>
      </c>
      <c r="H234" s="125">
        <f>IF(原始数据!G234="","",原始数据!G234)</f>
        <v>2</v>
      </c>
      <c r="I234" s="125" t="str">
        <f>原始数据!J234</f>
        <v/>
      </c>
      <c r="J234" s="125" t="str">
        <f>IF((原始数据!V234)="","",4-原始数据!V234)</f>
        <v/>
      </c>
      <c r="K234" s="125" t="str">
        <f t="shared" si="8"/>
        <v/>
      </c>
      <c r="L234" s="125">
        <f t="shared" si="9"/>
        <v>0</v>
      </c>
      <c r="M234" s="126" t="str">
        <f>IF(I234="","",_xlfn.XLOOKUP($I234,各类选项!$N$2:$N$22,各类选项!O$2:O$22))</f>
        <v/>
      </c>
      <c r="N234" s="139"/>
      <c r="O234" s="129"/>
      <c r="P234" s="130"/>
      <c r="Q234" s="130"/>
      <c r="R234" s="130"/>
      <c r="S234" s="130"/>
      <c r="T234" s="130"/>
      <c r="U234" s="126" t="str">
        <f>IF(I234="","",_xlfn.XLOOKUP($I234,各类选项!$N$2:$N$22,各类选项!P$2:P$22))</f>
        <v/>
      </c>
      <c r="V234" s="139"/>
      <c r="W234" s="127"/>
      <c r="X234" s="128"/>
      <c r="Y234" s="128"/>
      <c r="Z234" s="128"/>
      <c r="AA234" s="128"/>
      <c r="AB234" s="128"/>
      <c r="AC234" s="126" t="str">
        <f>IF(I234="","",_xlfn.XLOOKUP($I234,各类选项!$N$2:$N$22,各类选项!Q$2:Q$22))</f>
        <v/>
      </c>
      <c r="AD234" s="139"/>
      <c r="AE234" s="129"/>
      <c r="AF234" s="130"/>
      <c r="AG234" s="130"/>
      <c r="AH234" s="130"/>
      <c r="AI234" s="130"/>
      <c r="AJ234" s="130"/>
      <c r="AK234" s="126" t="str">
        <f>IF(I234="","",_xlfn.XLOOKUP($I234,各类选项!$N$2:$N$22,各类选项!R$2:R$22))</f>
        <v/>
      </c>
      <c r="AL234" s="139"/>
      <c r="AM234" s="127"/>
      <c r="AN234" s="128"/>
      <c r="AO234" s="128"/>
      <c r="AP234" s="128"/>
      <c r="AQ234" s="128"/>
      <c r="AR234" s="128"/>
      <c r="AS234" s="126" t="str">
        <f>IF(原始数据!L234="","",原始数据!L234)</f>
        <v/>
      </c>
      <c r="AT234" s="126" t="str">
        <f>IF(原始数据!AZ234="","",原始数据!AZ234)</f>
        <v/>
      </c>
      <c r="AU234" s="137"/>
      <c r="AV234" s="137"/>
      <c r="AW234" s="137"/>
      <c r="AX234" s="137"/>
      <c r="AY234" s="138"/>
      <c r="AZ234" s="133"/>
      <c r="BA234" s="133"/>
      <c r="BB234" s="95"/>
      <c r="BC234" s="95"/>
    </row>
    <row r="235" spans="1:55">
      <c r="A235" s="115">
        <f>输入错误检查!B234+_xlfn.IFS(K235="",0,K235=0,0,K235=1,1)</f>
        <v>0</v>
      </c>
      <c r="C235" s="125" t="str">
        <f>IF(原始数据!B235="","",原始数据!B235)</f>
        <v/>
      </c>
      <c r="D235" s="125" t="str">
        <f>IF(原始数据!C235="","",原始数据!C235)</f>
        <v/>
      </c>
      <c r="E235" s="125" t="str">
        <f>IF(原始数据!D235="","",原始数据!D235)</f>
        <v/>
      </c>
      <c r="F235" s="125" t="str">
        <f>IF(原始数据!E235="","",原始数据!E235)</f>
        <v/>
      </c>
      <c r="G235" s="125" t="str">
        <f>IF(原始数据!F235="","",原始数据!F235)</f>
        <v/>
      </c>
      <c r="H235" s="125">
        <f>IF(原始数据!G235="","",原始数据!G235)</f>
        <v>3</v>
      </c>
      <c r="I235" s="125" t="str">
        <f>原始数据!J235</f>
        <v/>
      </c>
      <c r="J235" s="125" t="str">
        <f>IF((原始数据!V235)="","",4-原始数据!V235)</f>
        <v/>
      </c>
      <c r="K235" s="125" t="str">
        <f t="shared" si="8"/>
        <v/>
      </c>
      <c r="L235" s="125">
        <f t="shared" si="9"/>
        <v>0</v>
      </c>
      <c r="M235" s="126" t="str">
        <f>IF(I235="","",_xlfn.XLOOKUP($I235,各类选项!$N$2:$N$22,各类选项!O$2:O$22))</f>
        <v/>
      </c>
      <c r="N235" s="139"/>
      <c r="O235" s="129"/>
      <c r="P235" s="130"/>
      <c r="Q235" s="130"/>
      <c r="R235" s="130"/>
      <c r="S235" s="130"/>
      <c r="T235" s="130"/>
      <c r="U235" s="126" t="str">
        <f>IF(I235="","",_xlfn.XLOOKUP($I235,各类选项!$N$2:$N$22,各类选项!P$2:P$22))</f>
        <v/>
      </c>
      <c r="V235" s="139"/>
      <c r="W235" s="127"/>
      <c r="X235" s="128"/>
      <c r="Y235" s="128"/>
      <c r="Z235" s="128"/>
      <c r="AA235" s="128"/>
      <c r="AB235" s="128"/>
      <c r="AC235" s="126" t="str">
        <f>IF(I235="","",_xlfn.XLOOKUP($I235,各类选项!$N$2:$N$22,各类选项!Q$2:Q$22))</f>
        <v/>
      </c>
      <c r="AD235" s="139"/>
      <c r="AE235" s="129"/>
      <c r="AF235" s="130"/>
      <c r="AG235" s="130"/>
      <c r="AH235" s="130"/>
      <c r="AI235" s="130"/>
      <c r="AJ235" s="130"/>
      <c r="AK235" s="126" t="str">
        <f>IF(I235="","",_xlfn.XLOOKUP($I235,各类选项!$N$2:$N$22,各类选项!R$2:R$22))</f>
        <v/>
      </c>
      <c r="AL235" s="139"/>
      <c r="AM235" s="127"/>
      <c r="AN235" s="128"/>
      <c r="AO235" s="128"/>
      <c r="AP235" s="128"/>
      <c r="AQ235" s="128"/>
      <c r="AR235" s="128"/>
      <c r="AS235" s="126" t="str">
        <f>IF(原始数据!L235="","",原始数据!L235)</f>
        <v/>
      </c>
      <c r="AT235" s="126" t="str">
        <f>IF(原始数据!AZ235="","",原始数据!AZ235)</f>
        <v/>
      </c>
      <c r="AU235" s="137"/>
      <c r="AV235" s="137"/>
      <c r="AW235" s="137"/>
      <c r="AX235" s="137"/>
      <c r="AY235" s="138"/>
      <c r="AZ235" s="133"/>
      <c r="BA235" s="133"/>
      <c r="BB235" s="95"/>
      <c r="BC235" s="95"/>
    </row>
    <row r="236" spans="1:55">
      <c r="A236" s="115">
        <f>输入错误检查!B235+_xlfn.IFS(K236="",0,K236=0,0,K236=1,1)</f>
        <v>0</v>
      </c>
      <c r="C236" s="125" t="str">
        <f>IF(原始数据!B236="","",原始数据!B236)</f>
        <v/>
      </c>
      <c r="D236" s="125" t="str">
        <f>IF(原始数据!C236="","",原始数据!C236)</f>
        <v/>
      </c>
      <c r="E236" s="125" t="str">
        <f>IF(原始数据!D236="","",原始数据!D236)</f>
        <v/>
      </c>
      <c r="F236" s="125" t="str">
        <f>IF(原始数据!E236="","",原始数据!E236)</f>
        <v/>
      </c>
      <c r="G236" s="125" t="str">
        <f>IF(原始数据!F236="","",原始数据!F236)</f>
        <v/>
      </c>
      <c r="H236" s="125">
        <f>IF(原始数据!G236="","",原始数据!G236)</f>
        <v>3</v>
      </c>
      <c r="I236" s="125" t="str">
        <f>原始数据!J236</f>
        <v/>
      </c>
      <c r="J236" s="125" t="str">
        <f>IF((原始数据!V236)="","",4-原始数据!V236)</f>
        <v/>
      </c>
      <c r="K236" s="125" t="str">
        <f t="shared" si="8"/>
        <v/>
      </c>
      <c r="L236" s="125">
        <f t="shared" si="9"/>
        <v>0</v>
      </c>
      <c r="M236" s="126" t="str">
        <f>IF(I236="","",_xlfn.XLOOKUP($I236,各类选项!$N$2:$N$22,各类选项!O$2:O$22))</f>
        <v/>
      </c>
      <c r="N236" s="139"/>
      <c r="O236" s="129"/>
      <c r="P236" s="130"/>
      <c r="Q236" s="130"/>
      <c r="R236" s="130"/>
      <c r="S236" s="130"/>
      <c r="T236" s="130"/>
      <c r="U236" s="126" t="str">
        <f>IF(I236="","",_xlfn.XLOOKUP($I236,各类选项!$N$2:$N$22,各类选项!P$2:P$22))</f>
        <v/>
      </c>
      <c r="V236" s="139"/>
      <c r="W236" s="127"/>
      <c r="X236" s="128"/>
      <c r="Y236" s="128"/>
      <c r="Z236" s="128"/>
      <c r="AA236" s="128"/>
      <c r="AB236" s="128"/>
      <c r="AC236" s="126" t="str">
        <f>IF(I236="","",_xlfn.XLOOKUP($I236,各类选项!$N$2:$N$22,各类选项!Q$2:Q$22))</f>
        <v/>
      </c>
      <c r="AD236" s="139"/>
      <c r="AE236" s="129"/>
      <c r="AF236" s="130"/>
      <c r="AG236" s="130"/>
      <c r="AH236" s="130"/>
      <c r="AI236" s="130"/>
      <c r="AJ236" s="130"/>
      <c r="AK236" s="126" t="str">
        <f>IF(I236="","",_xlfn.XLOOKUP($I236,各类选项!$N$2:$N$22,各类选项!R$2:R$22))</f>
        <v/>
      </c>
      <c r="AL236" s="139"/>
      <c r="AM236" s="127"/>
      <c r="AN236" s="128"/>
      <c r="AO236" s="128"/>
      <c r="AP236" s="128"/>
      <c r="AQ236" s="128"/>
      <c r="AR236" s="128"/>
      <c r="AS236" s="126" t="str">
        <f>IF(原始数据!L236="","",原始数据!L236)</f>
        <v/>
      </c>
      <c r="AT236" s="126" t="str">
        <f>IF(原始数据!AZ236="","",原始数据!AZ236)</f>
        <v/>
      </c>
      <c r="AU236" s="137"/>
      <c r="AV236" s="137"/>
      <c r="AW236" s="137"/>
      <c r="AX236" s="137"/>
      <c r="AY236" s="138"/>
      <c r="AZ236" s="133"/>
      <c r="BA236" s="133"/>
      <c r="BB236" s="95"/>
      <c r="BC236" s="95"/>
    </row>
    <row r="237" spans="1:55">
      <c r="A237" s="115">
        <f>输入错误检查!B236+_xlfn.IFS(K237="",0,K237=0,0,K237=1,1)</f>
        <v>0</v>
      </c>
      <c r="C237" s="125" t="str">
        <f>IF(原始数据!B237="","",原始数据!B237)</f>
        <v/>
      </c>
      <c r="D237" s="125" t="str">
        <f>IF(原始数据!C237="","",原始数据!C237)</f>
        <v/>
      </c>
      <c r="E237" s="125" t="str">
        <f>IF(原始数据!D237="","",原始数据!D237)</f>
        <v/>
      </c>
      <c r="F237" s="125" t="str">
        <f>IF(原始数据!E237="","",原始数据!E237)</f>
        <v/>
      </c>
      <c r="G237" s="125" t="str">
        <f>IF(原始数据!F237="","",原始数据!F237)</f>
        <v/>
      </c>
      <c r="H237" s="125">
        <f>IF(原始数据!G237="","",原始数据!G237)</f>
        <v>4</v>
      </c>
      <c r="I237" s="125" t="str">
        <f>原始数据!J237</f>
        <v/>
      </c>
      <c r="J237" s="125" t="str">
        <f>IF((原始数据!V237)="","",4-原始数据!V237)</f>
        <v/>
      </c>
      <c r="K237" s="125" t="str">
        <f t="shared" si="8"/>
        <v/>
      </c>
      <c r="L237" s="125">
        <f t="shared" si="9"/>
        <v>0</v>
      </c>
      <c r="M237" s="126" t="str">
        <f>IF(I237="","",_xlfn.XLOOKUP($I237,各类选项!$N$2:$N$22,各类选项!O$2:O$22))</f>
        <v/>
      </c>
      <c r="N237" s="139"/>
      <c r="O237" s="129"/>
      <c r="P237" s="130"/>
      <c r="Q237" s="130"/>
      <c r="R237" s="130"/>
      <c r="S237" s="130"/>
      <c r="T237" s="130"/>
      <c r="U237" s="126" t="str">
        <f>IF(I237="","",_xlfn.XLOOKUP($I237,各类选项!$N$2:$N$22,各类选项!P$2:P$22))</f>
        <v/>
      </c>
      <c r="V237" s="139"/>
      <c r="W237" s="127"/>
      <c r="X237" s="128"/>
      <c r="Y237" s="128"/>
      <c r="Z237" s="128"/>
      <c r="AA237" s="128"/>
      <c r="AB237" s="128"/>
      <c r="AC237" s="126" t="str">
        <f>IF(I237="","",_xlfn.XLOOKUP($I237,各类选项!$N$2:$N$22,各类选项!Q$2:Q$22))</f>
        <v/>
      </c>
      <c r="AD237" s="139"/>
      <c r="AE237" s="129"/>
      <c r="AF237" s="130"/>
      <c r="AG237" s="130"/>
      <c r="AH237" s="130"/>
      <c r="AI237" s="130"/>
      <c r="AJ237" s="130"/>
      <c r="AK237" s="126" t="str">
        <f>IF(I237="","",_xlfn.XLOOKUP($I237,各类选项!$N$2:$N$22,各类选项!R$2:R$22))</f>
        <v/>
      </c>
      <c r="AL237" s="139"/>
      <c r="AM237" s="127"/>
      <c r="AN237" s="128"/>
      <c r="AO237" s="128"/>
      <c r="AP237" s="128"/>
      <c r="AQ237" s="128"/>
      <c r="AR237" s="128"/>
      <c r="AS237" s="126" t="str">
        <f>IF(原始数据!L237="","",原始数据!L237)</f>
        <v/>
      </c>
      <c r="AT237" s="126" t="str">
        <f>IF(原始数据!AZ237="","",原始数据!AZ237)</f>
        <v/>
      </c>
      <c r="AU237" s="137"/>
      <c r="AV237" s="137"/>
      <c r="AW237" s="137"/>
      <c r="AX237" s="137"/>
      <c r="AY237" s="138"/>
      <c r="AZ237" s="133"/>
      <c r="BA237" s="133"/>
      <c r="BB237" s="95"/>
      <c r="BC237" s="95"/>
    </row>
    <row r="238" spans="1:55">
      <c r="A238" s="115">
        <f>输入错误检查!B237+_xlfn.IFS(K238="",0,K238=0,0,K238=1,1)</f>
        <v>0</v>
      </c>
      <c r="C238" s="125" t="str">
        <f>IF(原始数据!B238="","",原始数据!B238)</f>
        <v/>
      </c>
      <c r="D238" s="125" t="str">
        <f>IF(原始数据!C238="","",原始数据!C238)</f>
        <v/>
      </c>
      <c r="E238" s="125" t="str">
        <f>IF(原始数据!D238="","",原始数据!D238)</f>
        <v/>
      </c>
      <c r="F238" s="125" t="str">
        <f>IF(原始数据!E238="","",原始数据!E238)</f>
        <v/>
      </c>
      <c r="G238" s="125" t="str">
        <f>IF(原始数据!F238="","",原始数据!F238)</f>
        <v/>
      </c>
      <c r="H238" s="125">
        <f>IF(原始数据!G238="","",原始数据!G238)</f>
        <v>4</v>
      </c>
      <c r="I238" s="125" t="str">
        <f>原始数据!J238</f>
        <v/>
      </c>
      <c r="J238" s="125" t="str">
        <f>IF((原始数据!V238)="","",4-原始数据!V238)</f>
        <v/>
      </c>
      <c r="K238" s="125" t="str">
        <f t="shared" si="8"/>
        <v/>
      </c>
      <c r="L238" s="125">
        <f t="shared" si="9"/>
        <v>0</v>
      </c>
      <c r="M238" s="126" t="str">
        <f>IF(I238="","",_xlfn.XLOOKUP($I238,各类选项!$N$2:$N$22,各类选项!O$2:O$22))</f>
        <v/>
      </c>
      <c r="N238" s="139"/>
      <c r="O238" s="129"/>
      <c r="P238" s="130"/>
      <c r="Q238" s="130"/>
      <c r="R238" s="130"/>
      <c r="S238" s="130"/>
      <c r="T238" s="130"/>
      <c r="U238" s="126" t="str">
        <f>IF(I238="","",_xlfn.XLOOKUP($I238,各类选项!$N$2:$N$22,各类选项!P$2:P$22))</f>
        <v/>
      </c>
      <c r="V238" s="139"/>
      <c r="W238" s="127"/>
      <c r="X238" s="128"/>
      <c r="Y238" s="128"/>
      <c r="Z238" s="128"/>
      <c r="AA238" s="128"/>
      <c r="AB238" s="128"/>
      <c r="AC238" s="126" t="str">
        <f>IF(I238="","",_xlfn.XLOOKUP($I238,各类选项!$N$2:$N$22,各类选项!Q$2:Q$22))</f>
        <v/>
      </c>
      <c r="AD238" s="139"/>
      <c r="AE238" s="129"/>
      <c r="AF238" s="130"/>
      <c r="AG238" s="130"/>
      <c r="AH238" s="130"/>
      <c r="AI238" s="130"/>
      <c r="AJ238" s="130"/>
      <c r="AK238" s="126" t="str">
        <f>IF(I238="","",_xlfn.XLOOKUP($I238,各类选项!$N$2:$N$22,各类选项!R$2:R$22))</f>
        <v/>
      </c>
      <c r="AL238" s="139"/>
      <c r="AM238" s="127"/>
      <c r="AN238" s="128"/>
      <c r="AO238" s="128"/>
      <c r="AP238" s="128"/>
      <c r="AQ238" s="128"/>
      <c r="AR238" s="128"/>
      <c r="AS238" s="126" t="str">
        <f>IF(原始数据!L238="","",原始数据!L238)</f>
        <v/>
      </c>
      <c r="AT238" s="126" t="str">
        <f>IF(原始数据!AZ238="","",原始数据!AZ238)</f>
        <v/>
      </c>
      <c r="AU238" s="137"/>
      <c r="AV238" s="137"/>
      <c r="AW238" s="137"/>
      <c r="AX238" s="137"/>
      <c r="AY238" s="138"/>
      <c r="AZ238" s="133"/>
      <c r="BA238" s="133"/>
      <c r="BB238" s="95"/>
      <c r="BC238" s="95"/>
    </row>
    <row r="239" spans="1:55">
      <c r="A239" s="115">
        <f>输入错误检查!B238+_xlfn.IFS(K239="",0,K239=0,0,K239=1,1)</f>
        <v>0</v>
      </c>
      <c r="C239" s="125" t="str">
        <f>IF(原始数据!B239="","",原始数据!B239)</f>
        <v/>
      </c>
      <c r="D239" s="125" t="str">
        <f>IF(原始数据!C239="","",原始数据!C239)</f>
        <v/>
      </c>
      <c r="E239" s="125" t="str">
        <f>IF(原始数据!D239="","",原始数据!D239)</f>
        <v/>
      </c>
      <c r="F239" s="125" t="str">
        <f>IF(原始数据!E239="","",原始数据!E239)</f>
        <v/>
      </c>
      <c r="G239" s="125" t="str">
        <f>IF(原始数据!F239="","",原始数据!F239)</f>
        <v/>
      </c>
      <c r="H239" s="125">
        <f>IF(原始数据!G239="","",原始数据!G239)</f>
        <v>5</v>
      </c>
      <c r="I239" s="125" t="str">
        <f>原始数据!J239</f>
        <v/>
      </c>
      <c r="J239" s="125" t="str">
        <f>IF((原始数据!V239)="","",4-原始数据!V239)</f>
        <v/>
      </c>
      <c r="K239" s="125" t="str">
        <f t="shared" si="8"/>
        <v/>
      </c>
      <c r="L239" s="125">
        <f t="shared" si="9"/>
        <v>0</v>
      </c>
      <c r="M239" s="126" t="str">
        <f>IF(I239="","",_xlfn.XLOOKUP($I239,各类选项!$N$2:$N$22,各类选项!O$2:O$22))</f>
        <v/>
      </c>
      <c r="N239" s="139"/>
      <c r="O239" s="129"/>
      <c r="P239" s="130"/>
      <c r="Q239" s="130"/>
      <c r="R239" s="130"/>
      <c r="S239" s="130"/>
      <c r="T239" s="130"/>
      <c r="U239" s="126" t="str">
        <f>IF(I239="","",_xlfn.XLOOKUP($I239,各类选项!$N$2:$N$22,各类选项!P$2:P$22))</f>
        <v/>
      </c>
      <c r="V239" s="139"/>
      <c r="W239" s="127"/>
      <c r="X239" s="128"/>
      <c r="Y239" s="128"/>
      <c r="Z239" s="128"/>
      <c r="AA239" s="128"/>
      <c r="AB239" s="128"/>
      <c r="AC239" s="126" t="str">
        <f>IF(I239="","",_xlfn.XLOOKUP($I239,各类选项!$N$2:$N$22,各类选项!Q$2:Q$22))</f>
        <v/>
      </c>
      <c r="AD239" s="139"/>
      <c r="AE239" s="129"/>
      <c r="AF239" s="130"/>
      <c r="AG239" s="130"/>
      <c r="AH239" s="130"/>
      <c r="AI239" s="130"/>
      <c r="AJ239" s="130"/>
      <c r="AK239" s="126" t="str">
        <f>IF(I239="","",_xlfn.XLOOKUP($I239,各类选项!$N$2:$N$22,各类选项!R$2:R$22))</f>
        <v/>
      </c>
      <c r="AL239" s="139"/>
      <c r="AM239" s="127"/>
      <c r="AN239" s="128"/>
      <c r="AO239" s="128"/>
      <c r="AP239" s="128"/>
      <c r="AQ239" s="128"/>
      <c r="AR239" s="128"/>
      <c r="AS239" s="126" t="str">
        <f>IF(原始数据!L239="","",原始数据!L239)</f>
        <v/>
      </c>
      <c r="AT239" s="126" t="str">
        <f>IF(原始数据!AZ239="","",原始数据!AZ239)</f>
        <v/>
      </c>
      <c r="AU239" s="137"/>
      <c r="AV239" s="137"/>
      <c r="AW239" s="137"/>
      <c r="AX239" s="137"/>
      <c r="AY239" s="138"/>
      <c r="AZ239" s="133"/>
      <c r="BA239" s="133"/>
    </row>
    <row r="240" spans="1:55">
      <c r="A240" s="115">
        <f>输入错误检查!B239+_xlfn.IFS(K240="",0,K240=0,0,K240=1,1)</f>
        <v>0</v>
      </c>
      <c r="C240" s="125" t="str">
        <f>IF(原始数据!B240="","",原始数据!B240)</f>
        <v/>
      </c>
      <c r="D240" s="125" t="str">
        <f>IF(原始数据!C240="","",原始数据!C240)</f>
        <v/>
      </c>
      <c r="E240" s="125" t="str">
        <f>IF(原始数据!D240="","",原始数据!D240)</f>
        <v/>
      </c>
      <c r="F240" s="125" t="str">
        <f>IF(原始数据!E240="","",原始数据!E240)</f>
        <v/>
      </c>
      <c r="G240" s="125" t="str">
        <f>IF(原始数据!F240="","",原始数据!F240)</f>
        <v/>
      </c>
      <c r="H240" s="125">
        <f>IF(原始数据!G240="","",原始数据!G240)</f>
        <v>5</v>
      </c>
      <c r="I240" s="125" t="str">
        <f>原始数据!J240</f>
        <v/>
      </c>
      <c r="J240" s="125" t="str">
        <f>IF((原始数据!V240)="","",4-原始数据!V240)</f>
        <v/>
      </c>
      <c r="K240" s="125" t="str">
        <f t="shared" si="8"/>
        <v/>
      </c>
      <c r="L240" s="125">
        <f t="shared" si="9"/>
        <v>0</v>
      </c>
      <c r="M240" s="126" t="str">
        <f>IF(I240="","",_xlfn.XLOOKUP($I240,各类选项!$N$2:$N$22,各类选项!O$2:O$22))</f>
        <v/>
      </c>
      <c r="N240" s="139"/>
      <c r="O240" s="129"/>
      <c r="P240" s="130"/>
      <c r="Q240" s="130"/>
      <c r="R240" s="130"/>
      <c r="S240" s="130"/>
      <c r="T240" s="130"/>
      <c r="U240" s="126" t="str">
        <f>IF(I240="","",_xlfn.XLOOKUP($I240,各类选项!$N$2:$N$22,各类选项!P$2:P$22))</f>
        <v/>
      </c>
      <c r="V240" s="139"/>
      <c r="W240" s="127"/>
      <c r="X240" s="128"/>
      <c r="Y240" s="128"/>
      <c r="Z240" s="128"/>
      <c r="AA240" s="128"/>
      <c r="AB240" s="128"/>
      <c r="AC240" s="126" t="str">
        <f>IF(I240="","",_xlfn.XLOOKUP($I240,各类选项!$N$2:$N$22,各类选项!Q$2:Q$22))</f>
        <v/>
      </c>
      <c r="AD240" s="139"/>
      <c r="AE240" s="129"/>
      <c r="AF240" s="130"/>
      <c r="AG240" s="130"/>
      <c r="AH240" s="130"/>
      <c r="AI240" s="130"/>
      <c r="AJ240" s="130"/>
      <c r="AK240" s="126" t="str">
        <f>IF(I240="","",_xlfn.XLOOKUP($I240,各类选项!$N$2:$N$22,各类选项!R$2:R$22))</f>
        <v/>
      </c>
      <c r="AL240" s="139"/>
      <c r="AM240" s="127"/>
      <c r="AN240" s="128"/>
      <c r="AO240" s="128"/>
      <c r="AP240" s="128"/>
      <c r="AQ240" s="128"/>
      <c r="AR240" s="128"/>
      <c r="AS240" s="126" t="str">
        <f>IF(原始数据!L240="","",原始数据!L240)</f>
        <v/>
      </c>
      <c r="AT240" s="126" t="str">
        <f>IF(原始数据!AZ240="","",原始数据!AZ240)</f>
        <v/>
      </c>
      <c r="AU240" s="137"/>
      <c r="AV240" s="137"/>
      <c r="AW240" s="137"/>
      <c r="AX240" s="137"/>
      <c r="AY240" s="138"/>
      <c r="AZ240" s="133"/>
      <c r="BA240" s="133"/>
    </row>
    <row r="241" spans="1:55">
      <c r="A241" s="115">
        <f>输入错误检查!B240+_xlfn.IFS(K241="",0,K241=0,0,K241=1,1)</f>
        <v>0</v>
      </c>
      <c r="C241" s="125" t="str">
        <f>IF(原始数据!B241="","",原始数据!B241)</f>
        <v/>
      </c>
      <c r="D241" s="125" t="str">
        <f>IF(原始数据!C241="","",原始数据!C241)</f>
        <v/>
      </c>
      <c r="E241" s="125" t="str">
        <f>IF(原始数据!D241="","",原始数据!D241)</f>
        <v/>
      </c>
      <c r="F241" s="125" t="str">
        <f>IF(原始数据!E241="","",原始数据!E241)</f>
        <v/>
      </c>
      <c r="G241" s="125" t="str">
        <f>IF(原始数据!F241="","",原始数据!F241)</f>
        <v/>
      </c>
      <c r="H241" s="125" t="str">
        <f>IF(原始数据!G241="","",原始数据!G241)</f>
        <v>加</v>
      </c>
      <c r="I241" s="125" t="str">
        <f>原始数据!J241</f>
        <v/>
      </c>
      <c r="J241" s="125" t="str">
        <f>IF((原始数据!V241)="","",4-原始数据!V241)</f>
        <v/>
      </c>
      <c r="K241" s="125" t="str">
        <f t="shared" si="8"/>
        <v/>
      </c>
      <c r="L241" s="125">
        <f t="shared" si="9"/>
        <v>0</v>
      </c>
      <c r="M241" s="126" t="str">
        <f>IF(I241="","",_xlfn.XLOOKUP($I241,各类选项!$N$2:$N$22,各类选项!O$2:O$22))</f>
        <v/>
      </c>
      <c r="N241" s="139"/>
      <c r="O241" s="129"/>
      <c r="P241" s="130"/>
      <c r="Q241" s="130"/>
      <c r="R241" s="130"/>
      <c r="S241" s="130"/>
      <c r="T241" s="130"/>
      <c r="U241" s="126" t="str">
        <f>IF(I241="","",_xlfn.XLOOKUP($I241,各类选项!$N$2:$N$22,各类选项!P$2:P$22))</f>
        <v/>
      </c>
      <c r="V241" s="139"/>
      <c r="W241" s="127"/>
      <c r="X241" s="128"/>
      <c r="Y241" s="128"/>
      <c r="Z241" s="128"/>
      <c r="AA241" s="128"/>
      <c r="AB241" s="128"/>
      <c r="AC241" s="126" t="str">
        <f>IF(I241="","",_xlfn.XLOOKUP($I241,各类选项!$N$2:$N$22,各类选项!Q$2:Q$22))</f>
        <v/>
      </c>
      <c r="AD241" s="139"/>
      <c r="AE241" s="129"/>
      <c r="AF241" s="130"/>
      <c r="AG241" s="130"/>
      <c r="AH241" s="130"/>
      <c r="AI241" s="130"/>
      <c r="AJ241" s="130"/>
      <c r="AK241" s="126" t="str">
        <f>IF(I241="","",_xlfn.XLOOKUP($I241,各类选项!$N$2:$N$22,各类选项!R$2:R$22))</f>
        <v/>
      </c>
      <c r="AL241" s="139"/>
      <c r="AM241" s="127"/>
      <c r="AN241" s="128"/>
      <c r="AO241" s="128"/>
      <c r="AP241" s="128"/>
      <c r="AQ241" s="128"/>
      <c r="AR241" s="128"/>
      <c r="AS241" s="126" t="str">
        <f>IF(原始数据!L241="","",原始数据!L241)</f>
        <v/>
      </c>
      <c r="AT241" s="126" t="str">
        <f>IF(原始数据!AZ241="","",原始数据!AZ241)</f>
        <v/>
      </c>
      <c r="AU241" s="137"/>
      <c r="AV241" s="137"/>
      <c r="AW241" s="137"/>
      <c r="AX241" s="137"/>
      <c r="AY241" s="138"/>
      <c r="AZ241" s="133"/>
      <c r="BA241" s="133"/>
    </row>
    <row r="242" spans="1:55">
      <c r="A242" s="115">
        <f>输入错误检查!B241+_xlfn.IFS(K242="",0,K242=0,0,K242=1,1)</f>
        <v>0</v>
      </c>
      <c r="C242" s="125" t="str">
        <f>IF(原始数据!B242="","",原始数据!B242)</f>
        <v/>
      </c>
      <c r="D242" s="125" t="str">
        <f>IF(原始数据!C242="","",原始数据!C242)</f>
        <v/>
      </c>
      <c r="E242" s="125" t="str">
        <f>IF(原始数据!D242="","",原始数据!D242)</f>
        <v/>
      </c>
      <c r="F242" s="125" t="str">
        <f>IF(原始数据!E242="","",原始数据!E242)</f>
        <v/>
      </c>
      <c r="G242" s="125" t="str">
        <f>IF(原始数据!F242="","",原始数据!F242)</f>
        <v/>
      </c>
      <c r="H242" s="125" t="str">
        <f>IF(原始数据!G242="","",原始数据!G242)</f>
        <v>加</v>
      </c>
      <c r="I242" s="125" t="str">
        <f>原始数据!J242</f>
        <v/>
      </c>
      <c r="J242" s="125" t="str">
        <f>IF((原始数据!V242)="","",4-原始数据!V242)</f>
        <v/>
      </c>
      <c r="K242" s="125" t="str">
        <f t="shared" si="8"/>
        <v/>
      </c>
      <c r="L242" s="125">
        <f t="shared" si="9"/>
        <v>0</v>
      </c>
      <c r="M242" s="126" t="str">
        <f>IF(I242="","",_xlfn.XLOOKUP($I242,各类选项!$N$2:$N$22,各类选项!O$2:O$22))</f>
        <v/>
      </c>
      <c r="N242" s="139"/>
      <c r="O242" s="129"/>
      <c r="P242" s="130"/>
      <c r="Q242" s="130"/>
      <c r="R242" s="130"/>
      <c r="S242" s="130"/>
      <c r="T242" s="130"/>
      <c r="U242" s="126" t="str">
        <f>IF(I242="","",_xlfn.XLOOKUP($I242,各类选项!$N$2:$N$22,各类选项!P$2:P$22))</f>
        <v/>
      </c>
      <c r="V242" s="139"/>
      <c r="W242" s="127"/>
      <c r="X242" s="128"/>
      <c r="Y242" s="128"/>
      <c r="Z242" s="128"/>
      <c r="AA242" s="128"/>
      <c r="AB242" s="128"/>
      <c r="AC242" s="126" t="str">
        <f>IF(I242="","",_xlfn.XLOOKUP($I242,各类选项!$N$2:$N$22,各类选项!Q$2:Q$22))</f>
        <v/>
      </c>
      <c r="AD242" s="139"/>
      <c r="AE242" s="129"/>
      <c r="AF242" s="130"/>
      <c r="AG242" s="130"/>
      <c r="AH242" s="130"/>
      <c r="AI242" s="130"/>
      <c r="AJ242" s="130"/>
      <c r="AK242" s="126" t="str">
        <f>IF(I242="","",_xlfn.XLOOKUP($I242,各类选项!$N$2:$N$22,各类选项!R$2:R$22))</f>
        <v/>
      </c>
      <c r="AL242" s="139"/>
      <c r="AM242" s="127"/>
      <c r="AN242" s="128"/>
      <c r="AO242" s="128"/>
      <c r="AP242" s="128"/>
      <c r="AQ242" s="128"/>
      <c r="AR242" s="128"/>
      <c r="AS242" s="126" t="str">
        <f>IF(原始数据!L242="","",原始数据!L242)</f>
        <v/>
      </c>
      <c r="AT242" s="126" t="str">
        <f>IF(原始数据!AZ242="","",原始数据!AZ242)</f>
        <v/>
      </c>
      <c r="AU242" s="137"/>
      <c r="AV242" s="137"/>
      <c r="AW242" s="137"/>
      <c r="AX242" s="137"/>
      <c r="AY242" s="138"/>
      <c r="AZ242" s="133"/>
      <c r="BA242" s="133"/>
    </row>
    <row r="243" spans="1:55">
      <c r="A243" s="115">
        <f>输入错误检查!B242+_xlfn.IFS(K243="",0,K243=0,0,K243=1,1)</f>
        <v>0</v>
      </c>
      <c r="C243" s="125" t="str">
        <f>IF(原始数据!B243="","",原始数据!B243)</f>
        <v/>
      </c>
      <c r="D243" s="125" t="str">
        <f>IF(原始数据!C243="","",原始数据!C243)</f>
        <v/>
      </c>
      <c r="E243" s="125" t="str">
        <f>IF(原始数据!D243="","",原始数据!D243)</f>
        <v/>
      </c>
      <c r="F243" s="125" t="str">
        <f>IF(原始数据!E243="","",原始数据!E243)</f>
        <v/>
      </c>
      <c r="G243" s="125" t="str">
        <f>IF(原始数据!F243="","",原始数据!F243)</f>
        <v/>
      </c>
      <c r="H243" s="125">
        <f>IF(原始数据!G243="","",原始数据!G243)</f>
        <v>1</v>
      </c>
      <c r="I243" s="125" t="str">
        <f>原始数据!J243</f>
        <v/>
      </c>
      <c r="J243" s="125" t="str">
        <f>IF((原始数据!V243)="","",4-原始数据!V243)</f>
        <v/>
      </c>
      <c r="K243" s="125" t="str">
        <f t="shared" si="8"/>
        <v/>
      </c>
      <c r="L243" s="125">
        <f t="shared" si="9"/>
        <v>0</v>
      </c>
      <c r="M243" s="126" t="str">
        <f>IF(I243="","",_xlfn.XLOOKUP($I243,各类选项!$N$2:$N$22,各类选项!O$2:O$22))</f>
        <v/>
      </c>
      <c r="N243" s="126"/>
      <c r="O243" s="127"/>
      <c r="P243" s="128"/>
      <c r="Q243" s="128"/>
      <c r="R243" s="128"/>
      <c r="S243" s="128"/>
      <c r="T243" s="128"/>
      <c r="U243" s="126" t="str">
        <f>IF(I243="","",_xlfn.XLOOKUP($I243,各类选项!$N$2:$N$22,各类选项!P$2:P$22))</f>
        <v/>
      </c>
      <c r="V243" s="126"/>
      <c r="W243" s="129"/>
      <c r="X243" s="130"/>
      <c r="Y243" s="130"/>
      <c r="Z243" s="130"/>
      <c r="AA243" s="130"/>
      <c r="AB243" s="130"/>
      <c r="AC243" s="126" t="str">
        <f>IF(I243="","",_xlfn.XLOOKUP($I243,各类选项!$N$2:$N$22,各类选项!Q$2:Q$22))</f>
        <v/>
      </c>
      <c r="AD243" s="126"/>
      <c r="AE243" s="127"/>
      <c r="AF243" s="128"/>
      <c r="AG243" s="128"/>
      <c r="AH243" s="128"/>
      <c r="AI243" s="128"/>
      <c r="AJ243" s="128"/>
      <c r="AK243" s="126" t="str">
        <f>IF(I243="","",_xlfn.XLOOKUP($I243,各类选项!$N$2:$N$22,各类选项!R$2:R$22))</f>
        <v/>
      </c>
      <c r="AL243" s="126"/>
      <c r="AM243" s="129"/>
      <c r="AN243" s="130"/>
      <c r="AO243" s="130"/>
      <c r="AP243" s="130"/>
      <c r="AQ243" s="130"/>
      <c r="AR243" s="130"/>
      <c r="AS243" s="126" t="str">
        <f>IF(原始数据!L243="","",原始数据!L243)</f>
        <v/>
      </c>
      <c r="AT243" s="126" t="str">
        <f>IF(原始数据!AZ243="","",原始数据!AZ243)</f>
        <v/>
      </c>
      <c r="AU243" s="131"/>
      <c r="AV243" s="131"/>
      <c r="AW243" s="131"/>
      <c r="AX243" s="131"/>
      <c r="AY243" s="132"/>
      <c r="AZ243" s="133"/>
      <c r="BA243" s="133"/>
      <c r="BB243" s="134"/>
      <c r="BC243" s="134"/>
    </row>
    <row r="244" spans="1:55">
      <c r="A244" s="115">
        <f>输入错误检查!B243+_xlfn.IFS(K244="",0,K244=0,0,K244=1,1)</f>
        <v>0</v>
      </c>
      <c r="C244" s="125" t="str">
        <f>IF(原始数据!B244="","",原始数据!B244)</f>
        <v/>
      </c>
      <c r="D244" s="125" t="str">
        <f>IF(原始数据!C244="","",原始数据!C244)</f>
        <v/>
      </c>
      <c r="E244" s="125" t="str">
        <f>IF(原始数据!D244="","",原始数据!D244)</f>
        <v/>
      </c>
      <c r="F244" s="125" t="str">
        <f>IF(原始数据!E244="","",原始数据!E244)</f>
        <v/>
      </c>
      <c r="G244" s="125" t="str">
        <f>IF(原始数据!F244="","",原始数据!F244)</f>
        <v/>
      </c>
      <c r="H244" s="125">
        <f>IF(原始数据!G244="","",原始数据!G244)</f>
        <v>1</v>
      </c>
      <c r="I244" s="125" t="str">
        <f>原始数据!J244</f>
        <v/>
      </c>
      <c r="J244" s="125" t="str">
        <f>IF((原始数据!V244)="","",4-原始数据!V244)</f>
        <v/>
      </c>
      <c r="K244" s="125" t="str">
        <f t="shared" si="8"/>
        <v/>
      </c>
      <c r="L244" s="125">
        <f t="shared" si="9"/>
        <v>0</v>
      </c>
      <c r="M244" s="126" t="str">
        <f>IF(I244="","",_xlfn.XLOOKUP($I244,各类选项!$N$2:$N$22,各类选项!O$2:O$22))</f>
        <v/>
      </c>
      <c r="N244" s="126"/>
      <c r="O244" s="127"/>
      <c r="P244" s="128"/>
      <c r="Q244" s="128"/>
      <c r="R244" s="128"/>
      <c r="S244" s="128"/>
      <c r="T244" s="128"/>
      <c r="U244" s="126" t="str">
        <f>IF(I244="","",_xlfn.XLOOKUP($I244,各类选项!$N$2:$N$22,各类选项!P$2:P$22))</f>
        <v/>
      </c>
      <c r="V244" s="126"/>
      <c r="W244" s="129"/>
      <c r="X244" s="130"/>
      <c r="Y244" s="130"/>
      <c r="Z244" s="130"/>
      <c r="AA244" s="130"/>
      <c r="AB244" s="130"/>
      <c r="AC244" s="126" t="str">
        <f>IF(I244="","",_xlfn.XLOOKUP($I244,各类选项!$N$2:$N$22,各类选项!Q$2:Q$22))</f>
        <v/>
      </c>
      <c r="AD244" s="126"/>
      <c r="AE244" s="127"/>
      <c r="AF244" s="128"/>
      <c r="AG244" s="128"/>
      <c r="AH244" s="128"/>
      <c r="AI244" s="128"/>
      <c r="AJ244" s="128"/>
      <c r="AK244" s="126" t="str">
        <f>IF(I244="","",_xlfn.XLOOKUP($I244,各类选项!$N$2:$N$22,各类选项!R$2:R$22))</f>
        <v/>
      </c>
      <c r="AL244" s="126"/>
      <c r="AM244" s="129"/>
      <c r="AN244" s="130"/>
      <c r="AO244" s="130"/>
      <c r="AP244" s="130"/>
      <c r="AQ244" s="130"/>
      <c r="AR244" s="130"/>
      <c r="AS244" s="126" t="str">
        <f>IF(原始数据!L244="","",原始数据!L244)</f>
        <v/>
      </c>
      <c r="AT244" s="126" t="str">
        <f>IF(原始数据!AZ244="","",原始数据!AZ244)</f>
        <v/>
      </c>
      <c r="AU244" s="131"/>
      <c r="AV244" s="131"/>
      <c r="AW244" s="131"/>
      <c r="AX244" s="131"/>
      <c r="AY244" s="132"/>
      <c r="AZ244" s="133"/>
      <c r="BA244" s="133"/>
      <c r="BB244" s="95"/>
      <c r="BC244" s="95"/>
    </row>
    <row r="245" spans="1:55">
      <c r="A245" s="115">
        <f>输入错误检查!B244+_xlfn.IFS(K245="",0,K245=0,0,K245=1,1)</f>
        <v>0</v>
      </c>
      <c r="C245" s="125" t="str">
        <f>IF(原始数据!B245="","",原始数据!B245)</f>
        <v/>
      </c>
      <c r="D245" s="125" t="str">
        <f>IF(原始数据!C245="","",原始数据!C245)</f>
        <v/>
      </c>
      <c r="E245" s="125" t="str">
        <f>IF(原始数据!D245="","",原始数据!D245)</f>
        <v/>
      </c>
      <c r="F245" s="125" t="str">
        <f>IF(原始数据!E245="","",原始数据!E245)</f>
        <v/>
      </c>
      <c r="G245" s="125" t="str">
        <f>IF(原始数据!F245="","",原始数据!F245)</f>
        <v/>
      </c>
      <c r="H245" s="125">
        <f>IF(原始数据!G245="","",原始数据!G245)</f>
        <v>2</v>
      </c>
      <c r="I245" s="125" t="str">
        <f>原始数据!J245</f>
        <v/>
      </c>
      <c r="J245" s="125" t="str">
        <f>IF((原始数据!V245)="","",4-原始数据!V245)</f>
        <v/>
      </c>
      <c r="K245" s="125" t="str">
        <f t="shared" si="8"/>
        <v/>
      </c>
      <c r="L245" s="125">
        <f t="shared" si="9"/>
        <v>0</v>
      </c>
      <c r="M245" s="126" t="str">
        <f>IF(I245="","",_xlfn.XLOOKUP($I245,各类选项!$N$2:$N$22,各类选项!O$2:O$22))</f>
        <v/>
      </c>
      <c r="N245" s="126"/>
      <c r="O245" s="127"/>
      <c r="P245" s="128"/>
      <c r="Q245" s="128"/>
      <c r="R245" s="128"/>
      <c r="S245" s="128"/>
      <c r="T245" s="128"/>
      <c r="U245" s="126" t="str">
        <f>IF(I245="","",_xlfn.XLOOKUP($I245,各类选项!$N$2:$N$22,各类选项!P$2:P$22))</f>
        <v/>
      </c>
      <c r="V245" s="126"/>
      <c r="W245" s="129"/>
      <c r="X245" s="130"/>
      <c r="Y245" s="130"/>
      <c r="Z245" s="130"/>
      <c r="AA245" s="130"/>
      <c r="AB245" s="130"/>
      <c r="AC245" s="126" t="str">
        <f>IF(I245="","",_xlfn.XLOOKUP($I245,各类选项!$N$2:$N$22,各类选项!Q$2:Q$22))</f>
        <v/>
      </c>
      <c r="AD245" s="126"/>
      <c r="AE245" s="127"/>
      <c r="AF245" s="128"/>
      <c r="AG245" s="128"/>
      <c r="AH245" s="128"/>
      <c r="AI245" s="128"/>
      <c r="AJ245" s="128"/>
      <c r="AK245" s="126" t="str">
        <f>IF(I245="","",_xlfn.XLOOKUP($I245,各类选项!$N$2:$N$22,各类选项!R$2:R$22))</f>
        <v/>
      </c>
      <c r="AL245" s="126"/>
      <c r="AM245" s="129"/>
      <c r="AN245" s="130"/>
      <c r="AO245" s="130"/>
      <c r="AP245" s="130"/>
      <c r="AQ245" s="130"/>
      <c r="AR245" s="130"/>
      <c r="AS245" s="126" t="str">
        <f>IF(原始数据!L245="","",原始数据!L245)</f>
        <v/>
      </c>
      <c r="AT245" s="126" t="str">
        <f>IF(原始数据!AZ245="","",原始数据!AZ245)</f>
        <v/>
      </c>
      <c r="AU245" s="131"/>
      <c r="AV245" s="131"/>
      <c r="AW245" s="131"/>
      <c r="AX245" s="131"/>
      <c r="AY245" s="132"/>
      <c r="AZ245" s="133"/>
      <c r="BA245" s="133"/>
      <c r="BB245" s="95"/>
      <c r="BC245" s="95"/>
    </row>
    <row r="246" spans="1:55">
      <c r="A246" s="115">
        <f>输入错误检查!B245+_xlfn.IFS(K246="",0,K246=0,0,K246=1,1)</f>
        <v>0</v>
      </c>
      <c r="C246" s="125" t="str">
        <f>IF(原始数据!B246="","",原始数据!B246)</f>
        <v/>
      </c>
      <c r="D246" s="125" t="str">
        <f>IF(原始数据!C246="","",原始数据!C246)</f>
        <v/>
      </c>
      <c r="E246" s="125" t="str">
        <f>IF(原始数据!D246="","",原始数据!D246)</f>
        <v/>
      </c>
      <c r="F246" s="125" t="str">
        <f>IF(原始数据!E246="","",原始数据!E246)</f>
        <v/>
      </c>
      <c r="G246" s="125" t="str">
        <f>IF(原始数据!F246="","",原始数据!F246)</f>
        <v/>
      </c>
      <c r="H246" s="125">
        <f>IF(原始数据!G246="","",原始数据!G246)</f>
        <v>2</v>
      </c>
      <c r="I246" s="125" t="str">
        <f>原始数据!J246</f>
        <v/>
      </c>
      <c r="J246" s="125" t="str">
        <f>IF((原始数据!V246)="","",4-原始数据!V246)</f>
        <v/>
      </c>
      <c r="K246" s="125" t="str">
        <f t="shared" si="8"/>
        <v/>
      </c>
      <c r="L246" s="125">
        <f t="shared" si="9"/>
        <v>0</v>
      </c>
      <c r="M246" s="126" t="str">
        <f>IF(I246="","",_xlfn.XLOOKUP($I246,各类选项!$N$2:$N$22,各类选项!O$2:O$22))</f>
        <v/>
      </c>
      <c r="N246" s="126"/>
      <c r="O246" s="127"/>
      <c r="P246" s="128"/>
      <c r="Q246" s="128"/>
      <c r="R246" s="128"/>
      <c r="S246" s="128"/>
      <c r="T246" s="128"/>
      <c r="U246" s="126" t="str">
        <f>IF(I246="","",_xlfn.XLOOKUP($I246,各类选项!$N$2:$N$22,各类选项!P$2:P$22))</f>
        <v/>
      </c>
      <c r="V246" s="126"/>
      <c r="W246" s="129"/>
      <c r="X246" s="130"/>
      <c r="Y246" s="130"/>
      <c r="Z246" s="130"/>
      <c r="AA246" s="130"/>
      <c r="AB246" s="130"/>
      <c r="AC246" s="126" t="str">
        <f>IF(I246="","",_xlfn.XLOOKUP($I246,各类选项!$N$2:$N$22,各类选项!Q$2:Q$22))</f>
        <v/>
      </c>
      <c r="AD246" s="126"/>
      <c r="AE246" s="127"/>
      <c r="AF246" s="128"/>
      <c r="AG246" s="128"/>
      <c r="AH246" s="128"/>
      <c r="AI246" s="128"/>
      <c r="AJ246" s="128"/>
      <c r="AK246" s="126" t="str">
        <f>IF(I246="","",_xlfn.XLOOKUP($I246,各类选项!$N$2:$N$22,各类选项!R$2:R$22))</f>
        <v/>
      </c>
      <c r="AL246" s="126"/>
      <c r="AM246" s="129"/>
      <c r="AN246" s="130"/>
      <c r="AO246" s="130"/>
      <c r="AP246" s="130"/>
      <c r="AQ246" s="130"/>
      <c r="AR246" s="130"/>
      <c r="AS246" s="126" t="str">
        <f>IF(原始数据!L246="","",原始数据!L246)</f>
        <v/>
      </c>
      <c r="AT246" s="126" t="str">
        <f>IF(原始数据!AZ246="","",原始数据!AZ246)</f>
        <v/>
      </c>
      <c r="AU246" s="131"/>
      <c r="AV246" s="131"/>
      <c r="AW246" s="131"/>
      <c r="AX246" s="131"/>
      <c r="AY246" s="132"/>
      <c r="AZ246" s="133"/>
      <c r="BA246" s="133"/>
      <c r="BB246" s="95"/>
      <c r="BC246" s="95"/>
    </row>
    <row r="247" spans="1:55">
      <c r="A247" s="115">
        <f>输入错误检查!B246+_xlfn.IFS(K247="",0,K247=0,0,K247=1,1)</f>
        <v>0</v>
      </c>
      <c r="C247" s="125" t="str">
        <f>IF(原始数据!B247="","",原始数据!B247)</f>
        <v/>
      </c>
      <c r="D247" s="125" t="str">
        <f>IF(原始数据!C247="","",原始数据!C247)</f>
        <v/>
      </c>
      <c r="E247" s="125" t="str">
        <f>IF(原始数据!D247="","",原始数据!D247)</f>
        <v/>
      </c>
      <c r="F247" s="125" t="str">
        <f>IF(原始数据!E247="","",原始数据!E247)</f>
        <v/>
      </c>
      <c r="G247" s="125" t="str">
        <f>IF(原始数据!F247="","",原始数据!F247)</f>
        <v/>
      </c>
      <c r="H247" s="125">
        <f>IF(原始数据!G247="","",原始数据!G247)</f>
        <v>3</v>
      </c>
      <c r="I247" s="125" t="str">
        <f>原始数据!J247</f>
        <v/>
      </c>
      <c r="J247" s="125" t="str">
        <f>IF((原始数据!V247)="","",4-原始数据!V247)</f>
        <v/>
      </c>
      <c r="K247" s="125" t="str">
        <f t="shared" si="8"/>
        <v/>
      </c>
      <c r="L247" s="125">
        <f t="shared" si="9"/>
        <v>0</v>
      </c>
      <c r="M247" s="126" t="str">
        <f>IF(I247="","",_xlfn.XLOOKUP($I247,各类选项!$N$2:$N$22,各类选项!O$2:O$22))</f>
        <v/>
      </c>
      <c r="N247" s="126"/>
      <c r="O247" s="127"/>
      <c r="P247" s="128"/>
      <c r="Q247" s="128"/>
      <c r="R247" s="128"/>
      <c r="S247" s="128"/>
      <c r="T247" s="128"/>
      <c r="U247" s="126" t="str">
        <f>IF(I247="","",_xlfn.XLOOKUP($I247,各类选项!$N$2:$N$22,各类选项!P$2:P$22))</f>
        <v/>
      </c>
      <c r="V247" s="126"/>
      <c r="W247" s="129"/>
      <c r="X247" s="130"/>
      <c r="Y247" s="130"/>
      <c r="Z247" s="130"/>
      <c r="AA247" s="130"/>
      <c r="AB247" s="130"/>
      <c r="AC247" s="126" t="str">
        <f>IF(I247="","",_xlfn.XLOOKUP($I247,各类选项!$N$2:$N$22,各类选项!Q$2:Q$22))</f>
        <v/>
      </c>
      <c r="AD247" s="126"/>
      <c r="AE247" s="127"/>
      <c r="AF247" s="128"/>
      <c r="AG247" s="128"/>
      <c r="AH247" s="128"/>
      <c r="AI247" s="128"/>
      <c r="AJ247" s="128"/>
      <c r="AK247" s="126" t="str">
        <f>IF(I247="","",_xlfn.XLOOKUP($I247,各类选项!$N$2:$N$22,各类选项!R$2:R$22))</f>
        <v/>
      </c>
      <c r="AL247" s="126"/>
      <c r="AM247" s="129"/>
      <c r="AN247" s="130"/>
      <c r="AO247" s="130"/>
      <c r="AP247" s="130"/>
      <c r="AQ247" s="130"/>
      <c r="AR247" s="130"/>
      <c r="AS247" s="126" t="str">
        <f>IF(原始数据!L247="","",原始数据!L247)</f>
        <v/>
      </c>
      <c r="AT247" s="126" t="str">
        <f>IF(原始数据!AZ247="","",原始数据!AZ247)</f>
        <v/>
      </c>
      <c r="AU247" s="131"/>
      <c r="AV247" s="131"/>
      <c r="AW247" s="131"/>
      <c r="AX247" s="131"/>
      <c r="AY247" s="132"/>
      <c r="AZ247" s="133"/>
      <c r="BA247" s="133"/>
      <c r="BB247" s="95"/>
      <c r="BC247" s="95"/>
    </row>
    <row r="248" spans="1:55">
      <c r="A248" s="115">
        <f>输入错误检查!B247+_xlfn.IFS(K248="",0,K248=0,0,K248=1,1)</f>
        <v>0</v>
      </c>
      <c r="C248" s="125" t="str">
        <f>IF(原始数据!B248="","",原始数据!B248)</f>
        <v/>
      </c>
      <c r="D248" s="125" t="str">
        <f>IF(原始数据!C248="","",原始数据!C248)</f>
        <v/>
      </c>
      <c r="E248" s="125" t="str">
        <f>IF(原始数据!D248="","",原始数据!D248)</f>
        <v/>
      </c>
      <c r="F248" s="125" t="str">
        <f>IF(原始数据!E248="","",原始数据!E248)</f>
        <v/>
      </c>
      <c r="G248" s="125" t="str">
        <f>IF(原始数据!F248="","",原始数据!F248)</f>
        <v/>
      </c>
      <c r="H248" s="125">
        <f>IF(原始数据!G248="","",原始数据!G248)</f>
        <v>3</v>
      </c>
      <c r="I248" s="125" t="str">
        <f>原始数据!J248</f>
        <v/>
      </c>
      <c r="J248" s="125" t="str">
        <f>IF((原始数据!V248)="","",4-原始数据!V248)</f>
        <v/>
      </c>
      <c r="K248" s="125" t="str">
        <f t="shared" si="8"/>
        <v/>
      </c>
      <c r="L248" s="125">
        <f t="shared" si="9"/>
        <v>0</v>
      </c>
      <c r="M248" s="126" t="str">
        <f>IF(I248="","",_xlfn.XLOOKUP($I248,各类选项!$N$2:$N$22,各类选项!O$2:O$22))</f>
        <v/>
      </c>
      <c r="N248" s="126"/>
      <c r="O248" s="127"/>
      <c r="P248" s="128"/>
      <c r="Q248" s="128"/>
      <c r="R248" s="128"/>
      <c r="S248" s="128"/>
      <c r="T248" s="128"/>
      <c r="U248" s="126" t="str">
        <f>IF(I248="","",_xlfn.XLOOKUP($I248,各类选项!$N$2:$N$22,各类选项!P$2:P$22))</f>
        <v/>
      </c>
      <c r="V248" s="126"/>
      <c r="W248" s="129"/>
      <c r="X248" s="130"/>
      <c r="Y248" s="130"/>
      <c r="Z248" s="130"/>
      <c r="AA248" s="130"/>
      <c r="AB248" s="130"/>
      <c r="AC248" s="126" t="str">
        <f>IF(I248="","",_xlfn.XLOOKUP($I248,各类选项!$N$2:$N$22,各类选项!Q$2:Q$22))</f>
        <v/>
      </c>
      <c r="AD248" s="126"/>
      <c r="AE248" s="127"/>
      <c r="AF248" s="128"/>
      <c r="AG248" s="128"/>
      <c r="AH248" s="128"/>
      <c r="AI248" s="128"/>
      <c r="AJ248" s="128"/>
      <c r="AK248" s="126" t="str">
        <f>IF(I248="","",_xlfn.XLOOKUP($I248,各类选项!$N$2:$N$22,各类选项!R$2:R$22))</f>
        <v/>
      </c>
      <c r="AL248" s="126"/>
      <c r="AM248" s="129"/>
      <c r="AN248" s="130"/>
      <c r="AO248" s="130"/>
      <c r="AP248" s="130"/>
      <c r="AQ248" s="130"/>
      <c r="AR248" s="130"/>
      <c r="AS248" s="126" t="str">
        <f>IF(原始数据!L248="","",原始数据!L248)</f>
        <v/>
      </c>
      <c r="AT248" s="126" t="str">
        <f>IF(原始数据!AZ248="","",原始数据!AZ248)</f>
        <v/>
      </c>
      <c r="AU248" s="131"/>
      <c r="AV248" s="131"/>
      <c r="AW248" s="131"/>
      <c r="AX248" s="131"/>
      <c r="AY248" s="132"/>
      <c r="AZ248" s="133"/>
      <c r="BA248" s="133"/>
      <c r="BB248" s="95"/>
      <c r="BC248" s="95"/>
    </row>
    <row r="249" spans="1:55">
      <c r="A249" s="115">
        <f>输入错误检查!B248+_xlfn.IFS(K249="",0,K249=0,0,K249=1,1)</f>
        <v>0</v>
      </c>
      <c r="C249" s="125" t="str">
        <f>IF(原始数据!B249="","",原始数据!B249)</f>
        <v/>
      </c>
      <c r="D249" s="125" t="str">
        <f>IF(原始数据!C249="","",原始数据!C249)</f>
        <v/>
      </c>
      <c r="E249" s="125" t="str">
        <f>IF(原始数据!D249="","",原始数据!D249)</f>
        <v/>
      </c>
      <c r="F249" s="125" t="str">
        <f>IF(原始数据!E249="","",原始数据!E249)</f>
        <v/>
      </c>
      <c r="G249" s="125" t="str">
        <f>IF(原始数据!F249="","",原始数据!F249)</f>
        <v/>
      </c>
      <c r="H249" s="125">
        <f>IF(原始数据!G249="","",原始数据!G249)</f>
        <v>4</v>
      </c>
      <c r="I249" s="125" t="str">
        <f>原始数据!J249</f>
        <v/>
      </c>
      <c r="J249" s="125" t="str">
        <f>IF((原始数据!V249)="","",4-原始数据!V249)</f>
        <v/>
      </c>
      <c r="K249" s="125" t="str">
        <f t="shared" si="8"/>
        <v/>
      </c>
      <c r="L249" s="125">
        <f t="shared" si="9"/>
        <v>0</v>
      </c>
      <c r="M249" s="126" t="str">
        <f>IF(I249="","",_xlfn.XLOOKUP($I249,各类选项!$N$2:$N$22,各类选项!O$2:O$22))</f>
        <v/>
      </c>
      <c r="N249" s="126"/>
      <c r="O249" s="127"/>
      <c r="P249" s="128"/>
      <c r="Q249" s="128"/>
      <c r="R249" s="128"/>
      <c r="S249" s="128"/>
      <c r="T249" s="128"/>
      <c r="U249" s="126" t="str">
        <f>IF(I249="","",_xlfn.XLOOKUP($I249,各类选项!$N$2:$N$22,各类选项!P$2:P$22))</f>
        <v/>
      </c>
      <c r="V249" s="126"/>
      <c r="W249" s="129"/>
      <c r="X249" s="130"/>
      <c r="Y249" s="130"/>
      <c r="Z249" s="130"/>
      <c r="AA249" s="130"/>
      <c r="AB249" s="130"/>
      <c r="AC249" s="126" t="str">
        <f>IF(I249="","",_xlfn.XLOOKUP($I249,各类选项!$N$2:$N$22,各类选项!Q$2:Q$22))</f>
        <v/>
      </c>
      <c r="AD249" s="126"/>
      <c r="AE249" s="127"/>
      <c r="AF249" s="128"/>
      <c r="AG249" s="128"/>
      <c r="AH249" s="128"/>
      <c r="AI249" s="128"/>
      <c r="AJ249" s="128"/>
      <c r="AK249" s="126" t="str">
        <f>IF(I249="","",_xlfn.XLOOKUP($I249,各类选项!$N$2:$N$22,各类选项!R$2:R$22))</f>
        <v/>
      </c>
      <c r="AL249" s="126"/>
      <c r="AM249" s="129"/>
      <c r="AN249" s="130"/>
      <c r="AO249" s="130"/>
      <c r="AP249" s="130"/>
      <c r="AQ249" s="130"/>
      <c r="AR249" s="130"/>
      <c r="AS249" s="126" t="str">
        <f>IF(原始数据!L249="","",原始数据!L249)</f>
        <v/>
      </c>
      <c r="AT249" s="126" t="str">
        <f>IF(原始数据!AZ249="","",原始数据!AZ249)</f>
        <v/>
      </c>
      <c r="AU249" s="131"/>
      <c r="AV249" s="131"/>
      <c r="AW249" s="131"/>
      <c r="AX249" s="131"/>
      <c r="AY249" s="132"/>
      <c r="AZ249" s="133"/>
      <c r="BA249" s="133"/>
      <c r="BB249" s="95"/>
      <c r="BC249" s="95"/>
    </row>
    <row r="250" spans="1:55">
      <c r="A250" s="115">
        <f>输入错误检查!B249+_xlfn.IFS(K250="",0,K250=0,0,K250=1,1)</f>
        <v>0</v>
      </c>
      <c r="C250" s="125" t="str">
        <f>IF(原始数据!B250="","",原始数据!B250)</f>
        <v/>
      </c>
      <c r="D250" s="125" t="str">
        <f>IF(原始数据!C250="","",原始数据!C250)</f>
        <v/>
      </c>
      <c r="E250" s="125" t="str">
        <f>IF(原始数据!D250="","",原始数据!D250)</f>
        <v/>
      </c>
      <c r="F250" s="125" t="str">
        <f>IF(原始数据!E250="","",原始数据!E250)</f>
        <v/>
      </c>
      <c r="G250" s="125" t="str">
        <f>IF(原始数据!F250="","",原始数据!F250)</f>
        <v/>
      </c>
      <c r="H250" s="125">
        <f>IF(原始数据!G250="","",原始数据!G250)</f>
        <v>4</v>
      </c>
      <c r="I250" s="125" t="str">
        <f>原始数据!J250</f>
        <v/>
      </c>
      <c r="J250" s="125" t="str">
        <f>IF((原始数据!V250)="","",4-原始数据!V250)</f>
        <v/>
      </c>
      <c r="K250" s="125" t="str">
        <f t="shared" si="8"/>
        <v/>
      </c>
      <c r="L250" s="125">
        <f t="shared" si="9"/>
        <v>0</v>
      </c>
      <c r="M250" s="126" t="str">
        <f>IF(I250="","",_xlfn.XLOOKUP($I250,各类选项!$N$2:$N$22,各类选项!O$2:O$22))</f>
        <v/>
      </c>
      <c r="N250" s="126"/>
      <c r="O250" s="127"/>
      <c r="P250" s="128"/>
      <c r="Q250" s="128"/>
      <c r="R250" s="128"/>
      <c r="S250" s="128"/>
      <c r="T250" s="128"/>
      <c r="U250" s="126" t="str">
        <f>IF(I250="","",_xlfn.XLOOKUP($I250,各类选项!$N$2:$N$22,各类选项!P$2:P$22))</f>
        <v/>
      </c>
      <c r="V250" s="126"/>
      <c r="W250" s="129"/>
      <c r="X250" s="130"/>
      <c r="Y250" s="130"/>
      <c r="Z250" s="130"/>
      <c r="AA250" s="130"/>
      <c r="AB250" s="130"/>
      <c r="AC250" s="126" t="str">
        <f>IF(I250="","",_xlfn.XLOOKUP($I250,各类选项!$N$2:$N$22,各类选项!Q$2:Q$22))</f>
        <v/>
      </c>
      <c r="AD250" s="126"/>
      <c r="AE250" s="127"/>
      <c r="AF250" s="128"/>
      <c r="AG250" s="128"/>
      <c r="AH250" s="128"/>
      <c r="AI250" s="128"/>
      <c r="AJ250" s="128"/>
      <c r="AK250" s="126" t="str">
        <f>IF(I250="","",_xlfn.XLOOKUP($I250,各类选项!$N$2:$N$22,各类选项!R$2:R$22))</f>
        <v/>
      </c>
      <c r="AL250" s="126"/>
      <c r="AM250" s="129"/>
      <c r="AN250" s="130"/>
      <c r="AO250" s="130"/>
      <c r="AP250" s="130"/>
      <c r="AQ250" s="130"/>
      <c r="AR250" s="130"/>
      <c r="AS250" s="126" t="str">
        <f>IF(原始数据!L250="","",原始数据!L250)</f>
        <v/>
      </c>
      <c r="AT250" s="126" t="str">
        <f>IF(原始数据!AZ250="","",原始数据!AZ250)</f>
        <v/>
      </c>
      <c r="AU250" s="131"/>
      <c r="AV250" s="131"/>
      <c r="AW250" s="131"/>
      <c r="AX250" s="131"/>
      <c r="AY250" s="132"/>
      <c r="AZ250" s="133"/>
      <c r="BA250" s="133"/>
      <c r="BB250" s="95"/>
      <c r="BC250" s="95"/>
    </row>
    <row r="251" spans="1:55">
      <c r="A251" s="115">
        <f>输入错误检查!B250+_xlfn.IFS(K251="",0,K251=0,0,K251=1,1)</f>
        <v>0</v>
      </c>
      <c r="C251" s="125" t="str">
        <f>IF(原始数据!B251="","",原始数据!B251)</f>
        <v/>
      </c>
      <c r="D251" s="125" t="str">
        <f>IF(原始数据!C251="","",原始数据!C251)</f>
        <v/>
      </c>
      <c r="E251" s="125" t="str">
        <f>IF(原始数据!D251="","",原始数据!D251)</f>
        <v/>
      </c>
      <c r="F251" s="125" t="str">
        <f>IF(原始数据!E251="","",原始数据!E251)</f>
        <v/>
      </c>
      <c r="G251" s="125" t="str">
        <f>IF(原始数据!F251="","",原始数据!F251)</f>
        <v/>
      </c>
      <c r="H251" s="125">
        <f>IF(原始数据!G251="","",原始数据!G251)</f>
        <v>5</v>
      </c>
      <c r="I251" s="125" t="str">
        <f>原始数据!J251</f>
        <v/>
      </c>
      <c r="J251" s="125" t="str">
        <f>IF((原始数据!V251)="","",4-原始数据!V251)</f>
        <v/>
      </c>
      <c r="K251" s="125" t="str">
        <f t="shared" si="8"/>
        <v/>
      </c>
      <c r="L251" s="125">
        <f t="shared" si="9"/>
        <v>0</v>
      </c>
      <c r="M251" s="126" t="str">
        <f>IF(I251="","",_xlfn.XLOOKUP($I251,各类选项!$N$2:$N$22,各类选项!O$2:O$22))</f>
        <v/>
      </c>
      <c r="N251" s="126"/>
      <c r="O251" s="127"/>
      <c r="P251" s="128"/>
      <c r="Q251" s="128"/>
      <c r="R251" s="128"/>
      <c r="S251" s="128"/>
      <c r="T251" s="128"/>
      <c r="U251" s="126" t="str">
        <f>IF(I251="","",_xlfn.XLOOKUP($I251,各类选项!$N$2:$N$22,各类选项!P$2:P$22))</f>
        <v/>
      </c>
      <c r="V251" s="126"/>
      <c r="W251" s="129"/>
      <c r="X251" s="130"/>
      <c r="Y251" s="130"/>
      <c r="Z251" s="130"/>
      <c r="AA251" s="130"/>
      <c r="AB251" s="130"/>
      <c r="AC251" s="126" t="str">
        <f>IF(I251="","",_xlfn.XLOOKUP($I251,各类选项!$N$2:$N$22,各类选项!Q$2:Q$22))</f>
        <v/>
      </c>
      <c r="AD251" s="126"/>
      <c r="AE251" s="127"/>
      <c r="AF251" s="128"/>
      <c r="AG251" s="128"/>
      <c r="AH251" s="128"/>
      <c r="AI251" s="128"/>
      <c r="AJ251" s="128"/>
      <c r="AK251" s="126" t="str">
        <f>IF(I251="","",_xlfn.XLOOKUP($I251,各类选项!$N$2:$N$22,各类选项!R$2:R$22))</f>
        <v/>
      </c>
      <c r="AL251" s="126"/>
      <c r="AM251" s="129"/>
      <c r="AN251" s="130"/>
      <c r="AO251" s="130"/>
      <c r="AP251" s="130"/>
      <c r="AQ251" s="130"/>
      <c r="AR251" s="130"/>
      <c r="AS251" s="126" t="str">
        <f>IF(原始数据!L251="","",原始数据!L251)</f>
        <v/>
      </c>
      <c r="AT251" s="126" t="str">
        <f>IF(原始数据!AZ251="","",原始数据!AZ251)</f>
        <v/>
      </c>
      <c r="AU251" s="131"/>
      <c r="AV251" s="131"/>
      <c r="AW251" s="131"/>
      <c r="AX251" s="131"/>
      <c r="AY251" s="132"/>
      <c r="AZ251" s="133"/>
      <c r="BA251" s="133"/>
    </row>
    <row r="252" spans="1:55">
      <c r="A252" s="115">
        <f>输入错误检查!B251+_xlfn.IFS(K252="",0,K252=0,0,K252=1,1)</f>
        <v>0</v>
      </c>
      <c r="C252" s="125" t="str">
        <f>IF(原始数据!B252="","",原始数据!B252)</f>
        <v/>
      </c>
      <c r="D252" s="125" t="str">
        <f>IF(原始数据!C252="","",原始数据!C252)</f>
        <v/>
      </c>
      <c r="E252" s="125" t="str">
        <f>IF(原始数据!D252="","",原始数据!D252)</f>
        <v/>
      </c>
      <c r="F252" s="125" t="str">
        <f>IF(原始数据!E252="","",原始数据!E252)</f>
        <v/>
      </c>
      <c r="G252" s="125" t="str">
        <f>IF(原始数据!F252="","",原始数据!F252)</f>
        <v/>
      </c>
      <c r="H252" s="125">
        <f>IF(原始数据!G252="","",原始数据!G252)</f>
        <v>5</v>
      </c>
      <c r="I252" s="125" t="str">
        <f>原始数据!J252</f>
        <v/>
      </c>
      <c r="J252" s="125" t="str">
        <f>IF((原始数据!V252)="","",4-原始数据!V252)</f>
        <v/>
      </c>
      <c r="K252" s="125" t="str">
        <f t="shared" si="8"/>
        <v/>
      </c>
      <c r="L252" s="125">
        <f t="shared" si="9"/>
        <v>0</v>
      </c>
      <c r="M252" s="126" t="str">
        <f>IF(I252="","",_xlfn.XLOOKUP($I252,各类选项!$N$2:$N$22,各类选项!O$2:O$22))</f>
        <v/>
      </c>
      <c r="N252" s="126"/>
      <c r="O252" s="127"/>
      <c r="P252" s="128"/>
      <c r="Q252" s="128"/>
      <c r="R252" s="128"/>
      <c r="S252" s="128"/>
      <c r="T252" s="128"/>
      <c r="U252" s="126" t="str">
        <f>IF(I252="","",_xlfn.XLOOKUP($I252,各类选项!$N$2:$N$22,各类选项!P$2:P$22))</f>
        <v/>
      </c>
      <c r="V252" s="126"/>
      <c r="W252" s="129"/>
      <c r="X252" s="130"/>
      <c r="Y252" s="130"/>
      <c r="Z252" s="130"/>
      <c r="AA252" s="130"/>
      <c r="AB252" s="130"/>
      <c r="AC252" s="126" t="str">
        <f>IF(I252="","",_xlfn.XLOOKUP($I252,各类选项!$N$2:$N$22,各类选项!Q$2:Q$22))</f>
        <v/>
      </c>
      <c r="AD252" s="126"/>
      <c r="AE252" s="127"/>
      <c r="AF252" s="128"/>
      <c r="AG252" s="128"/>
      <c r="AH252" s="128"/>
      <c r="AI252" s="128"/>
      <c r="AJ252" s="128"/>
      <c r="AK252" s="126" t="str">
        <f>IF(I252="","",_xlfn.XLOOKUP($I252,各类选项!$N$2:$N$22,各类选项!R$2:R$22))</f>
        <v/>
      </c>
      <c r="AL252" s="126"/>
      <c r="AM252" s="129"/>
      <c r="AN252" s="130"/>
      <c r="AO252" s="130"/>
      <c r="AP252" s="130"/>
      <c r="AQ252" s="130"/>
      <c r="AR252" s="130"/>
      <c r="AS252" s="126" t="str">
        <f>IF(原始数据!L252="","",原始数据!L252)</f>
        <v/>
      </c>
      <c r="AT252" s="126" t="str">
        <f>IF(原始数据!AZ252="","",原始数据!AZ252)</f>
        <v/>
      </c>
      <c r="AU252" s="131"/>
      <c r="AV252" s="131"/>
      <c r="AW252" s="131"/>
      <c r="AX252" s="131"/>
      <c r="AY252" s="132"/>
      <c r="AZ252" s="133"/>
      <c r="BA252" s="133"/>
    </row>
    <row r="253" spans="1:55">
      <c r="A253" s="115">
        <f>输入错误检查!B252+_xlfn.IFS(K253="",0,K253=0,0,K253=1,1)</f>
        <v>0</v>
      </c>
      <c r="C253" s="125" t="str">
        <f>IF(原始数据!B253="","",原始数据!B253)</f>
        <v/>
      </c>
      <c r="D253" s="125" t="str">
        <f>IF(原始数据!C253="","",原始数据!C253)</f>
        <v/>
      </c>
      <c r="E253" s="125" t="str">
        <f>IF(原始数据!D253="","",原始数据!D253)</f>
        <v/>
      </c>
      <c r="F253" s="125" t="str">
        <f>IF(原始数据!E253="","",原始数据!E253)</f>
        <v/>
      </c>
      <c r="G253" s="125" t="str">
        <f>IF(原始数据!F253="","",原始数据!F253)</f>
        <v/>
      </c>
      <c r="H253" s="125" t="str">
        <f>IF(原始数据!G253="","",原始数据!G253)</f>
        <v>加</v>
      </c>
      <c r="I253" s="125" t="str">
        <f>原始数据!J253</f>
        <v/>
      </c>
      <c r="J253" s="125" t="str">
        <f>IF((原始数据!V253)="","",4-原始数据!V253)</f>
        <v/>
      </c>
      <c r="K253" s="125" t="str">
        <f t="shared" si="8"/>
        <v/>
      </c>
      <c r="L253" s="125">
        <f t="shared" si="9"/>
        <v>0</v>
      </c>
      <c r="M253" s="126" t="str">
        <f>IF(I253="","",_xlfn.XLOOKUP($I253,各类选项!$N$2:$N$22,各类选项!O$2:O$22))</f>
        <v/>
      </c>
      <c r="N253" s="126"/>
      <c r="O253" s="127"/>
      <c r="P253" s="128"/>
      <c r="Q253" s="128"/>
      <c r="R253" s="128"/>
      <c r="S253" s="128"/>
      <c r="T253" s="128"/>
      <c r="U253" s="126" t="str">
        <f>IF(I253="","",_xlfn.XLOOKUP($I253,各类选项!$N$2:$N$22,各类选项!P$2:P$22))</f>
        <v/>
      </c>
      <c r="V253" s="126"/>
      <c r="W253" s="129"/>
      <c r="X253" s="130"/>
      <c r="Y253" s="130"/>
      <c r="Z253" s="130"/>
      <c r="AA253" s="130"/>
      <c r="AB253" s="130"/>
      <c r="AC253" s="126" t="str">
        <f>IF(I253="","",_xlfn.XLOOKUP($I253,各类选项!$N$2:$N$22,各类选项!Q$2:Q$22))</f>
        <v/>
      </c>
      <c r="AD253" s="126"/>
      <c r="AE253" s="127"/>
      <c r="AF253" s="128"/>
      <c r="AG253" s="128"/>
      <c r="AH253" s="128"/>
      <c r="AI253" s="128"/>
      <c r="AJ253" s="128"/>
      <c r="AK253" s="126" t="str">
        <f>IF(I253="","",_xlfn.XLOOKUP($I253,各类选项!$N$2:$N$22,各类选项!R$2:R$22))</f>
        <v/>
      </c>
      <c r="AL253" s="126"/>
      <c r="AM253" s="129"/>
      <c r="AN253" s="130"/>
      <c r="AO253" s="130"/>
      <c r="AP253" s="130"/>
      <c r="AQ253" s="130"/>
      <c r="AR253" s="130"/>
      <c r="AS253" s="126" t="str">
        <f>IF(原始数据!L253="","",原始数据!L253)</f>
        <v/>
      </c>
      <c r="AT253" s="126" t="str">
        <f>IF(原始数据!AZ253="","",原始数据!AZ253)</f>
        <v/>
      </c>
      <c r="AU253" s="131"/>
      <c r="AV253" s="131"/>
      <c r="AW253" s="131"/>
      <c r="AX253" s="131"/>
      <c r="AY253" s="132"/>
      <c r="AZ253" s="133"/>
      <c r="BA253" s="133"/>
    </row>
    <row r="254" spans="1:55">
      <c r="A254" s="115">
        <f>输入错误检查!B253+_xlfn.IFS(K254="",0,K254=0,0,K254=1,1)</f>
        <v>0</v>
      </c>
      <c r="C254" s="125" t="str">
        <f>IF(原始数据!B254="","",原始数据!B254)</f>
        <v/>
      </c>
      <c r="D254" s="125" t="str">
        <f>IF(原始数据!C254="","",原始数据!C254)</f>
        <v/>
      </c>
      <c r="E254" s="125" t="str">
        <f>IF(原始数据!D254="","",原始数据!D254)</f>
        <v/>
      </c>
      <c r="F254" s="125" t="str">
        <f>IF(原始数据!E254="","",原始数据!E254)</f>
        <v/>
      </c>
      <c r="G254" s="125" t="str">
        <f>IF(原始数据!F254="","",原始数据!F254)</f>
        <v/>
      </c>
      <c r="H254" s="125" t="str">
        <f>IF(原始数据!G254="","",原始数据!G254)</f>
        <v>加</v>
      </c>
      <c r="I254" s="125" t="str">
        <f>原始数据!J254</f>
        <v/>
      </c>
      <c r="J254" s="125" t="str">
        <f>IF((原始数据!V254)="","",4-原始数据!V254)</f>
        <v/>
      </c>
      <c r="K254" s="125" t="str">
        <f t="shared" si="8"/>
        <v/>
      </c>
      <c r="L254" s="125">
        <f t="shared" si="9"/>
        <v>0</v>
      </c>
      <c r="M254" s="126" t="str">
        <f>IF(I254="","",_xlfn.XLOOKUP($I254,各类选项!$N$2:$N$22,各类选项!O$2:O$22))</f>
        <v/>
      </c>
      <c r="N254" s="126"/>
      <c r="O254" s="127"/>
      <c r="P254" s="128"/>
      <c r="Q254" s="128"/>
      <c r="R254" s="128"/>
      <c r="S254" s="128"/>
      <c r="T254" s="128"/>
      <c r="U254" s="126" t="str">
        <f>IF(I254="","",_xlfn.XLOOKUP($I254,各类选项!$N$2:$N$22,各类选项!P$2:P$22))</f>
        <v/>
      </c>
      <c r="V254" s="126"/>
      <c r="W254" s="129"/>
      <c r="X254" s="130"/>
      <c r="Y254" s="130"/>
      <c r="Z254" s="130"/>
      <c r="AA254" s="130"/>
      <c r="AB254" s="130"/>
      <c r="AC254" s="126" t="str">
        <f>IF(I254="","",_xlfn.XLOOKUP($I254,各类选项!$N$2:$N$22,各类选项!Q$2:Q$22))</f>
        <v/>
      </c>
      <c r="AD254" s="126"/>
      <c r="AE254" s="127"/>
      <c r="AF254" s="128"/>
      <c r="AG254" s="128"/>
      <c r="AH254" s="128"/>
      <c r="AI254" s="128"/>
      <c r="AJ254" s="128"/>
      <c r="AK254" s="126" t="str">
        <f>IF(I254="","",_xlfn.XLOOKUP($I254,各类选项!$N$2:$N$22,各类选项!R$2:R$22))</f>
        <v/>
      </c>
      <c r="AL254" s="126"/>
      <c r="AM254" s="129"/>
      <c r="AN254" s="130"/>
      <c r="AO254" s="130"/>
      <c r="AP254" s="130"/>
      <c r="AQ254" s="130"/>
      <c r="AR254" s="130"/>
      <c r="AS254" s="126" t="str">
        <f>IF(原始数据!L254="","",原始数据!L254)</f>
        <v/>
      </c>
      <c r="AT254" s="126" t="str">
        <f>IF(原始数据!AZ254="","",原始数据!AZ254)</f>
        <v/>
      </c>
      <c r="AU254" s="131"/>
      <c r="AV254" s="131"/>
      <c r="AW254" s="131"/>
      <c r="AX254" s="131"/>
      <c r="AY254" s="132"/>
      <c r="AZ254" s="133"/>
      <c r="BA254" s="133"/>
    </row>
    <row r="255" spans="1:55">
      <c r="A255" s="115">
        <f>输入错误检查!B254+_xlfn.IFS(K255="",0,K255=0,0,K255=1,1)</f>
        <v>0</v>
      </c>
      <c r="C255" s="125" t="str">
        <f>IF(原始数据!B255="","",原始数据!B255)</f>
        <v/>
      </c>
      <c r="D255" s="125" t="str">
        <f>IF(原始数据!C255="","",原始数据!C255)</f>
        <v/>
      </c>
      <c r="E255" s="125" t="str">
        <f>IF(原始数据!D255="","",原始数据!D255)</f>
        <v/>
      </c>
      <c r="F255" s="125" t="str">
        <f>IF(原始数据!E255="","",原始数据!E255)</f>
        <v/>
      </c>
      <c r="G255" s="125" t="str">
        <f>IF(原始数据!F255="","",原始数据!F255)</f>
        <v/>
      </c>
      <c r="H255" s="125">
        <f>IF(原始数据!G255="","",原始数据!G255)</f>
        <v>1</v>
      </c>
      <c r="I255" s="125" t="str">
        <f>原始数据!J255</f>
        <v/>
      </c>
      <c r="J255" s="125" t="str">
        <f>IF((原始数据!V255)="","",4-原始数据!V255)</f>
        <v/>
      </c>
      <c r="K255" s="125" t="str">
        <f t="shared" si="8"/>
        <v/>
      </c>
      <c r="L255" s="125">
        <f t="shared" si="9"/>
        <v>0</v>
      </c>
      <c r="M255" s="126" t="str">
        <f>IF(I255="","",_xlfn.XLOOKUP($I255,各类选项!$N$2:$N$22,各类选项!O$2:O$22))</f>
        <v/>
      </c>
      <c r="N255" s="139"/>
      <c r="O255" s="129"/>
      <c r="P255" s="130"/>
      <c r="Q255" s="130"/>
      <c r="R255" s="130"/>
      <c r="S255" s="130"/>
      <c r="T255" s="130"/>
      <c r="U255" s="126" t="str">
        <f>IF(I255="","",_xlfn.XLOOKUP($I255,各类选项!$N$2:$N$22,各类选项!P$2:P$22))</f>
        <v/>
      </c>
      <c r="V255" s="139"/>
      <c r="W255" s="127"/>
      <c r="X255" s="128"/>
      <c r="Y255" s="128"/>
      <c r="Z255" s="128"/>
      <c r="AA255" s="128"/>
      <c r="AB255" s="128"/>
      <c r="AC255" s="126" t="str">
        <f>IF(I255="","",_xlfn.XLOOKUP($I255,各类选项!$N$2:$N$22,各类选项!Q$2:Q$22))</f>
        <v/>
      </c>
      <c r="AD255" s="139"/>
      <c r="AE255" s="129"/>
      <c r="AF255" s="130"/>
      <c r="AG255" s="130"/>
      <c r="AH255" s="130"/>
      <c r="AI255" s="130"/>
      <c r="AJ255" s="130"/>
      <c r="AK255" s="126" t="str">
        <f>IF(I255="","",_xlfn.XLOOKUP($I255,各类选项!$N$2:$N$22,各类选项!R$2:R$22))</f>
        <v/>
      </c>
      <c r="AL255" s="139"/>
      <c r="AM255" s="127"/>
      <c r="AN255" s="128"/>
      <c r="AO255" s="128"/>
      <c r="AP255" s="128"/>
      <c r="AQ255" s="128"/>
      <c r="AR255" s="128"/>
      <c r="AS255" s="126" t="str">
        <f>IF(原始数据!L255="","",原始数据!L255)</f>
        <v/>
      </c>
      <c r="AT255" s="126" t="str">
        <f>IF(原始数据!AZ255="","",原始数据!AZ255)</f>
        <v/>
      </c>
      <c r="AU255" s="137"/>
      <c r="AV255" s="137"/>
      <c r="AW255" s="137"/>
      <c r="AX255" s="137"/>
      <c r="AY255" s="138"/>
      <c r="AZ255" s="133"/>
      <c r="BA255" s="133"/>
      <c r="BB255" s="134"/>
      <c r="BC255" s="134"/>
    </row>
    <row r="256" spans="1:55">
      <c r="A256" s="115">
        <f>输入错误检查!B255+_xlfn.IFS(K256="",0,K256=0,0,K256=1,1)</f>
        <v>0</v>
      </c>
      <c r="C256" s="125" t="str">
        <f>IF(原始数据!B256="","",原始数据!B256)</f>
        <v/>
      </c>
      <c r="D256" s="125" t="str">
        <f>IF(原始数据!C256="","",原始数据!C256)</f>
        <v/>
      </c>
      <c r="E256" s="125" t="str">
        <f>IF(原始数据!D256="","",原始数据!D256)</f>
        <v/>
      </c>
      <c r="F256" s="125" t="str">
        <f>IF(原始数据!E256="","",原始数据!E256)</f>
        <v/>
      </c>
      <c r="G256" s="125" t="str">
        <f>IF(原始数据!F256="","",原始数据!F256)</f>
        <v/>
      </c>
      <c r="H256" s="125">
        <f>IF(原始数据!G256="","",原始数据!G256)</f>
        <v>1</v>
      </c>
      <c r="I256" s="125" t="str">
        <f>原始数据!J256</f>
        <v/>
      </c>
      <c r="J256" s="125" t="str">
        <f>IF((原始数据!V256)="","",4-原始数据!V256)</f>
        <v/>
      </c>
      <c r="K256" s="125" t="str">
        <f t="shared" si="8"/>
        <v/>
      </c>
      <c r="L256" s="125">
        <f t="shared" si="9"/>
        <v>0</v>
      </c>
      <c r="M256" s="126" t="str">
        <f>IF(I256="","",_xlfn.XLOOKUP($I256,各类选项!$N$2:$N$22,各类选项!O$2:O$22))</f>
        <v/>
      </c>
      <c r="N256" s="139"/>
      <c r="O256" s="129"/>
      <c r="P256" s="130"/>
      <c r="Q256" s="130"/>
      <c r="R256" s="130"/>
      <c r="S256" s="130"/>
      <c r="T256" s="130"/>
      <c r="U256" s="126" t="str">
        <f>IF(I256="","",_xlfn.XLOOKUP($I256,各类选项!$N$2:$N$22,各类选项!P$2:P$22))</f>
        <v/>
      </c>
      <c r="V256" s="139"/>
      <c r="W256" s="127"/>
      <c r="X256" s="128"/>
      <c r="Y256" s="128"/>
      <c r="Z256" s="128"/>
      <c r="AA256" s="128"/>
      <c r="AB256" s="128"/>
      <c r="AC256" s="126" t="str">
        <f>IF(I256="","",_xlfn.XLOOKUP($I256,各类选项!$N$2:$N$22,各类选项!Q$2:Q$22))</f>
        <v/>
      </c>
      <c r="AD256" s="139"/>
      <c r="AE256" s="129"/>
      <c r="AF256" s="130"/>
      <c r="AG256" s="130"/>
      <c r="AH256" s="130"/>
      <c r="AI256" s="130"/>
      <c r="AJ256" s="130"/>
      <c r="AK256" s="126" t="str">
        <f>IF(I256="","",_xlfn.XLOOKUP($I256,各类选项!$N$2:$N$22,各类选项!R$2:R$22))</f>
        <v/>
      </c>
      <c r="AL256" s="139"/>
      <c r="AM256" s="127"/>
      <c r="AN256" s="128"/>
      <c r="AO256" s="128"/>
      <c r="AP256" s="128"/>
      <c r="AQ256" s="128"/>
      <c r="AR256" s="128"/>
      <c r="AS256" s="126" t="str">
        <f>IF(原始数据!L256="","",原始数据!L256)</f>
        <v/>
      </c>
      <c r="AT256" s="126" t="str">
        <f>IF(原始数据!AZ256="","",原始数据!AZ256)</f>
        <v/>
      </c>
      <c r="AU256" s="137"/>
      <c r="AV256" s="137"/>
      <c r="AW256" s="137"/>
      <c r="AX256" s="137"/>
      <c r="AY256" s="138"/>
      <c r="AZ256" s="133"/>
      <c r="BA256" s="133"/>
      <c r="BB256" s="95"/>
      <c r="BC256" s="95"/>
    </row>
    <row r="257" spans="1:55">
      <c r="A257" s="115">
        <f>输入错误检查!B256+_xlfn.IFS(K257="",0,K257=0,0,K257=1,1)</f>
        <v>0</v>
      </c>
      <c r="C257" s="125" t="str">
        <f>IF(原始数据!B257="","",原始数据!B257)</f>
        <v/>
      </c>
      <c r="D257" s="125" t="str">
        <f>IF(原始数据!C257="","",原始数据!C257)</f>
        <v/>
      </c>
      <c r="E257" s="125" t="str">
        <f>IF(原始数据!D257="","",原始数据!D257)</f>
        <v/>
      </c>
      <c r="F257" s="125" t="str">
        <f>IF(原始数据!E257="","",原始数据!E257)</f>
        <v/>
      </c>
      <c r="G257" s="125" t="str">
        <f>IF(原始数据!F257="","",原始数据!F257)</f>
        <v/>
      </c>
      <c r="H257" s="125">
        <f>IF(原始数据!G257="","",原始数据!G257)</f>
        <v>2</v>
      </c>
      <c r="I257" s="125" t="str">
        <f>原始数据!J257</f>
        <v/>
      </c>
      <c r="J257" s="125" t="str">
        <f>IF((原始数据!V257)="","",4-原始数据!V257)</f>
        <v/>
      </c>
      <c r="K257" s="125" t="str">
        <f t="shared" si="8"/>
        <v/>
      </c>
      <c r="L257" s="125">
        <f t="shared" si="9"/>
        <v>0</v>
      </c>
      <c r="M257" s="126" t="str">
        <f>IF(I257="","",_xlfn.XLOOKUP($I257,各类选项!$N$2:$N$22,各类选项!O$2:O$22))</f>
        <v/>
      </c>
      <c r="N257" s="139"/>
      <c r="O257" s="129"/>
      <c r="P257" s="130"/>
      <c r="Q257" s="130"/>
      <c r="R257" s="130"/>
      <c r="S257" s="130"/>
      <c r="T257" s="130"/>
      <c r="U257" s="126" t="str">
        <f>IF(I257="","",_xlfn.XLOOKUP($I257,各类选项!$N$2:$N$22,各类选项!P$2:P$22))</f>
        <v/>
      </c>
      <c r="V257" s="139"/>
      <c r="W257" s="127"/>
      <c r="X257" s="128"/>
      <c r="Y257" s="128"/>
      <c r="Z257" s="128"/>
      <c r="AA257" s="128"/>
      <c r="AB257" s="128"/>
      <c r="AC257" s="126" t="str">
        <f>IF(I257="","",_xlfn.XLOOKUP($I257,各类选项!$N$2:$N$22,各类选项!Q$2:Q$22))</f>
        <v/>
      </c>
      <c r="AD257" s="139"/>
      <c r="AE257" s="129"/>
      <c r="AF257" s="130"/>
      <c r="AG257" s="130"/>
      <c r="AH257" s="130"/>
      <c r="AI257" s="130"/>
      <c r="AJ257" s="130"/>
      <c r="AK257" s="126" t="str">
        <f>IF(I257="","",_xlfn.XLOOKUP($I257,各类选项!$N$2:$N$22,各类选项!R$2:R$22))</f>
        <v/>
      </c>
      <c r="AL257" s="139"/>
      <c r="AM257" s="127"/>
      <c r="AN257" s="128"/>
      <c r="AO257" s="128"/>
      <c r="AP257" s="128"/>
      <c r="AQ257" s="128"/>
      <c r="AR257" s="128"/>
      <c r="AS257" s="126" t="str">
        <f>IF(原始数据!L257="","",原始数据!L257)</f>
        <v/>
      </c>
      <c r="AT257" s="126" t="str">
        <f>IF(原始数据!AZ257="","",原始数据!AZ257)</f>
        <v/>
      </c>
      <c r="AU257" s="137"/>
      <c r="AV257" s="137"/>
      <c r="AW257" s="137"/>
      <c r="AX257" s="137"/>
      <c r="AY257" s="138"/>
      <c r="AZ257" s="133"/>
      <c r="BA257" s="133"/>
      <c r="BB257" s="95"/>
      <c r="BC257" s="95"/>
    </row>
    <row r="258" spans="1:55">
      <c r="A258" s="115">
        <f>输入错误检查!B257+_xlfn.IFS(K258="",0,K258=0,0,K258=1,1)</f>
        <v>0</v>
      </c>
      <c r="C258" s="125" t="str">
        <f>IF(原始数据!B258="","",原始数据!B258)</f>
        <v/>
      </c>
      <c r="D258" s="125" t="str">
        <f>IF(原始数据!C258="","",原始数据!C258)</f>
        <v/>
      </c>
      <c r="E258" s="125" t="str">
        <f>IF(原始数据!D258="","",原始数据!D258)</f>
        <v/>
      </c>
      <c r="F258" s="125" t="str">
        <f>IF(原始数据!E258="","",原始数据!E258)</f>
        <v/>
      </c>
      <c r="G258" s="125" t="str">
        <f>IF(原始数据!F258="","",原始数据!F258)</f>
        <v/>
      </c>
      <c r="H258" s="125">
        <f>IF(原始数据!G258="","",原始数据!G258)</f>
        <v>2</v>
      </c>
      <c r="I258" s="125" t="str">
        <f>原始数据!J258</f>
        <v/>
      </c>
      <c r="J258" s="125" t="str">
        <f>IF((原始数据!V258)="","",4-原始数据!V258)</f>
        <v/>
      </c>
      <c r="K258" s="125" t="str">
        <f t="shared" si="8"/>
        <v/>
      </c>
      <c r="L258" s="125">
        <f t="shared" si="9"/>
        <v>0</v>
      </c>
      <c r="M258" s="126" t="str">
        <f>IF(I258="","",_xlfn.XLOOKUP($I258,各类选项!$N$2:$N$22,各类选项!O$2:O$22))</f>
        <v/>
      </c>
      <c r="N258" s="139"/>
      <c r="O258" s="129"/>
      <c r="P258" s="130"/>
      <c r="Q258" s="130"/>
      <c r="R258" s="130"/>
      <c r="S258" s="130"/>
      <c r="T258" s="130"/>
      <c r="U258" s="126" t="str">
        <f>IF(I258="","",_xlfn.XLOOKUP($I258,各类选项!$N$2:$N$22,各类选项!P$2:P$22))</f>
        <v/>
      </c>
      <c r="V258" s="139"/>
      <c r="W258" s="127"/>
      <c r="X258" s="128"/>
      <c r="Y258" s="128"/>
      <c r="Z258" s="128"/>
      <c r="AA258" s="128"/>
      <c r="AB258" s="128"/>
      <c r="AC258" s="126" t="str">
        <f>IF(I258="","",_xlfn.XLOOKUP($I258,各类选项!$N$2:$N$22,各类选项!Q$2:Q$22))</f>
        <v/>
      </c>
      <c r="AD258" s="139"/>
      <c r="AE258" s="129"/>
      <c r="AF258" s="130"/>
      <c r="AG258" s="130"/>
      <c r="AH258" s="130"/>
      <c r="AI258" s="130"/>
      <c r="AJ258" s="130"/>
      <c r="AK258" s="126" t="str">
        <f>IF(I258="","",_xlfn.XLOOKUP($I258,各类选项!$N$2:$N$22,各类选项!R$2:R$22))</f>
        <v/>
      </c>
      <c r="AL258" s="139"/>
      <c r="AM258" s="127"/>
      <c r="AN258" s="128"/>
      <c r="AO258" s="128"/>
      <c r="AP258" s="128"/>
      <c r="AQ258" s="128"/>
      <c r="AR258" s="128"/>
      <c r="AS258" s="126" t="str">
        <f>IF(原始数据!L258="","",原始数据!L258)</f>
        <v/>
      </c>
      <c r="AT258" s="126" t="str">
        <f>IF(原始数据!AZ258="","",原始数据!AZ258)</f>
        <v/>
      </c>
      <c r="AU258" s="137"/>
      <c r="AV258" s="137"/>
      <c r="AW258" s="137"/>
      <c r="AX258" s="137"/>
      <c r="AY258" s="138"/>
      <c r="AZ258" s="133"/>
      <c r="BA258" s="133"/>
      <c r="BB258" s="95"/>
      <c r="BC258" s="95"/>
    </row>
    <row r="259" spans="1:55">
      <c r="A259" s="115">
        <f>输入错误检查!B258+_xlfn.IFS(K259="",0,K259=0,0,K259=1,1)</f>
        <v>0</v>
      </c>
      <c r="C259" s="125" t="str">
        <f>IF(原始数据!B259="","",原始数据!B259)</f>
        <v/>
      </c>
      <c r="D259" s="125" t="str">
        <f>IF(原始数据!C259="","",原始数据!C259)</f>
        <v/>
      </c>
      <c r="E259" s="125" t="str">
        <f>IF(原始数据!D259="","",原始数据!D259)</f>
        <v/>
      </c>
      <c r="F259" s="125" t="str">
        <f>IF(原始数据!E259="","",原始数据!E259)</f>
        <v/>
      </c>
      <c r="G259" s="125" t="str">
        <f>IF(原始数据!F259="","",原始数据!F259)</f>
        <v/>
      </c>
      <c r="H259" s="125">
        <f>IF(原始数据!G259="","",原始数据!G259)</f>
        <v>3</v>
      </c>
      <c r="I259" s="125" t="str">
        <f>原始数据!J259</f>
        <v/>
      </c>
      <c r="J259" s="125" t="str">
        <f>IF((原始数据!V259)="","",4-原始数据!V259)</f>
        <v/>
      </c>
      <c r="K259" s="125" t="str">
        <f t="shared" si="8"/>
        <v/>
      </c>
      <c r="L259" s="125">
        <f t="shared" si="9"/>
        <v>0</v>
      </c>
      <c r="M259" s="126" t="str">
        <f>IF(I259="","",_xlfn.XLOOKUP($I259,各类选项!$N$2:$N$22,各类选项!O$2:O$22))</f>
        <v/>
      </c>
      <c r="N259" s="139"/>
      <c r="O259" s="129"/>
      <c r="P259" s="130"/>
      <c r="Q259" s="130"/>
      <c r="R259" s="130"/>
      <c r="S259" s="130"/>
      <c r="T259" s="130"/>
      <c r="U259" s="126" t="str">
        <f>IF(I259="","",_xlfn.XLOOKUP($I259,各类选项!$N$2:$N$22,各类选项!P$2:P$22))</f>
        <v/>
      </c>
      <c r="V259" s="139"/>
      <c r="W259" s="127"/>
      <c r="X259" s="128"/>
      <c r="Y259" s="128"/>
      <c r="Z259" s="128"/>
      <c r="AA259" s="128"/>
      <c r="AB259" s="128"/>
      <c r="AC259" s="126" t="str">
        <f>IF(I259="","",_xlfn.XLOOKUP($I259,各类选项!$N$2:$N$22,各类选项!Q$2:Q$22))</f>
        <v/>
      </c>
      <c r="AD259" s="139"/>
      <c r="AE259" s="129"/>
      <c r="AF259" s="130"/>
      <c r="AG259" s="130"/>
      <c r="AH259" s="130"/>
      <c r="AI259" s="130"/>
      <c r="AJ259" s="130"/>
      <c r="AK259" s="126" t="str">
        <f>IF(I259="","",_xlfn.XLOOKUP($I259,各类选项!$N$2:$N$22,各类选项!R$2:R$22))</f>
        <v/>
      </c>
      <c r="AL259" s="139"/>
      <c r="AM259" s="127"/>
      <c r="AN259" s="128"/>
      <c r="AO259" s="128"/>
      <c r="AP259" s="128"/>
      <c r="AQ259" s="128"/>
      <c r="AR259" s="128"/>
      <c r="AS259" s="126" t="str">
        <f>IF(原始数据!L259="","",原始数据!L259)</f>
        <v/>
      </c>
      <c r="AT259" s="126" t="str">
        <f>IF(原始数据!AZ259="","",原始数据!AZ259)</f>
        <v/>
      </c>
      <c r="AU259" s="137"/>
      <c r="AV259" s="137"/>
      <c r="AW259" s="137"/>
      <c r="AX259" s="137"/>
      <c r="AY259" s="138"/>
      <c r="AZ259" s="133"/>
      <c r="BA259" s="133"/>
      <c r="BB259" s="95"/>
      <c r="BC259" s="95"/>
    </row>
    <row r="260" spans="1:55">
      <c r="A260" s="115">
        <f>输入错误检查!B259+_xlfn.IFS(K260="",0,K260=0,0,K260=1,1)</f>
        <v>0</v>
      </c>
      <c r="C260" s="125" t="str">
        <f>IF(原始数据!B260="","",原始数据!B260)</f>
        <v/>
      </c>
      <c r="D260" s="125" t="str">
        <f>IF(原始数据!C260="","",原始数据!C260)</f>
        <v/>
      </c>
      <c r="E260" s="125" t="str">
        <f>IF(原始数据!D260="","",原始数据!D260)</f>
        <v/>
      </c>
      <c r="F260" s="125" t="str">
        <f>IF(原始数据!E260="","",原始数据!E260)</f>
        <v/>
      </c>
      <c r="G260" s="125" t="str">
        <f>IF(原始数据!F260="","",原始数据!F260)</f>
        <v/>
      </c>
      <c r="H260" s="125">
        <f>IF(原始数据!G260="","",原始数据!G260)</f>
        <v>3</v>
      </c>
      <c r="I260" s="125" t="str">
        <f>原始数据!J260</f>
        <v/>
      </c>
      <c r="J260" s="125" t="str">
        <f>IF((原始数据!V260)="","",4-原始数据!V260)</f>
        <v/>
      </c>
      <c r="K260" s="125" t="str">
        <f t="shared" si="8"/>
        <v/>
      </c>
      <c r="L260" s="125">
        <f t="shared" si="9"/>
        <v>0</v>
      </c>
      <c r="M260" s="126" t="str">
        <f>IF(I260="","",_xlfn.XLOOKUP($I260,各类选项!$N$2:$N$22,各类选项!O$2:O$22))</f>
        <v/>
      </c>
      <c r="N260" s="139"/>
      <c r="O260" s="129"/>
      <c r="P260" s="130"/>
      <c r="Q260" s="130"/>
      <c r="R260" s="130"/>
      <c r="S260" s="130"/>
      <c r="T260" s="130"/>
      <c r="U260" s="126" t="str">
        <f>IF(I260="","",_xlfn.XLOOKUP($I260,各类选项!$N$2:$N$22,各类选项!P$2:P$22))</f>
        <v/>
      </c>
      <c r="V260" s="139"/>
      <c r="W260" s="127"/>
      <c r="X260" s="128"/>
      <c r="Y260" s="128"/>
      <c r="Z260" s="128"/>
      <c r="AA260" s="128"/>
      <c r="AB260" s="128"/>
      <c r="AC260" s="126" t="str">
        <f>IF(I260="","",_xlfn.XLOOKUP($I260,各类选项!$N$2:$N$22,各类选项!Q$2:Q$22))</f>
        <v/>
      </c>
      <c r="AD260" s="139"/>
      <c r="AE260" s="129"/>
      <c r="AF260" s="130"/>
      <c r="AG260" s="130"/>
      <c r="AH260" s="130"/>
      <c r="AI260" s="130"/>
      <c r="AJ260" s="130"/>
      <c r="AK260" s="126" t="str">
        <f>IF(I260="","",_xlfn.XLOOKUP($I260,各类选项!$N$2:$N$22,各类选项!R$2:R$22))</f>
        <v/>
      </c>
      <c r="AL260" s="139"/>
      <c r="AM260" s="127"/>
      <c r="AN260" s="128"/>
      <c r="AO260" s="128"/>
      <c r="AP260" s="128"/>
      <c r="AQ260" s="128"/>
      <c r="AR260" s="128"/>
      <c r="AS260" s="126" t="str">
        <f>IF(原始数据!L260="","",原始数据!L260)</f>
        <v/>
      </c>
      <c r="AT260" s="126" t="str">
        <f>IF(原始数据!AZ260="","",原始数据!AZ260)</f>
        <v/>
      </c>
      <c r="AU260" s="137"/>
      <c r="AV260" s="137"/>
      <c r="AW260" s="137"/>
      <c r="AX260" s="137"/>
      <c r="AY260" s="138"/>
      <c r="AZ260" s="133"/>
      <c r="BA260" s="133"/>
      <c r="BB260" s="95"/>
      <c r="BC260" s="95"/>
    </row>
    <row r="261" spans="1:55">
      <c r="A261" s="115">
        <f>输入错误检查!B260+_xlfn.IFS(K261="",0,K261=0,0,K261=1,1)</f>
        <v>0</v>
      </c>
      <c r="C261" s="125" t="str">
        <f>IF(原始数据!B261="","",原始数据!B261)</f>
        <v/>
      </c>
      <c r="D261" s="125" t="str">
        <f>IF(原始数据!C261="","",原始数据!C261)</f>
        <v/>
      </c>
      <c r="E261" s="125" t="str">
        <f>IF(原始数据!D261="","",原始数据!D261)</f>
        <v/>
      </c>
      <c r="F261" s="125" t="str">
        <f>IF(原始数据!E261="","",原始数据!E261)</f>
        <v/>
      </c>
      <c r="G261" s="125" t="str">
        <f>IF(原始数据!F261="","",原始数据!F261)</f>
        <v/>
      </c>
      <c r="H261" s="125">
        <f>IF(原始数据!G261="","",原始数据!G261)</f>
        <v>4</v>
      </c>
      <c r="I261" s="125" t="str">
        <f>原始数据!J261</f>
        <v/>
      </c>
      <c r="J261" s="125" t="str">
        <f>IF((原始数据!V261)="","",4-原始数据!V261)</f>
        <v/>
      </c>
      <c r="K261" s="125" t="str">
        <f t="shared" si="8"/>
        <v/>
      </c>
      <c r="L261" s="125">
        <f t="shared" si="9"/>
        <v>0</v>
      </c>
      <c r="M261" s="126" t="str">
        <f>IF(I261="","",_xlfn.XLOOKUP($I261,各类选项!$N$2:$N$22,各类选项!O$2:O$22))</f>
        <v/>
      </c>
      <c r="N261" s="139"/>
      <c r="O261" s="129"/>
      <c r="P261" s="130"/>
      <c r="Q261" s="130"/>
      <c r="R261" s="130"/>
      <c r="S261" s="130"/>
      <c r="T261" s="130"/>
      <c r="U261" s="126" t="str">
        <f>IF(I261="","",_xlfn.XLOOKUP($I261,各类选项!$N$2:$N$22,各类选项!P$2:P$22))</f>
        <v/>
      </c>
      <c r="V261" s="139"/>
      <c r="W261" s="127"/>
      <c r="X261" s="128"/>
      <c r="Y261" s="128"/>
      <c r="Z261" s="128"/>
      <c r="AA261" s="128"/>
      <c r="AB261" s="128"/>
      <c r="AC261" s="126" t="str">
        <f>IF(I261="","",_xlfn.XLOOKUP($I261,各类选项!$N$2:$N$22,各类选项!Q$2:Q$22))</f>
        <v/>
      </c>
      <c r="AD261" s="139"/>
      <c r="AE261" s="129"/>
      <c r="AF261" s="130"/>
      <c r="AG261" s="130"/>
      <c r="AH261" s="130"/>
      <c r="AI261" s="130"/>
      <c r="AJ261" s="130"/>
      <c r="AK261" s="126" t="str">
        <f>IF(I261="","",_xlfn.XLOOKUP($I261,各类选项!$N$2:$N$22,各类选项!R$2:R$22))</f>
        <v/>
      </c>
      <c r="AL261" s="139"/>
      <c r="AM261" s="127"/>
      <c r="AN261" s="128"/>
      <c r="AO261" s="128"/>
      <c r="AP261" s="128"/>
      <c r="AQ261" s="128"/>
      <c r="AR261" s="128"/>
      <c r="AS261" s="126" t="str">
        <f>IF(原始数据!L261="","",原始数据!L261)</f>
        <v/>
      </c>
      <c r="AT261" s="126" t="str">
        <f>IF(原始数据!AZ261="","",原始数据!AZ261)</f>
        <v/>
      </c>
      <c r="AU261" s="137"/>
      <c r="AV261" s="137"/>
      <c r="AW261" s="137"/>
      <c r="AX261" s="137"/>
      <c r="AY261" s="138"/>
      <c r="AZ261" s="133"/>
      <c r="BA261" s="133"/>
      <c r="BB261" s="95"/>
      <c r="BC261" s="95"/>
    </row>
    <row r="262" spans="1:55">
      <c r="A262" s="115">
        <f>输入错误检查!B261+_xlfn.IFS(K262="",0,K262=0,0,K262=1,1)</f>
        <v>0</v>
      </c>
      <c r="C262" s="125" t="str">
        <f>IF(原始数据!B262="","",原始数据!B262)</f>
        <v/>
      </c>
      <c r="D262" s="125" t="str">
        <f>IF(原始数据!C262="","",原始数据!C262)</f>
        <v/>
      </c>
      <c r="E262" s="125" t="str">
        <f>IF(原始数据!D262="","",原始数据!D262)</f>
        <v/>
      </c>
      <c r="F262" s="125" t="str">
        <f>IF(原始数据!E262="","",原始数据!E262)</f>
        <v/>
      </c>
      <c r="G262" s="125" t="str">
        <f>IF(原始数据!F262="","",原始数据!F262)</f>
        <v/>
      </c>
      <c r="H262" s="125">
        <f>IF(原始数据!G262="","",原始数据!G262)</f>
        <v>4</v>
      </c>
      <c r="I262" s="125" t="str">
        <f>原始数据!J262</f>
        <v/>
      </c>
      <c r="J262" s="125" t="str">
        <f>IF((原始数据!V262)="","",4-原始数据!V262)</f>
        <v/>
      </c>
      <c r="K262" s="125" t="str">
        <f t="shared" si="8"/>
        <v/>
      </c>
      <c r="L262" s="125">
        <f t="shared" si="9"/>
        <v>0</v>
      </c>
      <c r="M262" s="126" t="str">
        <f>IF(I262="","",_xlfn.XLOOKUP($I262,各类选项!$N$2:$N$22,各类选项!O$2:O$22))</f>
        <v/>
      </c>
      <c r="N262" s="139"/>
      <c r="O262" s="129"/>
      <c r="P262" s="130"/>
      <c r="Q262" s="130"/>
      <c r="R262" s="130"/>
      <c r="S262" s="130"/>
      <c r="T262" s="130"/>
      <c r="U262" s="126" t="str">
        <f>IF(I262="","",_xlfn.XLOOKUP($I262,各类选项!$N$2:$N$22,各类选项!P$2:P$22))</f>
        <v/>
      </c>
      <c r="V262" s="139"/>
      <c r="W262" s="127"/>
      <c r="X262" s="128"/>
      <c r="Y262" s="128"/>
      <c r="Z262" s="128"/>
      <c r="AA262" s="128"/>
      <c r="AB262" s="128"/>
      <c r="AC262" s="126" t="str">
        <f>IF(I262="","",_xlfn.XLOOKUP($I262,各类选项!$N$2:$N$22,各类选项!Q$2:Q$22))</f>
        <v/>
      </c>
      <c r="AD262" s="139"/>
      <c r="AE262" s="129"/>
      <c r="AF262" s="130"/>
      <c r="AG262" s="130"/>
      <c r="AH262" s="130"/>
      <c r="AI262" s="130"/>
      <c r="AJ262" s="130"/>
      <c r="AK262" s="126" t="str">
        <f>IF(I262="","",_xlfn.XLOOKUP($I262,各类选项!$N$2:$N$22,各类选项!R$2:R$22))</f>
        <v/>
      </c>
      <c r="AL262" s="139"/>
      <c r="AM262" s="127"/>
      <c r="AN262" s="128"/>
      <c r="AO262" s="128"/>
      <c r="AP262" s="128"/>
      <c r="AQ262" s="128"/>
      <c r="AR262" s="128"/>
      <c r="AS262" s="126" t="str">
        <f>IF(原始数据!L262="","",原始数据!L262)</f>
        <v/>
      </c>
      <c r="AT262" s="126" t="str">
        <f>IF(原始数据!AZ262="","",原始数据!AZ262)</f>
        <v/>
      </c>
      <c r="AU262" s="137"/>
      <c r="AV262" s="137"/>
      <c r="AW262" s="137"/>
      <c r="AX262" s="137"/>
      <c r="AY262" s="138"/>
      <c r="AZ262" s="133"/>
      <c r="BA262" s="133"/>
      <c r="BB262" s="95"/>
      <c r="BC262" s="95"/>
    </row>
    <row r="263" spans="1:55">
      <c r="A263" s="115">
        <f>输入错误检查!B262+_xlfn.IFS(K263="",0,K263=0,0,K263=1,1)</f>
        <v>0</v>
      </c>
      <c r="C263" s="125" t="str">
        <f>IF(原始数据!B263="","",原始数据!B263)</f>
        <v/>
      </c>
      <c r="D263" s="125" t="str">
        <f>IF(原始数据!C263="","",原始数据!C263)</f>
        <v/>
      </c>
      <c r="E263" s="125" t="str">
        <f>IF(原始数据!D263="","",原始数据!D263)</f>
        <v/>
      </c>
      <c r="F263" s="125" t="str">
        <f>IF(原始数据!E263="","",原始数据!E263)</f>
        <v/>
      </c>
      <c r="G263" s="125" t="str">
        <f>IF(原始数据!F263="","",原始数据!F263)</f>
        <v/>
      </c>
      <c r="H263" s="125">
        <f>IF(原始数据!G263="","",原始数据!G263)</f>
        <v>5</v>
      </c>
      <c r="I263" s="125" t="str">
        <f>原始数据!J263</f>
        <v/>
      </c>
      <c r="J263" s="125" t="str">
        <f>IF((原始数据!V263)="","",4-原始数据!V263)</f>
        <v/>
      </c>
      <c r="K263" s="125" t="str">
        <f t="shared" si="8"/>
        <v/>
      </c>
      <c r="L263" s="125">
        <f t="shared" si="9"/>
        <v>0</v>
      </c>
      <c r="M263" s="126" t="str">
        <f>IF(I263="","",_xlfn.XLOOKUP($I263,各类选项!$N$2:$N$22,各类选项!O$2:O$22))</f>
        <v/>
      </c>
      <c r="N263" s="139"/>
      <c r="O263" s="129"/>
      <c r="P263" s="130"/>
      <c r="Q263" s="130"/>
      <c r="R263" s="130"/>
      <c r="S263" s="130"/>
      <c r="T263" s="130"/>
      <c r="U263" s="126" t="str">
        <f>IF(I263="","",_xlfn.XLOOKUP($I263,各类选项!$N$2:$N$22,各类选项!P$2:P$22))</f>
        <v/>
      </c>
      <c r="V263" s="139"/>
      <c r="W263" s="127"/>
      <c r="X263" s="128"/>
      <c r="Y263" s="128"/>
      <c r="Z263" s="128"/>
      <c r="AA263" s="128"/>
      <c r="AB263" s="128"/>
      <c r="AC263" s="126" t="str">
        <f>IF(I263="","",_xlfn.XLOOKUP($I263,各类选项!$N$2:$N$22,各类选项!Q$2:Q$22))</f>
        <v/>
      </c>
      <c r="AD263" s="139"/>
      <c r="AE263" s="129"/>
      <c r="AF263" s="130"/>
      <c r="AG263" s="130"/>
      <c r="AH263" s="130"/>
      <c r="AI263" s="130"/>
      <c r="AJ263" s="130"/>
      <c r="AK263" s="126" t="str">
        <f>IF(I263="","",_xlfn.XLOOKUP($I263,各类选项!$N$2:$N$22,各类选项!R$2:R$22))</f>
        <v/>
      </c>
      <c r="AL263" s="139"/>
      <c r="AM263" s="127"/>
      <c r="AN263" s="128"/>
      <c r="AO263" s="128"/>
      <c r="AP263" s="128"/>
      <c r="AQ263" s="128"/>
      <c r="AR263" s="128"/>
      <c r="AS263" s="126" t="str">
        <f>IF(原始数据!L263="","",原始数据!L263)</f>
        <v/>
      </c>
      <c r="AT263" s="126" t="str">
        <f>IF(原始数据!AZ263="","",原始数据!AZ263)</f>
        <v/>
      </c>
      <c r="AU263" s="137"/>
      <c r="AV263" s="137"/>
      <c r="AW263" s="137"/>
      <c r="AX263" s="137"/>
      <c r="AY263" s="138"/>
      <c r="AZ263" s="133"/>
      <c r="BA263" s="133"/>
    </row>
    <row r="264" spans="1:55">
      <c r="A264" s="115">
        <f>输入错误检查!B263+_xlfn.IFS(K264="",0,K264=0,0,K264=1,1)</f>
        <v>0</v>
      </c>
      <c r="C264" s="125" t="str">
        <f>IF(原始数据!B264="","",原始数据!B264)</f>
        <v/>
      </c>
      <c r="D264" s="125" t="str">
        <f>IF(原始数据!C264="","",原始数据!C264)</f>
        <v/>
      </c>
      <c r="E264" s="125" t="str">
        <f>IF(原始数据!D264="","",原始数据!D264)</f>
        <v/>
      </c>
      <c r="F264" s="125" t="str">
        <f>IF(原始数据!E264="","",原始数据!E264)</f>
        <v/>
      </c>
      <c r="G264" s="125" t="str">
        <f>IF(原始数据!F264="","",原始数据!F264)</f>
        <v/>
      </c>
      <c r="H264" s="125">
        <f>IF(原始数据!G264="","",原始数据!G264)</f>
        <v>5</v>
      </c>
      <c r="I264" s="125" t="str">
        <f>原始数据!J264</f>
        <v/>
      </c>
      <c r="J264" s="125" t="str">
        <f>IF((原始数据!V264)="","",4-原始数据!V264)</f>
        <v/>
      </c>
      <c r="K264" s="125" t="str">
        <f t="shared" si="8"/>
        <v/>
      </c>
      <c r="L264" s="125">
        <f t="shared" si="9"/>
        <v>0</v>
      </c>
      <c r="M264" s="126" t="str">
        <f>IF(I264="","",_xlfn.XLOOKUP($I264,各类选项!$N$2:$N$22,各类选项!O$2:O$22))</f>
        <v/>
      </c>
      <c r="N264" s="139"/>
      <c r="O264" s="129"/>
      <c r="P264" s="130"/>
      <c r="Q264" s="130"/>
      <c r="R264" s="130"/>
      <c r="S264" s="130"/>
      <c r="T264" s="130"/>
      <c r="U264" s="126" t="str">
        <f>IF(I264="","",_xlfn.XLOOKUP($I264,各类选项!$N$2:$N$22,各类选项!P$2:P$22))</f>
        <v/>
      </c>
      <c r="V264" s="139"/>
      <c r="W264" s="127"/>
      <c r="X264" s="128"/>
      <c r="Y264" s="128"/>
      <c r="Z264" s="128"/>
      <c r="AA264" s="128"/>
      <c r="AB264" s="128"/>
      <c r="AC264" s="126" t="str">
        <f>IF(I264="","",_xlfn.XLOOKUP($I264,各类选项!$N$2:$N$22,各类选项!Q$2:Q$22))</f>
        <v/>
      </c>
      <c r="AD264" s="139"/>
      <c r="AE264" s="129"/>
      <c r="AF264" s="130"/>
      <c r="AG264" s="130"/>
      <c r="AH264" s="130"/>
      <c r="AI264" s="130"/>
      <c r="AJ264" s="130"/>
      <c r="AK264" s="126" t="str">
        <f>IF(I264="","",_xlfn.XLOOKUP($I264,各类选项!$N$2:$N$22,各类选项!R$2:R$22))</f>
        <v/>
      </c>
      <c r="AL264" s="139"/>
      <c r="AM264" s="127"/>
      <c r="AN264" s="128"/>
      <c r="AO264" s="128"/>
      <c r="AP264" s="128"/>
      <c r="AQ264" s="128"/>
      <c r="AR264" s="128"/>
      <c r="AS264" s="126" t="str">
        <f>IF(原始数据!L264="","",原始数据!L264)</f>
        <v/>
      </c>
      <c r="AT264" s="126" t="str">
        <f>IF(原始数据!AZ264="","",原始数据!AZ264)</f>
        <v/>
      </c>
      <c r="AU264" s="137"/>
      <c r="AV264" s="137"/>
      <c r="AW264" s="137"/>
      <c r="AX264" s="137"/>
      <c r="AY264" s="138"/>
      <c r="AZ264" s="133"/>
      <c r="BA264" s="133"/>
    </row>
    <row r="265" spans="1:55">
      <c r="A265" s="115">
        <f>输入错误检查!B264+_xlfn.IFS(K265="",0,K265=0,0,K265=1,1)</f>
        <v>0</v>
      </c>
      <c r="C265" s="125" t="str">
        <f>IF(原始数据!B265="","",原始数据!B265)</f>
        <v/>
      </c>
      <c r="D265" s="125" t="str">
        <f>IF(原始数据!C265="","",原始数据!C265)</f>
        <v/>
      </c>
      <c r="E265" s="125" t="str">
        <f>IF(原始数据!D265="","",原始数据!D265)</f>
        <v/>
      </c>
      <c r="F265" s="125" t="str">
        <f>IF(原始数据!E265="","",原始数据!E265)</f>
        <v/>
      </c>
      <c r="G265" s="125" t="str">
        <f>IF(原始数据!F265="","",原始数据!F265)</f>
        <v/>
      </c>
      <c r="H265" s="125" t="str">
        <f>IF(原始数据!G265="","",原始数据!G265)</f>
        <v>加</v>
      </c>
      <c r="I265" s="125" t="str">
        <f>原始数据!J265</f>
        <v/>
      </c>
      <c r="J265" s="125" t="str">
        <f>IF((原始数据!V265)="","",4-原始数据!V265)</f>
        <v/>
      </c>
      <c r="K265" s="125" t="str">
        <f t="shared" si="8"/>
        <v/>
      </c>
      <c r="L265" s="125">
        <f t="shared" si="9"/>
        <v>0</v>
      </c>
      <c r="M265" s="126" t="str">
        <f>IF(I265="","",_xlfn.XLOOKUP($I265,各类选项!$N$2:$N$22,各类选项!O$2:O$22))</f>
        <v/>
      </c>
      <c r="N265" s="139"/>
      <c r="O265" s="129"/>
      <c r="P265" s="130"/>
      <c r="Q265" s="130"/>
      <c r="R265" s="130"/>
      <c r="S265" s="130"/>
      <c r="T265" s="130"/>
      <c r="U265" s="126" t="str">
        <f>IF(I265="","",_xlfn.XLOOKUP($I265,各类选项!$N$2:$N$22,各类选项!P$2:P$22))</f>
        <v/>
      </c>
      <c r="V265" s="139"/>
      <c r="W265" s="127"/>
      <c r="X265" s="128"/>
      <c r="Y265" s="128"/>
      <c r="Z265" s="128"/>
      <c r="AA265" s="128"/>
      <c r="AB265" s="128"/>
      <c r="AC265" s="126" t="str">
        <f>IF(I265="","",_xlfn.XLOOKUP($I265,各类选项!$N$2:$N$22,各类选项!Q$2:Q$22))</f>
        <v/>
      </c>
      <c r="AD265" s="139"/>
      <c r="AE265" s="129"/>
      <c r="AF265" s="130"/>
      <c r="AG265" s="130"/>
      <c r="AH265" s="130"/>
      <c r="AI265" s="130"/>
      <c r="AJ265" s="130"/>
      <c r="AK265" s="126" t="str">
        <f>IF(I265="","",_xlfn.XLOOKUP($I265,各类选项!$N$2:$N$22,各类选项!R$2:R$22))</f>
        <v/>
      </c>
      <c r="AL265" s="139"/>
      <c r="AM265" s="127"/>
      <c r="AN265" s="128"/>
      <c r="AO265" s="128"/>
      <c r="AP265" s="128"/>
      <c r="AQ265" s="128"/>
      <c r="AR265" s="128"/>
      <c r="AS265" s="126" t="str">
        <f>IF(原始数据!L265="","",原始数据!L265)</f>
        <v/>
      </c>
      <c r="AT265" s="126" t="str">
        <f>IF(原始数据!AZ265="","",原始数据!AZ265)</f>
        <v/>
      </c>
      <c r="AU265" s="137"/>
      <c r="AV265" s="137"/>
      <c r="AW265" s="137"/>
      <c r="AX265" s="137"/>
      <c r="AY265" s="138"/>
      <c r="AZ265" s="133"/>
      <c r="BA265" s="133"/>
    </row>
    <row r="266" spans="1:55">
      <c r="A266" s="115">
        <f>输入错误检查!B265+_xlfn.IFS(K266="",0,K266=0,0,K266=1,1)</f>
        <v>0</v>
      </c>
      <c r="C266" s="125" t="str">
        <f>IF(原始数据!B266="","",原始数据!B266)</f>
        <v/>
      </c>
      <c r="D266" s="125" t="str">
        <f>IF(原始数据!C266="","",原始数据!C266)</f>
        <v/>
      </c>
      <c r="E266" s="125" t="str">
        <f>IF(原始数据!D266="","",原始数据!D266)</f>
        <v/>
      </c>
      <c r="F266" s="125" t="str">
        <f>IF(原始数据!E266="","",原始数据!E266)</f>
        <v/>
      </c>
      <c r="G266" s="125" t="str">
        <f>IF(原始数据!F266="","",原始数据!F266)</f>
        <v/>
      </c>
      <c r="H266" s="125" t="str">
        <f>IF(原始数据!G266="","",原始数据!G266)</f>
        <v>加</v>
      </c>
      <c r="I266" s="125" t="str">
        <f>原始数据!J266</f>
        <v/>
      </c>
      <c r="J266" s="125" t="str">
        <f>IF((原始数据!V266)="","",4-原始数据!V266)</f>
        <v/>
      </c>
      <c r="K266" s="125" t="str">
        <f t="shared" ref="K266:K329" si="10">IF(J266="","",IF(_xlfn.IFS(L266&gt;2,"人",L266=2,"平",L266&lt;2,"屠")=J266,0,1))</f>
        <v/>
      </c>
      <c r="L266" s="125">
        <f t="shared" ref="L266:L329" si="11">COUNTIF(T266,"出门")+COUNTIF(AB266,"出门")+COUNTIF(AJ266,"出门")+COUNTIF(AR266,"出门")</f>
        <v>0</v>
      </c>
      <c r="M266" s="126" t="str">
        <f>IF(I266="","",_xlfn.XLOOKUP($I266,各类选项!$N$2:$N$22,各类选项!O$2:O$22))</f>
        <v/>
      </c>
      <c r="N266" s="139"/>
      <c r="O266" s="129"/>
      <c r="P266" s="130"/>
      <c r="Q266" s="130"/>
      <c r="R266" s="130"/>
      <c r="S266" s="130"/>
      <c r="T266" s="130"/>
      <c r="U266" s="126" t="str">
        <f>IF(I266="","",_xlfn.XLOOKUP($I266,各类选项!$N$2:$N$22,各类选项!P$2:P$22))</f>
        <v/>
      </c>
      <c r="V266" s="139"/>
      <c r="W266" s="127"/>
      <c r="X266" s="128"/>
      <c r="Y266" s="128"/>
      <c r="Z266" s="128"/>
      <c r="AA266" s="128"/>
      <c r="AB266" s="128"/>
      <c r="AC266" s="126" t="str">
        <f>IF(I266="","",_xlfn.XLOOKUP($I266,各类选项!$N$2:$N$22,各类选项!Q$2:Q$22))</f>
        <v/>
      </c>
      <c r="AD266" s="139"/>
      <c r="AE266" s="129"/>
      <c r="AF266" s="130"/>
      <c r="AG266" s="130"/>
      <c r="AH266" s="130"/>
      <c r="AI266" s="130"/>
      <c r="AJ266" s="130"/>
      <c r="AK266" s="126" t="str">
        <f>IF(I266="","",_xlfn.XLOOKUP($I266,各类选项!$N$2:$N$22,各类选项!R$2:R$22))</f>
        <v/>
      </c>
      <c r="AL266" s="139"/>
      <c r="AM266" s="127"/>
      <c r="AN266" s="128"/>
      <c r="AO266" s="128"/>
      <c r="AP266" s="128"/>
      <c r="AQ266" s="128"/>
      <c r="AR266" s="128"/>
      <c r="AS266" s="126" t="str">
        <f>IF(原始数据!L266="","",原始数据!L266)</f>
        <v/>
      </c>
      <c r="AT266" s="126" t="str">
        <f>IF(原始数据!AZ266="","",原始数据!AZ266)</f>
        <v/>
      </c>
      <c r="AU266" s="137"/>
      <c r="AV266" s="137"/>
      <c r="AW266" s="137"/>
      <c r="AX266" s="137"/>
      <c r="AY266" s="138"/>
      <c r="AZ266" s="133"/>
      <c r="BA266" s="133"/>
    </row>
    <row r="267" spans="1:55">
      <c r="A267" s="115">
        <f>输入错误检查!B266+_xlfn.IFS(K267="",0,K267=0,0,K267=1,1)</f>
        <v>0</v>
      </c>
      <c r="C267" s="125" t="str">
        <f>IF(原始数据!B267="","",原始数据!B267)</f>
        <v/>
      </c>
      <c r="D267" s="125" t="str">
        <f>IF(原始数据!C267="","",原始数据!C267)</f>
        <v/>
      </c>
      <c r="E267" s="125" t="str">
        <f>IF(原始数据!D267="","",原始数据!D267)</f>
        <v/>
      </c>
      <c r="F267" s="125" t="str">
        <f>IF(原始数据!E267="","",原始数据!E267)</f>
        <v/>
      </c>
      <c r="G267" s="125" t="str">
        <f>IF(原始数据!F267="","",原始数据!F267)</f>
        <v/>
      </c>
      <c r="H267" s="125">
        <f>IF(原始数据!G267="","",原始数据!G267)</f>
        <v>1</v>
      </c>
      <c r="I267" s="125" t="str">
        <f>原始数据!J267</f>
        <v/>
      </c>
      <c r="J267" s="125" t="str">
        <f>IF((原始数据!V267)="","",4-原始数据!V267)</f>
        <v/>
      </c>
      <c r="K267" s="125" t="str">
        <f t="shared" si="10"/>
        <v/>
      </c>
      <c r="L267" s="125">
        <f t="shared" si="11"/>
        <v>0</v>
      </c>
      <c r="M267" s="126" t="str">
        <f>IF(I267="","",_xlfn.XLOOKUP($I267,各类选项!$N$2:$N$22,各类选项!O$2:O$22))</f>
        <v/>
      </c>
      <c r="N267" s="126"/>
      <c r="O267" s="127"/>
      <c r="P267" s="128"/>
      <c r="Q267" s="128"/>
      <c r="R267" s="128"/>
      <c r="S267" s="128"/>
      <c r="T267" s="128"/>
      <c r="U267" s="126" t="str">
        <f>IF(I267="","",_xlfn.XLOOKUP($I267,各类选项!$N$2:$N$22,各类选项!P$2:P$22))</f>
        <v/>
      </c>
      <c r="V267" s="126"/>
      <c r="W267" s="129"/>
      <c r="X267" s="130"/>
      <c r="Y267" s="130"/>
      <c r="Z267" s="130"/>
      <c r="AA267" s="130"/>
      <c r="AB267" s="130"/>
      <c r="AC267" s="126" t="str">
        <f>IF(I267="","",_xlfn.XLOOKUP($I267,各类选项!$N$2:$N$22,各类选项!Q$2:Q$22))</f>
        <v/>
      </c>
      <c r="AD267" s="126"/>
      <c r="AE267" s="127"/>
      <c r="AF267" s="128"/>
      <c r="AG267" s="128"/>
      <c r="AH267" s="128"/>
      <c r="AI267" s="128"/>
      <c r="AJ267" s="128"/>
      <c r="AK267" s="126" t="str">
        <f>IF(I267="","",_xlfn.XLOOKUP($I267,各类选项!$N$2:$N$22,各类选项!R$2:R$22))</f>
        <v/>
      </c>
      <c r="AL267" s="126"/>
      <c r="AM267" s="129"/>
      <c r="AN267" s="130"/>
      <c r="AO267" s="130"/>
      <c r="AP267" s="130"/>
      <c r="AQ267" s="130"/>
      <c r="AR267" s="130"/>
      <c r="AS267" s="126" t="str">
        <f>IF(原始数据!L267="","",原始数据!L267)</f>
        <v/>
      </c>
      <c r="AT267" s="126" t="str">
        <f>IF(原始数据!AZ267="","",原始数据!AZ267)</f>
        <v/>
      </c>
      <c r="AU267" s="131"/>
      <c r="AV267" s="131"/>
      <c r="AW267" s="131"/>
      <c r="AX267" s="131"/>
      <c r="AY267" s="132"/>
      <c r="AZ267" s="133"/>
      <c r="BA267" s="133"/>
      <c r="BB267" s="134"/>
      <c r="BC267" s="134"/>
    </row>
    <row r="268" spans="1:55">
      <c r="A268" s="115">
        <f>输入错误检查!B267+_xlfn.IFS(K268="",0,K268=0,0,K268=1,1)</f>
        <v>0</v>
      </c>
      <c r="C268" s="125" t="str">
        <f>IF(原始数据!B268="","",原始数据!B268)</f>
        <v/>
      </c>
      <c r="D268" s="125" t="str">
        <f>IF(原始数据!C268="","",原始数据!C268)</f>
        <v/>
      </c>
      <c r="E268" s="125" t="str">
        <f>IF(原始数据!D268="","",原始数据!D268)</f>
        <v/>
      </c>
      <c r="F268" s="125" t="str">
        <f>IF(原始数据!E268="","",原始数据!E268)</f>
        <v/>
      </c>
      <c r="G268" s="125" t="str">
        <f>IF(原始数据!F268="","",原始数据!F268)</f>
        <v/>
      </c>
      <c r="H268" s="125">
        <f>IF(原始数据!G268="","",原始数据!G268)</f>
        <v>1</v>
      </c>
      <c r="I268" s="125" t="str">
        <f>原始数据!J268</f>
        <v/>
      </c>
      <c r="J268" s="125" t="str">
        <f>IF((原始数据!V268)="","",4-原始数据!V268)</f>
        <v/>
      </c>
      <c r="K268" s="125" t="str">
        <f t="shared" si="10"/>
        <v/>
      </c>
      <c r="L268" s="125">
        <f t="shared" si="11"/>
        <v>0</v>
      </c>
      <c r="M268" s="126" t="str">
        <f>IF(I268="","",_xlfn.XLOOKUP($I268,各类选项!$N$2:$N$22,各类选项!O$2:O$22))</f>
        <v/>
      </c>
      <c r="N268" s="126"/>
      <c r="O268" s="127"/>
      <c r="P268" s="128"/>
      <c r="Q268" s="128"/>
      <c r="R268" s="128"/>
      <c r="S268" s="128"/>
      <c r="T268" s="128"/>
      <c r="U268" s="126" t="str">
        <f>IF(I268="","",_xlfn.XLOOKUP($I268,各类选项!$N$2:$N$22,各类选项!P$2:P$22))</f>
        <v/>
      </c>
      <c r="V268" s="126"/>
      <c r="W268" s="129"/>
      <c r="X268" s="130"/>
      <c r="Y268" s="130"/>
      <c r="Z268" s="130"/>
      <c r="AA268" s="130"/>
      <c r="AB268" s="130"/>
      <c r="AC268" s="126" t="str">
        <f>IF(I268="","",_xlfn.XLOOKUP($I268,各类选项!$N$2:$N$22,各类选项!Q$2:Q$22))</f>
        <v/>
      </c>
      <c r="AD268" s="126"/>
      <c r="AE268" s="127"/>
      <c r="AF268" s="128"/>
      <c r="AG268" s="128"/>
      <c r="AH268" s="128"/>
      <c r="AI268" s="128"/>
      <c r="AJ268" s="128"/>
      <c r="AK268" s="126" t="str">
        <f>IF(I268="","",_xlfn.XLOOKUP($I268,各类选项!$N$2:$N$22,各类选项!R$2:R$22))</f>
        <v/>
      </c>
      <c r="AL268" s="126"/>
      <c r="AM268" s="129"/>
      <c r="AN268" s="130"/>
      <c r="AO268" s="130"/>
      <c r="AP268" s="130"/>
      <c r="AQ268" s="130"/>
      <c r="AR268" s="130"/>
      <c r="AS268" s="126" t="str">
        <f>IF(原始数据!L268="","",原始数据!L268)</f>
        <v/>
      </c>
      <c r="AT268" s="126" t="str">
        <f>IF(原始数据!AZ268="","",原始数据!AZ268)</f>
        <v/>
      </c>
      <c r="AU268" s="131"/>
      <c r="AV268" s="131"/>
      <c r="AW268" s="131"/>
      <c r="AX268" s="131"/>
      <c r="AY268" s="132"/>
      <c r="AZ268" s="133"/>
      <c r="BA268" s="133"/>
      <c r="BB268" s="95"/>
      <c r="BC268" s="95"/>
    </row>
    <row r="269" spans="1:55">
      <c r="A269" s="115">
        <f>输入错误检查!B268+_xlfn.IFS(K269="",0,K269=0,0,K269=1,1)</f>
        <v>0</v>
      </c>
      <c r="C269" s="125" t="str">
        <f>IF(原始数据!B269="","",原始数据!B269)</f>
        <v/>
      </c>
      <c r="D269" s="125" t="str">
        <f>IF(原始数据!C269="","",原始数据!C269)</f>
        <v/>
      </c>
      <c r="E269" s="125" t="str">
        <f>IF(原始数据!D269="","",原始数据!D269)</f>
        <v/>
      </c>
      <c r="F269" s="125" t="str">
        <f>IF(原始数据!E269="","",原始数据!E269)</f>
        <v/>
      </c>
      <c r="G269" s="125" t="str">
        <f>IF(原始数据!F269="","",原始数据!F269)</f>
        <v/>
      </c>
      <c r="H269" s="125">
        <f>IF(原始数据!G269="","",原始数据!G269)</f>
        <v>2</v>
      </c>
      <c r="I269" s="125" t="str">
        <f>原始数据!J269</f>
        <v/>
      </c>
      <c r="J269" s="125" t="str">
        <f>IF((原始数据!V269)="","",4-原始数据!V269)</f>
        <v/>
      </c>
      <c r="K269" s="125" t="str">
        <f t="shared" si="10"/>
        <v/>
      </c>
      <c r="L269" s="125">
        <f t="shared" si="11"/>
        <v>0</v>
      </c>
      <c r="M269" s="126" t="str">
        <f>IF(I269="","",_xlfn.XLOOKUP($I269,各类选项!$N$2:$N$22,各类选项!O$2:O$22))</f>
        <v/>
      </c>
      <c r="N269" s="126"/>
      <c r="O269" s="127"/>
      <c r="P269" s="128"/>
      <c r="Q269" s="128"/>
      <c r="R269" s="128"/>
      <c r="S269" s="128"/>
      <c r="T269" s="128"/>
      <c r="U269" s="126" t="str">
        <f>IF(I269="","",_xlfn.XLOOKUP($I269,各类选项!$N$2:$N$22,各类选项!P$2:P$22))</f>
        <v/>
      </c>
      <c r="V269" s="126"/>
      <c r="W269" s="129"/>
      <c r="X269" s="130"/>
      <c r="Y269" s="130"/>
      <c r="Z269" s="130"/>
      <c r="AA269" s="130"/>
      <c r="AB269" s="130"/>
      <c r="AC269" s="126" t="str">
        <f>IF(I269="","",_xlfn.XLOOKUP($I269,各类选项!$N$2:$N$22,各类选项!Q$2:Q$22))</f>
        <v/>
      </c>
      <c r="AD269" s="126"/>
      <c r="AE269" s="127"/>
      <c r="AF269" s="128"/>
      <c r="AG269" s="128"/>
      <c r="AH269" s="128"/>
      <c r="AI269" s="128"/>
      <c r="AJ269" s="128"/>
      <c r="AK269" s="126" t="str">
        <f>IF(I269="","",_xlfn.XLOOKUP($I269,各类选项!$N$2:$N$22,各类选项!R$2:R$22))</f>
        <v/>
      </c>
      <c r="AL269" s="126"/>
      <c r="AM269" s="129"/>
      <c r="AN269" s="130"/>
      <c r="AO269" s="130"/>
      <c r="AP269" s="130"/>
      <c r="AQ269" s="130"/>
      <c r="AR269" s="130"/>
      <c r="AS269" s="126" t="str">
        <f>IF(原始数据!L269="","",原始数据!L269)</f>
        <v/>
      </c>
      <c r="AT269" s="126" t="str">
        <f>IF(原始数据!AZ269="","",原始数据!AZ269)</f>
        <v/>
      </c>
      <c r="AU269" s="131"/>
      <c r="AV269" s="131"/>
      <c r="AW269" s="131"/>
      <c r="AX269" s="131"/>
      <c r="AY269" s="132"/>
      <c r="AZ269" s="133"/>
      <c r="BA269" s="133"/>
      <c r="BB269" s="95"/>
      <c r="BC269" s="95"/>
    </row>
    <row r="270" spans="1:55">
      <c r="A270" s="115">
        <f>输入错误检查!B269+_xlfn.IFS(K270="",0,K270=0,0,K270=1,1)</f>
        <v>0</v>
      </c>
      <c r="C270" s="125" t="str">
        <f>IF(原始数据!B270="","",原始数据!B270)</f>
        <v/>
      </c>
      <c r="D270" s="125" t="str">
        <f>IF(原始数据!C270="","",原始数据!C270)</f>
        <v/>
      </c>
      <c r="E270" s="125" t="str">
        <f>IF(原始数据!D270="","",原始数据!D270)</f>
        <v/>
      </c>
      <c r="F270" s="125" t="str">
        <f>IF(原始数据!E270="","",原始数据!E270)</f>
        <v/>
      </c>
      <c r="G270" s="125" t="str">
        <f>IF(原始数据!F270="","",原始数据!F270)</f>
        <v/>
      </c>
      <c r="H270" s="125">
        <f>IF(原始数据!G270="","",原始数据!G270)</f>
        <v>2</v>
      </c>
      <c r="I270" s="125" t="str">
        <f>原始数据!J270</f>
        <v/>
      </c>
      <c r="J270" s="125" t="str">
        <f>IF((原始数据!V270)="","",4-原始数据!V270)</f>
        <v/>
      </c>
      <c r="K270" s="125" t="str">
        <f t="shared" si="10"/>
        <v/>
      </c>
      <c r="L270" s="125">
        <f t="shared" si="11"/>
        <v>0</v>
      </c>
      <c r="M270" s="126" t="str">
        <f>IF(I270="","",_xlfn.XLOOKUP($I270,各类选项!$N$2:$N$22,各类选项!O$2:O$22))</f>
        <v/>
      </c>
      <c r="N270" s="126"/>
      <c r="O270" s="127"/>
      <c r="P270" s="128"/>
      <c r="Q270" s="128"/>
      <c r="R270" s="128"/>
      <c r="S270" s="128"/>
      <c r="T270" s="128"/>
      <c r="U270" s="126" t="str">
        <f>IF(I270="","",_xlfn.XLOOKUP($I270,各类选项!$N$2:$N$22,各类选项!P$2:P$22))</f>
        <v/>
      </c>
      <c r="V270" s="126"/>
      <c r="W270" s="129"/>
      <c r="X270" s="130"/>
      <c r="Y270" s="130"/>
      <c r="Z270" s="130"/>
      <c r="AA270" s="130"/>
      <c r="AB270" s="130"/>
      <c r="AC270" s="126" t="str">
        <f>IF(I270="","",_xlfn.XLOOKUP($I270,各类选项!$N$2:$N$22,各类选项!Q$2:Q$22))</f>
        <v/>
      </c>
      <c r="AD270" s="126"/>
      <c r="AE270" s="127"/>
      <c r="AF270" s="128"/>
      <c r="AG270" s="128"/>
      <c r="AH270" s="128"/>
      <c r="AI270" s="128"/>
      <c r="AJ270" s="128"/>
      <c r="AK270" s="126" t="str">
        <f>IF(I270="","",_xlfn.XLOOKUP($I270,各类选项!$N$2:$N$22,各类选项!R$2:R$22))</f>
        <v/>
      </c>
      <c r="AL270" s="126"/>
      <c r="AM270" s="129"/>
      <c r="AN270" s="130"/>
      <c r="AO270" s="130"/>
      <c r="AP270" s="130"/>
      <c r="AQ270" s="130"/>
      <c r="AR270" s="130"/>
      <c r="AS270" s="126" t="str">
        <f>IF(原始数据!L270="","",原始数据!L270)</f>
        <v/>
      </c>
      <c r="AT270" s="126" t="str">
        <f>IF(原始数据!AZ270="","",原始数据!AZ270)</f>
        <v/>
      </c>
      <c r="AU270" s="131"/>
      <c r="AV270" s="131"/>
      <c r="AW270" s="131"/>
      <c r="AX270" s="131"/>
      <c r="AY270" s="132"/>
      <c r="AZ270" s="133"/>
      <c r="BA270" s="133"/>
      <c r="BB270" s="95"/>
      <c r="BC270" s="95"/>
    </row>
    <row r="271" spans="1:55">
      <c r="A271" s="115">
        <f>输入错误检查!B270+_xlfn.IFS(K271="",0,K271=0,0,K271=1,1)</f>
        <v>0</v>
      </c>
      <c r="C271" s="125" t="str">
        <f>IF(原始数据!B271="","",原始数据!B271)</f>
        <v/>
      </c>
      <c r="D271" s="125" t="str">
        <f>IF(原始数据!C271="","",原始数据!C271)</f>
        <v/>
      </c>
      <c r="E271" s="125" t="str">
        <f>IF(原始数据!D271="","",原始数据!D271)</f>
        <v/>
      </c>
      <c r="F271" s="125" t="str">
        <f>IF(原始数据!E271="","",原始数据!E271)</f>
        <v/>
      </c>
      <c r="G271" s="125" t="str">
        <f>IF(原始数据!F271="","",原始数据!F271)</f>
        <v/>
      </c>
      <c r="H271" s="125">
        <f>IF(原始数据!G271="","",原始数据!G271)</f>
        <v>3</v>
      </c>
      <c r="I271" s="125" t="str">
        <f>原始数据!J271</f>
        <v/>
      </c>
      <c r="J271" s="125" t="str">
        <f>IF((原始数据!V271)="","",4-原始数据!V271)</f>
        <v/>
      </c>
      <c r="K271" s="125" t="str">
        <f t="shared" si="10"/>
        <v/>
      </c>
      <c r="L271" s="125">
        <f t="shared" si="11"/>
        <v>0</v>
      </c>
      <c r="M271" s="126" t="str">
        <f>IF(I271="","",_xlfn.XLOOKUP($I271,各类选项!$N$2:$N$22,各类选项!O$2:O$22))</f>
        <v/>
      </c>
      <c r="N271" s="126"/>
      <c r="O271" s="127"/>
      <c r="P271" s="128"/>
      <c r="Q271" s="128"/>
      <c r="R271" s="128"/>
      <c r="S271" s="128"/>
      <c r="T271" s="128"/>
      <c r="U271" s="126" t="str">
        <f>IF(I271="","",_xlfn.XLOOKUP($I271,各类选项!$N$2:$N$22,各类选项!P$2:P$22))</f>
        <v/>
      </c>
      <c r="V271" s="126"/>
      <c r="W271" s="129"/>
      <c r="X271" s="130"/>
      <c r="Y271" s="130"/>
      <c r="Z271" s="130"/>
      <c r="AA271" s="130"/>
      <c r="AB271" s="130"/>
      <c r="AC271" s="126" t="str">
        <f>IF(I271="","",_xlfn.XLOOKUP($I271,各类选项!$N$2:$N$22,各类选项!Q$2:Q$22))</f>
        <v/>
      </c>
      <c r="AD271" s="126"/>
      <c r="AE271" s="127"/>
      <c r="AF271" s="128"/>
      <c r="AG271" s="128"/>
      <c r="AH271" s="128"/>
      <c r="AI271" s="128"/>
      <c r="AJ271" s="128"/>
      <c r="AK271" s="126" t="str">
        <f>IF(I271="","",_xlfn.XLOOKUP($I271,各类选项!$N$2:$N$22,各类选项!R$2:R$22))</f>
        <v/>
      </c>
      <c r="AL271" s="126"/>
      <c r="AM271" s="129"/>
      <c r="AN271" s="130"/>
      <c r="AO271" s="130"/>
      <c r="AP271" s="130"/>
      <c r="AQ271" s="130"/>
      <c r="AR271" s="130"/>
      <c r="AS271" s="126" t="str">
        <f>IF(原始数据!L271="","",原始数据!L271)</f>
        <v/>
      </c>
      <c r="AT271" s="126" t="str">
        <f>IF(原始数据!AZ271="","",原始数据!AZ271)</f>
        <v/>
      </c>
      <c r="AU271" s="131"/>
      <c r="AV271" s="131"/>
      <c r="AW271" s="131"/>
      <c r="AX271" s="131"/>
      <c r="AY271" s="132"/>
      <c r="AZ271" s="133"/>
      <c r="BA271" s="133"/>
      <c r="BB271" s="95"/>
      <c r="BC271" s="95"/>
    </row>
    <row r="272" spans="1:55">
      <c r="A272" s="115">
        <f>输入错误检查!B271+_xlfn.IFS(K272="",0,K272=0,0,K272=1,1)</f>
        <v>0</v>
      </c>
      <c r="C272" s="125" t="str">
        <f>IF(原始数据!B272="","",原始数据!B272)</f>
        <v/>
      </c>
      <c r="D272" s="125" t="str">
        <f>IF(原始数据!C272="","",原始数据!C272)</f>
        <v/>
      </c>
      <c r="E272" s="125" t="str">
        <f>IF(原始数据!D272="","",原始数据!D272)</f>
        <v/>
      </c>
      <c r="F272" s="125" t="str">
        <f>IF(原始数据!E272="","",原始数据!E272)</f>
        <v/>
      </c>
      <c r="G272" s="125" t="str">
        <f>IF(原始数据!F272="","",原始数据!F272)</f>
        <v/>
      </c>
      <c r="H272" s="125">
        <f>IF(原始数据!G272="","",原始数据!G272)</f>
        <v>3</v>
      </c>
      <c r="I272" s="125" t="str">
        <f>原始数据!J272</f>
        <v/>
      </c>
      <c r="J272" s="125" t="str">
        <f>IF((原始数据!V272)="","",4-原始数据!V272)</f>
        <v/>
      </c>
      <c r="K272" s="125" t="str">
        <f t="shared" si="10"/>
        <v/>
      </c>
      <c r="L272" s="125">
        <f t="shared" si="11"/>
        <v>0</v>
      </c>
      <c r="M272" s="126" t="str">
        <f>IF(I272="","",_xlfn.XLOOKUP($I272,各类选项!$N$2:$N$22,各类选项!O$2:O$22))</f>
        <v/>
      </c>
      <c r="N272" s="126"/>
      <c r="O272" s="127"/>
      <c r="P272" s="128"/>
      <c r="Q272" s="128"/>
      <c r="R272" s="128"/>
      <c r="S272" s="128"/>
      <c r="T272" s="128"/>
      <c r="U272" s="126" t="str">
        <f>IF(I272="","",_xlfn.XLOOKUP($I272,各类选项!$N$2:$N$22,各类选项!P$2:P$22))</f>
        <v/>
      </c>
      <c r="V272" s="126"/>
      <c r="W272" s="129"/>
      <c r="X272" s="130"/>
      <c r="Y272" s="130"/>
      <c r="Z272" s="130"/>
      <c r="AA272" s="130"/>
      <c r="AB272" s="130"/>
      <c r="AC272" s="126" t="str">
        <f>IF(I272="","",_xlfn.XLOOKUP($I272,各类选项!$N$2:$N$22,各类选项!Q$2:Q$22))</f>
        <v/>
      </c>
      <c r="AD272" s="126"/>
      <c r="AE272" s="127"/>
      <c r="AF272" s="128"/>
      <c r="AG272" s="128"/>
      <c r="AH272" s="128"/>
      <c r="AI272" s="128"/>
      <c r="AJ272" s="128"/>
      <c r="AK272" s="126" t="str">
        <f>IF(I272="","",_xlfn.XLOOKUP($I272,各类选项!$N$2:$N$22,各类选项!R$2:R$22))</f>
        <v/>
      </c>
      <c r="AL272" s="126"/>
      <c r="AM272" s="129"/>
      <c r="AN272" s="130"/>
      <c r="AO272" s="130"/>
      <c r="AP272" s="130"/>
      <c r="AQ272" s="130"/>
      <c r="AR272" s="130"/>
      <c r="AS272" s="126" t="str">
        <f>IF(原始数据!L272="","",原始数据!L272)</f>
        <v/>
      </c>
      <c r="AT272" s="126" t="str">
        <f>IF(原始数据!AZ272="","",原始数据!AZ272)</f>
        <v/>
      </c>
      <c r="AU272" s="131"/>
      <c r="AV272" s="131"/>
      <c r="AW272" s="131"/>
      <c r="AX272" s="131"/>
      <c r="AY272" s="132"/>
      <c r="AZ272" s="133"/>
      <c r="BA272" s="133"/>
      <c r="BB272" s="95"/>
      <c r="BC272" s="95"/>
    </row>
    <row r="273" spans="1:55">
      <c r="A273" s="115">
        <f>输入错误检查!B272+_xlfn.IFS(K273="",0,K273=0,0,K273=1,1)</f>
        <v>0</v>
      </c>
      <c r="C273" s="125" t="str">
        <f>IF(原始数据!B273="","",原始数据!B273)</f>
        <v/>
      </c>
      <c r="D273" s="125" t="str">
        <f>IF(原始数据!C273="","",原始数据!C273)</f>
        <v/>
      </c>
      <c r="E273" s="125" t="str">
        <f>IF(原始数据!D273="","",原始数据!D273)</f>
        <v/>
      </c>
      <c r="F273" s="125" t="str">
        <f>IF(原始数据!E273="","",原始数据!E273)</f>
        <v/>
      </c>
      <c r="G273" s="125" t="str">
        <f>IF(原始数据!F273="","",原始数据!F273)</f>
        <v/>
      </c>
      <c r="H273" s="125">
        <f>IF(原始数据!G273="","",原始数据!G273)</f>
        <v>4</v>
      </c>
      <c r="I273" s="125" t="str">
        <f>原始数据!J273</f>
        <v/>
      </c>
      <c r="J273" s="125" t="str">
        <f>IF((原始数据!V273)="","",4-原始数据!V273)</f>
        <v/>
      </c>
      <c r="K273" s="125" t="str">
        <f t="shared" si="10"/>
        <v/>
      </c>
      <c r="L273" s="125">
        <f t="shared" si="11"/>
        <v>0</v>
      </c>
      <c r="M273" s="126" t="str">
        <f>IF(I273="","",_xlfn.XLOOKUP($I273,各类选项!$N$2:$N$22,各类选项!O$2:O$22))</f>
        <v/>
      </c>
      <c r="N273" s="126"/>
      <c r="O273" s="127"/>
      <c r="P273" s="128"/>
      <c r="Q273" s="128"/>
      <c r="R273" s="128"/>
      <c r="S273" s="128"/>
      <c r="T273" s="128"/>
      <c r="U273" s="126" t="str">
        <f>IF(I273="","",_xlfn.XLOOKUP($I273,各类选项!$N$2:$N$22,各类选项!P$2:P$22))</f>
        <v/>
      </c>
      <c r="V273" s="126"/>
      <c r="W273" s="129"/>
      <c r="X273" s="130"/>
      <c r="Y273" s="130"/>
      <c r="Z273" s="130"/>
      <c r="AA273" s="130"/>
      <c r="AB273" s="130"/>
      <c r="AC273" s="126" t="str">
        <f>IF(I273="","",_xlfn.XLOOKUP($I273,各类选项!$N$2:$N$22,各类选项!Q$2:Q$22))</f>
        <v/>
      </c>
      <c r="AD273" s="126"/>
      <c r="AE273" s="127"/>
      <c r="AF273" s="128"/>
      <c r="AG273" s="128"/>
      <c r="AH273" s="128"/>
      <c r="AI273" s="128"/>
      <c r="AJ273" s="128"/>
      <c r="AK273" s="126" t="str">
        <f>IF(I273="","",_xlfn.XLOOKUP($I273,各类选项!$N$2:$N$22,各类选项!R$2:R$22))</f>
        <v/>
      </c>
      <c r="AL273" s="126"/>
      <c r="AM273" s="129"/>
      <c r="AN273" s="130"/>
      <c r="AO273" s="130"/>
      <c r="AP273" s="130"/>
      <c r="AQ273" s="130"/>
      <c r="AR273" s="130"/>
      <c r="AS273" s="126" t="str">
        <f>IF(原始数据!L273="","",原始数据!L273)</f>
        <v/>
      </c>
      <c r="AT273" s="126" t="str">
        <f>IF(原始数据!AZ273="","",原始数据!AZ273)</f>
        <v/>
      </c>
      <c r="AU273" s="131"/>
      <c r="AV273" s="131"/>
      <c r="AW273" s="131"/>
      <c r="AX273" s="131"/>
      <c r="AY273" s="132"/>
      <c r="AZ273" s="133"/>
      <c r="BA273" s="133"/>
      <c r="BB273" s="95"/>
      <c r="BC273" s="95"/>
    </row>
    <row r="274" spans="1:55">
      <c r="A274" s="115">
        <f>输入错误检查!B273+_xlfn.IFS(K274="",0,K274=0,0,K274=1,1)</f>
        <v>0</v>
      </c>
      <c r="C274" s="125" t="str">
        <f>IF(原始数据!B274="","",原始数据!B274)</f>
        <v/>
      </c>
      <c r="D274" s="125" t="str">
        <f>IF(原始数据!C274="","",原始数据!C274)</f>
        <v/>
      </c>
      <c r="E274" s="125" t="str">
        <f>IF(原始数据!D274="","",原始数据!D274)</f>
        <v/>
      </c>
      <c r="F274" s="125" t="str">
        <f>IF(原始数据!E274="","",原始数据!E274)</f>
        <v/>
      </c>
      <c r="G274" s="125" t="str">
        <f>IF(原始数据!F274="","",原始数据!F274)</f>
        <v/>
      </c>
      <c r="H274" s="125">
        <f>IF(原始数据!G274="","",原始数据!G274)</f>
        <v>4</v>
      </c>
      <c r="I274" s="125" t="str">
        <f>原始数据!J274</f>
        <v/>
      </c>
      <c r="J274" s="125" t="str">
        <f>IF((原始数据!V274)="","",4-原始数据!V274)</f>
        <v/>
      </c>
      <c r="K274" s="125" t="str">
        <f t="shared" si="10"/>
        <v/>
      </c>
      <c r="L274" s="125">
        <f t="shared" si="11"/>
        <v>0</v>
      </c>
      <c r="M274" s="126" t="str">
        <f>IF(I274="","",_xlfn.XLOOKUP($I274,各类选项!$N$2:$N$22,各类选项!O$2:O$22))</f>
        <v/>
      </c>
      <c r="N274" s="126"/>
      <c r="O274" s="127"/>
      <c r="P274" s="128"/>
      <c r="Q274" s="128"/>
      <c r="R274" s="128"/>
      <c r="S274" s="128"/>
      <c r="T274" s="128"/>
      <c r="U274" s="126" t="str">
        <f>IF(I274="","",_xlfn.XLOOKUP($I274,各类选项!$N$2:$N$22,各类选项!P$2:P$22))</f>
        <v/>
      </c>
      <c r="V274" s="126"/>
      <c r="W274" s="129"/>
      <c r="X274" s="130"/>
      <c r="Y274" s="130"/>
      <c r="Z274" s="130"/>
      <c r="AA274" s="130"/>
      <c r="AB274" s="130"/>
      <c r="AC274" s="126" t="str">
        <f>IF(I274="","",_xlfn.XLOOKUP($I274,各类选项!$N$2:$N$22,各类选项!Q$2:Q$22))</f>
        <v/>
      </c>
      <c r="AD274" s="126"/>
      <c r="AE274" s="127"/>
      <c r="AF274" s="128"/>
      <c r="AG274" s="128"/>
      <c r="AH274" s="128"/>
      <c r="AI274" s="128"/>
      <c r="AJ274" s="128"/>
      <c r="AK274" s="126" t="str">
        <f>IF(I274="","",_xlfn.XLOOKUP($I274,各类选项!$N$2:$N$22,各类选项!R$2:R$22))</f>
        <v/>
      </c>
      <c r="AL274" s="126"/>
      <c r="AM274" s="129"/>
      <c r="AN274" s="130"/>
      <c r="AO274" s="130"/>
      <c r="AP274" s="130"/>
      <c r="AQ274" s="130"/>
      <c r="AR274" s="130"/>
      <c r="AS274" s="126" t="str">
        <f>IF(原始数据!L274="","",原始数据!L274)</f>
        <v/>
      </c>
      <c r="AT274" s="126" t="str">
        <f>IF(原始数据!AZ274="","",原始数据!AZ274)</f>
        <v/>
      </c>
      <c r="AU274" s="131"/>
      <c r="AV274" s="131"/>
      <c r="AW274" s="131"/>
      <c r="AX274" s="131"/>
      <c r="AY274" s="132"/>
      <c r="AZ274" s="133"/>
      <c r="BA274" s="133"/>
      <c r="BB274" s="95"/>
      <c r="BC274" s="95"/>
    </row>
    <row r="275" spans="1:55">
      <c r="A275" s="115">
        <f>输入错误检查!B274+_xlfn.IFS(K275="",0,K275=0,0,K275=1,1)</f>
        <v>0</v>
      </c>
      <c r="C275" s="125" t="str">
        <f>IF(原始数据!B275="","",原始数据!B275)</f>
        <v/>
      </c>
      <c r="D275" s="125" t="str">
        <f>IF(原始数据!C275="","",原始数据!C275)</f>
        <v/>
      </c>
      <c r="E275" s="125" t="str">
        <f>IF(原始数据!D275="","",原始数据!D275)</f>
        <v/>
      </c>
      <c r="F275" s="125" t="str">
        <f>IF(原始数据!E275="","",原始数据!E275)</f>
        <v/>
      </c>
      <c r="G275" s="125" t="str">
        <f>IF(原始数据!F275="","",原始数据!F275)</f>
        <v/>
      </c>
      <c r="H275" s="125">
        <f>IF(原始数据!G275="","",原始数据!G275)</f>
        <v>5</v>
      </c>
      <c r="I275" s="125" t="str">
        <f>原始数据!J275</f>
        <v/>
      </c>
      <c r="J275" s="125" t="str">
        <f>IF((原始数据!V275)="","",4-原始数据!V275)</f>
        <v/>
      </c>
      <c r="K275" s="125" t="str">
        <f t="shared" si="10"/>
        <v/>
      </c>
      <c r="L275" s="125">
        <f t="shared" si="11"/>
        <v>0</v>
      </c>
      <c r="M275" s="126" t="str">
        <f>IF(I275="","",_xlfn.XLOOKUP($I275,各类选项!$N$2:$N$22,各类选项!O$2:O$22))</f>
        <v/>
      </c>
      <c r="N275" s="126"/>
      <c r="O275" s="127"/>
      <c r="P275" s="128"/>
      <c r="Q275" s="128"/>
      <c r="R275" s="128"/>
      <c r="S275" s="128"/>
      <c r="T275" s="128"/>
      <c r="U275" s="126" t="str">
        <f>IF(I275="","",_xlfn.XLOOKUP($I275,各类选项!$N$2:$N$22,各类选项!P$2:P$22))</f>
        <v/>
      </c>
      <c r="V275" s="126"/>
      <c r="W275" s="129"/>
      <c r="X275" s="130"/>
      <c r="Y275" s="130"/>
      <c r="Z275" s="130"/>
      <c r="AA275" s="130"/>
      <c r="AB275" s="130"/>
      <c r="AC275" s="126" t="str">
        <f>IF(I275="","",_xlfn.XLOOKUP($I275,各类选项!$N$2:$N$22,各类选项!Q$2:Q$22))</f>
        <v/>
      </c>
      <c r="AD275" s="126"/>
      <c r="AE275" s="127"/>
      <c r="AF275" s="128"/>
      <c r="AG275" s="128"/>
      <c r="AH275" s="128"/>
      <c r="AI275" s="128"/>
      <c r="AJ275" s="128"/>
      <c r="AK275" s="126" t="str">
        <f>IF(I275="","",_xlfn.XLOOKUP($I275,各类选项!$N$2:$N$22,各类选项!R$2:R$22))</f>
        <v/>
      </c>
      <c r="AL275" s="126"/>
      <c r="AM275" s="129"/>
      <c r="AN275" s="130"/>
      <c r="AO275" s="130"/>
      <c r="AP275" s="130"/>
      <c r="AQ275" s="130"/>
      <c r="AR275" s="130"/>
      <c r="AS275" s="126" t="str">
        <f>IF(原始数据!L275="","",原始数据!L275)</f>
        <v/>
      </c>
      <c r="AT275" s="126" t="str">
        <f>IF(原始数据!AZ275="","",原始数据!AZ275)</f>
        <v/>
      </c>
      <c r="AU275" s="131"/>
      <c r="AV275" s="131"/>
      <c r="AW275" s="131"/>
      <c r="AX275" s="131"/>
      <c r="AY275" s="132"/>
      <c r="AZ275" s="133"/>
      <c r="BA275" s="133"/>
    </row>
    <row r="276" spans="1:55">
      <c r="A276" s="115">
        <f>输入错误检查!B275+_xlfn.IFS(K276="",0,K276=0,0,K276=1,1)</f>
        <v>0</v>
      </c>
      <c r="C276" s="125" t="str">
        <f>IF(原始数据!B276="","",原始数据!B276)</f>
        <v/>
      </c>
      <c r="D276" s="125" t="str">
        <f>IF(原始数据!C276="","",原始数据!C276)</f>
        <v/>
      </c>
      <c r="E276" s="125" t="str">
        <f>IF(原始数据!D276="","",原始数据!D276)</f>
        <v/>
      </c>
      <c r="F276" s="125" t="str">
        <f>IF(原始数据!E276="","",原始数据!E276)</f>
        <v/>
      </c>
      <c r="G276" s="125" t="str">
        <f>IF(原始数据!F276="","",原始数据!F276)</f>
        <v/>
      </c>
      <c r="H276" s="125">
        <f>IF(原始数据!G276="","",原始数据!G276)</f>
        <v>5</v>
      </c>
      <c r="I276" s="125" t="str">
        <f>原始数据!J276</f>
        <v/>
      </c>
      <c r="J276" s="125" t="str">
        <f>IF((原始数据!V276)="","",4-原始数据!V276)</f>
        <v/>
      </c>
      <c r="K276" s="125" t="str">
        <f t="shared" si="10"/>
        <v/>
      </c>
      <c r="L276" s="125">
        <f t="shared" si="11"/>
        <v>0</v>
      </c>
      <c r="M276" s="126" t="str">
        <f>IF(I276="","",_xlfn.XLOOKUP($I276,各类选项!$N$2:$N$22,各类选项!O$2:O$22))</f>
        <v/>
      </c>
      <c r="N276" s="126"/>
      <c r="O276" s="127"/>
      <c r="P276" s="128"/>
      <c r="Q276" s="128"/>
      <c r="R276" s="128"/>
      <c r="S276" s="128"/>
      <c r="T276" s="128"/>
      <c r="U276" s="126" t="str">
        <f>IF(I276="","",_xlfn.XLOOKUP($I276,各类选项!$N$2:$N$22,各类选项!P$2:P$22))</f>
        <v/>
      </c>
      <c r="V276" s="126"/>
      <c r="W276" s="129"/>
      <c r="X276" s="130"/>
      <c r="Y276" s="130"/>
      <c r="Z276" s="130"/>
      <c r="AA276" s="130"/>
      <c r="AB276" s="130"/>
      <c r="AC276" s="126" t="str">
        <f>IF(I276="","",_xlfn.XLOOKUP($I276,各类选项!$N$2:$N$22,各类选项!Q$2:Q$22))</f>
        <v/>
      </c>
      <c r="AD276" s="126"/>
      <c r="AE276" s="127"/>
      <c r="AF276" s="128"/>
      <c r="AG276" s="128"/>
      <c r="AH276" s="128"/>
      <c r="AI276" s="128"/>
      <c r="AJ276" s="128"/>
      <c r="AK276" s="126" t="str">
        <f>IF(I276="","",_xlfn.XLOOKUP($I276,各类选项!$N$2:$N$22,各类选项!R$2:R$22))</f>
        <v/>
      </c>
      <c r="AL276" s="126"/>
      <c r="AM276" s="129"/>
      <c r="AN276" s="130"/>
      <c r="AO276" s="130"/>
      <c r="AP276" s="130"/>
      <c r="AQ276" s="130"/>
      <c r="AR276" s="130"/>
      <c r="AS276" s="126" t="str">
        <f>IF(原始数据!L276="","",原始数据!L276)</f>
        <v/>
      </c>
      <c r="AT276" s="126" t="str">
        <f>IF(原始数据!AZ276="","",原始数据!AZ276)</f>
        <v/>
      </c>
      <c r="AU276" s="131"/>
      <c r="AV276" s="131"/>
      <c r="AW276" s="131"/>
      <c r="AX276" s="131"/>
      <c r="AY276" s="132"/>
      <c r="AZ276" s="133"/>
      <c r="BA276" s="133"/>
    </row>
    <row r="277" spans="1:55">
      <c r="A277" s="115">
        <f>输入错误检查!B276+_xlfn.IFS(K277="",0,K277=0,0,K277=1,1)</f>
        <v>0</v>
      </c>
      <c r="C277" s="125" t="str">
        <f>IF(原始数据!B277="","",原始数据!B277)</f>
        <v/>
      </c>
      <c r="D277" s="125" t="str">
        <f>IF(原始数据!C277="","",原始数据!C277)</f>
        <v/>
      </c>
      <c r="E277" s="125" t="str">
        <f>IF(原始数据!D277="","",原始数据!D277)</f>
        <v/>
      </c>
      <c r="F277" s="125" t="str">
        <f>IF(原始数据!E277="","",原始数据!E277)</f>
        <v/>
      </c>
      <c r="G277" s="125" t="str">
        <f>IF(原始数据!F277="","",原始数据!F277)</f>
        <v/>
      </c>
      <c r="H277" s="125" t="str">
        <f>IF(原始数据!G277="","",原始数据!G277)</f>
        <v>加</v>
      </c>
      <c r="I277" s="125" t="str">
        <f>原始数据!J277</f>
        <v/>
      </c>
      <c r="J277" s="125" t="str">
        <f>IF((原始数据!V277)="","",4-原始数据!V277)</f>
        <v/>
      </c>
      <c r="K277" s="125" t="str">
        <f t="shared" si="10"/>
        <v/>
      </c>
      <c r="L277" s="125">
        <f t="shared" si="11"/>
        <v>0</v>
      </c>
      <c r="M277" s="126" t="str">
        <f>IF(I277="","",_xlfn.XLOOKUP($I277,各类选项!$N$2:$N$22,各类选项!O$2:O$22))</f>
        <v/>
      </c>
      <c r="N277" s="126"/>
      <c r="O277" s="127"/>
      <c r="P277" s="128"/>
      <c r="Q277" s="128"/>
      <c r="R277" s="128"/>
      <c r="S277" s="128"/>
      <c r="T277" s="128"/>
      <c r="U277" s="126" t="str">
        <f>IF(I277="","",_xlfn.XLOOKUP($I277,各类选项!$N$2:$N$22,各类选项!P$2:P$22))</f>
        <v/>
      </c>
      <c r="V277" s="126"/>
      <c r="W277" s="129"/>
      <c r="X277" s="130"/>
      <c r="Y277" s="130"/>
      <c r="Z277" s="130"/>
      <c r="AA277" s="130"/>
      <c r="AB277" s="130"/>
      <c r="AC277" s="126" t="str">
        <f>IF(I277="","",_xlfn.XLOOKUP($I277,各类选项!$N$2:$N$22,各类选项!Q$2:Q$22))</f>
        <v/>
      </c>
      <c r="AD277" s="126"/>
      <c r="AE277" s="127"/>
      <c r="AF277" s="128"/>
      <c r="AG277" s="128"/>
      <c r="AH277" s="128"/>
      <c r="AI277" s="128"/>
      <c r="AJ277" s="128"/>
      <c r="AK277" s="126" t="str">
        <f>IF(I277="","",_xlfn.XLOOKUP($I277,各类选项!$N$2:$N$22,各类选项!R$2:R$22))</f>
        <v/>
      </c>
      <c r="AL277" s="126"/>
      <c r="AM277" s="129"/>
      <c r="AN277" s="130"/>
      <c r="AO277" s="130"/>
      <c r="AP277" s="130"/>
      <c r="AQ277" s="130"/>
      <c r="AR277" s="130"/>
      <c r="AS277" s="126" t="str">
        <f>IF(原始数据!L277="","",原始数据!L277)</f>
        <v/>
      </c>
      <c r="AT277" s="126" t="str">
        <f>IF(原始数据!AZ277="","",原始数据!AZ277)</f>
        <v/>
      </c>
      <c r="AU277" s="131"/>
      <c r="AV277" s="131"/>
      <c r="AW277" s="131"/>
      <c r="AX277" s="131"/>
      <c r="AY277" s="132"/>
      <c r="AZ277" s="133"/>
      <c r="BA277" s="133"/>
    </row>
    <row r="278" spans="1:55">
      <c r="A278" s="115">
        <f>输入错误检查!B277+_xlfn.IFS(K278="",0,K278=0,0,K278=1,1)</f>
        <v>0</v>
      </c>
      <c r="C278" s="125" t="str">
        <f>IF(原始数据!B278="","",原始数据!B278)</f>
        <v/>
      </c>
      <c r="D278" s="125" t="str">
        <f>IF(原始数据!C278="","",原始数据!C278)</f>
        <v/>
      </c>
      <c r="E278" s="125" t="str">
        <f>IF(原始数据!D278="","",原始数据!D278)</f>
        <v/>
      </c>
      <c r="F278" s="125" t="str">
        <f>IF(原始数据!E278="","",原始数据!E278)</f>
        <v/>
      </c>
      <c r="G278" s="125" t="str">
        <f>IF(原始数据!F278="","",原始数据!F278)</f>
        <v/>
      </c>
      <c r="H278" s="125" t="str">
        <f>IF(原始数据!G278="","",原始数据!G278)</f>
        <v>加</v>
      </c>
      <c r="I278" s="125" t="str">
        <f>原始数据!J278</f>
        <v/>
      </c>
      <c r="J278" s="125" t="str">
        <f>IF((原始数据!V278)="","",4-原始数据!V278)</f>
        <v/>
      </c>
      <c r="K278" s="125" t="str">
        <f t="shared" si="10"/>
        <v/>
      </c>
      <c r="L278" s="125">
        <f t="shared" si="11"/>
        <v>0</v>
      </c>
      <c r="M278" s="126" t="str">
        <f>IF(I278="","",_xlfn.XLOOKUP($I278,各类选项!$N$2:$N$22,各类选项!O$2:O$22))</f>
        <v/>
      </c>
      <c r="N278" s="126"/>
      <c r="O278" s="127"/>
      <c r="P278" s="128"/>
      <c r="Q278" s="128"/>
      <c r="R278" s="128"/>
      <c r="S278" s="128"/>
      <c r="T278" s="128"/>
      <c r="U278" s="126" t="str">
        <f>IF(I278="","",_xlfn.XLOOKUP($I278,各类选项!$N$2:$N$22,各类选项!P$2:P$22))</f>
        <v/>
      </c>
      <c r="V278" s="126"/>
      <c r="W278" s="129"/>
      <c r="X278" s="130"/>
      <c r="Y278" s="130"/>
      <c r="Z278" s="130"/>
      <c r="AA278" s="130"/>
      <c r="AB278" s="130"/>
      <c r="AC278" s="126" t="str">
        <f>IF(I278="","",_xlfn.XLOOKUP($I278,各类选项!$N$2:$N$22,各类选项!Q$2:Q$22))</f>
        <v/>
      </c>
      <c r="AD278" s="126"/>
      <c r="AE278" s="127"/>
      <c r="AF278" s="128"/>
      <c r="AG278" s="128"/>
      <c r="AH278" s="128"/>
      <c r="AI278" s="128"/>
      <c r="AJ278" s="128"/>
      <c r="AK278" s="126" t="str">
        <f>IF(I278="","",_xlfn.XLOOKUP($I278,各类选项!$N$2:$N$22,各类选项!R$2:R$22))</f>
        <v/>
      </c>
      <c r="AL278" s="126"/>
      <c r="AM278" s="129"/>
      <c r="AN278" s="130"/>
      <c r="AO278" s="130"/>
      <c r="AP278" s="130"/>
      <c r="AQ278" s="130"/>
      <c r="AR278" s="130"/>
      <c r="AS278" s="126" t="str">
        <f>IF(原始数据!L278="","",原始数据!L278)</f>
        <v/>
      </c>
      <c r="AT278" s="126" t="str">
        <f>IF(原始数据!AZ278="","",原始数据!AZ278)</f>
        <v/>
      </c>
      <c r="AU278" s="131"/>
      <c r="AV278" s="131"/>
      <c r="AW278" s="131"/>
      <c r="AX278" s="131"/>
      <c r="AY278" s="132"/>
      <c r="AZ278" s="133"/>
      <c r="BA278" s="133"/>
    </row>
    <row r="279" spans="1:55">
      <c r="A279" s="115">
        <f>输入错误检查!B278+_xlfn.IFS(K279="",0,K279=0,0,K279=1,1)</f>
        <v>0</v>
      </c>
      <c r="C279" s="125" t="str">
        <f>IF(原始数据!B279="","",原始数据!B279)</f>
        <v/>
      </c>
      <c r="D279" s="125" t="str">
        <f>IF(原始数据!C279="","",原始数据!C279)</f>
        <v/>
      </c>
      <c r="E279" s="125" t="str">
        <f>IF(原始数据!D279="","",原始数据!D279)</f>
        <v/>
      </c>
      <c r="F279" s="125" t="str">
        <f>IF(原始数据!E279="","",原始数据!E279)</f>
        <v/>
      </c>
      <c r="G279" s="125" t="str">
        <f>IF(原始数据!F279="","",原始数据!F279)</f>
        <v/>
      </c>
      <c r="H279" s="125">
        <f>IF(原始数据!G279="","",原始数据!G279)</f>
        <v>1</v>
      </c>
      <c r="I279" s="125" t="str">
        <f>原始数据!J279</f>
        <v/>
      </c>
      <c r="J279" s="125" t="str">
        <f>IF((原始数据!V279)="","",4-原始数据!V279)</f>
        <v/>
      </c>
      <c r="K279" s="125" t="str">
        <f t="shared" si="10"/>
        <v/>
      </c>
      <c r="L279" s="125">
        <f t="shared" si="11"/>
        <v>0</v>
      </c>
      <c r="M279" s="126" t="str">
        <f>IF(I279="","",_xlfn.XLOOKUP($I279,各类选项!$N$2:$N$22,各类选项!O$2:O$22))</f>
        <v/>
      </c>
      <c r="N279" s="139"/>
      <c r="O279" s="129"/>
      <c r="P279" s="130"/>
      <c r="Q279" s="130"/>
      <c r="R279" s="130"/>
      <c r="S279" s="130"/>
      <c r="T279" s="130"/>
      <c r="U279" s="126" t="str">
        <f>IF(I279="","",_xlfn.XLOOKUP($I279,各类选项!$N$2:$N$22,各类选项!P$2:P$22))</f>
        <v/>
      </c>
      <c r="V279" s="139"/>
      <c r="W279" s="127"/>
      <c r="X279" s="128"/>
      <c r="Y279" s="128"/>
      <c r="Z279" s="128"/>
      <c r="AA279" s="128"/>
      <c r="AB279" s="128"/>
      <c r="AC279" s="126" t="str">
        <f>IF(I279="","",_xlfn.XLOOKUP($I279,各类选项!$N$2:$N$22,各类选项!Q$2:Q$22))</f>
        <v/>
      </c>
      <c r="AD279" s="139"/>
      <c r="AE279" s="129"/>
      <c r="AF279" s="130"/>
      <c r="AG279" s="130"/>
      <c r="AH279" s="130"/>
      <c r="AI279" s="130"/>
      <c r="AJ279" s="130"/>
      <c r="AK279" s="126" t="str">
        <f>IF(I279="","",_xlfn.XLOOKUP($I279,各类选项!$N$2:$N$22,各类选项!R$2:R$22))</f>
        <v/>
      </c>
      <c r="AL279" s="139"/>
      <c r="AM279" s="127"/>
      <c r="AN279" s="128"/>
      <c r="AO279" s="128"/>
      <c r="AP279" s="128"/>
      <c r="AQ279" s="128"/>
      <c r="AR279" s="128"/>
      <c r="AS279" s="126" t="str">
        <f>IF(原始数据!L279="","",原始数据!L279)</f>
        <v/>
      </c>
      <c r="AT279" s="126" t="str">
        <f>IF(原始数据!AZ279="","",原始数据!AZ279)</f>
        <v/>
      </c>
      <c r="AU279" s="137"/>
      <c r="AV279" s="137"/>
      <c r="AW279" s="137"/>
      <c r="AX279" s="137"/>
      <c r="AY279" s="138"/>
      <c r="AZ279" s="133"/>
      <c r="BA279" s="133"/>
      <c r="BB279" s="134"/>
      <c r="BC279" s="134"/>
    </row>
    <row r="280" spans="1:55">
      <c r="A280" s="115">
        <f>输入错误检查!B279+_xlfn.IFS(K280="",0,K280=0,0,K280=1,1)</f>
        <v>0</v>
      </c>
      <c r="C280" s="125" t="str">
        <f>IF(原始数据!B280="","",原始数据!B280)</f>
        <v/>
      </c>
      <c r="D280" s="125" t="str">
        <f>IF(原始数据!C280="","",原始数据!C280)</f>
        <v/>
      </c>
      <c r="E280" s="125" t="str">
        <f>IF(原始数据!D280="","",原始数据!D280)</f>
        <v/>
      </c>
      <c r="F280" s="125" t="str">
        <f>IF(原始数据!E280="","",原始数据!E280)</f>
        <v/>
      </c>
      <c r="G280" s="125" t="str">
        <f>IF(原始数据!F280="","",原始数据!F280)</f>
        <v/>
      </c>
      <c r="H280" s="125">
        <f>IF(原始数据!G280="","",原始数据!G280)</f>
        <v>1</v>
      </c>
      <c r="I280" s="125" t="str">
        <f>原始数据!J280</f>
        <v/>
      </c>
      <c r="J280" s="125" t="str">
        <f>IF((原始数据!V280)="","",4-原始数据!V280)</f>
        <v/>
      </c>
      <c r="K280" s="125" t="str">
        <f t="shared" si="10"/>
        <v/>
      </c>
      <c r="L280" s="125">
        <f t="shared" si="11"/>
        <v>0</v>
      </c>
      <c r="M280" s="126" t="str">
        <f>IF(I280="","",_xlfn.XLOOKUP($I280,各类选项!$N$2:$N$22,各类选项!O$2:O$22))</f>
        <v/>
      </c>
      <c r="N280" s="139"/>
      <c r="O280" s="129"/>
      <c r="P280" s="130"/>
      <c r="Q280" s="130"/>
      <c r="R280" s="130"/>
      <c r="S280" s="130"/>
      <c r="T280" s="130"/>
      <c r="U280" s="126" t="str">
        <f>IF(I280="","",_xlfn.XLOOKUP($I280,各类选项!$N$2:$N$22,各类选项!P$2:P$22))</f>
        <v/>
      </c>
      <c r="V280" s="139"/>
      <c r="W280" s="127"/>
      <c r="X280" s="128"/>
      <c r="Y280" s="128"/>
      <c r="Z280" s="128"/>
      <c r="AA280" s="128"/>
      <c r="AB280" s="128"/>
      <c r="AC280" s="126" t="str">
        <f>IF(I280="","",_xlfn.XLOOKUP($I280,各类选项!$N$2:$N$22,各类选项!Q$2:Q$22))</f>
        <v/>
      </c>
      <c r="AD280" s="139"/>
      <c r="AE280" s="129"/>
      <c r="AF280" s="130"/>
      <c r="AG280" s="130"/>
      <c r="AH280" s="130"/>
      <c r="AI280" s="130"/>
      <c r="AJ280" s="130"/>
      <c r="AK280" s="126" t="str">
        <f>IF(I280="","",_xlfn.XLOOKUP($I280,各类选项!$N$2:$N$22,各类选项!R$2:R$22))</f>
        <v/>
      </c>
      <c r="AL280" s="139"/>
      <c r="AM280" s="127"/>
      <c r="AN280" s="128"/>
      <c r="AO280" s="128"/>
      <c r="AP280" s="128"/>
      <c r="AQ280" s="128"/>
      <c r="AR280" s="128"/>
      <c r="AS280" s="126" t="str">
        <f>IF(原始数据!L280="","",原始数据!L280)</f>
        <v/>
      </c>
      <c r="AT280" s="126" t="str">
        <f>IF(原始数据!AZ280="","",原始数据!AZ280)</f>
        <v/>
      </c>
      <c r="AU280" s="137"/>
      <c r="AV280" s="137"/>
      <c r="AW280" s="137"/>
      <c r="AX280" s="137"/>
      <c r="AY280" s="138"/>
      <c r="AZ280" s="133"/>
      <c r="BA280" s="133"/>
      <c r="BB280" s="95"/>
      <c r="BC280" s="95"/>
    </row>
    <row r="281" spans="1:55">
      <c r="A281" s="115">
        <f>输入错误检查!B280+_xlfn.IFS(K281="",0,K281=0,0,K281=1,1)</f>
        <v>0</v>
      </c>
      <c r="C281" s="125" t="str">
        <f>IF(原始数据!B281="","",原始数据!B281)</f>
        <v/>
      </c>
      <c r="D281" s="125" t="str">
        <f>IF(原始数据!C281="","",原始数据!C281)</f>
        <v/>
      </c>
      <c r="E281" s="125" t="str">
        <f>IF(原始数据!D281="","",原始数据!D281)</f>
        <v/>
      </c>
      <c r="F281" s="125" t="str">
        <f>IF(原始数据!E281="","",原始数据!E281)</f>
        <v/>
      </c>
      <c r="G281" s="125" t="str">
        <f>IF(原始数据!F281="","",原始数据!F281)</f>
        <v/>
      </c>
      <c r="H281" s="125">
        <f>IF(原始数据!G281="","",原始数据!G281)</f>
        <v>2</v>
      </c>
      <c r="I281" s="125" t="str">
        <f>原始数据!J281</f>
        <v/>
      </c>
      <c r="J281" s="125" t="str">
        <f>IF((原始数据!V281)="","",4-原始数据!V281)</f>
        <v/>
      </c>
      <c r="K281" s="125" t="str">
        <f t="shared" si="10"/>
        <v/>
      </c>
      <c r="L281" s="125">
        <f t="shared" si="11"/>
        <v>0</v>
      </c>
      <c r="M281" s="126" t="str">
        <f>IF(I281="","",_xlfn.XLOOKUP($I281,各类选项!$N$2:$N$22,各类选项!O$2:O$22))</f>
        <v/>
      </c>
      <c r="N281" s="139"/>
      <c r="O281" s="129"/>
      <c r="P281" s="130"/>
      <c r="Q281" s="130"/>
      <c r="R281" s="130"/>
      <c r="S281" s="130"/>
      <c r="T281" s="130"/>
      <c r="U281" s="126" t="str">
        <f>IF(I281="","",_xlfn.XLOOKUP($I281,各类选项!$N$2:$N$22,各类选项!P$2:P$22))</f>
        <v/>
      </c>
      <c r="V281" s="139"/>
      <c r="W281" s="127"/>
      <c r="X281" s="128"/>
      <c r="Y281" s="128"/>
      <c r="Z281" s="128"/>
      <c r="AA281" s="128"/>
      <c r="AB281" s="128"/>
      <c r="AC281" s="126" t="str">
        <f>IF(I281="","",_xlfn.XLOOKUP($I281,各类选项!$N$2:$N$22,各类选项!Q$2:Q$22))</f>
        <v/>
      </c>
      <c r="AD281" s="139"/>
      <c r="AE281" s="129"/>
      <c r="AF281" s="130"/>
      <c r="AG281" s="130"/>
      <c r="AH281" s="130"/>
      <c r="AI281" s="130"/>
      <c r="AJ281" s="130"/>
      <c r="AK281" s="126" t="str">
        <f>IF(I281="","",_xlfn.XLOOKUP($I281,各类选项!$N$2:$N$22,各类选项!R$2:R$22))</f>
        <v/>
      </c>
      <c r="AL281" s="139"/>
      <c r="AM281" s="127"/>
      <c r="AN281" s="128"/>
      <c r="AO281" s="128"/>
      <c r="AP281" s="128"/>
      <c r="AQ281" s="128"/>
      <c r="AR281" s="128"/>
      <c r="AS281" s="126" t="str">
        <f>IF(原始数据!L281="","",原始数据!L281)</f>
        <v/>
      </c>
      <c r="AT281" s="126" t="str">
        <f>IF(原始数据!AZ281="","",原始数据!AZ281)</f>
        <v/>
      </c>
      <c r="AU281" s="137"/>
      <c r="AV281" s="137"/>
      <c r="AW281" s="137"/>
      <c r="AX281" s="137"/>
      <c r="AY281" s="138"/>
      <c r="AZ281" s="133"/>
      <c r="BA281" s="133"/>
      <c r="BB281" s="95"/>
      <c r="BC281" s="95"/>
    </row>
    <row r="282" spans="1:55">
      <c r="A282" s="115">
        <f>输入错误检查!B281+_xlfn.IFS(K282="",0,K282=0,0,K282=1,1)</f>
        <v>0</v>
      </c>
      <c r="C282" s="125" t="str">
        <f>IF(原始数据!B282="","",原始数据!B282)</f>
        <v/>
      </c>
      <c r="D282" s="125" t="str">
        <f>IF(原始数据!C282="","",原始数据!C282)</f>
        <v/>
      </c>
      <c r="E282" s="125" t="str">
        <f>IF(原始数据!D282="","",原始数据!D282)</f>
        <v/>
      </c>
      <c r="F282" s="125" t="str">
        <f>IF(原始数据!E282="","",原始数据!E282)</f>
        <v/>
      </c>
      <c r="G282" s="125" t="str">
        <f>IF(原始数据!F282="","",原始数据!F282)</f>
        <v/>
      </c>
      <c r="H282" s="125">
        <f>IF(原始数据!G282="","",原始数据!G282)</f>
        <v>2</v>
      </c>
      <c r="I282" s="125" t="str">
        <f>原始数据!J282</f>
        <v/>
      </c>
      <c r="J282" s="125" t="str">
        <f>IF((原始数据!V282)="","",4-原始数据!V282)</f>
        <v/>
      </c>
      <c r="K282" s="125" t="str">
        <f t="shared" si="10"/>
        <v/>
      </c>
      <c r="L282" s="125">
        <f t="shared" si="11"/>
        <v>0</v>
      </c>
      <c r="M282" s="126" t="str">
        <f>IF(I282="","",_xlfn.XLOOKUP($I282,各类选项!$N$2:$N$22,各类选项!O$2:O$22))</f>
        <v/>
      </c>
      <c r="N282" s="139"/>
      <c r="O282" s="129"/>
      <c r="P282" s="130"/>
      <c r="Q282" s="130"/>
      <c r="R282" s="130"/>
      <c r="S282" s="130"/>
      <c r="T282" s="130"/>
      <c r="U282" s="126" t="str">
        <f>IF(I282="","",_xlfn.XLOOKUP($I282,各类选项!$N$2:$N$22,各类选项!P$2:P$22))</f>
        <v/>
      </c>
      <c r="V282" s="139"/>
      <c r="W282" s="127"/>
      <c r="X282" s="128"/>
      <c r="Y282" s="128"/>
      <c r="Z282" s="128"/>
      <c r="AA282" s="128"/>
      <c r="AB282" s="128"/>
      <c r="AC282" s="126" t="str">
        <f>IF(I282="","",_xlfn.XLOOKUP($I282,各类选项!$N$2:$N$22,各类选项!Q$2:Q$22))</f>
        <v/>
      </c>
      <c r="AD282" s="139"/>
      <c r="AE282" s="129"/>
      <c r="AF282" s="130"/>
      <c r="AG282" s="130"/>
      <c r="AH282" s="130"/>
      <c r="AI282" s="130"/>
      <c r="AJ282" s="130"/>
      <c r="AK282" s="126" t="str">
        <f>IF(I282="","",_xlfn.XLOOKUP($I282,各类选项!$N$2:$N$22,各类选项!R$2:R$22))</f>
        <v/>
      </c>
      <c r="AL282" s="139"/>
      <c r="AM282" s="127"/>
      <c r="AN282" s="128"/>
      <c r="AO282" s="128"/>
      <c r="AP282" s="128"/>
      <c r="AQ282" s="128"/>
      <c r="AR282" s="128"/>
      <c r="AS282" s="126" t="str">
        <f>IF(原始数据!L282="","",原始数据!L282)</f>
        <v/>
      </c>
      <c r="AT282" s="126" t="str">
        <f>IF(原始数据!AZ282="","",原始数据!AZ282)</f>
        <v/>
      </c>
      <c r="AU282" s="137"/>
      <c r="AV282" s="137"/>
      <c r="AW282" s="137"/>
      <c r="AX282" s="137"/>
      <c r="AY282" s="138"/>
      <c r="AZ282" s="133"/>
      <c r="BA282" s="133"/>
      <c r="BB282" s="95"/>
      <c r="BC282" s="95"/>
    </row>
    <row r="283" spans="1:55">
      <c r="A283" s="115">
        <f>输入错误检查!B282+_xlfn.IFS(K283="",0,K283=0,0,K283=1,1)</f>
        <v>0</v>
      </c>
      <c r="C283" s="125" t="str">
        <f>IF(原始数据!B283="","",原始数据!B283)</f>
        <v/>
      </c>
      <c r="D283" s="125" t="str">
        <f>IF(原始数据!C283="","",原始数据!C283)</f>
        <v/>
      </c>
      <c r="E283" s="125" t="str">
        <f>IF(原始数据!D283="","",原始数据!D283)</f>
        <v/>
      </c>
      <c r="F283" s="125" t="str">
        <f>IF(原始数据!E283="","",原始数据!E283)</f>
        <v/>
      </c>
      <c r="G283" s="125" t="str">
        <f>IF(原始数据!F283="","",原始数据!F283)</f>
        <v/>
      </c>
      <c r="H283" s="125">
        <f>IF(原始数据!G283="","",原始数据!G283)</f>
        <v>3</v>
      </c>
      <c r="I283" s="125" t="str">
        <f>原始数据!J283</f>
        <v/>
      </c>
      <c r="J283" s="125" t="str">
        <f>IF((原始数据!V283)="","",4-原始数据!V283)</f>
        <v/>
      </c>
      <c r="K283" s="125" t="str">
        <f t="shared" si="10"/>
        <v/>
      </c>
      <c r="L283" s="125">
        <f t="shared" si="11"/>
        <v>0</v>
      </c>
      <c r="M283" s="126" t="str">
        <f>IF(I283="","",_xlfn.XLOOKUP($I283,各类选项!$N$2:$N$22,各类选项!O$2:O$22))</f>
        <v/>
      </c>
      <c r="N283" s="139"/>
      <c r="O283" s="129"/>
      <c r="P283" s="130"/>
      <c r="Q283" s="130"/>
      <c r="R283" s="130"/>
      <c r="S283" s="130"/>
      <c r="T283" s="130"/>
      <c r="U283" s="126" t="str">
        <f>IF(I283="","",_xlfn.XLOOKUP($I283,各类选项!$N$2:$N$22,各类选项!P$2:P$22))</f>
        <v/>
      </c>
      <c r="V283" s="139"/>
      <c r="W283" s="127"/>
      <c r="X283" s="128"/>
      <c r="Y283" s="128"/>
      <c r="Z283" s="128"/>
      <c r="AA283" s="128"/>
      <c r="AB283" s="128"/>
      <c r="AC283" s="126" t="str">
        <f>IF(I283="","",_xlfn.XLOOKUP($I283,各类选项!$N$2:$N$22,各类选项!Q$2:Q$22))</f>
        <v/>
      </c>
      <c r="AD283" s="139"/>
      <c r="AE283" s="129"/>
      <c r="AF283" s="130"/>
      <c r="AG283" s="130"/>
      <c r="AH283" s="130"/>
      <c r="AI283" s="130"/>
      <c r="AJ283" s="130"/>
      <c r="AK283" s="126" t="str">
        <f>IF(I283="","",_xlfn.XLOOKUP($I283,各类选项!$N$2:$N$22,各类选项!R$2:R$22))</f>
        <v/>
      </c>
      <c r="AL283" s="139"/>
      <c r="AM283" s="127"/>
      <c r="AN283" s="128"/>
      <c r="AO283" s="128"/>
      <c r="AP283" s="128"/>
      <c r="AQ283" s="128"/>
      <c r="AR283" s="128"/>
      <c r="AS283" s="126" t="str">
        <f>IF(原始数据!L283="","",原始数据!L283)</f>
        <v/>
      </c>
      <c r="AT283" s="126" t="str">
        <f>IF(原始数据!AZ283="","",原始数据!AZ283)</f>
        <v/>
      </c>
      <c r="AU283" s="137"/>
      <c r="AV283" s="137"/>
      <c r="AW283" s="137"/>
      <c r="AX283" s="137"/>
      <c r="AY283" s="138"/>
      <c r="AZ283" s="133"/>
      <c r="BA283" s="133"/>
      <c r="BB283" s="95"/>
      <c r="BC283" s="95"/>
    </row>
    <row r="284" spans="1:55">
      <c r="A284" s="115">
        <f>输入错误检查!B283+_xlfn.IFS(K284="",0,K284=0,0,K284=1,1)</f>
        <v>0</v>
      </c>
      <c r="C284" s="125" t="str">
        <f>IF(原始数据!B284="","",原始数据!B284)</f>
        <v/>
      </c>
      <c r="D284" s="125" t="str">
        <f>IF(原始数据!C284="","",原始数据!C284)</f>
        <v/>
      </c>
      <c r="E284" s="125" t="str">
        <f>IF(原始数据!D284="","",原始数据!D284)</f>
        <v/>
      </c>
      <c r="F284" s="125" t="str">
        <f>IF(原始数据!E284="","",原始数据!E284)</f>
        <v/>
      </c>
      <c r="G284" s="125" t="str">
        <f>IF(原始数据!F284="","",原始数据!F284)</f>
        <v/>
      </c>
      <c r="H284" s="125">
        <f>IF(原始数据!G284="","",原始数据!G284)</f>
        <v>3</v>
      </c>
      <c r="I284" s="125" t="str">
        <f>原始数据!J284</f>
        <v/>
      </c>
      <c r="J284" s="125" t="str">
        <f>IF((原始数据!V284)="","",4-原始数据!V284)</f>
        <v/>
      </c>
      <c r="K284" s="125" t="str">
        <f t="shared" si="10"/>
        <v/>
      </c>
      <c r="L284" s="125">
        <f t="shared" si="11"/>
        <v>0</v>
      </c>
      <c r="M284" s="126" t="str">
        <f>IF(I284="","",_xlfn.XLOOKUP($I284,各类选项!$N$2:$N$22,各类选项!O$2:O$22))</f>
        <v/>
      </c>
      <c r="N284" s="139"/>
      <c r="O284" s="129"/>
      <c r="P284" s="130"/>
      <c r="Q284" s="130"/>
      <c r="R284" s="130"/>
      <c r="S284" s="130"/>
      <c r="T284" s="130"/>
      <c r="U284" s="126" t="str">
        <f>IF(I284="","",_xlfn.XLOOKUP($I284,各类选项!$N$2:$N$22,各类选项!P$2:P$22))</f>
        <v/>
      </c>
      <c r="V284" s="139"/>
      <c r="W284" s="127"/>
      <c r="X284" s="128"/>
      <c r="Y284" s="128"/>
      <c r="Z284" s="128"/>
      <c r="AA284" s="128"/>
      <c r="AB284" s="128"/>
      <c r="AC284" s="126" t="str">
        <f>IF(I284="","",_xlfn.XLOOKUP($I284,各类选项!$N$2:$N$22,各类选项!Q$2:Q$22))</f>
        <v/>
      </c>
      <c r="AD284" s="139"/>
      <c r="AE284" s="129"/>
      <c r="AF284" s="130"/>
      <c r="AG284" s="130"/>
      <c r="AH284" s="130"/>
      <c r="AI284" s="130"/>
      <c r="AJ284" s="130"/>
      <c r="AK284" s="126" t="str">
        <f>IF(I284="","",_xlfn.XLOOKUP($I284,各类选项!$N$2:$N$22,各类选项!R$2:R$22))</f>
        <v/>
      </c>
      <c r="AL284" s="139"/>
      <c r="AM284" s="127"/>
      <c r="AN284" s="128"/>
      <c r="AO284" s="128"/>
      <c r="AP284" s="128"/>
      <c r="AQ284" s="128"/>
      <c r="AR284" s="128"/>
      <c r="AS284" s="126" t="str">
        <f>IF(原始数据!L284="","",原始数据!L284)</f>
        <v/>
      </c>
      <c r="AT284" s="126" t="str">
        <f>IF(原始数据!AZ284="","",原始数据!AZ284)</f>
        <v/>
      </c>
      <c r="AU284" s="137"/>
      <c r="AV284" s="137"/>
      <c r="AW284" s="137"/>
      <c r="AX284" s="137"/>
      <c r="AY284" s="138"/>
      <c r="AZ284" s="133"/>
      <c r="BA284" s="133"/>
      <c r="BB284" s="95"/>
      <c r="BC284" s="95"/>
    </row>
    <row r="285" spans="1:55">
      <c r="A285" s="115">
        <f>输入错误检查!B284+_xlfn.IFS(K285="",0,K285=0,0,K285=1,1)</f>
        <v>0</v>
      </c>
      <c r="C285" s="125" t="str">
        <f>IF(原始数据!B285="","",原始数据!B285)</f>
        <v/>
      </c>
      <c r="D285" s="125" t="str">
        <f>IF(原始数据!C285="","",原始数据!C285)</f>
        <v/>
      </c>
      <c r="E285" s="125" t="str">
        <f>IF(原始数据!D285="","",原始数据!D285)</f>
        <v/>
      </c>
      <c r="F285" s="125" t="str">
        <f>IF(原始数据!E285="","",原始数据!E285)</f>
        <v/>
      </c>
      <c r="G285" s="125" t="str">
        <f>IF(原始数据!F285="","",原始数据!F285)</f>
        <v/>
      </c>
      <c r="H285" s="125">
        <f>IF(原始数据!G285="","",原始数据!G285)</f>
        <v>4</v>
      </c>
      <c r="I285" s="125" t="str">
        <f>原始数据!J285</f>
        <v/>
      </c>
      <c r="J285" s="125" t="str">
        <f>IF((原始数据!V285)="","",4-原始数据!V285)</f>
        <v/>
      </c>
      <c r="K285" s="125" t="str">
        <f t="shared" si="10"/>
        <v/>
      </c>
      <c r="L285" s="125">
        <f t="shared" si="11"/>
        <v>0</v>
      </c>
      <c r="M285" s="126" t="str">
        <f>IF(I285="","",_xlfn.XLOOKUP($I285,各类选项!$N$2:$N$22,各类选项!O$2:O$22))</f>
        <v/>
      </c>
      <c r="N285" s="139"/>
      <c r="O285" s="129"/>
      <c r="P285" s="130"/>
      <c r="Q285" s="130"/>
      <c r="R285" s="130"/>
      <c r="S285" s="130"/>
      <c r="T285" s="130"/>
      <c r="U285" s="126" t="str">
        <f>IF(I285="","",_xlfn.XLOOKUP($I285,各类选项!$N$2:$N$22,各类选项!P$2:P$22))</f>
        <v/>
      </c>
      <c r="V285" s="139"/>
      <c r="W285" s="127"/>
      <c r="X285" s="128"/>
      <c r="Y285" s="128"/>
      <c r="Z285" s="128"/>
      <c r="AA285" s="128"/>
      <c r="AB285" s="128"/>
      <c r="AC285" s="126" t="str">
        <f>IF(I285="","",_xlfn.XLOOKUP($I285,各类选项!$N$2:$N$22,各类选项!Q$2:Q$22))</f>
        <v/>
      </c>
      <c r="AD285" s="139"/>
      <c r="AE285" s="129"/>
      <c r="AF285" s="130"/>
      <c r="AG285" s="130"/>
      <c r="AH285" s="130"/>
      <c r="AI285" s="130"/>
      <c r="AJ285" s="130"/>
      <c r="AK285" s="126" t="str">
        <f>IF(I285="","",_xlfn.XLOOKUP($I285,各类选项!$N$2:$N$22,各类选项!R$2:R$22))</f>
        <v/>
      </c>
      <c r="AL285" s="139"/>
      <c r="AM285" s="127"/>
      <c r="AN285" s="128"/>
      <c r="AO285" s="128"/>
      <c r="AP285" s="128"/>
      <c r="AQ285" s="128"/>
      <c r="AR285" s="128"/>
      <c r="AS285" s="126" t="str">
        <f>IF(原始数据!L285="","",原始数据!L285)</f>
        <v/>
      </c>
      <c r="AT285" s="126" t="str">
        <f>IF(原始数据!AZ285="","",原始数据!AZ285)</f>
        <v/>
      </c>
      <c r="AU285" s="137"/>
      <c r="AV285" s="137"/>
      <c r="AW285" s="137"/>
      <c r="AX285" s="137"/>
      <c r="AY285" s="138"/>
      <c r="AZ285" s="133"/>
      <c r="BA285" s="133"/>
      <c r="BB285" s="95"/>
      <c r="BC285" s="95"/>
    </row>
    <row r="286" spans="1:55">
      <c r="A286" s="115">
        <f>输入错误检查!B285+_xlfn.IFS(K286="",0,K286=0,0,K286=1,1)</f>
        <v>0</v>
      </c>
      <c r="C286" s="125" t="str">
        <f>IF(原始数据!B286="","",原始数据!B286)</f>
        <v/>
      </c>
      <c r="D286" s="125" t="str">
        <f>IF(原始数据!C286="","",原始数据!C286)</f>
        <v/>
      </c>
      <c r="E286" s="125" t="str">
        <f>IF(原始数据!D286="","",原始数据!D286)</f>
        <v/>
      </c>
      <c r="F286" s="125" t="str">
        <f>IF(原始数据!E286="","",原始数据!E286)</f>
        <v/>
      </c>
      <c r="G286" s="125" t="str">
        <f>IF(原始数据!F286="","",原始数据!F286)</f>
        <v/>
      </c>
      <c r="H286" s="125">
        <f>IF(原始数据!G286="","",原始数据!G286)</f>
        <v>4</v>
      </c>
      <c r="I286" s="125" t="str">
        <f>原始数据!J286</f>
        <v/>
      </c>
      <c r="J286" s="125" t="str">
        <f>IF((原始数据!V286)="","",4-原始数据!V286)</f>
        <v/>
      </c>
      <c r="K286" s="125" t="str">
        <f t="shared" si="10"/>
        <v/>
      </c>
      <c r="L286" s="125">
        <f t="shared" si="11"/>
        <v>0</v>
      </c>
      <c r="M286" s="126" t="str">
        <f>IF(I286="","",_xlfn.XLOOKUP($I286,各类选项!$N$2:$N$22,各类选项!O$2:O$22))</f>
        <v/>
      </c>
      <c r="N286" s="139"/>
      <c r="O286" s="129"/>
      <c r="P286" s="130"/>
      <c r="Q286" s="130"/>
      <c r="R286" s="130"/>
      <c r="S286" s="130"/>
      <c r="T286" s="130"/>
      <c r="U286" s="126" t="str">
        <f>IF(I286="","",_xlfn.XLOOKUP($I286,各类选项!$N$2:$N$22,各类选项!P$2:P$22))</f>
        <v/>
      </c>
      <c r="V286" s="139"/>
      <c r="W286" s="127"/>
      <c r="X286" s="128"/>
      <c r="Y286" s="128"/>
      <c r="Z286" s="128"/>
      <c r="AA286" s="128"/>
      <c r="AB286" s="128"/>
      <c r="AC286" s="126" t="str">
        <f>IF(I286="","",_xlfn.XLOOKUP($I286,各类选项!$N$2:$N$22,各类选项!Q$2:Q$22))</f>
        <v/>
      </c>
      <c r="AD286" s="139"/>
      <c r="AE286" s="129"/>
      <c r="AF286" s="130"/>
      <c r="AG286" s="130"/>
      <c r="AH286" s="130"/>
      <c r="AI286" s="130"/>
      <c r="AJ286" s="130"/>
      <c r="AK286" s="126" t="str">
        <f>IF(I286="","",_xlfn.XLOOKUP($I286,各类选项!$N$2:$N$22,各类选项!R$2:R$22))</f>
        <v/>
      </c>
      <c r="AL286" s="139"/>
      <c r="AM286" s="127"/>
      <c r="AN286" s="128"/>
      <c r="AO286" s="128"/>
      <c r="AP286" s="128"/>
      <c r="AQ286" s="128"/>
      <c r="AR286" s="128"/>
      <c r="AS286" s="126" t="str">
        <f>IF(原始数据!L286="","",原始数据!L286)</f>
        <v/>
      </c>
      <c r="AT286" s="126" t="str">
        <f>IF(原始数据!AZ286="","",原始数据!AZ286)</f>
        <v/>
      </c>
      <c r="AU286" s="137"/>
      <c r="AV286" s="137"/>
      <c r="AW286" s="137"/>
      <c r="AX286" s="137"/>
      <c r="AY286" s="138"/>
      <c r="AZ286" s="133"/>
      <c r="BA286" s="133"/>
      <c r="BB286" s="95"/>
      <c r="BC286" s="95"/>
    </row>
    <row r="287" spans="1:55">
      <c r="A287" s="115">
        <f>输入错误检查!B286+_xlfn.IFS(K287="",0,K287=0,0,K287=1,1)</f>
        <v>0</v>
      </c>
      <c r="C287" s="125" t="str">
        <f>IF(原始数据!B287="","",原始数据!B287)</f>
        <v/>
      </c>
      <c r="D287" s="125" t="str">
        <f>IF(原始数据!C287="","",原始数据!C287)</f>
        <v/>
      </c>
      <c r="E287" s="125" t="str">
        <f>IF(原始数据!D287="","",原始数据!D287)</f>
        <v/>
      </c>
      <c r="F287" s="125" t="str">
        <f>IF(原始数据!E287="","",原始数据!E287)</f>
        <v/>
      </c>
      <c r="G287" s="125" t="str">
        <f>IF(原始数据!F287="","",原始数据!F287)</f>
        <v/>
      </c>
      <c r="H287" s="125">
        <f>IF(原始数据!G287="","",原始数据!G287)</f>
        <v>5</v>
      </c>
      <c r="I287" s="125" t="str">
        <f>原始数据!J287</f>
        <v/>
      </c>
      <c r="J287" s="125" t="str">
        <f>IF((原始数据!V287)="","",4-原始数据!V287)</f>
        <v/>
      </c>
      <c r="K287" s="125" t="str">
        <f t="shared" si="10"/>
        <v/>
      </c>
      <c r="L287" s="125">
        <f t="shared" si="11"/>
        <v>0</v>
      </c>
      <c r="M287" s="126" t="str">
        <f>IF(I287="","",_xlfn.XLOOKUP($I287,各类选项!$N$2:$N$22,各类选项!O$2:O$22))</f>
        <v/>
      </c>
      <c r="N287" s="139"/>
      <c r="O287" s="129"/>
      <c r="P287" s="130"/>
      <c r="Q287" s="130"/>
      <c r="R287" s="130"/>
      <c r="S287" s="130"/>
      <c r="T287" s="130"/>
      <c r="U287" s="126" t="str">
        <f>IF(I287="","",_xlfn.XLOOKUP($I287,各类选项!$N$2:$N$22,各类选项!P$2:P$22))</f>
        <v/>
      </c>
      <c r="V287" s="139"/>
      <c r="W287" s="127"/>
      <c r="X287" s="128"/>
      <c r="Y287" s="128"/>
      <c r="Z287" s="128"/>
      <c r="AA287" s="128"/>
      <c r="AB287" s="128"/>
      <c r="AC287" s="126" t="str">
        <f>IF(I287="","",_xlfn.XLOOKUP($I287,各类选项!$N$2:$N$22,各类选项!Q$2:Q$22))</f>
        <v/>
      </c>
      <c r="AD287" s="139"/>
      <c r="AE287" s="129"/>
      <c r="AF287" s="130"/>
      <c r="AG287" s="130"/>
      <c r="AH287" s="130"/>
      <c r="AI287" s="130"/>
      <c r="AJ287" s="130"/>
      <c r="AK287" s="126" t="str">
        <f>IF(I287="","",_xlfn.XLOOKUP($I287,各类选项!$N$2:$N$22,各类选项!R$2:R$22))</f>
        <v/>
      </c>
      <c r="AL287" s="139"/>
      <c r="AM287" s="127"/>
      <c r="AN287" s="128"/>
      <c r="AO287" s="128"/>
      <c r="AP287" s="128"/>
      <c r="AQ287" s="128"/>
      <c r="AR287" s="128"/>
      <c r="AS287" s="126" t="str">
        <f>IF(原始数据!L287="","",原始数据!L287)</f>
        <v/>
      </c>
      <c r="AT287" s="126" t="str">
        <f>IF(原始数据!AZ287="","",原始数据!AZ287)</f>
        <v/>
      </c>
      <c r="AU287" s="137"/>
      <c r="AV287" s="137"/>
      <c r="AW287" s="137"/>
      <c r="AX287" s="137"/>
      <c r="AY287" s="138"/>
      <c r="AZ287" s="133"/>
      <c r="BA287" s="133"/>
    </row>
    <row r="288" spans="1:55">
      <c r="A288" s="115">
        <f>输入错误检查!B287+_xlfn.IFS(K288="",0,K288=0,0,K288=1,1)</f>
        <v>0</v>
      </c>
      <c r="C288" s="125" t="str">
        <f>IF(原始数据!B288="","",原始数据!B288)</f>
        <v/>
      </c>
      <c r="D288" s="125" t="str">
        <f>IF(原始数据!C288="","",原始数据!C288)</f>
        <v/>
      </c>
      <c r="E288" s="125" t="str">
        <f>IF(原始数据!D288="","",原始数据!D288)</f>
        <v/>
      </c>
      <c r="F288" s="125" t="str">
        <f>IF(原始数据!E288="","",原始数据!E288)</f>
        <v/>
      </c>
      <c r="G288" s="125" t="str">
        <f>IF(原始数据!F288="","",原始数据!F288)</f>
        <v/>
      </c>
      <c r="H288" s="125">
        <f>IF(原始数据!G288="","",原始数据!G288)</f>
        <v>5</v>
      </c>
      <c r="I288" s="125" t="str">
        <f>原始数据!J288</f>
        <v/>
      </c>
      <c r="J288" s="125" t="str">
        <f>IF((原始数据!V288)="","",4-原始数据!V288)</f>
        <v/>
      </c>
      <c r="K288" s="125" t="str">
        <f t="shared" si="10"/>
        <v/>
      </c>
      <c r="L288" s="125">
        <f t="shared" si="11"/>
        <v>0</v>
      </c>
      <c r="M288" s="126" t="str">
        <f>IF(I288="","",_xlfn.XLOOKUP($I288,各类选项!$N$2:$N$22,各类选项!O$2:O$22))</f>
        <v/>
      </c>
      <c r="N288" s="139"/>
      <c r="O288" s="129"/>
      <c r="P288" s="130"/>
      <c r="Q288" s="130"/>
      <c r="R288" s="130"/>
      <c r="S288" s="130"/>
      <c r="T288" s="130"/>
      <c r="U288" s="126" t="str">
        <f>IF(I288="","",_xlfn.XLOOKUP($I288,各类选项!$N$2:$N$22,各类选项!P$2:P$22))</f>
        <v/>
      </c>
      <c r="V288" s="139"/>
      <c r="W288" s="127"/>
      <c r="X288" s="128"/>
      <c r="Y288" s="128"/>
      <c r="Z288" s="128"/>
      <c r="AA288" s="128"/>
      <c r="AB288" s="128"/>
      <c r="AC288" s="126" t="str">
        <f>IF(I288="","",_xlfn.XLOOKUP($I288,各类选项!$N$2:$N$22,各类选项!Q$2:Q$22))</f>
        <v/>
      </c>
      <c r="AD288" s="139"/>
      <c r="AE288" s="129"/>
      <c r="AF288" s="130"/>
      <c r="AG288" s="130"/>
      <c r="AH288" s="130"/>
      <c r="AI288" s="130"/>
      <c r="AJ288" s="130"/>
      <c r="AK288" s="126" t="str">
        <f>IF(I288="","",_xlfn.XLOOKUP($I288,各类选项!$N$2:$N$22,各类选项!R$2:R$22))</f>
        <v/>
      </c>
      <c r="AL288" s="139"/>
      <c r="AM288" s="127"/>
      <c r="AN288" s="128"/>
      <c r="AO288" s="128"/>
      <c r="AP288" s="128"/>
      <c r="AQ288" s="128"/>
      <c r="AR288" s="128"/>
      <c r="AS288" s="126" t="str">
        <f>IF(原始数据!L288="","",原始数据!L288)</f>
        <v/>
      </c>
      <c r="AT288" s="126" t="str">
        <f>IF(原始数据!AZ288="","",原始数据!AZ288)</f>
        <v/>
      </c>
      <c r="AU288" s="137"/>
      <c r="AV288" s="137"/>
      <c r="AW288" s="137"/>
      <c r="AX288" s="137"/>
      <c r="AY288" s="138"/>
      <c r="AZ288" s="133"/>
      <c r="BA288" s="133"/>
    </row>
    <row r="289" spans="1:55">
      <c r="A289" s="115">
        <f>输入错误检查!B288+_xlfn.IFS(K289="",0,K289=0,0,K289=1,1)</f>
        <v>0</v>
      </c>
      <c r="C289" s="125" t="str">
        <f>IF(原始数据!B289="","",原始数据!B289)</f>
        <v/>
      </c>
      <c r="D289" s="125" t="str">
        <f>IF(原始数据!C289="","",原始数据!C289)</f>
        <v/>
      </c>
      <c r="E289" s="125" t="str">
        <f>IF(原始数据!D289="","",原始数据!D289)</f>
        <v/>
      </c>
      <c r="F289" s="125" t="str">
        <f>IF(原始数据!E289="","",原始数据!E289)</f>
        <v/>
      </c>
      <c r="G289" s="125" t="str">
        <f>IF(原始数据!F289="","",原始数据!F289)</f>
        <v/>
      </c>
      <c r="H289" s="125" t="str">
        <f>IF(原始数据!G289="","",原始数据!G289)</f>
        <v>加</v>
      </c>
      <c r="I289" s="125" t="str">
        <f>原始数据!J289</f>
        <v/>
      </c>
      <c r="J289" s="125" t="str">
        <f>IF((原始数据!V289)="","",4-原始数据!V289)</f>
        <v/>
      </c>
      <c r="K289" s="125" t="str">
        <f t="shared" si="10"/>
        <v/>
      </c>
      <c r="L289" s="125">
        <f t="shared" si="11"/>
        <v>0</v>
      </c>
      <c r="M289" s="126" t="str">
        <f>IF(I289="","",_xlfn.XLOOKUP($I289,各类选项!$N$2:$N$22,各类选项!O$2:O$22))</f>
        <v/>
      </c>
      <c r="N289" s="139"/>
      <c r="O289" s="129"/>
      <c r="P289" s="130"/>
      <c r="Q289" s="130"/>
      <c r="R289" s="130"/>
      <c r="S289" s="130"/>
      <c r="T289" s="130"/>
      <c r="U289" s="126" t="str">
        <f>IF(I289="","",_xlfn.XLOOKUP($I289,各类选项!$N$2:$N$22,各类选项!P$2:P$22))</f>
        <v/>
      </c>
      <c r="V289" s="139"/>
      <c r="W289" s="127"/>
      <c r="X289" s="128"/>
      <c r="Y289" s="128"/>
      <c r="Z289" s="128"/>
      <c r="AA289" s="128"/>
      <c r="AB289" s="128"/>
      <c r="AC289" s="126" t="str">
        <f>IF(I289="","",_xlfn.XLOOKUP($I289,各类选项!$N$2:$N$22,各类选项!Q$2:Q$22))</f>
        <v/>
      </c>
      <c r="AD289" s="139"/>
      <c r="AE289" s="129"/>
      <c r="AF289" s="130"/>
      <c r="AG289" s="130"/>
      <c r="AH289" s="130"/>
      <c r="AI289" s="130"/>
      <c r="AJ289" s="130"/>
      <c r="AK289" s="126" t="str">
        <f>IF(I289="","",_xlfn.XLOOKUP($I289,各类选项!$N$2:$N$22,各类选项!R$2:R$22))</f>
        <v/>
      </c>
      <c r="AL289" s="139"/>
      <c r="AM289" s="127"/>
      <c r="AN289" s="128"/>
      <c r="AO289" s="128"/>
      <c r="AP289" s="128"/>
      <c r="AQ289" s="128"/>
      <c r="AR289" s="128"/>
      <c r="AS289" s="126" t="str">
        <f>IF(原始数据!L289="","",原始数据!L289)</f>
        <v/>
      </c>
      <c r="AT289" s="126" t="str">
        <f>IF(原始数据!AZ289="","",原始数据!AZ289)</f>
        <v/>
      </c>
      <c r="AU289" s="137"/>
      <c r="AV289" s="137"/>
      <c r="AW289" s="137"/>
      <c r="AX289" s="137"/>
      <c r="AY289" s="138"/>
      <c r="AZ289" s="133"/>
      <c r="BA289" s="133"/>
    </row>
    <row r="290" spans="1:55">
      <c r="A290" s="115">
        <f>输入错误检查!B289+_xlfn.IFS(K290="",0,K290=0,0,K290=1,1)</f>
        <v>0</v>
      </c>
      <c r="C290" s="125" t="str">
        <f>IF(原始数据!B290="","",原始数据!B290)</f>
        <v/>
      </c>
      <c r="D290" s="125" t="str">
        <f>IF(原始数据!C290="","",原始数据!C290)</f>
        <v/>
      </c>
      <c r="E290" s="125" t="str">
        <f>IF(原始数据!D290="","",原始数据!D290)</f>
        <v/>
      </c>
      <c r="F290" s="125" t="str">
        <f>IF(原始数据!E290="","",原始数据!E290)</f>
        <v/>
      </c>
      <c r="G290" s="125" t="str">
        <f>IF(原始数据!F290="","",原始数据!F290)</f>
        <v/>
      </c>
      <c r="H290" s="125" t="str">
        <f>IF(原始数据!G290="","",原始数据!G290)</f>
        <v>加</v>
      </c>
      <c r="I290" s="125" t="str">
        <f>原始数据!J290</f>
        <v/>
      </c>
      <c r="J290" s="125" t="str">
        <f>IF((原始数据!V290)="","",4-原始数据!V290)</f>
        <v/>
      </c>
      <c r="K290" s="125" t="str">
        <f t="shared" si="10"/>
        <v/>
      </c>
      <c r="L290" s="125">
        <f t="shared" si="11"/>
        <v>0</v>
      </c>
      <c r="M290" s="126" t="str">
        <f>IF(I290="","",_xlfn.XLOOKUP($I290,各类选项!$N$2:$N$22,各类选项!O$2:O$22))</f>
        <v/>
      </c>
      <c r="N290" s="139"/>
      <c r="O290" s="129"/>
      <c r="P290" s="130"/>
      <c r="Q290" s="130"/>
      <c r="R290" s="130"/>
      <c r="S290" s="130"/>
      <c r="T290" s="130"/>
      <c r="U290" s="126" t="str">
        <f>IF(I290="","",_xlfn.XLOOKUP($I290,各类选项!$N$2:$N$22,各类选项!P$2:P$22))</f>
        <v/>
      </c>
      <c r="V290" s="139"/>
      <c r="W290" s="127"/>
      <c r="X290" s="128"/>
      <c r="Y290" s="128"/>
      <c r="Z290" s="128"/>
      <c r="AA290" s="128"/>
      <c r="AB290" s="128"/>
      <c r="AC290" s="126" t="str">
        <f>IF(I290="","",_xlfn.XLOOKUP($I290,各类选项!$N$2:$N$22,各类选项!Q$2:Q$22))</f>
        <v/>
      </c>
      <c r="AD290" s="139"/>
      <c r="AE290" s="129"/>
      <c r="AF290" s="130"/>
      <c r="AG290" s="130"/>
      <c r="AH290" s="130"/>
      <c r="AI290" s="130"/>
      <c r="AJ290" s="130"/>
      <c r="AK290" s="126" t="str">
        <f>IF(I290="","",_xlfn.XLOOKUP($I290,各类选项!$N$2:$N$22,各类选项!R$2:R$22))</f>
        <v/>
      </c>
      <c r="AL290" s="139"/>
      <c r="AM290" s="127"/>
      <c r="AN290" s="128"/>
      <c r="AO290" s="128"/>
      <c r="AP290" s="128"/>
      <c r="AQ290" s="128"/>
      <c r="AR290" s="128"/>
      <c r="AS290" s="126" t="str">
        <f>IF(原始数据!L290="","",原始数据!L290)</f>
        <v/>
      </c>
      <c r="AT290" s="126" t="str">
        <f>IF(原始数据!AZ290="","",原始数据!AZ290)</f>
        <v/>
      </c>
      <c r="AU290" s="137"/>
      <c r="AV290" s="137"/>
      <c r="AW290" s="137"/>
      <c r="AX290" s="137"/>
      <c r="AY290" s="138"/>
      <c r="AZ290" s="133"/>
      <c r="BA290" s="133"/>
    </row>
    <row r="291" spans="1:55">
      <c r="A291" s="115">
        <f>输入错误检查!B290+_xlfn.IFS(K291="",0,K291=0,0,K291=1,1)</f>
        <v>0</v>
      </c>
      <c r="C291" s="125" t="str">
        <f>IF(原始数据!B291="","",原始数据!B291)</f>
        <v/>
      </c>
      <c r="D291" s="125" t="str">
        <f>IF(原始数据!C291="","",原始数据!C291)</f>
        <v/>
      </c>
      <c r="E291" s="125" t="str">
        <f>IF(原始数据!D291="","",原始数据!D291)</f>
        <v/>
      </c>
      <c r="F291" s="125" t="str">
        <f>IF(原始数据!E291="","",原始数据!E291)</f>
        <v/>
      </c>
      <c r="G291" s="125" t="str">
        <f>IF(原始数据!F291="","",原始数据!F291)</f>
        <v/>
      </c>
      <c r="H291" s="125">
        <f>IF(原始数据!G291="","",原始数据!G291)</f>
        <v>1</v>
      </c>
      <c r="I291" s="125" t="str">
        <f>原始数据!J291</f>
        <v/>
      </c>
      <c r="J291" s="125" t="str">
        <f>IF((原始数据!V291)="","",4-原始数据!V291)</f>
        <v/>
      </c>
      <c r="K291" s="125" t="str">
        <f t="shared" si="10"/>
        <v/>
      </c>
      <c r="L291" s="125">
        <f t="shared" si="11"/>
        <v>0</v>
      </c>
      <c r="M291" s="126" t="str">
        <f>IF(I291="","",_xlfn.XLOOKUP($I291,各类选项!$N$2:$N$22,各类选项!O$2:O$22))</f>
        <v/>
      </c>
      <c r="N291" s="126"/>
      <c r="O291" s="127"/>
      <c r="P291" s="128"/>
      <c r="Q291" s="128"/>
      <c r="R291" s="128"/>
      <c r="S291" s="128"/>
      <c r="T291" s="128"/>
      <c r="U291" s="126" t="str">
        <f>IF(I291="","",_xlfn.XLOOKUP($I291,各类选项!$N$2:$N$22,各类选项!P$2:P$22))</f>
        <v/>
      </c>
      <c r="V291" s="126"/>
      <c r="W291" s="129"/>
      <c r="X291" s="130"/>
      <c r="Y291" s="130"/>
      <c r="Z291" s="130"/>
      <c r="AA291" s="130"/>
      <c r="AB291" s="130"/>
      <c r="AC291" s="126" t="str">
        <f>IF(I291="","",_xlfn.XLOOKUP($I291,各类选项!$N$2:$N$22,各类选项!Q$2:Q$22))</f>
        <v/>
      </c>
      <c r="AD291" s="126"/>
      <c r="AE291" s="127"/>
      <c r="AF291" s="128"/>
      <c r="AG291" s="128"/>
      <c r="AH291" s="128"/>
      <c r="AI291" s="128"/>
      <c r="AJ291" s="128"/>
      <c r="AK291" s="126" t="str">
        <f>IF(I291="","",_xlfn.XLOOKUP($I291,各类选项!$N$2:$N$22,各类选项!R$2:R$22))</f>
        <v/>
      </c>
      <c r="AL291" s="126"/>
      <c r="AM291" s="129"/>
      <c r="AN291" s="130"/>
      <c r="AO291" s="130"/>
      <c r="AP291" s="130"/>
      <c r="AQ291" s="130"/>
      <c r="AR291" s="130"/>
      <c r="AS291" s="126" t="str">
        <f>IF(原始数据!L291="","",原始数据!L291)</f>
        <v/>
      </c>
      <c r="AT291" s="126" t="str">
        <f>IF(原始数据!AZ291="","",原始数据!AZ291)</f>
        <v/>
      </c>
      <c r="AU291" s="131"/>
      <c r="AV291" s="131"/>
      <c r="AW291" s="131"/>
      <c r="AX291" s="131"/>
      <c r="AY291" s="132"/>
      <c r="AZ291" s="133"/>
      <c r="BA291" s="133"/>
      <c r="BB291" s="134"/>
      <c r="BC291" s="134"/>
    </row>
    <row r="292" spans="1:55">
      <c r="A292" s="115">
        <f>输入错误检查!B291+_xlfn.IFS(K292="",0,K292=0,0,K292=1,1)</f>
        <v>0</v>
      </c>
      <c r="C292" s="125" t="str">
        <f>IF(原始数据!B292="","",原始数据!B292)</f>
        <v/>
      </c>
      <c r="D292" s="125" t="str">
        <f>IF(原始数据!C292="","",原始数据!C292)</f>
        <v/>
      </c>
      <c r="E292" s="125" t="str">
        <f>IF(原始数据!D292="","",原始数据!D292)</f>
        <v/>
      </c>
      <c r="F292" s="125" t="str">
        <f>IF(原始数据!E292="","",原始数据!E292)</f>
        <v/>
      </c>
      <c r="G292" s="125" t="str">
        <f>IF(原始数据!F292="","",原始数据!F292)</f>
        <v/>
      </c>
      <c r="H292" s="125">
        <f>IF(原始数据!G292="","",原始数据!G292)</f>
        <v>1</v>
      </c>
      <c r="I292" s="125" t="str">
        <f>原始数据!J292</f>
        <v/>
      </c>
      <c r="J292" s="125" t="str">
        <f>IF((原始数据!V292)="","",4-原始数据!V292)</f>
        <v/>
      </c>
      <c r="K292" s="125" t="str">
        <f t="shared" si="10"/>
        <v/>
      </c>
      <c r="L292" s="125">
        <f t="shared" si="11"/>
        <v>0</v>
      </c>
      <c r="M292" s="126" t="str">
        <f>IF(I292="","",_xlfn.XLOOKUP($I292,各类选项!$N$2:$N$22,各类选项!O$2:O$22))</f>
        <v/>
      </c>
      <c r="N292" s="126"/>
      <c r="O292" s="127"/>
      <c r="P292" s="128"/>
      <c r="Q292" s="128"/>
      <c r="R292" s="128"/>
      <c r="S292" s="128"/>
      <c r="T292" s="128"/>
      <c r="U292" s="126" t="str">
        <f>IF(I292="","",_xlfn.XLOOKUP($I292,各类选项!$N$2:$N$22,各类选项!P$2:P$22))</f>
        <v/>
      </c>
      <c r="V292" s="126"/>
      <c r="W292" s="129"/>
      <c r="X292" s="130"/>
      <c r="Y292" s="130"/>
      <c r="Z292" s="130"/>
      <c r="AA292" s="130"/>
      <c r="AB292" s="130"/>
      <c r="AC292" s="126" t="str">
        <f>IF(I292="","",_xlfn.XLOOKUP($I292,各类选项!$N$2:$N$22,各类选项!Q$2:Q$22))</f>
        <v/>
      </c>
      <c r="AD292" s="126"/>
      <c r="AE292" s="127"/>
      <c r="AF292" s="128"/>
      <c r="AG292" s="128"/>
      <c r="AH292" s="128"/>
      <c r="AI292" s="128"/>
      <c r="AJ292" s="128"/>
      <c r="AK292" s="126" t="str">
        <f>IF(I292="","",_xlfn.XLOOKUP($I292,各类选项!$N$2:$N$22,各类选项!R$2:R$22))</f>
        <v/>
      </c>
      <c r="AL292" s="126"/>
      <c r="AM292" s="129"/>
      <c r="AN292" s="130"/>
      <c r="AO292" s="130"/>
      <c r="AP292" s="130"/>
      <c r="AQ292" s="130"/>
      <c r="AR292" s="130"/>
      <c r="AS292" s="126" t="str">
        <f>IF(原始数据!L292="","",原始数据!L292)</f>
        <v/>
      </c>
      <c r="AT292" s="126" t="str">
        <f>IF(原始数据!AZ292="","",原始数据!AZ292)</f>
        <v/>
      </c>
      <c r="AU292" s="131"/>
      <c r="AV292" s="131"/>
      <c r="AW292" s="131"/>
      <c r="AX292" s="131"/>
      <c r="AY292" s="132"/>
      <c r="AZ292" s="133"/>
      <c r="BA292" s="133"/>
      <c r="BB292" s="95"/>
      <c r="BC292" s="95"/>
    </row>
    <row r="293" spans="1:55">
      <c r="A293" s="115">
        <f>输入错误检查!B292+_xlfn.IFS(K293="",0,K293=0,0,K293=1,1)</f>
        <v>0</v>
      </c>
      <c r="C293" s="125" t="str">
        <f>IF(原始数据!B293="","",原始数据!B293)</f>
        <v/>
      </c>
      <c r="D293" s="125" t="str">
        <f>IF(原始数据!C293="","",原始数据!C293)</f>
        <v/>
      </c>
      <c r="E293" s="125" t="str">
        <f>IF(原始数据!D293="","",原始数据!D293)</f>
        <v/>
      </c>
      <c r="F293" s="125" t="str">
        <f>IF(原始数据!E293="","",原始数据!E293)</f>
        <v/>
      </c>
      <c r="G293" s="125" t="str">
        <f>IF(原始数据!F293="","",原始数据!F293)</f>
        <v/>
      </c>
      <c r="H293" s="125">
        <f>IF(原始数据!G293="","",原始数据!G293)</f>
        <v>2</v>
      </c>
      <c r="I293" s="125" t="str">
        <f>原始数据!J293</f>
        <v/>
      </c>
      <c r="J293" s="125" t="str">
        <f>IF((原始数据!V293)="","",4-原始数据!V293)</f>
        <v/>
      </c>
      <c r="K293" s="125" t="str">
        <f t="shared" si="10"/>
        <v/>
      </c>
      <c r="L293" s="125">
        <f t="shared" si="11"/>
        <v>0</v>
      </c>
      <c r="M293" s="126" t="str">
        <f>IF(I293="","",_xlfn.XLOOKUP($I293,各类选项!$N$2:$N$22,各类选项!O$2:O$22))</f>
        <v/>
      </c>
      <c r="N293" s="126"/>
      <c r="O293" s="127"/>
      <c r="P293" s="128"/>
      <c r="Q293" s="128"/>
      <c r="R293" s="128"/>
      <c r="S293" s="128"/>
      <c r="T293" s="128"/>
      <c r="U293" s="126" t="str">
        <f>IF(I293="","",_xlfn.XLOOKUP($I293,各类选项!$N$2:$N$22,各类选项!P$2:P$22))</f>
        <v/>
      </c>
      <c r="V293" s="126"/>
      <c r="W293" s="129"/>
      <c r="X293" s="130"/>
      <c r="Y293" s="130"/>
      <c r="Z293" s="130"/>
      <c r="AA293" s="130"/>
      <c r="AB293" s="130"/>
      <c r="AC293" s="126" t="str">
        <f>IF(I293="","",_xlfn.XLOOKUP($I293,各类选项!$N$2:$N$22,各类选项!Q$2:Q$22))</f>
        <v/>
      </c>
      <c r="AD293" s="126"/>
      <c r="AE293" s="127"/>
      <c r="AF293" s="128"/>
      <c r="AG293" s="128"/>
      <c r="AH293" s="128"/>
      <c r="AI293" s="128"/>
      <c r="AJ293" s="128"/>
      <c r="AK293" s="126" t="str">
        <f>IF(I293="","",_xlfn.XLOOKUP($I293,各类选项!$N$2:$N$22,各类选项!R$2:R$22))</f>
        <v/>
      </c>
      <c r="AL293" s="126"/>
      <c r="AM293" s="129"/>
      <c r="AN293" s="130"/>
      <c r="AO293" s="130"/>
      <c r="AP293" s="130"/>
      <c r="AQ293" s="130"/>
      <c r="AR293" s="130"/>
      <c r="AS293" s="126" t="str">
        <f>IF(原始数据!L293="","",原始数据!L293)</f>
        <v/>
      </c>
      <c r="AT293" s="126" t="str">
        <f>IF(原始数据!AZ293="","",原始数据!AZ293)</f>
        <v/>
      </c>
      <c r="AU293" s="131"/>
      <c r="AV293" s="131"/>
      <c r="AW293" s="131"/>
      <c r="AX293" s="131"/>
      <c r="AY293" s="132"/>
      <c r="AZ293" s="133"/>
      <c r="BA293" s="133"/>
      <c r="BB293" s="95"/>
      <c r="BC293" s="95"/>
    </row>
    <row r="294" spans="1:55">
      <c r="A294" s="115">
        <f>输入错误检查!B293+_xlfn.IFS(K294="",0,K294=0,0,K294=1,1)</f>
        <v>0</v>
      </c>
      <c r="C294" s="125" t="str">
        <f>IF(原始数据!B294="","",原始数据!B294)</f>
        <v/>
      </c>
      <c r="D294" s="125" t="str">
        <f>IF(原始数据!C294="","",原始数据!C294)</f>
        <v/>
      </c>
      <c r="E294" s="125" t="str">
        <f>IF(原始数据!D294="","",原始数据!D294)</f>
        <v/>
      </c>
      <c r="F294" s="125" t="str">
        <f>IF(原始数据!E294="","",原始数据!E294)</f>
        <v/>
      </c>
      <c r="G294" s="125" t="str">
        <f>IF(原始数据!F294="","",原始数据!F294)</f>
        <v/>
      </c>
      <c r="H294" s="125">
        <f>IF(原始数据!G294="","",原始数据!G294)</f>
        <v>2</v>
      </c>
      <c r="I294" s="125" t="str">
        <f>原始数据!J294</f>
        <v/>
      </c>
      <c r="J294" s="125" t="str">
        <f>IF((原始数据!V294)="","",4-原始数据!V294)</f>
        <v/>
      </c>
      <c r="K294" s="125" t="str">
        <f t="shared" si="10"/>
        <v/>
      </c>
      <c r="L294" s="125">
        <f t="shared" si="11"/>
        <v>0</v>
      </c>
      <c r="M294" s="126" t="str">
        <f>IF(I294="","",_xlfn.XLOOKUP($I294,各类选项!$N$2:$N$22,各类选项!O$2:O$22))</f>
        <v/>
      </c>
      <c r="N294" s="126"/>
      <c r="O294" s="127"/>
      <c r="P294" s="128"/>
      <c r="Q294" s="128"/>
      <c r="R294" s="128"/>
      <c r="S294" s="128"/>
      <c r="T294" s="128"/>
      <c r="U294" s="126" t="str">
        <f>IF(I294="","",_xlfn.XLOOKUP($I294,各类选项!$N$2:$N$22,各类选项!P$2:P$22))</f>
        <v/>
      </c>
      <c r="V294" s="126"/>
      <c r="W294" s="129"/>
      <c r="X294" s="130"/>
      <c r="Y294" s="130"/>
      <c r="Z294" s="130"/>
      <c r="AA294" s="130"/>
      <c r="AB294" s="130"/>
      <c r="AC294" s="126" t="str">
        <f>IF(I294="","",_xlfn.XLOOKUP($I294,各类选项!$N$2:$N$22,各类选项!Q$2:Q$22))</f>
        <v/>
      </c>
      <c r="AD294" s="126"/>
      <c r="AE294" s="127"/>
      <c r="AF294" s="128"/>
      <c r="AG294" s="128"/>
      <c r="AH294" s="128"/>
      <c r="AI294" s="128"/>
      <c r="AJ294" s="128"/>
      <c r="AK294" s="126" t="str">
        <f>IF(I294="","",_xlfn.XLOOKUP($I294,各类选项!$N$2:$N$22,各类选项!R$2:R$22))</f>
        <v/>
      </c>
      <c r="AL294" s="126"/>
      <c r="AM294" s="129"/>
      <c r="AN294" s="130"/>
      <c r="AO294" s="130"/>
      <c r="AP294" s="130"/>
      <c r="AQ294" s="130"/>
      <c r="AR294" s="130"/>
      <c r="AS294" s="126" t="str">
        <f>IF(原始数据!L294="","",原始数据!L294)</f>
        <v/>
      </c>
      <c r="AT294" s="126" t="str">
        <f>IF(原始数据!AZ294="","",原始数据!AZ294)</f>
        <v/>
      </c>
      <c r="AU294" s="131"/>
      <c r="AV294" s="131"/>
      <c r="AW294" s="131"/>
      <c r="AX294" s="131"/>
      <c r="AY294" s="132"/>
      <c r="AZ294" s="133"/>
      <c r="BA294" s="133"/>
      <c r="BB294" s="95"/>
      <c r="BC294" s="95"/>
    </row>
    <row r="295" spans="1:55">
      <c r="A295" s="115">
        <f>输入错误检查!B294+_xlfn.IFS(K295="",0,K295=0,0,K295=1,1)</f>
        <v>0</v>
      </c>
      <c r="C295" s="125" t="str">
        <f>IF(原始数据!B295="","",原始数据!B295)</f>
        <v/>
      </c>
      <c r="D295" s="125" t="str">
        <f>IF(原始数据!C295="","",原始数据!C295)</f>
        <v/>
      </c>
      <c r="E295" s="125" t="str">
        <f>IF(原始数据!D295="","",原始数据!D295)</f>
        <v/>
      </c>
      <c r="F295" s="125" t="str">
        <f>IF(原始数据!E295="","",原始数据!E295)</f>
        <v/>
      </c>
      <c r="G295" s="125" t="str">
        <f>IF(原始数据!F295="","",原始数据!F295)</f>
        <v/>
      </c>
      <c r="H295" s="125">
        <f>IF(原始数据!G295="","",原始数据!G295)</f>
        <v>3</v>
      </c>
      <c r="I295" s="125" t="str">
        <f>原始数据!J295</f>
        <v/>
      </c>
      <c r="J295" s="125" t="str">
        <f>IF((原始数据!V295)="","",4-原始数据!V295)</f>
        <v/>
      </c>
      <c r="K295" s="125" t="str">
        <f t="shared" si="10"/>
        <v/>
      </c>
      <c r="L295" s="125">
        <f t="shared" si="11"/>
        <v>0</v>
      </c>
      <c r="M295" s="126" t="str">
        <f>IF(I295="","",_xlfn.XLOOKUP($I295,各类选项!$N$2:$N$22,各类选项!O$2:O$22))</f>
        <v/>
      </c>
      <c r="N295" s="126"/>
      <c r="O295" s="127"/>
      <c r="P295" s="128"/>
      <c r="Q295" s="128"/>
      <c r="R295" s="128"/>
      <c r="S295" s="128"/>
      <c r="T295" s="128"/>
      <c r="U295" s="126" t="str">
        <f>IF(I295="","",_xlfn.XLOOKUP($I295,各类选项!$N$2:$N$22,各类选项!P$2:P$22))</f>
        <v/>
      </c>
      <c r="V295" s="126"/>
      <c r="W295" s="129"/>
      <c r="X295" s="130"/>
      <c r="Y295" s="130"/>
      <c r="Z295" s="130"/>
      <c r="AA295" s="130"/>
      <c r="AB295" s="130"/>
      <c r="AC295" s="126" t="str">
        <f>IF(I295="","",_xlfn.XLOOKUP($I295,各类选项!$N$2:$N$22,各类选项!Q$2:Q$22))</f>
        <v/>
      </c>
      <c r="AD295" s="126"/>
      <c r="AE295" s="127"/>
      <c r="AF295" s="128"/>
      <c r="AG295" s="128"/>
      <c r="AH295" s="128"/>
      <c r="AI295" s="128"/>
      <c r="AJ295" s="128"/>
      <c r="AK295" s="126" t="str">
        <f>IF(I295="","",_xlfn.XLOOKUP($I295,各类选项!$N$2:$N$22,各类选项!R$2:R$22))</f>
        <v/>
      </c>
      <c r="AL295" s="126"/>
      <c r="AM295" s="129"/>
      <c r="AN295" s="130"/>
      <c r="AO295" s="130"/>
      <c r="AP295" s="130"/>
      <c r="AQ295" s="130"/>
      <c r="AR295" s="130"/>
      <c r="AS295" s="126" t="str">
        <f>IF(原始数据!L295="","",原始数据!L295)</f>
        <v/>
      </c>
      <c r="AT295" s="126" t="str">
        <f>IF(原始数据!AZ295="","",原始数据!AZ295)</f>
        <v/>
      </c>
      <c r="AU295" s="131"/>
      <c r="AV295" s="131"/>
      <c r="AW295" s="131"/>
      <c r="AX295" s="131"/>
      <c r="AY295" s="132"/>
      <c r="AZ295" s="133"/>
      <c r="BA295" s="133"/>
      <c r="BB295" s="95"/>
      <c r="BC295" s="95"/>
    </row>
    <row r="296" spans="1:55">
      <c r="A296" s="115">
        <f>输入错误检查!B295+_xlfn.IFS(K296="",0,K296=0,0,K296=1,1)</f>
        <v>0</v>
      </c>
      <c r="C296" s="125" t="str">
        <f>IF(原始数据!B296="","",原始数据!B296)</f>
        <v/>
      </c>
      <c r="D296" s="125" t="str">
        <f>IF(原始数据!C296="","",原始数据!C296)</f>
        <v/>
      </c>
      <c r="E296" s="125" t="str">
        <f>IF(原始数据!D296="","",原始数据!D296)</f>
        <v/>
      </c>
      <c r="F296" s="125" t="str">
        <f>IF(原始数据!E296="","",原始数据!E296)</f>
        <v/>
      </c>
      <c r="G296" s="125" t="str">
        <f>IF(原始数据!F296="","",原始数据!F296)</f>
        <v/>
      </c>
      <c r="H296" s="125">
        <f>IF(原始数据!G296="","",原始数据!G296)</f>
        <v>3</v>
      </c>
      <c r="I296" s="125" t="str">
        <f>原始数据!J296</f>
        <v/>
      </c>
      <c r="J296" s="125" t="str">
        <f>IF((原始数据!V296)="","",4-原始数据!V296)</f>
        <v/>
      </c>
      <c r="K296" s="125" t="str">
        <f t="shared" si="10"/>
        <v/>
      </c>
      <c r="L296" s="125">
        <f t="shared" si="11"/>
        <v>0</v>
      </c>
      <c r="M296" s="126" t="str">
        <f>IF(I296="","",_xlfn.XLOOKUP($I296,各类选项!$N$2:$N$22,各类选项!O$2:O$22))</f>
        <v/>
      </c>
      <c r="N296" s="126"/>
      <c r="O296" s="127"/>
      <c r="P296" s="128"/>
      <c r="Q296" s="128"/>
      <c r="R296" s="128"/>
      <c r="S296" s="128"/>
      <c r="T296" s="128"/>
      <c r="U296" s="126" t="str">
        <f>IF(I296="","",_xlfn.XLOOKUP($I296,各类选项!$N$2:$N$22,各类选项!P$2:P$22))</f>
        <v/>
      </c>
      <c r="V296" s="126"/>
      <c r="W296" s="129"/>
      <c r="X296" s="130"/>
      <c r="Y296" s="130"/>
      <c r="Z296" s="130"/>
      <c r="AA296" s="130"/>
      <c r="AB296" s="130"/>
      <c r="AC296" s="126" t="str">
        <f>IF(I296="","",_xlfn.XLOOKUP($I296,各类选项!$N$2:$N$22,各类选项!Q$2:Q$22))</f>
        <v/>
      </c>
      <c r="AD296" s="126"/>
      <c r="AE296" s="127"/>
      <c r="AF296" s="128"/>
      <c r="AG296" s="128"/>
      <c r="AH296" s="128"/>
      <c r="AI296" s="128"/>
      <c r="AJ296" s="128"/>
      <c r="AK296" s="126" t="str">
        <f>IF(I296="","",_xlfn.XLOOKUP($I296,各类选项!$N$2:$N$22,各类选项!R$2:R$22))</f>
        <v/>
      </c>
      <c r="AL296" s="126"/>
      <c r="AM296" s="129"/>
      <c r="AN296" s="130"/>
      <c r="AO296" s="130"/>
      <c r="AP296" s="130"/>
      <c r="AQ296" s="130"/>
      <c r="AR296" s="130"/>
      <c r="AS296" s="126" t="str">
        <f>IF(原始数据!L296="","",原始数据!L296)</f>
        <v/>
      </c>
      <c r="AT296" s="126" t="str">
        <f>IF(原始数据!AZ296="","",原始数据!AZ296)</f>
        <v/>
      </c>
      <c r="AU296" s="131"/>
      <c r="AV296" s="131"/>
      <c r="AW296" s="131"/>
      <c r="AX296" s="131"/>
      <c r="AY296" s="132"/>
      <c r="AZ296" s="133"/>
      <c r="BA296" s="133"/>
      <c r="BB296" s="95"/>
      <c r="BC296" s="95"/>
    </row>
    <row r="297" spans="1:55">
      <c r="A297" s="115">
        <f>输入错误检查!B296+_xlfn.IFS(K297="",0,K297=0,0,K297=1,1)</f>
        <v>0</v>
      </c>
      <c r="C297" s="125" t="str">
        <f>IF(原始数据!B297="","",原始数据!B297)</f>
        <v/>
      </c>
      <c r="D297" s="125" t="str">
        <f>IF(原始数据!C297="","",原始数据!C297)</f>
        <v/>
      </c>
      <c r="E297" s="125" t="str">
        <f>IF(原始数据!D297="","",原始数据!D297)</f>
        <v/>
      </c>
      <c r="F297" s="125" t="str">
        <f>IF(原始数据!E297="","",原始数据!E297)</f>
        <v/>
      </c>
      <c r="G297" s="125" t="str">
        <f>IF(原始数据!F297="","",原始数据!F297)</f>
        <v/>
      </c>
      <c r="H297" s="125">
        <f>IF(原始数据!G297="","",原始数据!G297)</f>
        <v>4</v>
      </c>
      <c r="I297" s="125" t="str">
        <f>原始数据!J297</f>
        <v/>
      </c>
      <c r="J297" s="125" t="str">
        <f>IF((原始数据!V297)="","",4-原始数据!V297)</f>
        <v/>
      </c>
      <c r="K297" s="125" t="str">
        <f t="shared" si="10"/>
        <v/>
      </c>
      <c r="L297" s="125">
        <f t="shared" si="11"/>
        <v>0</v>
      </c>
      <c r="M297" s="126" t="str">
        <f>IF(I297="","",_xlfn.XLOOKUP($I297,各类选项!$N$2:$N$22,各类选项!O$2:O$22))</f>
        <v/>
      </c>
      <c r="N297" s="126"/>
      <c r="O297" s="127"/>
      <c r="P297" s="128"/>
      <c r="Q297" s="128"/>
      <c r="R297" s="128"/>
      <c r="S297" s="128"/>
      <c r="T297" s="128"/>
      <c r="U297" s="126" t="str">
        <f>IF(I297="","",_xlfn.XLOOKUP($I297,各类选项!$N$2:$N$22,各类选项!P$2:P$22))</f>
        <v/>
      </c>
      <c r="V297" s="126"/>
      <c r="W297" s="129"/>
      <c r="X297" s="130"/>
      <c r="Y297" s="130"/>
      <c r="Z297" s="130"/>
      <c r="AA297" s="130"/>
      <c r="AB297" s="130"/>
      <c r="AC297" s="126" t="str">
        <f>IF(I297="","",_xlfn.XLOOKUP($I297,各类选项!$N$2:$N$22,各类选项!Q$2:Q$22))</f>
        <v/>
      </c>
      <c r="AD297" s="126"/>
      <c r="AE297" s="127"/>
      <c r="AF297" s="128"/>
      <c r="AG297" s="128"/>
      <c r="AH297" s="128"/>
      <c r="AI297" s="128"/>
      <c r="AJ297" s="128"/>
      <c r="AK297" s="126" t="str">
        <f>IF(I297="","",_xlfn.XLOOKUP($I297,各类选项!$N$2:$N$22,各类选项!R$2:R$22))</f>
        <v/>
      </c>
      <c r="AL297" s="126"/>
      <c r="AM297" s="129"/>
      <c r="AN297" s="130"/>
      <c r="AO297" s="130"/>
      <c r="AP297" s="130"/>
      <c r="AQ297" s="130"/>
      <c r="AR297" s="130"/>
      <c r="AS297" s="126" t="str">
        <f>IF(原始数据!L297="","",原始数据!L297)</f>
        <v/>
      </c>
      <c r="AT297" s="126" t="str">
        <f>IF(原始数据!AZ297="","",原始数据!AZ297)</f>
        <v/>
      </c>
      <c r="AU297" s="131"/>
      <c r="AV297" s="131"/>
      <c r="AW297" s="131"/>
      <c r="AX297" s="131"/>
      <c r="AY297" s="132"/>
      <c r="AZ297" s="133"/>
      <c r="BA297" s="133"/>
      <c r="BB297" s="95"/>
      <c r="BC297" s="95"/>
    </row>
    <row r="298" spans="1:55">
      <c r="A298" s="115">
        <f>输入错误检查!B297+_xlfn.IFS(K298="",0,K298=0,0,K298=1,1)</f>
        <v>0</v>
      </c>
      <c r="C298" s="125" t="str">
        <f>IF(原始数据!B298="","",原始数据!B298)</f>
        <v/>
      </c>
      <c r="D298" s="125" t="str">
        <f>IF(原始数据!C298="","",原始数据!C298)</f>
        <v/>
      </c>
      <c r="E298" s="125" t="str">
        <f>IF(原始数据!D298="","",原始数据!D298)</f>
        <v/>
      </c>
      <c r="F298" s="125" t="str">
        <f>IF(原始数据!E298="","",原始数据!E298)</f>
        <v/>
      </c>
      <c r="G298" s="125" t="str">
        <f>IF(原始数据!F298="","",原始数据!F298)</f>
        <v/>
      </c>
      <c r="H298" s="125">
        <f>IF(原始数据!G298="","",原始数据!G298)</f>
        <v>4</v>
      </c>
      <c r="I298" s="125" t="str">
        <f>原始数据!J298</f>
        <v/>
      </c>
      <c r="J298" s="125" t="str">
        <f>IF((原始数据!V298)="","",4-原始数据!V298)</f>
        <v/>
      </c>
      <c r="K298" s="125" t="str">
        <f t="shared" si="10"/>
        <v/>
      </c>
      <c r="L298" s="125">
        <f t="shared" si="11"/>
        <v>0</v>
      </c>
      <c r="M298" s="126" t="str">
        <f>IF(I298="","",_xlfn.XLOOKUP($I298,各类选项!$N$2:$N$22,各类选项!O$2:O$22))</f>
        <v/>
      </c>
      <c r="N298" s="126"/>
      <c r="O298" s="127"/>
      <c r="P298" s="128"/>
      <c r="Q298" s="128"/>
      <c r="R298" s="128"/>
      <c r="S298" s="128"/>
      <c r="T298" s="128"/>
      <c r="U298" s="126" t="str">
        <f>IF(I298="","",_xlfn.XLOOKUP($I298,各类选项!$N$2:$N$22,各类选项!P$2:P$22))</f>
        <v/>
      </c>
      <c r="V298" s="126"/>
      <c r="W298" s="129"/>
      <c r="X298" s="130"/>
      <c r="Y298" s="130"/>
      <c r="Z298" s="130"/>
      <c r="AA298" s="130"/>
      <c r="AB298" s="130"/>
      <c r="AC298" s="126" t="str">
        <f>IF(I298="","",_xlfn.XLOOKUP($I298,各类选项!$N$2:$N$22,各类选项!Q$2:Q$22))</f>
        <v/>
      </c>
      <c r="AD298" s="126"/>
      <c r="AE298" s="127"/>
      <c r="AF298" s="128"/>
      <c r="AG298" s="128"/>
      <c r="AH298" s="128"/>
      <c r="AI298" s="128"/>
      <c r="AJ298" s="128"/>
      <c r="AK298" s="126" t="str">
        <f>IF(I298="","",_xlfn.XLOOKUP($I298,各类选项!$N$2:$N$22,各类选项!R$2:R$22))</f>
        <v/>
      </c>
      <c r="AL298" s="126"/>
      <c r="AM298" s="129"/>
      <c r="AN298" s="130"/>
      <c r="AO298" s="130"/>
      <c r="AP298" s="130"/>
      <c r="AQ298" s="130"/>
      <c r="AR298" s="130"/>
      <c r="AS298" s="126" t="str">
        <f>IF(原始数据!L298="","",原始数据!L298)</f>
        <v/>
      </c>
      <c r="AT298" s="126" t="str">
        <f>IF(原始数据!AZ298="","",原始数据!AZ298)</f>
        <v/>
      </c>
      <c r="AU298" s="131"/>
      <c r="AV298" s="131"/>
      <c r="AW298" s="131"/>
      <c r="AX298" s="131"/>
      <c r="AY298" s="132"/>
      <c r="AZ298" s="133"/>
      <c r="BA298" s="133"/>
      <c r="BB298" s="95"/>
      <c r="BC298" s="95"/>
    </row>
    <row r="299" spans="1:55">
      <c r="A299" s="115">
        <f>输入错误检查!B298+_xlfn.IFS(K299="",0,K299=0,0,K299=1,1)</f>
        <v>0</v>
      </c>
      <c r="C299" s="125" t="str">
        <f>IF(原始数据!B299="","",原始数据!B299)</f>
        <v/>
      </c>
      <c r="D299" s="125" t="str">
        <f>IF(原始数据!C299="","",原始数据!C299)</f>
        <v/>
      </c>
      <c r="E299" s="125" t="str">
        <f>IF(原始数据!D299="","",原始数据!D299)</f>
        <v/>
      </c>
      <c r="F299" s="125" t="str">
        <f>IF(原始数据!E299="","",原始数据!E299)</f>
        <v/>
      </c>
      <c r="G299" s="125" t="str">
        <f>IF(原始数据!F299="","",原始数据!F299)</f>
        <v/>
      </c>
      <c r="H299" s="125">
        <f>IF(原始数据!G299="","",原始数据!G299)</f>
        <v>5</v>
      </c>
      <c r="I299" s="125" t="str">
        <f>原始数据!J299</f>
        <v/>
      </c>
      <c r="J299" s="125" t="str">
        <f>IF((原始数据!V299)="","",4-原始数据!V299)</f>
        <v/>
      </c>
      <c r="K299" s="125" t="str">
        <f t="shared" si="10"/>
        <v/>
      </c>
      <c r="L299" s="125">
        <f t="shared" si="11"/>
        <v>0</v>
      </c>
      <c r="M299" s="126" t="str">
        <f>IF(I299="","",_xlfn.XLOOKUP($I299,各类选项!$N$2:$N$22,各类选项!O$2:O$22))</f>
        <v/>
      </c>
      <c r="N299" s="126"/>
      <c r="O299" s="127"/>
      <c r="P299" s="128"/>
      <c r="Q299" s="128"/>
      <c r="R299" s="128"/>
      <c r="S299" s="128"/>
      <c r="T299" s="128"/>
      <c r="U299" s="126" t="str">
        <f>IF(I299="","",_xlfn.XLOOKUP($I299,各类选项!$N$2:$N$22,各类选项!P$2:P$22))</f>
        <v/>
      </c>
      <c r="V299" s="126"/>
      <c r="W299" s="129"/>
      <c r="X299" s="130"/>
      <c r="Y299" s="130"/>
      <c r="Z299" s="130"/>
      <c r="AA299" s="130"/>
      <c r="AB299" s="130"/>
      <c r="AC299" s="126" t="str">
        <f>IF(I299="","",_xlfn.XLOOKUP($I299,各类选项!$N$2:$N$22,各类选项!Q$2:Q$22))</f>
        <v/>
      </c>
      <c r="AD299" s="126"/>
      <c r="AE299" s="127"/>
      <c r="AF299" s="128"/>
      <c r="AG299" s="128"/>
      <c r="AH299" s="128"/>
      <c r="AI299" s="128"/>
      <c r="AJ299" s="128"/>
      <c r="AK299" s="126" t="str">
        <f>IF(I299="","",_xlfn.XLOOKUP($I299,各类选项!$N$2:$N$22,各类选项!R$2:R$22))</f>
        <v/>
      </c>
      <c r="AL299" s="126"/>
      <c r="AM299" s="129"/>
      <c r="AN299" s="130"/>
      <c r="AO299" s="130"/>
      <c r="AP299" s="130"/>
      <c r="AQ299" s="130"/>
      <c r="AR299" s="130"/>
      <c r="AS299" s="126" t="str">
        <f>IF(原始数据!L299="","",原始数据!L299)</f>
        <v/>
      </c>
      <c r="AT299" s="126" t="str">
        <f>IF(原始数据!AZ299="","",原始数据!AZ299)</f>
        <v/>
      </c>
      <c r="AU299" s="131"/>
      <c r="AV299" s="131"/>
      <c r="AW299" s="131"/>
      <c r="AX299" s="131"/>
      <c r="AY299" s="132"/>
      <c r="AZ299" s="133"/>
      <c r="BA299" s="133"/>
    </row>
    <row r="300" spans="1:55">
      <c r="A300" s="115">
        <f>输入错误检查!B299+_xlfn.IFS(K300="",0,K300=0,0,K300=1,1)</f>
        <v>0</v>
      </c>
      <c r="C300" s="125" t="str">
        <f>IF(原始数据!B300="","",原始数据!B300)</f>
        <v/>
      </c>
      <c r="D300" s="125" t="str">
        <f>IF(原始数据!C300="","",原始数据!C300)</f>
        <v/>
      </c>
      <c r="E300" s="125" t="str">
        <f>IF(原始数据!D300="","",原始数据!D300)</f>
        <v/>
      </c>
      <c r="F300" s="125" t="str">
        <f>IF(原始数据!E300="","",原始数据!E300)</f>
        <v/>
      </c>
      <c r="G300" s="125" t="str">
        <f>IF(原始数据!F300="","",原始数据!F300)</f>
        <v/>
      </c>
      <c r="H300" s="125">
        <f>IF(原始数据!G300="","",原始数据!G300)</f>
        <v>5</v>
      </c>
      <c r="I300" s="125" t="str">
        <f>原始数据!J300</f>
        <v/>
      </c>
      <c r="J300" s="125" t="str">
        <f>IF((原始数据!V300)="","",4-原始数据!V300)</f>
        <v/>
      </c>
      <c r="K300" s="125" t="str">
        <f t="shared" si="10"/>
        <v/>
      </c>
      <c r="L300" s="125">
        <f t="shared" si="11"/>
        <v>0</v>
      </c>
      <c r="M300" s="126" t="str">
        <f>IF(I300="","",_xlfn.XLOOKUP($I300,各类选项!$N$2:$N$22,各类选项!O$2:O$22))</f>
        <v/>
      </c>
      <c r="N300" s="126"/>
      <c r="O300" s="127"/>
      <c r="P300" s="128"/>
      <c r="Q300" s="128"/>
      <c r="R300" s="128"/>
      <c r="S300" s="128"/>
      <c r="T300" s="128"/>
      <c r="U300" s="126" t="str">
        <f>IF(I300="","",_xlfn.XLOOKUP($I300,各类选项!$N$2:$N$22,各类选项!P$2:P$22))</f>
        <v/>
      </c>
      <c r="V300" s="126"/>
      <c r="W300" s="129"/>
      <c r="X300" s="130"/>
      <c r="Y300" s="130"/>
      <c r="Z300" s="130"/>
      <c r="AA300" s="130"/>
      <c r="AB300" s="130"/>
      <c r="AC300" s="126" t="str">
        <f>IF(I300="","",_xlfn.XLOOKUP($I300,各类选项!$N$2:$N$22,各类选项!Q$2:Q$22))</f>
        <v/>
      </c>
      <c r="AD300" s="126"/>
      <c r="AE300" s="127"/>
      <c r="AF300" s="128"/>
      <c r="AG300" s="128"/>
      <c r="AH300" s="128"/>
      <c r="AI300" s="128"/>
      <c r="AJ300" s="128"/>
      <c r="AK300" s="126" t="str">
        <f>IF(I300="","",_xlfn.XLOOKUP($I300,各类选项!$N$2:$N$22,各类选项!R$2:R$22))</f>
        <v/>
      </c>
      <c r="AL300" s="126"/>
      <c r="AM300" s="129"/>
      <c r="AN300" s="130"/>
      <c r="AO300" s="130"/>
      <c r="AP300" s="130"/>
      <c r="AQ300" s="130"/>
      <c r="AR300" s="130"/>
      <c r="AS300" s="126" t="str">
        <f>IF(原始数据!L300="","",原始数据!L300)</f>
        <v/>
      </c>
      <c r="AT300" s="126" t="str">
        <f>IF(原始数据!AZ300="","",原始数据!AZ300)</f>
        <v/>
      </c>
      <c r="AU300" s="131"/>
      <c r="AV300" s="131"/>
      <c r="AW300" s="131"/>
      <c r="AX300" s="131"/>
      <c r="AY300" s="132"/>
      <c r="AZ300" s="133"/>
      <c r="BA300" s="133"/>
    </row>
    <row r="301" spans="1:55">
      <c r="A301" s="115">
        <f>输入错误检查!B300+_xlfn.IFS(K301="",0,K301=0,0,K301=1,1)</f>
        <v>0</v>
      </c>
      <c r="C301" s="125" t="str">
        <f>IF(原始数据!B301="","",原始数据!B301)</f>
        <v/>
      </c>
      <c r="D301" s="125" t="str">
        <f>IF(原始数据!C301="","",原始数据!C301)</f>
        <v/>
      </c>
      <c r="E301" s="125" t="str">
        <f>IF(原始数据!D301="","",原始数据!D301)</f>
        <v/>
      </c>
      <c r="F301" s="125" t="str">
        <f>IF(原始数据!E301="","",原始数据!E301)</f>
        <v/>
      </c>
      <c r="G301" s="125" t="str">
        <f>IF(原始数据!F301="","",原始数据!F301)</f>
        <v/>
      </c>
      <c r="H301" s="125" t="str">
        <f>IF(原始数据!G301="","",原始数据!G301)</f>
        <v>加</v>
      </c>
      <c r="I301" s="125" t="str">
        <f>原始数据!J301</f>
        <v/>
      </c>
      <c r="J301" s="125" t="str">
        <f>IF((原始数据!V301)="","",4-原始数据!V301)</f>
        <v/>
      </c>
      <c r="K301" s="125" t="str">
        <f t="shared" si="10"/>
        <v/>
      </c>
      <c r="L301" s="125">
        <f t="shared" si="11"/>
        <v>0</v>
      </c>
      <c r="M301" s="126" t="str">
        <f>IF(I301="","",_xlfn.XLOOKUP($I301,各类选项!$N$2:$N$22,各类选项!O$2:O$22))</f>
        <v/>
      </c>
      <c r="N301" s="126"/>
      <c r="O301" s="127"/>
      <c r="P301" s="128"/>
      <c r="Q301" s="128"/>
      <c r="R301" s="128"/>
      <c r="S301" s="128"/>
      <c r="T301" s="128"/>
      <c r="U301" s="126" t="str">
        <f>IF(I301="","",_xlfn.XLOOKUP($I301,各类选项!$N$2:$N$22,各类选项!P$2:P$22))</f>
        <v/>
      </c>
      <c r="V301" s="126"/>
      <c r="W301" s="129"/>
      <c r="X301" s="130"/>
      <c r="Y301" s="130"/>
      <c r="Z301" s="130"/>
      <c r="AA301" s="130"/>
      <c r="AB301" s="130"/>
      <c r="AC301" s="126" t="str">
        <f>IF(I301="","",_xlfn.XLOOKUP($I301,各类选项!$N$2:$N$22,各类选项!Q$2:Q$22))</f>
        <v/>
      </c>
      <c r="AD301" s="126"/>
      <c r="AE301" s="127"/>
      <c r="AF301" s="128"/>
      <c r="AG301" s="128"/>
      <c r="AH301" s="128"/>
      <c r="AI301" s="128"/>
      <c r="AJ301" s="128"/>
      <c r="AK301" s="126" t="str">
        <f>IF(I301="","",_xlfn.XLOOKUP($I301,各类选项!$N$2:$N$22,各类选项!R$2:R$22))</f>
        <v/>
      </c>
      <c r="AL301" s="126"/>
      <c r="AM301" s="129"/>
      <c r="AN301" s="130"/>
      <c r="AO301" s="130"/>
      <c r="AP301" s="130"/>
      <c r="AQ301" s="130"/>
      <c r="AR301" s="130"/>
      <c r="AS301" s="126" t="str">
        <f>IF(原始数据!L301="","",原始数据!L301)</f>
        <v/>
      </c>
      <c r="AT301" s="126" t="str">
        <f>IF(原始数据!AZ301="","",原始数据!AZ301)</f>
        <v/>
      </c>
      <c r="AU301" s="131"/>
      <c r="AV301" s="131"/>
      <c r="AW301" s="131"/>
      <c r="AX301" s="131"/>
      <c r="AY301" s="132"/>
      <c r="AZ301" s="133"/>
      <c r="BA301" s="133"/>
    </row>
    <row r="302" spans="1:55">
      <c r="A302" s="115">
        <f>输入错误检查!B301+_xlfn.IFS(K302="",0,K302=0,0,K302=1,1)</f>
        <v>0</v>
      </c>
      <c r="C302" s="125" t="str">
        <f>IF(原始数据!B302="","",原始数据!B302)</f>
        <v/>
      </c>
      <c r="D302" s="125" t="str">
        <f>IF(原始数据!C302="","",原始数据!C302)</f>
        <v/>
      </c>
      <c r="E302" s="125" t="str">
        <f>IF(原始数据!D302="","",原始数据!D302)</f>
        <v/>
      </c>
      <c r="F302" s="125" t="str">
        <f>IF(原始数据!E302="","",原始数据!E302)</f>
        <v/>
      </c>
      <c r="G302" s="125" t="str">
        <f>IF(原始数据!F302="","",原始数据!F302)</f>
        <v/>
      </c>
      <c r="H302" s="125" t="str">
        <f>IF(原始数据!G302="","",原始数据!G302)</f>
        <v>加</v>
      </c>
      <c r="I302" s="125" t="str">
        <f>原始数据!J302</f>
        <v/>
      </c>
      <c r="J302" s="125" t="str">
        <f>IF((原始数据!V302)="","",4-原始数据!V302)</f>
        <v/>
      </c>
      <c r="K302" s="125" t="str">
        <f t="shared" si="10"/>
        <v/>
      </c>
      <c r="L302" s="125">
        <f t="shared" si="11"/>
        <v>0</v>
      </c>
      <c r="M302" s="126" t="str">
        <f>IF(I302="","",_xlfn.XLOOKUP($I302,各类选项!$N$2:$N$22,各类选项!O$2:O$22))</f>
        <v/>
      </c>
      <c r="N302" s="126"/>
      <c r="O302" s="127"/>
      <c r="P302" s="128"/>
      <c r="Q302" s="128"/>
      <c r="R302" s="128"/>
      <c r="S302" s="128"/>
      <c r="T302" s="128"/>
      <c r="U302" s="126" t="str">
        <f>IF(I302="","",_xlfn.XLOOKUP($I302,各类选项!$N$2:$N$22,各类选项!P$2:P$22))</f>
        <v/>
      </c>
      <c r="V302" s="126"/>
      <c r="W302" s="129"/>
      <c r="X302" s="130"/>
      <c r="Y302" s="130"/>
      <c r="Z302" s="130"/>
      <c r="AA302" s="130"/>
      <c r="AB302" s="130"/>
      <c r="AC302" s="126" t="str">
        <f>IF(I302="","",_xlfn.XLOOKUP($I302,各类选项!$N$2:$N$22,各类选项!Q$2:Q$22))</f>
        <v/>
      </c>
      <c r="AD302" s="126"/>
      <c r="AE302" s="127"/>
      <c r="AF302" s="128"/>
      <c r="AG302" s="128"/>
      <c r="AH302" s="128"/>
      <c r="AI302" s="128"/>
      <c r="AJ302" s="128"/>
      <c r="AK302" s="126" t="str">
        <f>IF(I302="","",_xlfn.XLOOKUP($I302,各类选项!$N$2:$N$22,各类选项!R$2:R$22))</f>
        <v/>
      </c>
      <c r="AL302" s="126"/>
      <c r="AM302" s="129"/>
      <c r="AN302" s="130"/>
      <c r="AO302" s="130"/>
      <c r="AP302" s="130"/>
      <c r="AQ302" s="130"/>
      <c r="AR302" s="130"/>
      <c r="AS302" s="126" t="str">
        <f>IF(原始数据!L302="","",原始数据!L302)</f>
        <v/>
      </c>
      <c r="AT302" s="126" t="str">
        <f>IF(原始数据!AZ302="","",原始数据!AZ302)</f>
        <v/>
      </c>
      <c r="AU302" s="131"/>
      <c r="AV302" s="131"/>
      <c r="AW302" s="131"/>
      <c r="AX302" s="131"/>
      <c r="AY302" s="132"/>
      <c r="AZ302" s="133"/>
      <c r="BA302" s="133"/>
    </row>
    <row r="303" spans="1:55">
      <c r="A303" s="115">
        <f>输入错误检查!B302+_xlfn.IFS(K303="",0,K303=0,0,K303=1,1)</f>
        <v>0</v>
      </c>
      <c r="C303" s="125" t="str">
        <f>IF(原始数据!B303="","",原始数据!B303)</f>
        <v/>
      </c>
      <c r="D303" s="125" t="str">
        <f>IF(原始数据!C303="","",原始数据!C303)</f>
        <v/>
      </c>
      <c r="E303" s="125" t="str">
        <f>IF(原始数据!D303="","",原始数据!D303)</f>
        <v/>
      </c>
      <c r="F303" s="125" t="str">
        <f>IF(原始数据!E303="","",原始数据!E303)</f>
        <v/>
      </c>
      <c r="G303" s="125" t="str">
        <f>IF(原始数据!F303="","",原始数据!F303)</f>
        <v/>
      </c>
      <c r="H303" s="125">
        <f>IF(原始数据!G303="","",原始数据!G303)</f>
        <v>1</v>
      </c>
      <c r="I303" s="125" t="str">
        <f>原始数据!J303</f>
        <v/>
      </c>
      <c r="J303" s="125" t="str">
        <f>IF((原始数据!V303)="","",4-原始数据!V303)</f>
        <v/>
      </c>
      <c r="K303" s="125" t="str">
        <f t="shared" si="10"/>
        <v/>
      </c>
      <c r="L303" s="125">
        <f t="shared" si="11"/>
        <v>0</v>
      </c>
      <c r="M303" s="126" t="str">
        <f>IF(I303="","",_xlfn.XLOOKUP($I303,各类选项!$N$2:$N$22,各类选项!O$2:O$22))</f>
        <v/>
      </c>
      <c r="N303" s="139"/>
      <c r="O303" s="129"/>
      <c r="P303" s="130"/>
      <c r="Q303" s="130"/>
      <c r="R303" s="130"/>
      <c r="S303" s="130"/>
      <c r="T303" s="130"/>
      <c r="U303" s="126" t="str">
        <f>IF(I303="","",_xlfn.XLOOKUP($I303,各类选项!$N$2:$N$22,各类选项!P$2:P$22))</f>
        <v/>
      </c>
      <c r="V303" s="139"/>
      <c r="W303" s="127"/>
      <c r="X303" s="128"/>
      <c r="Y303" s="128"/>
      <c r="Z303" s="128"/>
      <c r="AA303" s="128"/>
      <c r="AB303" s="128"/>
      <c r="AC303" s="126" t="str">
        <f>IF(I303="","",_xlfn.XLOOKUP($I303,各类选项!$N$2:$N$22,各类选项!Q$2:Q$22))</f>
        <v/>
      </c>
      <c r="AD303" s="139"/>
      <c r="AE303" s="129"/>
      <c r="AF303" s="130"/>
      <c r="AG303" s="130"/>
      <c r="AH303" s="130"/>
      <c r="AI303" s="130"/>
      <c r="AJ303" s="130"/>
      <c r="AK303" s="126" t="str">
        <f>IF(I303="","",_xlfn.XLOOKUP($I303,各类选项!$N$2:$N$22,各类选项!R$2:R$22))</f>
        <v/>
      </c>
      <c r="AL303" s="139"/>
      <c r="AM303" s="127"/>
      <c r="AN303" s="128"/>
      <c r="AO303" s="128"/>
      <c r="AP303" s="128"/>
      <c r="AQ303" s="128"/>
      <c r="AR303" s="128"/>
      <c r="AS303" s="126" t="str">
        <f>IF(原始数据!L303="","",原始数据!L303)</f>
        <v/>
      </c>
      <c r="AT303" s="126" t="str">
        <f>IF(原始数据!AZ303="","",原始数据!AZ303)</f>
        <v/>
      </c>
      <c r="AU303" s="137"/>
      <c r="AV303" s="137"/>
      <c r="AW303" s="137"/>
      <c r="AX303" s="137"/>
      <c r="AY303" s="138"/>
      <c r="AZ303" s="133"/>
      <c r="BA303" s="133"/>
      <c r="BB303" s="134"/>
      <c r="BC303" s="134"/>
    </row>
    <row r="304" spans="1:55">
      <c r="A304" s="115">
        <f>输入错误检查!B303+_xlfn.IFS(K304="",0,K304=0,0,K304=1,1)</f>
        <v>0</v>
      </c>
      <c r="C304" s="125" t="str">
        <f>IF(原始数据!B304="","",原始数据!B304)</f>
        <v/>
      </c>
      <c r="D304" s="125" t="str">
        <f>IF(原始数据!C304="","",原始数据!C304)</f>
        <v/>
      </c>
      <c r="E304" s="125" t="str">
        <f>IF(原始数据!D304="","",原始数据!D304)</f>
        <v/>
      </c>
      <c r="F304" s="125" t="str">
        <f>IF(原始数据!E304="","",原始数据!E304)</f>
        <v/>
      </c>
      <c r="G304" s="125" t="str">
        <f>IF(原始数据!F304="","",原始数据!F304)</f>
        <v/>
      </c>
      <c r="H304" s="125">
        <f>IF(原始数据!G304="","",原始数据!G304)</f>
        <v>1</v>
      </c>
      <c r="I304" s="125" t="str">
        <f>原始数据!J304</f>
        <v/>
      </c>
      <c r="J304" s="125" t="str">
        <f>IF((原始数据!V304)="","",4-原始数据!V304)</f>
        <v/>
      </c>
      <c r="K304" s="125" t="str">
        <f t="shared" si="10"/>
        <v/>
      </c>
      <c r="L304" s="125">
        <f t="shared" si="11"/>
        <v>0</v>
      </c>
      <c r="M304" s="126" t="str">
        <f>IF(I304="","",_xlfn.XLOOKUP($I304,各类选项!$N$2:$N$22,各类选项!O$2:O$22))</f>
        <v/>
      </c>
      <c r="N304" s="139"/>
      <c r="O304" s="129"/>
      <c r="P304" s="130"/>
      <c r="Q304" s="130"/>
      <c r="R304" s="130"/>
      <c r="S304" s="130"/>
      <c r="T304" s="130"/>
      <c r="U304" s="126" t="str">
        <f>IF(I304="","",_xlfn.XLOOKUP($I304,各类选项!$N$2:$N$22,各类选项!P$2:P$22))</f>
        <v/>
      </c>
      <c r="V304" s="139"/>
      <c r="W304" s="127"/>
      <c r="X304" s="128"/>
      <c r="Y304" s="128"/>
      <c r="Z304" s="128"/>
      <c r="AA304" s="128"/>
      <c r="AB304" s="128"/>
      <c r="AC304" s="126" t="str">
        <f>IF(I304="","",_xlfn.XLOOKUP($I304,各类选项!$N$2:$N$22,各类选项!Q$2:Q$22))</f>
        <v/>
      </c>
      <c r="AD304" s="139"/>
      <c r="AE304" s="129"/>
      <c r="AF304" s="130"/>
      <c r="AG304" s="130"/>
      <c r="AH304" s="130"/>
      <c r="AI304" s="130"/>
      <c r="AJ304" s="130"/>
      <c r="AK304" s="126" t="str">
        <f>IF(I304="","",_xlfn.XLOOKUP($I304,各类选项!$N$2:$N$22,各类选项!R$2:R$22))</f>
        <v/>
      </c>
      <c r="AL304" s="139"/>
      <c r="AM304" s="127"/>
      <c r="AN304" s="128"/>
      <c r="AO304" s="128"/>
      <c r="AP304" s="128"/>
      <c r="AQ304" s="128"/>
      <c r="AR304" s="128"/>
      <c r="AS304" s="126" t="str">
        <f>IF(原始数据!L304="","",原始数据!L304)</f>
        <v/>
      </c>
      <c r="AT304" s="126" t="str">
        <f>IF(原始数据!AZ304="","",原始数据!AZ304)</f>
        <v/>
      </c>
      <c r="AU304" s="137"/>
      <c r="AV304" s="137"/>
      <c r="AW304" s="137"/>
      <c r="AX304" s="137"/>
      <c r="AY304" s="138"/>
      <c r="AZ304" s="133"/>
      <c r="BA304" s="133"/>
      <c r="BB304" s="95"/>
      <c r="BC304" s="95"/>
    </row>
    <row r="305" spans="1:55">
      <c r="A305" s="115">
        <f>输入错误检查!B304+_xlfn.IFS(K305="",0,K305=0,0,K305=1,1)</f>
        <v>0</v>
      </c>
      <c r="C305" s="125" t="str">
        <f>IF(原始数据!B305="","",原始数据!B305)</f>
        <v/>
      </c>
      <c r="D305" s="125" t="str">
        <f>IF(原始数据!C305="","",原始数据!C305)</f>
        <v/>
      </c>
      <c r="E305" s="125" t="str">
        <f>IF(原始数据!D305="","",原始数据!D305)</f>
        <v/>
      </c>
      <c r="F305" s="125" t="str">
        <f>IF(原始数据!E305="","",原始数据!E305)</f>
        <v/>
      </c>
      <c r="G305" s="125" t="str">
        <f>IF(原始数据!F305="","",原始数据!F305)</f>
        <v/>
      </c>
      <c r="H305" s="125">
        <f>IF(原始数据!G305="","",原始数据!G305)</f>
        <v>2</v>
      </c>
      <c r="I305" s="125" t="str">
        <f>原始数据!J305</f>
        <v/>
      </c>
      <c r="J305" s="125" t="str">
        <f>IF((原始数据!V305)="","",4-原始数据!V305)</f>
        <v/>
      </c>
      <c r="K305" s="125" t="str">
        <f t="shared" si="10"/>
        <v/>
      </c>
      <c r="L305" s="125">
        <f t="shared" si="11"/>
        <v>0</v>
      </c>
      <c r="M305" s="126" t="str">
        <f>IF(I305="","",_xlfn.XLOOKUP($I305,各类选项!$N$2:$N$22,各类选项!O$2:O$22))</f>
        <v/>
      </c>
      <c r="N305" s="139"/>
      <c r="O305" s="129"/>
      <c r="P305" s="130"/>
      <c r="Q305" s="130"/>
      <c r="R305" s="130"/>
      <c r="S305" s="130"/>
      <c r="T305" s="130"/>
      <c r="U305" s="126" t="str">
        <f>IF(I305="","",_xlfn.XLOOKUP($I305,各类选项!$N$2:$N$22,各类选项!P$2:P$22))</f>
        <v/>
      </c>
      <c r="V305" s="139"/>
      <c r="W305" s="127"/>
      <c r="X305" s="128"/>
      <c r="Y305" s="128"/>
      <c r="Z305" s="128"/>
      <c r="AA305" s="128"/>
      <c r="AB305" s="128"/>
      <c r="AC305" s="126" t="str">
        <f>IF(I305="","",_xlfn.XLOOKUP($I305,各类选项!$N$2:$N$22,各类选项!Q$2:Q$22))</f>
        <v/>
      </c>
      <c r="AD305" s="139"/>
      <c r="AE305" s="129"/>
      <c r="AF305" s="130"/>
      <c r="AG305" s="130"/>
      <c r="AH305" s="130"/>
      <c r="AI305" s="130"/>
      <c r="AJ305" s="130"/>
      <c r="AK305" s="126" t="str">
        <f>IF(I305="","",_xlfn.XLOOKUP($I305,各类选项!$N$2:$N$22,各类选项!R$2:R$22))</f>
        <v/>
      </c>
      <c r="AL305" s="139"/>
      <c r="AM305" s="127"/>
      <c r="AN305" s="128"/>
      <c r="AO305" s="128"/>
      <c r="AP305" s="128"/>
      <c r="AQ305" s="128"/>
      <c r="AR305" s="128"/>
      <c r="AS305" s="126" t="str">
        <f>IF(原始数据!L305="","",原始数据!L305)</f>
        <v/>
      </c>
      <c r="AT305" s="126" t="str">
        <f>IF(原始数据!AZ305="","",原始数据!AZ305)</f>
        <v/>
      </c>
      <c r="AU305" s="137"/>
      <c r="AV305" s="137"/>
      <c r="AW305" s="137"/>
      <c r="AX305" s="137"/>
      <c r="AY305" s="138"/>
      <c r="AZ305" s="133"/>
      <c r="BA305" s="133"/>
      <c r="BB305" s="95"/>
      <c r="BC305" s="95"/>
    </row>
    <row r="306" spans="1:55">
      <c r="A306" s="115">
        <f>输入错误检查!B305+_xlfn.IFS(K306="",0,K306=0,0,K306=1,1)</f>
        <v>0</v>
      </c>
      <c r="C306" s="125" t="str">
        <f>IF(原始数据!B306="","",原始数据!B306)</f>
        <v/>
      </c>
      <c r="D306" s="125" t="str">
        <f>IF(原始数据!C306="","",原始数据!C306)</f>
        <v/>
      </c>
      <c r="E306" s="125" t="str">
        <f>IF(原始数据!D306="","",原始数据!D306)</f>
        <v/>
      </c>
      <c r="F306" s="125" t="str">
        <f>IF(原始数据!E306="","",原始数据!E306)</f>
        <v/>
      </c>
      <c r="G306" s="125" t="str">
        <f>IF(原始数据!F306="","",原始数据!F306)</f>
        <v/>
      </c>
      <c r="H306" s="125">
        <f>IF(原始数据!G306="","",原始数据!G306)</f>
        <v>2</v>
      </c>
      <c r="I306" s="125" t="str">
        <f>原始数据!J306</f>
        <v/>
      </c>
      <c r="J306" s="125" t="str">
        <f>IF((原始数据!V306)="","",4-原始数据!V306)</f>
        <v/>
      </c>
      <c r="K306" s="125" t="str">
        <f t="shared" si="10"/>
        <v/>
      </c>
      <c r="L306" s="125">
        <f t="shared" si="11"/>
        <v>0</v>
      </c>
      <c r="M306" s="126" t="str">
        <f>IF(I306="","",_xlfn.XLOOKUP($I306,各类选项!$N$2:$N$22,各类选项!O$2:O$22))</f>
        <v/>
      </c>
      <c r="N306" s="139"/>
      <c r="O306" s="129"/>
      <c r="P306" s="130"/>
      <c r="Q306" s="130"/>
      <c r="R306" s="130"/>
      <c r="S306" s="130"/>
      <c r="T306" s="130"/>
      <c r="U306" s="126" t="str">
        <f>IF(I306="","",_xlfn.XLOOKUP($I306,各类选项!$N$2:$N$22,各类选项!P$2:P$22))</f>
        <v/>
      </c>
      <c r="V306" s="139"/>
      <c r="W306" s="127"/>
      <c r="X306" s="128"/>
      <c r="Y306" s="128"/>
      <c r="Z306" s="128"/>
      <c r="AA306" s="128"/>
      <c r="AB306" s="128"/>
      <c r="AC306" s="126" t="str">
        <f>IF(I306="","",_xlfn.XLOOKUP($I306,各类选项!$N$2:$N$22,各类选项!Q$2:Q$22))</f>
        <v/>
      </c>
      <c r="AD306" s="139"/>
      <c r="AE306" s="129"/>
      <c r="AF306" s="130"/>
      <c r="AG306" s="130"/>
      <c r="AH306" s="130"/>
      <c r="AI306" s="130"/>
      <c r="AJ306" s="130"/>
      <c r="AK306" s="126" t="str">
        <f>IF(I306="","",_xlfn.XLOOKUP($I306,各类选项!$N$2:$N$22,各类选项!R$2:R$22))</f>
        <v/>
      </c>
      <c r="AL306" s="139"/>
      <c r="AM306" s="127"/>
      <c r="AN306" s="128"/>
      <c r="AO306" s="128"/>
      <c r="AP306" s="128"/>
      <c r="AQ306" s="128"/>
      <c r="AR306" s="128"/>
      <c r="AS306" s="126" t="str">
        <f>IF(原始数据!L306="","",原始数据!L306)</f>
        <v/>
      </c>
      <c r="AT306" s="126" t="str">
        <f>IF(原始数据!AZ306="","",原始数据!AZ306)</f>
        <v/>
      </c>
      <c r="AU306" s="137"/>
      <c r="AV306" s="137"/>
      <c r="AW306" s="137"/>
      <c r="AX306" s="137"/>
      <c r="AY306" s="138"/>
      <c r="AZ306" s="133"/>
      <c r="BA306" s="133"/>
      <c r="BB306" s="95"/>
      <c r="BC306" s="95"/>
    </row>
    <row r="307" spans="1:55">
      <c r="A307" s="115">
        <f>输入错误检查!B306+_xlfn.IFS(K307="",0,K307=0,0,K307=1,1)</f>
        <v>0</v>
      </c>
      <c r="C307" s="125" t="str">
        <f>IF(原始数据!B307="","",原始数据!B307)</f>
        <v/>
      </c>
      <c r="D307" s="125" t="str">
        <f>IF(原始数据!C307="","",原始数据!C307)</f>
        <v/>
      </c>
      <c r="E307" s="125" t="str">
        <f>IF(原始数据!D307="","",原始数据!D307)</f>
        <v/>
      </c>
      <c r="F307" s="125" t="str">
        <f>IF(原始数据!E307="","",原始数据!E307)</f>
        <v/>
      </c>
      <c r="G307" s="125" t="str">
        <f>IF(原始数据!F307="","",原始数据!F307)</f>
        <v/>
      </c>
      <c r="H307" s="125">
        <f>IF(原始数据!G307="","",原始数据!G307)</f>
        <v>3</v>
      </c>
      <c r="I307" s="125" t="str">
        <f>原始数据!J307</f>
        <v/>
      </c>
      <c r="J307" s="125" t="str">
        <f>IF((原始数据!V307)="","",4-原始数据!V307)</f>
        <v/>
      </c>
      <c r="K307" s="125" t="str">
        <f t="shared" si="10"/>
        <v/>
      </c>
      <c r="L307" s="125">
        <f t="shared" si="11"/>
        <v>0</v>
      </c>
      <c r="M307" s="126" t="str">
        <f>IF(I307="","",_xlfn.XLOOKUP($I307,各类选项!$N$2:$N$22,各类选项!O$2:O$22))</f>
        <v/>
      </c>
      <c r="N307" s="139"/>
      <c r="O307" s="129"/>
      <c r="P307" s="130"/>
      <c r="Q307" s="130"/>
      <c r="R307" s="130"/>
      <c r="S307" s="130"/>
      <c r="T307" s="130"/>
      <c r="U307" s="126" t="str">
        <f>IF(I307="","",_xlfn.XLOOKUP($I307,各类选项!$N$2:$N$22,各类选项!P$2:P$22))</f>
        <v/>
      </c>
      <c r="V307" s="139"/>
      <c r="W307" s="127"/>
      <c r="X307" s="128"/>
      <c r="Y307" s="128"/>
      <c r="Z307" s="128"/>
      <c r="AA307" s="128"/>
      <c r="AB307" s="128"/>
      <c r="AC307" s="126" t="str">
        <f>IF(I307="","",_xlfn.XLOOKUP($I307,各类选项!$N$2:$N$22,各类选项!Q$2:Q$22))</f>
        <v/>
      </c>
      <c r="AD307" s="139"/>
      <c r="AE307" s="129"/>
      <c r="AF307" s="130"/>
      <c r="AG307" s="130"/>
      <c r="AH307" s="130"/>
      <c r="AI307" s="130"/>
      <c r="AJ307" s="130"/>
      <c r="AK307" s="126" t="str">
        <f>IF(I307="","",_xlfn.XLOOKUP($I307,各类选项!$N$2:$N$22,各类选项!R$2:R$22))</f>
        <v/>
      </c>
      <c r="AL307" s="139"/>
      <c r="AM307" s="127"/>
      <c r="AN307" s="128"/>
      <c r="AO307" s="128"/>
      <c r="AP307" s="128"/>
      <c r="AQ307" s="128"/>
      <c r="AR307" s="128"/>
      <c r="AS307" s="126" t="str">
        <f>IF(原始数据!L307="","",原始数据!L307)</f>
        <v/>
      </c>
      <c r="AT307" s="126" t="str">
        <f>IF(原始数据!AZ307="","",原始数据!AZ307)</f>
        <v/>
      </c>
      <c r="AU307" s="137"/>
      <c r="AV307" s="137"/>
      <c r="AW307" s="137"/>
      <c r="AX307" s="137"/>
      <c r="AY307" s="138"/>
      <c r="AZ307" s="133"/>
      <c r="BA307" s="133"/>
      <c r="BB307" s="95"/>
      <c r="BC307" s="95"/>
    </row>
    <row r="308" spans="1:55">
      <c r="A308" s="115">
        <f>输入错误检查!B307+_xlfn.IFS(K308="",0,K308=0,0,K308=1,1)</f>
        <v>0</v>
      </c>
      <c r="C308" s="125" t="str">
        <f>IF(原始数据!B308="","",原始数据!B308)</f>
        <v/>
      </c>
      <c r="D308" s="125" t="str">
        <f>IF(原始数据!C308="","",原始数据!C308)</f>
        <v/>
      </c>
      <c r="E308" s="125" t="str">
        <f>IF(原始数据!D308="","",原始数据!D308)</f>
        <v/>
      </c>
      <c r="F308" s="125" t="str">
        <f>IF(原始数据!E308="","",原始数据!E308)</f>
        <v/>
      </c>
      <c r="G308" s="125" t="str">
        <f>IF(原始数据!F308="","",原始数据!F308)</f>
        <v/>
      </c>
      <c r="H308" s="125">
        <f>IF(原始数据!G308="","",原始数据!G308)</f>
        <v>3</v>
      </c>
      <c r="I308" s="125" t="str">
        <f>原始数据!J308</f>
        <v/>
      </c>
      <c r="J308" s="125" t="str">
        <f>IF((原始数据!V308)="","",4-原始数据!V308)</f>
        <v/>
      </c>
      <c r="K308" s="125" t="str">
        <f t="shared" si="10"/>
        <v/>
      </c>
      <c r="L308" s="125">
        <f t="shared" si="11"/>
        <v>0</v>
      </c>
      <c r="M308" s="126" t="str">
        <f>IF(I308="","",_xlfn.XLOOKUP($I308,各类选项!$N$2:$N$22,各类选项!O$2:O$22))</f>
        <v/>
      </c>
      <c r="N308" s="139"/>
      <c r="O308" s="129"/>
      <c r="P308" s="130"/>
      <c r="Q308" s="130"/>
      <c r="R308" s="130"/>
      <c r="S308" s="130"/>
      <c r="T308" s="130"/>
      <c r="U308" s="126" t="str">
        <f>IF(I308="","",_xlfn.XLOOKUP($I308,各类选项!$N$2:$N$22,各类选项!P$2:P$22))</f>
        <v/>
      </c>
      <c r="V308" s="139"/>
      <c r="W308" s="127"/>
      <c r="X308" s="128"/>
      <c r="Y308" s="128"/>
      <c r="Z308" s="128"/>
      <c r="AA308" s="128"/>
      <c r="AB308" s="128"/>
      <c r="AC308" s="126" t="str">
        <f>IF(I308="","",_xlfn.XLOOKUP($I308,各类选项!$N$2:$N$22,各类选项!Q$2:Q$22))</f>
        <v/>
      </c>
      <c r="AD308" s="139"/>
      <c r="AE308" s="129"/>
      <c r="AF308" s="130"/>
      <c r="AG308" s="130"/>
      <c r="AH308" s="130"/>
      <c r="AI308" s="130"/>
      <c r="AJ308" s="130"/>
      <c r="AK308" s="126" t="str">
        <f>IF(I308="","",_xlfn.XLOOKUP($I308,各类选项!$N$2:$N$22,各类选项!R$2:R$22))</f>
        <v/>
      </c>
      <c r="AL308" s="139"/>
      <c r="AM308" s="127"/>
      <c r="AN308" s="128"/>
      <c r="AO308" s="128"/>
      <c r="AP308" s="128"/>
      <c r="AQ308" s="128"/>
      <c r="AR308" s="128"/>
      <c r="AS308" s="126" t="str">
        <f>IF(原始数据!L308="","",原始数据!L308)</f>
        <v/>
      </c>
      <c r="AT308" s="126" t="str">
        <f>IF(原始数据!AZ308="","",原始数据!AZ308)</f>
        <v/>
      </c>
      <c r="AU308" s="137"/>
      <c r="AV308" s="137"/>
      <c r="AW308" s="137"/>
      <c r="AX308" s="137"/>
      <c r="AY308" s="138"/>
      <c r="AZ308" s="133"/>
      <c r="BA308" s="133"/>
      <c r="BB308" s="95"/>
      <c r="BC308" s="95"/>
    </row>
    <row r="309" spans="1:55">
      <c r="A309" s="115">
        <f>输入错误检查!B308+_xlfn.IFS(K309="",0,K309=0,0,K309=1,1)</f>
        <v>0</v>
      </c>
      <c r="C309" s="125" t="str">
        <f>IF(原始数据!B309="","",原始数据!B309)</f>
        <v/>
      </c>
      <c r="D309" s="125" t="str">
        <f>IF(原始数据!C309="","",原始数据!C309)</f>
        <v/>
      </c>
      <c r="E309" s="125" t="str">
        <f>IF(原始数据!D309="","",原始数据!D309)</f>
        <v/>
      </c>
      <c r="F309" s="125" t="str">
        <f>IF(原始数据!E309="","",原始数据!E309)</f>
        <v/>
      </c>
      <c r="G309" s="125" t="str">
        <f>IF(原始数据!F309="","",原始数据!F309)</f>
        <v/>
      </c>
      <c r="H309" s="125">
        <f>IF(原始数据!G309="","",原始数据!G309)</f>
        <v>4</v>
      </c>
      <c r="I309" s="125" t="str">
        <f>原始数据!J309</f>
        <v/>
      </c>
      <c r="J309" s="125" t="str">
        <f>IF((原始数据!V309)="","",4-原始数据!V309)</f>
        <v/>
      </c>
      <c r="K309" s="125" t="str">
        <f t="shared" si="10"/>
        <v/>
      </c>
      <c r="L309" s="125">
        <f t="shared" si="11"/>
        <v>0</v>
      </c>
      <c r="M309" s="126" t="str">
        <f>IF(I309="","",_xlfn.XLOOKUP($I309,各类选项!$N$2:$N$22,各类选项!O$2:O$22))</f>
        <v/>
      </c>
      <c r="N309" s="139"/>
      <c r="O309" s="129"/>
      <c r="P309" s="130"/>
      <c r="Q309" s="130"/>
      <c r="R309" s="130"/>
      <c r="S309" s="130"/>
      <c r="T309" s="130"/>
      <c r="U309" s="126" t="str">
        <f>IF(I309="","",_xlfn.XLOOKUP($I309,各类选项!$N$2:$N$22,各类选项!P$2:P$22))</f>
        <v/>
      </c>
      <c r="V309" s="139"/>
      <c r="W309" s="127"/>
      <c r="X309" s="128"/>
      <c r="Y309" s="128"/>
      <c r="Z309" s="128"/>
      <c r="AA309" s="128"/>
      <c r="AB309" s="128"/>
      <c r="AC309" s="126" t="str">
        <f>IF(I309="","",_xlfn.XLOOKUP($I309,各类选项!$N$2:$N$22,各类选项!Q$2:Q$22))</f>
        <v/>
      </c>
      <c r="AD309" s="139"/>
      <c r="AE309" s="129"/>
      <c r="AF309" s="130"/>
      <c r="AG309" s="130"/>
      <c r="AH309" s="130"/>
      <c r="AI309" s="130"/>
      <c r="AJ309" s="130"/>
      <c r="AK309" s="126" t="str">
        <f>IF(I309="","",_xlfn.XLOOKUP($I309,各类选项!$N$2:$N$22,各类选项!R$2:R$22))</f>
        <v/>
      </c>
      <c r="AL309" s="139"/>
      <c r="AM309" s="127"/>
      <c r="AN309" s="128"/>
      <c r="AO309" s="128"/>
      <c r="AP309" s="128"/>
      <c r="AQ309" s="128"/>
      <c r="AR309" s="128"/>
      <c r="AS309" s="126" t="str">
        <f>IF(原始数据!L309="","",原始数据!L309)</f>
        <v/>
      </c>
      <c r="AT309" s="126" t="str">
        <f>IF(原始数据!AZ309="","",原始数据!AZ309)</f>
        <v/>
      </c>
      <c r="AU309" s="137"/>
      <c r="AV309" s="137"/>
      <c r="AW309" s="137"/>
      <c r="AX309" s="137"/>
      <c r="AY309" s="138"/>
      <c r="AZ309" s="133"/>
      <c r="BA309" s="133"/>
      <c r="BB309" s="95"/>
      <c r="BC309" s="95"/>
    </row>
    <row r="310" spans="1:55">
      <c r="A310" s="115">
        <f>输入错误检查!B309+_xlfn.IFS(K310="",0,K310=0,0,K310=1,1)</f>
        <v>0</v>
      </c>
      <c r="C310" s="125" t="str">
        <f>IF(原始数据!B310="","",原始数据!B310)</f>
        <v/>
      </c>
      <c r="D310" s="125" t="str">
        <f>IF(原始数据!C310="","",原始数据!C310)</f>
        <v/>
      </c>
      <c r="E310" s="125" t="str">
        <f>IF(原始数据!D310="","",原始数据!D310)</f>
        <v/>
      </c>
      <c r="F310" s="125" t="str">
        <f>IF(原始数据!E310="","",原始数据!E310)</f>
        <v/>
      </c>
      <c r="G310" s="125" t="str">
        <f>IF(原始数据!F310="","",原始数据!F310)</f>
        <v/>
      </c>
      <c r="H310" s="125">
        <f>IF(原始数据!G310="","",原始数据!G310)</f>
        <v>4</v>
      </c>
      <c r="I310" s="125" t="str">
        <f>原始数据!J310</f>
        <v/>
      </c>
      <c r="J310" s="125" t="str">
        <f>IF((原始数据!V310)="","",4-原始数据!V310)</f>
        <v/>
      </c>
      <c r="K310" s="125" t="str">
        <f t="shared" si="10"/>
        <v/>
      </c>
      <c r="L310" s="125">
        <f t="shared" si="11"/>
        <v>0</v>
      </c>
      <c r="M310" s="126" t="str">
        <f>IF(I310="","",_xlfn.XLOOKUP($I310,各类选项!$N$2:$N$22,各类选项!O$2:O$22))</f>
        <v/>
      </c>
      <c r="N310" s="139"/>
      <c r="O310" s="129"/>
      <c r="P310" s="130"/>
      <c r="Q310" s="130"/>
      <c r="R310" s="130"/>
      <c r="S310" s="130"/>
      <c r="T310" s="130"/>
      <c r="U310" s="126" t="str">
        <f>IF(I310="","",_xlfn.XLOOKUP($I310,各类选项!$N$2:$N$22,各类选项!P$2:P$22))</f>
        <v/>
      </c>
      <c r="V310" s="139"/>
      <c r="W310" s="127"/>
      <c r="X310" s="128"/>
      <c r="Y310" s="128"/>
      <c r="Z310" s="128"/>
      <c r="AA310" s="128"/>
      <c r="AB310" s="128"/>
      <c r="AC310" s="126" t="str">
        <f>IF(I310="","",_xlfn.XLOOKUP($I310,各类选项!$N$2:$N$22,各类选项!Q$2:Q$22))</f>
        <v/>
      </c>
      <c r="AD310" s="139"/>
      <c r="AE310" s="129"/>
      <c r="AF310" s="130"/>
      <c r="AG310" s="130"/>
      <c r="AH310" s="130"/>
      <c r="AI310" s="130"/>
      <c r="AJ310" s="130"/>
      <c r="AK310" s="126" t="str">
        <f>IF(I310="","",_xlfn.XLOOKUP($I310,各类选项!$N$2:$N$22,各类选项!R$2:R$22))</f>
        <v/>
      </c>
      <c r="AL310" s="139"/>
      <c r="AM310" s="127"/>
      <c r="AN310" s="128"/>
      <c r="AO310" s="128"/>
      <c r="AP310" s="128"/>
      <c r="AQ310" s="128"/>
      <c r="AR310" s="128"/>
      <c r="AS310" s="126" t="str">
        <f>IF(原始数据!L310="","",原始数据!L310)</f>
        <v/>
      </c>
      <c r="AT310" s="126" t="str">
        <f>IF(原始数据!AZ310="","",原始数据!AZ310)</f>
        <v/>
      </c>
      <c r="AU310" s="137"/>
      <c r="AV310" s="137"/>
      <c r="AW310" s="137"/>
      <c r="AX310" s="137"/>
      <c r="AY310" s="138"/>
      <c r="AZ310" s="133"/>
      <c r="BA310" s="133"/>
      <c r="BB310" s="95"/>
      <c r="BC310" s="95"/>
    </row>
    <row r="311" spans="1:55">
      <c r="A311" s="115">
        <f>输入错误检查!B310+_xlfn.IFS(K311="",0,K311=0,0,K311=1,1)</f>
        <v>0</v>
      </c>
      <c r="C311" s="125" t="str">
        <f>IF(原始数据!B311="","",原始数据!B311)</f>
        <v/>
      </c>
      <c r="D311" s="125" t="str">
        <f>IF(原始数据!C311="","",原始数据!C311)</f>
        <v/>
      </c>
      <c r="E311" s="125" t="str">
        <f>IF(原始数据!D311="","",原始数据!D311)</f>
        <v/>
      </c>
      <c r="F311" s="125" t="str">
        <f>IF(原始数据!E311="","",原始数据!E311)</f>
        <v/>
      </c>
      <c r="G311" s="125" t="str">
        <f>IF(原始数据!F311="","",原始数据!F311)</f>
        <v/>
      </c>
      <c r="H311" s="125">
        <f>IF(原始数据!G311="","",原始数据!G311)</f>
        <v>5</v>
      </c>
      <c r="I311" s="125" t="str">
        <f>原始数据!J311</f>
        <v/>
      </c>
      <c r="J311" s="125" t="str">
        <f>IF((原始数据!V311)="","",4-原始数据!V311)</f>
        <v/>
      </c>
      <c r="K311" s="125" t="str">
        <f t="shared" si="10"/>
        <v/>
      </c>
      <c r="L311" s="125">
        <f t="shared" si="11"/>
        <v>0</v>
      </c>
      <c r="M311" s="126" t="str">
        <f>IF(I311="","",_xlfn.XLOOKUP($I311,各类选项!$N$2:$N$22,各类选项!O$2:O$22))</f>
        <v/>
      </c>
      <c r="N311" s="139"/>
      <c r="O311" s="129"/>
      <c r="P311" s="130"/>
      <c r="Q311" s="130"/>
      <c r="R311" s="130"/>
      <c r="S311" s="130"/>
      <c r="T311" s="130"/>
      <c r="U311" s="126" t="str">
        <f>IF(I311="","",_xlfn.XLOOKUP($I311,各类选项!$N$2:$N$22,各类选项!P$2:P$22))</f>
        <v/>
      </c>
      <c r="V311" s="139"/>
      <c r="W311" s="127"/>
      <c r="X311" s="128"/>
      <c r="Y311" s="128"/>
      <c r="Z311" s="128"/>
      <c r="AA311" s="128"/>
      <c r="AB311" s="128"/>
      <c r="AC311" s="126" t="str">
        <f>IF(I311="","",_xlfn.XLOOKUP($I311,各类选项!$N$2:$N$22,各类选项!Q$2:Q$22))</f>
        <v/>
      </c>
      <c r="AD311" s="139"/>
      <c r="AE311" s="129"/>
      <c r="AF311" s="130"/>
      <c r="AG311" s="130"/>
      <c r="AH311" s="130"/>
      <c r="AI311" s="130"/>
      <c r="AJ311" s="130"/>
      <c r="AK311" s="126" t="str">
        <f>IF(I311="","",_xlfn.XLOOKUP($I311,各类选项!$N$2:$N$22,各类选项!R$2:R$22))</f>
        <v/>
      </c>
      <c r="AL311" s="139"/>
      <c r="AM311" s="127"/>
      <c r="AN311" s="128"/>
      <c r="AO311" s="128"/>
      <c r="AP311" s="128"/>
      <c r="AQ311" s="128"/>
      <c r="AR311" s="128"/>
      <c r="AS311" s="126" t="str">
        <f>IF(原始数据!L311="","",原始数据!L311)</f>
        <v/>
      </c>
      <c r="AT311" s="126" t="str">
        <f>IF(原始数据!AZ311="","",原始数据!AZ311)</f>
        <v/>
      </c>
      <c r="AU311" s="137"/>
      <c r="AV311" s="137"/>
      <c r="AW311" s="137"/>
      <c r="AX311" s="137"/>
      <c r="AY311" s="138"/>
      <c r="AZ311" s="133"/>
      <c r="BA311" s="133"/>
    </row>
    <row r="312" spans="1:55">
      <c r="A312" s="115">
        <f>输入错误检查!B311+_xlfn.IFS(K312="",0,K312=0,0,K312=1,1)</f>
        <v>0</v>
      </c>
      <c r="C312" s="125" t="str">
        <f>IF(原始数据!B312="","",原始数据!B312)</f>
        <v/>
      </c>
      <c r="D312" s="125" t="str">
        <f>IF(原始数据!C312="","",原始数据!C312)</f>
        <v/>
      </c>
      <c r="E312" s="125" t="str">
        <f>IF(原始数据!D312="","",原始数据!D312)</f>
        <v/>
      </c>
      <c r="F312" s="125" t="str">
        <f>IF(原始数据!E312="","",原始数据!E312)</f>
        <v/>
      </c>
      <c r="G312" s="125" t="str">
        <f>IF(原始数据!F312="","",原始数据!F312)</f>
        <v/>
      </c>
      <c r="H312" s="125">
        <f>IF(原始数据!G312="","",原始数据!G312)</f>
        <v>5</v>
      </c>
      <c r="I312" s="125" t="str">
        <f>原始数据!J312</f>
        <v/>
      </c>
      <c r="J312" s="125" t="str">
        <f>IF((原始数据!V312)="","",4-原始数据!V312)</f>
        <v/>
      </c>
      <c r="K312" s="125" t="str">
        <f t="shared" si="10"/>
        <v/>
      </c>
      <c r="L312" s="125">
        <f t="shared" si="11"/>
        <v>0</v>
      </c>
      <c r="M312" s="126" t="str">
        <f>IF(I312="","",_xlfn.XLOOKUP($I312,各类选项!$N$2:$N$22,各类选项!O$2:O$22))</f>
        <v/>
      </c>
      <c r="N312" s="139"/>
      <c r="O312" s="129"/>
      <c r="P312" s="130"/>
      <c r="Q312" s="130"/>
      <c r="R312" s="130"/>
      <c r="S312" s="130"/>
      <c r="T312" s="130"/>
      <c r="U312" s="126" t="str">
        <f>IF(I312="","",_xlfn.XLOOKUP($I312,各类选项!$N$2:$N$22,各类选项!P$2:P$22))</f>
        <v/>
      </c>
      <c r="V312" s="139"/>
      <c r="W312" s="127"/>
      <c r="X312" s="128"/>
      <c r="Y312" s="128"/>
      <c r="Z312" s="128"/>
      <c r="AA312" s="128"/>
      <c r="AB312" s="128"/>
      <c r="AC312" s="126" t="str">
        <f>IF(I312="","",_xlfn.XLOOKUP($I312,各类选项!$N$2:$N$22,各类选项!Q$2:Q$22))</f>
        <v/>
      </c>
      <c r="AD312" s="139"/>
      <c r="AE312" s="129"/>
      <c r="AF312" s="130"/>
      <c r="AG312" s="130"/>
      <c r="AH312" s="130"/>
      <c r="AI312" s="130"/>
      <c r="AJ312" s="130"/>
      <c r="AK312" s="126" t="str">
        <f>IF(I312="","",_xlfn.XLOOKUP($I312,各类选项!$N$2:$N$22,各类选项!R$2:R$22))</f>
        <v/>
      </c>
      <c r="AL312" s="139"/>
      <c r="AM312" s="127"/>
      <c r="AN312" s="128"/>
      <c r="AO312" s="128"/>
      <c r="AP312" s="128"/>
      <c r="AQ312" s="128"/>
      <c r="AR312" s="128"/>
      <c r="AS312" s="126" t="str">
        <f>IF(原始数据!L312="","",原始数据!L312)</f>
        <v/>
      </c>
      <c r="AT312" s="126" t="str">
        <f>IF(原始数据!AZ312="","",原始数据!AZ312)</f>
        <v/>
      </c>
      <c r="AU312" s="137"/>
      <c r="AV312" s="137"/>
      <c r="AW312" s="137"/>
      <c r="AX312" s="137"/>
      <c r="AY312" s="138"/>
      <c r="AZ312" s="133"/>
      <c r="BA312" s="133"/>
    </row>
    <row r="313" spans="1:55">
      <c r="A313" s="115">
        <f>输入错误检查!B312+_xlfn.IFS(K313="",0,K313=0,0,K313=1,1)</f>
        <v>0</v>
      </c>
      <c r="C313" s="125" t="str">
        <f>IF(原始数据!B313="","",原始数据!B313)</f>
        <v/>
      </c>
      <c r="D313" s="125" t="str">
        <f>IF(原始数据!C313="","",原始数据!C313)</f>
        <v/>
      </c>
      <c r="E313" s="125" t="str">
        <f>IF(原始数据!D313="","",原始数据!D313)</f>
        <v/>
      </c>
      <c r="F313" s="125" t="str">
        <f>IF(原始数据!E313="","",原始数据!E313)</f>
        <v/>
      </c>
      <c r="G313" s="125" t="str">
        <f>IF(原始数据!F313="","",原始数据!F313)</f>
        <v/>
      </c>
      <c r="H313" s="125" t="str">
        <f>IF(原始数据!G313="","",原始数据!G313)</f>
        <v>加</v>
      </c>
      <c r="I313" s="125" t="str">
        <f>原始数据!J313</f>
        <v/>
      </c>
      <c r="J313" s="125" t="str">
        <f>IF((原始数据!V313)="","",4-原始数据!V313)</f>
        <v/>
      </c>
      <c r="K313" s="125" t="str">
        <f t="shared" si="10"/>
        <v/>
      </c>
      <c r="L313" s="125">
        <f t="shared" si="11"/>
        <v>0</v>
      </c>
      <c r="M313" s="126" t="str">
        <f>IF(I313="","",_xlfn.XLOOKUP($I313,各类选项!$N$2:$N$22,各类选项!O$2:O$22))</f>
        <v/>
      </c>
      <c r="N313" s="139"/>
      <c r="O313" s="129"/>
      <c r="P313" s="130"/>
      <c r="Q313" s="130"/>
      <c r="R313" s="130"/>
      <c r="S313" s="130"/>
      <c r="T313" s="130"/>
      <c r="U313" s="126" t="str">
        <f>IF(I313="","",_xlfn.XLOOKUP($I313,各类选项!$N$2:$N$22,各类选项!P$2:P$22))</f>
        <v/>
      </c>
      <c r="V313" s="139"/>
      <c r="W313" s="127"/>
      <c r="X313" s="128"/>
      <c r="Y313" s="128"/>
      <c r="Z313" s="128"/>
      <c r="AA313" s="128"/>
      <c r="AB313" s="128"/>
      <c r="AC313" s="126" t="str">
        <f>IF(I313="","",_xlfn.XLOOKUP($I313,各类选项!$N$2:$N$22,各类选项!Q$2:Q$22))</f>
        <v/>
      </c>
      <c r="AD313" s="139"/>
      <c r="AE313" s="129"/>
      <c r="AF313" s="130"/>
      <c r="AG313" s="130"/>
      <c r="AH313" s="130"/>
      <c r="AI313" s="130"/>
      <c r="AJ313" s="130"/>
      <c r="AK313" s="126" t="str">
        <f>IF(I313="","",_xlfn.XLOOKUP($I313,各类选项!$N$2:$N$22,各类选项!R$2:R$22))</f>
        <v/>
      </c>
      <c r="AL313" s="139"/>
      <c r="AM313" s="127"/>
      <c r="AN313" s="128"/>
      <c r="AO313" s="128"/>
      <c r="AP313" s="128"/>
      <c r="AQ313" s="128"/>
      <c r="AR313" s="128"/>
      <c r="AS313" s="126" t="str">
        <f>IF(原始数据!L313="","",原始数据!L313)</f>
        <v/>
      </c>
      <c r="AT313" s="126" t="str">
        <f>IF(原始数据!AZ313="","",原始数据!AZ313)</f>
        <v/>
      </c>
      <c r="AU313" s="137"/>
      <c r="AV313" s="137"/>
      <c r="AW313" s="137"/>
      <c r="AX313" s="137"/>
      <c r="AY313" s="138"/>
      <c r="AZ313" s="133"/>
      <c r="BA313" s="133"/>
    </row>
    <row r="314" spans="1:55">
      <c r="A314" s="115">
        <f>输入错误检查!B313+_xlfn.IFS(K314="",0,K314=0,0,K314=1,1)</f>
        <v>0</v>
      </c>
      <c r="C314" s="125" t="str">
        <f>IF(原始数据!B314="","",原始数据!B314)</f>
        <v/>
      </c>
      <c r="D314" s="125" t="str">
        <f>IF(原始数据!C314="","",原始数据!C314)</f>
        <v/>
      </c>
      <c r="E314" s="125" t="str">
        <f>IF(原始数据!D314="","",原始数据!D314)</f>
        <v/>
      </c>
      <c r="F314" s="125" t="str">
        <f>IF(原始数据!E314="","",原始数据!E314)</f>
        <v/>
      </c>
      <c r="G314" s="125" t="str">
        <f>IF(原始数据!F314="","",原始数据!F314)</f>
        <v/>
      </c>
      <c r="H314" s="125" t="str">
        <f>IF(原始数据!G314="","",原始数据!G314)</f>
        <v>加</v>
      </c>
      <c r="I314" s="125" t="str">
        <f>原始数据!J314</f>
        <v/>
      </c>
      <c r="J314" s="125" t="str">
        <f>IF((原始数据!V314)="","",4-原始数据!V314)</f>
        <v/>
      </c>
      <c r="K314" s="125" t="str">
        <f t="shared" si="10"/>
        <v/>
      </c>
      <c r="L314" s="125">
        <f t="shared" si="11"/>
        <v>0</v>
      </c>
      <c r="M314" s="126" t="str">
        <f>IF(I314="","",_xlfn.XLOOKUP($I314,各类选项!$N$2:$N$22,各类选项!O$2:O$22))</f>
        <v/>
      </c>
      <c r="N314" s="139"/>
      <c r="O314" s="129"/>
      <c r="P314" s="130"/>
      <c r="Q314" s="130"/>
      <c r="R314" s="130"/>
      <c r="S314" s="130"/>
      <c r="T314" s="130"/>
      <c r="U314" s="126" t="str">
        <f>IF(I314="","",_xlfn.XLOOKUP($I314,各类选项!$N$2:$N$22,各类选项!P$2:P$22))</f>
        <v/>
      </c>
      <c r="V314" s="139"/>
      <c r="W314" s="127"/>
      <c r="X314" s="128"/>
      <c r="Y314" s="128"/>
      <c r="Z314" s="128"/>
      <c r="AA314" s="128"/>
      <c r="AB314" s="128"/>
      <c r="AC314" s="126" t="str">
        <f>IF(I314="","",_xlfn.XLOOKUP($I314,各类选项!$N$2:$N$22,各类选项!Q$2:Q$22))</f>
        <v/>
      </c>
      <c r="AD314" s="139"/>
      <c r="AE314" s="129"/>
      <c r="AF314" s="130"/>
      <c r="AG314" s="130"/>
      <c r="AH314" s="130"/>
      <c r="AI314" s="130"/>
      <c r="AJ314" s="130"/>
      <c r="AK314" s="126" t="str">
        <f>IF(I314="","",_xlfn.XLOOKUP($I314,各类选项!$N$2:$N$22,各类选项!R$2:R$22))</f>
        <v/>
      </c>
      <c r="AL314" s="139"/>
      <c r="AM314" s="127"/>
      <c r="AN314" s="128"/>
      <c r="AO314" s="128"/>
      <c r="AP314" s="128"/>
      <c r="AQ314" s="128"/>
      <c r="AR314" s="128"/>
      <c r="AS314" s="126" t="str">
        <f>IF(原始数据!L314="","",原始数据!L314)</f>
        <v/>
      </c>
      <c r="AT314" s="126" t="str">
        <f>IF(原始数据!AZ314="","",原始数据!AZ314)</f>
        <v/>
      </c>
      <c r="AU314" s="137"/>
      <c r="AV314" s="137"/>
      <c r="AW314" s="137"/>
      <c r="AX314" s="137"/>
      <c r="AY314" s="138"/>
      <c r="AZ314" s="133"/>
      <c r="BA314" s="133"/>
    </row>
    <row r="315" spans="1:55">
      <c r="A315" s="115">
        <f>输入错误检查!B314+_xlfn.IFS(K315="",0,K315=0,0,K315=1,1)</f>
        <v>0</v>
      </c>
      <c r="C315" s="125" t="str">
        <f>IF(原始数据!B315="","",原始数据!B315)</f>
        <v/>
      </c>
      <c r="D315" s="125" t="str">
        <f>IF(原始数据!C315="","",原始数据!C315)</f>
        <v/>
      </c>
      <c r="E315" s="125" t="str">
        <f>IF(原始数据!D315="","",原始数据!D315)</f>
        <v/>
      </c>
      <c r="F315" s="125" t="str">
        <f>IF(原始数据!E315="","",原始数据!E315)</f>
        <v/>
      </c>
      <c r="G315" s="125" t="str">
        <f>IF(原始数据!F315="","",原始数据!F315)</f>
        <v/>
      </c>
      <c r="H315" s="125">
        <f>IF(原始数据!G315="","",原始数据!G315)</f>
        <v>1</v>
      </c>
      <c r="I315" s="125" t="str">
        <f>原始数据!J315</f>
        <v/>
      </c>
      <c r="J315" s="125" t="str">
        <f>IF((原始数据!V315)="","",4-原始数据!V315)</f>
        <v/>
      </c>
      <c r="K315" s="125" t="str">
        <f t="shared" si="10"/>
        <v/>
      </c>
      <c r="L315" s="125">
        <f t="shared" si="11"/>
        <v>0</v>
      </c>
      <c r="M315" s="126" t="str">
        <f>IF(I315="","",_xlfn.XLOOKUP($I315,各类选项!$N$2:$N$22,各类选项!O$2:O$22))</f>
        <v/>
      </c>
      <c r="N315" s="126"/>
      <c r="O315" s="127"/>
      <c r="P315" s="128"/>
      <c r="Q315" s="128"/>
      <c r="R315" s="128"/>
      <c r="S315" s="128"/>
      <c r="T315" s="128"/>
      <c r="U315" s="126" t="str">
        <f>IF(I315="","",_xlfn.XLOOKUP($I315,各类选项!$N$2:$N$22,各类选项!P$2:P$22))</f>
        <v/>
      </c>
      <c r="V315" s="126"/>
      <c r="W315" s="129"/>
      <c r="X315" s="130"/>
      <c r="Y315" s="130"/>
      <c r="Z315" s="130"/>
      <c r="AA315" s="130"/>
      <c r="AB315" s="130"/>
      <c r="AC315" s="126" t="str">
        <f>IF(I315="","",_xlfn.XLOOKUP($I315,各类选项!$N$2:$N$22,各类选项!Q$2:Q$22))</f>
        <v/>
      </c>
      <c r="AD315" s="126"/>
      <c r="AE315" s="127"/>
      <c r="AF315" s="128"/>
      <c r="AG315" s="128"/>
      <c r="AH315" s="128"/>
      <c r="AI315" s="128"/>
      <c r="AJ315" s="128"/>
      <c r="AK315" s="126" t="str">
        <f>IF(I315="","",_xlfn.XLOOKUP($I315,各类选项!$N$2:$N$22,各类选项!R$2:R$22))</f>
        <v/>
      </c>
      <c r="AL315" s="126"/>
      <c r="AM315" s="129"/>
      <c r="AN315" s="130"/>
      <c r="AO315" s="130"/>
      <c r="AP315" s="130"/>
      <c r="AQ315" s="130"/>
      <c r="AR315" s="130"/>
      <c r="AS315" s="126" t="str">
        <f>IF(原始数据!L315="","",原始数据!L315)</f>
        <v/>
      </c>
      <c r="AT315" s="126" t="str">
        <f>IF(原始数据!AZ315="","",原始数据!AZ315)</f>
        <v/>
      </c>
      <c r="AU315" s="131"/>
      <c r="AV315" s="131"/>
      <c r="AW315" s="131"/>
      <c r="AX315" s="131"/>
      <c r="AY315" s="132"/>
      <c r="AZ315" s="133"/>
      <c r="BA315" s="133"/>
      <c r="BB315" s="134"/>
      <c r="BC315" s="134"/>
    </row>
    <row r="316" spans="1:55">
      <c r="A316" s="115">
        <f>输入错误检查!B315+_xlfn.IFS(K316="",0,K316=0,0,K316=1,1)</f>
        <v>0</v>
      </c>
      <c r="C316" s="125" t="str">
        <f>IF(原始数据!B316="","",原始数据!B316)</f>
        <v/>
      </c>
      <c r="D316" s="125" t="str">
        <f>IF(原始数据!C316="","",原始数据!C316)</f>
        <v/>
      </c>
      <c r="E316" s="125" t="str">
        <f>IF(原始数据!D316="","",原始数据!D316)</f>
        <v/>
      </c>
      <c r="F316" s="125" t="str">
        <f>IF(原始数据!E316="","",原始数据!E316)</f>
        <v/>
      </c>
      <c r="G316" s="125" t="str">
        <f>IF(原始数据!F316="","",原始数据!F316)</f>
        <v/>
      </c>
      <c r="H316" s="125">
        <f>IF(原始数据!G316="","",原始数据!G316)</f>
        <v>1</v>
      </c>
      <c r="I316" s="125" t="str">
        <f>原始数据!J316</f>
        <v/>
      </c>
      <c r="J316" s="125" t="str">
        <f>IF((原始数据!V316)="","",4-原始数据!V316)</f>
        <v/>
      </c>
      <c r="K316" s="125" t="str">
        <f t="shared" si="10"/>
        <v/>
      </c>
      <c r="L316" s="125">
        <f t="shared" si="11"/>
        <v>0</v>
      </c>
      <c r="M316" s="126" t="str">
        <f>IF(I316="","",_xlfn.XLOOKUP($I316,各类选项!$N$2:$N$22,各类选项!O$2:O$22))</f>
        <v/>
      </c>
      <c r="N316" s="126"/>
      <c r="O316" s="127"/>
      <c r="P316" s="128"/>
      <c r="Q316" s="128"/>
      <c r="R316" s="128"/>
      <c r="S316" s="128"/>
      <c r="T316" s="128"/>
      <c r="U316" s="126" t="str">
        <f>IF(I316="","",_xlfn.XLOOKUP($I316,各类选项!$N$2:$N$22,各类选项!P$2:P$22))</f>
        <v/>
      </c>
      <c r="V316" s="126"/>
      <c r="W316" s="129"/>
      <c r="X316" s="130"/>
      <c r="Y316" s="130"/>
      <c r="Z316" s="130"/>
      <c r="AA316" s="130"/>
      <c r="AB316" s="130"/>
      <c r="AC316" s="126" t="str">
        <f>IF(I316="","",_xlfn.XLOOKUP($I316,各类选项!$N$2:$N$22,各类选项!Q$2:Q$22))</f>
        <v/>
      </c>
      <c r="AD316" s="126"/>
      <c r="AE316" s="127"/>
      <c r="AF316" s="128"/>
      <c r="AG316" s="128"/>
      <c r="AH316" s="128"/>
      <c r="AI316" s="128"/>
      <c r="AJ316" s="128"/>
      <c r="AK316" s="126" t="str">
        <f>IF(I316="","",_xlfn.XLOOKUP($I316,各类选项!$N$2:$N$22,各类选项!R$2:R$22))</f>
        <v/>
      </c>
      <c r="AL316" s="126"/>
      <c r="AM316" s="129"/>
      <c r="AN316" s="130"/>
      <c r="AO316" s="130"/>
      <c r="AP316" s="130"/>
      <c r="AQ316" s="130"/>
      <c r="AR316" s="130"/>
      <c r="AS316" s="126" t="str">
        <f>IF(原始数据!L316="","",原始数据!L316)</f>
        <v/>
      </c>
      <c r="AT316" s="126" t="str">
        <f>IF(原始数据!AZ316="","",原始数据!AZ316)</f>
        <v/>
      </c>
      <c r="AU316" s="131"/>
      <c r="AV316" s="131"/>
      <c r="AW316" s="131"/>
      <c r="AX316" s="131"/>
      <c r="AY316" s="132"/>
      <c r="AZ316" s="133"/>
      <c r="BA316" s="133"/>
      <c r="BB316" s="95"/>
      <c r="BC316" s="95"/>
    </row>
    <row r="317" spans="1:55">
      <c r="A317" s="115">
        <f>输入错误检查!B316+_xlfn.IFS(K317="",0,K317=0,0,K317=1,1)</f>
        <v>0</v>
      </c>
      <c r="C317" s="125" t="str">
        <f>IF(原始数据!B317="","",原始数据!B317)</f>
        <v/>
      </c>
      <c r="D317" s="125" t="str">
        <f>IF(原始数据!C317="","",原始数据!C317)</f>
        <v/>
      </c>
      <c r="E317" s="125" t="str">
        <f>IF(原始数据!D317="","",原始数据!D317)</f>
        <v/>
      </c>
      <c r="F317" s="125" t="str">
        <f>IF(原始数据!E317="","",原始数据!E317)</f>
        <v/>
      </c>
      <c r="G317" s="125" t="str">
        <f>IF(原始数据!F317="","",原始数据!F317)</f>
        <v/>
      </c>
      <c r="H317" s="125">
        <f>IF(原始数据!G317="","",原始数据!G317)</f>
        <v>2</v>
      </c>
      <c r="I317" s="125" t="str">
        <f>原始数据!J317</f>
        <v/>
      </c>
      <c r="J317" s="125" t="str">
        <f>IF((原始数据!V317)="","",4-原始数据!V317)</f>
        <v/>
      </c>
      <c r="K317" s="125" t="str">
        <f t="shared" si="10"/>
        <v/>
      </c>
      <c r="L317" s="125">
        <f t="shared" si="11"/>
        <v>0</v>
      </c>
      <c r="M317" s="126" t="str">
        <f>IF(I317="","",_xlfn.XLOOKUP($I317,各类选项!$N$2:$N$22,各类选项!O$2:O$22))</f>
        <v/>
      </c>
      <c r="N317" s="126"/>
      <c r="O317" s="127"/>
      <c r="P317" s="128"/>
      <c r="Q317" s="128"/>
      <c r="R317" s="128"/>
      <c r="S317" s="128"/>
      <c r="T317" s="128"/>
      <c r="U317" s="126" t="str">
        <f>IF(I317="","",_xlfn.XLOOKUP($I317,各类选项!$N$2:$N$22,各类选项!P$2:P$22))</f>
        <v/>
      </c>
      <c r="V317" s="126"/>
      <c r="W317" s="129"/>
      <c r="X317" s="130"/>
      <c r="Y317" s="130"/>
      <c r="Z317" s="130"/>
      <c r="AA317" s="130"/>
      <c r="AB317" s="130"/>
      <c r="AC317" s="126" t="str">
        <f>IF(I317="","",_xlfn.XLOOKUP($I317,各类选项!$N$2:$N$22,各类选项!Q$2:Q$22))</f>
        <v/>
      </c>
      <c r="AD317" s="126"/>
      <c r="AE317" s="127"/>
      <c r="AF317" s="128"/>
      <c r="AG317" s="128"/>
      <c r="AH317" s="128"/>
      <c r="AI317" s="128"/>
      <c r="AJ317" s="128"/>
      <c r="AK317" s="126" t="str">
        <f>IF(I317="","",_xlfn.XLOOKUP($I317,各类选项!$N$2:$N$22,各类选项!R$2:R$22))</f>
        <v/>
      </c>
      <c r="AL317" s="126"/>
      <c r="AM317" s="129"/>
      <c r="AN317" s="130"/>
      <c r="AO317" s="130"/>
      <c r="AP317" s="130"/>
      <c r="AQ317" s="130"/>
      <c r="AR317" s="130"/>
      <c r="AS317" s="126" t="str">
        <f>IF(原始数据!L317="","",原始数据!L317)</f>
        <v/>
      </c>
      <c r="AT317" s="126" t="str">
        <f>IF(原始数据!AZ317="","",原始数据!AZ317)</f>
        <v/>
      </c>
      <c r="AU317" s="131"/>
      <c r="AV317" s="131"/>
      <c r="AW317" s="131"/>
      <c r="AX317" s="131"/>
      <c r="AY317" s="132"/>
      <c r="AZ317" s="133"/>
      <c r="BA317" s="133"/>
      <c r="BB317" s="95"/>
      <c r="BC317" s="95"/>
    </row>
    <row r="318" spans="1:55">
      <c r="A318" s="115">
        <f>输入错误检查!B317+_xlfn.IFS(K318="",0,K318=0,0,K318=1,1)</f>
        <v>0</v>
      </c>
      <c r="C318" s="125" t="str">
        <f>IF(原始数据!B318="","",原始数据!B318)</f>
        <v/>
      </c>
      <c r="D318" s="125" t="str">
        <f>IF(原始数据!C318="","",原始数据!C318)</f>
        <v/>
      </c>
      <c r="E318" s="125" t="str">
        <f>IF(原始数据!D318="","",原始数据!D318)</f>
        <v/>
      </c>
      <c r="F318" s="125" t="str">
        <f>IF(原始数据!E318="","",原始数据!E318)</f>
        <v/>
      </c>
      <c r="G318" s="125" t="str">
        <f>IF(原始数据!F318="","",原始数据!F318)</f>
        <v/>
      </c>
      <c r="H318" s="125">
        <f>IF(原始数据!G318="","",原始数据!G318)</f>
        <v>2</v>
      </c>
      <c r="I318" s="125" t="str">
        <f>原始数据!J318</f>
        <v/>
      </c>
      <c r="J318" s="125" t="str">
        <f>IF((原始数据!V318)="","",4-原始数据!V318)</f>
        <v/>
      </c>
      <c r="K318" s="125" t="str">
        <f t="shared" si="10"/>
        <v/>
      </c>
      <c r="L318" s="125">
        <f t="shared" si="11"/>
        <v>0</v>
      </c>
      <c r="M318" s="126" t="str">
        <f>IF(I318="","",_xlfn.XLOOKUP($I318,各类选项!$N$2:$N$22,各类选项!O$2:O$22))</f>
        <v/>
      </c>
      <c r="N318" s="126"/>
      <c r="O318" s="127"/>
      <c r="P318" s="128"/>
      <c r="Q318" s="128"/>
      <c r="R318" s="128"/>
      <c r="S318" s="128"/>
      <c r="T318" s="128"/>
      <c r="U318" s="126" t="str">
        <f>IF(I318="","",_xlfn.XLOOKUP($I318,各类选项!$N$2:$N$22,各类选项!P$2:P$22))</f>
        <v/>
      </c>
      <c r="V318" s="126"/>
      <c r="W318" s="129"/>
      <c r="X318" s="130"/>
      <c r="Y318" s="130"/>
      <c r="Z318" s="130"/>
      <c r="AA318" s="130"/>
      <c r="AB318" s="130"/>
      <c r="AC318" s="126" t="str">
        <f>IF(I318="","",_xlfn.XLOOKUP($I318,各类选项!$N$2:$N$22,各类选项!Q$2:Q$22))</f>
        <v/>
      </c>
      <c r="AD318" s="126"/>
      <c r="AE318" s="127"/>
      <c r="AF318" s="128"/>
      <c r="AG318" s="128"/>
      <c r="AH318" s="128"/>
      <c r="AI318" s="128"/>
      <c r="AJ318" s="128"/>
      <c r="AK318" s="126" t="str">
        <f>IF(I318="","",_xlfn.XLOOKUP($I318,各类选项!$N$2:$N$22,各类选项!R$2:R$22))</f>
        <v/>
      </c>
      <c r="AL318" s="126"/>
      <c r="AM318" s="129"/>
      <c r="AN318" s="130"/>
      <c r="AO318" s="130"/>
      <c r="AP318" s="130"/>
      <c r="AQ318" s="130"/>
      <c r="AR318" s="130"/>
      <c r="AS318" s="126" t="str">
        <f>IF(原始数据!L318="","",原始数据!L318)</f>
        <v/>
      </c>
      <c r="AT318" s="126" t="str">
        <f>IF(原始数据!AZ318="","",原始数据!AZ318)</f>
        <v/>
      </c>
      <c r="AU318" s="131"/>
      <c r="AV318" s="131"/>
      <c r="AW318" s="131"/>
      <c r="AX318" s="131"/>
      <c r="AY318" s="132"/>
      <c r="AZ318" s="133"/>
      <c r="BA318" s="133"/>
      <c r="BB318" s="95"/>
      <c r="BC318" s="95"/>
    </row>
    <row r="319" spans="1:55">
      <c r="A319" s="115">
        <f>输入错误检查!B318+_xlfn.IFS(K319="",0,K319=0,0,K319=1,1)</f>
        <v>0</v>
      </c>
      <c r="C319" s="125" t="str">
        <f>IF(原始数据!B319="","",原始数据!B319)</f>
        <v/>
      </c>
      <c r="D319" s="125" t="str">
        <f>IF(原始数据!C319="","",原始数据!C319)</f>
        <v/>
      </c>
      <c r="E319" s="125" t="str">
        <f>IF(原始数据!D319="","",原始数据!D319)</f>
        <v/>
      </c>
      <c r="F319" s="125" t="str">
        <f>IF(原始数据!E319="","",原始数据!E319)</f>
        <v/>
      </c>
      <c r="G319" s="125" t="str">
        <f>IF(原始数据!F319="","",原始数据!F319)</f>
        <v/>
      </c>
      <c r="H319" s="125">
        <f>IF(原始数据!G319="","",原始数据!G319)</f>
        <v>3</v>
      </c>
      <c r="I319" s="125" t="str">
        <f>原始数据!J319</f>
        <v/>
      </c>
      <c r="J319" s="125" t="str">
        <f>IF((原始数据!V319)="","",4-原始数据!V319)</f>
        <v/>
      </c>
      <c r="K319" s="125" t="str">
        <f t="shared" si="10"/>
        <v/>
      </c>
      <c r="L319" s="125">
        <f t="shared" si="11"/>
        <v>0</v>
      </c>
      <c r="M319" s="126" t="str">
        <f>IF(I319="","",_xlfn.XLOOKUP($I319,各类选项!$N$2:$N$22,各类选项!O$2:O$22))</f>
        <v/>
      </c>
      <c r="N319" s="126"/>
      <c r="O319" s="127"/>
      <c r="P319" s="128"/>
      <c r="Q319" s="128"/>
      <c r="R319" s="128"/>
      <c r="S319" s="128"/>
      <c r="T319" s="128"/>
      <c r="U319" s="126" t="str">
        <f>IF(I319="","",_xlfn.XLOOKUP($I319,各类选项!$N$2:$N$22,各类选项!P$2:P$22))</f>
        <v/>
      </c>
      <c r="V319" s="126"/>
      <c r="W319" s="129"/>
      <c r="X319" s="130"/>
      <c r="Y319" s="130"/>
      <c r="Z319" s="130"/>
      <c r="AA319" s="130"/>
      <c r="AB319" s="130"/>
      <c r="AC319" s="126" t="str">
        <f>IF(I319="","",_xlfn.XLOOKUP($I319,各类选项!$N$2:$N$22,各类选项!Q$2:Q$22))</f>
        <v/>
      </c>
      <c r="AD319" s="126"/>
      <c r="AE319" s="127"/>
      <c r="AF319" s="128"/>
      <c r="AG319" s="128"/>
      <c r="AH319" s="128"/>
      <c r="AI319" s="128"/>
      <c r="AJ319" s="128"/>
      <c r="AK319" s="126" t="str">
        <f>IF(I319="","",_xlfn.XLOOKUP($I319,各类选项!$N$2:$N$22,各类选项!R$2:R$22))</f>
        <v/>
      </c>
      <c r="AL319" s="126"/>
      <c r="AM319" s="129"/>
      <c r="AN319" s="130"/>
      <c r="AO319" s="130"/>
      <c r="AP319" s="130"/>
      <c r="AQ319" s="130"/>
      <c r="AR319" s="130"/>
      <c r="AS319" s="126" t="str">
        <f>IF(原始数据!L319="","",原始数据!L319)</f>
        <v/>
      </c>
      <c r="AT319" s="126" t="str">
        <f>IF(原始数据!AZ319="","",原始数据!AZ319)</f>
        <v/>
      </c>
      <c r="AU319" s="131"/>
      <c r="AV319" s="131"/>
      <c r="AW319" s="131"/>
      <c r="AX319" s="131"/>
      <c r="AY319" s="132"/>
      <c r="AZ319" s="133"/>
      <c r="BA319" s="133"/>
      <c r="BB319" s="95"/>
      <c r="BC319" s="95"/>
    </row>
    <row r="320" spans="1:55">
      <c r="A320" s="115">
        <f>输入错误检查!B319+_xlfn.IFS(K320="",0,K320=0,0,K320=1,1)</f>
        <v>0</v>
      </c>
      <c r="C320" s="125" t="str">
        <f>IF(原始数据!B320="","",原始数据!B320)</f>
        <v/>
      </c>
      <c r="D320" s="125" t="str">
        <f>IF(原始数据!C320="","",原始数据!C320)</f>
        <v/>
      </c>
      <c r="E320" s="125" t="str">
        <f>IF(原始数据!D320="","",原始数据!D320)</f>
        <v/>
      </c>
      <c r="F320" s="125" t="str">
        <f>IF(原始数据!E320="","",原始数据!E320)</f>
        <v/>
      </c>
      <c r="G320" s="125" t="str">
        <f>IF(原始数据!F320="","",原始数据!F320)</f>
        <v/>
      </c>
      <c r="H320" s="125">
        <f>IF(原始数据!G320="","",原始数据!G320)</f>
        <v>3</v>
      </c>
      <c r="I320" s="125" t="str">
        <f>原始数据!J320</f>
        <v/>
      </c>
      <c r="J320" s="125" t="str">
        <f>IF((原始数据!V320)="","",4-原始数据!V320)</f>
        <v/>
      </c>
      <c r="K320" s="125" t="str">
        <f t="shared" si="10"/>
        <v/>
      </c>
      <c r="L320" s="125">
        <f t="shared" si="11"/>
        <v>0</v>
      </c>
      <c r="M320" s="126" t="str">
        <f>IF(I320="","",_xlfn.XLOOKUP($I320,各类选项!$N$2:$N$22,各类选项!O$2:O$22))</f>
        <v/>
      </c>
      <c r="N320" s="126"/>
      <c r="O320" s="127"/>
      <c r="P320" s="128"/>
      <c r="Q320" s="128"/>
      <c r="R320" s="128"/>
      <c r="S320" s="128"/>
      <c r="T320" s="128"/>
      <c r="U320" s="126" t="str">
        <f>IF(I320="","",_xlfn.XLOOKUP($I320,各类选项!$N$2:$N$22,各类选项!P$2:P$22))</f>
        <v/>
      </c>
      <c r="V320" s="126"/>
      <c r="W320" s="129"/>
      <c r="X320" s="130"/>
      <c r="Y320" s="130"/>
      <c r="Z320" s="130"/>
      <c r="AA320" s="130"/>
      <c r="AB320" s="130"/>
      <c r="AC320" s="126" t="str">
        <f>IF(I320="","",_xlfn.XLOOKUP($I320,各类选项!$N$2:$N$22,各类选项!Q$2:Q$22))</f>
        <v/>
      </c>
      <c r="AD320" s="126"/>
      <c r="AE320" s="127"/>
      <c r="AF320" s="128"/>
      <c r="AG320" s="128"/>
      <c r="AH320" s="128"/>
      <c r="AI320" s="128"/>
      <c r="AJ320" s="128"/>
      <c r="AK320" s="126" t="str">
        <f>IF(I320="","",_xlfn.XLOOKUP($I320,各类选项!$N$2:$N$22,各类选项!R$2:R$22))</f>
        <v/>
      </c>
      <c r="AL320" s="126"/>
      <c r="AM320" s="129"/>
      <c r="AN320" s="130"/>
      <c r="AO320" s="130"/>
      <c r="AP320" s="130"/>
      <c r="AQ320" s="130"/>
      <c r="AR320" s="130"/>
      <c r="AS320" s="126" t="str">
        <f>IF(原始数据!L320="","",原始数据!L320)</f>
        <v/>
      </c>
      <c r="AT320" s="126" t="str">
        <f>IF(原始数据!AZ320="","",原始数据!AZ320)</f>
        <v/>
      </c>
      <c r="AU320" s="131"/>
      <c r="AV320" s="131"/>
      <c r="AW320" s="131"/>
      <c r="AX320" s="131"/>
      <c r="AY320" s="132"/>
      <c r="AZ320" s="133"/>
      <c r="BA320" s="133"/>
      <c r="BB320" s="95"/>
      <c r="BC320" s="95"/>
    </row>
    <row r="321" spans="1:55">
      <c r="A321" s="115">
        <f>输入错误检查!B320+_xlfn.IFS(K321="",0,K321=0,0,K321=1,1)</f>
        <v>0</v>
      </c>
      <c r="C321" s="125" t="str">
        <f>IF(原始数据!B321="","",原始数据!B321)</f>
        <v/>
      </c>
      <c r="D321" s="125" t="str">
        <f>IF(原始数据!C321="","",原始数据!C321)</f>
        <v/>
      </c>
      <c r="E321" s="125" t="str">
        <f>IF(原始数据!D321="","",原始数据!D321)</f>
        <v/>
      </c>
      <c r="F321" s="125" t="str">
        <f>IF(原始数据!E321="","",原始数据!E321)</f>
        <v/>
      </c>
      <c r="G321" s="125" t="str">
        <f>IF(原始数据!F321="","",原始数据!F321)</f>
        <v/>
      </c>
      <c r="H321" s="125">
        <f>IF(原始数据!G321="","",原始数据!G321)</f>
        <v>4</v>
      </c>
      <c r="I321" s="125" t="str">
        <f>原始数据!J321</f>
        <v/>
      </c>
      <c r="J321" s="125" t="str">
        <f>IF((原始数据!V321)="","",4-原始数据!V321)</f>
        <v/>
      </c>
      <c r="K321" s="125" t="str">
        <f t="shared" si="10"/>
        <v/>
      </c>
      <c r="L321" s="125">
        <f t="shared" si="11"/>
        <v>0</v>
      </c>
      <c r="M321" s="126" t="str">
        <f>IF(I321="","",_xlfn.XLOOKUP($I321,各类选项!$N$2:$N$22,各类选项!O$2:O$22))</f>
        <v/>
      </c>
      <c r="N321" s="126"/>
      <c r="O321" s="127"/>
      <c r="P321" s="128"/>
      <c r="Q321" s="128"/>
      <c r="R321" s="128"/>
      <c r="S321" s="128"/>
      <c r="T321" s="128"/>
      <c r="U321" s="126" t="str">
        <f>IF(I321="","",_xlfn.XLOOKUP($I321,各类选项!$N$2:$N$22,各类选项!P$2:P$22))</f>
        <v/>
      </c>
      <c r="V321" s="126"/>
      <c r="W321" s="129"/>
      <c r="X321" s="130"/>
      <c r="Y321" s="130"/>
      <c r="Z321" s="130"/>
      <c r="AA321" s="130"/>
      <c r="AB321" s="130"/>
      <c r="AC321" s="126" t="str">
        <f>IF(I321="","",_xlfn.XLOOKUP($I321,各类选项!$N$2:$N$22,各类选项!Q$2:Q$22))</f>
        <v/>
      </c>
      <c r="AD321" s="126"/>
      <c r="AE321" s="127"/>
      <c r="AF321" s="128"/>
      <c r="AG321" s="128"/>
      <c r="AH321" s="128"/>
      <c r="AI321" s="128"/>
      <c r="AJ321" s="128"/>
      <c r="AK321" s="126" t="str">
        <f>IF(I321="","",_xlfn.XLOOKUP($I321,各类选项!$N$2:$N$22,各类选项!R$2:R$22))</f>
        <v/>
      </c>
      <c r="AL321" s="126"/>
      <c r="AM321" s="129"/>
      <c r="AN321" s="130"/>
      <c r="AO321" s="130"/>
      <c r="AP321" s="130"/>
      <c r="AQ321" s="130"/>
      <c r="AR321" s="130"/>
      <c r="AS321" s="126" t="str">
        <f>IF(原始数据!L321="","",原始数据!L321)</f>
        <v/>
      </c>
      <c r="AT321" s="126" t="str">
        <f>IF(原始数据!AZ321="","",原始数据!AZ321)</f>
        <v/>
      </c>
      <c r="AU321" s="131"/>
      <c r="AV321" s="131"/>
      <c r="AW321" s="131"/>
      <c r="AX321" s="131"/>
      <c r="AY321" s="132"/>
      <c r="AZ321" s="133"/>
      <c r="BA321" s="133"/>
      <c r="BB321" s="95"/>
      <c r="BC321" s="95"/>
    </row>
    <row r="322" spans="1:55">
      <c r="A322" s="115">
        <f>输入错误检查!B321+_xlfn.IFS(K322="",0,K322=0,0,K322=1,1)</f>
        <v>0</v>
      </c>
      <c r="C322" s="125" t="str">
        <f>IF(原始数据!B322="","",原始数据!B322)</f>
        <v/>
      </c>
      <c r="D322" s="125" t="str">
        <f>IF(原始数据!C322="","",原始数据!C322)</f>
        <v/>
      </c>
      <c r="E322" s="125" t="str">
        <f>IF(原始数据!D322="","",原始数据!D322)</f>
        <v/>
      </c>
      <c r="F322" s="125" t="str">
        <f>IF(原始数据!E322="","",原始数据!E322)</f>
        <v/>
      </c>
      <c r="G322" s="125" t="str">
        <f>IF(原始数据!F322="","",原始数据!F322)</f>
        <v/>
      </c>
      <c r="H322" s="125">
        <f>IF(原始数据!G322="","",原始数据!G322)</f>
        <v>4</v>
      </c>
      <c r="I322" s="125" t="str">
        <f>原始数据!J322</f>
        <v/>
      </c>
      <c r="J322" s="125" t="str">
        <f>IF((原始数据!V322)="","",4-原始数据!V322)</f>
        <v/>
      </c>
      <c r="K322" s="125" t="str">
        <f t="shared" si="10"/>
        <v/>
      </c>
      <c r="L322" s="125">
        <f t="shared" si="11"/>
        <v>0</v>
      </c>
      <c r="M322" s="126" t="str">
        <f>IF(I322="","",_xlfn.XLOOKUP($I322,各类选项!$N$2:$N$22,各类选项!O$2:O$22))</f>
        <v/>
      </c>
      <c r="N322" s="126"/>
      <c r="O322" s="127"/>
      <c r="P322" s="128"/>
      <c r="Q322" s="128"/>
      <c r="R322" s="128"/>
      <c r="S322" s="128"/>
      <c r="T322" s="128"/>
      <c r="U322" s="126" t="str">
        <f>IF(I322="","",_xlfn.XLOOKUP($I322,各类选项!$N$2:$N$22,各类选项!P$2:P$22))</f>
        <v/>
      </c>
      <c r="V322" s="126"/>
      <c r="W322" s="129"/>
      <c r="X322" s="130"/>
      <c r="Y322" s="130"/>
      <c r="Z322" s="130"/>
      <c r="AA322" s="130"/>
      <c r="AB322" s="130"/>
      <c r="AC322" s="126" t="str">
        <f>IF(I322="","",_xlfn.XLOOKUP($I322,各类选项!$N$2:$N$22,各类选项!Q$2:Q$22))</f>
        <v/>
      </c>
      <c r="AD322" s="126"/>
      <c r="AE322" s="127"/>
      <c r="AF322" s="128"/>
      <c r="AG322" s="128"/>
      <c r="AH322" s="128"/>
      <c r="AI322" s="128"/>
      <c r="AJ322" s="128"/>
      <c r="AK322" s="126" t="str">
        <f>IF(I322="","",_xlfn.XLOOKUP($I322,各类选项!$N$2:$N$22,各类选项!R$2:R$22))</f>
        <v/>
      </c>
      <c r="AL322" s="126"/>
      <c r="AM322" s="129"/>
      <c r="AN322" s="130"/>
      <c r="AO322" s="130"/>
      <c r="AP322" s="130"/>
      <c r="AQ322" s="130"/>
      <c r="AR322" s="130"/>
      <c r="AS322" s="126" t="str">
        <f>IF(原始数据!L322="","",原始数据!L322)</f>
        <v/>
      </c>
      <c r="AT322" s="126" t="str">
        <f>IF(原始数据!AZ322="","",原始数据!AZ322)</f>
        <v/>
      </c>
      <c r="AU322" s="131"/>
      <c r="AV322" s="131"/>
      <c r="AW322" s="131"/>
      <c r="AX322" s="131"/>
      <c r="AY322" s="132"/>
      <c r="AZ322" s="133"/>
      <c r="BA322" s="133"/>
      <c r="BB322" s="95"/>
      <c r="BC322" s="95"/>
    </row>
    <row r="323" spans="1:55">
      <c r="A323" s="115">
        <f>输入错误检查!B322+_xlfn.IFS(K323="",0,K323=0,0,K323=1,1)</f>
        <v>0</v>
      </c>
      <c r="C323" s="125" t="str">
        <f>IF(原始数据!B323="","",原始数据!B323)</f>
        <v/>
      </c>
      <c r="D323" s="125" t="str">
        <f>IF(原始数据!C323="","",原始数据!C323)</f>
        <v/>
      </c>
      <c r="E323" s="125" t="str">
        <f>IF(原始数据!D323="","",原始数据!D323)</f>
        <v/>
      </c>
      <c r="F323" s="125" t="str">
        <f>IF(原始数据!E323="","",原始数据!E323)</f>
        <v/>
      </c>
      <c r="G323" s="125" t="str">
        <f>IF(原始数据!F323="","",原始数据!F323)</f>
        <v/>
      </c>
      <c r="H323" s="125">
        <f>IF(原始数据!G323="","",原始数据!G323)</f>
        <v>5</v>
      </c>
      <c r="I323" s="125" t="str">
        <f>原始数据!J323</f>
        <v/>
      </c>
      <c r="J323" s="125" t="str">
        <f>IF((原始数据!V323)="","",4-原始数据!V323)</f>
        <v/>
      </c>
      <c r="K323" s="125" t="str">
        <f t="shared" si="10"/>
        <v/>
      </c>
      <c r="L323" s="125">
        <f t="shared" si="11"/>
        <v>0</v>
      </c>
      <c r="M323" s="126" t="str">
        <f>IF(I323="","",_xlfn.XLOOKUP($I323,各类选项!$N$2:$N$22,各类选项!O$2:O$22))</f>
        <v/>
      </c>
      <c r="N323" s="126"/>
      <c r="O323" s="127"/>
      <c r="P323" s="128"/>
      <c r="Q323" s="128"/>
      <c r="R323" s="128"/>
      <c r="S323" s="128"/>
      <c r="T323" s="128"/>
      <c r="U323" s="126" t="str">
        <f>IF(I323="","",_xlfn.XLOOKUP($I323,各类选项!$N$2:$N$22,各类选项!P$2:P$22))</f>
        <v/>
      </c>
      <c r="V323" s="126"/>
      <c r="W323" s="129"/>
      <c r="X323" s="130"/>
      <c r="Y323" s="130"/>
      <c r="Z323" s="130"/>
      <c r="AA323" s="130"/>
      <c r="AB323" s="130"/>
      <c r="AC323" s="126" t="str">
        <f>IF(I323="","",_xlfn.XLOOKUP($I323,各类选项!$N$2:$N$22,各类选项!Q$2:Q$22))</f>
        <v/>
      </c>
      <c r="AD323" s="126"/>
      <c r="AE323" s="127"/>
      <c r="AF323" s="128"/>
      <c r="AG323" s="128"/>
      <c r="AH323" s="128"/>
      <c r="AI323" s="128"/>
      <c r="AJ323" s="128"/>
      <c r="AK323" s="126" t="str">
        <f>IF(I323="","",_xlfn.XLOOKUP($I323,各类选项!$N$2:$N$22,各类选项!R$2:R$22))</f>
        <v/>
      </c>
      <c r="AL323" s="126"/>
      <c r="AM323" s="129"/>
      <c r="AN323" s="130"/>
      <c r="AO323" s="130"/>
      <c r="AP323" s="130"/>
      <c r="AQ323" s="130"/>
      <c r="AR323" s="130"/>
      <c r="AS323" s="126" t="str">
        <f>IF(原始数据!L323="","",原始数据!L323)</f>
        <v/>
      </c>
      <c r="AT323" s="126" t="str">
        <f>IF(原始数据!AZ323="","",原始数据!AZ323)</f>
        <v/>
      </c>
      <c r="AU323" s="131"/>
      <c r="AV323" s="131"/>
      <c r="AW323" s="131"/>
      <c r="AX323" s="131"/>
      <c r="AY323" s="132"/>
      <c r="AZ323" s="133"/>
      <c r="BA323" s="133"/>
    </row>
    <row r="324" spans="1:55">
      <c r="A324" s="115">
        <f>输入错误检查!B323+_xlfn.IFS(K324="",0,K324=0,0,K324=1,1)</f>
        <v>0</v>
      </c>
      <c r="C324" s="125" t="str">
        <f>IF(原始数据!B324="","",原始数据!B324)</f>
        <v/>
      </c>
      <c r="D324" s="125" t="str">
        <f>IF(原始数据!C324="","",原始数据!C324)</f>
        <v/>
      </c>
      <c r="E324" s="125" t="str">
        <f>IF(原始数据!D324="","",原始数据!D324)</f>
        <v/>
      </c>
      <c r="F324" s="125" t="str">
        <f>IF(原始数据!E324="","",原始数据!E324)</f>
        <v/>
      </c>
      <c r="G324" s="125" t="str">
        <f>IF(原始数据!F324="","",原始数据!F324)</f>
        <v/>
      </c>
      <c r="H324" s="125">
        <f>IF(原始数据!G324="","",原始数据!G324)</f>
        <v>5</v>
      </c>
      <c r="I324" s="125" t="str">
        <f>原始数据!J324</f>
        <v/>
      </c>
      <c r="J324" s="125" t="str">
        <f>IF((原始数据!V324)="","",4-原始数据!V324)</f>
        <v/>
      </c>
      <c r="K324" s="125" t="str">
        <f t="shared" si="10"/>
        <v/>
      </c>
      <c r="L324" s="125">
        <f t="shared" si="11"/>
        <v>0</v>
      </c>
      <c r="M324" s="126" t="str">
        <f>IF(I324="","",_xlfn.XLOOKUP($I324,各类选项!$N$2:$N$22,各类选项!O$2:O$22))</f>
        <v/>
      </c>
      <c r="N324" s="126"/>
      <c r="O324" s="127"/>
      <c r="P324" s="128"/>
      <c r="Q324" s="128"/>
      <c r="R324" s="128"/>
      <c r="S324" s="128"/>
      <c r="T324" s="128"/>
      <c r="U324" s="126" t="str">
        <f>IF(I324="","",_xlfn.XLOOKUP($I324,各类选项!$N$2:$N$22,各类选项!P$2:P$22))</f>
        <v/>
      </c>
      <c r="V324" s="126"/>
      <c r="W324" s="129"/>
      <c r="X324" s="130"/>
      <c r="Y324" s="130"/>
      <c r="Z324" s="130"/>
      <c r="AA324" s="130"/>
      <c r="AB324" s="130"/>
      <c r="AC324" s="126" t="str">
        <f>IF(I324="","",_xlfn.XLOOKUP($I324,各类选项!$N$2:$N$22,各类选项!Q$2:Q$22))</f>
        <v/>
      </c>
      <c r="AD324" s="126"/>
      <c r="AE324" s="127"/>
      <c r="AF324" s="128"/>
      <c r="AG324" s="128"/>
      <c r="AH324" s="128"/>
      <c r="AI324" s="128"/>
      <c r="AJ324" s="128"/>
      <c r="AK324" s="126" t="str">
        <f>IF(I324="","",_xlfn.XLOOKUP($I324,各类选项!$N$2:$N$22,各类选项!R$2:R$22))</f>
        <v/>
      </c>
      <c r="AL324" s="126"/>
      <c r="AM324" s="129"/>
      <c r="AN324" s="130"/>
      <c r="AO324" s="130"/>
      <c r="AP324" s="130"/>
      <c r="AQ324" s="130"/>
      <c r="AR324" s="130"/>
      <c r="AS324" s="126" t="str">
        <f>IF(原始数据!L324="","",原始数据!L324)</f>
        <v/>
      </c>
      <c r="AT324" s="126" t="str">
        <f>IF(原始数据!AZ324="","",原始数据!AZ324)</f>
        <v/>
      </c>
      <c r="AU324" s="131"/>
      <c r="AV324" s="131"/>
      <c r="AW324" s="131"/>
      <c r="AX324" s="131"/>
      <c r="AY324" s="132"/>
      <c r="AZ324" s="133"/>
      <c r="BA324" s="133"/>
    </row>
    <row r="325" spans="1:55">
      <c r="A325" s="115">
        <f>输入错误检查!B324+_xlfn.IFS(K325="",0,K325=0,0,K325=1,1)</f>
        <v>0</v>
      </c>
      <c r="C325" s="125" t="str">
        <f>IF(原始数据!B325="","",原始数据!B325)</f>
        <v/>
      </c>
      <c r="D325" s="125" t="str">
        <f>IF(原始数据!C325="","",原始数据!C325)</f>
        <v/>
      </c>
      <c r="E325" s="125" t="str">
        <f>IF(原始数据!D325="","",原始数据!D325)</f>
        <v/>
      </c>
      <c r="F325" s="125" t="str">
        <f>IF(原始数据!E325="","",原始数据!E325)</f>
        <v/>
      </c>
      <c r="G325" s="125" t="str">
        <f>IF(原始数据!F325="","",原始数据!F325)</f>
        <v/>
      </c>
      <c r="H325" s="125" t="str">
        <f>IF(原始数据!G325="","",原始数据!G325)</f>
        <v>加</v>
      </c>
      <c r="I325" s="125" t="str">
        <f>原始数据!J325</f>
        <v/>
      </c>
      <c r="J325" s="125" t="str">
        <f>IF((原始数据!V325)="","",4-原始数据!V325)</f>
        <v/>
      </c>
      <c r="K325" s="125" t="str">
        <f t="shared" si="10"/>
        <v/>
      </c>
      <c r="L325" s="125">
        <f t="shared" si="11"/>
        <v>0</v>
      </c>
      <c r="M325" s="126" t="str">
        <f>IF(I325="","",_xlfn.XLOOKUP($I325,各类选项!$N$2:$N$22,各类选项!O$2:O$22))</f>
        <v/>
      </c>
      <c r="N325" s="126"/>
      <c r="O325" s="127"/>
      <c r="P325" s="128"/>
      <c r="Q325" s="128"/>
      <c r="R325" s="128"/>
      <c r="S325" s="128"/>
      <c r="T325" s="128"/>
      <c r="U325" s="126" t="str">
        <f>IF(I325="","",_xlfn.XLOOKUP($I325,各类选项!$N$2:$N$22,各类选项!P$2:P$22))</f>
        <v/>
      </c>
      <c r="V325" s="126"/>
      <c r="W325" s="129"/>
      <c r="X325" s="130"/>
      <c r="Y325" s="130"/>
      <c r="Z325" s="130"/>
      <c r="AA325" s="130"/>
      <c r="AB325" s="130"/>
      <c r="AC325" s="126" t="str">
        <f>IF(I325="","",_xlfn.XLOOKUP($I325,各类选项!$N$2:$N$22,各类选项!Q$2:Q$22))</f>
        <v/>
      </c>
      <c r="AD325" s="126"/>
      <c r="AE325" s="127"/>
      <c r="AF325" s="128"/>
      <c r="AG325" s="128"/>
      <c r="AH325" s="128"/>
      <c r="AI325" s="128"/>
      <c r="AJ325" s="128"/>
      <c r="AK325" s="126" t="str">
        <f>IF(I325="","",_xlfn.XLOOKUP($I325,各类选项!$N$2:$N$22,各类选项!R$2:R$22))</f>
        <v/>
      </c>
      <c r="AL325" s="126"/>
      <c r="AM325" s="129"/>
      <c r="AN325" s="130"/>
      <c r="AO325" s="130"/>
      <c r="AP325" s="130"/>
      <c r="AQ325" s="130"/>
      <c r="AR325" s="130"/>
      <c r="AS325" s="126" t="str">
        <f>IF(原始数据!L325="","",原始数据!L325)</f>
        <v/>
      </c>
      <c r="AT325" s="126" t="str">
        <f>IF(原始数据!AZ325="","",原始数据!AZ325)</f>
        <v/>
      </c>
      <c r="AU325" s="131"/>
      <c r="AV325" s="131"/>
      <c r="AW325" s="131"/>
      <c r="AX325" s="131"/>
      <c r="AY325" s="132"/>
      <c r="AZ325" s="133"/>
      <c r="BA325" s="133"/>
    </row>
    <row r="326" spans="1:55">
      <c r="A326" s="115">
        <f>输入错误检查!B325+_xlfn.IFS(K326="",0,K326=0,0,K326=1,1)</f>
        <v>0</v>
      </c>
      <c r="C326" s="125" t="str">
        <f>IF(原始数据!B326="","",原始数据!B326)</f>
        <v/>
      </c>
      <c r="D326" s="125" t="str">
        <f>IF(原始数据!C326="","",原始数据!C326)</f>
        <v/>
      </c>
      <c r="E326" s="125" t="str">
        <f>IF(原始数据!D326="","",原始数据!D326)</f>
        <v/>
      </c>
      <c r="F326" s="125" t="str">
        <f>IF(原始数据!E326="","",原始数据!E326)</f>
        <v/>
      </c>
      <c r="G326" s="125" t="str">
        <f>IF(原始数据!F326="","",原始数据!F326)</f>
        <v/>
      </c>
      <c r="H326" s="125" t="str">
        <f>IF(原始数据!G326="","",原始数据!G326)</f>
        <v>加</v>
      </c>
      <c r="I326" s="125" t="str">
        <f>原始数据!J326</f>
        <v/>
      </c>
      <c r="J326" s="125" t="str">
        <f>IF((原始数据!V326)="","",4-原始数据!V326)</f>
        <v/>
      </c>
      <c r="K326" s="125" t="str">
        <f t="shared" si="10"/>
        <v/>
      </c>
      <c r="L326" s="125">
        <f t="shared" si="11"/>
        <v>0</v>
      </c>
      <c r="M326" s="126" t="str">
        <f>IF(I326="","",_xlfn.XLOOKUP($I326,各类选项!$N$2:$N$22,各类选项!O$2:O$22))</f>
        <v/>
      </c>
      <c r="N326" s="126"/>
      <c r="O326" s="127"/>
      <c r="P326" s="128"/>
      <c r="Q326" s="128"/>
      <c r="R326" s="128"/>
      <c r="S326" s="128"/>
      <c r="T326" s="128"/>
      <c r="U326" s="126" t="str">
        <f>IF(I326="","",_xlfn.XLOOKUP($I326,各类选项!$N$2:$N$22,各类选项!P$2:P$22))</f>
        <v/>
      </c>
      <c r="V326" s="126"/>
      <c r="W326" s="129"/>
      <c r="X326" s="130"/>
      <c r="Y326" s="130"/>
      <c r="Z326" s="130"/>
      <c r="AA326" s="130"/>
      <c r="AB326" s="130"/>
      <c r="AC326" s="126" t="str">
        <f>IF(I326="","",_xlfn.XLOOKUP($I326,各类选项!$N$2:$N$22,各类选项!Q$2:Q$22))</f>
        <v/>
      </c>
      <c r="AD326" s="126"/>
      <c r="AE326" s="127"/>
      <c r="AF326" s="128"/>
      <c r="AG326" s="128"/>
      <c r="AH326" s="128"/>
      <c r="AI326" s="128"/>
      <c r="AJ326" s="128"/>
      <c r="AK326" s="126" t="str">
        <f>IF(I326="","",_xlfn.XLOOKUP($I326,各类选项!$N$2:$N$22,各类选项!R$2:R$22))</f>
        <v/>
      </c>
      <c r="AL326" s="126"/>
      <c r="AM326" s="129"/>
      <c r="AN326" s="130"/>
      <c r="AO326" s="130"/>
      <c r="AP326" s="130"/>
      <c r="AQ326" s="130"/>
      <c r="AR326" s="130"/>
      <c r="AS326" s="126" t="str">
        <f>IF(原始数据!L326="","",原始数据!L326)</f>
        <v/>
      </c>
      <c r="AT326" s="126" t="str">
        <f>IF(原始数据!AZ326="","",原始数据!AZ326)</f>
        <v/>
      </c>
      <c r="AU326" s="131"/>
      <c r="AV326" s="131"/>
      <c r="AW326" s="131"/>
      <c r="AX326" s="131"/>
      <c r="AY326" s="132"/>
      <c r="AZ326" s="133"/>
      <c r="BA326" s="133"/>
    </row>
    <row r="327" spans="1:55">
      <c r="A327" s="115">
        <f>输入错误检查!B326+_xlfn.IFS(K327="",0,K327=0,0,K327=1,1)</f>
        <v>0</v>
      </c>
      <c r="C327" s="125" t="str">
        <f>IF(原始数据!B327="","",原始数据!B327)</f>
        <v/>
      </c>
      <c r="D327" s="125" t="str">
        <f>IF(原始数据!C327="","",原始数据!C327)</f>
        <v/>
      </c>
      <c r="E327" s="125" t="str">
        <f>IF(原始数据!D327="","",原始数据!D327)</f>
        <v/>
      </c>
      <c r="F327" s="125" t="str">
        <f>IF(原始数据!E327="","",原始数据!E327)</f>
        <v/>
      </c>
      <c r="G327" s="125" t="str">
        <f>IF(原始数据!F327="","",原始数据!F327)</f>
        <v/>
      </c>
      <c r="H327" s="125">
        <f>IF(原始数据!G327="","",原始数据!G327)</f>
        <v>1</v>
      </c>
      <c r="I327" s="125" t="str">
        <f>原始数据!J327</f>
        <v/>
      </c>
      <c r="J327" s="125" t="str">
        <f>IF((原始数据!V327)="","",4-原始数据!V327)</f>
        <v/>
      </c>
      <c r="K327" s="125" t="str">
        <f t="shared" si="10"/>
        <v/>
      </c>
      <c r="L327" s="125">
        <f t="shared" si="11"/>
        <v>0</v>
      </c>
      <c r="M327" s="126" t="str">
        <f>IF(I327="","",_xlfn.XLOOKUP($I327,各类选项!$N$2:$N$22,各类选项!O$2:O$22))</f>
        <v/>
      </c>
      <c r="N327" s="139"/>
      <c r="O327" s="129"/>
      <c r="P327" s="130"/>
      <c r="Q327" s="130"/>
      <c r="R327" s="130"/>
      <c r="S327" s="130"/>
      <c r="T327" s="130"/>
      <c r="U327" s="126" t="str">
        <f>IF(I327="","",_xlfn.XLOOKUP($I327,各类选项!$N$2:$N$22,各类选项!P$2:P$22))</f>
        <v/>
      </c>
      <c r="V327" s="139"/>
      <c r="W327" s="127"/>
      <c r="X327" s="128"/>
      <c r="Y327" s="128"/>
      <c r="Z327" s="128"/>
      <c r="AA327" s="128"/>
      <c r="AB327" s="128"/>
      <c r="AC327" s="126" t="str">
        <f>IF(I327="","",_xlfn.XLOOKUP($I327,各类选项!$N$2:$N$22,各类选项!Q$2:Q$22))</f>
        <v/>
      </c>
      <c r="AD327" s="139"/>
      <c r="AE327" s="129"/>
      <c r="AF327" s="130"/>
      <c r="AG327" s="130"/>
      <c r="AH327" s="130"/>
      <c r="AI327" s="130"/>
      <c r="AJ327" s="130"/>
      <c r="AK327" s="126" t="str">
        <f>IF(I327="","",_xlfn.XLOOKUP($I327,各类选项!$N$2:$N$22,各类选项!R$2:R$22))</f>
        <v/>
      </c>
      <c r="AL327" s="139"/>
      <c r="AM327" s="127"/>
      <c r="AN327" s="128"/>
      <c r="AO327" s="128"/>
      <c r="AP327" s="128"/>
      <c r="AQ327" s="128"/>
      <c r="AR327" s="128"/>
      <c r="AS327" s="126" t="str">
        <f>IF(原始数据!L327="","",原始数据!L327)</f>
        <v/>
      </c>
      <c r="AT327" s="126" t="str">
        <f>IF(原始数据!AZ327="","",原始数据!AZ327)</f>
        <v/>
      </c>
      <c r="AU327" s="137"/>
      <c r="AV327" s="137"/>
      <c r="AW327" s="137"/>
      <c r="AX327" s="137"/>
      <c r="AY327" s="138"/>
      <c r="AZ327" s="133"/>
      <c r="BA327" s="133"/>
      <c r="BB327" s="134"/>
      <c r="BC327" s="134"/>
    </row>
    <row r="328" spans="1:55">
      <c r="A328" s="115">
        <f>输入错误检查!B327+_xlfn.IFS(K328="",0,K328=0,0,K328=1,1)</f>
        <v>0</v>
      </c>
      <c r="C328" s="125" t="str">
        <f>IF(原始数据!B328="","",原始数据!B328)</f>
        <v/>
      </c>
      <c r="D328" s="125" t="str">
        <f>IF(原始数据!C328="","",原始数据!C328)</f>
        <v/>
      </c>
      <c r="E328" s="125" t="str">
        <f>IF(原始数据!D328="","",原始数据!D328)</f>
        <v/>
      </c>
      <c r="F328" s="125" t="str">
        <f>IF(原始数据!E328="","",原始数据!E328)</f>
        <v/>
      </c>
      <c r="G328" s="125" t="str">
        <f>IF(原始数据!F328="","",原始数据!F328)</f>
        <v/>
      </c>
      <c r="H328" s="125">
        <f>IF(原始数据!G328="","",原始数据!G328)</f>
        <v>1</v>
      </c>
      <c r="I328" s="125" t="str">
        <f>原始数据!J328</f>
        <v/>
      </c>
      <c r="J328" s="125" t="str">
        <f>IF((原始数据!V328)="","",4-原始数据!V328)</f>
        <v/>
      </c>
      <c r="K328" s="125" t="str">
        <f t="shared" si="10"/>
        <v/>
      </c>
      <c r="L328" s="125">
        <f t="shared" si="11"/>
        <v>0</v>
      </c>
      <c r="M328" s="126" t="str">
        <f>IF(I328="","",_xlfn.XLOOKUP($I328,各类选项!$N$2:$N$22,各类选项!O$2:O$22))</f>
        <v/>
      </c>
      <c r="N328" s="139"/>
      <c r="O328" s="129"/>
      <c r="P328" s="130"/>
      <c r="Q328" s="130"/>
      <c r="R328" s="130"/>
      <c r="S328" s="130"/>
      <c r="T328" s="130"/>
      <c r="U328" s="126" t="str">
        <f>IF(I328="","",_xlfn.XLOOKUP($I328,各类选项!$N$2:$N$22,各类选项!P$2:P$22))</f>
        <v/>
      </c>
      <c r="V328" s="139"/>
      <c r="W328" s="127"/>
      <c r="X328" s="128"/>
      <c r="Y328" s="128"/>
      <c r="Z328" s="128"/>
      <c r="AA328" s="128"/>
      <c r="AB328" s="128"/>
      <c r="AC328" s="126" t="str">
        <f>IF(I328="","",_xlfn.XLOOKUP($I328,各类选项!$N$2:$N$22,各类选项!Q$2:Q$22))</f>
        <v/>
      </c>
      <c r="AD328" s="139"/>
      <c r="AE328" s="129"/>
      <c r="AF328" s="130"/>
      <c r="AG328" s="130"/>
      <c r="AH328" s="130"/>
      <c r="AI328" s="130"/>
      <c r="AJ328" s="130"/>
      <c r="AK328" s="126" t="str">
        <f>IF(I328="","",_xlfn.XLOOKUP($I328,各类选项!$N$2:$N$22,各类选项!R$2:R$22))</f>
        <v/>
      </c>
      <c r="AL328" s="139"/>
      <c r="AM328" s="127"/>
      <c r="AN328" s="128"/>
      <c r="AO328" s="128"/>
      <c r="AP328" s="128"/>
      <c r="AQ328" s="128"/>
      <c r="AR328" s="128"/>
      <c r="AS328" s="126" t="str">
        <f>IF(原始数据!L328="","",原始数据!L328)</f>
        <v/>
      </c>
      <c r="AT328" s="126" t="str">
        <f>IF(原始数据!AZ328="","",原始数据!AZ328)</f>
        <v/>
      </c>
      <c r="AU328" s="137"/>
      <c r="AV328" s="137"/>
      <c r="AW328" s="137"/>
      <c r="AX328" s="137"/>
      <c r="AY328" s="138"/>
      <c r="AZ328" s="133"/>
      <c r="BA328" s="133"/>
      <c r="BB328" s="95"/>
      <c r="BC328" s="95"/>
    </row>
    <row r="329" spans="1:55">
      <c r="A329" s="115">
        <f>输入错误检查!B328+_xlfn.IFS(K329="",0,K329=0,0,K329=1,1)</f>
        <v>0</v>
      </c>
      <c r="C329" s="125" t="str">
        <f>IF(原始数据!B329="","",原始数据!B329)</f>
        <v/>
      </c>
      <c r="D329" s="125" t="str">
        <f>IF(原始数据!C329="","",原始数据!C329)</f>
        <v/>
      </c>
      <c r="E329" s="125" t="str">
        <f>IF(原始数据!D329="","",原始数据!D329)</f>
        <v/>
      </c>
      <c r="F329" s="125" t="str">
        <f>IF(原始数据!E329="","",原始数据!E329)</f>
        <v/>
      </c>
      <c r="G329" s="125" t="str">
        <f>IF(原始数据!F329="","",原始数据!F329)</f>
        <v/>
      </c>
      <c r="H329" s="125">
        <f>IF(原始数据!G329="","",原始数据!G329)</f>
        <v>2</v>
      </c>
      <c r="I329" s="125" t="str">
        <f>原始数据!J329</f>
        <v/>
      </c>
      <c r="J329" s="125" t="str">
        <f>IF((原始数据!V329)="","",4-原始数据!V329)</f>
        <v/>
      </c>
      <c r="K329" s="125" t="str">
        <f t="shared" si="10"/>
        <v/>
      </c>
      <c r="L329" s="125">
        <f t="shared" si="11"/>
        <v>0</v>
      </c>
      <c r="M329" s="126" t="str">
        <f>IF(I329="","",_xlfn.XLOOKUP($I329,各类选项!$N$2:$N$22,各类选项!O$2:O$22))</f>
        <v/>
      </c>
      <c r="N329" s="139"/>
      <c r="O329" s="129"/>
      <c r="P329" s="130"/>
      <c r="Q329" s="130"/>
      <c r="R329" s="130"/>
      <c r="S329" s="130"/>
      <c r="T329" s="130"/>
      <c r="U329" s="126" t="str">
        <f>IF(I329="","",_xlfn.XLOOKUP($I329,各类选项!$N$2:$N$22,各类选项!P$2:P$22))</f>
        <v/>
      </c>
      <c r="V329" s="139"/>
      <c r="W329" s="127"/>
      <c r="X329" s="128"/>
      <c r="Y329" s="128"/>
      <c r="Z329" s="128"/>
      <c r="AA329" s="128"/>
      <c r="AB329" s="128"/>
      <c r="AC329" s="126" t="str">
        <f>IF(I329="","",_xlfn.XLOOKUP($I329,各类选项!$N$2:$N$22,各类选项!Q$2:Q$22))</f>
        <v/>
      </c>
      <c r="AD329" s="139"/>
      <c r="AE329" s="129"/>
      <c r="AF329" s="130"/>
      <c r="AG329" s="130"/>
      <c r="AH329" s="130"/>
      <c r="AI329" s="130"/>
      <c r="AJ329" s="130"/>
      <c r="AK329" s="126" t="str">
        <f>IF(I329="","",_xlfn.XLOOKUP($I329,各类选项!$N$2:$N$22,各类选项!R$2:R$22))</f>
        <v/>
      </c>
      <c r="AL329" s="139"/>
      <c r="AM329" s="127"/>
      <c r="AN329" s="128"/>
      <c r="AO329" s="128"/>
      <c r="AP329" s="128"/>
      <c r="AQ329" s="128"/>
      <c r="AR329" s="128"/>
      <c r="AS329" s="126" t="str">
        <f>IF(原始数据!L329="","",原始数据!L329)</f>
        <v/>
      </c>
      <c r="AT329" s="126" t="str">
        <f>IF(原始数据!AZ329="","",原始数据!AZ329)</f>
        <v/>
      </c>
      <c r="AU329" s="137"/>
      <c r="AV329" s="137"/>
      <c r="AW329" s="137"/>
      <c r="AX329" s="137"/>
      <c r="AY329" s="138"/>
      <c r="AZ329" s="133"/>
      <c r="BA329" s="133"/>
      <c r="BB329" s="95"/>
      <c r="BC329" s="95"/>
    </row>
    <row r="330" spans="1:55">
      <c r="A330" s="115">
        <f>输入错误检查!B329+_xlfn.IFS(K330="",0,K330=0,0,K330=1,1)</f>
        <v>0</v>
      </c>
      <c r="C330" s="125" t="str">
        <f>IF(原始数据!B330="","",原始数据!B330)</f>
        <v/>
      </c>
      <c r="D330" s="125" t="str">
        <f>IF(原始数据!C330="","",原始数据!C330)</f>
        <v/>
      </c>
      <c r="E330" s="125" t="str">
        <f>IF(原始数据!D330="","",原始数据!D330)</f>
        <v/>
      </c>
      <c r="F330" s="125" t="str">
        <f>IF(原始数据!E330="","",原始数据!E330)</f>
        <v/>
      </c>
      <c r="G330" s="125" t="str">
        <f>IF(原始数据!F330="","",原始数据!F330)</f>
        <v/>
      </c>
      <c r="H330" s="125">
        <f>IF(原始数据!G330="","",原始数据!G330)</f>
        <v>2</v>
      </c>
      <c r="I330" s="125" t="str">
        <f>原始数据!J330</f>
        <v/>
      </c>
      <c r="J330" s="125" t="str">
        <f>IF((原始数据!V330)="","",4-原始数据!V330)</f>
        <v/>
      </c>
      <c r="K330" s="125" t="str">
        <f t="shared" ref="K330:K393" si="12">IF(J330="","",IF(_xlfn.IFS(L330&gt;2,"人",L330=2,"平",L330&lt;2,"屠")=J330,0,1))</f>
        <v/>
      </c>
      <c r="L330" s="125">
        <f t="shared" ref="L330:L393" si="13">COUNTIF(T330,"出门")+COUNTIF(AB330,"出门")+COUNTIF(AJ330,"出门")+COUNTIF(AR330,"出门")</f>
        <v>0</v>
      </c>
      <c r="M330" s="126" t="str">
        <f>IF(I330="","",_xlfn.XLOOKUP($I330,各类选项!$N$2:$N$22,各类选项!O$2:O$22))</f>
        <v/>
      </c>
      <c r="N330" s="139"/>
      <c r="O330" s="129"/>
      <c r="P330" s="130"/>
      <c r="Q330" s="130"/>
      <c r="R330" s="130"/>
      <c r="S330" s="130"/>
      <c r="T330" s="130"/>
      <c r="U330" s="126" t="str">
        <f>IF(I330="","",_xlfn.XLOOKUP($I330,各类选项!$N$2:$N$22,各类选项!P$2:P$22))</f>
        <v/>
      </c>
      <c r="V330" s="139"/>
      <c r="W330" s="127"/>
      <c r="X330" s="128"/>
      <c r="Y330" s="128"/>
      <c r="Z330" s="128"/>
      <c r="AA330" s="128"/>
      <c r="AB330" s="128"/>
      <c r="AC330" s="126" t="str">
        <f>IF(I330="","",_xlfn.XLOOKUP($I330,各类选项!$N$2:$N$22,各类选项!Q$2:Q$22))</f>
        <v/>
      </c>
      <c r="AD330" s="139"/>
      <c r="AE330" s="129"/>
      <c r="AF330" s="130"/>
      <c r="AG330" s="130"/>
      <c r="AH330" s="130"/>
      <c r="AI330" s="130"/>
      <c r="AJ330" s="130"/>
      <c r="AK330" s="126" t="str">
        <f>IF(I330="","",_xlfn.XLOOKUP($I330,各类选项!$N$2:$N$22,各类选项!R$2:R$22))</f>
        <v/>
      </c>
      <c r="AL330" s="139"/>
      <c r="AM330" s="127"/>
      <c r="AN330" s="128"/>
      <c r="AO330" s="128"/>
      <c r="AP330" s="128"/>
      <c r="AQ330" s="128"/>
      <c r="AR330" s="128"/>
      <c r="AS330" s="126" t="str">
        <f>IF(原始数据!L330="","",原始数据!L330)</f>
        <v/>
      </c>
      <c r="AT330" s="126" t="str">
        <f>IF(原始数据!AZ330="","",原始数据!AZ330)</f>
        <v/>
      </c>
      <c r="AU330" s="137"/>
      <c r="AV330" s="137"/>
      <c r="AW330" s="137"/>
      <c r="AX330" s="137"/>
      <c r="AY330" s="138"/>
      <c r="AZ330" s="133"/>
      <c r="BA330" s="133"/>
      <c r="BB330" s="95"/>
      <c r="BC330" s="95"/>
    </row>
    <row r="331" spans="1:55">
      <c r="A331" s="115">
        <f>输入错误检查!B330+_xlfn.IFS(K331="",0,K331=0,0,K331=1,1)</f>
        <v>0</v>
      </c>
      <c r="C331" s="125" t="str">
        <f>IF(原始数据!B331="","",原始数据!B331)</f>
        <v/>
      </c>
      <c r="D331" s="125" t="str">
        <f>IF(原始数据!C331="","",原始数据!C331)</f>
        <v/>
      </c>
      <c r="E331" s="125" t="str">
        <f>IF(原始数据!D331="","",原始数据!D331)</f>
        <v/>
      </c>
      <c r="F331" s="125" t="str">
        <f>IF(原始数据!E331="","",原始数据!E331)</f>
        <v/>
      </c>
      <c r="G331" s="125" t="str">
        <f>IF(原始数据!F331="","",原始数据!F331)</f>
        <v/>
      </c>
      <c r="H331" s="125">
        <f>IF(原始数据!G331="","",原始数据!G331)</f>
        <v>3</v>
      </c>
      <c r="I331" s="125" t="str">
        <f>原始数据!J331</f>
        <v/>
      </c>
      <c r="J331" s="125" t="str">
        <f>IF((原始数据!V331)="","",4-原始数据!V331)</f>
        <v/>
      </c>
      <c r="K331" s="125" t="str">
        <f t="shared" si="12"/>
        <v/>
      </c>
      <c r="L331" s="125">
        <f t="shared" si="13"/>
        <v>0</v>
      </c>
      <c r="M331" s="126" t="str">
        <f>IF(I331="","",_xlfn.XLOOKUP($I331,各类选项!$N$2:$N$22,各类选项!O$2:O$22))</f>
        <v/>
      </c>
      <c r="N331" s="139"/>
      <c r="O331" s="129"/>
      <c r="P331" s="130"/>
      <c r="Q331" s="130"/>
      <c r="R331" s="130"/>
      <c r="S331" s="130"/>
      <c r="T331" s="130"/>
      <c r="U331" s="126" t="str">
        <f>IF(I331="","",_xlfn.XLOOKUP($I331,各类选项!$N$2:$N$22,各类选项!P$2:P$22))</f>
        <v/>
      </c>
      <c r="V331" s="139"/>
      <c r="W331" s="127"/>
      <c r="X331" s="128"/>
      <c r="Y331" s="128"/>
      <c r="Z331" s="128"/>
      <c r="AA331" s="128"/>
      <c r="AB331" s="128"/>
      <c r="AC331" s="126" t="str">
        <f>IF(I331="","",_xlfn.XLOOKUP($I331,各类选项!$N$2:$N$22,各类选项!Q$2:Q$22))</f>
        <v/>
      </c>
      <c r="AD331" s="139"/>
      <c r="AE331" s="129"/>
      <c r="AF331" s="130"/>
      <c r="AG331" s="130"/>
      <c r="AH331" s="130"/>
      <c r="AI331" s="130"/>
      <c r="AJ331" s="130"/>
      <c r="AK331" s="126" t="str">
        <f>IF(I331="","",_xlfn.XLOOKUP($I331,各类选项!$N$2:$N$22,各类选项!R$2:R$22))</f>
        <v/>
      </c>
      <c r="AL331" s="139"/>
      <c r="AM331" s="127"/>
      <c r="AN331" s="128"/>
      <c r="AO331" s="128"/>
      <c r="AP331" s="128"/>
      <c r="AQ331" s="128"/>
      <c r="AR331" s="128"/>
      <c r="AS331" s="126" t="str">
        <f>IF(原始数据!L331="","",原始数据!L331)</f>
        <v/>
      </c>
      <c r="AT331" s="126" t="str">
        <f>IF(原始数据!AZ331="","",原始数据!AZ331)</f>
        <v/>
      </c>
      <c r="AU331" s="137"/>
      <c r="AV331" s="137"/>
      <c r="AW331" s="137"/>
      <c r="AX331" s="137"/>
      <c r="AY331" s="138"/>
      <c r="AZ331" s="133"/>
      <c r="BA331" s="133"/>
      <c r="BB331" s="95"/>
      <c r="BC331" s="95"/>
    </row>
    <row r="332" spans="1:55">
      <c r="A332" s="115">
        <f>输入错误检查!B331+_xlfn.IFS(K332="",0,K332=0,0,K332=1,1)</f>
        <v>0</v>
      </c>
      <c r="C332" s="125" t="str">
        <f>IF(原始数据!B332="","",原始数据!B332)</f>
        <v/>
      </c>
      <c r="D332" s="125" t="str">
        <f>IF(原始数据!C332="","",原始数据!C332)</f>
        <v/>
      </c>
      <c r="E332" s="125" t="str">
        <f>IF(原始数据!D332="","",原始数据!D332)</f>
        <v/>
      </c>
      <c r="F332" s="125" t="str">
        <f>IF(原始数据!E332="","",原始数据!E332)</f>
        <v/>
      </c>
      <c r="G332" s="125" t="str">
        <f>IF(原始数据!F332="","",原始数据!F332)</f>
        <v/>
      </c>
      <c r="H332" s="125">
        <f>IF(原始数据!G332="","",原始数据!G332)</f>
        <v>3</v>
      </c>
      <c r="I332" s="125" t="str">
        <f>原始数据!J332</f>
        <v/>
      </c>
      <c r="J332" s="125" t="str">
        <f>IF((原始数据!V332)="","",4-原始数据!V332)</f>
        <v/>
      </c>
      <c r="K332" s="125" t="str">
        <f t="shared" si="12"/>
        <v/>
      </c>
      <c r="L332" s="125">
        <f t="shared" si="13"/>
        <v>0</v>
      </c>
      <c r="M332" s="126" t="str">
        <f>IF(I332="","",_xlfn.XLOOKUP($I332,各类选项!$N$2:$N$22,各类选项!O$2:O$22))</f>
        <v/>
      </c>
      <c r="N332" s="139"/>
      <c r="O332" s="129"/>
      <c r="P332" s="130"/>
      <c r="Q332" s="130"/>
      <c r="R332" s="130"/>
      <c r="S332" s="130"/>
      <c r="T332" s="130"/>
      <c r="U332" s="126" t="str">
        <f>IF(I332="","",_xlfn.XLOOKUP($I332,各类选项!$N$2:$N$22,各类选项!P$2:P$22))</f>
        <v/>
      </c>
      <c r="V332" s="139"/>
      <c r="W332" s="127"/>
      <c r="X332" s="128"/>
      <c r="Y332" s="128"/>
      <c r="Z332" s="128"/>
      <c r="AA332" s="128"/>
      <c r="AB332" s="128"/>
      <c r="AC332" s="126" t="str">
        <f>IF(I332="","",_xlfn.XLOOKUP($I332,各类选项!$N$2:$N$22,各类选项!Q$2:Q$22))</f>
        <v/>
      </c>
      <c r="AD332" s="139"/>
      <c r="AE332" s="129"/>
      <c r="AF332" s="130"/>
      <c r="AG332" s="130"/>
      <c r="AH332" s="130"/>
      <c r="AI332" s="130"/>
      <c r="AJ332" s="130"/>
      <c r="AK332" s="126" t="str">
        <f>IF(I332="","",_xlfn.XLOOKUP($I332,各类选项!$N$2:$N$22,各类选项!R$2:R$22))</f>
        <v/>
      </c>
      <c r="AL332" s="139"/>
      <c r="AM332" s="127"/>
      <c r="AN332" s="128"/>
      <c r="AO332" s="128"/>
      <c r="AP332" s="128"/>
      <c r="AQ332" s="128"/>
      <c r="AR332" s="128"/>
      <c r="AS332" s="126" t="str">
        <f>IF(原始数据!L332="","",原始数据!L332)</f>
        <v/>
      </c>
      <c r="AT332" s="126" t="str">
        <f>IF(原始数据!AZ332="","",原始数据!AZ332)</f>
        <v/>
      </c>
      <c r="AU332" s="137"/>
      <c r="AV332" s="137"/>
      <c r="AW332" s="137"/>
      <c r="AX332" s="137"/>
      <c r="AY332" s="138"/>
      <c r="AZ332" s="133"/>
      <c r="BA332" s="133"/>
      <c r="BB332" s="95"/>
      <c r="BC332" s="95"/>
    </row>
    <row r="333" spans="1:55">
      <c r="A333" s="115">
        <f>输入错误检查!B332+_xlfn.IFS(K333="",0,K333=0,0,K333=1,1)</f>
        <v>0</v>
      </c>
      <c r="C333" s="125" t="str">
        <f>IF(原始数据!B333="","",原始数据!B333)</f>
        <v/>
      </c>
      <c r="D333" s="125" t="str">
        <f>IF(原始数据!C333="","",原始数据!C333)</f>
        <v/>
      </c>
      <c r="E333" s="125" t="str">
        <f>IF(原始数据!D333="","",原始数据!D333)</f>
        <v/>
      </c>
      <c r="F333" s="125" t="str">
        <f>IF(原始数据!E333="","",原始数据!E333)</f>
        <v/>
      </c>
      <c r="G333" s="125" t="str">
        <f>IF(原始数据!F333="","",原始数据!F333)</f>
        <v/>
      </c>
      <c r="H333" s="125">
        <f>IF(原始数据!G333="","",原始数据!G333)</f>
        <v>4</v>
      </c>
      <c r="I333" s="125" t="str">
        <f>原始数据!J333</f>
        <v/>
      </c>
      <c r="J333" s="125" t="str">
        <f>IF((原始数据!V333)="","",4-原始数据!V333)</f>
        <v/>
      </c>
      <c r="K333" s="125" t="str">
        <f t="shared" si="12"/>
        <v/>
      </c>
      <c r="L333" s="125">
        <f t="shared" si="13"/>
        <v>0</v>
      </c>
      <c r="M333" s="126" t="str">
        <f>IF(I333="","",_xlfn.XLOOKUP($I333,各类选项!$N$2:$N$22,各类选项!O$2:O$22))</f>
        <v/>
      </c>
      <c r="N333" s="139"/>
      <c r="O333" s="129"/>
      <c r="P333" s="130"/>
      <c r="Q333" s="130"/>
      <c r="R333" s="130"/>
      <c r="S333" s="130"/>
      <c r="T333" s="130"/>
      <c r="U333" s="126" t="str">
        <f>IF(I333="","",_xlfn.XLOOKUP($I333,各类选项!$N$2:$N$22,各类选项!P$2:P$22))</f>
        <v/>
      </c>
      <c r="V333" s="139"/>
      <c r="W333" s="127"/>
      <c r="X333" s="128"/>
      <c r="Y333" s="128"/>
      <c r="Z333" s="128"/>
      <c r="AA333" s="128"/>
      <c r="AB333" s="128"/>
      <c r="AC333" s="126" t="str">
        <f>IF(I333="","",_xlfn.XLOOKUP($I333,各类选项!$N$2:$N$22,各类选项!Q$2:Q$22))</f>
        <v/>
      </c>
      <c r="AD333" s="139"/>
      <c r="AE333" s="129"/>
      <c r="AF333" s="130"/>
      <c r="AG333" s="130"/>
      <c r="AH333" s="130"/>
      <c r="AI333" s="130"/>
      <c r="AJ333" s="130"/>
      <c r="AK333" s="126" t="str">
        <f>IF(I333="","",_xlfn.XLOOKUP($I333,各类选项!$N$2:$N$22,各类选项!R$2:R$22))</f>
        <v/>
      </c>
      <c r="AL333" s="139"/>
      <c r="AM333" s="127"/>
      <c r="AN333" s="128"/>
      <c r="AO333" s="128"/>
      <c r="AP333" s="128"/>
      <c r="AQ333" s="128"/>
      <c r="AR333" s="128"/>
      <c r="AS333" s="126" t="str">
        <f>IF(原始数据!L333="","",原始数据!L333)</f>
        <v/>
      </c>
      <c r="AT333" s="126" t="str">
        <f>IF(原始数据!AZ333="","",原始数据!AZ333)</f>
        <v/>
      </c>
      <c r="AU333" s="137"/>
      <c r="AV333" s="137"/>
      <c r="AW333" s="137"/>
      <c r="AX333" s="137"/>
      <c r="AY333" s="138"/>
      <c r="AZ333" s="133"/>
      <c r="BA333" s="133"/>
      <c r="BB333" s="95"/>
      <c r="BC333" s="95"/>
    </row>
    <row r="334" spans="1:55">
      <c r="A334" s="115">
        <f>输入错误检查!B333+_xlfn.IFS(K334="",0,K334=0,0,K334=1,1)</f>
        <v>0</v>
      </c>
      <c r="C334" s="125" t="str">
        <f>IF(原始数据!B334="","",原始数据!B334)</f>
        <v/>
      </c>
      <c r="D334" s="125" t="str">
        <f>IF(原始数据!C334="","",原始数据!C334)</f>
        <v/>
      </c>
      <c r="E334" s="125" t="str">
        <f>IF(原始数据!D334="","",原始数据!D334)</f>
        <v/>
      </c>
      <c r="F334" s="125" t="str">
        <f>IF(原始数据!E334="","",原始数据!E334)</f>
        <v/>
      </c>
      <c r="G334" s="125" t="str">
        <f>IF(原始数据!F334="","",原始数据!F334)</f>
        <v/>
      </c>
      <c r="H334" s="125">
        <f>IF(原始数据!G334="","",原始数据!G334)</f>
        <v>4</v>
      </c>
      <c r="I334" s="125" t="str">
        <f>原始数据!J334</f>
        <v/>
      </c>
      <c r="J334" s="125" t="str">
        <f>IF((原始数据!V334)="","",4-原始数据!V334)</f>
        <v/>
      </c>
      <c r="K334" s="125" t="str">
        <f t="shared" si="12"/>
        <v/>
      </c>
      <c r="L334" s="125">
        <f t="shared" si="13"/>
        <v>0</v>
      </c>
      <c r="M334" s="126" t="str">
        <f>IF(I334="","",_xlfn.XLOOKUP($I334,各类选项!$N$2:$N$22,各类选项!O$2:O$22))</f>
        <v/>
      </c>
      <c r="N334" s="139"/>
      <c r="O334" s="129"/>
      <c r="P334" s="130"/>
      <c r="Q334" s="130"/>
      <c r="R334" s="130"/>
      <c r="S334" s="130"/>
      <c r="T334" s="130"/>
      <c r="U334" s="126" t="str">
        <f>IF(I334="","",_xlfn.XLOOKUP($I334,各类选项!$N$2:$N$22,各类选项!P$2:P$22))</f>
        <v/>
      </c>
      <c r="V334" s="139"/>
      <c r="W334" s="127"/>
      <c r="X334" s="128"/>
      <c r="Y334" s="128"/>
      <c r="Z334" s="128"/>
      <c r="AA334" s="128"/>
      <c r="AB334" s="128"/>
      <c r="AC334" s="126" t="str">
        <f>IF(I334="","",_xlfn.XLOOKUP($I334,各类选项!$N$2:$N$22,各类选项!Q$2:Q$22))</f>
        <v/>
      </c>
      <c r="AD334" s="139"/>
      <c r="AE334" s="129"/>
      <c r="AF334" s="130"/>
      <c r="AG334" s="130"/>
      <c r="AH334" s="130"/>
      <c r="AI334" s="130"/>
      <c r="AJ334" s="130"/>
      <c r="AK334" s="126" t="str">
        <f>IF(I334="","",_xlfn.XLOOKUP($I334,各类选项!$N$2:$N$22,各类选项!R$2:R$22))</f>
        <v/>
      </c>
      <c r="AL334" s="139"/>
      <c r="AM334" s="127"/>
      <c r="AN334" s="128"/>
      <c r="AO334" s="128"/>
      <c r="AP334" s="128"/>
      <c r="AQ334" s="128"/>
      <c r="AR334" s="128"/>
      <c r="AS334" s="126" t="str">
        <f>IF(原始数据!L334="","",原始数据!L334)</f>
        <v/>
      </c>
      <c r="AT334" s="126" t="str">
        <f>IF(原始数据!AZ334="","",原始数据!AZ334)</f>
        <v/>
      </c>
      <c r="AU334" s="137"/>
      <c r="AV334" s="137"/>
      <c r="AW334" s="137"/>
      <c r="AX334" s="137"/>
      <c r="AY334" s="138"/>
      <c r="AZ334" s="133"/>
      <c r="BA334" s="133"/>
      <c r="BB334" s="95"/>
      <c r="BC334" s="95"/>
    </row>
    <row r="335" spans="1:55">
      <c r="A335" s="115">
        <f>输入错误检查!B334+_xlfn.IFS(K335="",0,K335=0,0,K335=1,1)</f>
        <v>0</v>
      </c>
      <c r="C335" s="125" t="str">
        <f>IF(原始数据!B335="","",原始数据!B335)</f>
        <v/>
      </c>
      <c r="D335" s="125" t="str">
        <f>IF(原始数据!C335="","",原始数据!C335)</f>
        <v/>
      </c>
      <c r="E335" s="125" t="str">
        <f>IF(原始数据!D335="","",原始数据!D335)</f>
        <v/>
      </c>
      <c r="F335" s="125" t="str">
        <f>IF(原始数据!E335="","",原始数据!E335)</f>
        <v/>
      </c>
      <c r="G335" s="125" t="str">
        <f>IF(原始数据!F335="","",原始数据!F335)</f>
        <v/>
      </c>
      <c r="H335" s="125">
        <f>IF(原始数据!G335="","",原始数据!G335)</f>
        <v>5</v>
      </c>
      <c r="I335" s="125" t="str">
        <f>原始数据!J335</f>
        <v/>
      </c>
      <c r="J335" s="125" t="str">
        <f>IF((原始数据!V335)="","",4-原始数据!V335)</f>
        <v/>
      </c>
      <c r="K335" s="125" t="str">
        <f t="shared" si="12"/>
        <v/>
      </c>
      <c r="L335" s="125">
        <f t="shared" si="13"/>
        <v>0</v>
      </c>
      <c r="M335" s="126" t="str">
        <f>IF(I335="","",_xlfn.XLOOKUP($I335,各类选项!$N$2:$N$22,各类选项!O$2:O$22))</f>
        <v/>
      </c>
      <c r="N335" s="139"/>
      <c r="O335" s="129"/>
      <c r="P335" s="130"/>
      <c r="Q335" s="130"/>
      <c r="R335" s="130"/>
      <c r="S335" s="130"/>
      <c r="T335" s="130"/>
      <c r="U335" s="126" t="str">
        <f>IF(I335="","",_xlfn.XLOOKUP($I335,各类选项!$N$2:$N$22,各类选项!P$2:P$22))</f>
        <v/>
      </c>
      <c r="V335" s="139"/>
      <c r="W335" s="127"/>
      <c r="X335" s="128"/>
      <c r="Y335" s="128"/>
      <c r="Z335" s="128"/>
      <c r="AA335" s="128"/>
      <c r="AB335" s="128"/>
      <c r="AC335" s="126" t="str">
        <f>IF(I335="","",_xlfn.XLOOKUP($I335,各类选项!$N$2:$N$22,各类选项!Q$2:Q$22))</f>
        <v/>
      </c>
      <c r="AD335" s="139"/>
      <c r="AE335" s="129"/>
      <c r="AF335" s="130"/>
      <c r="AG335" s="130"/>
      <c r="AH335" s="130"/>
      <c r="AI335" s="130"/>
      <c r="AJ335" s="130"/>
      <c r="AK335" s="126" t="str">
        <f>IF(I335="","",_xlfn.XLOOKUP($I335,各类选项!$N$2:$N$22,各类选项!R$2:R$22))</f>
        <v/>
      </c>
      <c r="AL335" s="139"/>
      <c r="AM335" s="127"/>
      <c r="AN335" s="128"/>
      <c r="AO335" s="128"/>
      <c r="AP335" s="128"/>
      <c r="AQ335" s="128"/>
      <c r="AR335" s="128"/>
      <c r="AS335" s="126" t="str">
        <f>IF(原始数据!L335="","",原始数据!L335)</f>
        <v/>
      </c>
      <c r="AT335" s="126" t="str">
        <f>IF(原始数据!AZ335="","",原始数据!AZ335)</f>
        <v/>
      </c>
      <c r="AU335" s="137"/>
      <c r="AV335" s="137"/>
      <c r="AW335" s="137"/>
      <c r="AX335" s="137"/>
      <c r="AY335" s="138"/>
      <c r="AZ335" s="133"/>
      <c r="BA335" s="133"/>
    </row>
    <row r="336" spans="1:55">
      <c r="A336" s="115">
        <f>输入错误检查!B335+_xlfn.IFS(K336="",0,K336=0,0,K336=1,1)</f>
        <v>0</v>
      </c>
      <c r="C336" s="125" t="str">
        <f>IF(原始数据!B336="","",原始数据!B336)</f>
        <v/>
      </c>
      <c r="D336" s="125" t="str">
        <f>IF(原始数据!C336="","",原始数据!C336)</f>
        <v/>
      </c>
      <c r="E336" s="125" t="str">
        <f>IF(原始数据!D336="","",原始数据!D336)</f>
        <v/>
      </c>
      <c r="F336" s="125" t="str">
        <f>IF(原始数据!E336="","",原始数据!E336)</f>
        <v/>
      </c>
      <c r="G336" s="125" t="str">
        <f>IF(原始数据!F336="","",原始数据!F336)</f>
        <v/>
      </c>
      <c r="H336" s="125">
        <f>IF(原始数据!G336="","",原始数据!G336)</f>
        <v>5</v>
      </c>
      <c r="I336" s="125" t="str">
        <f>原始数据!J336</f>
        <v/>
      </c>
      <c r="J336" s="125" t="str">
        <f>IF((原始数据!V336)="","",4-原始数据!V336)</f>
        <v/>
      </c>
      <c r="K336" s="125" t="str">
        <f t="shared" si="12"/>
        <v/>
      </c>
      <c r="L336" s="125">
        <f t="shared" si="13"/>
        <v>0</v>
      </c>
      <c r="M336" s="126" t="str">
        <f>IF(I336="","",_xlfn.XLOOKUP($I336,各类选项!$N$2:$N$22,各类选项!O$2:O$22))</f>
        <v/>
      </c>
      <c r="N336" s="139"/>
      <c r="O336" s="129"/>
      <c r="P336" s="130"/>
      <c r="Q336" s="130"/>
      <c r="R336" s="130"/>
      <c r="S336" s="130"/>
      <c r="T336" s="130"/>
      <c r="U336" s="126" t="str">
        <f>IF(I336="","",_xlfn.XLOOKUP($I336,各类选项!$N$2:$N$22,各类选项!P$2:P$22))</f>
        <v/>
      </c>
      <c r="V336" s="139"/>
      <c r="W336" s="127"/>
      <c r="X336" s="128"/>
      <c r="Y336" s="128"/>
      <c r="Z336" s="128"/>
      <c r="AA336" s="128"/>
      <c r="AB336" s="128"/>
      <c r="AC336" s="126" t="str">
        <f>IF(I336="","",_xlfn.XLOOKUP($I336,各类选项!$N$2:$N$22,各类选项!Q$2:Q$22))</f>
        <v/>
      </c>
      <c r="AD336" s="139"/>
      <c r="AE336" s="129"/>
      <c r="AF336" s="130"/>
      <c r="AG336" s="130"/>
      <c r="AH336" s="130"/>
      <c r="AI336" s="130"/>
      <c r="AJ336" s="130"/>
      <c r="AK336" s="126" t="str">
        <f>IF(I336="","",_xlfn.XLOOKUP($I336,各类选项!$N$2:$N$22,各类选项!R$2:R$22))</f>
        <v/>
      </c>
      <c r="AL336" s="139"/>
      <c r="AM336" s="127"/>
      <c r="AN336" s="128"/>
      <c r="AO336" s="128"/>
      <c r="AP336" s="128"/>
      <c r="AQ336" s="128"/>
      <c r="AR336" s="128"/>
      <c r="AS336" s="126" t="str">
        <f>IF(原始数据!L336="","",原始数据!L336)</f>
        <v/>
      </c>
      <c r="AT336" s="126" t="str">
        <f>IF(原始数据!AZ336="","",原始数据!AZ336)</f>
        <v/>
      </c>
      <c r="AU336" s="137"/>
      <c r="AV336" s="137"/>
      <c r="AW336" s="137"/>
      <c r="AX336" s="137"/>
      <c r="AY336" s="138"/>
      <c r="AZ336" s="133"/>
      <c r="BA336" s="133"/>
    </row>
    <row r="337" spans="1:55">
      <c r="A337" s="115">
        <f>输入错误检查!B336+_xlfn.IFS(K337="",0,K337=0,0,K337=1,1)</f>
        <v>0</v>
      </c>
      <c r="C337" s="125" t="str">
        <f>IF(原始数据!B337="","",原始数据!B337)</f>
        <v/>
      </c>
      <c r="D337" s="125" t="str">
        <f>IF(原始数据!C337="","",原始数据!C337)</f>
        <v/>
      </c>
      <c r="E337" s="125" t="str">
        <f>IF(原始数据!D337="","",原始数据!D337)</f>
        <v/>
      </c>
      <c r="F337" s="125" t="str">
        <f>IF(原始数据!E337="","",原始数据!E337)</f>
        <v/>
      </c>
      <c r="G337" s="125" t="str">
        <f>IF(原始数据!F337="","",原始数据!F337)</f>
        <v/>
      </c>
      <c r="H337" s="125" t="str">
        <f>IF(原始数据!G337="","",原始数据!G337)</f>
        <v>加</v>
      </c>
      <c r="I337" s="125" t="str">
        <f>原始数据!J337</f>
        <v/>
      </c>
      <c r="J337" s="125" t="str">
        <f>IF((原始数据!V337)="","",4-原始数据!V337)</f>
        <v/>
      </c>
      <c r="K337" s="125" t="str">
        <f t="shared" si="12"/>
        <v/>
      </c>
      <c r="L337" s="125">
        <f t="shared" si="13"/>
        <v>0</v>
      </c>
      <c r="M337" s="126" t="str">
        <f>IF(I337="","",_xlfn.XLOOKUP($I337,各类选项!$N$2:$N$22,各类选项!O$2:O$22))</f>
        <v/>
      </c>
      <c r="N337" s="139"/>
      <c r="O337" s="129"/>
      <c r="P337" s="130"/>
      <c r="Q337" s="130"/>
      <c r="R337" s="130"/>
      <c r="S337" s="130"/>
      <c r="T337" s="130"/>
      <c r="U337" s="126" t="str">
        <f>IF(I337="","",_xlfn.XLOOKUP($I337,各类选项!$N$2:$N$22,各类选项!P$2:P$22))</f>
        <v/>
      </c>
      <c r="V337" s="139"/>
      <c r="W337" s="127"/>
      <c r="X337" s="128"/>
      <c r="Y337" s="128"/>
      <c r="Z337" s="128"/>
      <c r="AA337" s="128"/>
      <c r="AB337" s="128"/>
      <c r="AC337" s="126" t="str">
        <f>IF(I337="","",_xlfn.XLOOKUP($I337,各类选项!$N$2:$N$22,各类选项!Q$2:Q$22))</f>
        <v/>
      </c>
      <c r="AD337" s="139"/>
      <c r="AE337" s="129"/>
      <c r="AF337" s="130"/>
      <c r="AG337" s="130"/>
      <c r="AH337" s="130"/>
      <c r="AI337" s="130"/>
      <c r="AJ337" s="130"/>
      <c r="AK337" s="126" t="str">
        <f>IF(I337="","",_xlfn.XLOOKUP($I337,各类选项!$N$2:$N$22,各类选项!R$2:R$22))</f>
        <v/>
      </c>
      <c r="AL337" s="139"/>
      <c r="AM337" s="127"/>
      <c r="AN337" s="128"/>
      <c r="AO337" s="128"/>
      <c r="AP337" s="128"/>
      <c r="AQ337" s="128"/>
      <c r="AR337" s="128"/>
      <c r="AS337" s="126" t="str">
        <f>IF(原始数据!L337="","",原始数据!L337)</f>
        <v/>
      </c>
      <c r="AT337" s="126" t="str">
        <f>IF(原始数据!AZ337="","",原始数据!AZ337)</f>
        <v/>
      </c>
      <c r="AU337" s="137"/>
      <c r="AV337" s="137"/>
      <c r="AW337" s="137"/>
      <c r="AX337" s="137"/>
      <c r="AY337" s="138"/>
      <c r="AZ337" s="133"/>
      <c r="BA337" s="133"/>
    </row>
    <row r="338" spans="1:55">
      <c r="A338" s="115">
        <f>输入错误检查!B337+_xlfn.IFS(K338="",0,K338=0,0,K338=1,1)</f>
        <v>0</v>
      </c>
      <c r="C338" s="125" t="str">
        <f>IF(原始数据!B338="","",原始数据!B338)</f>
        <v/>
      </c>
      <c r="D338" s="125" t="str">
        <f>IF(原始数据!C338="","",原始数据!C338)</f>
        <v/>
      </c>
      <c r="E338" s="125" t="str">
        <f>IF(原始数据!D338="","",原始数据!D338)</f>
        <v/>
      </c>
      <c r="F338" s="125" t="str">
        <f>IF(原始数据!E338="","",原始数据!E338)</f>
        <v/>
      </c>
      <c r="G338" s="125" t="str">
        <f>IF(原始数据!F338="","",原始数据!F338)</f>
        <v/>
      </c>
      <c r="H338" s="125" t="str">
        <f>IF(原始数据!G338="","",原始数据!G338)</f>
        <v>加</v>
      </c>
      <c r="I338" s="125" t="str">
        <f>原始数据!J338</f>
        <v/>
      </c>
      <c r="J338" s="125" t="str">
        <f>IF((原始数据!V338)="","",4-原始数据!V338)</f>
        <v/>
      </c>
      <c r="K338" s="125" t="str">
        <f t="shared" si="12"/>
        <v/>
      </c>
      <c r="L338" s="125">
        <f t="shared" si="13"/>
        <v>0</v>
      </c>
      <c r="M338" s="126" t="str">
        <f>IF(I338="","",_xlfn.XLOOKUP($I338,各类选项!$N$2:$N$22,各类选项!O$2:O$22))</f>
        <v/>
      </c>
      <c r="N338" s="139"/>
      <c r="O338" s="129"/>
      <c r="P338" s="130"/>
      <c r="Q338" s="130"/>
      <c r="R338" s="130"/>
      <c r="S338" s="130"/>
      <c r="T338" s="130"/>
      <c r="U338" s="126" t="str">
        <f>IF(I338="","",_xlfn.XLOOKUP($I338,各类选项!$N$2:$N$22,各类选项!P$2:P$22))</f>
        <v/>
      </c>
      <c r="V338" s="139"/>
      <c r="W338" s="127"/>
      <c r="X338" s="128"/>
      <c r="Y338" s="128"/>
      <c r="Z338" s="128"/>
      <c r="AA338" s="128"/>
      <c r="AB338" s="128"/>
      <c r="AC338" s="126" t="str">
        <f>IF(I338="","",_xlfn.XLOOKUP($I338,各类选项!$N$2:$N$22,各类选项!Q$2:Q$22))</f>
        <v/>
      </c>
      <c r="AD338" s="139"/>
      <c r="AE338" s="129"/>
      <c r="AF338" s="130"/>
      <c r="AG338" s="130"/>
      <c r="AH338" s="130"/>
      <c r="AI338" s="130"/>
      <c r="AJ338" s="130"/>
      <c r="AK338" s="126" t="str">
        <f>IF(I338="","",_xlfn.XLOOKUP($I338,各类选项!$N$2:$N$22,各类选项!R$2:R$22))</f>
        <v/>
      </c>
      <c r="AL338" s="139"/>
      <c r="AM338" s="127"/>
      <c r="AN338" s="128"/>
      <c r="AO338" s="128"/>
      <c r="AP338" s="128"/>
      <c r="AQ338" s="128"/>
      <c r="AR338" s="128"/>
      <c r="AS338" s="126" t="str">
        <f>IF(原始数据!L338="","",原始数据!L338)</f>
        <v/>
      </c>
      <c r="AT338" s="126" t="str">
        <f>IF(原始数据!AZ338="","",原始数据!AZ338)</f>
        <v/>
      </c>
      <c r="AU338" s="137"/>
      <c r="AV338" s="137"/>
      <c r="AW338" s="137"/>
      <c r="AX338" s="137"/>
      <c r="AY338" s="138"/>
      <c r="AZ338" s="133"/>
      <c r="BA338" s="133"/>
    </row>
    <row r="339" spans="1:55">
      <c r="A339" s="115">
        <f>输入错误检查!B338+_xlfn.IFS(K339="",0,K339=0,0,K339=1,1)</f>
        <v>0</v>
      </c>
      <c r="C339" s="125" t="str">
        <f>IF(原始数据!B339="","",原始数据!B339)</f>
        <v/>
      </c>
      <c r="D339" s="125" t="str">
        <f>IF(原始数据!C339="","",原始数据!C339)</f>
        <v/>
      </c>
      <c r="E339" s="125" t="str">
        <f>IF(原始数据!D339="","",原始数据!D339)</f>
        <v/>
      </c>
      <c r="F339" s="125" t="str">
        <f>IF(原始数据!E339="","",原始数据!E339)</f>
        <v/>
      </c>
      <c r="G339" s="125" t="str">
        <f>IF(原始数据!F339="","",原始数据!F339)</f>
        <v/>
      </c>
      <c r="H339" s="125">
        <f>IF(原始数据!G339="","",原始数据!G339)</f>
        <v>1</v>
      </c>
      <c r="I339" s="125" t="str">
        <f>原始数据!J339</f>
        <v/>
      </c>
      <c r="J339" s="125" t="str">
        <f>IF((原始数据!V339)="","",4-原始数据!V339)</f>
        <v/>
      </c>
      <c r="K339" s="125" t="str">
        <f t="shared" si="12"/>
        <v/>
      </c>
      <c r="L339" s="125">
        <f t="shared" si="13"/>
        <v>0</v>
      </c>
      <c r="M339" s="126" t="str">
        <f>IF(I339="","",_xlfn.XLOOKUP($I339,各类选项!$N$2:$N$22,各类选项!O$2:O$22))</f>
        <v/>
      </c>
      <c r="N339" s="126"/>
      <c r="O339" s="127"/>
      <c r="P339" s="128"/>
      <c r="Q339" s="128"/>
      <c r="R339" s="128"/>
      <c r="S339" s="128"/>
      <c r="T339" s="128"/>
      <c r="U339" s="126" t="str">
        <f>IF(I339="","",_xlfn.XLOOKUP($I339,各类选项!$N$2:$N$22,各类选项!P$2:P$22))</f>
        <v/>
      </c>
      <c r="V339" s="126"/>
      <c r="W339" s="129"/>
      <c r="X339" s="130"/>
      <c r="Y339" s="130"/>
      <c r="Z339" s="130"/>
      <c r="AA339" s="130"/>
      <c r="AB339" s="130"/>
      <c r="AC339" s="126" t="str">
        <f>IF(I339="","",_xlfn.XLOOKUP($I339,各类选项!$N$2:$N$22,各类选项!Q$2:Q$22))</f>
        <v/>
      </c>
      <c r="AD339" s="126"/>
      <c r="AE339" s="127"/>
      <c r="AF339" s="128"/>
      <c r="AG339" s="128"/>
      <c r="AH339" s="128"/>
      <c r="AI339" s="128"/>
      <c r="AJ339" s="128"/>
      <c r="AK339" s="126" t="str">
        <f>IF(I339="","",_xlfn.XLOOKUP($I339,各类选项!$N$2:$N$22,各类选项!R$2:R$22))</f>
        <v/>
      </c>
      <c r="AL339" s="126"/>
      <c r="AM339" s="129"/>
      <c r="AN339" s="130"/>
      <c r="AO339" s="130"/>
      <c r="AP339" s="130"/>
      <c r="AQ339" s="130"/>
      <c r="AR339" s="130"/>
      <c r="AS339" s="126" t="str">
        <f>IF(原始数据!L339="","",原始数据!L339)</f>
        <v/>
      </c>
      <c r="AT339" s="126" t="str">
        <f>IF(原始数据!AZ339="","",原始数据!AZ339)</f>
        <v/>
      </c>
      <c r="AU339" s="131"/>
      <c r="AV339" s="131"/>
      <c r="AW339" s="131"/>
      <c r="AX339" s="131"/>
      <c r="AY339" s="132"/>
      <c r="AZ339" s="133"/>
      <c r="BA339" s="133"/>
      <c r="BB339" s="134"/>
      <c r="BC339" s="134"/>
    </row>
    <row r="340" spans="1:55">
      <c r="A340" s="115">
        <f>输入错误检查!B339+_xlfn.IFS(K340="",0,K340=0,0,K340=1,1)</f>
        <v>0</v>
      </c>
      <c r="C340" s="125" t="str">
        <f>IF(原始数据!B340="","",原始数据!B340)</f>
        <v/>
      </c>
      <c r="D340" s="125" t="str">
        <f>IF(原始数据!C340="","",原始数据!C340)</f>
        <v/>
      </c>
      <c r="E340" s="125" t="str">
        <f>IF(原始数据!D340="","",原始数据!D340)</f>
        <v/>
      </c>
      <c r="F340" s="125" t="str">
        <f>IF(原始数据!E340="","",原始数据!E340)</f>
        <v/>
      </c>
      <c r="G340" s="125" t="str">
        <f>IF(原始数据!F340="","",原始数据!F340)</f>
        <v/>
      </c>
      <c r="H340" s="125">
        <f>IF(原始数据!G340="","",原始数据!G340)</f>
        <v>1</v>
      </c>
      <c r="I340" s="125" t="str">
        <f>原始数据!J340</f>
        <v/>
      </c>
      <c r="J340" s="125" t="str">
        <f>IF((原始数据!V340)="","",4-原始数据!V340)</f>
        <v/>
      </c>
      <c r="K340" s="125" t="str">
        <f t="shared" si="12"/>
        <v/>
      </c>
      <c r="L340" s="125">
        <f t="shared" si="13"/>
        <v>0</v>
      </c>
      <c r="M340" s="126" t="str">
        <f>IF(I340="","",_xlfn.XLOOKUP($I340,各类选项!$N$2:$N$22,各类选项!O$2:O$22))</f>
        <v/>
      </c>
      <c r="N340" s="126"/>
      <c r="O340" s="127"/>
      <c r="P340" s="128"/>
      <c r="Q340" s="128"/>
      <c r="R340" s="128"/>
      <c r="S340" s="128"/>
      <c r="T340" s="128"/>
      <c r="U340" s="126" t="str">
        <f>IF(I340="","",_xlfn.XLOOKUP($I340,各类选项!$N$2:$N$22,各类选项!P$2:P$22))</f>
        <v/>
      </c>
      <c r="V340" s="126"/>
      <c r="W340" s="129"/>
      <c r="X340" s="130"/>
      <c r="Y340" s="130"/>
      <c r="Z340" s="130"/>
      <c r="AA340" s="130"/>
      <c r="AB340" s="130"/>
      <c r="AC340" s="126" t="str">
        <f>IF(I340="","",_xlfn.XLOOKUP($I340,各类选项!$N$2:$N$22,各类选项!Q$2:Q$22))</f>
        <v/>
      </c>
      <c r="AD340" s="126"/>
      <c r="AE340" s="127"/>
      <c r="AF340" s="128"/>
      <c r="AG340" s="128"/>
      <c r="AH340" s="128"/>
      <c r="AI340" s="128"/>
      <c r="AJ340" s="128"/>
      <c r="AK340" s="126" t="str">
        <f>IF(I340="","",_xlfn.XLOOKUP($I340,各类选项!$N$2:$N$22,各类选项!R$2:R$22))</f>
        <v/>
      </c>
      <c r="AL340" s="126"/>
      <c r="AM340" s="129"/>
      <c r="AN340" s="130"/>
      <c r="AO340" s="130"/>
      <c r="AP340" s="130"/>
      <c r="AQ340" s="130"/>
      <c r="AR340" s="130"/>
      <c r="AS340" s="126" t="str">
        <f>IF(原始数据!L340="","",原始数据!L340)</f>
        <v/>
      </c>
      <c r="AT340" s="126" t="str">
        <f>IF(原始数据!AZ340="","",原始数据!AZ340)</f>
        <v/>
      </c>
      <c r="AU340" s="131"/>
      <c r="AV340" s="131"/>
      <c r="AW340" s="131"/>
      <c r="AX340" s="131"/>
      <c r="AY340" s="132"/>
      <c r="AZ340" s="133"/>
      <c r="BA340" s="133"/>
      <c r="BB340" s="95"/>
      <c r="BC340" s="95"/>
    </row>
    <row r="341" spans="1:55">
      <c r="A341" s="115">
        <f>输入错误检查!B340+_xlfn.IFS(K341="",0,K341=0,0,K341=1,1)</f>
        <v>0</v>
      </c>
      <c r="C341" s="125" t="str">
        <f>IF(原始数据!B341="","",原始数据!B341)</f>
        <v/>
      </c>
      <c r="D341" s="125" t="str">
        <f>IF(原始数据!C341="","",原始数据!C341)</f>
        <v/>
      </c>
      <c r="E341" s="125" t="str">
        <f>IF(原始数据!D341="","",原始数据!D341)</f>
        <v/>
      </c>
      <c r="F341" s="125" t="str">
        <f>IF(原始数据!E341="","",原始数据!E341)</f>
        <v/>
      </c>
      <c r="G341" s="125" t="str">
        <f>IF(原始数据!F341="","",原始数据!F341)</f>
        <v/>
      </c>
      <c r="H341" s="125">
        <f>IF(原始数据!G341="","",原始数据!G341)</f>
        <v>2</v>
      </c>
      <c r="I341" s="125" t="str">
        <f>原始数据!J341</f>
        <v/>
      </c>
      <c r="J341" s="125" t="str">
        <f>IF((原始数据!V341)="","",4-原始数据!V341)</f>
        <v/>
      </c>
      <c r="K341" s="125" t="str">
        <f t="shared" si="12"/>
        <v/>
      </c>
      <c r="L341" s="125">
        <f t="shared" si="13"/>
        <v>0</v>
      </c>
      <c r="M341" s="126" t="str">
        <f>IF(I341="","",_xlfn.XLOOKUP($I341,各类选项!$N$2:$N$22,各类选项!O$2:O$22))</f>
        <v/>
      </c>
      <c r="N341" s="126"/>
      <c r="O341" s="127"/>
      <c r="P341" s="128"/>
      <c r="Q341" s="128"/>
      <c r="R341" s="128"/>
      <c r="S341" s="128"/>
      <c r="T341" s="128"/>
      <c r="U341" s="126" t="str">
        <f>IF(I341="","",_xlfn.XLOOKUP($I341,各类选项!$N$2:$N$22,各类选项!P$2:P$22))</f>
        <v/>
      </c>
      <c r="V341" s="126"/>
      <c r="W341" s="129"/>
      <c r="X341" s="130"/>
      <c r="Y341" s="130"/>
      <c r="Z341" s="130"/>
      <c r="AA341" s="130"/>
      <c r="AB341" s="130"/>
      <c r="AC341" s="126" t="str">
        <f>IF(I341="","",_xlfn.XLOOKUP($I341,各类选项!$N$2:$N$22,各类选项!Q$2:Q$22))</f>
        <v/>
      </c>
      <c r="AD341" s="126"/>
      <c r="AE341" s="127"/>
      <c r="AF341" s="128"/>
      <c r="AG341" s="128"/>
      <c r="AH341" s="128"/>
      <c r="AI341" s="128"/>
      <c r="AJ341" s="128"/>
      <c r="AK341" s="126" t="str">
        <f>IF(I341="","",_xlfn.XLOOKUP($I341,各类选项!$N$2:$N$22,各类选项!R$2:R$22))</f>
        <v/>
      </c>
      <c r="AL341" s="126"/>
      <c r="AM341" s="129"/>
      <c r="AN341" s="130"/>
      <c r="AO341" s="130"/>
      <c r="AP341" s="130"/>
      <c r="AQ341" s="130"/>
      <c r="AR341" s="130"/>
      <c r="AS341" s="126" t="str">
        <f>IF(原始数据!L341="","",原始数据!L341)</f>
        <v/>
      </c>
      <c r="AT341" s="126" t="str">
        <f>IF(原始数据!AZ341="","",原始数据!AZ341)</f>
        <v/>
      </c>
      <c r="AU341" s="131"/>
      <c r="AV341" s="131"/>
      <c r="AW341" s="131"/>
      <c r="AX341" s="131"/>
      <c r="AY341" s="132"/>
      <c r="AZ341" s="133"/>
      <c r="BA341" s="133"/>
      <c r="BB341" s="95"/>
      <c r="BC341" s="95"/>
    </row>
    <row r="342" spans="1:55">
      <c r="A342" s="115">
        <f>输入错误检查!B341+_xlfn.IFS(K342="",0,K342=0,0,K342=1,1)</f>
        <v>0</v>
      </c>
      <c r="C342" s="125" t="str">
        <f>IF(原始数据!B342="","",原始数据!B342)</f>
        <v/>
      </c>
      <c r="D342" s="125" t="str">
        <f>IF(原始数据!C342="","",原始数据!C342)</f>
        <v/>
      </c>
      <c r="E342" s="125" t="str">
        <f>IF(原始数据!D342="","",原始数据!D342)</f>
        <v/>
      </c>
      <c r="F342" s="125" t="str">
        <f>IF(原始数据!E342="","",原始数据!E342)</f>
        <v/>
      </c>
      <c r="G342" s="125" t="str">
        <f>IF(原始数据!F342="","",原始数据!F342)</f>
        <v/>
      </c>
      <c r="H342" s="125">
        <f>IF(原始数据!G342="","",原始数据!G342)</f>
        <v>2</v>
      </c>
      <c r="I342" s="125" t="str">
        <f>原始数据!J342</f>
        <v/>
      </c>
      <c r="J342" s="125" t="str">
        <f>IF((原始数据!V342)="","",4-原始数据!V342)</f>
        <v/>
      </c>
      <c r="K342" s="125" t="str">
        <f t="shared" si="12"/>
        <v/>
      </c>
      <c r="L342" s="125">
        <f t="shared" si="13"/>
        <v>0</v>
      </c>
      <c r="M342" s="126" t="str">
        <f>IF(I342="","",_xlfn.XLOOKUP($I342,各类选项!$N$2:$N$22,各类选项!O$2:O$22))</f>
        <v/>
      </c>
      <c r="N342" s="126"/>
      <c r="O342" s="127"/>
      <c r="P342" s="128"/>
      <c r="Q342" s="128"/>
      <c r="R342" s="128"/>
      <c r="S342" s="128"/>
      <c r="T342" s="128"/>
      <c r="U342" s="126" t="str">
        <f>IF(I342="","",_xlfn.XLOOKUP($I342,各类选项!$N$2:$N$22,各类选项!P$2:P$22))</f>
        <v/>
      </c>
      <c r="V342" s="126"/>
      <c r="W342" s="129"/>
      <c r="X342" s="130"/>
      <c r="Y342" s="130"/>
      <c r="Z342" s="130"/>
      <c r="AA342" s="130"/>
      <c r="AB342" s="130"/>
      <c r="AC342" s="126" t="str">
        <f>IF(I342="","",_xlfn.XLOOKUP($I342,各类选项!$N$2:$N$22,各类选项!Q$2:Q$22))</f>
        <v/>
      </c>
      <c r="AD342" s="126"/>
      <c r="AE342" s="127"/>
      <c r="AF342" s="128"/>
      <c r="AG342" s="128"/>
      <c r="AH342" s="128"/>
      <c r="AI342" s="128"/>
      <c r="AJ342" s="128"/>
      <c r="AK342" s="126" t="str">
        <f>IF(I342="","",_xlfn.XLOOKUP($I342,各类选项!$N$2:$N$22,各类选项!R$2:R$22))</f>
        <v/>
      </c>
      <c r="AL342" s="126"/>
      <c r="AM342" s="129"/>
      <c r="AN342" s="130"/>
      <c r="AO342" s="130"/>
      <c r="AP342" s="130"/>
      <c r="AQ342" s="130"/>
      <c r="AR342" s="130"/>
      <c r="AS342" s="126" t="str">
        <f>IF(原始数据!L342="","",原始数据!L342)</f>
        <v/>
      </c>
      <c r="AT342" s="126" t="str">
        <f>IF(原始数据!AZ342="","",原始数据!AZ342)</f>
        <v/>
      </c>
      <c r="AU342" s="131"/>
      <c r="AV342" s="131"/>
      <c r="AW342" s="131"/>
      <c r="AX342" s="131"/>
      <c r="AY342" s="132"/>
      <c r="AZ342" s="133"/>
      <c r="BA342" s="133"/>
      <c r="BB342" s="95"/>
      <c r="BC342" s="95"/>
    </row>
    <row r="343" spans="1:55">
      <c r="A343" s="115">
        <f>输入错误检查!B342+_xlfn.IFS(K343="",0,K343=0,0,K343=1,1)</f>
        <v>0</v>
      </c>
      <c r="C343" s="125" t="str">
        <f>IF(原始数据!B343="","",原始数据!B343)</f>
        <v/>
      </c>
      <c r="D343" s="125" t="str">
        <f>IF(原始数据!C343="","",原始数据!C343)</f>
        <v/>
      </c>
      <c r="E343" s="125" t="str">
        <f>IF(原始数据!D343="","",原始数据!D343)</f>
        <v/>
      </c>
      <c r="F343" s="125" t="str">
        <f>IF(原始数据!E343="","",原始数据!E343)</f>
        <v/>
      </c>
      <c r="G343" s="125" t="str">
        <f>IF(原始数据!F343="","",原始数据!F343)</f>
        <v/>
      </c>
      <c r="H343" s="125">
        <f>IF(原始数据!G343="","",原始数据!G343)</f>
        <v>3</v>
      </c>
      <c r="I343" s="125" t="str">
        <f>原始数据!J343</f>
        <v/>
      </c>
      <c r="J343" s="125" t="str">
        <f>IF((原始数据!V343)="","",4-原始数据!V343)</f>
        <v/>
      </c>
      <c r="K343" s="125" t="str">
        <f t="shared" si="12"/>
        <v/>
      </c>
      <c r="L343" s="125">
        <f t="shared" si="13"/>
        <v>0</v>
      </c>
      <c r="M343" s="126" t="str">
        <f>IF(I343="","",_xlfn.XLOOKUP($I343,各类选项!$N$2:$N$22,各类选项!O$2:O$22))</f>
        <v/>
      </c>
      <c r="N343" s="126"/>
      <c r="O343" s="127"/>
      <c r="P343" s="128"/>
      <c r="Q343" s="128"/>
      <c r="R343" s="128"/>
      <c r="S343" s="128"/>
      <c r="T343" s="128"/>
      <c r="U343" s="126" t="str">
        <f>IF(I343="","",_xlfn.XLOOKUP($I343,各类选项!$N$2:$N$22,各类选项!P$2:P$22))</f>
        <v/>
      </c>
      <c r="V343" s="126"/>
      <c r="W343" s="129"/>
      <c r="X343" s="130"/>
      <c r="Y343" s="130"/>
      <c r="Z343" s="130"/>
      <c r="AA343" s="130"/>
      <c r="AB343" s="130"/>
      <c r="AC343" s="126" t="str">
        <f>IF(I343="","",_xlfn.XLOOKUP($I343,各类选项!$N$2:$N$22,各类选项!Q$2:Q$22))</f>
        <v/>
      </c>
      <c r="AD343" s="126"/>
      <c r="AE343" s="127"/>
      <c r="AF343" s="128"/>
      <c r="AG343" s="128"/>
      <c r="AH343" s="128"/>
      <c r="AI343" s="128"/>
      <c r="AJ343" s="128"/>
      <c r="AK343" s="126" t="str">
        <f>IF(I343="","",_xlfn.XLOOKUP($I343,各类选项!$N$2:$N$22,各类选项!R$2:R$22))</f>
        <v/>
      </c>
      <c r="AL343" s="126"/>
      <c r="AM343" s="129"/>
      <c r="AN343" s="130"/>
      <c r="AO343" s="130"/>
      <c r="AP343" s="130"/>
      <c r="AQ343" s="130"/>
      <c r="AR343" s="130"/>
      <c r="AS343" s="126" t="str">
        <f>IF(原始数据!L343="","",原始数据!L343)</f>
        <v/>
      </c>
      <c r="AT343" s="126" t="str">
        <f>IF(原始数据!AZ343="","",原始数据!AZ343)</f>
        <v/>
      </c>
      <c r="AU343" s="131"/>
      <c r="AV343" s="131"/>
      <c r="AW343" s="131"/>
      <c r="AX343" s="131"/>
      <c r="AY343" s="132"/>
      <c r="AZ343" s="133"/>
      <c r="BA343" s="133"/>
      <c r="BB343" s="95"/>
      <c r="BC343" s="95"/>
    </row>
    <row r="344" spans="1:55">
      <c r="A344" s="115">
        <f>输入错误检查!B343+_xlfn.IFS(K344="",0,K344=0,0,K344=1,1)</f>
        <v>0</v>
      </c>
      <c r="C344" s="125" t="str">
        <f>IF(原始数据!B344="","",原始数据!B344)</f>
        <v/>
      </c>
      <c r="D344" s="125" t="str">
        <f>IF(原始数据!C344="","",原始数据!C344)</f>
        <v/>
      </c>
      <c r="E344" s="125" t="str">
        <f>IF(原始数据!D344="","",原始数据!D344)</f>
        <v/>
      </c>
      <c r="F344" s="125" t="str">
        <f>IF(原始数据!E344="","",原始数据!E344)</f>
        <v/>
      </c>
      <c r="G344" s="125" t="str">
        <f>IF(原始数据!F344="","",原始数据!F344)</f>
        <v/>
      </c>
      <c r="H344" s="125">
        <f>IF(原始数据!G344="","",原始数据!G344)</f>
        <v>3</v>
      </c>
      <c r="I344" s="125" t="str">
        <f>原始数据!J344</f>
        <v/>
      </c>
      <c r="J344" s="125" t="str">
        <f>IF((原始数据!V344)="","",4-原始数据!V344)</f>
        <v/>
      </c>
      <c r="K344" s="125" t="str">
        <f t="shared" si="12"/>
        <v/>
      </c>
      <c r="L344" s="125">
        <f t="shared" si="13"/>
        <v>0</v>
      </c>
      <c r="M344" s="126" t="str">
        <f>IF(I344="","",_xlfn.XLOOKUP($I344,各类选项!$N$2:$N$22,各类选项!O$2:O$22))</f>
        <v/>
      </c>
      <c r="N344" s="126"/>
      <c r="O344" s="127"/>
      <c r="P344" s="128"/>
      <c r="Q344" s="128"/>
      <c r="R344" s="128"/>
      <c r="S344" s="128"/>
      <c r="T344" s="128"/>
      <c r="U344" s="126" t="str">
        <f>IF(I344="","",_xlfn.XLOOKUP($I344,各类选项!$N$2:$N$22,各类选项!P$2:P$22))</f>
        <v/>
      </c>
      <c r="V344" s="126"/>
      <c r="W344" s="129"/>
      <c r="X344" s="130"/>
      <c r="Y344" s="130"/>
      <c r="Z344" s="130"/>
      <c r="AA344" s="130"/>
      <c r="AB344" s="130"/>
      <c r="AC344" s="126" t="str">
        <f>IF(I344="","",_xlfn.XLOOKUP($I344,各类选项!$N$2:$N$22,各类选项!Q$2:Q$22))</f>
        <v/>
      </c>
      <c r="AD344" s="126"/>
      <c r="AE344" s="127"/>
      <c r="AF344" s="128"/>
      <c r="AG344" s="128"/>
      <c r="AH344" s="128"/>
      <c r="AI344" s="128"/>
      <c r="AJ344" s="128"/>
      <c r="AK344" s="126" t="str">
        <f>IF(I344="","",_xlfn.XLOOKUP($I344,各类选项!$N$2:$N$22,各类选项!R$2:R$22))</f>
        <v/>
      </c>
      <c r="AL344" s="126"/>
      <c r="AM344" s="129"/>
      <c r="AN344" s="130"/>
      <c r="AO344" s="130"/>
      <c r="AP344" s="130"/>
      <c r="AQ344" s="130"/>
      <c r="AR344" s="130"/>
      <c r="AS344" s="126" t="str">
        <f>IF(原始数据!L344="","",原始数据!L344)</f>
        <v/>
      </c>
      <c r="AT344" s="126" t="str">
        <f>IF(原始数据!AZ344="","",原始数据!AZ344)</f>
        <v/>
      </c>
      <c r="AU344" s="131"/>
      <c r="AV344" s="131"/>
      <c r="AW344" s="131"/>
      <c r="AX344" s="131"/>
      <c r="AY344" s="132"/>
      <c r="AZ344" s="133"/>
      <c r="BA344" s="133"/>
      <c r="BB344" s="95"/>
      <c r="BC344" s="95"/>
    </row>
    <row r="345" spans="1:55">
      <c r="A345" s="115">
        <f>输入错误检查!B344+_xlfn.IFS(K345="",0,K345=0,0,K345=1,1)</f>
        <v>0</v>
      </c>
      <c r="C345" s="125" t="str">
        <f>IF(原始数据!B345="","",原始数据!B345)</f>
        <v/>
      </c>
      <c r="D345" s="125" t="str">
        <f>IF(原始数据!C345="","",原始数据!C345)</f>
        <v/>
      </c>
      <c r="E345" s="125" t="str">
        <f>IF(原始数据!D345="","",原始数据!D345)</f>
        <v/>
      </c>
      <c r="F345" s="125" t="str">
        <f>IF(原始数据!E345="","",原始数据!E345)</f>
        <v/>
      </c>
      <c r="G345" s="125" t="str">
        <f>IF(原始数据!F345="","",原始数据!F345)</f>
        <v/>
      </c>
      <c r="H345" s="125">
        <f>IF(原始数据!G345="","",原始数据!G345)</f>
        <v>4</v>
      </c>
      <c r="I345" s="125" t="str">
        <f>原始数据!J345</f>
        <v/>
      </c>
      <c r="J345" s="125" t="str">
        <f>IF((原始数据!V345)="","",4-原始数据!V345)</f>
        <v/>
      </c>
      <c r="K345" s="125" t="str">
        <f t="shared" si="12"/>
        <v/>
      </c>
      <c r="L345" s="125">
        <f t="shared" si="13"/>
        <v>0</v>
      </c>
      <c r="M345" s="126" t="str">
        <f>IF(I345="","",_xlfn.XLOOKUP($I345,各类选项!$N$2:$N$22,各类选项!O$2:O$22))</f>
        <v/>
      </c>
      <c r="N345" s="126"/>
      <c r="O345" s="127"/>
      <c r="P345" s="128"/>
      <c r="Q345" s="128"/>
      <c r="R345" s="128"/>
      <c r="S345" s="128"/>
      <c r="T345" s="128"/>
      <c r="U345" s="126" t="str">
        <f>IF(I345="","",_xlfn.XLOOKUP($I345,各类选项!$N$2:$N$22,各类选项!P$2:P$22))</f>
        <v/>
      </c>
      <c r="V345" s="126"/>
      <c r="W345" s="129"/>
      <c r="X345" s="130"/>
      <c r="Y345" s="130"/>
      <c r="Z345" s="130"/>
      <c r="AA345" s="130"/>
      <c r="AB345" s="130"/>
      <c r="AC345" s="126" t="str">
        <f>IF(I345="","",_xlfn.XLOOKUP($I345,各类选项!$N$2:$N$22,各类选项!Q$2:Q$22))</f>
        <v/>
      </c>
      <c r="AD345" s="126"/>
      <c r="AE345" s="127"/>
      <c r="AF345" s="128"/>
      <c r="AG345" s="128"/>
      <c r="AH345" s="128"/>
      <c r="AI345" s="128"/>
      <c r="AJ345" s="128"/>
      <c r="AK345" s="126" t="str">
        <f>IF(I345="","",_xlfn.XLOOKUP($I345,各类选项!$N$2:$N$22,各类选项!R$2:R$22))</f>
        <v/>
      </c>
      <c r="AL345" s="126"/>
      <c r="AM345" s="129"/>
      <c r="AN345" s="130"/>
      <c r="AO345" s="130"/>
      <c r="AP345" s="130"/>
      <c r="AQ345" s="130"/>
      <c r="AR345" s="130"/>
      <c r="AS345" s="126" t="str">
        <f>IF(原始数据!L345="","",原始数据!L345)</f>
        <v/>
      </c>
      <c r="AT345" s="126" t="str">
        <f>IF(原始数据!AZ345="","",原始数据!AZ345)</f>
        <v/>
      </c>
      <c r="AU345" s="131"/>
      <c r="AV345" s="131"/>
      <c r="AW345" s="131"/>
      <c r="AX345" s="131"/>
      <c r="AY345" s="132"/>
      <c r="AZ345" s="133"/>
      <c r="BA345" s="133"/>
      <c r="BB345" s="95"/>
      <c r="BC345" s="95"/>
    </row>
    <row r="346" spans="1:55">
      <c r="A346" s="115">
        <f>输入错误检查!B345+_xlfn.IFS(K346="",0,K346=0,0,K346=1,1)</f>
        <v>0</v>
      </c>
      <c r="C346" s="125" t="str">
        <f>IF(原始数据!B346="","",原始数据!B346)</f>
        <v/>
      </c>
      <c r="D346" s="125" t="str">
        <f>IF(原始数据!C346="","",原始数据!C346)</f>
        <v/>
      </c>
      <c r="E346" s="125" t="str">
        <f>IF(原始数据!D346="","",原始数据!D346)</f>
        <v/>
      </c>
      <c r="F346" s="125" t="str">
        <f>IF(原始数据!E346="","",原始数据!E346)</f>
        <v/>
      </c>
      <c r="G346" s="125" t="str">
        <f>IF(原始数据!F346="","",原始数据!F346)</f>
        <v/>
      </c>
      <c r="H346" s="125">
        <f>IF(原始数据!G346="","",原始数据!G346)</f>
        <v>4</v>
      </c>
      <c r="I346" s="125" t="str">
        <f>原始数据!J346</f>
        <v/>
      </c>
      <c r="J346" s="125" t="str">
        <f>IF((原始数据!V346)="","",4-原始数据!V346)</f>
        <v/>
      </c>
      <c r="K346" s="125" t="str">
        <f t="shared" si="12"/>
        <v/>
      </c>
      <c r="L346" s="125">
        <f t="shared" si="13"/>
        <v>0</v>
      </c>
      <c r="M346" s="126" t="str">
        <f>IF(I346="","",_xlfn.XLOOKUP($I346,各类选项!$N$2:$N$22,各类选项!O$2:O$22))</f>
        <v/>
      </c>
      <c r="N346" s="126"/>
      <c r="O346" s="127"/>
      <c r="P346" s="128"/>
      <c r="Q346" s="128"/>
      <c r="R346" s="128"/>
      <c r="S346" s="128"/>
      <c r="T346" s="128"/>
      <c r="U346" s="126" t="str">
        <f>IF(I346="","",_xlfn.XLOOKUP($I346,各类选项!$N$2:$N$22,各类选项!P$2:P$22))</f>
        <v/>
      </c>
      <c r="V346" s="126"/>
      <c r="W346" s="129"/>
      <c r="X346" s="130"/>
      <c r="Y346" s="130"/>
      <c r="Z346" s="130"/>
      <c r="AA346" s="130"/>
      <c r="AB346" s="130"/>
      <c r="AC346" s="126" t="str">
        <f>IF(I346="","",_xlfn.XLOOKUP($I346,各类选项!$N$2:$N$22,各类选项!Q$2:Q$22))</f>
        <v/>
      </c>
      <c r="AD346" s="126"/>
      <c r="AE346" s="127"/>
      <c r="AF346" s="128"/>
      <c r="AG346" s="128"/>
      <c r="AH346" s="128"/>
      <c r="AI346" s="128"/>
      <c r="AJ346" s="128"/>
      <c r="AK346" s="126" t="str">
        <f>IF(I346="","",_xlfn.XLOOKUP($I346,各类选项!$N$2:$N$22,各类选项!R$2:R$22))</f>
        <v/>
      </c>
      <c r="AL346" s="126"/>
      <c r="AM346" s="129"/>
      <c r="AN346" s="130"/>
      <c r="AO346" s="130"/>
      <c r="AP346" s="130"/>
      <c r="AQ346" s="130"/>
      <c r="AR346" s="130"/>
      <c r="AS346" s="126" t="str">
        <f>IF(原始数据!L346="","",原始数据!L346)</f>
        <v/>
      </c>
      <c r="AT346" s="126" t="str">
        <f>IF(原始数据!AZ346="","",原始数据!AZ346)</f>
        <v/>
      </c>
      <c r="AU346" s="131"/>
      <c r="AV346" s="131"/>
      <c r="AW346" s="131"/>
      <c r="AX346" s="131"/>
      <c r="AY346" s="132"/>
      <c r="AZ346" s="133"/>
      <c r="BA346" s="133"/>
      <c r="BB346" s="95"/>
      <c r="BC346" s="95"/>
    </row>
    <row r="347" spans="1:55">
      <c r="A347" s="115">
        <f>输入错误检查!B346+_xlfn.IFS(K347="",0,K347=0,0,K347=1,1)</f>
        <v>0</v>
      </c>
      <c r="C347" s="125" t="str">
        <f>IF(原始数据!B347="","",原始数据!B347)</f>
        <v/>
      </c>
      <c r="D347" s="125" t="str">
        <f>IF(原始数据!C347="","",原始数据!C347)</f>
        <v/>
      </c>
      <c r="E347" s="125" t="str">
        <f>IF(原始数据!D347="","",原始数据!D347)</f>
        <v/>
      </c>
      <c r="F347" s="125" t="str">
        <f>IF(原始数据!E347="","",原始数据!E347)</f>
        <v/>
      </c>
      <c r="G347" s="125" t="str">
        <f>IF(原始数据!F347="","",原始数据!F347)</f>
        <v/>
      </c>
      <c r="H347" s="125">
        <f>IF(原始数据!G347="","",原始数据!G347)</f>
        <v>5</v>
      </c>
      <c r="I347" s="125" t="str">
        <f>原始数据!J347</f>
        <v/>
      </c>
      <c r="J347" s="125" t="str">
        <f>IF((原始数据!V347)="","",4-原始数据!V347)</f>
        <v/>
      </c>
      <c r="K347" s="125" t="str">
        <f t="shared" si="12"/>
        <v/>
      </c>
      <c r="L347" s="125">
        <f t="shared" si="13"/>
        <v>0</v>
      </c>
      <c r="M347" s="126" t="str">
        <f>IF(I347="","",_xlfn.XLOOKUP($I347,各类选项!$N$2:$N$22,各类选项!O$2:O$22))</f>
        <v/>
      </c>
      <c r="N347" s="126"/>
      <c r="O347" s="127"/>
      <c r="P347" s="128"/>
      <c r="Q347" s="128"/>
      <c r="R347" s="128"/>
      <c r="S347" s="128"/>
      <c r="T347" s="128"/>
      <c r="U347" s="126" t="str">
        <f>IF(I347="","",_xlfn.XLOOKUP($I347,各类选项!$N$2:$N$22,各类选项!P$2:P$22))</f>
        <v/>
      </c>
      <c r="V347" s="126"/>
      <c r="W347" s="129"/>
      <c r="X347" s="130"/>
      <c r="Y347" s="130"/>
      <c r="Z347" s="130"/>
      <c r="AA347" s="130"/>
      <c r="AB347" s="130"/>
      <c r="AC347" s="126" t="str">
        <f>IF(I347="","",_xlfn.XLOOKUP($I347,各类选项!$N$2:$N$22,各类选项!Q$2:Q$22))</f>
        <v/>
      </c>
      <c r="AD347" s="126"/>
      <c r="AE347" s="127"/>
      <c r="AF347" s="128"/>
      <c r="AG347" s="128"/>
      <c r="AH347" s="128"/>
      <c r="AI347" s="128"/>
      <c r="AJ347" s="128"/>
      <c r="AK347" s="126" t="str">
        <f>IF(I347="","",_xlfn.XLOOKUP($I347,各类选项!$N$2:$N$22,各类选项!R$2:R$22))</f>
        <v/>
      </c>
      <c r="AL347" s="126"/>
      <c r="AM347" s="129"/>
      <c r="AN347" s="130"/>
      <c r="AO347" s="130"/>
      <c r="AP347" s="130"/>
      <c r="AQ347" s="130"/>
      <c r="AR347" s="130"/>
      <c r="AS347" s="126" t="str">
        <f>IF(原始数据!L347="","",原始数据!L347)</f>
        <v/>
      </c>
      <c r="AT347" s="126" t="str">
        <f>IF(原始数据!AZ347="","",原始数据!AZ347)</f>
        <v/>
      </c>
      <c r="AU347" s="131"/>
      <c r="AV347" s="131"/>
      <c r="AW347" s="131"/>
      <c r="AX347" s="131"/>
      <c r="AY347" s="132"/>
      <c r="AZ347" s="133"/>
      <c r="BA347" s="133"/>
    </row>
    <row r="348" spans="1:55">
      <c r="A348" s="115">
        <f>输入错误检查!B347+_xlfn.IFS(K348="",0,K348=0,0,K348=1,1)</f>
        <v>0</v>
      </c>
      <c r="C348" s="125" t="str">
        <f>IF(原始数据!B348="","",原始数据!B348)</f>
        <v/>
      </c>
      <c r="D348" s="125" t="str">
        <f>IF(原始数据!C348="","",原始数据!C348)</f>
        <v/>
      </c>
      <c r="E348" s="125" t="str">
        <f>IF(原始数据!D348="","",原始数据!D348)</f>
        <v/>
      </c>
      <c r="F348" s="125" t="str">
        <f>IF(原始数据!E348="","",原始数据!E348)</f>
        <v/>
      </c>
      <c r="G348" s="125" t="str">
        <f>IF(原始数据!F348="","",原始数据!F348)</f>
        <v/>
      </c>
      <c r="H348" s="125">
        <f>IF(原始数据!G348="","",原始数据!G348)</f>
        <v>5</v>
      </c>
      <c r="I348" s="125" t="str">
        <f>原始数据!J348</f>
        <v/>
      </c>
      <c r="J348" s="125" t="str">
        <f>IF((原始数据!V348)="","",4-原始数据!V348)</f>
        <v/>
      </c>
      <c r="K348" s="125" t="str">
        <f t="shared" si="12"/>
        <v/>
      </c>
      <c r="L348" s="125">
        <f t="shared" si="13"/>
        <v>0</v>
      </c>
      <c r="M348" s="126" t="str">
        <f>IF(I348="","",_xlfn.XLOOKUP($I348,各类选项!$N$2:$N$22,各类选项!O$2:O$22))</f>
        <v/>
      </c>
      <c r="N348" s="126"/>
      <c r="O348" s="127"/>
      <c r="P348" s="128"/>
      <c r="Q348" s="128"/>
      <c r="R348" s="128"/>
      <c r="S348" s="128"/>
      <c r="T348" s="128"/>
      <c r="U348" s="126" t="str">
        <f>IF(I348="","",_xlfn.XLOOKUP($I348,各类选项!$N$2:$N$22,各类选项!P$2:P$22))</f>
        <v/>
      </c>
      <c r="V348" s="126"/>
      <c r="W348" s="129"/>
      <c r="X348" s="130"/>
      <c r="Y348" s="130"/>
      <c r="Z348" s="130"/>
      <c r="AA348" s="130"/>
      <c r="AB348" s="130"/>
      <c r="AC348" s="126" t="str">
        <f>IF(I348="","",_xlfn.XLOOKUP($I348,各类选项!$N$2:$N$22,各类选项!Q$2:Q$22))</f>
        <v/>
      </c>
      <c r="AD348" s="126"/>
      <c r="AE348" s="127"/>
      <c r="AF348" s="128"/>
      <c r="AG348" s="128"/>
      <c r="AH348" s="128"/>
      <c r="AI348" s="128"/>
      <c r="AJ348" s="128"/>
      <c r="AK348" s="126" t="str">
        <f>IF(I348="","",_xlfn.XLOOKUP($I348,各类选项!$N$2:$N$22,各类选项!R$2:R$22))</f>
        <v/>
      </c>
      <c r="AL348" s="126"/>
      <c r="AM348" s="129"/>
      <c r="AN348" s="130"/>
      <c r="AO348" s="130"/>
      <c r="AP348" s="130"/>
      <c r="AQ348" s="130"/>
      <c r="AR348" s="130"/>
      <c r="AS348" s="126" t="str">
        <f>IF(原始数据!L348="","",原始数据!L348)</f>
        <v/>
      </c>
      <c r="AT348" s="126" t="str">
        <f>IF(原始数据!AZ348="","",原始数据!AZ348)</f>
        <v/>
      </c>
      <c r="AU348" s="131"/>
      <c r="AV348" s="131"/>
      <c r="AW348" s="131"/>
      <c r="AX348" s="131"/>
      <c r="AY348" s="132"/>
      <c r="AZ348" s="133"/>
      <c r="BA348" s="133"/>
    </row>
    <row r="349" spans="1:55">
      <c r="A349" s="115">
        <f>输入错误检查!B348+_xlfn.IFS(K349="",0,K349=0,0,K349=1,1)</f>
        <v>0</v>
      </c>
      <c r="C349" s="125" t="str">
        <f>IF(原始数据!B349="","",原始数据!B349)</f>
        <v/>
      </c>
      <c r="D349" s="125" t="str">
        <f>IF(原始数据!C349="","",原始数据!C349)</f>
        <v/>
      </c>
      <c r="E349" s="125" t="str">
        <f>IF(原始数据!D349="","",原始数据!D349)</f>
        <v/>
      </c>
      <c r="F349" s="125" t="str">
        <f>IF(原始数据!E349="","",原始数据!E349)</f>
        <v/>
      </c>
      <c r="G349" s="125" t="str">
        <f>IF(原始数据!F349="","",原始数据!F349)</f>
        <v/>
      </c>
      <c r="H349" s="125" t="str">
        <f>IF(原始数据!G349="","",原始数据!G349)</f>
        <v>加</v>
      </c>
      <c r="I349" s="125" t="str">
        <f>原始数据!J349</f>
        <v/>
      </c>
      <c r="J349" s="125" t="str">
        <f>IF((原始数据!V349)="","",4-原始数据!V349)</f>
        <v/>
      </c>
      <c r="K349" s="125" t="str">
        <f t="shared" si="12"/>
        <v/>
      </c>
      <c r="L349" s="125">
        <f t="shared" si="13"/>
        <v>0</v>
      </c>
      <c r="M349" s="126" t="str">
        <f>IF(I349="","",_xlfn.XLOOKUP($I349,各类选项!$N$2:$N$22,各类选项!O$2:O$22))</f>
        <v/>
      </c>
      <c r="N349" s="126"/>
      <c r="O349" s="127"/>
      <c r="P349" s="128"/>
      <c r="Q349" s="128"/>
      <c r="R349" s="128"/>
      <c r="S349" s="128"/>
      <c r="T349" s="128"/>
      <c r="U349" s="126" t="str">
        <f>IF(I349="","",_xlfn.XLOOKUP($I349,各类选项!$N$2:$N$22,各类选项!P$2:P$22))</f>
        <v/>
      </c>
      <c r="V349" s="126"/>
      <c r="W349" s="129"/>
      <c r="X349" s="130"/>
      <c r="Y349" s="130"/>
      <c r="Z349" s="130"/>
      <c r="AA349" s="130"/>
      <c r="AB349" s="130"/>
      <c r="AC349" s="126" t="str">
        <f>IF(I349="","",_xlfn.XLOOKUP($I349,各类选项!$N$2:$N$22,各类选项!Q$2:Q$22))</f>
        <v/>
      </c>
      <c r="AD349" s="126"/>
      <c r="AE349" s="127"/>
      <c r="AF349" s="128"/>
      <c r="AG349" s="128"/>
      <c r="AH349" s="128"/>
      <c r="AI349" s="128"/>
      <c r="AJ349" s="128"/>
      <c r="AK349" s="126" t="str">
        <f>IF(I349="","",_xlfn.XLOOKUP($I349,各类选项!$N$2:$N$22,各类选项!R$2:R$22))</f>
        <v/>
      </c>
      <c r="AL349" s="126"/>
      <c r="AM349" s="129"/>
      <c r="AN349" s="130"/>
      <c r="AO349" s="130"/>
      <c r="AP349" s="130"/>
      <c r="AQ349" s="130"/>
      <c r="AR349" s="130"/>
      <c r="AS349" s="126" t="str">
        <f>IF(原始数据!L349="","",原始数据!L349)</f>
        <v/>
      </c>
      <c r="AT349" s="126" t="str">
        <f>IF(原始数据!AZ349="","",原始数据!AZ349)</f>
        <v/>
      </c>
      <c r="AU349" s="131"/>
      <c r="AV349" s="131"/>
      <c r="AW349" s="131"/>
      <c r="AX349" s="131"/>
      <c r="AY349" s="132"/>
      <c r="AZ349" s="133"/>
      <c r="BA349" s="133"/>
    </row>
    <row r="350" spans="1:55">
      <c r="A350" s="115">
        <f>输入错误检查!B349+_xlfn.IFS(K350="",0,K350=0,0,K350=1,1)</f>
        <v>0</v>
      </c>
      <c r="C350" s="125" t="str">
        <f>IF(原始数据!B350="","",原始数据!B350)</f>
        <v/>
      </c>
      <c r="D350" s="125" t="str">
        <f>IF(原始数据!C350="","",原始数据!C350)</f>
        <v/>
      </c>
      <c r="E350" s="125" t="str">
        <f>IF(原始数据!D350="","",原始数据!D350)</f>
        <v/>
      </c>
      <c r="F350" s="125" t="str">
        <f>IF(原始数据!E350="","",原始数据!E350)</f>
        <v/>
      </c>
      <c r="G350" s="125" t="str">
        <f>IF(原始数据!F350="","",原始数据!F350)</f>
        <v/>
      </c>
      <c r="H350" s="125" t="str">
        <f>IF(原始数据!G350="","",原始数据!G350)</f>
        <v>加</v>
      </c>
      <c r="I350" s="125" t="str">
        <f>原始数据!J350</f>
        <v/>
      </c>
      <c r="J350" s="125" t="str">
        <f>IF((原始数据!V350)="","",4-原始数据!V350)</f>
        <v/>
      </c>
      <c r="K350" s="125" t="str">
        <f t="shared" si="12"/>
        <v/>
      </c>
      <c r="L350" s="125">
        <f t="shared" si="13"/>
        <v>0</v>
      </c>
      <c r="M350" s="126" t="str">
        <f>IF(I350="","",_xlfn.XLOOKUP($I350,各类选项!$N$2:$N$22,各类选项!O$2:O$22))</f>
        <v/>
      </c>
      <c r="N350" s="126"/>
      <c r="O350" s="127"/>
      <c r="P350" s="128"/>
      <c r="Q350" s="128"/>
      <c r="R350" s="128"/>
      <c r="S350" s="128"/>
      <c r="T350" s="128"/>
      <c r="U350" s="126" t="str">
        <f>IF(I350="","",_xlfn.XLOOKUP($I350,各类选项!$N$2:$N$22,各类选项!P$2:P$22))</f>
        <v/>
      </c>
      <c r="V350" s="126"/>
      <c r="W350" s="129"/>
      <c r="X350" s="130"/>
      <c r="Y350" s="130"/>
      <c r="Z350" s="130"/>
      <c r="AA350" s="130"/>
      <c r="AB350" s="130"/>
      <c r="AC350" s="126" t="str">
        <f>IF(I350="","",_xlfn.XLOOKUP($I350,各类选项!$N$2:$N$22,各类选项!Q$2:Q$22))</f>
        <v/>
      </c>
      <c r="AD350" s="126"/>
      <c r="AE350" s="127"/>
      <c r="AF350" s="128"/>
      <c r="AG350" s="128"/>
      <c r="AH350" s="128"/>
      <c r="AI350" s="128"/>
      <c r="AJ350" s="128"/>
      <c r="AK350" s="126" t="str">
        <f>IF(I350="","",_xlfn.XLOOKUP($I350,各类选项!$N$2:$N$22,各类选项!R$2:R$22))</f>
        <v/>
      </c>
      <c r="AL350" s="126"/>
      <c r="AM350" s="129"/>
      <c r="AN350" s="130"/>
      <c r="AO350" s="130"/>
      <c r="AP350" s="130"/>
      <c r="AQ350" s="130"/>
      <c r="AR350" s="130"/>
      <c r="AS350" s="126" t="str">
        <f>IF(原始数据!L350="","",原始数据!L350)</f>
        <v/>
      </c>
      <c r="AT350" s="126" t="str">
        <f>IF(原始数据!AZ350="","",原始数据!AZ350)</f>
        <v/>
      </c>
      <c r="AU350" s="131"/>
      <c r="AV350" s="131"/>
      <c r="AW350" s="131"/>
      <c r="AX350" s="131"/>
      <c r="AY350" s="132"/>
      <c r="AZ350" s="133"/>
      <c r="BA350" s="133"/>
    </row>
    <row r="351" spans="1:55">
      <c r="A351" s="115">
        <f>输入错误检查!B350+_xlfn.IFS(K351="",0,K351=0,0,K351=1,1)</f>
        <v>0</v>
      </c>
      <c r="C351" s="125" t="str">
        <f>IF(原始数据!B351="","",原始数据!B351)</f>
        <v/>
      </c>
      <c r="D351" s="125" t="str">
        <f>IF(原始数据!C351="","",原始数据!C351)</f>
        <v/>
      </c>
      <c r="E351" s="125" t="str">
        <f>IF(原始数据!D351="","",原始数据!D351)</f>
        <v/>
      </c>
      <c r="F351" s="125" t="str">
        <f>IF(原始数据!E351="","",原始数据!E351)</f>
        <v/>
      </c>
      <c r="G351" s="125" t="str">
        <f>IF(原始数据!F351="","",原始数据!F351)</f>
        <v/>
      </c>
      <c r="H351" s="125">
        <f>IF(原始数据!G351="","",原始数据!G351)</f>
        <v>1</v>
      </c>
      <c r="I351" s="125" t="str">
        <f>原始数据!J351</f>
        <v/>
      </c>
      <c r="J351" s="125" t="str">
        <f>IF((原始数据!V351)="","",4-原始数据!V351)</f>
        <v/>
      </c>
      <c r="K351" s="125" t="str">
        <f t="shared" si="12"/>
        <v/>
      </c>
      <c r="L351" s="125">
        <f t="shared" si="13"/>
        <v>0</v>
      </c>
      <c r="M351" s="126" t="str">
        <f>IF(I351="","",_xlfn.XLOOKUP($I351,各类选项!$N$2:$N$22,各类选项!O$2:O$22))</f>
        <v/>
      </c>
      <c r="N351" s="139"/>
      <c r="O351" s="129"/>
      <c r="P351" s="130"/>
      <c r="Q351" s="130"/>
      <c r="R351" s="130"/>
      <c r="S351" s="130"/>
      <c r="T351" s="130"/>
      <c r="U351" s="126" t="str">
        <f>IF(I351="","",_xlfn.XLOOKUP($I351,各类选项!$N$2:$N$22,各类选项!P$2:P$22))</f>
        <v/>
      </c>
      <c r="V351" s="139"/>
      <c r="W351" s="127"/>
      <c r="X351" s="128"/>
      <c r="Y351" s="128"/>
      <c r="Z351" s="128"/>
      <c r="AA351" s="128"/>
      <c r="AB351" s="128"/>
      <c r="AC351" s="126" t="str">
        <f>IF(I351="","",_xlfn.XLOOKUP($I351,各类选项!$N$2:$N$22,各类选项!Q$2:Q$22))</f>
        <v/>
      </c>
      <c r="AD351" s="139"/>
      <c r="AE351" s="129"/>
      <c r="AF351" s="130"/>
      <c r="AG351" s="130"/>
      <c r="AH351" s="130"/>
      <c r="AI351" s="130"/>
      <c r="AJ351" s="130"/>
      <c r="AK351" s="126" t="str">
        <f>IF(I351="","",_xlfn.XLOOKUP($I351,各类选项!$N$2:$N$22,各类选项!R$2:R$22))</f>
        <v/>
      </c>
      <c r="AL351" s="139"/>
      <c r="AM351" s="127"/>
      <c r="AN351" s="128"/>
      <c r="AO351" s="128"/>
      <c r="AP351" s="128"/>
      <c r="AQ351" s="128"/>
      <c r="AR351" s="128"/>
      <c r="AS351" s="126" t="str">
        <f>IF(原始数据!L351="","",原始数据!L351)</f>
        <v/>
      </c>
      <c r="AT351" s="126" t="str">
        <f>IF(原始数据!AZ351="","",原始数据!AZ351)</f>
        <v/>
      </c>
      <c r="AU351" s="137"/>
      <c r="AV351" s="137"/>
      <c r="AW351" s="137"/>
      <c r="AX351" s="137"/>
      <c r="AY351" s="138"/>
      <c r="AZ351" s="133"/>
      <c r="BA351" s="133"/>
      <c r="BB351" s="134"/>
      <c r="BC351" s="134"/>
    </row>
    <row r="352" spans="1:55">
      <c r="A352" s="115">
        <f>输入错误检查!B351+_xlfn.IFS(K352="",0,K352=0,0,K352=1,1)</f>
        <v>0</v>
      </c>
      <c r="C352" s="125" t="str">
        <f>IF(原始数据!B352="","",原始数据!B352)</f>
        <v/>
      </c>
      <c r="D352" s="125" t="str">
        <f>IF(原始数据!C352="","",原始数据!C352)</f>
        <v/>
      </c>
      <c r="E352" s="125" t="str">
        <f>IF(原始数据!D352="","",原始数据!D352)</f>
        <v/>
      </c>
      <c r="F352" s="125" t="str">
        <f>IF(原始数据!E352="","",原始数据!E352)</f>
        <v/>
      </c>
      <c r="G352" s="125" t="str">
        <f>IF(原始数据!F352="","",原始数据!F352)</f>
        <v/>
      </c>
      <c r="H352" s="125">
        <f>IF(原始数据!G352="","",原始数据!G352)</f>
        <v>1</v>
      </c>
      <c r="I352" s="125" t="str">
        <f>原始数据!J352</f>
        <v/>
      </c>
      <c r="J352" s="125" t="str">
        <f>IF((原始数据!V352)="","",4-原始数据!V352)</f>
        <v/>
      </c>
      <c r="K352" s="125" t="str">
        <f t="shared" si="12"/>
        <v/>
      </c>
      <c r="L352" s="125">
        <f t="shared" si="13"/>
        <v>0</v>
      </c>
      <c r="M352" s="126" t="str">
        <f>IF(I352="","",_xlfn.XLOOKUP($I352,各类选项!$N$2:$N$22,各类选项!O$2:O$22))</f>
        <v/>
      </c>
      <c r="N352" s="139"/>
      <c r="O352" s="129"/>
      <c r="P352" s="130"/>
      <c r="Q352" s="130"/>
      <c r="R352" s="130"/>
      <c r="S352" s="130"/>
      <c r="T352" s="130"/>
      <c r="U352" s="126" t="str">
        <f>IF(I352="","",_xlfn.XLOOKUP($I352,各类选项!$N$2:$N$22,各类选项!P$2:P$22))</f>
        <v/>
      </c>
      <c r="V352" s="139"/>
      <c r="W352" s="127"/>
      <c r="X352" s="128"/>
      <c r="Y352" s="128"/>
      <c r="Z352" s="128"/>
      <c r="AA352" s="128"/>
      <c r="AB352" s="128"/>
      <c r="AC352" s="126" t="str">
        <f>IF(I352="","",_xlfn.XLOOKUP($I352,各类选项!$N$2:$N$22,各类选项!Q$2:Q$22))</f>
        <v/>
      </c>
      <c r="AD352" s="139"/>
      <c r="AE352" s="129"/>
      <c r="AF352" s="130"/>
      <c r="AG352" s="130"/>
      <c r="AH352" s="130"/>
      <c r="AI352" s="130"/>
      <c r="AJ352" s="130"/>
      <c r="AK352" s="126" t="str">
        <f>IF(I352="","",_xlfn.XLOOKUP($I352,各类选项!$N$2:$N$22,各类选项!R$2:R$22))</f>
        <v/>
      </c>
      <c r="AL352" s="139"/>
      <c r="AM352" s="127"/>
      <c r="AN352" s="128"/>
      <c r="AO352" s="128"/>
      <c r="AP352" s="128"/>
      <c r="AQ352" s="128"/>
      <c r="AR352" s="128"/>
      <c r="AS352" s="126" t="str">
        <f>IF(原始数据!L352="","",原始数据!L352)</f>
        <v/>
      </c>
      <c r="AT352" s="126" t="str">
        <f>IF(原始数据!AZ352="","",原始数据!AZ352)</f>
        <v/>
      </c>
      <c r="AU352" s="137"/>
      <c r="AV352" s="137"/>
      <c r="AW352" s="137"/>
      <c r="AX352" s="137"/>
      <c r="AY352" s="138"/>
      <c r="AZ352" s="133"/>
      <c r="BA352" s="133"/>
      <c r="BB352" s="95"/>
      <c r="BC352" s="95"/>
    </row>
    <row r="353" spans="1:55">
      <c r="A353" s="115">
        <f>输入错误检查!B352+_xlfn.IFS(K353="",0,K353=0,0,K353=1,1)</f>
        <v>0</v>
      </c>
      <c r="C353" s="125" t="str">
        <f>IF(原始数据!B353="","",原始数据!B353)</f>
        <v/>
      </c>
      <c r="D353" s="125" t="str">
        <f>IF(原始数据!C353="","",原始数据!C353)</f>
        <v/>
      </c>
      <c r="E353" s="125" t="str">
        <f>IF(原始数据!D353="","",原始数据!D353)</f>
        <v/>
      </c>
      <c r="F353" s="125" t="str">
        <f>IF(原始数据!E353="","",原始数据!E353)</f>
        <v/>
      </c>
      <c r="G353" s="125" t="str">
        <f>IF(原始数据!F353="","",原始数据!F353)</f>
        <v/>
      </c>
      <c r="H353" s="125">
        <f>IF(原始数据!G353="","",原始数据!G353)</f>
        <v>2</v>
      </c>
      <c r="I353" s="125" t="str">
        <f>原始数据!J353</f>
        <v/>
      </c>
      <c r="J353" s="125" t="str">
        <f>IF((原始数据!V353)="","",4-原始数据!V353)</f>
        <v/>
      </c>
      <c r="K353" s="125" t="str">
        <f t="shared" si="12"/>
        <v/>
      </c>
      <c r="L353" s="125">
        <f t="shared" si="13"/>
        <v>0</v>
      </c>
      <c r="M353" s="126" t="str">
        <f>IF(I353="","",_xlfn.XLOOKUP($I353,各类选项!$N$2:$N$22,各类选项!O$2:O$22))</f>
        <v/>
      </c>
      <c r="N353" s="139"/>
      <c r="O353" s="129"/>
      <c r="P353" s="130"/>
      <c r="Q353" s="130"/>
      <c r="R353" s="130"/>
      <c r="S353" s="130"/>
      <c r="T353" s="130"/>
      <c r="U353" s="126" t="str">
        <f>IF(I353="","",_xlfn.XLOOKUP($I353,各类选项!$N$2:$N$22,各类选项!P$2:P$22))</f>
        <v/>
      </c>
      <c r="V353" s="139"/>
      <c r="W353" s="127"/>
      <c r="X353" s="128"/>
      <c r="Y353" s="128"/>
      <c r="Z353" s="128"/>
      <c r="AA353" s="128"/>
      <c r="AB353" s="128"/>
      <c r="AC353" s="126" t="str">
        <f>IF(I353="","",_xlfn.XLOOKUP($I353,各类选项!$N$2:$N$22,各类选项!Q$2:Q$22))</f>
        <v/>
      </c>
      <c r="AD353" s="139"/>
      <c r="AE353" s="129"/>
      <c r="AF353" s="130"/>
      <c r="AG353" s="130"/>
      <c r="AH353" s="130"/>
      <c r="AI353" s="130"/>
      <c r="AJ353" s="130"/>
      <c r="AK353" s="126" t="str">
        <f>IF(I353="","",_xlfn.XLOOKUP($I353,各类选项!$N$2:$N$22,各类选项!R$2:R$22))</f>
        <v/>
      </c>
      <c r="AL353" s="139"/>
      <c r="AM353" s="127"/>
      <c r="AN353" s="128"/>
      <c r="AO353" s="128"/>
      <c r="AP353" s="128"/>
      <c r="AQ353" s="128"/>
      <c r="AR353" s="128"/>
      <c r="AS353" s="126" t="str">
        <f>IF(原始数据!L353="","",原始数据!L353)</f>
        <v/>
      </c>
      <c r="AT353" s="126" t="str">
        <f>IF(原始数据!AZ353="","",原始数据!AZ353)</f>
        <v/>
      </c>
      <c r="AU353" s="137"/>
      <c r="AV353" s="137"/>
      <c r="AW353" s="137"/>
      <c r="AX353" s="137"/>
      <c r="AY353" s="138"/>
      <c r="AZ353" s="133"/>
      <c r="BA353" s="133"/>
      <c r="BB353" s="95"/>
      <c r="BC353" s="95"/>
    </row>
    <row r="354" spans="1:55">
      <c r="A354" s="115">
        <f>输入错误检查!B353+_xlfn.IFS(K354="",0,K354=0,0,K354=1,1)</f>
        <v>0</v>
      </c>
      <c r="C354" s="125" t="str">
        <f>IF(原始数据!B354="","",原始数据!B354)</f>
        <v/>
      </c>
      <c r="D354" s="125" t="str">
        <f>IF(原始数据!C354="","",原始数据!C354)</f>
        <v/>
      </c>
      <c r="E354" s="125" t="str">
        <f>IF(原始数据!D354="","",原始数据!D354)</f>
        <v/>
      </c>
      <c r="F354" s="125" t="str">
        <f>IF(原始数据!E354="","",原始数据!E354)</f>
        <v/>
      </c>
      <c r="G354" s="125" t="str">
        <f>IF(原始数据!F354="","",原始数据!F354)</f>
        <v/>
      </c>
      <c r="H354" s="125">
        <f>IF(原始数据!G354="","",原始数据!G354)</f>
        <v>2</v>
      </c>
      <c r="I354" s="125" t="str">
        <f>原始数据!J354</f>
        <v/>
      </c>
      <c r="J354" s="125" t="str">
        <f>IF((原始数据!V354)="","",4-原始数据!V354)</f>
        <v/>
      </c>
      <c r="K354" s="125" t="str">
        <f t="shared" si="12"/>
        <v/>
      </c>
      <c r="L354" s="125">
        <f t="shared" si="13"/>
        <v>0</v>
      </c>
      <c r="M354" s="126" t="str">
        <f>IF(I354="","",_xlfn.XLOOKUP($I354,各类选项!$N$2:$N$22,各类选项!O$2:O$22))</f>
        <v/>
      </c>
      <c r="N354" s="139"/>
      <c r="O354" s="129"/>
      <c r="P354" s="130"/>
      <c r="Q354" s="130"/>
      <c r="R354" s="130"/>
      <c r="S354" s="130"/>
      <c r="T354" s="130"/>
      <c r="U354" s="126" t="str">
        <f>IF(I354="","",_xlfn.XLOOKUP($I354,各类选项!$N$2:$N$22,各类选项!P$2:P$22))</f>
        <v/>
      </c>
      <c r="V354" s="139"/>
      <c r="W354" s="127"/>
      <c r="X354" s="128"/>
      <c r="Y354" s="128"/>
      <c r="Z354" s="128"/>
      <c r="AA354" s="128"/>
      <c r="AB354" s="128"/>
      <c r="AC354" s="126" t="str">
        <f>IF(I354="","",_xlfn.XLOOKUP($I354,各类选项!$N$2:$N$22,各类选项!Q$2:Q$22))</f>
        <v/>
      </c>
      <c r="AD354" s="139"/>
      <c r="AE354" s="129"/>
      <c r="AF354" s="130"/>
      <c r="AG354" s="130"/>
      <c r="AH354" s="130"/>
      <c r="AI354" s="130"/>
      <c r="AJ354" s="130"/>
      <c r="AK354" s="126" t="str">
        <f>IF(I354="","",_xlfn.XLOOKUP($I354,各类选项!$N$2:$N$22,各类选项!R$2:R$22))</f>
        <v/>
      </c>
      <c r="AL354" s="139"/>
      <c r="AM354" s="127"/>
      <c r="AN354" s="128"/>
      <c r="AO354" s="128"/>
      <c r="AP354" s="128"/>
      <c r="AQ354" s="128"/>
      <c r="AR354" s="128"/>
      <c r="AS354" s="126" t="str">
        <f>IF(原始数据!L354="","",原始数据!L354)</f>
        <v/>
      </c>
      <c r="AT354" s="126" t="str">
        <f>IF(原始数据!AZ354="","",原始数据!AZ354)</f>
        <v/>
      </c>
      <c r="AU354" s="137"/>
      <c r="AV354" s="137"/>
      <c r="AW354" s="137"/>
      <c r="AX354" s="137"/>
      <c r="AY354" s="138"/>
      <c r="AZ354" s="133"/>
      <c r="BA354" s="133"/>
      <c r="BB354" s="95"/>
      <c r="BC354" s="95"/>
    </row>
    <row r="355" spans="1:55">
      <c r="A355" s="115">
        <f>输入错误检查!B354+_xlfn.IFS(K355="",0,K355=0,0,K355=1,1)</f>
        <v>0</v>
      </c>
      <c r="C355" s="125" t="str">
        <f>IF(原始数据!B355="","",原始数据!B355)</f>
        <v/>
      </c>
      <c r="D355" s="125" t="str">
        <f>IF(原始数据!C355="","",原始数据!C355)</f>
        <v/>
      </c>
      <c r="E355" s="125" t="str">
        <f>IF(原始数据!D355="","",原始数据!D355)</f>
        <v/>
      </c>
      <c r="F355" s="125" t="str">
        <f>IF(原始数据!E355="","",原始数据!E355)</f>
        <v/>
      </c>
      <c r="G355" s="125" t="str">
        <f>IF(原始数据!F355="","",原始数据!F355)</f>
        <v/>
      </c>
      <c r="H355" s="125">
        <f>IF(原始数据!G355="","",原始数据!G355)</f>
        <v>3</v>
      </c>
      <c r="I355" s="125" t="str">
        <f>原始数据!J355</f>
        <v/>
      </c>
      <c r="J355" s="125" t="str">
        <f>IF((原始数据!V355)="","",4-原始数据!V355)</f>
        <v/>
      </c>
      <c r="K355" s="125" t="str">
        <f t="shared" si="12"/>
        <v/>
      </c>
      <c r="L355" s="125">
        <f t="shared" si="13"/>
        <v>0</v>
      </c>
      <c r="M355" s="126" t="str">
        <f>IF(I355="","",_xlfn.XLOOKUP($I355,各类选项!$N$2:$N$22,各类选项!O$2:O$22))</f>
        <v/>
      </c>
      <c r="N355" s="139"/>
      <c r="O355" s="129"/>
      <c r="P355" s="130"/>
      <c r="Q355" s="130"/>
      <c r="R355" s="130"/>
      <c r="S355" s="130"/>
      <c r="T355" s="130"/>
      <c r="U355" s="126" t="str">
        <f>IF(I355="","",_xlfn.XLOOKUP($I355,各类选项!$N$2:$N$22,各类选项!P$2:P$22))</f>
        <v/>
      </c>
      <c r="V355" s="139"/>
      <c r="W355" s="127"/>
      <c r="X355" s="128"/>
      <c r="Y355" s="128"/>
      <c r="Z355" s="128"/>
      <c r="AA355" s="128"/>
      <c r="AB355" s="128"/>
      <c r="AC355" s="126" t="str">
        <f>IF(I355="","",_xlfn.XLOOKUP($I355,各类选项!$N$2:$N$22,各类选项!Q$2:Q$22))</f>
        <v/>
      </c>
      <c r="AD355" s="139"/>
      <c r="AE355" s="129"/>
      <c r="AF355" s="130"/>
      <c r="AG355" s="130"/>
      <c r="AH355" s="130"/>
      <c r="AI355" s="130"/>
      <c r="AJ355" s="130"/>
      <c r="AK355" s="126" t="str">
        <f>IF(I355="","",_xlfn.XLOOKUP($I355,各类选项!$N$2:$N$22,各类选项!R$2:R$22))</f>
        <v/>
      </c>
      <c r="AL355" s="139"/>
      <c r="AM355" s="127"/>
      <c r="AN355" s="128"/>
      <c r="AO355" s="128"/>
      <c r="AP355" s="128"/>
      <c r="AQ355" s="128"/>
      <c r="AR355" s="128"/>
      <c r="AS355" s="126" t="str">
        <f>IF(原始数据!L355="","",原始数据!L355)</f>
        <v/>
      </c>
      <c r="AT355" s="126" t="str">
        <f>IF(原始数据!AZ355="","",原始数据!AZ355)</f>
        <v/>
      </c>
      <c r="AU355" s="137"/>
      <c r="AV355" s="137"/>
      <c r="AW355" s="137"/>
      <c r="AX355" s="137"/>
      <c r="AY355" s="138"/>
      <c r="AZ355" s="133"/>
      <c r="BA355" s="133"/>
      <c r="BB355" s="95"/>
      <c r="BC355" s="95"/>
    </row>
    <row r="356" spans="1:55">
      <c r="A356" s="115">
        <f>输入错误检查!B355+_xlfn.IFS(K356="",0,K356=0,0,K356=1,1)</f>
        <v>0</v>
      </c>
      <c r="C356" s="125" t="str">
        <f>IF(原始数据!B356="","",原始数据!B356)</f>
        <v/>
      </c>
      <c r="D356" s="125" t="str">
        <f>IF(原始数据!C356="","",原始数据!C356)</f>
        <v/>
      </c>
      <c r="E356" s="125" t="str">
        <f>IF(原始数据!D356="","",原始数据!D356)</f>
        <v/>
      </c>
      <c r="F356" s="125" t="str">
        <f>IF(原始数据!E356="","",原始数据!E356)</f>
        <v/>
      </c>
      <c r="G356" s="125" t="str">
        <f>IF(原始数据!F356="","",原始数据!F356)</f>
        <v/>
      </c>
      <c r="H356" s="125">
        <f>IF(原始数据!G356="","",原始数据!G356)</f>
        <v>3</v>
      </c>
      <c r="I356" s="125" t="str">
        <f>原始数据!J356</f>
        <v/>
      </c>
      <c r="J356" s="125" t="str">
        <f>IF((原始数据!V356)="","",4-原始数据!V356)</f>
        <v/>
      </c>
      <c r="K356" s="125" t="str">
        <f t="shared" si="12"/>
        <v/>
      </c>
      <c r="L356" s="125">
        <f t="shared" si="13"/>
        <v>0</v>
      </c>
      <c r="M356" s="126" t="str">
        <f>IF(I356="","",_xlfn.XLOOKUP($I356,各类选项!$N$2:$N$22,各类选项!O$2:O$22))</f>
        <v/>
      </c>
      <c r="N356" s="139"/>
      <c r="O356" s="129"/>
      <c r="P356" s="130"/>
      <c r="Q356" s="130"/>
      <c r="R356" s="130"/>
      <c r="S356" s="130"/>
      <c r="T356" s="130"/>
      <c r="U356" s="126" t="str">
        <f>IF(I356="","",_xlfn.XLOOKUP($I356,各类选项!$N$2:$N$22,各类选项!P$2:P$22))</f>
        <v/>
      </c>
      <c r="V356" s="139"/>
      <c r="W356" s="127"/>
      <c r="X356" s="128"/>
      <c r="Y356" s="128"/>
      <c r="Z356" s="128"/>
      <c r="AA356" s="128"/>
      <c r="AB356" s="128"/>
      <c r="AC356" s="126" t="str">
        <f>IF(I356="","",_xlfn.XLOOKUP($I356,各类选项!$N$2:$N$22,各类选项!Q$2:Q$22))</f>
        <v/>
      </c>
      <c r="AD356" s="139"/>
      <c r="AE356" s="129"/>
      <c r="AF356" s="130"/>
      <c r="AG356" s="130"/>
      <c r="AH356" s="130"/>
      <c r="AI356" s="130"/>
      <c r="AJ356" s="130"/>
      <c r="AK356" s="126" t="str">
        <f>IF(I356="","",_xlfn.XLOOKUP($I356,各类选项!$N$2:$N$22,各类选项!R$2:R$22))</f>
        <v/>
      </c>
      <c r="AL356" s="139"/>
      <c r="AM356" s="127"/>
      <c r="AN356" s="128"/>
      <c r="AO356" s="128"/>
      <c r="AP356" s="128"/>
      <c r="AQ356" s="128"/>
      <c r="AR356" s="128"/>
      <c r="AS356" s="126" t="str">
        <f>IF(原始数据!L356="","",原始数据!L356)</f>
        <v/>
      </c>
      <c r="AT356" s="126" t="str">
        <f>IF(原始数据!AZ356="","",原始数据!AZ356)</f>
        <v/>
      </c>
      <c r="AU356" s="137"/>
      <c r="AV356" s="137"/>
      <c r="AW356" s="137"/>
      <c r="AX356" s="137"/>
      <c r="AY356" s="138"/>
      <c r="AZ356" s="133"/>
      <c r="BA356" s="133"/>
      <c r="BB356" s="95"/>
      <c r="BC356" s="95"/>
    </row>
    <row r="357" spans="1:55">
      <c r="A357" s="115">
        <f>输入错误检查!B356+_xlfn.IFS(K357="",0,K357=0,0,K357=1,1)</f>
        <v>0</v>
      </c>
      <c r="C357" s="125" t="str">
        <f>IF(原始数据!B357="","",原始数据!B357)</f>
        <v/>
      </c>
      <c r="D357" s="125" t="str">
        <f>IF(原始数据!C357="","",原始数据!C357)</f>
        <v/>
      </c>
      <c r="E357" s="125" t="str">
        <f>IF(原始数据!D357="","",原始数据!D357)</f>
        <v/>
      </c>
      <c r="F357" s="125" t="str">
        <f>IF(原始数据!E357="","",原始数据!E357)</f>
        <v/>
      </c>
      <c r="G357" s="125" t="str">
        <f>IF(原始数据!F357="","",原始数据!F357)</f>
        <v/>
      </c>
      <c r="H357" s="125">
        <f>IF(原始数据!G357="","",原始数据!G357)</f>
        <v>4</v>
      </c>
      <c r="I357" s="125" t="str">
        <f>原始数据!J357</f>
        <v/>
      </c>
      <c r="J357" s="125" t="str">
        <f>IF((原始数据!V357)="","",4-原始数据!V357)</f>
        <v/>
      </c>
      <c r="K357" s="125" t="str">
        <f t="shared" si="12"/>
        <v/>
      </c>
      <c r="L357" s="125">
        <f t="shared" si="13"/>
        <v>0</v>
      </c>
      <c r="M357" s="126" t="str">
        <f>IF(I357="","",_xlfn.XLOOKUP($I357,各类选项!$N$2:$N$22,各类选项!O$2:O$22))</f>
        <v/>
      </c>
      <c r="N357" s="139"/>
      <c r="O357" s="129"/>
      <c r="P357" s="130"/>
      <c r="Q357" s="130"/>
      <c r="R357" s="130"/>
      <c r="S357" s="130"/>
      <c r="T357" s="130"/>
      <c r="U357" s="126" t="str">
        <f>IF(I357="","",_xlfn.XLOOKUP($I357,各类选项!$N$2:$N$22,各类选项!P$2:P$22))</f>
        <v/>
      </c>
      <c r="V357" s="139"/>
      <c r="W357" s="127"/>
      <c r="X357" s="128"/>
      <c r="Y357" s="128"/>
      <c r="Z357" s="128"/>
      <c r="AA357" s="128"/>
      <c r="AB357" s="128"/>
      <c r="AC357" s="126" t="str">
        <f>IF(I357="","",_xlfn.XLOOKUP($I357,各类选项!$N$2:$N$22,各类选项!Q$2:Q$22))</f>
        <v/>
      </c>
      <c r="AD357" s="139"/>
      <c r="AE357" s="129"/>
      <c r="AF357" s="130"/>
      <c r="AG357" s="130"/>
      <c r="AH357" s="130"/>
      <c r="AI357" s="130"/>
      <c r="AJ357" s="130"/>
      <c r="AK357" s="126" t="str">
        <f>IF(I357="","",_xlfn.XLOOKUP($I357,各类选项!$N$2:$N$22,各类选项!R$2:R$22))</f>
        <v/>
      </c>
      <c r="AL357" s="139"/>
      <c r="AM357" s="127"/>
      <c r="AN357" s="128"/>
      <c r="AO357" s="128"/>
      <c r="AP357" s="128"/>
      <c r="AQ357" s="128"/>
      <c r="AR357" s="128"/>
      <c r="AS357" s="126" t="str">
        <f>IF(原始数据!L357="","",原始数据!L357)</f>
        <v/>
      </c>
      <c r="AT357" s="126" t="str">
        <f>IF(原始数据!AZ357="","",原始数据!AZ357)</f>
        <v/>
      </c>
      <c r="AU357" s="137"/>
      <c r="AV357" s="137"/>
      <c r="AW357" s="137"/>
      <c r="AX357" s="137"/>
      <c r="AY357" s="138"/>
      <c r="AZ357" s="133"/>
      <c r="BA357" s="133"/>
      <c r="BB357" s="95"/>
      <c r="BC357" s="95"/>
    </row>
    <row r="358" spans="1:55">
      <c r="A358" s="115">
        <f>输入错误检查!B357+_xlfn.IFS(K358="",0,K358=0,0,K358=1,1)</f>
        <v>0</v>
      </c>
      <c r="C358" s="125" t="str">
        <f>IF(原始数据!B358="","",原始数据!B358)</f>
        <v/>
      </c>
      <c r="D358" s="125" t="str">
        <f>IF(原始数据!C358="","",原始数据!C358)</f>
        <v/>
      </c>
      <c r="E358" s="125" t="str">
        <f>IF(原始数据!D358="","",原始数据!D358)</f>
        <v/>
      </c>
      <c r="F358" s="125" t="str">
        <f>IF(原始数据!E358="","",原始数据!E358)</f>
        <v/>
      </c>
      <c r="G358" s="125" t="str">
        <f>IF(原始数据!F358="","",原始数据!F358)</f>
        <v/>
      </c>
      <c r="H358" s="125">
        <f>IF(原始数据!G358="","",原始数据!G358)</f>
        <v>4</v>
      </c>
      <c r="I358" s="125" t="str">
        <f>原始数据!J358</f>
        <v/>
      </c>
      <c r="J358" s="125" t="str">
        <f>IF((原始数据!V358)="","",4-原始数据!V358)</f>
        <v/>
      </c>
      <c r="K358" s="125" t="str">
        <f t="shared" si="12"/>
        <v/>
      </c>
      <c r="L358" s="125">
        <f t="shared" si="13"/>
        <v>0</v>
      </c>
      <c r="M358" s="126" t="str">
        <f>IF(I358="","",_xlfn.XLOOKUP($I358,各类选项!$N$2:$N$22,各类选项!O$2:O$22))</f>
        <v/>
      </c>
      <c r="N358" s="139"/>
      <c r="O358" s="129"/>
      <c r="P358" s="130"/>
      <c r="Q358" s="130"/>
      <c r="R358" s="130"/>
      <c r="S358" s="130"/>
      <c r="T358" s="130"/>
      <c r="U358" s="126" t="str">
        <f>IF(I358="","",_xlfn.XLOOKUP($I358,各类选项!$N$2:$N$22,各类选项!P$2:P$22))</f>
        <v/>
      </c>
      <c r="V358" s="139"/>
      <c r="W358" s="127"/>
      <c r="X358" s="128"/>
      <c r="Y358" s="128"/>
      <c r="Z358" s="128"/>
      <c r="AA358" s="128"/>
      <c r="AB358" s="128"/>
      <c r="AC358" s="126" t="str">
        <f>IF(I358="","",_xlfn.XLOOKUP($I358,各类选项!$N$2:$N$22,各类选项!Q$2:Q$22))</f>
        <v/>
      </c>
      <c r="AD358" s="139"/>
      <c r="AE358" s="129"/>
      <c r="AF358" s="130"/>
      <c r="AG358" s="130"/>
      <c r="AH358" s="130"/>
      <c r="AI358" s="130"/>
      <c r="AJ358" s="130"/>
      <c r="AK358" s="126" t="str">
        <f>IF(I358="","",_xlfn.XLOOKUP($I358,各类选项!$N$2:$N$22,各类选项!R$2:R$22))</f>
        <v/>
      </c>
      <c r="AL358" s="139"/>
      <c r="AM358" s="127"/>
      <c r="AN358" s="128"/>
      <c r="AO358" s="128"/>
      <c r="AP358" s="128"/>
      <c r="AQ358" s="128"/>
      <c r="AR358" s="128"/>
      <c r="AS358" s="126" t="str">
        <f>IF(原始数据!L358="","",原始数据!L358)</f>
        <v/>
      </c>
      <c r="AT358" s="126" t="str">
        <f>IF(原始数据!AZ358="","",原始数据!AZ358)</f>
        <v/>
      </c>
      <c r="AU358" s="137"/>
      <c r="AV358" s="137"/>
      <c r="AW358" s="137"/>
      <c r="AX358" s="137"/>
      <c r="AY358" s="138"/>
      <c r="AZ358" s="133"/>
      <c r="BA358" s="133"/>
      <c r="BB358" s="95"/>
      <c r="BC358" s="95"/>
    </row>
    <row r="359" spans="1:55">
      <c r="A359" s="115">
        <f>输入错误检查!B358+_xlfn.IFS(K359="",0,K359=0,0,K359=1,1)</f>
        <v>0</v>
      </c>
      <c r="C359" s="125" t="str">
        <f>IF(原始数据!B359="","",原始数据!B359)</f>
        <v/>
      </c>
      <c r="D359" s="125" t="str">
        <f>IF(原始数据!C359="","",原始数据!C359)</f>
        <v/>
      </c>
      <c r="E359" s="125" t="str">
        <f>IF(原始数据!D359="","",原始数据!D359)</f>
        <v/>
      </c>
      <c r="F359" s="125" t="str">
        <f>IF(原始数据!E359="","",原始数据!E359)</f>
        <v/>
      </c>
      <c r="G359" s="125" t="str">
        <f>IF(原始数据!F359="","",原始数据!F359)</f>
        <v/>
      </c>
      <c r="H359" s="125">
        <f>IF(原始数据!G359="","",原始数据!G359)</f>
        <v>5</v>
      </c>
      <c r="I359" s="125" t="str">
        <f>原始数据!J359</f>
        <v/>
      </c>
      <c r="J359" s="125" t="str">
        <f>IF((原始数据!V359)="","",4-原始数据!V359)</f>
        <v/>
      </c>
      <c r="K359" s="125" t="str">
        <f t="shared" si="12"/>
        <v/>
      </c>
      <c r="L359" s="125">
        <f t="shared" si="13"/>
        <v>0</v>
      </c>
      <c r="M359" s="126" t="str">
        <f>IF(I359="","",_xlfn.XLOOKUP($I359,各类选项!$N$2:$N$22,各类选项!O$2:O$22))</f>
        <v/>
      </c>
      <c r="N359" s="139"/>
      <c r="O359" s="129"/>
      <c r="P359" s="130"/>
      <c r="Q359" s="130"/>
      <c r="R359" s="130"/>
      <c r="S359" s="130"/>
      <c r="T359" s="130"/>
      <c r="U359" s="126" t="str">
        <f>IF(I359="","",_xlfn.XLOOKUP($I359,各类选项!$N$2:$N$22,各类选项!P$2:P$22))</f>
        <v/>
      </c>
      <c r="V359" s="139"/>
      <c r="W359" s="127"/>
      <c r="X359" s="128"/>
      <c r="Y359" s="128"/>
      <c r="Z359" s="128"/>
      <c r="AA359" s="128"/>
      <c r="AB359" s="128"/>
      <c r="AC359" s="126" t="str">
        <f>IF(I359="","",_xlfn.XLOOKUP($I359,各类选项!$N$2:$N$22,各类选项!Q$2:Q$22))</f>
        <v/>
      </c>
      <c r="AD359" s="139"/>
      <c r="AE359" s="129"/>
      <c r="AF359" s="130"/>
      <c r="AG359" s="130"/>
      <c r="AH359" s="130"/>
      <c r="AI359" s="130"/>
      <c r="AJ359" s="130"/>
      <c r="AK359" s="126" t="str">
        <f>IF(I359="","",_xlfn.XLOOKUP($I359,各类选项!$N$2:$N$22,各类选项!R$2:R$22))</f>
        <v/>
      </c>
      <c r="AL359" s="139"/>
      <c r="AM359" s="127"/>
      <c r="AN359" s="128"/>
      <c r="AO359" s="128"/>
      <c r="AP359" s="128"/>
      <c r="AQ359" s="128"/>
      <c r="AR359" s="128"/>
      <c r="AS359" s="126" t="str">
        <f>IF(原始数据!L359="","",原始数据!L359)</f>
        <v/>
      </c>
      <c r="AT359" s="126" t="str">
        <f>IF(原始数据!AZ359="","",原始数据!AZ359)</f>
        <v/>
      </c>
      <c r="AU359" s="137"/>
      <c r="AV359" s="137"/>
      <c r="AW359" s="137"/>
      <c r="AX359" s="137"/>
      <c r="AY359" s="138"/>
      <c r="AZ359" s="133"/>
      <c r="BA359" s="133"/>
    </row>
    <row r="360" spans="1:55">
      <c r="A360" s="115">
        <f>输入错误检查!B359+_xlfn.IFS(K360="",0,K360=0,0,K360=1,1)</f>
        <v>0</v>
      </c>
      <c r="C360" s="125" t="str">
        <f>IF(原始数据!B360="","",原始数据!B360)</f>
        <v/>
      </c>
      <c r="D360" s="125" t="str">
        <f>IF(原始数据!C360="","",原始数据!C360)</f>
        <v/>
      </c>
      <c r="E360" s="125" t="str">
        <f>IF(原始数据!D360="","",原始数据!D360)</f>
        <v/>
      </c>
      <c r="F360" s="125" t="str">
        <f>IF(原始数据!E360="","",原始数据!E360)</f>
        <v/>
      </c>
      <c r="G360" s="125" t="str">
        <f>IF(原始数据!F360="","",原始数据!F360)</f>
        <v/>
      </c>
      <c r="H360" s="125">
        <f>IF(原始数据!G360="","",原始数据!G360)</f>
        <v>5</v>
      </c>
      <c r="I360" s="125" t="str">
        <f>原始数据!J360</f>
        <v/>
      </c>
      <c r="J360" s="125" t="str">
        <f>IF((原始数据!V360)="","",4-原始数据!V360)</f>
        <v/>
      </c>
      <c r="K360" s="125" t="str">
        <f t="shared" si="12"/>
        <v/>
      </c>
      <c r="L360" s="125">
        <f t="shared" si="13"/>
        <v>0</v>
      </c>
      <c r="M360" s="126" t="str">
        <f>IF(I360="","",_xlfn.XLOOKUP($I360,各类选项!$N$2:$N$22,各类选项!O$2:O$22))</f>
        <v/>
      </c>
      <c r="N360" s="139"/>
      <c r="O360" s="129"/>
      <c r="P360" s="130"/>
      <c r="Q360" s="130"/>
      <c r="R360" s="130"/>
      <c r="S360" s="130"/>
      <c r="T360" s="130"/>
      <c r="U360" s="126" t="str">
        <f>IF(I360="","",_xlfn.XLOOKUP($I360,各类选项!$N$2:$N$22,各类选项!P$2:P$22))</f>
        <v/>
      </c>
      <c r="V360" s="139"/>
      <c r="W360" s="127"/>
      <c r="X360" s="128"/>
      <c r="Y360" s="128"/>
      <c r="Z360" s="128"/>
      <c r="AA360" s="128"/>
      <c r="AB360" s="128"/>
      <c r="AC360" s="126" t="str">
        <f>IF(I360="","",_xlfn.XLOOKUP($I360,各类选项!$N$2:$N$22,各类选项!Q$2:Q$22))</f>
        <v/>
      </c>
      <c r="AD360" s="139"/>
      <c r="AE360" s="129"/>
      <c r="AF360" s="130"/>
      <c r="AG360" s="130"/>
      <c r="AH360" s="130"/>
      <c r="AI360" s="130"/>
      <c r="AJ360" s="130"/>
      <c r="AK360" s="126" t="str">
        <f>IF(I360="","",_xlfn.XLOOKUP($I360,各类选项!$N$2:$N$22,各类选项!R$2:R$22))</f>
        <v/>
      </c>
      <c r="AL360" s="139"/>
      <c r="AM360" s="127"/>
      <c r="AN360" s="128"/>
      <c r="AO360" s="128"/>
      <c r="AP360" s="128"/>
      <c r="AQ360" s="128"/>
      <c r="AR360" s="128"/>
      <c r="AS360" s="126" t="str">
        <f>IF(原始数据!L360="","",原始数据!L360)</f>
        <v/>
      </c>
      <c r="AT360" s="126" t="str">
        <f>IF(原始数据!AZ360="","",原始数据!AZ360)</f>
        <v/>
      </c>
      <c r="AU360" s="137"/>
      <c r="AV360" s="137"/>
      <c r="AW360" s="137"/>
      <c r="AX360" s="137"/>
      <c r="AY360" s="138"/>
      <c r="AZ360" s="133"/>
      <c r="BA360" s="133"/>
    </row>
    <row r="361" spans="1:55">
      <c r="A361" s="115">
        <f>输入错误检查!B360+_xlfn.IFS(K361="",0,K361=0,0,K361=1,1)</f>
        <v>0</v>
      </c>
      <c r="C361" s="125" t="str">
        <f>IF(原始数据!B361="","",原始数据!B361)</f>
        <v/>
      </c>
      <c r="D361" s="125" t="str">
        <f>IF(原始数据!C361="","",原始数据!C361)</f>
        <v/>
      </c>
      <c r="E361" s="125" t="str">
        <f>IF(原始数据!D361="","",原始数据!D361)</f>
        <v/>
      </c>
      <c r="F361" s="125" t="str">
        <f>IF(原始数据!E361="","",原始数据!E361)</f>
        <v/>
      </c>
      <c r="G361" s="125" t="str">
        <f>IF(原始数据!F361="","",原始数据!F361)</f>
        <v/>
      </c>
      <c r="H361" s="125" t="str">
        <f>IF(原始数据!G361="","",原始数据!G361)</f>
        <v>加</v>
      </c>
      <c r="I361" s="125" t="str">
        <f>原始数据!J361</f>
        <v/>
      </c>
      <c r="J361" s="125" t="str">
        <f>IF((原始数据!V361)="","",4-原始数据!V361)</f>
        <v/>
      </c>
      <c r="K361" s="125" t="str">
        <f t="shared" si="12"/>
        <v/>
      </c>
      <c r="L361" s="125">
        <f t="shared" si="13"/>
        <v>0</v>
      </c>
      <c r="M361" s="126" t="str">
        <f>IF(I361="","",_xlfn.XLOOKUP($I361,各类选项!$N$2:$N$22,各类选项!O$2:O$22))</f>
        <v/>
      </c>
      <c r="N361" s="139"/>
      <c r="O361" s="129"/>
      <c r="P361" s="130"/>
      <c r="Q361" s="130"/>
      <c r="R361" s="130"/>
      <c r="S361" s="130"/>
      <c r="T361" s="130"/>
      <c r="U361" s="126" t="str">
        <f>IF(I361="","",_xlfn.XLOOKUP($I361,各类选项!$N$2:$N$22,各类选项!P$2:P$22))</f>
        <v/>
      </c>
      <c r="V361" s="139"/>
      <c r="W361" s="127"/>
      <c r="X361" s="128"/>
      <c r="Y361" s="128"/>
      <c r="Z361" s="128"/>
      <c r="AA361" s="128"/>
      <c r="AB361" s="128"/>
      <c r="AC361" s="126" t="str">
        <f>IF(I361="","",_xlfn.XLOOKUP($I361,各类选项!$N$2:$N$22,各类选项!Q$2:Q$22))</f>
        <v/>
      </c>
      <c r="AD361" s="139"/>
      <c r="AE361" s="129"/>
      <c r="AF361" s="130"/>
      <c r="AG361" s="130"/>
      <c r="AH361" s="130"/>
      <c r="AI361" s="130"/>
      <c r="AJ361" s="130"/>
      <c r="AK361" s="126" t="str">
        <f>IF(I361="","",_xlfn.XLOOKUP($I361,各类选项!$N$2:$N$22,各类选项!R$2:R$22))</f>
        <v/>
      </c>
      <c r="AL361" s="139"/>
      <c r="AM361" s="127"/>
      <c r="AN361" s="128"/>
      <c r="AO361" s="128"/>
      <c r="AP361" s="128"/>
      <c r="AQ361" s="128"/>
      <c r="AR361" s="128"/>
      <c r="AS361" s="126" t="str">
        <f>IF(原始数据!L361="","",原始数据!L361)</f>
        <v/>
      </c>
      <c r="AT361" s="126" t="str">
        <f>IF(原始数据!AZ361="","",原始数据!AZ361)</f>
        <v/>
      </c>
      <c r="AU361" s="137"/>
      <c r="AV361" s="137"/>
      <c r="AW361" s="137"/>
      <c r="AX361" s="137"/>
      <c r="AY361" s="138"/>
      <c r="AZ361" s="133"/>
      <c r="BA361" s="133"/>
    </row>
    <row r="362" spans="1:55">
      <c r="A362" s="115">
        <f>输入错误检查!B361+_xlfn.IFS(K362="",0,K362=0,0,K362=1,1)</f>
        <v>0</v>
      </c>
      <c r="C362" s="125" t="str">
        <f>IF(原始数据!B362="","",原始数据!B362)</f>
        <v/>
      </c>
      <c r="D362" s="125" t="str">
        <f>IF(原始数据!C362="","",原始数据!C362)</f>
        <v/>
      </c>
      <c r="E362" s="125" t="str">
        <f>IF(原始数据!D362="","",原始数据!D362)</f>
        <v/>
      </c>
      <c r="F362" s="125" t="str">
        <f>IF(原始数据!E362="","",原始数据!E362)</f>
        <v/>
      </c>
      <c r="G362" s="125" t="str">
        <f>IF(原始数据!F362="","",原始数据!F362)</f>
        <v/>
      </c>
      <c r="H362" s="125" t="str">
        <f>IF(原始数据!G362="","",原始数据!G362)</f>
        <v>加</v>
      </c>
      <c r="I362" s="125" t="str">
        <f>原始数据!J362</f>
        <v/>
      </c>
      <c r="J362" s="125" t="str">
        <f>IF((原始数据!V362)="","",4-原始数据!V362)</f>
        <v/>
      </c>
      <c r="K362" s="125" t="str">
        <f t="shared" si="12"/>
        <v/>
      </c>
      <c r="L362" s="125">
        <f t="shared" si="13"/>
        <v>0</v>
      </c>
      <c r="M362" s="126" t="str">
        <f>IF(I362="","",_xlfn.XLOOKUP($I362,各类选项!$N$2:$N$22,各类选项!O$2:O$22))</f>
        <v/>
      </c>
      <c r="N362" s="139"/>
      <c r="O362" s="129"/>
      <c r="P362" s="130"/>
      <c r="Q362" s="130"/>
      <c r="R362" s="130"/>
      <c r="S362" s="130"/>
      <c r="T362" s="130"/>
      <c r="U362" s="126" t="str">
        <f>IF(I362="","",_xlfn.XLOOKUP($I362,各类选项!$N$2:$N$22,各类选项!P$2:P$22))</f>
        <v/>
      </c>
      <c r="V362" s="139"/>
      <c r="W362" s="127"/>
      <c r="X362" s="128"/>
      <c r="Y362" s="128"/>
      <c r="Z362" s="128"/>
      <c r="AA362" s="128"/>
      <c r="AB362" s="128"/>
      <c r="AC362" s="126" t="str">
        <f>IF(I362="","",_xlfn.XLOOKUP($I362,各类选项!$N$2:$N$22,各类选项!Q$2:Q$22))</f>
        <v/>
      </c>
      <c r="AD362" s="139"/>
      <c r="AE362" s="129"/>
      <c r="AF362" s="130"/>
      <c r="AG362" s="130"/>
      <c r="AH362" s="130"/>
      <c r="AI362" s="130"/>
      <c r="AJ362" s="130"/>
      <c r="AK362" s="126" t="str">
        <f>IF(I362="","",_xlfn.XLOOKUP($I362,各类选项!$N$2:$N$22,各类选项!R$2:R$22))</f>
        <v/>
      </c>
      <c r="AL362" s="139"/>
      <c r="AM362" s="127"/>
      <c r="AN362" s="128"/>
      <c r="AO362" s="128"/>
      <c r="AP362" s="128"/>
      <c r="AQ362" s="128"/>
      <c r="AR362" s="128"/>
      <c r="AS362" s="126" t="str">
        <f>IF(原始数据!L362="","",原始数据!L362)</f>
        <v/>
      </c>
      <c r="AT362" s="126" t="str">
        <f>IF(原始数据!AZ362="","",原始数据!AZ362)</f>
        <v/>
      </c>
      <c r="AU362" s="137"/>
      <c r="AV362" s="137"/>
      <c r="AW362" s="137"/>
      <c r="AX362" s="137"/>
      <c r="AY362" s="138"/>
      <c r="AZ362" s="133"/>
      <c r="BA362" s="133"/>
    </row>
    <row r="363" spans="1:55">
      <c r="A363" s="115">
        <f>输入错误检查!B362+_xlfn.IFS(K363="",0,K363=0,0,K363=1,1)</f>
        <v>0</v>
      </c>
      <c r="C363" s="125" t="str">
        <f>IF(原始数据!B363="","",原始数据!B363)</f>
        <v/>
      </c>
      <c r="D363" s="125" t="str">
        <f>IF(原始数据!C363="","",原始数据!C363)</f>
        <v/>
      </c>
      <c r="E363" s="125" t="str">
        <f>IF(原始数据!D363="","",原始数据!D363)</f>
        <v/>
      </c>
      <c r="F363" s="125" t="str">
        <f>IF(原始数据!E363="","",原始数据!E363)</f>
        <v/>
      </c>
      <c r="G363" s="125" t="str">
        <f>IF(原始数据!F363="","",原始数据!F363)</f>
        <v/>
      </c>
      <c r="H363" s="125">
        <f>IF(原始数据!G363="","",原始数据!G363)</f>
        <v>1</v>
      </c>
      <c r="I363" s="125" t="str">
        <f>原始数据!J363</f>
        <v/>
      </c>
      <c r="J363" s="125" t="str">
        <f>IF((原始数据!V363)="","",4-原始数据!V363)</f>
        <v/>
      </c>
      <c r="K363" s="125" t="str">
        <f t="shared" si="12"/>
        <v/>
      </c>
      <c r="L363" s="125">
        <f t="shared" si="13"/>
        <v>0</v>
      </c>
      <c r="M363" s="126" t="str">
        <f>IF(I363="","",_xlfn.XLOOKUP($I363,各类选项!$N$2:$N$22,各类选项!O$2:O$22))</f>
        <v/>
      </c>
      <c r="N363" s="126"/>
      <c r="O363" s="127"/>
      <c r="P363" s="128"/>
      <c r="Q363" s="128"/>
      <c r="R363" s="128"/>
      <c r="S363" s="128"/>
      <c r="T363" s="128"/>
      <c r="U363" s="126" t="str">
        <f>IF(I363="","",_xlfn.XLOOKUP($I363,各类选项!$N$2:$N$22,各类选项!P$2:P$22))</f>
        <v/>
      </c>
      <c r="V363" s="126"/>
      <c r="W363" s="129"/>
      <c r="X363" s="130"/>
      <c r="Y363" s="130"/>
      <c r="Z363" s="130"/>
      <c r="AA363" s="130"/>
      <c r="AB363" s="130"/>
      <c r="AC363" s="126" t="str">
        <f>IF(I363="","",_xlfn.XLOOKUP($I363,各类选项!$N$2:$N$22,各类选项!Q$2:Q$22))</f>
        <v/>
      </c>
      <c r="AD363" s="126"/>
      <c r="AE363" s="127"/>
      <c r="AF363" s="128"/>
      <c r="AG363" s="128"/>
      <c r="AH363" s="128"/>
      <c r="AI363" s="128"/>
      <c r="AJ363" s="128"/>
      <c r="AK363" s="126" t="str">
        <f>IF(I363="","",_xlfn.XLOOKUP($I363,各类选项!$N$2:$N$22,各类选项!R$2:R$22))</f>
        <v/>
      </c>
      <c r="AL363" s="126"/>
      <c r="AM363" s="129"/>
      <c r="AN363" s="130"/>
      <c r="AO363" s="130"/>
      <c r="AP363" s="130"/>
      <c r="AQ363" s="130"/>
      <c r="AR363" s="130"/>
      <c r="AS363" s="126" t="str">
        <f>IF(原始数据!L363="","",原始数据!L363)</f>
        <v/>
      </c>
      <c r="AT363" s="126" t="str">
        <f>IF(原始数据!AZ363="","",原始数据!AZ363)</f>
        <v/>
      </c>
      <c r="AU363" s="131"/>
      <c r="AV363" s="131"/>
      <c r="AW363" s="131"/>
      <c r="AX363" s="131"/>
      <c r="AY363" s="132"/>
      <c r="AZ363" s="133"/>
      <c r="BA363" s="133"/>
      <c r="BB363" s="134"/>
      <c r="BC363" s="134"/>
    </row>
    <row r="364" spans="1:55">
      <c r="A364" s="115">
        <f>输入错误检查!B363+_xlfn.IFS(K364="",0,K364=0,0,K364=1,1)</f>
        <v>0</v>
      </c>
      <c r="C364" s="125" t="str">
        <f>IF(原始数据!B364="","",原始数据!B364)</f>
        <v/>
      </c>
      <c r="D364" s="125" t="str">
        <f>IF(原始数据!C364="","",原始数据!C364)</f>
        <v/>
      </c>
      <c r="E364" s="125" t="str">
        <f>IF(原始数据!D364="","",原始数据!D364)</f>
        <v/>
      </c>
      <c r="F364" s="125" t="str">
        <f>IF(原始数据!E364="","",原始数据!E364)</f>
        <v/>
      </c>
      <c r="G364" s="125" t="str">
        <f>IF(原始数据!F364="","",原始数据!F364)</f>
        <v/>
      </c>
      <c r="H364" s="125">
        <f>IF(原始数据!G364="","",原始数据!G364)</f>
        <v>1</v>
      </c>
      <c r="I364" s="125" t="str">
        <f>原始数据!J364</f>
        <v/>
      </c>
      <c r="J364" s="125" t="str">
        <f>IF((原始数据!V364)="","",4-原始数据!V364)</f>
        <v/>
      </c>
      <c r="K364" s="125" t="str">
        <f t="shared" si="12"/>
        <v/>
      </c>
      <c r="L364" s="125">
        <f t="shared" si="13"/>
        <v>0</v>
      </c>
      <c r="M364" s="126" t="str">
        <f>IF(I364="","",_xlfn.XLOOKUP($I364,各类选项!$N$2:$N$22,各类选项!O$2:O$22))</f>
        <v/>
      </c>
      <c r="N364" s="126"/>
      <c r="O364" s="127"/>
      <c r="P364" s="128"/>
      <c r="Q364" s="128"/>
      <c r="R364" s="128"/>
      <c r="S364" s="128"/>
      <c r="T364" s="128"/>
      <c r="U364" s="126" t="str">
        <f>IF(I364="","",_xlfn.XLOOKUP($I364,各类选项!$N$2:$N$22,各类选项!P$2:P$22))</f>
        <v/>
      </c>
      <c r="V364" s="126"/>
      <c r="W364" s="129"/>
      <c r="X364" s="130"/>
      <c r="Y364" s="130"/>
      <c r="Z364" s="130"/>
      <c r="AA364" s="130"/>
      <c r="AB364" s="130"/>
      <c r="AC364" s="126" t="str">
        <f>IF(I364="","",_xlfn.XLOOKUP($I364,各类选项!$N$2:$N$22,各类选项!Q$2:Q$22))</f>
        <v/>
      </c>
      <c r="AD364" s="126"/>
      <c r="AE364" s="127"/>
      <c r="AF364" s="128"/>
      <c r="AG364" s="128"/>
      <c r="AH364" s="128"/>
      <c r="AI364" s="128"/>
      <c r="AJ364" s="128"/>
      <c r="AK364" s="126" t="str">
        <f>IF(I364="","",_xlfn.XLOOKUP($I364,各类选项!$N$2:$N$22,各类选项!R$2:R$22))</f>
        <v/>
      </c>
      <c r="AL364" s="126"/>
      <c r="AM364" s="129"/>
      <c r="AN364" s="130"/>
      <c r="AO364" s="130"/>
      <c r="AP364" s="130"/>
      <c r="AQ364" s="130"/>
      <c r="AR364" s="130"/>
      <c r="AS364" s="126" t="str">
        <f>IF(原始数据!L364="","",原始数据!L364)</f>
        <v/>
      </c>
      <c r="AT364" s="126" t="str">
        <f>IF(原始数据!AZ364="","",原始数据!AZ364)</f>
        <v/>
      </c>
      <c r="AU364" s="131"/>
      <c r="AV364" s="131"/>
      <c r="AW364" s="131"/>
      <c r="AX364" s="131"/>
      <c r="AY364" s="132"/>
      <c r="AZ364" s="133"/>
      <c r="BA364" s="133"/>
      <c r="BB364" s="95"/>
      <c r="BC364" s="95"/>
    </row>
    <row r="365" spans="1:55">
      <c r="A365" s="115">
        <f>输入错误检查!B364+_xlfn.IFS(K365="",0,K365=0,0,K365=1,1)</f>
        <v>0</v>
      </c>
      <c r="C365" s="125" t="str">
        <f>IF(原始数据!B365="","",原始数据!B365)</f>
        <v/>
      </c>
      <c r="D365" s="125" t="str">
        <f>IF(原始数据!C365="","",原始数据!C365)</f>
        <v/>
      </c>
      <c r="E365" s="125" t="str">
        <f>IF(原始数据!D365="","",原始数据!D365)</f>
        <v/>
      </c>
      <c r="F365" s="125" t="str">
        <f>IF(原始数据!E365="","",原始数据!E365)</f>
        <v/>
      </c>
      <c r="G365" s="125" t="str">
        <f>IF(原始数据!F365="","",原始数据!F365)</f>
        <v/>
      </c>
      <c r="H365" s="125">
        <f>IF(原始数据!G365="","",原始数据!G365)</f>
        <v>2</v>
      </c>
      <c r="I365" s="125" t="str">
        <f>原始数据!J365</f>
        <v/>
      </c>
      <c r="J365" s="125" t="str">
        <f>IF((原始数据!V365)="","",4-原始数据!V365)</f>
        <v/>
      </c>
      <c r="K365" s="125" t="str">
        <f t="shared" si="12"/>
        <v/>
      </c>
      <c r="L365" s="125">
        <f t="shared" si="13"/>
        <v>0</v>
      </c>
      <c r="M365" s="126" t="str">
        <f>IF(I365="","",_xlfn.XLOOKUP($I365,各类选项!$N$2:$N$22,各类选项!O$2:O$22))</f>
        <v/>
      </c>
      <c r="N365" s="126"/>
      <c r="O365" s="127"/>
      <c r="P365" s="128"/>
      <c r="Q365" s="128"/>
      <c r="R365" s="128"/>
      <c r="S365" s="128"/>
      <c r="T365" s="128"/>
      <c r="U365" s="126" t="str">
        <f>IF(I365="","",_xlfn.XLOOKUP($I365,各类选项!$N$2:$N$22,各类选项!P$2:P$22))</f>
        <v/>
      </c>
      <c r="V365" s="126"/>
      <c r="W365" s="129"/>
      <c r="X365" s="130"/>
      <c r="Y365" s="130"/>
      <c r="Z365" s="130"/>
      <c r="AA365" s="130"/>
      <c r="AB365" s="130"/>
      <c r="AC365" s="126" t="str">
        <f>IF(I365="","",_xlfn.XLOOKUP($I365,各类选项!$N$2:$N$22,各类选项!Q$2:Q$22))</f>
        <v/>
      </c>
      <c r="AD365" s="126"/>
      <c r="AE365" s="127"/>
      <c r="AF365" s="128"/>
      <c r="AG365" s="128"/>
      <c r="AH365" s="128"/>
      <c r="AI365" s="128"/>
      <c r="AJ365" s="128"/>
      <c r="AK365" s="126" t="str">
        <f>IF(I365="","",_xlfn.XLOOKUP($I365,各类选项!$N$2:$N$22,各类选项!R$2:R$22))</f>
        <v/>
      </c>
      <c r="AL365" s="126"/>
      <c r="AM365" s="129"/>
      <c r="AN365" s="130"/>
      <c r="AO365" s="130"/>
      <c r="AP365" s="130"/>
      <c r="AQ365" s="130"/>
      <c r="AR365" s="130"/>
      <c r="AS365" s="126" t="str">
        <f>IF(原始数据!L365="","",原始数据!L365)</f>
        <v/>
      </c>
      <c r="AT365" s="126" t="str">
        <f>IF(原始数据!AZ365="","",原始数据!AZ365)</f>
        <v/>
      </c>
      <c r="AU365" s="131"/>
      <c r="AV365" s="131"/>
      <c r="AW365" s="131"/>
      <c r="AX365" s="131"/>
      <c r="AY365" s="132"/>
      <c r="AZ365" s="133"/>
      <c r="BA365" s="133"/>
      <c r="BB365" s="95"/>
      <c r="BC365" s="95"/>
    </row>
    <row r="366" spans="1:55">
      <c r="A366" s="115">
        <f>输入错误检查!B365+_xlfn.IFS(K366="",0,K366=0,0,K366=1,1)</f>
        <v>0</v>
      </c>
      <c r="C366" s="125" t="str">
        <f>IF(原始数据!B366="","",原始数据!B366)</f>
        <v/>
      </c>
      <c r="D366" s="125" t="str">
        <f>IF(原始数据!C366="","",原始数据!C366)</f>
        <v/>
      </c>
      <c r="E366" s="125" t="str">
        <f>IF(原始数据!D366="","",原始数据!D366)</f>
        <v/>
      </c>
      <c r="F366" s="125" t="str">
        <f>IF(原始数据!E366="","",原始数据!E366)</f>
        <v/>
      </c>
      <c r="G366" s="125" t="str">
        <f>IF(原始数据!F366="","",原始数据!F366)</f>
        <v/>
      </c>
      <c r="H366" s="125">
        <f>IF(原始数据!G366="","",原始数据!G366)</f>
        <v>2</v>
      </c>
      <c r="I366" s="125" t="str">
        <f>原始数据!J366</f>
        <v/>
      </c>
      <c r="J366" s="125" t="str">
        <f>IF((原始数据!V366)="","",4-原始数据!V366)</f>
        <v/>
      </c>
      <c r="K366" s="125" t="str">
        <f t="shared" si="12"/>
        <v/>
      </c>
      <c r="L366" s="125">
        <f t="shared" si="13"/>
        <v>0</v>
      </c>
      <c r="M366" s="126" t="str">
        <f>IF(I366="","",_xlfn.XLOOKUP($I366,各类选项!$N$2:$N$22,各类选项!O$2:O$22))</f>
        <v/>
      </c>
      <c r="N366" s="126"/>
      <c r="O366" s="127"/>
      <c r="P366" s="128"/>
      <c r="Q366" s="128"/>
      <c r="R366" s="128"/>
      <c r="S366" s="128"/>
      <c r="T366" s="128"/>
      <c r="U366" s="126" t="str">
        <f>IF(I366="","",_xlfn.XLOOKUP($I366,各类选项!$N$2:$N$22,各类选项!P$2:P$22))</f>
        <v/>
      </c>
      <c r="V366" s="126"/>
      <c r="W366" s="129"/>
      <c r="X366" s="130"/>
      <c r="Y366" s="130"/>
      <c r="Z366" s="130"/>
      <c r="AA366" s="130"/>
      <c r="AB366" s="130"/>
      <c r="AC366" s="126" t="str">
        <f>IF(I366="","",_xlfn.XLOOKUP($I366,各类选项!$N$2:$N$22,各类选项!Q$2:Q$22))</f>
        <v/>
      </c>
      <c r="AD366" s="126"/>
      <c r="AE366" s="127"/>
      <c r="AF366" s="128"/>
      <c r="AG366" s="128"/>
      <c r="AH366" s="128"/>
      <c r="AI366" s="128"/>
      <c r="AJ366" s="128"/>
      <c r="AK366" s="126" t="str">
        <f>IF(I366="","",_xlfn.XLOOKUP($I366,各类选项!$N$2:$N$22,各类选项!R$2:R$22))</f>
        <v/>
      </c>
      <c r="AL366" s="126"/>
      <c r="AM366" s="129"/>
      <c r="AN366" s="130"/>
      <c r="AO366" s="130"/>
      <c r="AP366" s="130"/>
      <c r="AQ366" s="130"/>
      <c r="AR366" s="130"/>
      <c r="AS366" s="126" t="str">
        <f>IF(原始数据!L366="","",原始数据!L366)</f>
        <v/>
      </c>
      <c r="AT366" s="126" t="str">
        <f>IF(原始数据!AZ366="","",原始数据!AZ366)</f>
        <v/>
      </c>
      <c r="AU366" s="131"/>
      <c r="AV366" s="131"/>
      <c r="AW366" s="131"/>
      <c r="AX366" s="131"/>
      <c r="AY366" s="132"/>
      <c r="AZ366" s="133"/>
      <c r="BA366" s="133"/>
      <c r="BB366" s="95"/>
      <c r="BC366" s="95"/>
    </row>
    <row r="367" spans="1:55">
      <c r="A367" s="115">
        <f>输入错误检查!B366+_xlfn.IFS(K367="",0,K367=0,0,K367=1,1)</f>
        <v>0</v>
      </c>
      <c r="C367" s="125" t="str">
        <f>IF(原始数据!B367="","",原始数据!B367)</f>
        <v/>
      </c>
      <c r="D367" s="125" t="str">
        <f>IF(原始数据!C367="","",原始数据!C367)</f>
        <v/>
      </c>
      <c r="E367" s="125" t="str">
        <f>IF(原始数据!D367="","",原始数据!D367)</f>
        <v/>
      </c>
      <c r="F367" s="125" t="str">
        <f>IF(原始数据!E367="","",原始数据!E367)</f>
        <v/>
      </c>
      <c r="G367" s="125" t="str">
        <f>IF(原始数据!F367="","",原始数据!F367)</f>
        <v/>
      </c>
      <c r="H367" s="125">
        <f>IF(原始数据!G367="","",原始数据!G367)</f>
        <v>3</v>
      </c>
      <c r="I367" s="125" t="str">
        <f>原始数据!J367</f>
        <v/>
      </c>
      <c r="J367" s="125" t="str">
        <f>IF((原始数据!V367)="","",4-原始数据!V367)</f>
        <v/>
      </c>
      <c r="K367" s="125" t="str">
        <f t="shared" si="12"/>
        <v/>
      </c>
      <c r="L367" s="125">
        <f t="shared" si="13"/>
        <v>0</v>
      </c>
      <c r="M367" s="126" t="str">
        <f>IF(I367="","",_xlfn.XLOOKUP($I367,各类选项!$N$2:$N$22,各类选项!O$2:O$22))</f>
        <v/>
      </c>
      <c r="N367" s="126"/>
      <c r="O367" s="127"/>
      <c r="P367" s="128"/>
      <c r="Q367" s="128"/>
      <c r="R367" s="128"/>
      <c r="S367" s="128"/>
      <c r="T367" s="128"/>
      <c r="U367" s="126" t="str">
        <f>IF(I367="","",_xlfn.XLOOKUP($I367,各类选项!$N$2:$N$22,各类选项!P$2:P$22))</f>
        <v/>
      </c>
      <c r="V367" s="126"/>
      <c r="W367" s="129"/>
      <c r="X367" s="130"/>
      <c r="Y367" s="130"/>
      <c r="Z367" s="130"/>
      <c r="AA367" s="130"/>
      <c r="AB367" s="130"/>
      <c r="AC367" s="126" t="str">
        <f>IF(I367="","",_xlfn.XLOOKUP($I367,各类选项!$N$2:$N$22,各类选项!Q$2:Q$22))</f>
        <v/>
      </c>
      <c r="AD367" s="126"/>
      <c r="AE367" s="127"/>
      <c r="AF367" s="128"/>
      <c r="AG367" s="128"/>
      <c r="AH367" s="128"/>
      <c r="AI367" s="128"/>
      <c r="AJ367" s="128"/>
      <c r="AK367" s="126" t="str">
        <f>IF(I367="","",_xlfn.XLOOKUP($I367,各类选项!$N$2:$N$22,各类选项!R$2:R$22))</f>
        <v/>
      </c>
      <c r="AL367" s="126"/>
      <c r="AM367" s="129"/>
      <c r="AN367" s="130"/>
      <c r="AO367" s="130"/>
      <c r="AP367" s="130"/>
      <c r="AQ367" s="130"/>
      <c r="AR367" s="130"/>
      <c r="AS367" s="126" t="str">
        <f>IF(原始数据!L367="","",原始数据!L367)</f>
        <v/>
      </c>
      <c r="AT367" s="126" t="str">
        <f>IF(原始数据!AZ367="","",原始数据!AZ367)</f>
        <v/>
      </c>
      <c r="AU367" s="131"/>
      <c r="AV367" s="131"/>
      <c r="AW367" s="131"/>
      <c r="AX367" s="131"/>
      <c r="AY367" s="132"/>
      <c r="AZ367" s="133"/>
      <c r="BA367" s="133"/>
      <c r="BB367" s="95"/>
      <c r="BC367" s="95"/>
    </row>
    <row r="368" spans="1:55">
      <c r="A368" s="115">
        <f>输入错误检查!B367+_xlfn.IFS(K368="",0,K368=0,0,K368=1,1)</f>
        <v>0</v>
      </c>
      <c r="C368" s="125" t="str">
        <f>IF(原始数据!B368="","",原始数据!B368)</f>
        <v/>
      </c>
      <c r="D368" s="125" t="str">
        <f>IF(原始数据!C368="","",原始数据!C368)</f>
        <v/>
      </c>
      <c r="E368" s="125" t="str">
        <f>IF(原始数据!D368="","",原始数据!D368)</f>
        <v/>
      </c>
      <c r="F368" s="125" t="str">
        <f>IF(原始数据!E368="","",原始数据!E368)</f>
        <v/>
      </c>
      <c r="G368" s="125" t="str">
        <f>IF(原始数据!F368="","",原始数据!F368)</f>
        <v/>
      </c>
      <c r="H368" s="125">
        <f>IF(原始数据!G368="","",原始数据!G368)</f>
        <v>3</v>
      </c>
      <c r="I368" s="125" t="str">
        <f>原始数据!J368</f>
        <v/>
      </c>
      <c r="J368" s="125" t="str">
        <f>IF((原始数据!V368)="","",4-原始数据!V368)</f>
        <v/>
      </c>
      <c r="K368" s="125" t="str">
        <f t="shared" si="12"/>
        <v/>
      </c>
      <c r="L368" s="125">
        <f t="shared" si="13"/>
        <v>0</v>
      </c>
      <c r="M368" s="126" t="str">
        <f>IF(I368="","",_xlfn.XLOOKUP($I368,各类选项!$N$2:$N$22,各类选项!O$2:O$22))</f>
        <v/>
      </c>
      <c r="N368" s="126"/>
      <c r="O368" s="127"/>
      <c r="P368" s="128"/>
      <c r="Q368" s="128"/>
      <c r="R368" s="128"/>
      <c r="S368" s="128"/>
      <c r="T368" s="128"/>
      <c r="U368" s="126" t="str">
        <f>IF(I368="","",_xlfn.XLOOKUP($I368,各类选项!$N$2:$N$22,各类选项!P$2:P$22))</f>
        <v/>
      </c>
      <c r="V368" s="126"/>
      <c r="W368" s="129"/>
      <c r="X368" s="130"/>
      <c r="Y368" s="130"/>
      <c r="Z368" s="130"/>
      <c r="AA368" s="130"/>
      <c r="AB368" s="130"/>
      <c r="AC368" s="126" t="str">
        <f>IF(I368="","",_xlfn.XLOOKUP($I368,各类选项!$N$2:$N$22,各类选项!Q$2:Q$22))</f>
        <v/>
      </c>
      <c r="AD368" s="126"/>
      <c r="AE368" s="127"/>
      <c r="AF368" s="128"/>
      <c r="AG368" s="128"/>
      <c r="AH368" s="128"/>
      <c r="AI368" s="128"/>
      <c r="AJ368" s="128"/>
      <c r="AK368" s="126" t="str">
        <f>IF(I368="","",_xlfn.XLOOKUP($I368,各类选项!$N$2:$N$22,各类选项!R$2:R$22))</f>
        <v/>
      </c>
      <c r="AL368" s="126"/>
      <c r="AM368" s="129"/>
      <c r="AN368" s="130"/>
      <c r="AO368" s="130"/>
      <c r="AP368" s="130"/>
      <c r="AQ368" s="130"/>
      <c r="AR368" s="130"/>
      <c r="AS368" s="126" t="str">
        <f>IF(原始数据!L368="","",原始数据!L368)</f>
        <v/>
      </c>
      <c r="AT368" s="126" t="str">
        <f>IF(原始数据!AZ368="","",原始数据!AZ368)</f>
        <v/>
      </c>
      <c r="AU368" s="131"/>
      <c r="AV368" s="131"/>
      <c r="AW368" s="131"/>
      <c r="AX368" s="131"/>
      <c r="AY368" s="132"/>
      <c r="AZ368" s="133"/>
      <c r="BA368" s="133"/>
      <c r="BB368" s="95"/>
      <c r="BC368" s="95"/>
    </row>
    <row r="369" spans="1:55">
      <c r="A369" s="115">
        <f>输入错误检查!B368+_xlfn.IFS(K369="",0,K369=0,0,K369=1,1)</f>
        <v>0</v>
      </c>
      <c r="C369" s="125" t="str">
        <f>IF(原始数据!B369="","",原始数据!B369)</f>
        <v/>
      </c>
      <c r="D369" s="125" t="str">
        <f>IF(原始数据!C369="","",原始数据!C369)</f>
        <v/>
      </c>
      <c r="E369" s="125" t="str">
        <f>IF(原始数据!D369="","",原始数据!D369)</f>
        <v/>
      </c>
      <c r="F369" s="125" t="str">
        <f>IF(原始数据!E369="","",原始数据!E369)</f>
        <v/>
      </c>
      <c r="G369" s="125" t="str">
        <f>IF(原始数据!F369="","",原始数据!F369)</f>
        <v/>
      </c>
      <c r="H369" s="125">
        <f>IF(原始数据!G369="","",原始数据!G369)</f>
        <v>4</v>
      </c>
      <c r="I369" s="125" t="str">
        <f>原始数据!J369</f>
        <v/>
      </c>
      <c r="J369" s="125" t="str">
        <f>IF((原始数据!V369)="","",4-原始数据!V369)</f>
        <v/>
      </c>
      <c r="K369" s="125" t="str">
        <f t="shared" si="12"/>
        <v/>
      </c>
      <c r="L369" s="125">
        <f t="shared" si="13"/>
        <v>0</v>
      </c>
      <c r="M369" s="126" t="str">
        <f>IF(I369="","",_xlfn.XLOOKUP($I369,各类选项!$N$2:$N$22,各类选项!O$2:O$22))</f>
        <v/>
      </c>
      <c r="N369" s="126"/>
      <c r="O369" s="127"/>
      <c r="P369" s="128"/>
      <c r="Q369" s="128"/>
      <c r="R369" s="128"/>
      <c r="S369" s="128"/>
      <c r="T369" s="128"/>
      <c r="U369" s="126" t="str">
        <f>IF(I369="","",_xlfn.XLOOKUP($I369,各类选项!$N$2:$N$22,各类选项!P$2:P$22))</f>
        <v/>
      </c>
      <c r="V369" s="126"/>
      <c r="W369" s="129"/>
      <c r="X369" s="130"/>
      <c r="Y369" s="130"/>
      <c r="Z369" s="130"/>
      <c r="AA369" s="130"/>
      <c r="AB369" s="130"/>
      <c r="AC369" s="126" t="str">
        <f>IF(I369="","",_xlfn.XLOOKUP($I369,各类选项!$N$2:$N$22,各类选项!Q$2:Q$22))</f>
        <v/>
      </c>
      <c r="AD369" s="126"/>
      <c r="AE369" s="127"/>
      <c r="AF369" s="128"/>
      <c r="AG369" s="128"/>
      <c r="AH369" s="128"/>
      <c r="AI369" s="128"/>
      <c r="AJ369" s="128"/>
      <c r="AK369" s="126" t="str">
        <f>IF(I369="","",_xlfn.XLOOKUP($I369,各类选项!$N$2:$N$22,各类选项!R$2:R$22))</f>
        <v/>
      </c>
      <c r="AL369" s="126"/>
      <c r="AM369" s="129"/>
      <c r="AN369" s="130"/>
      <c r="AO369" s="130"/>
      <c r="AP369" s="130"/>
      <c r="AQ369" s="130"/>
      <c r="AR369" s="130"/>
      <c r="AS369" s="126" t="str">
        <f>IF(原始数据!L369="","",原始数据!L369)</f>
        <v/>
      </c>
      <c r="AT369" s="126" t="str">
        <f>IF(原始数据!AZ369="","",原始数据!AZ369)</f>
        <v/>
      </c>
      <c r="AU369" s="131"/>
      <c r="AV369" s="131"/>
      <c r="AW369" s="131"/>
      <c r="AX369" s="131"/>
      <c r="AY369" s="132"/>
      <c r="AZ369" s="133"/>
      <c r="BA369" s="133"/>
      <c r="BB369" s="95"/>
      <c r="BC369" s="95"/>
    </row>
    <row r="370" spans="1:55">
      <c r="A370" s="115">
        <f>输入错误检查!B369+_xlfn.IFS(K370="",0,K370=0,0,K370=1,1)</f>
        <v>0</v>
      </c>
      <c r="C370" s="125" t="str">
        <f>IF(原始数据!B370="","",原始数据!B370)</f>
        <v/>
      </c>
      <c r="D370" s="125" t="str">
        <f>IF(原始数据!C370="","",原始数据!C370)</f>
        <v/>
      </c>
      <c r="E370" s="125" t="str">
        <f>IF(原始数据!D370="","",原始数据!D370)</f>
        <v/>
      </c>
      <c r="F370" s="125" t="str">
        <f>IF(原始数据!E370="","",原始数据!E370)</f>
        <v/>
      </c>
      <c r="G370" s="125" t="str">
        <f>IF(原始数据!F370="","",原始数据!F370)</f>
        <v/>
      </c>
      <c r="H370" s="125">
        <f>IF(原始数据!G370="","",原始数据!G370)</f>
        <v>4</v>
      </c>
      <c r="I370" s="125" t="str">
        <f>原始数据!J370</f>
        <v/>
      </c>
      <c r="J370" s="125" t="str">
        <f>IF((原始数据!V370)="","",4-原始数据!V370)</f>
        <v/>
      </c>
      <c r="K370" s="125" t="str">
        <f t="shared" si="12"/>
        <v/>
      </c>
      <c r="L370" s="125">
        <f t="shared" si="13"/>
        <v>0</v>
      </c>
      <c r="M370" s="126" t="str">
        <f>IF(I370="","",_xlfn.XLOOKUP($I370,各类选项!$N$2:$N$22,各类选项!O$2:O$22))</f>
        <v/>
      </c>
      <c r="N370" s="126"/>
      <c r="O370" s="127"/>
      <c r="P370" s="128"/>
      <c r="Q370" s="128"/>
      <c r="R370" s="128"/>
      <c r="S370" s="128"/>
      <c r="T370" s="128"/>
      <c r="U370" s="126" t="str">
        <f>IF(I370="","",_xlfn.XLOOKUP($I370,各类选项!$N$2:$N$22,各类选项!P$2:P$22))</f>
        <v/>
      </c>
      <c r="V370" s="126"/>
      <c r="W370" s="129"/>
      <c r="X370" s="130"/>
      <c r="Y370" s="130"/>
      <c r="Z370" s="130"/>
      <c r="AA370" s="130"/>
      <c r="AB370" s="130"/>
      <c r="AC370" s="126" t="str">
        <f>IF(I370="","",_xlfn.XLOOKUP($I370,各类选项!$N$2:$N$22,各类选项!Q$2:Q$22))</f>
        <v/>
      </c>
      <c r="AD370" s="126"/>
      <c r="AE370" s="127"/>
      <c r="AF370" s="128"/>
      <c r="AG370" s="128"/>
      <c r="AH370" s="128"/>
      <c r="AI370" s="128"/>
      <c r="AJ370" s="128"/>
      <c r="AK370" s="126" t="str">
        <f>IF(I370="","",_xlfn.XLOOKUP($I370,各类选项!$N$2:$N$22,各类选项!R$2:R$22))</f>
        <v/>
      </c>
      <c r="AL370" s="126"/>
      <c r="AM370" s="129"/>
      <c r="AN370" s="130"/>
      <c r="AO370" s="130"/>
      <c r="AP370" s="130"/>
      <c r="AQ370" s="130"/>
      <c r="AR370" s="130"/>
      <c r="AS370" s="126" t="str">
        <f>IF(原始数据!L370="","",原始数据!L370)</f>
        <v/>
      </c>
      <c r="AT370" s="126" t="str">
        <f>IF(原始数据!AZ370="","",原始数据!AZ370)</f>
        <v/>
      </c>
      <c r="AU370" s="131"/>
      <c r="AV370" s="131"/>
      <c r="AW370" s="131"/>
      <c r="AX370" s="131"/>
      <c r="AY370" s="132"/>
      <c r="AZ370" s="133"/>
      <c r="BA370" s="133"/>
      <c r="BB370" s="95"/>
      <c r="BC370" s="95"/>
    </row>
    <row r="371" spans="1:55">
      <c r="A371" s="115">
        <f>输入错误检查!B370+_xlfn.IFS(K371="",0,K371=0,0,K371=1,1)</f>
        <v>0</v>
      </c>
      <c r="C371" s="125" t="str">
        <f>IF(原始数据!B371="","",原始数据!B371)</f>
        <v/>
      </c>
      <c r="D371" s="125" t="str">
        <f>IF(原始数据!C371="","",原始数据!C371)</f>
        <v/>
      </c>
      <c r="E371" s="125" t="str">
        <f>IF(原始数据!D371="","",原始数据!D371)</f>
        <v/>
      </c>
      <c r="F371" s="125" t="str">
        <f>IF(原始数据!E371="","",原始数据!E371)</f>
        <v/>
      </c>
      <c r="G371" s="125" t="str">
        <f>IF(原始数据!F371="","",原始数据!F371)</f>
        <v/>
      </c>
      <c r="H371" s="125">
        <f>IF(原始数据!G371="","",原始数据!G371)</f>
        <v>5</v>
      </c>
      <c r="I371" s="125" t="str">
        <f>原始数据!J371</f>
        <v/>
      </c>
      <c r="J371" s="125" t="str">
        <f>IF((原始数据!V371)="","",4-原始数据!V371)</f>
        <v/>
      </c>
      <c r="K371" s="125" t="str">
        <f t="shared" si="12"/>
        <v/>
      </c>
      <c r="L371" s="125">
        <f t="shared" si="13"/>
        <v>0</v>
      </c>
      <c r="M371" s="126" t="str">
        <f>IF(I371="","",_xlfn.XLOOKUP($I371,各类选项!$N$2:$N$22,各类选项!O$2:O$22))</f>
        <v/>
      </c>
      <c r="N371" s="126"/>
      <c r="O371" s="127"/>
      <c r="P371" s="128"/>
      <c r="Q371" s="128"/>
      <c r="R371" s="128"/>
      <c r="S371" s="128"/>
      <c r="T371" s="128"/>
      <c r="U371" s="126" t="str">
        <f>IF(I371="","",_xlfn.XLOOKUP($I371,各类选项!$N$2:$N$22,各类选项!P$2:P$22))</f>
        <v/>
      </c>
      <c r="V371" s="126"/>
      <c r="W371" s="129"/>
      <c r="X371" s="130"/>
      <c r="Y371" s="130"/>
      <c r="Z371" s="130"/>
      <c r="AA371" s="130"/>
      <c r="AB371" s="130"/>
      <c r="AC371" s="126" t="str">
        <f>IF(I371="","",_xlfn.XLOOKUP($I371,各类选项!$N$2:$N$22,各类选项!Q$2:Q$22))</f>
        <v/>
      </c>
      <c r="AD371" s="126"/>
      <c r="AE371" s="127"/>
      <c r="AF371" s="128"/>
      <c r="AG371" s="128"/>
      <c r="AH371" s="128"/>
      <c r="AI371" s="128"/>
      <c r="AJ371" s="128"/>
      <c r="AK371" s="126" t="str">
        <f>IF(I371="","",_xlfn.XLOOKUP($I371,各类选项!$N$2:$N$22,各类选项!R$2:R$22))</f>
        <v/>
      </c>
      <c r="AL371" s="126"/>
      <c r="AM371" s="129"/>
      <c r="AN371" s="130"/>
      <c r="AO371" s="130"/>
      <c r="AP371" s="130"/>
      <c r="AQ371" s="130"/>
      <c r="AR371" s="130"/>
      <c r="AS371" s="126" t="str">
        <f>IF(原始数据!L371="","",原始数据!L371)</f>
        <v/>
      </c>
      <c r="AT371" s="126" t="str">
        <f>IF(原始数据!AZ371="","",原始数据!AZ371)</f>
        <v/>
      </c>
      <c r="AU371" s="131"/>
      <c r="AV371" s="131"/>
      <c r="AW371" s="131"/>
      <c r="AX371" s="131"/>
      <c r="AY371" s="132"/>
      <c r="AZ371" s="133"/>
      <c r="BA371" s="133"/>
    </row>
    <row r="372" spans="1:55">
      <c r="A372" s="115">
        <f>输入错误检查!B371+_xlfn.IFS(K372="",0,K372=0,0,K372=1,1)</f>
        <v>0</v>
      </c>
      <c r="C372" s="125" t="str">
        <f>IF(原始数据!B372="","",原始数据!B372)</f>
        <v/>
      </c>
      <c r="D372" s="125" t="str">
        <f>IF(原始数据!C372="","",原始数据!C372)</f>
        <v/>
      </c>
      <c r="E372" s="125" t="str">
        <f>IF(原始数据!D372="","",原始数据!D372)</f>
        <v/>
      </c>
      <c r="F372" s="125" t="str">
        <f>IF(原始数据!E372="","",原始数据!E372)</f>
        <v/>
      </c>
      <c r="G372" s="125" t="str">
        <f>IF(原始数据!F372="","",原始数据!F372)</f>
        <v/>
      </c>
      <c r="H372" s="125">
        <f>IF(原始数据!G372="","",原始数据!G372)</f>
        <v>5</v>
      </c>
      <c r="I372" s="125" t="str">
        <f>原始数据!J372</f>
        <v/>
      </c>
      <c r="J372" s="125" t="str">
        <f>IF((原始数据!V372)="","",4-原始数据!V372)</f>
        <v/>
      </c>
      <c r="K372" s="125" t="str">
        <f t="shared" si="12"/>
        <v/>
      </c>
      <c r="L372" s="125">
        <f t="shared" si="13"/>
        <v>0</v>
      </c>
      <c r="M372" s="126" t="str">
        <f>IF(I372="","",_xlfn.XLOOKUP($I372,各类选项!$N$2:$N$22,各类选项!O$2:O$22))</f>
        <v/>
      </c>
      <c r="N372" s="126"/>
      <c r="O372" s="127"/>
      <c r="P372" s="128"/>
      <c r="Q372" s="128"/>
      <c r="R372" s="128"/>
      <c r="S372" s="128"/>
      <c r="T372" s="128"/>
      <c r="U372" s="126" t="str">
        <f>IF(I372="","",_xlfn.XLOOKUP($I372,各类选项!$N$2:$N$22,各类选项!P$2:P$22))</f>
        <v/>
      </c>
      <c r="V372" s="126"/>
      <c r="W372" s="129"/>
      <c r="X372" s="130"/>
      <c r="Y372" s="130"/>
      <c r="Z372" s="130"/>
      <c r="AA372" s="130"/>
      <c r="AB372" s="130"/>
      <c r="AC372" s="126" t="str">
        <f>IF(I372="","",_xlfn.XLOOKUP($I372,各类选项!$N$2:$N$22,各类选项!Q$2:Q$22))</f>
        <v/>
      </c>
      <c r="AD372" s="126"/>
      <c r="AE372" s="127"/>
      <c r="AF372" s="128"/>
      <c r="AG372" s="128"/>
      <c r="AH372" s="128"/>
      <c r="AI372" s="128"/>
      <c r="AJ372" s="128"/>
      <c r="AK372" s="126" t="str">
        <f>IF(I372="","",_xlfn.XLOOKUP($I372,各类选项!$N$2:$N$22,各类选项!R$2:R$22))</f>
        <v/>
      </c>
      <c r="AL372" s="126"/>
      <c r="AM372" s="129"/>
      <c r="AN372" s="130"/>
      <c r="AO372" s="130"/>
      <c r="AP372" s="130"/>
      <c r="AQ372" s="130"/>
      <c r="AR372" s="130"/>
      <c r="AS372" s="126" t="str">
        <f>IF(原始数据!L372="","",原始数据!L372)</f>
        <v/>
      </c>
      <c r="AT372" s="126" t="str">
        <f>IF(原始数据!AZ372="","",原始数据!AZ372)</f>
        <v/>
      </c>
      <c r="AU372" s="131"/>
      <c r="AV372" s="131"/>
      <c r="AW372" s="131"/>
      <c r="AX372" s="131"/>
      <c r="AY372" s="132"/>
      <c r="AZ372" s="133"/>
      <c r="BA372" s="133"/>
    </row>
    <row r="373" spans="1:55">
      <c r="A373" s="115">
        <f>输入错误检查!B372+_xlfn.IFS(K373="",0,K373=0,0,K373=1,1)</f>
        <v>0</v>
      </c>
      <c r="C373" s="125" t="str">
        <f>IF(原始数据!B373="","",原始数据!B373)</f>
        <v/>
      </c>
      <c r="D373" s="125" t="str">
        <f>IF(原始数据!C373="","",原始数据!C373)</f>
        <v/>
      </c>
      <c r="E373" s="125" t="str">
        <f>IF(原始数据!D373="","",原始数据!D373)</f>
        <v/>
      </c>
      <c r="F373" s="125" t="str">
        <f>IF(原始数据!E373="","",原始数据!E373)</f>
        <v/>
      </c>
      <c r="G373" s="125" t="str">
        <f>IF(原始数据!F373="","",原始数据!F373)</f>
        <v/>
      </c>
      <c r="H373" s="125" t="str">
        <f>IF(原始数据!G373="","",原始数据!G373)</f>
        <v>加</v>
      </c>
      <c r="I373" s="125" t="str">
        <f>原始数据!J373</f>
        <v/>
      </c>
      <c r="J373" s="125" t="str">
        <f>IF((原始数据!V373)="","",4-原始数据!V373)</f>
        <v/>
      </c>
      <c r="K373" s="125" t="str">
        <f t="shared" si="12"/>
        <v/>
      </c>
      <c r="L373" s="125">
        <f t="shared" si="13"/>
        <v>0</v>
      </c>
      <c r="M373" s="126" t="str">
        <f>IF(I373="","",_xlfn.XLOOKUP($I373,各类选项!$N$2:$N$22,各类选项!O$2:O$22))</f>
        <v/>
      </c>
      <c r="N373" s="126"/>
      <c r="O373" s="127"/>
      <c r="P373" s="128"/>
      <c r="Q373" s="128"/>
      <c r="R373" s="128"/>
      <c r="S373" s="128"/>
      <c r="T373" s="128"/>
      <c r="U373" s="126" t="str">
        <f>IF(I373="","",_xlfn.XLOOKUP($I373,各类选项!$N$2:$N$22,各类选项!P$2:P$22))</f>
        <v/>
      </c>
      <c r="V373" s="126"/>
      <c r="W373" s="129"/>
      <c r="X373" s="130"/>
      <c r="Y373" s="130"/>
      <c r="Z373" s="130"/>
      <c r="AA373" s="130"/>
      <c r="AB373" s="130"/>
      <c r="AC373" s="126" t="str">
        <f>IF(I373="","",_xlfn.XLOOKUP($I373,各类选项!$N$2:$N$22,各类选项!Q$2:Q$22))</f>
        <v/>
      </c>
      <c r="AD373" s="126"/>
      <c r="AE373" s="127"/>
      <c r="AF373" s="128"/>
      <c r="AG373" s="128"/>
      <c r="AH373" s="128"/>
      <c r="AI373" s="128"/>
      <c r="AJ373" s="128"/>
      <c r="AK373" s="126" t="str">
        <f>IF(I373="","",_xlfn.XLOOKUP($I373,各类选项!$N$2:$N$22,各类选项!R$2:R$22))</f>
        <v/>
      </c>
      <c r="AL373" s="126"/>
      <c r="AM373" s="129"/>
      <c r="AN373" s="130"/>
      <c r="AO373" s="130"/>
      <c r="AP373" s="130"/>
      <c r="AQ373" s="130"/>
      <c r="AR373" s="130"/>
      <c r="AS373" s="126" t="str">
        <f>IF(原始数据!L373="","",原始数据!L373)</f>
        <v/>
      </c>
      <c r="AT373" s="126" t="str">
        <f>IF(原始数据!AZ373="","",原始数据!AZ373)</f>
        <v/>
      </c>
      <c r="AU373" s="131"/>
      <c r="AV373" s="131"/>
      <c r="AW373" s="131"/>
      <c r="AX373" s="131"/>
      <c r="AY373" s="132"/>
      <c r="AZ373" s="133"/>
      <c r="BA373" s="133"/>
    </row>
    <row r="374" spans="1:55">
      <c r="A374" s="115">
        <f>输入错误检查!B373+_xlfn.IFS(K374="",0,K374=0,0,K374=1,1)</f>
        <v>0</v>
      </c>
      <c r="C374" s="125" t="str">
        <f>IF(原始数据!B374="","",原始数据!B374)</f>
        <v/>
      </c>
      <c r="D374" s="125" t="str">
        <f>IF(原始数据!C374="","",原始数据!C374)</f>
        <v/>
      </c>
      <c r="E374" s="125" t="str">
        <f>IF(原始数据!D374="","",原始数据!D374)</f>
        <v/>
      </c>
      <c r="F374" s="125" t="str">
        <f>IF(原始数据!E374="","",原始数据!E374)</f>
        <v/>
      </c>
      <c r="G374" s="125" t="str">
        <f>IF(原始数据!F374="","",原始数据!F374)</f>
        <v/>
      </c>
      <c r="H374" s="125" t="str">
        <f>IF(原始数据!G374="","",原始数据!G374)</f>
        <v>加</v>
      </c>
      <c r="I374" s="125" t="str">
        <f>原始数据!J374</f>
        <v/>
      </c>
      <c r="J374" s="125" t="str">
        <f>IF((原始数据!V374)="","",4-原始数据!V374)</f>
        <v/>
      </c>
      <c r="K374" s="125" t="str">
        <f t="shared" si="12"/>
        <v/>
      </c>
      <c r="L374" s="125">
        <f t="shared" si="13"/>
        <v>0</v>
      </c>
      <c r="M374" s="126" t="str">
        <f>IF(I374="","",_xlfn.XLOOKUP($I374,各类选项!$N$2:$N$22,各类选项!O$2:O$22))</f>
        <v/>
      </c>
      <c r="N374" s="126"/>
      <c r="O374" s="127"/>
      <c r="P374" s="128"/>
      <c r="Q374" s="128"/>
      <c r="R374" s="128"/>
      <c r="S374" s="128"/>
      <c r="T374" s="128"/>
      <c r="U374" s="126" t="str">
        <f>IF(I374="","",_xlfn.XLOOKUP($I374,各类选项!$N$2:$N$22,各类选项!P$2:P$22))</f>
        <v/>
      </c>
      <c r="V374" s="126"/>
      <c r="W374" s="129"/>
      <c r="X374" s="130"/>
      <c r="Y374" s="130"/>
      <c r="Z374" s="130"/>
      <c r="AA374" s="130"/>
      <c r="AB374" s="130"/>
      <c r="AC374" s="126" t="str">
        <f>IF(I374="","",_xlfn.XLOOKUP($I374,各类选项!$N$2:$N$22,各类选项!Q$2:Q$22))</f>
        <v/>
      </c>
      <c r="AD374" s="126"/>
      <c r="AE374" s="127"/>
      <c r="AF374" s="128"/>
      <c r="AG374" s="128"/>
      <c r="AH374" s="128"/>
      <c r="AI374" s="128"/>
      <c r="AJ374" s="128"/>
      <c r="AK374" s="126" t="str">
        <f>IF(I374="","",_xlfn.XLOOKUP($I374,各类选项!$N$2:$N$22,各类选项!R$2:R$22))</f>
        <v/>
      </c>
      <c r="AL374" s="126"/>
      <c r="AM374" s="129"/>
      <c r="AN374" s="130"/>
      <c r="AO374" s="130"/>
      <c r="AP374" s="130"/>
      <c r="AQ374" s="130"/>
      <c r="AR374" s="130"/>
      <c r="AS374" s="126" t="str">
        <f>IF(原始数据!L374="","",原始数据!L374)</f>
        <v/>
      </c>
      <c r="AT374" s="126" t="str">
        <f>IF(原始数据!AZ374="","",原始数据!AZ374)</f>
        <v/>
      </c>
      <c r="AU374" s="131"/>
      <c r="AV374" s="131"/>
      <c r="AW374" s="131"/>
      <c r="AX374" s="131"/>
      <c r="AY374" s="132"/>
      <c r="AZ374" s="133"/>
      <c r="BA374" s="133"/>
    </row>
    <row r="375" spans="1:55">
      <c r="A375" s="115">
        <f>输入错误检查!B374+_xlfn.IFS(K375="",0,K375=0,0,K375=1,1)</f>
        <v>0</v>
      </c>
      <c r="C375" s="125" t="str">
        <f>IF(原始数据!B375="","",原始数据!B375)</f>
        <v/>
      </c>
      <c r="D375" s="125" t="str">
        <f>IF(原始数据!C375="","",原始数据!C375)</f>
        <v/>
      </c>
      <c r="E375" s="125" t="str">
        <f>IF(原始数据!D375="","",原始数据!D375)</f>
        <v/>
      </c>
      <c r="F375" s="125" t="str">
        <f>IF(原始数据!E375="","",原始数据!E375)</f>
        <v/>
      </c>
      <c r="G375" s="125" t="str">
        <f>IF(原始数据!F375="","",原始数据!F375)</f>
        <v/>
      </c>
      <c r="H375" s="125">
        <f>IF(原始数据!G375="","",原始数据!G375)</f>
        <v>1</v>
      </c>
      <c r="I375" s="125" t="str">
        <f>原始数据!J375</f>
        <v/>
      </c>
      <c r="J375" s="125" t="str">
        <f>IF((原始数据!V375)="","",4-原始数据!V375)</f>
        <v/>
      </c>
      <c r="K375" s="125" t="str">
        <f t="shared" si="12"/>
        <v/>
      </c>
      <c r="L375" s="125">
        <f t="shared" si="13"/>
        <v>0</v>
      </c>
      <c r="M375" s="126" t="str">
        <f>IF(I375="","",_xlfn.XLOOKUP($I375,各类选项!$N$2:$N$22,各类选项!O$2:O$22))</f>
        <v/>
      </c>
      <c r="N375" s="139"/>
      <c r="O375" s="129"/>
      <c r="P375" s="130"/>
      <c r="Q375" s="130"/>
      <c r="R375" s="130"/>
      <c r="S375" s="130"/>
      <c r="T375" s="130"/>
      <c r="U375" s="126" t="str">
        <f>IF(I375="","",_xlfn.XLOOKUP($I375,各类选项!$N$2:$N$22,各类选项!P$2:P$22))</f>
        <v/>
      </c>
      <c r="V375" s="139"/>
      <c r="W375" s="127"/>
      <c r="X375" s="128"/>
      <c r="Y375" s="128"/>
      <c r="Z375" s="128"/>
      <c r="AA375" s="128"/>
      <c r="AB375" s="128"/>
      <c r="AC375" s="126" t="str">
        <f>IF(I375="","",_xlfn.XLOOKUP($I375,各类选项!$N$2:$N$22,各类选项!Q$2:Q$22))</f>
        <v/>
      </c>
      <c r="AD375" s="139"/>
      <c r="AE375" s="129"/>
      <c r="AF375" s="130"/>
      <c r="AG375" s="130"/>
      <c r="AH375" s="130"/>
      <c r="AI375" s="130"/>
      <c r="AJ375" s="130"/>
      <c r="AK375" s="126" t="str">
        <f>IF(I375="","",_xlfn.XLOOKUP($I375,各类选项!$N$2:$N$22,各类选项!R$2:R$22))</f>
        <v/>
      </c>
      <c r="AL375" s="139"/>
      <c r="AM375" s="127"/>
      <c r="AN375" s="128"/>
      <c r="AO375" s="128"/>
      <c r="AP375" s="128"/>
      <c r="AQ375" s="128"/>
      <c r="AR375" s="128"/>
      <c r="AS375" s="126" t="str">
        <f>IF(原始数据!L375="","",原始数据!L375)</f>
        <v/>
      </c>
      <c r="AT375" s="126" t="str">
        <f>IF(原始数据!AZ375="","",原始数据!AZ375)</f>
        <v/>
      </c>
      <c r="AU375" s="137"/>
      <c r="AV375" s="137"/>
      <c r="AW375" s="137"/>
      <c r="AX375" s="137"/>
      <c r="AY375" s="138"/>
      <c r="AZ375" s="133"/>
      <c r="BA375" s="133"/>
      <c r="BB375" s="134"/>
      <c r="BC375" s="134"/>
    </row>
    <row r="376" spans="1:55">
      <c r="A376" s="115">
        <f>输入错误检查!B375+_xlfn.IFS(K376="",0,K376=0,0,K376=1,1)</f>
        <v>0</v>
      </c>
      <c r="C376" s="125" t="str">
        <f>IF(原始数据!B376="","",原始数据!B376)</f>
        <v/>
      </c>
      <c r="D376" s="125" t="str">
        <f>IF(原始数据!C376="","",原始数据!C376)</f>
        <v/>
      </c>
      <c r="E376" s="125" t="str">
        <f>IF(原始数据!D376="","",原始数据!D376)</f>
        <v/>
      </c>
      <c r="F376" s="125" t="str">
        <f>IF(原始数据!E376="","",原始数据!E376)</f>
        <v/>
      </c>
      <c r="G376" s="125" t="str">
        <f>IF(原始数据!F376="","",原始数据!F376)</f>
        <v/>
      </c>
      <c r="H376" s="125">
        <f>IF(原始数据!G376="","",原始数据!G376)</f>
        <v>1</v>
      </c>
      <c r="I376" s="125" t="str">
        <f>原始数据!J376</f>
        <v/>
      </c>
      <c r="J376" s="125" t="str">
        <f>IF((原始数据!V376)="","",4-原始数据!V376)</f>
        <v/>
      </c>
      <c r="K376" s="125" t="str">
        <f t="shared" si="12"/>
        <v/>
      </c>
      <c r="L376" s="125">
        <f t="shared" si="13"/>
        <v>0</v>
      </c>
      <c r="M376" s="126" t="str">
        <f>IF(I376="","",_xlfn.XLOOKUP($I376,各类选项!$N$2:$N$22,各类选项!O$2:O$22))</f>
        <v/>
      </c>
      <c r="N376" s="139"/>
      <c r="O376" s="129"/>
      <c r="P376" s="130"/>
      <c r="Q376" s="130"/>
      <c r="R376" s="130"/>
      <c r="S376" s="130"/>
      <c r="T376" s="130"/>
      <c r="U376" s="126" t="str">
        <f>IF(I376="","",_xlfn.XLOOKUP($I376,各类选项!$N$2:$N$22,各类选项!P$2:P$22))</f>
        <v/>
      </c>
      <c r="V376" s="139"/>
      <c r="W376" s="127"/>
      <c r="X376" s="128"/>
      <c r="Y376" s="128"/>
      <c r="Z376" s="128"/>
      <c r="AA376" s="128"/>
      <c r="AB376" s="128"/>
      <c r="AC376" s="126" t="str">
        <f>IF(I376="","",_xlfn.XLOOKUP($I376,各类选项!$N$2:$N$22,各类选项!Q$2:Q$22))</f>
        <v/>
      </c>
      <c r="AD376" s="139"/>
      <c r="AE376" s="129"/>
      <c r="AF376" s="130"/>
      <c r="AG376" s="130"/>
      <c r="AH376" s="130"/>
      <c r="AI376" s="130"/>
      <c r="AJ376" s="130"/>
      <c r="AK376" s="126" t="str">
        <f>IF(I376="","",_xlfn.XLOOKUP($I376,各类选项!$N$2:$N$22,各类选项!R$2:R$22))</f>
        <v/>
      </c>
      <c r="AL376" s="139"/>
      <c r="AM376" s="127"/>
      <c r="AN376" s="128"/>
      <c r="AO376" s="128"/>
      <c r="AP376" s="128"/>
      <c r="AQ376" s="128"/>
      <c r="AR376" s="128"/>
      <c r="AS376" s="126" t="str">
        <f>IF(原始数据!L376="","",原始数据!L376)</f>
        <v/>
      </c>
      <c r="AT376" s="126" t="str">
        <f>IF(原始数据!AZ376="","",原始数据!AZ376)</f>
        <v/>
      </c>
      <c r="AU376" s="137"/>
      <c r="AV376" s="137"/>
      <c r="AW376" s="137"/>
      <c r="AX376" s="137"/>
      <c r="AY376" s="138"/>
      <c r="AZ376" s="133"/>
      <c r="BA376" s="133"/>
      <c r="BB376" s="95"/>
      <c r="BC376" s="95"/>
    </row>
    <row r="377" spans="1:55">
      <c r="A377" s="115">
        <f>输入错误检查!B376+_xlfn.IFS(K377="",0,K377=0,0,K377=1,1)</f>
        <v>0</v>
      </c>
      <c r="C377" s="125" t="str">
        <f>IF(原始数据!B377="","",原始数据!B377)</f>
        <v/>
      </c>
      <c r="D377" s="125" t="str">
        <f>IF(原始数据!C377="","",原始数据!C377)</f>
        <v/>
      </c>
      <c r="E377" s="125" t="str">
        <f>IF(原始数据!D377="","",原始数据!D377)</f>
        <v/>
      </c>
      <c r="F377" s="125" t="str">
        <f>IF(原始数据!E377="","",原始数据!E377)</f>
        <v/>
      </c>
      <c r="G377" s="125" t="str">
        <f>IF(原始数据!F377="","",原始数据!F377)</f>
        <v/>
      </c>
      <c r="H377" s="125">
        <f>IF(原始数据!G377="","",原始数据!G377)</f>
        <v>2</v>
      </c>
      <c r="I377" s="125" t="str">
        <f>原始数据!J377</f>
        <v/>
      </c>
      <c r="J377" s="125" t="str">
        <f>IF((原始数据!V377)="","",4-原始数据!V377)</f>
        <v/>
      </c>
      <c r="K377" s="125" t="str">
        <f t="shared" si="12"/>
        <v/>
      </c>
      <c r="L377" s="125">
        <f t="shared" si="13"/>
        <v>0</v>
      </c>
      <c r="M377" s="126" t="str">
        <f>IF(I377="","",_xlfn.XLOOKUP($I377,各类选项!$N$2:$N$22,各类选项!O$2:O$22))</f>
        <v/>
      </c>
      <c r="N377" s="139"/>
      <c r="O377" s="129"/>
      <c r="P377" s="130"/>
      <c r="Q377" s="130"/>
      <c r="R377" s="130"/>
      <c r="S377" s="130"/>
      <c r="T377" s="130"/>
      <c r="U377" s="126" t="str">
        <f>IF(I377="","",_xlfn.XLOOKUP($I377,各类选项!$N$2:$N$22,各类选项!P$2:P$22))</f>
        <v/>
      </c>
      <c r="V377" s="139"/>
      <c r="W377" s="127"/>
      <c r="X377" s="128"/>
      <c r="Y377" s="128"/>
      <c r="Z377" s="128"/>
      <c r="AA377" s="128"/>
      <c r="AB377" s="128"/>
      <c r="AC377" s="126" t="str">
        <f>IF(I377="","",_xlfn.XLOOKUP($I377,各类选项!$N$2:$N$22,各类选项!Q$2:Q$22))</f>
        <v/>
      </c>
      <c r="AD377" s="139"/>
      <c r="AE377" s="129"/>
      <c r="AF377" s="130"/>
      <c r="AG377" s="130"/>
      <c r="AH377" s="130"/>
      <c r="AI377" s="130"/>
      <c r="AJ377" s="130"/>
      <c r="AK377" s="126" t="str">
        <f>IF(I377="","",_xlfn.XLOOKUP($I377,各类选项!$N$2:$N$22,各类选项!R$2:R$22))</f>
        <v/>
      </c>
      <c r="AL377" s="139"/>
      <c r="AM377" s="127"/>
      <c r="AN377" s="128"/>
      <c r="AO377" s="128"/>
      <c r="AP377" s="128"/>
      <c r="AQ377" s="128"/>
      <c r="AR377" s="128"/>
      <c r="AS377" s="126" t="str">
        <f>IF(原始数据!L377="","",原始数据!L377)</f>
        <v/>
      </c>
      <c r="AT377" s="126" t="str">
        <f>IF(原始数据!AZ377="","",原始数据!AZ377)</f>
        <v/>
      </c>
      <c r="AU377" s="137"/>
      <c r="AV377" s="137"/>
      <c r="AW377" s="137"/>
      <c r="AX377" s="137"/>
      <c r="AY377" s="138"/>
      <c r="AZ377" s="133"/>
      <c r="BA377" s="133"/>
      <c r="BB377" s="95"/>
      <c r="BC377" s="95"/>
    </row>
    <row r="378" spans="1:55">
      <c r="A378" s="115">
        <f>输入错误检查!B377+_xlfn.IFS(K378="",0,K378=0,0,K378=1,1)</f>
        <v>0</v>
      </c>
      <c r="C378" s="125" t="str">
        <f>IF(原始数据!B378="","",原始数据!B378)</f>
        <v/>
      </c>
      <c r="D378" s="125" t="str">
        <f>IF(原始数据!C378="","",原始数据!C378)</f>
        <v/>
      </c>
      <c r="E378" s="125" t="str">
        <f>IF(原始数据!D378="","",原始数据!D378)</f>
        <v/>
      </c>
      <c r="F378" s="125" t="str">
        <f>IF(原始数据!E378="","",原始数据!E378)</f>
        <v/>
      </c>
      <c r="G378" s="125" t="str">
        <f>IF(原始数据!F378="","",原始数据!F378)</f>
        <v/>
      </c>
      <c r="H378" s="125">
        <f>IF(原始数据!G378="","",原始数据!G378)</f>
        <v>2</v>
      </c>
      <c r="I378" s="125" t="str">
        <f>原始数据!J378</f>
        <v/>
      </c>
      <c r="J378" s="125" t="str">
        <f>IF((原始数据!V378)="","",4-原始数据!V378)</f>
        <v/>
      </c>
      <c r="K378" s="125" t="str">
        <f t="shared" si="12"/>
        <v/>
      </c>
      <c r="L378" s="125">
        <f t="shared" si="13"/>
        <v>0</v>
      </c>
      <c r="M378" s="126" t="str">
        <f>IF(I378="","",_xlfn.XLOOKUP($I378,各类选项!$N$2:$N$22,各类选项!O$2:O$22))</f>
        <v/>
      </c>
      <c r="N378" s="139"/>
      <c r="O378" s="129"/>
      <c r="P378" s="130"/>
      <c r="Q378" s="130"/>
      <c r="R378" s="130"/>
      <c r="S378" s="130"/>
      <c r="T378" s="130"/>
      <c r="U378" s="126" t="str">
        <f>IF(I378="","",_xlfn.XLOOKUP($I378,各类选项!$N$2:$N$22,各类选项!P$2:P$22))</f>
        <v/>
      </c>
      <c r="V378" s="139"/>
      <c r="W378" s="127"/>
      <c r="X378" s="128"/>
      <c r="Y378" s="128"/>
      <c r="Z378" s="128"/>
      <c r="AA378" s="128"/>
      <c r="AB378" s="128"/>
      <c r="AC378" s="126" t="str">
        <f>IF(I378="","",_xlfn.XLOOKUP($I378,各类选项!$N$2:$N$22,各类选项!Q$2:Q$22))</f>
        <v/>
      </c>
      <c r="AD378" s="139"/>
      <c r="AE378" s="129"/>
      <c r="AF378" s="130"/>
      <c r="AG378" s="130"/>
      <c r="AH378" s="130"/>
      <c r="AI378" s="130"/>
      <c r="AJ378" s="130"/>
      <c r="AK378" s="126" t="str">
        <f>IF(I378="","",_xlfn.XLOOKUP($I378,各类选项!$N$2:$N$22,各类选项!R$2:R$22))</f>
        <v/>
      </c>
      <c r="AL378" s="139"/>
      <c r="AM378" s="127"/>
      <c r="AN378" s="128"/>
      <c r="AO378" s="128"/>
      <c r="AP378" s="128"/>
      <c r="AQ378" s="128"/>
      <c r="AR378" s="128"/>
      <c r="AS378" s="126" t="str">
        <f>IF(原始数据!L378="","",原始数据!L378)</f>
        <v/>
      </c>
      <c r="AT378" s="126" t="str">
        <f>IF(原始数据!AZ378="","",原始数据!AZ378)</f>
        <v/>
      </c>
      <c r="AU378" s="137"/>
      <c r="AV378" s="137"/>
      <c r="AW378" s="137"/>
      <c r="AX378" s="137"/>
      <c r="AY378" s="138"/>
      <c r="AZ378" s="133"/>
      <c r="BA378" s="133"/>
      <c r="BB378" s="95"/>
      <c r="BC378" s="95"/>
    </row>
    <row r="379" spans="1:55">
      <c r="A379" s="115">
        <f>输入错误检查!B378+_xlfn.IFS(K379="",0,K379=0,0,K379=1,1)</f>
        <v>0</v>
      </c>
      <c r="C379" s="125" t="str">
        <f>IF(原始数据!B379="","",原始数据!B379)</f>
        <v/>
      </c>
      <c r="D379" s="125" t="str">
        <f>IF(原始数据!C379="","",原始数据!C379)</f>
        <v/>
      </c>
      <c r="E379" s="125" t="str">
        <f>IF(原始数据!D379="","",原始数据!D379)</f>
        <v/>
      </c>
      <c r="F379" s="125" t="str">
        <f>IF(原始数据!E379="","",原始数据!E379)</f>
        <v/>
      </c>
      <c r="G379" s="125" t="str">
        <f>IF(原始数据!F379="","",原始数据!F379)</f>
        <v/>
      </c>
      <c r="H379" s="125">
        <f>IF(原始数据!G379="","",原始数据!G379)</f>
        <v>3</v>
      </c>
      <c r="I379" s="125" t="str">
        <f>原始数据!J379</f>
        <v/>
      </c>
      <c r="J379" s="125" t="str">
        <f>IF((原始数据!V379)="","",4-原始数据!V379)</f>
        <v/>
      </c>
      <c r="K379" s="125" t="str">
        <f t="shared" si="12"/>
        <v/>
      </c>
      <c r="L379" s="125">
        <f t="shared" si="13"/>
        <v>0</v>
      </c>
      <c r="M379" s="126" t="str">
        <f>IF(I379="","",_xlfn.XLOOKUP($I379,各类选项!$N$2:$N$22,各类选项!O$2:O$22))</f>
        <v/>
      </c>
      <c r="N379" s="139"/>
      <c r="O379" s="129"/>
      <c r="P379" s="130"/>
      <c r="Q379" s="130"/>
      <c r="R379" s="130"/>
      <c r="S379" s="130"/>
      <c r="T379" s="130"/>
      <c r="U379" s="126" t="str">
        <f>IF(I379="","",_xlfn.XLOOKUP($I379,各类选项!$N$2:$N$22,各类选项!P$2:P$22))</f>
        <v/>
      </c>
      <c r="V379" s="139"/>
      <c r="W379" s="127"/>
      <c r="X379" s="128"/>
      <c r="Y379" s="128"/>
      <c r="Z379" s="128"/>
      <c r="AA379" s="128"/>
      <c r="AB379" s="128"/>
      <c r="AC379" s="126" t="str">
        <f>IF(I379="","",_xlfn.XLOOKUP($I379,各类选项!$N$2:$N$22,各类选项!Q$2:Q$22))</f>
        <v/>
      </c>
      <c r="AD379" s="139"/>
      <c r="AE379" s="129"/>
      <c r="AF379" s="130"/>
      <c r="AG379" s="130"/>
      <c r="AH379" s="130"/>
      <c r="AI379" s="130"/>
      <c r="AJ379" s="130"/>
      <c r="AK379" s="126" t="str">
        <f>IF(I379="","",_xlfn.XLOOKUP($I379,各类选项!$N$2:$N$22,各类选项!R$2:R$22))</f>
        <v/>
      </c>
      <c r="AL379" s="139"/>
      <c r="AM379" s="127"/>
      <c r="AN379" s="128"/>
      <c r="AO379" s="128"/>
      <c r="AP379" s="128"/>
      <c r="AQ379" s="128"/>
      <c r="AR379" s="128"/>
      <c r="AS379" s="126" t="str">
        <f>IF(原始数据!L379="","",原始数据!L379)</f>
        <v/>
      </c>
      <c r="AT379" s="126" t="str">
        <f>IF(原始数据!AZ379="","",原始数据!AZ379)</f>
        <v/>
      </c>
      <c r="AU379" s="137"/>
      <c r="AV379" s="137"/>
      <c r="AW379" s="137"/>
      <c r="AX379" s="137"/>
      <c r="AY379" s="138"/>
      <c r="AZ379" s="133"/>
      <c r="BA379" s="133"/>
      <c r="BB379" s="95"/>
      <c r="BC379" s="95"/>
    </row>
    <row r="380" spans="1:55">
      <c r="A380" s="115">
        <f>输入错误检查!B379+_xlfn.IFS(K380="",0,K380=0,0,K380=1,1)</f>
        <v>0</v>
      </c>
      <c r="C380" s="125" t="str">
        <f>IF(原始数据!B380="","",原始数据!B380)</f>
        <v/>
      </c>
      <c r="D380" s="125" t="str">
        <f>IF(原始数据!C380="","",原始数据!C380)</f>
        <v/>
      </c>
      <c r="E380" s="125" t="str">
        <f>IF(原始数据!D380="","",原始数据!D380)</f>
        <v/>
      </c>
      <c r="F380" s="125" t="str">
        <f>IF(原始数据!E380="","",原始数据!E380)</f>
        <v/>
      </c>
      <c r="G380" s="125" t="str">
        <f>IF(原始数据!F380="","",原始数据!F380)</f>
        <v/>
      </c>
      <c r="H380" s="125">
        <f>IF(原始数据!G380="","",原始数据!G380)</f>
        <v>3</v>
      </c>
      <c r="I380" s="125" t="str">
        <f>原始数据!J380</f>
        <v/>
      </c>
      <c r="J380" s="125" t="str">
        <f>IF((原始数据!V380)="","",4-原始数据!V380)</f>
        <v/>
      </c>
      <c r="K380" s="125" t="str">
        <f t="shared" si="12"/>
        <v/>
      </c>
      <c r="L380" s="125">
        <f t="shared" si="13"/>
        <v>0</v>
      </c>
      <c r="M380" s="126" t="str">
        <f>IF(I380="","",_xlfn.XLOOKUP($I380,各类选项!$N$2:$N$22,各类选项!O$2:O$22))</f>
        <v/>
      </c>
      <c r="N380" s="139"/>
      <c r="O380" s="129"/>
      <c r="P380" s="130"/>
      <c r="Q380" s="130"/>
      <c r="R380" s="130"/>
      <c r="S380" s="130"/>
      <c r="T380" s="130"/>
      <c r="U380" s="126" t="str">
        <f>IF(I380="","",_xlfn.XLOOKUP($I380,各类选项!$N$2:$N$22,各类选项!P$2:P$22))</f>
        <v/>
      </c>
      <c r="V380" s="139"/>
      <c r="W380" s="127"/>
      <c r="X380" s="128"/>
      <c r="Y380" s="128"/>
      <c r="Z380" s="128"/>
      <c r="AA380" s="128"/>
      <c r="AB380" s="128"/>
      <c r="AC380" s="126" t="str">
        <f>IF(I380="","",_xlfn.XLOOKUP($I380,各类选项!$N$2:$N$22,各类选项!Q$2:Q$22))</f>
        <v/>
      </c>
      <c r="AD380" s="139"/>
      <c r="AE380" s="129"/>
      <c r="AF380" s="130"/>
      <c r="AG380" s="130"/>
      <c r="AH380" s="130"/>
      <c r="AI380" s="130"/>
      <c r="AJ380" s="130"/>
      <c r="AK380" s="126" t="str">
        <f>IF(I380="","",_xlfn.XLOOKUP($I380,各类选项!$N$2:$N$22,各类选项!R$2:R$22))</f>
        <v/>
      </c>
      <c r="AL380" s="139"/>
      <c r="AM380" s="127"/>
      <c r="AN380" s="128"/>
      <c r="AO380" s="128"/>
      <c r="AP380" s="128"/>
      <c r="AQ380" s="128"/>
      <c r="AR380" s="128"/>
      <c r="AS380" s="126" t="str">
        <f>IF(原始数据!L380="","",原始数据!L380)</f>
        <v/>
      </c>
      <c r="AT380" s="126" t="str">
        <f>IF(原始数据!AZ380="","",原始数据!AZ380)</f>
        <v/>
      </c>
      <c r="AU380" s="137"/>
      <c r="AV380" s="137"/>
      <c r="AW380" s="137"/>
      <c r="AX380" s="137"/>
      <c r="AY380" s="138"/>
      <c r="AZ380" s="133"/>
      <c r="BA380" s="133"/>
      <c r="BB380" s="95"/>
      <c r="BC380" s="95"/>
    </row>
    <row r="381" spans="1:55">
      <c r="A381" s="115">
        <f>输入错误检查!B380+_xlfn.IFS(K381="",0,K381=0,0,K381=1,1)</f>
        <v>0</v>
      </c>
      <c r="C381" s="125" t="str">
        <f>IF(原始数据!B381="","",原始数据!B381)</f>
        <v/>
      </c>
      <c r="D381" s="125" t="str">
        <f>IF(原始数据!C381="","",原始数据!C381)</f>
        <v/>
      </c>
      <c r="E381" s="125" t="str">
        <f>IF(原始数据!D381="","",原始数据!D381)</f>
        <v/>
      </c>
      <c r="F381" s="125" t="str">
        <f>IF(原始数据!E381="","",原始数据!E381)</f>
        <v/>
      </c>
      <c r="G381" s="125" t="str">
        <f>IF(原始数据!F381="","",原始数据!F381)</f>
        <v/>
      </c>
      <c r="H381" s="125">
        <f>IF(原始数据!G381="","",原始数据!G381)</f>
        <v>4</v>
      </c>
      <c r="I381" s="125" t="str">
        <f>原始数据!J381</f>
        <v/>
      </c>
      <c r="J381" s="125" t="str">
        <f>IF((原始数据!V381)="","",4-原始数据!V381)</f>
        <v/>
      </c>
      <c r="K381" s="125" t="str">
        <f t="shared" si="12"/>
        <v/>
      </c>
      <c r="L381" s="125">
        <f t="shared" si="13"/>
        <v>0</v>
      </c>
      <c r="M381" s="126" t="str">
        <f>IF(I381="","",_xlfn.XLOOKUP($I381,各类选项!$N$2:$N$22,各类选项!O$2:O$22))</f>
        <v/>
      </c>
      <c r="N381" s="139"/>
      <c r="O381" s="129"/>
      <c r="P381" s="130"/>
      <c r="Q381" s="130"/>
      <c r="R381" s="130"/>
      <c r="S381" s="130"/>
      <c r="T381" s="130"/>
      <c r="U381" s="126" t="str">
        <f>IF(I381="","",_xlfn.XLOOKUP($I381,各类选项!$N$2:$N$22,各类选项!P$2:P$22))</f>
        <v/>
      </c>
      <c r="V381" s="139"/>
      <c r="W381" s="127"/>
      <c r="X381" s="128"/>
      <c r="Y381" s="128"/>
      <c r="Z381" s="128"/>
      <c r="AA381" s="128"/>
      <c r="AB381" s="128"/>
      <c r="AC381" s="126" t="str">
        <f>IF(I381="","",_xlfn.XLOOKUP($I381,各类选项!$N$2:$N$22,各类选项!Q$2:Q$22))</f>
        <v/>
      </c>
      <c r="AD381" s="139"/>
      <c r="AE381" s="129"/>
      <c r="AF381" s="130"/>
      <c r="AG381" s="130"/>
      <c r="AH381" s="130"/>
      <c r="AI381" s="130"/>
      <c r="AJ381" s="130"/>
      <c r="AK381" s="126" t="str">
        <f>IF(I381="","",_xlfn.XLOOKUP($I381,各类选项!$N$2:$N$22,各类选项!R$2:R$22))</f>
        <v/>
      </c>
      <c r="AL381" s="139"/>
      <c r="AM381" s="127"/>
      <c r="AN381" s="128"/>
      <c r="AO381" s="128"/>
      <c r="AP381" s="128"/>
      <c r="AQ381" s="128"/>
      <c r="AR381" s="128"/>
      <c r="AS381" s="126" t="str">
        <f>IF(原始数据!L381="","",原始数据!L381)</f>
        <v/>
      </c>
      <c r="AT381" s="126" t="str">
        <f>IF(原始数据!AZ381="","",原始数据!AZ381)</f>
        <v/>
      </c>
      <c r="AU381" s="137"/>
      <c r="AV381" s="137"/>
      <c r="AW381" s="137"/>
      <c r="AX381" s="137"/>
      <c r="AY381" s="138"/>
      <c r="AZ381" s="133"/>
      <c r="BA381" s="133"/>
      <c r="BB381" s="95"/>
      <c r="BC381" s="95"/>
    </row>
    <row r="382" spans="1:55">
      <c r="A382" s="115">
        <f>输入错误检查!B381+_xlfn.IFS(K382="",0,K382=0,0,K382=1,1)</f>
        <v>0</v>
      </c>
      <c r="C382" s="125" t="str">
        <f>IF(原始数据!B382="","",原始数据!B382)</f>
        <v/>
      </c>
      <c r="D382" s="125" t="str">
        <f>IF(原始数据!C382="","",原始数据!C382)</f>
        <v/>
      </c>
      <c r="E382" s="125" t="str">
        <f>IF(原始数据!D382="","",原始数据!D382)</f>
        <v/>
      </c>
      <c r="F382" s="125" t="str">
        <f>IF(原始数据!E382="","",原始数据!E382)</f>
        <v/>
      </c>
      <c r="G382" s="125" t="str">
        <f>IF(原始数据!F382="","",原始数据!F382)</f>
        <v/>
      </c>
      <c r="H382" s="125">
        <f>IF(原始数据!G382="","",原始数据!G382)</f>
        <v>4</v>
      </c>
      <c r="I382" s="125" t="str">
        <f>原始数据!J382</f>
        <v/>
      </c>
      <c r="J382" s="125" t="str">
        <f>IF((原始数据!V382)="","",4-原始数据!V382)</f>
        <v/>
      </c>
      <c r="K382" s="125" t="str">
        <f t="shared" si="12"/>
        <v/>
      </c>
      <c r="L382" s="125">
        <f t="shared" si="13"/>
        <v>0</v>
      </c>
      <c r="M382" s="126" t="str">
        <f>IF(I382="","",_xlfn.XLOOKUP($I382,各类选项!$N$2:$N$22,各类选项!O$2:O$22))</f>
        <v/>
      </c>
      <c r="N382" s="139"/>
      <c r="O382" s="129"/>
      <c r="P382" s="130"/>
      <c r="Q382" s="130"/>
      <c r="R382" s="130"/>
      <c r="S382" s="130"/>
      <c r="T382" s="130"/>
      <c r="U382" s="126" t="str">
        <f>IF(I382="","",_xlfn.XLOOKUP($I382,各类选项!$N$2:$N$22,各类选项!P$2:P$22))</f>
        <v/>
      </c>
      <c r="V382" s="139"/>
      <c r="W382" s="127"/>
      <c r="X382" s="128"/>
      <c r="Y382" s="128"/>
      <c r="Z382" s="128"/>
      <c r="AA382" s="128"/>
      <c r="AB382" s="128"/>
      <c r="AC382" s="126" t="str">
        <f>IF(I382="","",_xlfn.XLOOKUP($I382,各类选项!$N$2:$N$22,各类选项!Q$2:Q$22))</f>
        <v/>
      </c>
      <c r="AD382" s="139"/>
      <c r="AE382" s="129"/>
      <c r="AF382" s="130"/>
      <c r="AG382" s="130"/>
      <c r="AH382" s="130"/>
      <c r="AI382" s="130"/>
      <c r="AJ382" s="130"/>
      <c r="AK382" s="126" t="str">
        <f>IF(I382="","",_xlfn.XLOOKUP($I382,各类选项!$N$2:$N$22,各类选项!R$2:R$22))</f>
        <v/>
      </c>
      <c r="AL382" s="139"/>
      <c r="AM382" s="127"/>
      <c r="AN382" s="128"/>
      <c r="AO382" s="128"/>
      <c r="AP382" s="128"/>
      <c r="AQ382" s="128"/>
      <c r="AR382" s="128"/>
      <c r="AS382" s="126" t="str">
        <f>IF(原始数据!L382="","",原始数据!L382)</f>
        <v/>
      </c>
      <c r="AT382" s="126" t="str">
        <f>IF(原始数据!AZ382="","",原始数据!AZ382)</f>
        <v/>
      </c>
      <c r="AU382" s="137"/>
      <c r="AV382" s="137"/>
      <c r="AW382" s="137"/>
      <c r="AX382" s="137"/>
      <c r="AY382" s="138"/>
      <c r="AZ382" s="133"/>
      <c r="BA382" s="133"/>
      <c r="BB382" s="95"/>
      <c r="BC382" s="95"/>
    </row>
    <row r="383" spans="1:55">
      <c r="A383" s="115">
        <f>输入错误检查!B382+_xlfn.IFS(K383="",0,K383=0,0,K383=1,1)</f>
        <v>0</v>
      </c>
      <c r="C383" s="125" t="str">
        <f>IF(原始数据!B383="","",原始数据!B383)</f>
        <v/>
      </c>
      <c r="D383" s="125" t="str">
        <f>IF(原始数据!C383="","",原始数据!C383)</f>
        <v/>
      </c>
      <c r="E383" s="125" t="str">
        <f>IF(原始数据!D383="","",原始数据!D383)</f>
        <v/>
      </c>
      <c r="F383" s="125" t="str">
        <f>IF(原始数据!E383="","",原始数据!E383)</f>
        <v/>
      </c>
      <c r="G383" s="125" t="str">
        <f>IF(原始数据!F383="","",原始数据!F383)</f>
        <v/>
      </c>
      <c r="H383" s="125">
        <f>IF(原始数据!G383="","",原始数据!G383)</f>
        <v>5</v>
      </c>
      <c r="I383" s="125" t="str">
        <f>原始数据!J383</f>
        <v/>
      </c>
      <c r="J383" s="125" t="str">
        <f>IF((原始数据!V383)="","",4-原始数据!V383)</f>
        <v/>
      </c>
      <c r="K383" s="125" t="str">
        <f t="shared" si="12"/>
        <v/>
      </c>
      <c r="L383" s="125">
        <f t="shared" si="13"/>
        <v>0</v>
      </c>
      <c r="M383" s="126" t="str">
        <f>IF(I383="","",_xlfn.XLOOKUP($I383,各类选项!$N$2:$N$22,各类选项!O$2:O$22))</f>
        <v/>
      </c>
      <c r="N383" s="139"/>
      <c r="O383" s="129"/>
      <c r="P383" s="130"/>
      <c r="Q383" s="130"/>
      <c r="R383" s="130"/>
      <c r="S383" s="130"/>
      <c r="T383" s="130"/>
      <c r="U383" s="126" t="str">
        <f>IF(I383="","",_xlfn.XLOOKUP($I383,各类选项!$N$2:$N$22,各类选项!P$2:P$22))</f>
        <v/>
      </c>
      <c r="V383" s="139"/>
      <c r="W383" s="127"/>
      <c r="X383" s="128"/>
      <c r="Y383" s="128"/>
      <c r="Z383" s="128"/>
      <c r="AA383" s="128"/>
      <c r="AB383" s="128"/>
      <c r="AC383" s="126" t="str">
        <f>IF(I383="","",_xlfn.XLOOKUP($I383,各类选项!$N$2:$N$22,各类选项!Q$2:Q$22))</f>
        <v/>
      </c>
      <c r="AD383" s="139"/>
      <c r="AE383" s="129"/>
      <c r="AF383" s="130"/>
      <c r="AG383" s="130"/>
      <c r="AH383" s="130"/>
      <c r="AI383" s="130"/>
      <c r="AJ383" s="130"/>
      <c r="AK383" s="126" t="str">
        <f>IF(I383="","",_xlfn.XLOOKUP($I383,各类选项!$N$2:$N$22,各类选项!R$2:R$22))</f>
        <v/>
      </c>
      <c r="AL383" s="139"/>
      <c r="AM383" s="127"/>
      <c r="AN383" s="128"/>
      <c r="AO383" s="128"/>
      <c r="AP383" s="128"/>
      <c r="AQ383" s="128"/>
      <c r="AR383" s="128"/>
      <c r="AS383" s="126" t="str">
        <f>IF(原始数据!L383="","",原始数据!L383)</f>
        <v/>
      </c>
      <c r="AT383" s="126" t="str">
        <f>IF(原始数据!AZ383="","",原始数据!AZ383)</f>
        <v/>
      </c>
      <c r="AU383" s="137"/>
      <c r="AV383" s="137"/>
      <c r="AW383" s="137"/>
      <c r="AX383" s="137"/>
      <c r="AY383" s="138"/>
      <c r="AZ383" s="133"/>
      <c r="BA383" s="133"/>
    </row>
    <row r="384" spans="1:55">
      <c r="A384" s="115">
        <f>输入错误检查!B383+_xlfn.IFS(K384="",0,K384=0,0,K384=1,1)</f>
        <v>0</v>
      </c>
      <c r="C384" s="125" t="str">
        <f>IF(原始数据!B384="","",原始数据!B384)</f>
        <v/>
      </c>
      <c r="D384" s="125" t="str">
        <f>IF(原始数据!C384="","",原始数据!C384)</f>
        <v/>
      </c>
      <c r="E384" s="125" t="str">
        <f>IF(原始数据!D384="","",原始数据!D384)</f>
        <v/>
      </c>
      <c r="F384" s="125" t="str">
        <f>IF(原始数据!E384="","",原始数据!E384)</f>
        <v/>
      </c>
      <c r="G384" s="125" t="str">
        <f>IF(原始数据!F384="","",原始数据!F384)</f>
        <v/>
      </c>
      <c r="H384" s="125">
        <f>IF(原始数据!G384="","",原始数据!G384)</f>
        <v>5</v>
      </c>
      <c r="I384" s="125" t="str">
        <f>原始数据!J384</f>
        <v/>
      </c>
      <c r="J384" s="125" t="str">
        <f>IF((原始数据!V384)="","",4-原始数据!V384)</f>
        <v/>
      </c>
      <c r="K384" s="125" t="str">
        <f t="shared" si="12"/>
        <v/>
      </c>
      <c r="L384" s="125">
        <f t="shared" si="13"/>
        <v>0</v>
      </c>
      <c r="M384" s="126" t="str">
        <f>IF(I384="","",_xlfn.XLOOKUP($I384,各类选项!$N$2:$N$22,各类选项!O$2:O$22))</f>
        <v/>
      </c>
      <c r="N384" s="139"/>
      <c r="O384" s="129"/>
      <c r="P384" s="130"/>
      <c r="Q384" s="130"/>
      <c r="R384" s="130"/>
      <c r="S384" s="130"/>
      <c r="T384" s="130"/>
      <c r="U384" s="126" t="str">
        <f>IF(I384="","",_xlfn.XLOOKUP($I384,各类选项!$N$2:$N$22,各类选项!P$2:P$22))</f>
        <v/>
      </c>
      <c r="V384" s="139"/>
      <c r="W384" s="127"/>
      <c r="X384" s="128"/>
      <c r="Y384" s="128"/>
      <c r="Z384" s="128"/>
      <c r="AA384" s="128"/>
      <c r="AB384" s="128"/>
      <c r="AC384" s="126" t="str">
        <f>IF(I384="","",_xlfn.XLOOKUP($I384,各类选项!$N$2:$N$22,各类选项!Q$2:Q$22))</f>
        <v/>
      </c>
      <c r="AD384" s="139"/>
      <c r="AE384" s="129"/>
      <c r="AF384" s="130"/>
      <c r="AG384" s="130"/>
      <c r="AH384" s="130"/>
      <c r="AI384" s="130"/>
      <c r="AJ384" s="130"/>
      <c r="AK384" s="126" t="str">
        <f>IF(I384="","",_xlfn.XLOOKUP($I384,各类选项!$N$2:$N$22,各类选项!R$2:R$22))</f>
        <v/>
      </c>
      <c r="AL384" s="139"/>
      <c r="AM384" s="127"/>
      <c r="AN384" s="128"/>
      <c r="AO384" s="128"/>
      <c r="AP384" s="128"/>
      <c r="AQ384" s="128"/>
      <c r="AR384" s="128"/>
      <c r="AS384" s="126" t="str">
        <f>IF(原始数据!L384="","",原始数据!L384)</f>
        <v/>
      </c>
      <c r="AT384" s="126" t="str">
        <f>IF(原始数据!AZ384="","",原始数据!AZ384)</f>
        <v/>
      </c>
      <c r="AU384" s="137"/>
      <c r="AV384" s="137"/>
      <c r="AW384" s="137"/>
      <c r="AX384" s="137"/>
      <c r="AY384" s="138"/>
      <c r="AZ384" s="133"/>
      <c r="BA384" s="133"/>
    </row>
    <row r="385" spans="1:55">
      <c r="A385" s="115">
        <f>输入错误检查!B384+_xlfn.IFS(K385="",0,K385=0,0,K385=1,1)</f>
        <v>0</v>
      </c>
      <c r="C385" s="125" t="str">
        <f>IF(原始数据!B385="","",原始数据!B385)</f>
        <v/>
      </c>
      <c r="D385" s="125" t="str">
        <f>IF(原始数据!C385="","",原始数据!C385)</f>
        <v/>
      </c>
      <c r="E385" s="125" t="str">
        <f>IF(原始数据!D385="","",原始数据!D385)</f>
        <v/>
      </c>
      <c r="F385" s="125" t="str">
        <f>IF(原始数据!E385="","",原始数据!E385)</f>
        <v/>
      </c>
      <c r="G385" s="125" t="str">
        <f>IF(原始数据!F385="","",原始数据!F385)</f>
        <v/>
      </c>
      <c r="H385" s="125" t="str">
        <f>IF(原始数据!G385="","",原始数据!G385)</f>
        <v>加</v>
      </c>
      <c r="I385" s="125" t="str">
        <f>原始数据!J385</f>
        <v/>
      </c>
      <c r="J385" s="125" t="str">
        <f>IF((原始数据!V385)="","",4-原始数据!V385)</f>
        <v/>
      </c>
      <c r="K385" s="125" t="str">
        <f t="shared" si="12"/>
        <v/>
      </c>
      <c r="L385" s="125">
        <f t="shared" si="13"/>
        <v>0</v>
      </c>
      <c r="M385" s="126" t="str">
        <f>IF(I385="","",_xlfn.XLOOKUP($I385,各类选项!$N$2:$N$22,各类选项!O$2:O$22))</f>
        <v/>
      </c>
      <c r="N385" s="139"/>
      <c r="O385" s="129"/>
      <c r="P385" s="130"/>
      <c r="Q385" s="130"/>
      <c r="R385" s="130"/>
      <c r="S385" s="130"/>
      <c r="T385" s="130"/>
      <c r="U385" s="126" t="str">
        <f>IF(I385="","",_xlfn.XLOOKUP($I385,各类选项!$N$2:$N$22,各类选项!P$2:P$22))</f>
        <v/>
      </c>
      <c r="V385" s="139"/>
      <c r="W385" s="127"/>
      <c r="X385" s="128"/>
      <c r="Y385" s="128"/>
      <c r="Z385" s="128"/>
      <c r="AA385" s="128"/>
      <c r="AB385" s="128"/>
      <c r="AC385" s="126" t="str">
        <f>IF(I385="","",_xlfn.XLOOKUP($I385,各类选项!$N$2:$N$22,各类选项!Q$2:Q$22))</f>
        <v/>
      </c>
      <c r="AD385" s="139"/>
      <c r="AE385" s="129"/>
      <c r="AF385" s="130"/>
      <c r="AG385" s="130"/>
      <c r="AH385" s="130"/>
      <c r="AI385" s="130"/>
      <c r="AJ385" s="130"/>
      <c r="AK385" s="126" t="str">
        <f>IF(I385="","",_xlfn.XLOOKUP($I385,各类选项!$N$2:$N$22,各类选项!R$2:R$22))</f>
        <v/>
      </c>
      <c r="AL385" s="139"/>
      <c r="AM385" s="127"/>
      <c r="AN385" s="128"/>
      <c r="AO385" s="128"/>
      <c r="AP385" s="128"/>
      <c r="AQ385" s="128"/>
      <c r="AR385" s="128"/>
      <c r="AS385" s="126" t="str">
        <f>IF(原始数据!L385="","",原始数据!L385)</f>
        <v/>
      </c>
      <c r="AT385" s="126" t="str">
        <f>IF(原始数据!AZ385="","",原始数据!AZ385)</f>
        <v/>
      </c>
      <c r="AU385" s="137"/>
      <c r="AV385" s="137"/>
      <c r="AW385" s="137"/>
      <c r="AX385" s="137"/>
      <c r="AY385" s="138"/>
      <c r="AZ385" s="133"/>
      <c r="BA385" s="133"/>
    </row>
    <row r="386" spans="1:55">
      <c r="A386" s="115">
        <f>输入错误检查!B385+_xlfn.IFS(K386="",0,K386=0,0,K386=1,1)</f>
        <v>0</v>
      </c>
      <c r="C386" s="125" t="str">
        <f>IF(原始数据!B386="","",原始数据!B386)</f>
        <v/>
      </c>
      <c r="D386" s="125" t="str">
        <f>IF(原始数据!C386="","",原始数据!C386)</f>
        <v/>
      </c>
      <c r="E386" s="125" t="str">
        <f>IF(原始数据!D386="","",原始数据!D386)</f>
        <v/>
      </c>
      <c r="F386" s="125" t="str">
        <f>IF(原始数据!E386="","",原始数据!E386)</f>
        <v/>
      </c>
      <c r="G386" s="125" t="str">
        <f>IF(原始数据!F386="","",原始数据!F386)</f>
        <v/>
      </c>
      <c r="H386" s="125" t="str">
        <f>IF(原始数据!G386="","",原始数据!G386)</f>
        <v>加</v>
      </c>
      <c r="I386" s="125" t="str">
        <f>原始数据!J386</f>
        <v/>
      </c>
      <c r="J386" s="125" t="str">
        <f>IF((原始数据!V386)="","",4-原始数据!V386)</f>
        <v/>
      </c>
      <c r="K386" s="125" t="str">
        <f t="shared" si="12"/>
        <v/>
      </c>
      <c r="L386" s="125">
        <f t="shared" si="13"/>
        <v>0</v>
      </c>
      <c r="M386" s="126" t="str">
        <f>IF(I386="","",_xlfn.XLOOKUP($I386,各类选项!$N$2:$N$22,各类选项!O$2:O$22))</f>
        <v/>
      </c>
      <c r="N386" s="139"/>
      <c r="O386" s="129"/>
      <c r="P386" s="130"/>
      <c r="Q386" s="130"/>
      <c r="R386" s="130"/>
      <c r="S386" s="130"/>
      <c r="T386" s="130"/>
      <c r="U386" s="126" t="str">
        <f>IF(I386="","",_xlfn.XLOOKUP($I386,各类选项!$N$2:$N$22,各类选项!P$2:P$22))</f>
        <v/>
      </c>
      <c r="V386" s="139"/>
      <c r="W386" s="127"/>
      <c r="X386" s="128"/>
      <c r="Y386" s="128"/>
      <c r="Z386" s="128"/>
      <c r="AA386" s="128"/>
      <c r="AB386" s="128"/>
      <c r="AC386" s="126" t="str">
        <f>IF(I386="","",_xlfn.XLOOKUP($I386,各类选项!$N$2:$N$22,各类选项!Q$2:Q$22))</f>
        <v/>
      </c>
      <c r="AD386" s="139"/>
      <c r="AE386" s="129"/>
      <c r="AF386" s="130"/>
      <c r="AG386" s="130"/>
      <c r="AH386" s="130"/>
      <c r="AI386" s="130"/>
      <c r="AJ386" s="130"/>
      <c r="AK386" s="126" t="str">
        <f>IF(I386="","",_xlfn.XLOOKUP($I386,各类选项!$N$2:$N$22,各类选项!R$2:R$22))</f>
        <v/>
      </c>
      <c r="AL386" s="139"/>
      <c r="AM386" s="127"/>
      <c r="AN386" s="128"/>
      <c r="AO386" s="128"/>
      <c r="AP386" s="128"/>
      <c r="AQ386" s="128"/>
      <c r="AR386" s="128"/>
      <c r="AS386" s="126" t="str">
        <f>IF(原始数据!L386="","",原始数据!L386)</f>
        <v/>
      </c>
      <c r="AT386" s="126" t="str">
        <f>IF(原始数据!AZ386="","",原始数据!AZ386)</f>
        <v/>
      </c>
      <c r="AU386" s="137"/>
      <c r="AV386" s="137"/>
      <c r="AW386" s="137"/>
      <c r="AX386" s="137"/>
      <c r="AY386" s="138"/>
      <c r="AZ386" s="133"/>
      <c r="BA386" s="133"/>
    </row>
    <row r="387" spans="1:55">
      <c r="A387" s="115">
        <f>输入错误检查!B386+_xlfn.IFS(K387="",0,K387=0,0,K387=1,1)</f>
        <v>0</v>
      </c>
      <c r="C387" s="125" t="str">
        <f>IF(原始数据!B387="","",原始数据!B387)</f>
        <v/>
      </c>
      <c r="D387" s="125" t="str">
        <f>IF(原始数据!C387="","",原始数据!C387)</f>
        <v/>
      </c>
      <c r="E387" s="125" t="str">
        <f>IF(原始数据!D387="","",原始数据!D387)</f>
        <v/>
      </c>
      <c r="F387" s="125" t="str">
        <f>IF(原始数据!E387="","",原始数据!E387)</f>
        <v/>
      </c>
      <c r="G387" s="125" t="str">
        <f>IF(原始数据!F387="","",原始数据!F387)</f>
        <v/>
      </c>
      <c r="H387" s="125">
        <f>IF(原始数据!G387="","",原始数据!G387)</f>
        <v>1</v>
      </c>
      <c r="I387" s="125" t="str">
        <f>原始数据!J387</f>
        <v/>
      </c>
      <c r="J387" s="125" t="str">
        <f>IF((原始数据!V387)="","",4-原始数据!V387)</f>
        <v/>
      </c>
      <c r="K387" s="125" t="str">
        <f t="shared" si="12"/>
        <v/>
      </c>
      <c r="L387" s="125">
        <f t="shared" si="13"/>
        <v>0</v>
      </c>
      <c r="M387" s="126" t="str">
        <f>IF(I387="","",_xlfn.XLOOKUP($I387,各类选项!$N$2:$N$22,各类选项!O$2:O$22))</f>
        <v/>
      </c>
      <c r="N387" s="126"/>
      <c r="O387" s="127"/>
      <c r="P387" s="128"/>
      <c r="Q387" s="128"/>
      <c r="R387" s="128"/>
      <c r="S387" s="128"/>
      <c r="T387" s="128"/>
      <c r="U387" s="126" t="str">
        <f>IF(I387="","",_xlfn.XLOOKUP($I387,各类选项!$N$2:$N$22,各类选项!P$2:P$22))</f>
        <v/>
      </c>
      <c r="V387" s="126"/>
      <c r="W387" s="129"/>
      <c r="X387" s="130"/>
      <c r="Y387" s="130"/>
      <c r="Z387" s="130"/>
      <c r="AA387" s="130"/>
      <c r="AB387" s="130"/>
      <c r="AC387" s="126" t="str">
        <f>IF(I387="","",_xlfn.XLOOKUP($I387,各类选项!$N$2:$N$22,各类选项!Q$2:Q$22))</f>
        <v/>
      </c>
      <c r="AD387" s="126"/>
      <c r="AE387" s="127"/>
      <c r="AF387" s="128"/>
      <c r="AG387" s="128"/>
      <c r="AH387" s="128"/>
      <c r="AI387" s="128"/>
      <c r="AJ387" s="128"/>
      <c r="AK387" s="126" t="str">
        <f>IF(I387="","",_xlfn.XLOOKUP($I387,各类选项!$N$2:$N$22,各类选项!R$2:R$22))</f>
        <v/>
      </c>
      <c r="AL387" s="126"/>
      <c r="AM387" s="129"/>
      <c r="AN387" s="130"/>
      <c r="AO387" s="130"/>
      <c r="AP387" s="130"/>
      <c r="AQ387" s="130"/>
      <c r="AR387" s="130"/>
      <c r="AS387" s="126" t="str">
        <f>IF(原始数据!L387="","",原始数据!L387)</f>
        <v/>
      </c>
      <c r="AT387" s="126" t="str">
        <f>IF(原始数据!AZ387="","",原始数据!AZ387)</f>
        <v/>
      </c>
      <c r="AU387" s="131"/>
      <c r="AV387" s="131"/>
      <c r="AW387" s="131"/>
      <c r="AX387" s="131"/>
      <c r="AY387" s="132"/>
      <c r="AZ387" s="133"/>
      <c r="BA387" s="133"/>
      <c r="BB387" s="134"/>
      <c r="BC387" s="134"/>
    </row>
    <row r="388" spans="1:55">
      <c r="A388" s="115">
        <f>输入错误检查!B387+_xlfn.IFS(K388="",0,K388=0,0,K388=1,1)</f>
        <v>0</v>
      </c>
      <c r="C388" s="125" t="str">
        <f>IF(原始数据!B388="","",原始数据!B388)</f>
        <v/>
      </c>
      <c r="D388" s="125" t="str">
        <f>IF(原始数据!C388="","",原始数据!C388)</f>
        <v/>
      </c>
      <c r="E388" s="125" t="str">
        <f>IF(原始数据!D388="","",原始数据!D388)</f>
        <v/>
      </c>
      <c r="F388" s="125" t="str">
        <f>IF(原始数据!E388="","",原始数据!E388)</f>
        <v/>
      </c>
      <c r="G388" s="125" t="str">
        <f>IF(原始数据!F388="","",原始数据!F388)</f>
        <v/>
      </c>
      <c r="H388" s="125">
        <f>IF(原始数据!G388="","",原始数据!G388)</f>
        <v>1</v>
      </c>
      <c r="I388" s="125" t="str">
        <f>原始数据!J388</f>
        <v/>
      </c>
      <c r="J388" s="125" t="str">
        <f>IF((原始数据!V388)="","",4-原始数据!V388)</f>
        <v/>
      </c>
      <c r="K388" s="125" t="str">
        <f t="shared" si="12"/>
        <v/>
      </c>
      <c r="L388" s="125">
        <f t="shared" si="13"/>
        <v>0</v>
      </c>
      <c r="M388" s="126" t="str">
        <f>IF(I388="","",_xlfn.XLOOKUP($I388,各类选项!$N$2:$N$22,各类选项!O$2:O$22))</f>
        <v/>
      </c>
      <c r="N388" s="126"/>
      <c r="O388" s="127"/>
      <c r="P388" s="128"/>
      <c r="Q388" s="128"/>
      <c r="R388" s="128"/>
      <c r="S388" s="128"/>
      <c r="T388" s="128"/>
      <c r="U388" s="126" t="str">
        <f>IF(I388="","",_xlfn.XLOOKUP($I388,各类选项!$N$2:$N$22,各类选项!P$2:P$22))</f>
        <v/>
      </c>
      <c r="V388" s="126"/>
      <c r="W388" s="129"/>
      <c r="X388" s="130"/>
      <c r="Y388" s="130"/>
      <c r="Z388" s="130"/>
      <c r="AA388" s="130"/>
      <c r="AB388" s="130"/>
      <c r="AC388" s="126" t="str">
        <f>IF(I388="","",_xlfn.XLOOKUP($I388,各类选项!$N$2:$N$22,各类选项!Q$2:Q$22))</f>
        <v/>
      </c>
      <c r="AD388" s="126"/>
      <c r="AE388" s="127"/>
      <c r="AF388" s="128"/>
      <c r="AG388" s="128"/>
      <c r="AH388" s="128"/>
      <c r="AI388" s="128"/>
      <c r="AJ388" s="128"/>
      <c r="AK388" s="126" t="str">
        <f>IF(I388="","",_xlfn.XLOOKUP($I388,各类选项!$N$2:$N$22,各类选项!R$2:R$22))</f>
        <v/>
      </c>
      <c r="AL388" s="126"/>
      <c r="AM388" s="129"/>
      <c r="AN388" s="130"/>
      <c r="AO388" s="130"/>
      <c r="AP388" s="130"/>
      <c r="AQ388" s="130"/>
      <c r="AR388" s="130"/>
      <c r="AS388" s="126" t="str">
        <f>IF(原始数据!L388="","",原始数据!L388)</f>
        <v/>
      </c>
      <c r="AT388" s="126" t="str">
        <f>IF(原始数据!AZ388="","",原始数据!AZ388)</f>
        <v/>
      </c>
      <c r="AU388" s="131"/>
      <c r="AV388" s="131"/>
      <c r="AW388" s="131"/>
      <c r="AX388" s="131"/>
      <c r="AY388" s="132"/>
      <c r="AZ388" s="133"/>
      <c r="BA388" s="133"/>
      <c r="BB388" s="95"/>
      <c r="BC388" s="95"/>
    </row>
    <row r="389" spans="1:55">
      <c r="A389" s="115">
        <f>输入错误检查!B388+_xlfn.IFS(K389="",0,K389=0,0,K389=1,1)</f>
        <v>0</v>
      </c>
      <c r="C389" s="125" t="str">
        <f>IF(原始数据!B389="","",原始数据!B389)</f>
        <v/>
      </c>
      <c r="D389" s="125" t="str">
        <f>IF(原始数据!C389="","",原始数据!C389)</f>
        <v/>
      </c>
      <c r="E389" s="125" t="str">
        <f>IF(原始数据!D389="","",原始数据!D389)</f>
        <v/>
      </c>
      <c r="F389" s="125" t="str">
        <f>IF(原始数据!E389="","",原始数据!E389)</f>
        <v/>
      </c>
      <c r="G389" s="125" t="str">
        <f>IF(原始数据!F389="","",原始数据!F389)</f>
        <v/>
      </c>
      <c r="H389" s="125">
        <f>IF(原始数据!G389="","",原始数据!G389)</f>
        <v>2</v>
      </c>
      <c r="I389" s="125" t="str">
        <f>原始数据!J389</f>
        <v/>
      </c>
      <c r="J389" s="125" t="str">
        <f>IF((原始数据!V389)="","",4-原始数据!V389)</f>
        <v/>
      </c>
      <c r="K389" s="125" t="str">
        <f t="shared" si="12"/>
        <v/>
      </c>
      <c r="L389" s="125">
        <f t="shared" si="13"/>
        <v>0</v>
      </c>
      <c r="M389" s="126" t="str">
        <f>IF(I389="","",_xlfn.XLOOKUP($I389,各类选项!$N$2:$N$22,各类选项!O$2:O$22))</f>
        <v/>
      </c>
      <c r="N389" s="126"/>
      <c r="O389" s="127"/>
      <c r="P389" s="128"/>
      <c r="Q389" s="128"/>
      <c r="R389" s="128"/>
      <c r="S389" s="128"/>
      <c r="T389" s="128"/>
      <c r="U389" s="126" t="str">
        <f>IF(I389="","",_xlfn.XLOOKUP($I389,各类选项!$N$2:$N$22,各类选项!P$2:P$22))</f>
        <v/>
      </c>
      <c r="V389" s="126"/>
      <c r="W389" s="129"/>
      <c r="X389" s="130"/>
      <c r="Y389" s="130"/>
      <c r="Z389" s="130"/>
      <c r="AA389" s="130"/>
      <c r="AB389" s="130"/>
      <c r="AC389" s="126" t="str">
        <f>IF(I389="","",_xlfn.XLOOKUP($I389,各类选项!$N$2:$N$22,各类选项!Q$2:Q$22))</f>
        <v/>
      </c>
      <c r="AD389" s="126"/>
      <c r="AE389" s="127"/>
      <c r="AF389" s="128"/>
      <c r="AG389" s="128"/>
      <c r="AH389" s="128"/>
      <c r="AI389" s="128"/>
      <c r="AJ389" s="128"/>
      <c r="AK389" s="126" t="str">
        <f>IF(I389="","",_xlfn.XLOOKUP($I389,各类选项!$N$2:$N$22,各类选项!R$2:R$22))</f>
        <v/>
      </c>
      <c r="AL389" s="126"/>
      <c r="AM389" s="129"/>
      <c r="AN389" s="130"/>
      <c r="AO389" s="130"/>
      <c r="AP389" s="130"/>
      <c r="AQ389" s="130"/>
      <c r="AR389" s="130"/>
      <c r="AS389" s="126" t="str">
        <f>IF(原始数据!L389="","",原始数据!L389)</f>
        <v/>
      </c>
      <c r="AT389" s="126" t="str">
        <f>IF(原始数据!AZ389="","",原始数据!AZ389)</f>
        <v/>
      </c>
      <c r="AU389" s="131"/>
      <c r="AV389" s="131"/>
      <c r="AW389" s="131"/>
      <c r="AX389" s="131"/>
      <c r="AY389" s="132"/>
      <c r="AZ389" s="133"/>
      <c r="BA389" s="133"/>
      <c r="BB389" s="95"/>
      <c r="BC389" s="95"/>
    </row>
    <row r="390" spans="1:55">
      <c r="A390" s="115">
        <f>输入错误检查!B389+_xlfn.IFS(K390="",0,K390=0,0,K390=1,1)</f>
        <v>0</v>
      </c>
      <c r="C390" s="125" t="str">
        <f>IF(原始数据!B390="","",原始数据!B390)</f>
        <v/>
      </c>
      <c r="D390" s="125" t="str">
        <f>IF(原始数据!C390="","",原始数据!C390)</f>
        <v/>
      </c>
      <c r="E390" s="125" t="str">
        <f>IF(原始数据!D390="","",原始数据!D390)</f>
        <v/>
      </c>
      <c r="F390" s="125" t="str">
        <f>IF(原始数据!E390="","",原始数据!E390)</f>
        <v/>
      </c>
      <c r="G390" s="125" t="str">
        <f>IF(原始数据!F390="","",原始数据!F390)</f>
        <v/>
      </c>
      <c r="H390" s="125">
        <f>IF(原始数据!G390="","",原始数据!G390)</f>
        <v>2</v>
      </c>
      <c r="I390" s="125" t="str">
        <f>原始数据!J390</f>
        <v/>
      </c>
      <c r="J390" s="125" t="str">
        <f>IF((原始数据!V390)="","",4-原始数据!V390)</f>
        <v/>
      </c>
      <c r="K390" s="125" t="str">
        <f t="shared" si="12"/>
        <v/>
      </c>
      <c r="L390" s="125">
        <f t="shared" si="13"/>
        <v>0</v>
      </c>
      <c r="M390" s="126" t="str">
        <f>IF(I390="","",_xlfn.XLOOKUP($I390,各类选项!$N$2:$N$22,各类选项!O$2:O$22))</f>
        <v/>
      </c>
      <c r="N390" s="126"/>
      <c r="O390" s="127"/>
      <c r="P390" s="128"/>
      <c r="Q390" s="128"/>
      <c r="R390" s="128"/>
      <c r="S390" s="128"/>
      <c r="T390" s="128"/>
      <c r="U390" s="126" t="str">
        <f>IF(I390="","",_xlfn.XLOOKUP($I390,各类选项!$N$2:$N$22,各类选项!P$2:P$22))</f>
        <v/>
      </c>
      <c r="V390" s="126"/>
      <c r="W390" s="129"/>
      <c r="X390" s="130"/>
      <c r="Y390" s="130"/>
      <c r="Z390" s="130"/>
      <c r="AA390" s="130"/>
      <c r="AB390" s="130"/>
      <c r="AC390" s="126" t="str">
        <f>IF(I390="","",_xlfn.XLOOKUP($I390,各类选项!$N$2:$N$22,各类选项!Q$2:Q$22))</f>
        <v/>
      </c>
      <c r="AD390" s="126"/>
      <c r="AE390" s="127"/>
      <c r="AF390" s="128"/>
      <c r="AG390" s="128"/>
      <c r="AH390" s="128"/>
      <c r="AI390" s="128"/>
      <c r="AJ390" s="128"/>
      <c r="AK390" s="126" t="str">
        <f>IF(I390="","",_xlfn.XLOOKUP($I390,各类选项!$N$2:$N$22,各类选项!R$2:R$22))</f>
        <v/>
      </c>
      <c r="AL390" s="126"/>
      <c r="AM390" s="129"/>
      <c r="AN390" s="130"/>
      <c r="AO390" s="130"/>
      <c r="AP390" s="130"/>
      <c r="AQ390" s="130"/>
      <c r="AR390" s="130"/>
      <c r="AS390" s="126" t="str">
        <f>IF(原始数据!L390="","",原始数据!L390)</f>
        <v/>
      </c>
      <c r="AT390" s="126" t="str">
        <f>IF(原始数据!AZ390="","",原始数据!AZ390)</f>
        <v/>
      </c>
      <c r="AU390" s="131"/>
      <c r="AV390" s="131"/>
      <c r="AW390" s="131"/>
      <c r="AX390" s="131"/>
      <c r="AY390" s="132"/>
      <c r="AZ390" s="133"/>
      <c r="BA390" s="133"/>
      <c r="BB390" s="95"/>
      <c r="BC390" s="95"/>
    </row>
    <row r="391" spans="1:55">
      <c r="A391" s="115">
        <f>输入错误检查!B390+_xlfn.IFS(K391="",0,K391=0,0,K391=1,1)</f>
        <v>0</v>
      </c>
      <c r="C391" s="125" t="str">
        <f>IF(原始数据!B391="","",原始数据!B391)</f>
        <v/>
      </c>
      <c r="D391" s="125" t="str">
        <f>IF(原始数据!C391="","",原始数据!C391)</f>
        <v/>
      </c>
      <c r="E391" s="125" t="str">
        <f>IF(原始数据!D391="","",原始数据!D391)</f>
        <v/>
      </c>
      <c r="F391" s="125" t="str">
        <f>IF(原始数据!E391="","",原始数据!E391)</f>
        <v/>
      </c>
      <c r="G391" s="125" t="str">
        <f>IF(原始数据!F391="","",原始数据!F391)</f>
        <v/>
      </c>
      <c r="H391" s="125">
        <f>IF(原始数据!G391="","",原始数据!G391)</f>
        <v>3</v>
      </c>
      <c r="I391" s="125" t="str">
        <f>原始数据!J391</f>
        <v/>
      </c>
      <c r="J391" s="125" t="str">
        <f>IF((原始数据!V391)="","",4-原始数据!V391)</f>
        <v/>
      </c>
      <c r="K391" s="125" t="str">
        <f t="shared" si="12"/>
        <v/>
      </c>
      <c r="L391" s="125">
        <f t="shared" si="13"/>
        <v>0</v>
      </c>
      <c r="M391" s="126" t="str">
        <f>IF(I391="","",_xlfn.XLOOKUP($I391,各类选项!$N$2:$N$22,各类选项!O$2:O$22))</f>
        <v/>
      </c>
      <c r="N391" s="126"/>
      <c r="O391" s="127"/>
      <c r="P391" s="128"/>
      <c r="Q391" s="128"/>
      <c r="R391" s="128"/>
      <c r="S391" s="128"/>
      <c r="T391" s="128"/>
      <c r="U391" s="126" t="str">
        <f>IF(I391="","",_xlfn.XLOOKUP($I391,各类选项!$N$2:$N$22,各类选项!P$2:P$22))</f>
        <v/>
      </c>
      <c r="V391" s="126"/>
      <c r="W391" s="129"/>
      <c r="X391" s="130"/>
      <c r="Y391" s="130"/>
      <c r="Z391" s="130"/>
      <c r="AA391" s="130"/>
      <c r="AB391" s="130"/>
      <c r="AC391" s="126" t="str">
        <f>IF(I391="","",_xlfn.XLOOKUP($I391,各类选项!$N$2:$N$22,各类选项!Q$2:Q$22))</f>
        <v/>
      </c>
      <c r="AD391" s="126"/>
      <c r="AE391" s="127"/>
      <c r="AF391" s="128"/>
      <c r="AG391" s="128"/>
      <c r="AH391" s="128"/>
      <c r="AI391" s="128"/>
      <c r="AJ391" s="128"/>
      <c r="AK391" s="126" t="str">
        <f>IF(I391="","",_xlfn.XLOOKUP($I391,各类选项!$N$2:$N$22,各类选项!R$2:R$22))</f>
        <v/>
      </c>
      <c r="AL391" s="126"/>
      <c r="AM391" s="129"/>
      <c r="AN391" s="130"/>
      <c r="AO391" s="130"/>
      <c r="AP391" s="130"/>
      <c r="AQ391" s="130"/>
      <c r="AR391" s="130"/>
      <c r="AS391" s="126" t="str">
        <f>IF(原始数据!L391="","",原始数据!L391)</f>
        <v/>
      </c>
      <c r="AT391" s="126" t="str">
        <f>IF(原始数据!AZ391="","",原始数据!AZ391)</f>
        <v/>
      </c>
      <c r="AU391" s="131"/>
      <c r="AV391" s="131"/>
      <c r="AW391" s="131"/>
      <c r="AX391" s="131"/>
      <c r="AY391" s="132"/>
      <c r="AZ391" s="133"/>
      <c r="BA391" s="133"/>
      <c r="BB391" s="95"/>
      <c r="BC391" s="95"/>
    </row>
    <row r="392" spans="1:55">
      <c r="A392" s="115">
        <f>输入错误检查!B391+_xlfn.IFS(K392="",0,K392=0,0,K392=1,1)</f>
        <v>0</v>
      </c>
      <c r="C392" s="125" t="str">
        <f>IF(原始数据!B392="","",原始数据!B392)</f>
        <v/>
      </c>
      <c r="D392" s="125" t="str">
        <f>IF(原始数据!C392="","",原始数据!C392)</f>
        <v/>
      </c>
      <c r="E392" s="125" t="str">
        <f>IF(原始数据!D392="","",原始数据!D392)</f>
        <v/>
      </c>
      <c r="F392" s="125" t="str">
        <f>IF(原始数据!E392="","",原始数据!E392)</f>
        <v/>
      </c>
      <c r="G392" s="125" t="str">
        <f>IF(原始数据!F392="","",原始数据!F392)</f>
        <v/>
      </c>
      <c r="H392" s="125">
        <f>IF(原始数据!G392="","",原始数据!G392)</f>
        <v>3</v>
      </c>
      <c r="I392" s="125" t="str">
        <f>原始数据!J392</f>
        <v/>
      </c>
      <c r="J392" s="125" t="str">
        <f>IF((原始数据!V392)="","",4-原始数据!V392)</f>
        <v/>
      </c>
      <c r="K392" s="125" t="str">
        <f t="shared" si="12"/>
        <v/>
      </c>
      <c r="L392" s="125">
        <f t="shared" si="13"/>
        <v>0</v>
      </c>
      <c r="M392" s="126" t="str">
        <f>IF(I392="","",_xlfn.XLOOKUP($I392,各类选项!$N$2:$N$22,各类选项!O$2:O$22))</f>
        <v/>
      </c>
      <c r="N392" s="126"/>
      <c r="O392" s="127"/>
      <c r="P392" s="128"/>
      <c r="Q392" s="128"/>
      <c r="R392" s="128"/>
      <c r="S392" s="128"/>
      <c r="T392" s="128"/>
      <c r="U392" s="126" t="str">
        <f>IF(I392="","",_xlfn.XLOOKUP($I392,各类选项!$N$2:$N$22,各类选项!P$2:P$22))</f>
        <v/>
      </c>
      <c r="V392" s="126"/>
      <c r="W392" s="129"/>
      <c r="X392" s="130"/>
      <c r="Y392" s="130"/>
      <c r="Z392" s="130"/>
      <c r="AA392" s="130"/>
      <c r="AB392" s="130"/>
      <c r="AC392" s="126" t="str">
        <f>IF(I392="","",_xlfn.XLOOKUP($I392,各类选项!$N$2:$N$22,各类选项!Q$2:Q$22))</f>
        <v/>
      </c>
      <c r="AD392" s="126"/>
      <c r="AE392" s="127"/>
      <c r="AF392" s="128"/>
      <c r="AG392" s="128"/>
      <c r="AH392" s="128"/>
      <c r="AI392" s="128"/>
      <c r="AJ392" s="128"/>
      <c r="AK392" s="126" t="str">
        <f>IF(I392="","",_xlfn.XLOOKUP($I392,各类选项!$N$2:$N$22,各类选项!R$2:R$22))</f>
        <v/>
      </c>
      <c r="AL392" s="126"/>
      <c r="AM392" s="129"/>
      <c r="AN392" s="130"/>
      <c r="AO392" s="130"/>
      <c r="AP392" s="130"/>
      <c r="AQ392" s="130"/>
      <c r="AR392" s="130"/>
      <c r="AS392" s="126" t="str">
        <f>IF(原始数据!L392="","",原始数据!L392)</f>
        <v/>
      </c>
      <c r="AT392" s="126" t="str">
        <f>IF(原始数据!AZ392="","",原始数据!AZ392)</f>
        <v/>
      </c>
      <c r="AU392" s="131"/>
      <c r="AV392" s="131"/>
      <c r="AW392" s="131"/>
      <c r="AX392" s="131"/>
      <c r="AY392" s="132"/>
      <c r="AZ392" s="133"/>
      <c r="BA392" s="133"/>
      <c r="BB392" s="95"/>
      <c r="BC392" s="95"/>
    </row>
    <row r="393" spans="1:55">
      <c r="A393" s="115">
        <f>输入错误检查!B392+_xlfn.IFS(K393="",0,K393=0,0,K393=1,1)</f>
        <v>0</v>
      </c>
      <c r="C393" s="125" t="str">
        <f>IF(原始数据!B393="","",原始数据!B393)</f>
        <v/>
      </c>
      <c r="D393" s="125" t="str">
        <f>IF(原始数据!C393="","",原始数据!C393)</f>
        <v/>
      </c>
      <c r="E393" s="125" t="str">
        <f>IF(原始数据!D393="","",原始数据!D393)</f>
        <v/>
      </c>
      <c r="F393" s="125" t="str">
        <f>IF(原始数据!E393="","",原始数据!E393)</f>
        <v/>
      </c>
      <c r="G393" s="125" t="str">
        <f>IF(原始数据!F393="","",原始数据!F393)</f>
        <v/>
      </c>
      <c r="H393" s="125">
        <f>IF(原始数据!G393="","",原始数据!G393)</f>
        <v>4</v>
      </c>
      <c r="I393" s="125" t="str">
        <f>原始数据!J393</f>
        <v/>
      </c>
      <c r="J393" s="125" t="str">
        <f>IF((原始数据!V393)="","",4-原始数据!V393)</f>
        <v/>
      </c>
      <c r="K393" s="125" t="str">
        <f t="shared" si="12"/>
        <v/>
      </c>
      <c r="L393" s="125">
        <f t="shared" si="13"/>
        <v>0</v>
      </c>
      <c r="M393" s="126" t="str">
        <f>IF(I393="","",_xlfn.XLOOKUP($I393,各类选项!$N$2:$N$22,各类选项!O$2:O$22))</f>
        <v/>
      </c>
      <c r="N393" s="126"/>
      <c r="O393" s="127"/>
      <c r="P393" s="128"/>
      <c r="Q393" s="128"/>
      <c r="R393" s="128"/>
      <c r="S393" s="128"/>
      <c r="T393" s="128"/>
      <c r="U393" s="126" t="str">
        <f>IF(I393="","",_xlfn.XLOOKUP($I393,各类选项!$N$2:$N$22,各类选项!P$2:P$22))</f>
        <v/>
      </c>
      <c r="V393" s="126"/>
      <c r="W393" s="129"/>
      <c r="X393" s="130"/>
      <c r="Y393" s="130"/>
      <c r="Z393" s="130"/>
      <c r="AA393" s="130"/>
      <c r="AB393" s="130"/>
      <c r="AC393" s="126" t="str">
        <f>IF(I393="","",_xlfn.XLOOKUP($I393,各类选项!$N$2:$N$22,各类选项!Q$2:Q$22))</f>
        <v/>
      </c>
      <c r="AD393" s="126"/>
      <c r="AE393" s="127"/>
      <c r="AF393" s="128"/>
      <c r="AG393" s="128"/>
      <c r="AH393" s="128"/>
      <c r="AI393" s="128"/>
      <c r="AJ393" s="128"/>
      <c r="AK393" s="126" t="str">
        <f>IF(I393="","",_xlfn.XLOOKUP($I393,各类选项!$N$2:$N$22,各类选项!R$2:R$22))</f>
        <v/>
      </c>
      <c r="AL393" s="126"/>
      <c r="AM393" s="129"/>
      <c r="AN393" s="130"/>
      <c r="AO393" s="130"/>
      <c r="AP393" s="130"/>
      <c r="AQ393" s="130"/>
      <c r="AR393" s="130"/>
      <c r="AS393" s="126" t="str">
        <f>IF(原始数据!L393="","",原始数据!L393)</f>
        <v/>
      </c>
      <c r="AT393" s="126" t="str">
        <f>IF(原始数据!AZ393="","",原始数据!AZ393)</f>
        <v/>
      </c>
      <c r="AU393" s="131"/>
      <c r="AV393" s="131"/>
      <c r="AW393" s="131"/>
      <c r="AX393" s="131"/>
      <c r="AY393" s="132"/>
      <c r="AZ393" s="133"/>
      <c r="BA393" s="133"/>
      <c r="BB393" s="95"/>
      <c r="BC393" s="95"/>
    </row>
    <row r="394" spans="1:55">
      <c r="A394" s="115">
        <f>输入错误检查!B393+_xlfn.IFS(K394="",0,K394=0,0,K394=1,1)</f>
        <v>0</v>
      </c>
      <c r="C394" s="125" t="str">
        <f>IF(原始数据!B394="","",原始数据!B394)</f>
        <v/>
      </c>
      <c r="D394" s="125" t="str">
        <f>IF(原始数据!C394="","",原始数据!C394)</f>
        <v/>
      </c>
      <c r="E394" s="125" t="str">
        <f>IF(原始数据!D394="","",原始数据!D394)</f>
        <v/>
      </c>
      <c r="F394" s="125" t="str">
        <f>IF(原始数据!E394="","",原始数据!E394)</f>
        <v/>
      </c>
      <c r="G394" s="125" t="str">
        <f>IF(原始数据!F394="","",原始数据!F394)</f>
        <v/>
      </c>
      <c r="H394" s="125">
        <f>IF(原始数据!G394="","",原始数据!G394)</f>
        <v>4</v>
      </c>
      <c r="I394" s="125" t="str">
        <f>原始数据!J394</f>
        <v/>
      </c>
      <c r="J394" s="125" t="str">
        <f>IF((原始数据!V394)="","",4-原始数据!V394)</f>
        <v/>
      </c>
      <c r="K394" s="125" t="str">
        <f t="shared" ref="K394:K457" si="14">IF(J394="","",IF(_xlfn.IFS(L394&gt;2,"人",L394=2,"平",L394&lt;2,"屠")=J394,0,1))</f>
        <v/>
      </c>
      <c r="L394" s="125">
        <f t="shared" ref="L394:L457" si="15">COUNTIF(T394,"出门")+COUNTIF(AB394,"出门")+COUNTIF(AJ394,"出门")+COUNTIF(AR394,"出门")</f>
        <v>0</v>
      </c>
      <c r="M394" s="126" t="str">
        <f>IF(I394="","",_xlfn.XLOOKUP($I394,各类选项!$N$2:$N$22,各类选项!O$2:O$22))</f>
        <v/>
      </c>
      <c r="N394" s="126"/>
      <c r="O394" s="127"/>
      <c r="P394" s="128"/>
      <c r="Q394" s="128"/>
      <c r="R394" s="128"/>
      <c r="S394" s="128"/>
      <c r="T394" s="128"/>
      <c r="U394" s="126" t="str">
        <f>IF(I394="","",_xlfn.XLOOKUP($I394,各类选项!$N$2:$N$22,各类选项!P$2:P$22))</f>
        <v/>
      </c>
      <c r="V394" s="126"/>
      <c r="W394" s="129"/>
      <c r="X394" s="130"/>
      <c r="Y394" s="130"/>
      <c r="Z394" s="130"/>
      <c r="AA394" s="130"/>
      <c r="AB394" s="130"/>
      <c r="AC394" s="126" t="str">
        <f>IF(I394="","",_xlfn.XLOOKUP($I394,各类选项!$N$2:$N$22,各类选项!Q$2:Q$22))</f>
        <v/>
      </c>
      <c r="AD394" s="126"/>
      <c r="AE394" s="127"/>
      <c r="AF394" s="128"/>
      <c r="AG394" s="128"/>
      <c r="AH394" s="128"/>
      <c r="AI394" s="128"/>
      <c r="AJ394" s="128"/>
      <c r="AK394" s="126" t="str">
        <f>IF(I394="","",_xlfn.XLOOKUP($I394,各类选项!$N$2:$N$22,各类选项!R$2:R$22))</f>
        <v/>
      </c>
      <c r="AL394" s="126"/>
      <c r="AM394" s="129"/>
      <c r="AN394" s="130"/>
      <c r="AO394" s="130"/>
      <c r="AP394" s="130"/>
      <c r="AQ394" s="130"/>
      <c r="AR394" s="130"/>
      <c r="AS394" s="126" t="str">
        <f>IF(原始数据!L394="","",原始数据!L394)</f>
        <v/>
      </c>
      <c r="AT394" s="126" t="str">
        <f>IF(原始数据!AZ394="","",原始数据!AZ394)</f>
        <v/>
      </c>
      <c r="AU394" s="131"/>
      <c r="AV394" s="131"/>
      <c r="AW394" s="131"/>
      <c r="AX394" s="131"/>
      <c r="AY394" s="132"/>
      <c r="AZ394" s="133"/>
      <c r="BA394" s="133"/>
      <c r="BB394" s="95"/>
      <c r="BC394" s="95"/>
    </row>
    <row r="395" spans="1:55">
      <c r="A395" s="115">
        <f>输入错误检查!B394+_xlfn.IFS(K395="",0,K395=0,0,K395=1,1)</f>
        <v>0</v>
      </c>
      <c r="C395" s="125" t="str">
        <f>IF(原始数据!B395="","",原始数据!B395)</f>
        <v/>
      </c>
      <c r="D395" s="125" t="str">
        <f>IF(原始数据!C395="","",原始数据!C395)</f>
        <v/>
      </c>
      <c r="E395" s="125" t="str">
        <f>IF(原始数据!D395="","",原始数据!D395)</f>
        <v/>
      </c>
      <c r="F395" s="125" t="str">
        <f>IF(原始数据!E395="","",原始数据!E395)</f>
        <v/>
      </c>
      <c r="G395" s="125" t="str">
        <f>IF(原始数据!F395="","",原始数据!F395)</f>
        <v/>
      </c>
      <c r="H395" s="125">
        <f>IF(原始数据!G395="","",原始数据!G395)</f>
        <v>5</v>
      </c>
      <c r="I395" s="125" t="str">
        <f>原始数据!J395</f>
        <v/>
      </c>
      <c r="J395" s="125" t="str">
        <f>IF((原始数据!V395)="","",4-原始数据!V395)</f>
        <v/>
      </c>
      <c r="K395" s="125" t="str">
        <f t="shared" si="14"/>
        <v/>
      </c>
      <c r="L395" s="125">
        <f t="shared" si="15"/>
        <v>0</v>
      </c>
      <c r="M395" s="126" t="str">
        <f>IF(I395="","",_xlfn.XLOOKUP($I395,各类选项!$N$2:$N$22,各类选项!O$2:O$22))</f>
        <v/>
      </c>
      <c r="N395" s="126"/>
      <c r="O395" s="127"/>
      <c r="P395" s="128"/>
      <c r="Q395" s="128"/>
      <c r="R395" s="128"/>
      <c r="S395" s="128"/>
      <c r="T395" s="128"/>
      <c r="U395" s="126" t="str">
        <f>IF(I395="","",_xlfn.XLOOKUP($I395,各类选项!$N$2:$N$22,各类选项!P$2:P$22))</f>
        <v/>
      </c>
      <c r="V395" s="126"/>
      <c r="W395" s="129"/>
      <c r="X395" s="130"/>
      <c r="Y395" s="130"/>
      <c r="Z395" s="130"/>
      <c r="AA395" s="130"/>
      <c r="AB395" s="130"/>
      <c r="AC395" s="126" t="str">
        <f>IF(I395="","",_xlfn.XLOOKUP($I395,各类选项!$N$2:$N$22,各类选项!Q$2:Q$22))</f>
        <v/>
      </c>
      <c r="AD395" s="126"/>
      <c r="AE395" s="127"/>
      <c r="AF395" s="128"/>
      <c r="AG395" s="128"/>
      <c r="AH395" s="128"/>
      <c r="AI395" s="128"/>
      <c r="AJ395" s="128"/>
      <c r="AK395" s="126" t="str">
        <f>IF(I395="","",_xlfn.XLOOKUP($I395,各类选项!$N$2:$N$22,各类选项!R$2:R$22))</f>
        <v/>
      </c>
      <c r="AL395" s="126"/>
      <c r="AM395" s="129"/>
      <c r="AN395" s="130"/>
      <c r="AO395" s="130"/>
      <c r="AP395" s="130"/>
      <c r="AQ395" s="130"/>
      <c r="AR395" s="130"/>
      <c r="AS395" s="126" t="str">
        <f>IF(原始数据!L395="","",原始数据!L395)</f>
        <v/>
      </c>
      <c r="AT395" s="126" t="str">
        <f>IF(原始数据!AZ395="","",原始数据!AZ395)</f>
        <v/>
      </c>
      <c r="AU395" s="131"/>
      <c r="AV395" s="131"/>
      <c r="AW395" s="131"/>
      <c r="AX395" s="131"/>
      <c r="AY395" s="132"/>
      <c r="AZ395" s="133"/>
      <c r="BA395" s="133"/>
    </row>
    <row r="396" spans="1:55">
      <c r="A396" s="115">
        <f>输入错误检查!B395+_xlfn.IFS(K396="",0,K396=0,0,K396=1,1)</f>
        <v>0</v>
      </c>
      <c r="C396" s="125" t="str">
        <f>IF(原始数据!B396="","",原始数据!B396)</f>
        <v/>
      </c>
      <c r="D396" s="125" t="str">
        <f>IF(原始数据!C396="","",原始数据!C396)</f>
        <v/>
      </c>
      <c r="E396" s="125" t="str">
        <f>IF(原始数据!D396="","",原始数据!D396)</f>
        <v/>
      </c>
      <c r="F396" s="125" t="str">
        <f>IF(原始数据!E396="","",原始数据!E396)</f>
        <v/>
      </c>
      <c r="G396" s="125" t="str">
        <f>IF(原始数据!F396="","",原始数据!F396)</f>
        <v/>
      </c>
      <c r="H396" s="125">
        <f>IF(原始数据!G396="","",原始数据!G396)</f>
        <v>5</v>
      </c>
      <c r="I396" s="125" t="str">
        <f>原始数据!J396</f>
        <v/>
      </c>
      <c r="J396" s="125" t="str">
        <f>IF((原始数据!V396)="","",4-原始数据!V396)</f>
        <v/>
      </c>
      <c r="K396" s="125" t="str">
        <f t="shared" si="14"/>
        <v/>
      </c>
      <c r="L396" s="125">
        <f t="shared" si="15"/>
        <v>0</v>
      </c>
      <c r="M396" s="126" t="str">
        <f>IF(I396="","",_xlfn.XLOOKUP($I396,各类选项!$N$2:$N$22,各类选项!O$2:O$22))</f>
        <v/>
      </c>
      <c r="N396" s="126"/>
      <c r="O396" s="127"/>
      <c r="P396" s="128"/>
      <c r="Q396" s="128"/>
      <c r="R396" s="128"/>
      <c r="S396" s="128"/>
      <c r="T396" s="128"/>
      <c r="U396" s="126" t="str">
        <f>IF(I396="","",_xlfn.XLOOKUP($I396,各类选项!$N$2:$N$22,各类选项!P$2:P$22))</f>
        <v/>
      </c>
      <c r="V396" s="126"/>
      <c r="W396" s="129"/>
      <c r="X396" s="130"/>
      <c r="Y396" s="130"/>
      <c r="Z396" s="130"/>
      <c r="AA396" s="130"/>
      <c r="AB396" s="130"/>
      <c r="AC396" s="126" t="str">
        <f>IF(I396="","",_xlfn.XLOOKUP($I396,各类选项!$N$2:$N$22,各类选项!Q$2:Q$22))</f>
        <v/>
      </c>
      <c r="AD396" s="126"/>
      <c r="AE396" s="127"/>
      <c r="AF396" s="128"/>
      <c r="AG396" s="128"/>
      <c r="AH396" s="128"/>
      <c r="AI396" s="128"/>
      <c r="AJ396" s="128"/>
      <c r="AK396" s="126" t="str">
        <f>IF(I396="","",_xlfn.XLOOKUP($I396,各类选项!$N$2:$N$22,各类选项!R$2:R$22))</f>
        <v/>
      </c>
      <c r="AL396" s="126"/>
      <c r="AM396" s="129"/>
      <c r="AN396" s="130"/>
      <c r="AO396" s="130"/>
      <c r="AP396" s="130"/>
      <c r="AQ396" s="130"/>
      <c r="AR396" s="130"/>
      <c r="AS396" s="126" t="str">
        <f>IF(原始数据!L396="","",原始数据!L396)</f>
        <v/>
      </c>
      <c r="AT396" s="126" t="str">
        <f>IF(原始数据!AZ396="","",原始数据!AZ396)</f>
        <v/>
      </c>
      <c r="AU396" s="131"/>
      <c r="AV396" s="131"/>
      <c r="AW396" s="131"/>
      <c r="AX396" s="131"/>
      <c r="AY396" s="132"/>
      <c r="AZ396" s="133"/>
      <c r="BA396" s="133"/>
    </row>
    <row r="397" spans="1:55">
      <c r="A397" s="115">
        <f>输入错误检查!B396+_xlfn.IFS(K397="",0,K397=0,0,K397=1,1)</f>
        <v>0</v>
      </c>
      <c r="C397" s="125" t="str">
        <f>IF(原始数据!B397="","",原始数据!B397)</f>
        <v/>
      </c>
      <c r="D397" s="125" t="str">
        <f>IF(原始数据!C397="","",原始数据!C397)</f>
        <v/>
      </c>
      <c r="E397" s="125" t="str">
        <f>IF(原始数据!D397="","",原始数据!D397)</f>
        <v/>
      </c>
      <c r="F397" s="125" t="str">
        <f>IF(原始数据!E397="","",原始数据!E397)</f>
        <v/>
      </c>
      <c r="G397" s="125" t="str">
        <f>IF(原始数据!F397="","",原始数据!F397)</f>
        <v/>
      </c>
      <c r="H397" s="125" t="str">
        <f>IF(原始数据!G397="","",原始数据!G397)</f>
        <v>加</v>
      </c>
      <c r="I397" s="125" t="str">
        <f>原始数据!J397</f>
        <v/>
      </c>
      <c r="J397" s="125" t="str">
        <f>IF((原始数据!V397)="","",4-原始数据!V397)</f>
        <v/>
      </c>
      <c r="K397" s="125" t="str">
        <f t="shared" si="14"/>
        <v/>
      </c>
      <c r="L397" s="125">
        <f t="shared" si="15"/>
        <v>0</v>
      </c>
      <c r="M397" s="126" t="str">
        <f>IF(I397="","",_xlfn.XLOOKUP($I397,各类选项!$N$2:$N$22,各类选项!O$2:O$22))</f>
        <v/>
      </c>
      <c r="N397" s="126"/>
      <c r="O397" s="127"/>
      <c r="P397" s="128"/>
      <c r="Q397" s="128"/>
      <c r="R397" s="128"/>
      <c r="S397" s="128"/>
      <c r="T397" s="128"/>
      <c r="U397" s="126" t="str">
        <f>IF(I397="","",_xlfn.XLOOKUP($I397,各类选项!$N$2:$N$22,各类选项!P$2:P$22))</f>
        <v/>
      </c>
      <c r="V397" s="126"/>
      <c r="W397" s="129"/>
      <c r="X397" s="130"/>
      <c r="Y397" s="130"/>
      <c r="Z397" s="130"/>
      <c r="AA397" s="130"/>
      <c r="AB397" s="130"/>
      <c r="AC397" s="126" t="str">
        <f>IF(I397="","",_xlfn.XLOOKUP($I397,各类选项!$N$2:$N$22,各类选项!Q$2:Q$22))</f>
        <v/>
      </c>
      <c r="AD397" s="126"/>
      <c r="AE397" s="127"/>
      <c r="AF397" s="128"/>
      <c r="AG397" s="128"/>
      <c r="AH397" s="128"/>
      <c r="AI397" s="128"/>
      <c r="AJ397" s="128"/>
      <c r="AK397" s="126" t="str">
        <f>IF(I397="","",_xlfn.XLOOKUP($I397,各类选项!$N$2:$N$22,各类选项!R$2:R$22))</f>
        <v/>
      </c>
      <c r="AL397" s="126"/>
      <c r="AM397" s="129"/>
      <c r="AN397" s="130"/>
      <c r="AO397" s="130"/>
      <c r="AP397" s="130"/>
      <c r="AQ397" s="130"/>
      <c r="AR397" s="130"/>
      <c r="AS397" s="126" t="str">
        <f>IF(原始数据!L397="","",原始数据!L397)</f>
        <v/>
      </c>
      <c r="AT397" s="126" t="str">
        <f>IF(原始数据!AZ397="","",原始数据!AZ397)</f>
        <v/>
      </c>
      <c r="AU397" s="131"/>
      <c r="AV397" s="131"/>
      <c r="AW397" s="131"/>
      <c r="AX397" s="131"/>
      <c r="AY397" s="132"/>
      <c r="AZ397" s="133"/>
      <c r="BA397" s="133"/>
    </row>
    <row r="398" spans="1:55">
      <c r="A398" s="115">
        <f>输入错误检查!B397+_xlfn.IFS(K398="",0,K398=0,0,K398=1,1)</f>
        <v>0</v>
      </c>
      <c r="C398" s="125" t="str">
        <f>IF(原始数据!B398="","",原始数据!B398)</f>
        <v/>
      </c>
      <c r="D398" s="125" t="str">
        <f>IF(原始数据!C398="","",原始数据!C398)</f>
        <v/>
      </c>
      <c r="E398" s="125" t="str">
        <f>IF(原始数据!D398="","",原始数据!D398)</f>
        <v/>
      </c>
      <c r="F398" s="125" t="str">
        <f>IF(原始数据!E398="","",原始数据!E398)</f>
        <v/>
      </c>
      <c r="G398" s="125" t="str">
        <f>IF(原始数据!F398="","",原始数据!F398)</f>
        <v/>
      </c>
      <c r="H398" s="125" t="str">
        <f>IF(原始数据!G398="","",原始数据!G398)</f>
        <v>加</v>
      </c>
      <c r="I398" s="125" t="str">
        <f>原始数据!J398</f>
        <v/>
      </c>
      <c r="J398" s="125" t="str">
        <f>IF((原始数据!V398)="","",4-原始数据!V398)</f>
        <v/>
      </c>
      <c r="K398" s="125" t="str">
        <f t="shared" si="14"/>
        <v/>
      </c>
      <c r="L398" s="125">
        <f t="shared" si="15"/>
        <v>0</v>
      </c>
      <c r="M398" s="126" t="str">
        <f>IF(I398="","",_xlfn.XLOOKUP($I398,各类选项!$N$2:$N$22,各类选项!O$2:O$22))</f>
        <v/>
      </c>
      <c r="N398" s="126"/>
      <c r="O398" s="127"/>
      <c r="P398" s="128"/>
      <c r="Q398" s="128"/>
      <c r="R398" s="128"/>
      <c r="S398" s="128"/>
      <c r="T398" s="128"/>
      <c r="U398" s="126" t="str">
        <f>IF(I398="","",_xlfn.XLOOKUP($I398,各类选项!$N$2:$N$22,各类选项!P$2:P$22))</f>
        <v/>
      </c>
      <c r="V398" s="126"/>
      <c r="W398" s="129"/>
      <c r="X398" s="130"/>
      <c r="Y398" s="130"/>
      <c r="Z398" s="130"/>
      <c r="AA398" s="130"/>
      <c r="AB398" s="130"/>
      <c r="AC398" s="126" t="str">
        <f>IF(I398="","",_xlfn.XLOOKUP($I398,各类选项!$N$2:$N$22,各类选项!Q$2:Q$22))</f>
        <v/>
      </c>
      <c r="AD398" s="126"/>
      <c r="AE398" s="127"/>
      <c r="AF398" s="128"/>
      <c r="AG398" s="128"/>
      <c r="AH398" s="128"/>
      <c r="AI398" s="128"/>
      <c r="AJ398" s="128"/>
      <c r="AK398" s="126" t="str">
        <f>IF(I398="","",_xlfn.XLOOKUP($I398,各类选项!$N$2:$N$22,各类选项!R$2:R$22))</f>
        <v/>
      </c>
      <c r="AL398" s="126"/>
      <c r="AM398" s="129"/>
      <c r="AN398" s="130"/>
      <c r="AO398" s="130"/>
      <c r="AP398" s="130"/>
      <c r="AQ398" s="130"/>
      <c r="AR398" s="130"/>
      <c r="AS398" s="126" t="str">
        <f>IF(原始数据!L398="","",原始数据!L398)</f>
        <v/>
      </c>
      <c r="AT398" s="126" t="str">
        <f>IF(原始数据!AZ398="","",原始数据!AZ398)</f>
        <v/>
      </c>
      <c r="AU398" s="131"/>
      <c r="AV398" s="131"/>
      <c r="AW398" s="131"/>
      <c r="AX398" s="131"/>
      <c r="AY398" s="132"/>
      <c r="AZ398" s="133"/>
      <c r="BA398" s="133"/>
    </row>
    <row r="399" spans="1:55">
      <c r="A399" s="115">
        <f>输入错误检查!B398+_xlfn.IFS(K399="",0,K399=0,0,K399=1,1)</f>
        <v>0</v>
      </c>
      <c r="C399" s="125" t="str">
        <f>IF(原始数据!B399="","",原始数据!B399)</f>
        <v/>
      </c>
      <c r="D399" s="125" t="str">
        <f>IF(原始数据!C399="","",原始数据!C399)</f>
        <v/>
      </c>
      <c r="E399" s="125" t="str">
        <f>IF(原始数据!D399="","",原始数据!D399)</f>
        <v/>
      </c>
      <c r="F399" s="125" t="str">
        <f>IF(原始数据!E399="","",原始数据!E399)</f>
        <v/>
      </c>
      <c r="G399" s="125" t="str">
        <f>IF(原始数据!F399="","",原始数据!F399)</f>
        <v/>
      </c>
      <c r="H399" s="125">
        <f>IF(原始数据!G399="","",原始数据!G399)</f>
        <v>1</v>
      </c>
      <c r="I399" s="125" t="str">
        <f>原始数据!J399</f>
        <v/>
      </c>
      <c r="J399" s="125" t="str">
        <f>IF((原始数据!V399)="","",4-原始数据!V399)</f>
        <v/>
      </c>
      <c r="K399" s="125" t="str">
        <f t="shared" si="14"/>
        <v/>
      </c>
      <c r="L399" s="125">
        <f t="shared" si="15"/>
        <v>0</v>
      </c>
      <c r="M399" s="126" t="str">
        <f>IF(I399="","",_xlfn.XLOOKUP($I399,各类选项!$N$2:$N$22,各类选项!O$2:O$22))</f>
        <v/>
      </c>
      <c r="N399" s="139"/>
      <c r="O399" s="129"/>
      <c r="P399" s="130"/>
      <c r="Q399" s="130"/>
      <c r="R399" s="130"/>
      <c r="S399" s="130"/>
      <c r="T399" s="130"/>
      <c r="U399" s="126" t="str">
        <f>IF(I399="","",_xlfn.XLOOKUP($I399,各类选项!$N$2:$N$22,各类选项!P$2:P$22))</f>
        <v/>
      </c>
      <c r="V399" s="139"/>
      <c r="W399" s="127"/>
      <c r="X399" s="128"/>
      <c r="Y399" s="128"/>
      <c r="Z399" s="128"/>
      <c r="AA399" s="128"/>
      <c r="AB399" s="128"/>
      <c r="AC399" s="126" t="str">
        <f>IF(I399="","",_xlfn.XLOOKUP($I399,各类选项!$N$2:$N$22,各类选项!Q$2:Q$22))</f>
        <v/>
      </c>
      <c r="AD399" s="139"/>
      <c r="AE399" s="129"/>
      <c r="AF399" s="130"/>
      <c r="AG399" s="130"/>
      <c r="AH399" s="130"/>
      <c r="AI399" s="130"/>
      <c r="AJ399" s="130"/>
      <c r="AK399" s="126" t="str">
        <f>IF(I399="","",_xlfn.XLOOKUP($I399,各类选项!$N$2:$N$22,各类选项!R$2:R$22))</f>
        <v/>
      </c>
      <c r="AL399" s="139"/>
      <c r="AM399" s="127"/>
      <c r="AN399" s="128"/>
      <c r="AO399" s="128"/>
      <c r="AP399" s="128"/>
      <c r="AQ399" s="128"/>
      <c r="AR399" s="128"/>
      <c r="AS399" s="126" t="str">
        <f>IF(原始数据!L399="","",原始数据!L399)</f>
        <v/>
      </c>
      <c r="AT399" s="126" t="str">
        <f>IF(原始数据!AZ399="","",原始数据!AZ399)</f>
        <v/>
      </c>
      <c r="AU399" s="137"/>
      <c r="AV399" s="137"/>
      <c r="AW399" s="137"/>
      <c r="AX399" s="137"/>
      <c r="AY399" s="138"/>
      <c r="AZ399" s="133"/>
      <c r="BA399" s="133"/>
      <c r="BB399" s="134"/>
      <c r="BC399" s="134"/>
    </row>
    <row r="400" spans="1:55">
      <c r="A400" s="115">
        <f>输入错误检查!B399+_xlfn.IFS(K400="",0,K400=0,0,K400=1,1)</f>
        <v>0</v>
      </c>
      <c r="C400" s="125" t="str">
        <f>IF(原始数据!B400="","",原始数据!B400)</f>
        <v/>
      </c>
      <c r="D400" s="125" t="str">
        <f>IF(原始数据!C400="","",原始数据!C400)</f>
        <v/>
      </c>
      <c r="E400" s="125" t="str">
        <f>IF(原始数据!D400="","",原始数据!D400)</f>
        <v/>
      </c>
      <c r="F400" s="125" t="str">
        <f>IF(原始数据!E400="","",原始数据!E400)</f>
        <v/>
      </c>
      <c r="G400" s="125" t="str">
        <f>IF(原始数据!F400="","",原始数据!F400)</f>
        <v/>
      </c>
      <c r="H400" s="125">
        <f>IF(原始数据!G400="","",原始数据!G400)</f>
        <v>1</v>
      </c>
      <c r="I400" s="125" t="str">
        <f>原始数据!J400</f>
        <v/>
      </c>
      <c r="J400" s="125" t="str">
        <f>IF((原始数据!V400)="","",4-原始数据!V400)</f>
        <v/>
      </c>
      <c r="K400" s="125" t="str">
        <f t="shared" si="14"/>
        <v/>
      </c>
      <c r="L400" s="125">
        <f t="shared" si="15"/>
        <v>0</v>
      </c>
      <c r="M400" s="126" t="str">
        <f>IF(I400="","",_xlfn.XLOOKUP($I400,各类选项!$N$2:$N$22,各类选项!O$2:O$22))</f>
        <v/>
      </c>
      <c r="N400" s="139"/>
      <c r="O400" s="129"/>
      <c r="P400" s="130"/>
      <c r="Q400" s="130"/>
      <c r="R400" s="130"/>
      <c r="S400" s="130"/>
      <c r="T400" s="130"/>
      <c r="U400" s="126" t="str">
        <f>IF(I400="","",_xlfn.XLOOKUP($I400,各类选项!$N$2:$N$22,各类选项!P$2:P$22))</f>
        <v/>
      </c>
      <c r="V400" s="139"/>
      <c r="W400" s="127"/>
      <c r="X400" s="128"/>
      <c r="Y400" s="128"/>
      <c r="Z400" s="128"/>
      <c r="AA400" s="128"/>
      <c r="AB400" s="128"/>
      <c r="AC400" s="126" t="str">
        <f>IF(I400="","",_xlfn.XLOOKUP($I400,各类选项!$N$2:$N$22,各类选项!Q$2:Q$22))</f>
        <v/>
      </c>
      <c r="AD400" s="139"/>
      <c r="AE400" s="129"/>
      <c r="AF400" s="130"/>
      <c r="AG400" s="130"/>
      <c r="AH400" s="130"/>
      <c r="AI400" s="130"/>
      <c r="AJ400" s="130"/>
      <c r="AK400" s="126" t="str">
        <f>IF(I400="","",_xlfn.XLOOKUP($I400,各类选项!$N$2:$N$22,各类选项!R$2:R$22))</f>
        <v/>
      </c>
      <c r="AL400" s="139"/>
      <c r="AM400" s="127"/>
      <c r="AN400" s="128"/>
      <c r="AO400" s="128"/>
      <c r="AP400" s="128"/>
      <c r="AQ400" s="128"/>
      <c r="AR400" s="128"/>
      <c r="AS400" s="126" t="str">
        <f>IF(原始数据!L400="","",原始数据!L400)</f>
        <v/>
      </c>
      <c r="AT400" s="126" t="str">
        <f>IF(原始数据!AZ400="","",原始数据!AZ400)</f>
        <v/>
      </c>
      <c r="AU400" s="137"/>
      <c r="AV400" s="137"/>
      <c r="AW400" s="137"/>
      <c r="AX400" s="137"/>
      <c r="AY400" s="138"/>
      <c r="AZ400" s="133"/>
      <c r="BA400" s="133"/>
      <c r="BB400" s="95"/>
      <c r="BC400" s="95"/>
    </row>
    <row r="401" spans="1:55">
      <c r="A401" s="115">
        <f>输入错误检查!B400+_xlfn.IFS(K401="",0,K401=0,0,K401=1,1)</f>
        <v>0</v>
      </c>
      <c r="C401" s="125" t="str">
        <f>IF(原始数据!B401="","",原始数据!B401)</f>
        <v/>
      </c>
      <c r="D401" s="125" t="str">
        <f>IF(原始数据!C401="","",原始数据!C401)</f>
        <v/>
      </c>
      <c r="E401" s="125" t="str">
        <f>IF(原始数据!D401="","",原始数据!D401)</f>
        <v/>
      </c>
      <c r="F401" s="125" t="str">
        <f>IF(原始数据!E401="","",原始数据!E401)</f>
        <v/>
      </c>
      <c r="G401" s="125" t="str">
        <f>IF(原始数据!F401="","",原始数据!F401)</f>
        <v/>
      </c>
      <c r="H401" s="125">
        <f>IF(原始数据!G401="","",原始数据!G401)</f>
        <v>2</v>
      </c>
      <c r="I401" s="125" t="str">
        <f>原始数据!J401</f>
        <v/>
      </c>
      <c r="J401" s="125" t="str">
        <f>IF((原始数据!V401)="","",4-原始数据!V401)</f>
        <v/>
      </c>
      <c r="K401" s="125" t="str">
        <f t="shared" si="14"/>
        <v/>
      </c>
      <c r="L401" s="125">
        <f t="shared" si="15"/>
        <v>0</v>
      </c>
      <c r="M401" s="126" t="str">
        <f>IF(I401="","",_xlfn.XLOOKUP($I401,各类选项!$N$2:$N$22,各类选项!O$2:O$22))</f>
        <v/>
      </c>
      <c r="N401" s="139"/>
      <c r="O401" s="129"/>
      <c r="P401" s="130"/>
      <c r="Q401" s="130"/>
      <c r="R401" s="130"/>
      <c r="S401" s="130"/>
      <c r="T401" s="130"/>
      <c r="U401" s="126" t="str">
        <f>IF(I401="","",_xlfn.XLOOKUP($I401,各类选项!$N$2:$N$22,各类选项!P$2:P$22))</f>
        <v/>
      </c>
      <c r="V401" s="139"/>
      <c r="W401" s="127"/>
      <c r="X401" s="128"/>
      <c r="Y401" s="128"/>
      <c r="Z401" s="128"/>
      <c r="AA401" s="128"/>
      <c r="AB401" s="128"/>
      <c r="AC401" s="126" t="str">
        <f>IF(I401="","",_xlfn.XLOOKUP($I401,各类选项!$N$2:$N$22,各类选项!Q$2:Q$22))</f>
        <v/>
      </c>
      <c r="AD401" s="139"/>
      <c r="AE401" s="129"/>
      <c r="AF401" s="130"/>
      <c r="AG401" s="130"/>
      <c r="AH401" s="130"/>
      <c r="AI401" s="130"/>
      <c r="AJ401" s="130"/>
      <c r="AK401" s="126" t="str">
        <f>IF(I401="","",_xlfn.XLOOKUP($I401,各类选项!$N$2:$N$22,各类选项!R$2:R$22))</f>
        <v/>
      </c>
      <c r="AL401" s="139"/>
      <c r="AM401" s="127"/>
      <c r="AN401" s="128"/>
      <c r="AO401" s="128"/>
      <c r="AP401" s="128"/>
      <c r="AQ401" s="128"/>
      <c r="AR401" s="128"/>
      <c r="AS401" s="126" t="str">
        <f>IF(原始数据!L401="","",原始数据!L401)</f>
        <v/>
      </c>
      <c r="AT401" s="126" t="str">
        <f>IF(原始数据!AZ401="","",原始数据!AZ401)</f>
        <v/>
      </c>
      <c r="AU401" s="137"/>
      <c r="AV401" s="137"/>
      <c r="AW401" s="137"/>
      <c r="AX401" s="137"/>
      <c r="AY401" s="138"/>
      <c r="AZ401" s="133"/>
      <c r="BA401" s="133"/>
      <c r="BB401" s="95"/>
      <c r="BC401" s="95"/>
    </row>
    <row r="402" spans="1:55">
      <c r="A402" s="115">
        <f>输入错误检查!B401+_xlfn.IFS(K402="",0,K402=0,0,K402=1,1)</f>
        <v>0</v>
      </c>
      <c r="C402" s="125" t="str">
        <f>IF(原始数据!B402="","",原始数据!B402)</f>
        <v/>
      </c>
      <c r="D402" s="125" t="str">
        <f>IF(原始数据!C402="","",原始数据!C402)</f>
        <v/>
      </c>
      <c r="E402" s="125" t="str">
        <f>IF(原始数据!D402="","",原始数据!D402)</f>
        <v/>
      </c>
      <c r="F402" s="125" t="str">
        <f>IF(原始数据!E402="","",原始数据!E402)</f>
        <v/>
      </c>
      <c r="G402" s="125" t="str">
        <f>IF(原始数据!F402="","",原始数据!F402)</f>
        <v/>
      </c>
      <c r="H402" s="125">
        <f>IF(原始数据!G402="","",原始数据!G402)</f>
        <v>2</v>
      </c>
      <c r="I402" s="125" t="str">
        <f>原始数据!J402</f>
        <v/>
      </c>
      <c r="J402" s="125" t="str">
        <f>IF((原始数据!V402)="","",4-原始数据!V402)</f>
        <v/>
      </c>
      <c r="K402" s="125" t="str">
        <f t="shared" si="14"/>
        <v/>
      </c>
      <c r="L402" s="125">
        <f t="shared" si="15"/>
        <v>0</v>
      </c>
      <c r="M402" s="126" t="str">
        <f>IF(I402="","",_xlfn.XLOOKUP($I402,各类选项!$N$2:$N$22,各类选项!O$2:O$22))</f>
        <v/>
      </c>
      <c r="N402" s="139"/>
      <c r="O402" s="129"/>
      <c r="P402" s="130"/>
      <c r="Q402" s="130"/>
      <c r="R402" s="130"/>
      <c r="S402" s="130"/>
      <c r="T402" s="130"/>
      <c r="U402" s="126" t="str">
        <f>IF(I402="","",_xlfn.XLOOKUP($I402,各类选项!$N$2:$N$22,各类选项!P$2:P$22))</f>
        <v/>
      </c>
      <c r="V402" s="139"/>
      <c r="W402" s="127"/>
      <c r="X402" s="128"/>
      <c r="Y402" s="128"/>
      <c r="Z402" s="128"/>
      <c r="AA402" s="128"/>
      <c r="AB402" s="128"/>
      <c r="AC402" s="126" t="str">
        <f>IF(I402="","",_xlfn.XLOOKUP($I402,各类选项!$N$2:$N$22,各类选项!Q$2:Q$22))</f>
        <v/>
      </c>
      <c r="AD402" s="139"/>
      <c r="AE402" s="129"/>
      <c r="AF402" s="130"/>
      <c r="AG402" s="130"/>
      <c r="AH402" s="130"/>
      <c r="AI402" s="130"/>
      <c r="AJ402" s="130"/>
      <c r="AK402" s="126" t="str">
        <f>IF(I402="","",_xlfn.XLOOKUP($I402,各类选项!$N$2:$N$22,各类选项!R$2:R$22))</f>
        <v/>
      </c>
      <c r="AL402" s="139"/>
      <c r="AM402" s="127"/>
      <c r="AN402" s="128"/>
      <c r="AO402" s="128"/>
      <c r="AP402" s="128"/>
      <c r="AQ402" s="128"/>
      <c r="AR402" s="128"/>
      <c r="AS402" s="126" t="str">
        <f>IF(原始数据!L402="","",原始数据!L402)</f>
        <v/>
      </c>
      <c r="AT402" s="126" t="str">
        <f>IF(原始数据!AZ402="","",原始数据!AZ402)</f>
        <v/>
      </c>
      <c r="AU402" s="137"/>
      <c r="AV402" s="137"/>
      <c r="AW402" s="137"/>
      <c r="AX402" s="137"/>
      <c r="AY402" s="138"/>
      <c r="AZ402" s="133"/>
      <c r="BA402" s="133"/>
      <c r="BB402" s="95"/>
      <c r="BC402" s="95"/>
    </row>
    <row r="403" spans="1:55">
      <c r="A403" s="115">
        <f>输入错误检查!B402+_xlfn.IFS(K403="",0,K403=0,0,K403=1,1)</f>
        <v>0</v>
      </c>
      <c r="C403" s="125" t="str">
        <f>IF(原始数据!B403="","",原始数据!B403)</f>
        <v/>
      </c>
      <c r="D403" s="125" t="str">
        <f>IF(原始数据!C403="","",原始数据!C403)</f>
        <v/>
      </c>
      <c r="E403" s="125" t="str">
        <f>IF(原始数据!D403="","",原始数据!D403)</f>
        <v/>
      </c>
      <c r="F403" s="125" t="str">
        <f>IF(原始数据!E403="","",原始数据!E403)</f>
        <v/>
      </c>
      <c r="G403" s="125" t="str">
        <f>IF(原始数据!F403="","",原始数据!F403)</f>
        <v/>
      </c>
      <c r="H403" s="125">
        <f>IF(原始数据!G403="","",原始数据!G403)</f>
        <v>3</v>
      </c>
      <c r="I403" s="125" t="str">
        <f>原始数据!J403</f>
        <v/>
      </c>
      <c r="J403" s="125" t="str">
        <f>IF((原始数据!V403)="","",4-原始数据!V403)</f>
        <v/>
      </c>
      <c r="K403" s="125" t="str">
        <f t="shared" si="14"/>
        <v/>
      </c>
      <c r="L403" s="125">
        <f t="shared" si="15"/>
        <v>0</v>
      </c>
      <c r="M403" s="126" t="str">
        <f>IF(I403="","",_xlfn.XLOOKUP($I403,各类选项!$N$2:$N$22,各类选项!O$2:O$22))</f>
        <v/>
      </c>
      <c r="N403" s="139"/>
      <c r="O403" s="129"/>
      <c r="P403" s="130"/>
      <c r="Q403" s="130"/>
      <c r="R403" s="130"/>
      <c r="S403" s="130"/>
      <c r="T403" s="130"/>
      <c r="U403" s="126" t="str">
        <f>IF(I403="","",_xlfn.XLOOKUP($I403,各类选项!$N$2:$N$22,各类选项!P$2:P$22))</f>
        <v/>
      </c>
      <c r="V403" s="139"/>
      <c r="W403" s="127"/>
      <c r="X403" s="128"/>
      <c r="Y403" s="128"/>
      <c r="Z403" s="128"/>
      <c r="AA403" s="128"/>
      <c r="AB403" s="128"/>
      <c r="AC403" s="126" t="str">
        <f>IF(I403="","",_xlfn.XLOOKUP($I403,各类选项!$N$2:$N$22,各类选项!Q$2:Q$22))</f>
        <v/>
      </c>
      <c r="AD403" s="139"/>
      <c r="AE403" s="129"/>
      <c r="AF403" s="130"/>
      <c r="AG403" s="130"/>
      <c r="AH403" s="130"/>
      <c r="AI403" s="130"/>
      <c r="AJ403" s="130"/>
      <c r="AK403" s="126" t="str">
        <f>IF(I403="","",_xlfn.XLOOKUP($I403,各类选项!$N$2:$N$22,各类选项!R$2:R$22))</f>
        <v/>
      </c>
      <c r="AL403" s="139"/>
      <c r="AM403" s="127"/>
      <c r="AN403" s="128"/>
      <c r="AO403" s="128"/>
      <c r="AP403" s="128"/>
      <c r="AQ403" s="128"/>
      <c r="AR403" s="128"/>
      <c r="AS403" s="126" t="str">
        <f>IF(原始数据!L403="","",原始数据!L403)</f>
        <v/>
      </c>
      <c r="AT403" s="126" t="str">
        <f>IF(原始数据!AZ403="","",原始数据!AZ403)</f>
        <v/>
      </c>
      <c r="AU403" s="137"/>
      <c r="AV403" s="137"/>
      <c r="AW403" s="137"/>
      <c r="AX403" s="137"/>
      <c r="AY403" s="138"/>
      <c r="AZ403" s="133"/>
      <c r="BA403" s="133"/>
      <c r="BB403" s="95"/>
      <c r="BC403" s="95"/>
    </row>
    <row r="404" spans="1:55">
      <c r="A404" s="115">
        <f>输入错误检查!B403+_xlfn.IFS(K404="",0,K404=0,0,K404=1,1)</f>
        <v>0</v>
      </c>
      <c r="C404" s="125" t="str">
        <f>IF(原始数据!B404="","",原始数据!B404)</f>
        <v/>
      </c>
      <c r="D404" s="125" t="str">
        <f>IF(原始数据!C404="","",原始数据!C404)</f>
        <v/>
      </c>
      <c r="E404" s="125" t="str">
        <f>IF(原始数据!D404="","",原始数据!D404)</f>
        <v/>
      </c>
      <c r="F404" s="125" t="str">
        <f>IF(原始数据!E404="","",原始数据!E404)</f>
        <v/>
      </c>
      <c r="G404" s="125" t="str">
        <f>IF(原始数据!F404="","",原始数据!F404)</f>
        <v/>
      </c>
      <c r="H404" s="125">
        <f>IF(原始数据!G404="","",原始数据!G404)</f>
        <v>3</v>
      </c>
      <c r="I404" s="125" t="str">
        <f>原始数据!J404</f>
        <v/>
      </c>
      <c r="J404" s="125" t="str">
        <f>IF((原始数据!V404)="","",4-原始数据!V404)</f>
        <v/>
      </c>
      <c r="K404" s="125" t="str">
        <f t="shared" si="14"/>
        <v/>
      </c>
      <c r="L404" s="125">
        <f t="shared" si="15"/>
        <v>0</v>
      </c>
      <c r="M404" s="126" t="str">
        <f>IF(I404="","",_xlfn.XLOOKUP($I404,各类选项!$N$2:$N$22,各类选项!O$2:O$22))</f>
        <v/>
      </c>
      <c r="N404" s="139"/>
      <c r="O404" s="129"/>
      <c r="P404" s="130"/>
      <c r="Q404" s="130"/>
      <c r="R404" s="130"/>
      <c r="S404" s="130"/>
      <c r="T404" s="130"/>
      <c r="U404" s="126" t="str">
        <f>IF(I404="","",_xlfn.XLOOKUP($I404,各类选项!$N$2:$N$22,各类选项!P$2:P$22))</f>
        <v/>
      </c>
      <c r="V404" s="139"/>
      <c r="W404" s="127"/>
      <c r="X404" s="128"/>
      <c r="Y404" s="128"/>
      <c r="Z404" s="128"/>
      <c r="AA404" s="128"/>
      <c r="AB404" s="128"/>
      <c r="AC404" s="126" t="str">
        <f>IF(I404="","",_xlfn.XLOOKUP($I404,各类选项!$N$2:$N$22,各类选项!Q$2:Q$22))</f>
        <v/>
      </c>
      <c r="AD404" s="139"/>
      <c r="AE404" s="129"/>
      <c r="AF404" s="130"/>
      <c r="AG404" s="130"/>
      <c r="AH404" s="130"/>
      <c r="AI404" s="130"/>
      <c r="AJ404" s="130"/>
      <c r="AK404" s="126" t="str">
        <f>IF(I404="","",_xlfn.XLOOKUP($I404,各类选项!$N$2:$N$22,各类选项!R$2:R$22))</f>
        <v/>
      </c>
      <c r="AL404" s="139"/>
      <c r="AM404" s="127"/>
      <c r="AN404" s="128"/>
      <c r="AO404" s="128"/>
      <c r="AP404" s="128"/>
      <c r="AQ404" s="128"/>
      <c r="AR404" s="128"/>
      <c r="AS404" s="126" t="str">
        <f>IF(原始数据!L404="","",原始数据!L404)</f>
        <v/>
      </c>
      <c r="AT404" s="126" t="str">
        <f>IF(原始数据!AZ404="","",原始数据!AZ404)</f>
        <v/>
      </c>
      <c r="AU404" s="137"/>
      <c r="AV404" s="137"/>
      <c r="AW404" s="137"/>
      <c r="AX404" s="137"/>
      <c r="AY404" s="138"/>
      <c r="AZ404" s="133"/>
      <c r="BA404" s="133"/>
      <c r="BB404" s="95"/>
      <c r="BC404" s="95"/>
    </row>
    <row r="405" spans="1:55">
      <c r="A405" s="115">
        <f>输入错误检查!B404+_xlfn.IFS(K405="",0,K405=0,0,K405=1,1)</f>
        <v>0</v>
      </c>
      <c r="C405" s="125" t="str">
        <f>IF(原始数据!B405="","",原始数据!B405)</f>
        <v/>
      </c>
      <c r="D405" s="125" t="str">
        <f>IF(原始数据!C405="","",原始数据!C405)</f>
        <v/>
      </c>
      <c r="E405" s="125" t="str">
        <f>IF(原始数据!D405="","",原始数据!D405)</f>
        <v/>
      </c>
      <c r="F405" s="125" t="str">
        <f>IF(原始数据!E405="","",原始数据!E405)</f>
        <v/>
      </c>
      <c r="G405" s="125" t="str">
        <f>IF(原始数据!F405="","",原始数据!F405)</f>
        <v/>
      </c>
      <c r="H405" s="125">
        <f>IF(原始数据!G405="","",原始数据!G405)</f>
        <v>4</v>
      </c>
      <c r="I405" s="125" t="str">
        <f>原始数据!J405</f>
        <v/>
      </c>
      <c r="J405" s="125" t="str">
        <f>IF((原始数据!V405)="","",4-原始数据!V405)</f>
        <v/>
      </c>
      <c r="K405" s="125" t="str">
        <f t="shared" si="14"/>
        <v/>
      </c>
      <c r="L405" s="125">
        <f t="shared" si="15"/>
        <v>0</v>
      </c>
      <c r="M405" s="126" t="str">
        <f>IF(I405="","",_xlfn.XLOOKUP($I405,各类选项!$N$2:$N$22,各类选项!O$2:O$22))</f>
        <v/>
      </c>
      <c r="N405" s="139"/>
      <c r="O405" s="129"/>
      <c r="P405" s="130"/>
      <c r="Q405" s="130"/>
      <c r="R405" s="130"/>
      <c r="S405" s="130"/>
      <c r="T405" s="130"/>
      <c r="U405" s="126" t="str">
        <f>IF(I405="","",_xlfn.XLOOKUP($I405,各类选项!$N$2:$N$22,各类选项!P$2:P$22))</f>
        <v/>
      </c>
      <c r="V405" s="139"/>
      <c r="W405" s="127"/>
      <c r="X405" s="128"/>
      <c r="Y405" s="128"/>
      <c r="Z405" s="128"/>
      <c r="AA405" s="128"/>
      <c r="AB405" s="128"/>
      <c r="AC405" s="126" t="str">
        <f>IF(I405="","",_xlfn.XLOOKUP($I405,各类选项!$N$2:$N$22,各类选项!Q$2:Q$22))</f>
        <v/>
      </c>
      <c r="AD405" s="139"/>
      <c r="AE405" s="129"/>
      <c r="AF405" s="130"/>
      <c r="AG405" s="130"/>
      <c r="AH405" s="130"/>
      <c r="AI405" s="130"/>
      <c r="AJ405" s="130"/>
      <c r="AK405" s="126" t="str">
        <f>IF(I405="","",_xlfn.XLOOKUP($I405,各类选项!$N$2:$N$22,各类选项!R$2:R$22))</f>
        <v/>
      </c>
      <c r="AL405" s="139"/>
      <c r="AM405" s="127"/>
      <c r="AN405" s="128"/>
      <c r="AO405" s="128"/>
      <c r="AP405" s="128"/>
      <c r="AQ405" s="128"/>
      <c r="AR405" s="128"/>
      <c r="AS405" s="126" t="str">
        <f>IF(原始数据!L405="","",原始数据!L405)</f>
        <v/>
      </c>
      <c r="AT405" s="126" t="str">
        <f>IF(原始数据!AZ405="","",原始数据!AZ405)</f>
        <v/>
      </c>
      <c r="AU405" s="137"/>
      <c r="AV405" s="137"/>
      <c r="AW405" s="137"/>
      <c r="AX405" s="137"/>
      <c r="AY405" s="138"/>
      <c r="AZ405" s="133"/>
      <c r="BA405" s="133"/>
      <c r="BB405" s="95"/>
      <c r="BC405" s="95"/>
    </row>
    <row r="406" spans="1:55">
      <c r="A406" s="115">
        <f>输入错误检查!B405+_xlfn.IFS(K406="",0,K406=0,0,K406=1,1)</f>
        <v>0</v>
      </c>
      <c r="C406" s="125" t="str">
        <f>IF(原始数据!B406="","",原始数据!B406)</f>
        <v/>
      </c>
      <c r="D406" s="125" t="str">
        <f>IF(原始数据!C406="","",原始数据!C406)</f>
        <v/>
      </c>
      <c r="E406" s="125" t="str">
        <f>IF(原始数据!D406="","",原始数据!D406)</f>
        <v/>
      </c>
      <c r="F406" s="125" t="str">
        <f>IF(原始数据!E406="","",原始数据!E406)</f>
        <v/>
      </c>
      <c r="G406" s="125" t="str">
        <f>IF(原始数据!F406="","",原始数据!F406)</f>
        <v/>
      </c>
      <c r="H406" s="125">
        <f>IF(原始数据!G406="","",原始数据!G406)</f>
        <v>4</v>
      </c>
      <c r="I406" s="125" t="str">
        <f>原始数据!J406</f>
        <v/>
      </c>
      <c r="J406" s="125" t="str">
        <f>IF((原始数据!V406)="","",4-原始数据!V406)</f>
        <v/>
      </c>
      <c r="K406" s="125" t="str">
        <f t="shared" si="14"/>
        <v/>
      </c>
      <c r="L406" s="125">
        <f t="shared" si="15"/>
        <v>0</v>
      </c>
      <c r="M406" s="126" t="str">
        <f>IF(I406="","",_xlfn.XLOOKUP($I406,各类选项!$N$2:$N$22,各类选项!O$2:O$22))</f>
        <v/>
      </c>
      <c r="N406" s="139"/>
      <c r="O406" s="129"/>
      <c r="P406" s="130"/>
      <c r="Q406" s="130"/>
      <c r="R406" s="130"/>
      <c r="S406" s="130"/>
      <c r="T406" s="130"/>
      <c r="U406" s="126" t="str">
        <f>IF(I406="","",_xlfn.XLOOKUP($I406,各类选项!$N$2:$N$22,各类选项!P$2:P$22))</f>
        <v/>
      </c>
      <c r="V406" s="139"/>
      <c r="W406" s="127"/>
      <c r="X406" s="128"/>
      <c r="Y406" s="128"/>
      <c r="Z406" s="128"/>
      <c r="AA406" s="128"/>
      <c r="AB406" s="128"/>
      <c r="AC406" s="126" t="str">
        <f>IF(I406="","",_xlfn.XLOOKUP($I406,各类选项!$N$2:$N$22,各类选项!Q$2:Q$22))</f>
        <v/>
      </c>
      <c r="AD406" s="139"/>
      <c r="AE406" s="129"/>
      <c r="AF406" s="130"/>
      <c r="AG406" s="130"/>
      <c r="AH406" s="130"/>
      <c r="AI406" s="130"/>
      <c r="AJ406" s="130"/>
      <c r="AK406" s="126" t="str">
        <f>IF(I406="","",_xlfn.XLOOKUP($I406,各类选项!$N$2:$N$22,各类选项!R$2:R$22))</f>
        <v/>
      </c>
      <c r="AL406" s="139"/>
      <c r="AM406" s="127"/>
      <c r="AN406" s="128"/>
      <c r="AO406" s="128"/>
      <c r="AP406" s="128"/>
      <c r="AQ406" s="128"/>
      <c r="AR406" s="128"/>
      <c r="AS406" s="126" t="str">
        <f>IF(原始数据!L406="","",原始数据!L406)</f>
        <v/>
      </c>
      <c r="AT406" s="126" t="str">
        <f>IF(原始数据!AZ406="","",原始数据!AZ406)</f>
        <v/>
      </c>
      <c r="AU406" s="137"/>
      <c r="AV406" s="137"/>
      <c r="AW406" s="137"/>
      <c r="AX406" s="137"/>
      <c r="AY406" s="138"/>
      <c r="AZ406" s="133"/>
      <c r="BA406" s="133"/>
      <c r="BB406" s="95"/>
      <c r="BC406" s="95"/>
    </row>
    <row r="407" spans="1:55">
      <c r="A407" s="115">
        <f>输入错误检查!B406+_xlfn.IFS(K407="",0,K407=0,0,K407=1,1)</f>
        <v>0</v>
      </c>
      <c r="C407" s="125" t="str">
        <f>IF(原始数据!B407="","",原始数据!B407)</f>
        <v/>
      </c>
      <c r="D407" s="125" t="str">
        <f>IF(原始数据!C407="","",原始数据!C407)</f>
        <v/>
      </c>
      <c r="E407" s="125" t="str">
        <f>IF(原始数据!D407="","",原始数据!D407)</f>
        <v/>
      </c>
      <c r="F407" s="125" t="str">
        <f>IF(原始数据!E407="","",原始数据!E407)</f>
        <v/>
      </c>
      <c r="G407" s="125" t="str">
        <f>IF(原始数据!F407="","",原始数据!F407)</f>
        <v/>
      </c>
      <c r="H407" s="125">
        <f>IF(原始数据!G407="","",原始数据!G407)</f>
        <v>5</v>
      </c>
      <c r="I407" s="125" t="str">
        <f>原始数据!J407</f>
        <v/>
      </c>
      <c r="J407" s="125" t="str">
        <f>IF((原始数据!V407)="","",4-原始数据!V407)</f>
        <v/>
      </c>
      <c r="K407" s="125" t="str">
        <f t="shared" si="14"/>
        <v/>
      </c>
      <c r="L407" s="125">
        <f t="shared" si="15"/>
        <v>0</v>
      </c>
      <c r="M407" s="126" t="str">
        <f>IF(I407="","",_xlfn.XLOOKUP($I407,各类选项!$N$2:$N$22,各类选项!O$2:O$22))</f>
        <v/>
      </c>
      <c r="N407" s="139"/>
      <c r="O407" s="129"/>
      <c r="P407" s="130"/>
      <c r="Q407" s="130"/>
      <c r="R407" s="130"/>
      <c r="S407" s="130"/>
      <c r="T407" s="130"/>
      <c r="U407" s="126" t="str">
        <f>IF(I407="","",_xlfn.XLOOKUP($I407,各类选项!$N$2:$N$22,各类选项!P$2:P$22))</f>
        <v/>
      </c>
      <c r="V407" s="139"/>
      <c r="W407" s="127"/>
      <c r="X407" s="128"/>
      <c r="Y407" s="128"/>
      <c r="Z407" s="128"/>
      <c r="AA407" s="128"/>
      <c r="AB407" s="128"/>
      <c r="AC407" s="126" t="str">
        <f>IF(I407="","",_xlfn.XLOOKUP($I407,各类选项!$N$2:$N$22,各类选项!Q$2:Q$22))</f>
        <v/>
      </c>
      <c r="AD407" s="139"/>
      <c r="AE407" s="129"/>
      <c r="AF407" s="130"/>
      <c r="AG407" s="130"/>
      <c r="AH407" s="130"/>
      <c r="AI407" s="130"/>
      <c r="AJ407" s="130"/>
      <c r="AK407" s="126" t="str">
        <f>IF(I407="","",_xlfn.XLOOKUP($I407,各类选项!$N$2:$N$22,各类选项!R$2:R$22))</f>
        <v/>
      </c>
      <c r="AL407" s="139"/>
      <c r="AM407" s="127"/>
      <c r="AN407" s="128"/>
      <c r="AO407" s="128"/>
      <c r="AP407" s="128"/>
      <c r="AQ407" s="128"/>
      <c r="AR407" s="128"/>
      <c r="AS407" s="126" t="str">
        <f>IF(原始数据!L407="","",原始数据!L407)</f>
        <v/>
      </c>
      <c r="AT407" s="126" t="str">
        <f>IF(原始数据!AZ407="","",原始数据!AZ407)</f>
        <v/>
      </c>
      <c r="AU407" s="137"/>
      <c r="AV407" s="137"/>
      <c r="AW407" s="137"/>
      <c r="AX407" s="137"/>
      <c r="AY407" s="138"/>
      <c r="AZ407" s="133"/>
      <c r="BA407" s="133"/>
    </row>
    <row r="408" spans="1:55">
      <c r="A408" s="115">
        <f>输入错误检查!B407+_xlfn.IFS(K408="",0,K408=0,0,K408=1,1)</f>
        <v>0</v>
      </c>
      <c r="C408" s="125" t="str">
        <f>IF(原始数据!B408="","",原始数据!B408)</f>
        <v/>
      </c>
      <c r="D408" s="125" t="str">
        <f>IF(原始数据!C408="","",原始数据!C408)</f>
        <v/>
      </c>
      <c r="E408" s="125" t="str">
        <f>IF(原始数据!D408="","",原始数据!D408)</f>
        <v/>
      </c>
      <c r="F408" s="125" t="str">
        <f>IF(原始数据!E408="","",原始数据!E408)</f>
        <v/>
      </c>
      <c r="G408" s="125" t="str">
        <f>IF(原始数据!F408="","",原始数据!F408)</f>
        <v/>
      </c>
      <c r="H408" s="125">
        <f>IF(原始数据!G408="","",原始数据!G408)</f>
        <v>5</v>
      </c>
      <c r="I408" s="125" t="str">
        <f>原始数据!J408</f>
        <v/>
      </c>
      <c r="J408" s="125" t="str">
        <f>IF((原始数据!V408)="","",4-原始数据!V408)</f>
        <v/>
      </c>
      <c r="K408" s="125" t="str">
        <f t="shared" si="14"/>
        <v/>
      </c>
      <c r="L408" s="125">
        <f t="shared" si="15"/>
        <v>0</v>
      </c>
      <c r="M408" s="126" t="str">
        <f>IF(I408="","",_xlfn.XLOOKUP($I408,各类选项!$N$2:$N$22,各类选项!O$2:O$22))</f>
        <v/>
      </c>
      <c r="N408" s="139"/>
      <c r="O408" s="129"/>
      <c r="P408" s="130"/>
      <c r="Q408" s="130"/>
      <c r="R408" s="130"/>
      <c r="S408" s="130"/>
      <c r="T408" s="130"/>
      <c r="U408" s="126" t="str">
        <f>IF(I408="","",_xlfn.XLOOKUP($I408,各类选项!$N$2:$N$22,各类选项!P$2:P$22))</f>
        <v/>
      </c>
      <c r="V408" s="139"/>
      <c r="W408" s="127"/>
      <c r="X408" s="128"/>
      <c r="Y408" s="128"/>
      <c r="Z408" s="128"/>
      <c r="AA408" s="128"/>
      <c r="AB408" s="128"/>
      <c r="AC408" s="126" t="str">
        <f>IF(I408="","",_xlfn.XLOOKUP($I408,各类选项!$N$2:$N$22,各类选项!Q$2:Q$22))</f>
        <v/>
      </c>
      <c r="AD408" s="139"/>
      <c r="AE408" s="129"/>
      <c r="AF408" s="130"/>
      <c r="AG408" s="130"/>
      <c r="AH408" s="130"/>
      <c r="AI408" s="130"/>
      <c r="AJ408" s="130"/>
      <c r="AK408" s="126" t="str">
        <f>IF(I408="","",_xlfn.XLOOKUP($I408,各类选项!$N$2:$N$22,各类选项!R$2:R$22))</f>
        <v/>
      </c>
      <c r="AL408" s="139"/>
      <c r="AM408" s="127"/>
      <c r="AN408" s="128"/>
      <c r="AO408" s="128"/>
      <c r="AP408" s="128"/>
      <c r="AQ408" s="128"/>
      <c r="AR408" s="128"/>
      <c r="AS408" s="126" t="str">
        <f>IF(原始数据!L408="","",原始数据!L408)</f>
        <v/>
      </c>
      <c r="AT408" s="126" t="str">
        <f>IF(原始数据!AZ408="","",原始数据!AZ408)</f>
        <v/>
      </c>
      <c r="AU408" s="137"/>
      <c r="AV408" s="137"/>
      <c r="AW408" s="137"/>
      <c r="AX408" s="137"/>
      <c r="AY408" s="138"/>
      <c r="AZ408" s="133"/>
      <c r="BA408" s="133"/>
    </row>
    <row r="409" spans="1:55">
      <c r="A409" s="115">
        <f>输入错误检查!B408+_xlfn.IFS(K409="",0,K409=0,0,K409=1,1)</f>
        <v>0</v>
      </c>
      <c r="C409" s="125" t="str">
        <f>IF(原始数据!B409="","",原始数据!B409)</f>
        <v/>
      </c>
      <c r="D409" s="125" t="str">
        <f>IF(原始数据!C409="","",原始数据!C409)</f>
        <v/>
      </c>
      <c r="E409" s="125" t="str">
        <f>IF(原始数据!D409="","",原始数据!D409)</f>
        <v/>
      </c>
      <c r="F409" s="125" t="str">
        <f>IF(原始数据!E409="","",原始数据!E409)</f>
        <v/>
      </c>
      <c r="G409" s="125" t="str">
        <f>IF(原始数据!F409="","",原始数据!F409)</f>
        <v/>
      </c>
      <c r="H409" s="125" t="str">
        <f>IF(原始数据!G409="","",原始数据!G409)</f>
        <v>加</v>
      </c>
      <c r="I409" s="125" t="str">
        <f>原始数据!J409</f>
        <v/>
      </c>
      <c r="J409" s="125" t="str">
        <f>IF((原始数据!V409)="","",4-原始数据!V409)</f>
        <v/>
      </c>
      <c r="K409" s="125" t="str">
        <f t="shared" si="14"/>
        <v/>
      </c>
      <c r="L409" s="125">
        <f t="shared" si="15"/>
        <v>0</v>
      </c>
      <c r="M409" s="126" t="str">
        <f>IF(I409="","",_xlfn.XLOOKUP($I409,各类选项!$N$2:$N$22,各类选项!O$2:O$22))</f>
        <v/>
      </c>
      <c r="N409" s="139"/>
      <c r="O409" s="129"/>
      <c r="P409" s="130"/>
      <c r="Q409" s="130"/>
      <c r="R409" s="130"/>
      <c r="S409" s="130"/>
      <c r="T409" s="130"/>
      <c r="U409" s="126" t="str">
        <f>IF(I409="","",_xlfn.XLOOKUP($I409,各类选项!$N$2:$N$22,各类选项!P$2:P$22))</f>
        <v/>
      </c>
      <c r="V409" s="139"/>
      <c r="W409" s="127"/>
      <c r="X409" s="128"/>
      <c r="Y409" s="128"/>
      <c r="Z409" s="128"/>
      <c r="AA409" s="128"/>
      <c r="AB409" s="128"/>
      <c r="AC409" s="126" t="str">
        <f>IF(I409="","",_xlfn.XLOOKUP($I409,各类选项!$N$2:$N$22,各类选项!Q$2:Q$22))</f>
        <v/>
      </c>
      <c r="AD409" s="139"/>
      <c r="AE409" s="129"/>
      <c r="AF409" s="130"/>
      <c r="AG409" s="130"/>
      <c r="AH409" s="130"/>
      <c r="AI409" s="130"/>
      <c r="AJ409" s="130"/>
      <c r="AK409" s="126" t="str">
        <f>IF(I409="","",_xlfn.XLOOKUP($I409,各类选项!$N$2:$N$22,各类选项!R$2:R$22))</f>
        <v/>
      </c>
      <c r="AL409" s="139"/>
      <c r="AM409" s="127"/>
      <c r="AN409" s="128"/>
      <c r="AO409" s="128"/>
      <c r="AP409" s="128"/>
      <c r="AQ409" s="128"/>
      <c r="AR409" s="128"/>
      <c r="AS409" s="126" t="str">
        <f>IF(原始数据!L409="","",原始数据!L409)</f>
        <v/>
      </c>
      <c r="AT409" s="126" t="str">
        <f>IF(原始数据!AZ409="","",原始数据!AZ409)</f>
        <v/>
      </c>
      <c r="AU409" s="137"/>
      <c r="AV409" s="137"/>
      <c r="AW409" s="137"/>
      <c r="AX409" s="137"/>
      <c r="AY409" s="138"/>
      <c r="AZ409" s="133"/>
      <c r="BA409" s="133"/>
    </row>
    <row r="410" spans="1:55">
      <c r="A410" s="115">
        <f>输入错误检查!B409+_xlfn.IFS(K410="",0,K410=0,0,K410=1,1)</f>
        <v>0</v>
      </c>
      <c r="C410" s="125" t="str">
        <f>IF(原始数据!B410="","",原始数据!B410)</f>
        <v/>
      </c>
      <c r="D410" s="125" t="str">
        <f>IF(原始数据!C410="","",原始数据!C410)</f>
        <v/>
      </c>
      <c r="E410" s="125" t="str">
        <f>IF(原始数据!D410="","",原始数据!D410)</f>
        <v/>
      </c>
      <c r="F410" s="125" t="str">
        <f>IF(原始数据!E410="","",原始数据!E410)</f>
        <v/>
      </c>
      <c r="G410" s="125" t="str">
        <f>IF(原始数据!F410="","",原始数据!F410)</f>
        <v/>
      </c>
      <c r="H410" s="125" t="str">
        <f>IF(原始数据!G410="","",原始数据!G410)</f>
        <v>加</v>
      </c>
      <c r="I410" s="125" t="str">
        <f>原始数据!J410</f>
        <v/>
      </c>
      <c r="J410" s="125" t="str">
        <f>IF((原始数据!V410)="","",4-原始数据!V410)</f>
        <v/>
      </c>
      <c r="K410" s="125" t="str">
        <f t="shared" si="14"/>
        <v/>
      </c>
      <c r="L410" s="125">
        <f t="shared" si="15"/>
        <v>0</v>
      </c>
      <c r="M410" s="126" t="str">
        <f>IF(I410="","",_xlfn.XLOOKUP($I410,各类选项!$N$2:$N$22,各类选项!O$2:O$22))</f>
        <v/>
      </c>
      <c r="N410" s="139"/>
      <c r="O410" s="129"/>
      <c r="P410" s="130"/>
      <c r="Q410" s="130"/>
      <c r="R410" s="130"/>
      <c r="S410" s="130"/>
      <c r="T410" s="130"/>
      <c r="U410" s="126" t="str">
        <f>IF(I410="","",_xlfn.XLOOKUP($I410,各类选项!$N$2:$N$22,各类选项!P$2:P$22))</f>
        <v/>
      </c>
      <c r="V410" s="139"/>
      <c r="W410" s="127"/>
      <c r="X410" s="128"/>
      <c r="Y410" s="128"/>
      <c r="Z410" s="128"/>
      <c r="AA410" s="128"/>
      <c r="AB410" s="128"/>
      <c r="AC410" s="126" t="str">
        <f>IF(I410="","",_xlfn.XLOOKUP($I410,各类选项!$N$2:$N$22,各类选项!Q$2:Q$22))</f>
        <v/>
      </c>
      <c r="AD410" s="139"/>
      <c r="AE410" s="129"/>
      <c r="AF410" s="130"/>
      <c r="AG410" s="130"/>
      <c r="AH410" s="130"/>
      <c r="AI410" s="130"/>
      <c r="AJ410" s="130"/>
      <c r="AK410" s="126" t="str">
        <f>IF(I410="","",_xlfn.XLOOKUP($I410,各类选项!$N$2:$N$22,各类选项!R$2:R$22))</f>
        <v/>
      </c>
      <c r="AL410" s="139"/>
      <c r="AM410" s="127"/>
      <c r="AN410" s="128"/>
      <c r="AO410" s="128"/>
      <c r="AP410" s="128"/>
      <c r="AQ410" s="128"/>
      <c r="AR410" s="128"/>
      <c r="AS410" s="126" t="str">
        <f>IF(原始数据!L410="","",原始数据!L410)</f>
        <v/>
      </c>
      <c r="AT410" s="126" t="str">
        <f>IF(原始数据!AZ410="","",原始数据!AZ410)</f>
        <v/>
      </c>
      <c r="AU410" s="137"/>
      <c r="AV410" s="137"/>
      <c r="AW410" s="137"/>
      <c r="AX410" s="137"/>
      <c r="AY410" s="138"/>
      <c r="AZ410" s="133"/>
      <c r="BA410" s="133"/>
    </row>
    <row r="411" spans="1:55">
      <c r="A411" s="115">
        <f>输入错误检查!B410+_xlfn.IFS(K411="",0,K411=0,0,K411=1,1)</f>
        <v>0</v>
      </c>
      <c r="C411" s="125" t="str">
        <f>IF(原始数据!B411="","",原始数据!B411)</f>
        <v/>
      </c>
      <c r="D411" s="125" t="str">
        <f>IF(原始数据!C411="","",原始数据!C411)</f>
        <v/>
      </c>
      <c r="E411" s="125" t="str">
        <f>IF(原始数据!D411="","",原始数据!D411)</f>
        <v/>
      </c>
      <c r="F411" s="125" t="str">
        <f>IF(原始数据!E411="","",原始数据!E411)</f>
        <v/>
      </c>
      <c r="G411" s="125" t="str">
        <f>IF(原始数据!F411="","",原始数据!F411)</f>
        <v/>
      </c>
      <c r="H411" s="125">
        <f>IF(原始数据!G411="","",原始数据!G411)</f>
        <v>1</v>
      </c>
      <c r="I411" s="125" t="str">
        <f>原始数据!J411</f>
        <v/>
      </c>
      <c r="J411" s="125" t="str">
        <f>IF((原始数据!V411)="","",4-原始数据!V411)</f>
        <v/>
      </c>
      <c r="K411" s="125" t="str">
        <f t="shared" si="14"/>
        <v/>
      </c>
      <c r="L411" s="125">
        <f t="shared" si="15"/>
        <v>0</v>
      </c>
      <c r="M411" s="126" t="str">
        <f>IF(I411="","",_xlfn.XLOOKUP($I411,各类选项!$N$2:$N$22,各类选项!O$2:O$22))</f>
        <v/>
      </c>
      <c r="N411" s="126"/>
      <c r="O411" s="127"/>
      <c r="P411" s="128"/>
      <c r="Q411" s="128"/>
      <c r="R411" s="128"/>
      <c r="S411" s="128"/>
      <c r="T411" s="128"/>
      <c r="U411" s="126" t="str">
        <f>IF(I411="","",_xlfn.XLOOKUP($I411,各类选项!$N$2:$N$22,各类选项!P$2:P$22))</f>
        <v/>
      </c>
      <c r="V411" s="126"/>
      <c r="W411" s="129"/>
      <c r="X411" s="130"/>
      <c r="Y411" s="130"/>
      <c r="Z411" s="130"/>
      <c r="AA411" s="130"/>
      <c r="AB411" s="130"/>
      <c r="AC411" s="126" t="str">
        <f>IF(I411="","",_xlfn.XLOOKUP($I411,各类选项!$N$2:$N$22,各类选项!Q$2:Q$22))</f>
        <v/>
      </c>
      <c r="AD411" s="126"/>
      <c r="AE411" s="127"/>
      <c r="AF411" s="128"/>
      <c r="AG411" s="128"/>
      <c r="AH411" s="128"/>
      <c r="AI411" s="128"/>
      <c r="AJ411" s="128"/>
      <c r="AK411" s="126" t="str">
        <f>IF(I411="","",_xlfn.XLOOKUP($I411,各类选项!$N$2:$N$22,各类选项!R$2:R$22))</f>
        <v/>
      </c>
      <c r="AL411" s="126"/>
      <c r="AM411" s="129"/>
      <c r="AN411" s="130"/>
      <c r="AO411" s="130"/>
      <c r="AP411" s="130"/>
      <c r="AQ411" s="130"/>
      <c r="AR411" s="130"/>
      <c r="AS411" s="126" t="str">
        <f>IF(原始数据!L411="","",原始数据!L411)</f>
        <v/>
      </c>
      <c r="AT411" s="126" t="str">
        <f>IF(原始数据!AZ411="","",原始数据!AZ411)</f>
        <v/>
      </c>
      <c r="AU411" s="131"/>
      <c r="AV411" s="131"/>
      <c r="AW411" s="131"/>
      <c r="AX411" s="131"/>
      <c r="AY411" s="132"/>
      <c r="AZ411" s="133"/>
      <c r="BA411" s="133"/>
      <c r="BB411" s="134"/>
      <c r="BC411" s="134"/>
    </row>
    <row r="412" spans="1:55">
      <c r="A412" s="115">
        <f>输入错误检查!B411+_xlfn.IFS(K412="",0,K412=0,0,K412=1,1)</f>
        <v>0</v>
      </c>
      <c r="C412" s="125" t="str">
        <f>IF(原始数据!B412="","",原始数据!B412)</f>
        <v/>
      </c>
      <c r="D412" s="125" t="str">
        <f>IF(原始数据!C412="","",原始数据!C412)</f>
        <v/>
      </c>
      <c r="E412" s="125" t="str">
        <f>IF(原始数据!D412="","",原始数据!D412)</f>
        <v/>
      </c>
      <c r="F412" s="125" t="str">
        <f>IF(原始数据!E412="","",原始数据!E412)</f>
        <v/>
      </c>
      <c r="G412" s="125" t="str">
        <f>IF(原始数据!F412="","",原始数据!F412)</f>
        <v/>
      </c>
      <c r="H412" s="125">
        <f>IF(原始数据!G412="","",原始数据!G412)</f>
        <v>1</v>
      </c>
      <c r="I412" s="125" t="str">
        <f>原始数据!J412</f>
        <v/>
      </c>
      <c r="J412" s="125" t="str">
        <f>IF((原始数据!V412)="","",4-原始数据!V412)</f>
        <v/>
      </c>
      <c r="K412" s="125" t="str">
        <f t="shared" si="14"/>
        <v/>
      </c>
      <c r="L412" s="125">
        <f t="shared" si="15"/>
        <v>0</v>
      </c>
      <c r="M412" s="126" t="str">
        <f>IF(I412="","",_xlfn.XLOOKUP($I412,各类选项!$N$2:$N$22,各类选项!O$2:O$22))</f>
        <v/>
      </c>
      <c r="N412" s="126"/>
      <c r="O412" s="127"/>
      <c r="P412" s="128"/>
      <c r="Q412" s="128"/>
      <c r="R412" s="128"/>
      <c r="S412" s="128"/>
      <c r="T412" s="128"/>
      <c r="U412" s="126" t="str">
        <f>IF(I412="","",_xlfn.XLOOKUP($I412,各类选项!$N$2:$N$22,各类选项!P$2:P$22))</f>
        <v/>
      </c>
      <c r="V412" s="126"/>
      <c r="W412" s="129"/>
      <c r="X412" s="130"/>
      <c r="Y412" s="130"/>
      <c r="Z412" s="130"/>
      <c r="AA412" s="130"/>
      <c r="AB412" s="130"/>
      <c r="AC412" s="126" t="str">
        <f>IF(I412="","",_xlfn.XLOOKUP($I412,各类选项!$N$2:$N$22,各类选项!Q$2:Q$22))</f>
        <v/>
      </c>
      <c r="AD412" s="126"/>
      <c r="AE412" s="127"/>
      <c r="AF412" s="128"/>
      <c r="AG412" s="128"/>
      <c r="AH412" s="128"/>
      <c r="AI412" s="128"/>
      <c r="AJ412" s="128"/>
      <c r="AK412" s="126" t="str">
        <f>IF(I412="","",_xlfn.XLOOKUP($I412,各类选项!$N$2:$N$22,各类选项!R$2:R$22))</f>
        <v/>
      </c>
      <c r="AL412" s="126"/>
      <c r="AM412" s="129"/>
      <c r="AN412" s="130"/>
      <c r="AO412" s="130"/>
      <c r="AP412" s="130"/>
      <c r="AQ412" s="130"/>
      <c r="AR412" s="130"/>
      <c r="AS412" s="126" t="str">
        <f>IF(原始数据!L412="","",原始数据!L412)</f>
        <v/>
      </c>
      <c r="AT412" s="126" t="str">
        <f>IF(原始数据!AZ412="","",原始数据!AZ412)</f>
        <v/>
      </c>
      <c r="AU412" s="131"/>
      <c r="AV412" s="131"/>
      <c r="AW412" s="131"/>
      <c r="AX412" s="131"/>
      <c r="AY412" s="132"/>
      <c r="AZ412" s="133"/>
      <c r="BA412" s="133"/>
      <c r="BB412" s="95"/>
      <c r="BC412" s="95"/>
    </row>
    <row r="413" spans="1:55">
      <c r="A413" s="115">
        <f>输入错误检查!B412+_xlfn.IFS(K413="",0,K413=0,0,K413=1,1)</f>
        <v>0</v>
      </c>
      <c r="C413" s="125" t="str">
        <f>IF(原始数据!B413="","",原始数据!B413)</f>
        <v/>
      </c>
      <c r="D413" s="125" t="str">
        <f>IF(原始数据!C413="","",原始数据!C413)</f>
        <v/>
      </c>
      <c r="E413" s="125" t="str">
        <f>IF(原始数据!D413="","",原始数据!D413)</f>
        <v/>
      </c>
      <c r="F413" s="125" t="str">
        <f>IF(原始数据!E413="","",原始数据!E413)</f>
        <v/>
      </c>
      <c r="G413" s="125" t="str">
        <f>IF(原始数据!F413="","",原始数据!F413)</f>
        <v/>
      </c>
      <c r="H413" s="125">
        <f>IF(原始数据!G413="","",原始数据!G413)</f>
        <v>2</v>
      </c>
      <c r="I413" s="125" t="str">
        <f>原始数据!J413</f>
        <v/>
      </c>
      <c r="J413" s="125" t="str">
        <f>IF((原始数据!V413)="","",4-原始数据!V413)</f>
        <v/>
      </c>
      <c r="K413" s="125" t="str">
        <f t="shared" si="14"/>
        <v/>
      </c>
      <c r="L413" s="125">
        <f t="shared" si="15"/>
        <v>0</v>
      </c>
      <c r="M413" s="126" t="str">
        <f>IF(I413="","",_xlfn.XLOOKUP($I413,各类选项!$N$2:$N$22,各类选项!O$2:O$22))</f>
        <v/>
      </c>
      <c r="N413" s="126"/>
      <c r="O413" s="127"/>
      <c r="P413" s="128"/>
      <c r="Q413" s="128"/>
      <c r="R413" s="128"/>
      <c r="S413" s="128"/>
      <c r="T413" s="128"/>
      <c r="U413" s="126" t="str">
        <f>IF(I413="","",_xlfn.XLOOKUP($I413,各类选项!$N$2:$N$22,各类选项!P$2:P$22))</f>
        <v/>
      </c>
      <c r="V413" s="126"/>
      <c r="W413" s="129"/>
      <c r="X413" s="130"/>
      <c r="Y413" s="130"/>
      <c r="Z413" s="130"/>
      <c r="AA413" s="130"/>
      <c r="AB413" s="130"/>
      <c r="AC413" s="126" t="str">
        <f>IF(I413="","",_xlfn.XLOOKUP($I413,各类选项!$N$2:$N$22,各类选项!Q$2:Q$22))</f>
        <v/>
      </c>
      <c r="AD413" s="126"/>
      <c r="AE413" s="127"/>
      <c r="AF413" s="128"/>
      <c r="AG413" s="128"/>
      <c r="AH413" s="128"/>
      <c r="AI413" s="128"/>
      <c r="AJ413" s="128"/>
      <c r="AK413" s="126" t="str">
        <f>IF(I413="","",_xlfn.XLOOKUP($I413,各类选项!$N$2:$N$22,各类选项!R$2:R$22))</f>
        <v/>
      </c>
      <c r="AL413" s="126"/>
      <c r="AM413" s="129"/>
      <c r="AN413" s="130"/>
      <c r="AO413" s="130"/>
      <c r="AP413" s="130"/>
      <c r="AQ413" s="130"/>
      <c r="AR413" s="130"/>
      <c r="AS413" s="126" t="str">
        <f>IF(原始数据!L413="","",原始数据!L413)</f>
        <v/>
      </c>
      <c r="AT413" s="126" t="str">
        <f>IF(原始数据!AZ413="","",原始数据!AZ413)</f>
        <v/>
      </c>
      <c r="AU413" s="131"/>
      <c r="AV413" s="131"/>
      <c r="AW413" s="131"/>
      <c r="AX413" s="131"/>
      <c r="AY413" s="132"/>
      <c r="AZ413" s="133"/>
      <c r="BA413" s="133"/>
      <c r="BB413" s="95"/>
      <c r="BC413" s="95"/>
    </row>
    <row r="414" spans="1:55">
      <c r="A414" s="115">
        <f>输入错误检查!B413+_xlfn.IFS(K414="",0,K414=0,0,K414=1,1)</f>
        <v>0</v>
      </c>
      <c r="C414" s="125" t="str">
        <f>IF(原始数据!B414="","",原始数据!B414)</f>
        <v/>
      </c>
      <c r="D414" s="125" t="str">
        <f>IF(原始数据!C414="","",原始数据!C414)</f>
        <v/>
      </c>
      <c r="E414" s="125" t="str">
        <f>IF(原始数据!D414="","",原始数据!D414)</f>
        <v/>
      </c>
      <c r="F414" s="125" t="str">
        <f>IF(原始数据!E414="","",原始数据!E414)</f>
        <v/>
      </c>
      <c r="G414" s="125" t="str">
        <f>IF(原始数据!F414="","",原始数据!F414)</f>
        <v/>
      </c>
      <c r="H414" s="125">
        <f>IF(原始数据!G414="","",原始数据!G414)</f>
        <v>2</v>
      </c>
      <c r="I414" s="125" t="str">
        <f>原始数据!J414</f>
        <v/>
      </c>
      <c r="J414" s="125" t="str">
        <f>IF((原始数据!V414)="","",4-原始数据!V414)</f>
        <v/>
      </c>
      <c r="K414" s="125" t="str">
        <f t="shared" si="14"/>
        <v/>
      </c>
      <c r="L414" s="125">
        <f t="shared" si="15"/>
        <v>0</v>
      </c>
      <c r="M414" s="126" t="str">
        <f>IF(I414="","",_xlfn.XLOOKUP($I414,各类选项!$N$2:$N$22,各类选项!O$2:O$22))</f>
        <v/>
      </c>
      <c r="N414" s="126"/>
      <c r="O414" s="127"/>
      <c r="P414" s="128"/>
      <c r="Q414" s="128"/>
      <c r="R414" s="128"/>
      <c r="S414" s="128"/>
      <c r="T414" s="128"/>
      <c r="U414" s="126" t="str">
        <f>IF(I414="","",_xlfn.XLOOKUP($I414,各类选项!$N$2:$N$22,各类选项!P$2:P$22))</f>
        <v/>
      </c>
      <c r="V414" s="126"/>
      <c r="W414" s="129"/>
      <c r="X414" s="130"/>
      <c r="Y414" s="130"/>
      <c r="Z414" s="130"/>
      <c r="AA414" s="130"/>
      <c r="AB414" s="130"/>
      <c r="AC414" s="126" t="str">
        <f>IF(I414="","",_xlfn.XLOOKUP($I414,各类选项!$N$2:$N$22,各类选项!Q$2:Q$22))</f>
        <v/>
      </c>
      <c r="AD414" s="126"/>
      <c r="AE414" s="127"/>
      <c r="AF414" s="128"/>
      <c r="AG414" s="128"/>
      <c r="AH414" s="128"/>
      <c r="AI414" s="128"/>
      <c r="AJ414" s="128"/>
      <c r="AK414" s="126" t="str">
        <f>IF(I414="","",_xlfn.XLOOKUP($I414,各类选项!$N$2:$N$22,各类选项!R$2:R$22))</f>
        <v/>
      </c>
      <c r="AL414" s="126"/>
      <c r="AM414" s="129"/>
      <c r="AN414" s="130"/>
      <c r="AO414" s="130"/>
      <c r="AP414" s="130"/>
      <c r="AQ414" s="130"/>
      <c r="AR414" s="130"/>
      <c r="AS414" s="126" t="str">
        <f>IF(原始数据!L414="","",原始数据!L414)</f>
        <v/>
      </c>
      <c r="AT414" s="126" t="str">
        <f>IF(原始数据!AZ414="","",原始数据!AZ414)</f>
        <v/>
      </c>
      <c r="AU414" s="131"/>
      <c r="AV414" s="131"/>
      <c r="AW414" s="131"/>
      <c r="AX414" s="131"/>
      <c r="AY414" s="132"/>
      <c r="AZ414" s="133"/>
      <c r="BA414" s="133"/>
      <c r="BB414" s="95"/>
      <c r="BC414" s="95"/>
    </row>
    <row r="415" spans="1:55">
      <c r="A415" s="115">
        <f>输入错误检查!B414+_xlfn.IFS(K415="",0,K415=0,0,K415=1,1)</f>
        <v>0</v>
      </c>
      <c r="C415" s="125" t="str">
        <f>IF(原始数据!B415="","",原始数据!B415)</f>
        <v/>
      </c>
      <c r="D415" s="125" t="str">
        <f>IF(原始数据!C415="","",原始数据!C415)</f>
        <v/>
      </c>
      <c r="E415" s="125" t="str">
        <f>IF(原始数据!D415="","",原始数据!D415)</f>
        <v/>
      </c>
      <c r="F415" s="125" t="str">
        <f>IF(原始数据!E415="","",原始数据!E415)</f>
        <v/>
      </c>
      <c r="G415" s="125" t="str">
        <f>IF(原始数据!F415="","",原始数据!F415)</f>
        <v/>
      </c>
      <c r="H415" s="125">
        <f>IF(原始数据!G415="","",原始数据!G415)</f>
        <v>3</v>
      </c>
      <c r="I415" s="125" t="str">
        <f>原始数据!J415</f>
        <v/>
      </c>
      <c r="J415" s="125" t="str">
        <f>IF((原始数据!V415)="","",4-原始数据!V415)</f>
        <v/>
      </c>
      <c r="K415" s="125" t="str">
        <f t="shared" si="14"/>
        <v/>
      </c>
      <c r="L415" s="125">
        <f t="shared" si="15"/>
        <v>0</v>
      </c>
      <c r="M415" s="126" t="str">
        <f>IF(I415="","",_xlfn.XLOOKUP($I415,各类选项!$N$2:$N$22,各类选项!O$2:O$22))</f>
        <v/>
      </c>
      <c r="N415" s="126"/>
      <c r="O415" s="127"/>
      <c r="P415" s="128"/>
      <c r="Q415" s="128"/>
      <c r="R415" s="128"/>
      <c r="S415" s="128"/>
      <c r="T415" s="128"/>
      <c r="U415" s="126" t="str">
        <f>IF(I415="","",_xlfn.XLOOKUP($I415,各类选项!$N$2:$N$22,各类选项!P$2:P$22))</f>
        <v/>
      </c>
      <c r="V415" s="126"/>
      <c r="W415" s="129"/>
      <c r="X415" s="130"/>
      <c r="Y415" s="130"/>
      <c r="Z415" s="130"/>
      <c r="AA415" s="130"/>
      <c r="AB415" s="130"/>
      <c r="AC415" s="126" t="str">
        <f>IF(I415="","",_xlfn.XLOOKUP($I415,各类选项!$N$2:$N$22,各类选项!Q$2:Q$22))</f>
        <v/>
      </c>
      <c r="AD415" s="126"/>
      <c r="AE415" s="127"/>
      <c r="AF415" s="128"/>
      <c r="AG415" s="128"/>
      <c r="AH415" s="128"/>
      <c r="AI415" s="128"/>
      <c r="AJ415" s="128"/>
      <c r="AK415" s="126" t="str">
        <f>IF(I415="","",_xlfn.XLOOKUP($I415,各类选项!$N$2:$N$22,各类选项!R$2:R$22))</f>
        <v/>
      </c>
      <c r="AL415" s="126"/>
      <c r="AM415" s="129"/>
      <c r="AN415" s="130"/>
      <c r="AO415" s="130"/>
      <c r="AP415" s="130"/>
      <c r="AQ415" s="130"/>
      <c r="AR415" s="130"/>
      <c r="AS415" s="126" t="str">
        <f>IF(原始数据!L415="","",原始数据!L415)</f>
        <v/>
      </c>
      <c r="AT415" s="126" t="str">
        <f>IF(原始数据!AZ415="","",原始数据!AZ415)</f>
        <v/>
      </c>
      <c r="AU415" s="131"/>
      <c r="AV415" s="131"/>
      <c r="AW415" s="131"/>
      <c r="AX415" s="131"/>
      <c r="AY415" s="132"/>
      <c r="AZ415" s="133"/>
      <c r="BA415" s="133"/>
      <c r="BB415" s="95"/>
      <c r="BC415" s="95"/>
    </row>
    <row r="416" spans="1:55">
      <c r="A416" s="115">
        <f>输入错误检查!B415+_xlfn.IFS(K416="",0,K416=0,0,K416=1,1)</f>
        <v>0</v>
      </c>
      <c r="C416" s="125" t="str">
        <f>IF(原始数据!B416="","",原始数据!B416)</f>
        <v/>
      </c>
      <c r="D416" s="125" t="str">
        <f>IF(原始数据!C416="","",原始数据!C416)</f>
        <v/>
      </c>
      <c r="E416" s="125" t="str">
        <f>IF(原始数据!D416="","",原始数据!D416)</f>
        <v/>
      </c>
      <c r="F416" s="125" t="str">
        <f>IF(原始数据!E416="","",原始数据!E416)</f>
        <v/>
      </c>
      <c r="G416" s="125" t="str">
        <f>IF(原始数据!F416="","",原始数据!F416)</f>
        <v/>
      </c>
      <c r="H416" s="125">
        <f>IF(原始数据!G416="","",原始数据!G416)</f>
        <v>3</v>
      </c>
      <c r="I416" s="125" t="str">
        <f>原始数据!J416</f>
        <v/>
      </c>
      <c r="J416" s="125" t="str">
        <f>IF((原始数据!V416)="","",4-原始数据!V416)</f>
        <v/>
      </c>
      <c r="K416" s="125" t="str">
        <f t="shared" si="14"/>
        <v/>
      </c>
      <c r="L416" s="125">
        <f t="shared" si="15"/>
        <v>0</v>
      </c>
      <c r="M416" s="126" t="str">
        <f>IF(I416="","",_xlfn.XLOOKUP($I416,各类选项!$N$2:$N$22,各类选项!O$2:O$22))</f>
        <v/>
      </c>
      <c r="N416" s="126"/>
      <c r="O416" s="127"/>
      <c r="P416" s="128"/>
      <c r="Q416" s="128"/>
      <c r="R416" s="128"/>
      <c r="S416" s="128"/>
      <c r="T416" s="128"/>
      <c r="U416" s="126" t="str">
        <f>IF(I416="","",_xlfn.XLOOKUP($I416,各类选项!$N$2:$N$22,各类选项!P$2:P$22))</f>
        <v/>
      </c>
      <c r="V416" s="126"/>
      <c r="W416" s="129"/>
      <c r="X416" s="130"/>
      <c r="Y416" s="130"/>
      <c r="Z416" s="130"/>
      <c r="AA416" s="130"/>
      <c r="AB416" s="130"/>
      <c r="AC416" s="126" t="str">
        <f>IF(I416="","",_xlfn.XLOOKUP($I416,各类选项!$N$2:$N$22,各类选项!Q$2:Q$22))</f>
        <v/>
      </c>
      <c r="AD416" s="126"/>
      <c r="AE416" s="127"/>
      <c r="AF416" s="128"/>
      <c r="AG416" s="128"/>
      <c r="AH416" s="128"/>
      <c r="AI416" s="128"/>
      <c r="AJ416" s="128"/>
      <c r="AK416" s="126" t="str">
        <f>IF(I416="","",_xlfn.XLOOKUP($I416,各类选项!$N$2:$N$22,各类选项!R$2:R$22))</f>
        <v/>
      </c>
      <c r="AL416" s="126"/>
      <c r="AM416" s="129"/>
      <c r="AN416" s="130"/>
      <c r="AO416" s="130"/>
      <c r="AP416" s="130"/>
      <c r="AQ416" s="130"/>
      <c r="AR416" s="130"/>
      <c r="AS416" s="126" t="str">
        <f>IF(原始数据!L416="","",原始数据!L416)</f>
        <v/>
      </c>
      <c r="AT416" s="126" t="str">
        <f>IF(原始数据!AZ416="","",原始数据!AZ416)</f>
        <v/>
      </c>
      <c r="AU416" s="131"/>
      <c r="AV416" s="131"/>
      <c r="AW416" s="131"/>
      <c r="AX416" s="131"/>
      <c r="AY416" s="132"/>
      <c r="AZ416" s="133"/>
      <c r="BA416" s="133"/>
      <c r="BB416" s="95"/>
      <c r="BC416" s="95"/>
    </row>
    <row r="417" spans="1:55">
      <c r="A417" s="115">
        <f>输入错误检查!B416+_xlfn.IFS(K417="",0,K417=0,0,K417=1,1)</f>
        <v>0</v>
      </c>
      <c r="C417" s="125" t="str">
        <f>IF(原始数据!B417="","",原始数据!B417)</f>
        <v/>
      </c>
      <c r="D417" s="125" t="str">
        <f>IF(原始数据!C417="","",原始数据!C417)</f>
        <v/>
      </c>
      <c r="E417" s="125" t="str">
        <f>IF(原始数据!D417="","",原始数据!D417)</f>
        <v/>
      </c>
      <c r="F417" s="125" t="str">
        <f>IF(原始数据!E417="","",原始数据!E417)</f>
        <v/>
      </c>
      <c r="G417" s="125" t="str">
        <f>IF(原始数据!F417="","",原始数据!F417)</f>
        <v/>
      </c>
      <c r="H417" s="125">
        <f>IF(原始数据!G417="","",原始数据!G417)</f>
        <v>4</v>
      </c>
      <c r="I417" s="125" t="str">
        <f>原始数据!J417</f>
        <v/>
      </c>
      <c r="J417" s="125" t="str">
        <f>IF((原始数据!V417)="","",4-原始数据!V417)</f>
        <v/>
      </c>
      <c r="K417" s="125" t="str">
        <f t="shared" si="14"/>
        <v/>
      </c>
      <c r="L417" s="125">
        <f t="shared" si="15"/>
        <v>0</v>
      </c>
      <c r="M417" s="126" t="str">
        <f>IF(I417="","",_xlfn.XLOOKUP($I417,各类选项!$N$2:$N$22,各类选项!O$2:O$22))</f>
        <v/>
      </c>
      <c r="N417" s="126"/>
      <c r="O417" s="127"/>
      <c r="P417" s="128"/>
      <c r="Q417" s="128"/>
      <c r="R417" s="128"/>
      <c r="S417" s="128"/>
      <c r="T417" s="128"/>
      <c r="U417" s="126" t="str">
        <f>IF(I417="","",_xlfn.XLOOKUP($I417,各类选项!$N$2:$N$22,各类选项!P$2:P$22))</f>
        <v/>
      </c>
      <c r="V417" s="126"/>
      <c r="W417" s="129"/>
      <c r="X417" s="130"/>
      <c r="Y417" s="130"/>
      <c r="Z417" s="130"/>
      <c r="AA417" s="130"/>
      <c r="AB417" s="130"/>
      <c r="AC417" s="126" t="str">
        <f>IF(I417="","",_xlfn.XLOOKUP($I417,各类选项!$N$2:$N$22,各类选项!Q$2:Q$22))</f>
        <v/>
      </c>
      <c r="AD417" s="126"/>
      <c r="AE417" s="127"/>
      <c r="AF417" s="128"/>
      <c r="AG417" s="128"/>
      <c r="AH417" s="128"/>
      <c r="AI417" s="128"/>
      <c r="AJ417" s="128"/>
      <c r="AK417" s="126" t="str">
        <f>IF(I417="","",_xlfn.XLOOKUP($I417,各类选项!$N$2:$N$22,各类选项!R$2:R$22))</f>
        <v/>
      </c>
      <c r="AL417" s="126"/>
      <c r="AM417" s="129"/>
      <c r="AN417" s="130"/>
      <c r="AO417" s="130"/>
      <c r="AP417" s="130"/>
      <c r="AQ417" s="130"/>
      <c r="AR417" s="130"/>
      <c r="AS417" s="126" t="str">
        <f>IF(原始数据!L417="","",原始数据!L417)</f>
        <v/>
      </c>
      <c r="AT417" s="126" t="str">
        <f>IF(原始数据!AZ417="","",原始数据!AZ417)</f>
        <v/>
      </c>
      <c r="AU417" s="131"/>
      <c r="AV417" s="131"/>
      <c r="AW417" s="131"/>
      <c r="AX417" s="131"/>
      <c r="AY417" s="132"/>
      <c r="AZ417" s="133"/>
      <c r="BA417" s="133"/>
      <c r="BB417" s="95"/>
      <c r="BC417" s="95"/>
    </row>
    <row r="418" spans="1:55">
      <c r="A418" s="115">
        <f>输入错误检查!B417+_xlfn.IFS(K418="",0,K418=0,0,K418=1,1)</f>
        <v>0</v>
      </c>
      <c r="C418" s="125" t="str">
        <f>IF(原始数据!B418="","",原始数据!B418)</f>
        <v/>
      </c>
      <c r="D418" s="125" t="str">
        <f>IF(原始数据!C418="","",原始数据!C418)</f>
        <v/>
      </c>
      <c r="E418" s="125" t="str">
        <f>IF(原始数据!D418="","",原始数据!D418)</f>
        <v/>
      </c>
      <c r="F418" s="125" t="str">
        <f>IF(原始数据!E418="","",原始数据!E418)</f>
        <v/>
      </c>
      <c r="G418" s="125" t="str">
        <f>IF(原始数据!F418="","",原始数据!F418)</f>
        <v/>
      </c>
      <c r="H418" s="125">
        <f>IF(原始数据!G418="","",原始数据!G418)</f>
        <v>4</v>
      </c>
      <c r="I418" s="125" t="str">
        <f>原始数据!J418</f>
        <v/>
      </c>
      <c r="J418" s="125" t="str">
        <f>IF((原始数据!V418)="","",4-原始数据!V418)</f>
        <v/>
      </c>
      <c r="K418" s="125" t="str">
        <f t="shared" si="14"/>
        <v/>
      </c>
      <c r="L418" s="125">
        <f t="shared" si="15"/>
        <v>0</v>
      </c>
      <c r="M418" s="126" t="str">
        <f>IF(I418="","",_xlfn.XLOOKUP($I418,各类选项!$N$2:$N$22,各类选项!O$2:O$22))</f>
        <v/>
      </c>
      <c r="N418" s="126"/>
      <c r="O418" s="127"/>
      <c r="P418" s="128"/>
      <c r="Q418" s="128"/>
      <c r="R418" s="128"/>
      <c r="S418" s="128"/>
      <c r="T418" s="128"/>
      <c r="U418" s="126" t="str">
        <f>IF(I418="","",_xlfn.XLOOKUP($I418,各类选项!$N$2:$N$22,各类选项!P$2:P$22))</f>
        <v/>
      </c>
      <c r="V418" s="126"/>
      <c r="W418" s="129"/>
      <c r="X418" s="130"/>
      <c r="Y418" s="130"/>
      <c r="Z418" s="130"/>
      <c r="AA418" s="130"/>
      <c r="AB418" s="130"/>
      <c r="AC418" s="126" t="str">
        <f>IF(I418="","",_xlfn.XLOOKUP($I418,各类选项!$N$2:$N$22,各类选项!Q$2:Q$22))</f>
        <v/>
      </c>
      <c r="AD418" s="126"/>
      <c r="AE418" s="127"/>
      <c r="AF418" s="128"/>
      <c r="AG418" s="128"/>
      <c r="AH418" s="128"/>
      <c r="AI418" s="128"/>
      <c r="AJ418" s="128"/>
      <c r="AK418" s="126" t="str">
        <f>IF(I418="","",_xlfn.XLOOKUP($I418,各类选项!$N$2:$N$22,各类选项!R$2:R$22))</f>
        <v/>
      </c>
      <c r="AL418" s="126"/>
      <c r="AM418" s="129"/>
      <c r="AN418" s="130"/>
      <c r="AO418" s="130"/>
      <c r="AP418" s="130"/>
      <c r="AQ418" s="130"/>
      <c r="AR418" s="130"/>
      <c r="AS418" s="126" t="str">
        <f>IF(原始数据!L418="","",原始数据!L418)</f>
        <v/>
      </c>
      <c r="AT418" s="126" t="str">
        <f>IF(原始数据!AZ418="","",原始数据!AZ418)</f>
        <v/>
      </c>
      <c r="AU418" s="131"/>
      <c r="AV418" s="131"/>
      <c r="AW418" s="131"/>
      <c r="AX418" s="131"/>
      <c r="AY418" s="132"/>
      <c r="AZ418" s="133"/>
      <c r="BA418" s="133"/>
      <c r="BB418" s="95"/>
      <c r="BC418" s="95"/>
    </row>
    <row r="419" spans="1:55">
      <c r="A419" s="115">
        <f>输入错误检查!B418+_xlfn.IFS(K419="",0,K419=0,0,K419=1,1)</f>
        <v>0</v>
      </c>
      <c r="C419" s="125" t="str">
        <f>IF(原始数据!B419="","",原始数据!B419)</f>
        <v/>
      </c>
      <c r="D419" s="125" t="str">
        <f>IF(原始数据!C419="","",原始数据!C419)</f>
        <v/>
      </c>
      <c r="E419" s="125" t="str">
        <f>IF(原始数据!D419="","",原始数据!D419)</f>
        <v/>
      </c>
      <c r="F419" s="125" t="str">
        <f>IF(原始数据!E419="","",原始数据!E419)</f>
        <v/>
      </c>
      <c r="G419" s="125" t="str">
        <f>IF(原始数据!F419="","",原始数据!F419)</f>
        <v/>
      </c>
      <c r="H419" s="125">
        <f>IF(原始数据!G419="","",原始数据!G419)</f>
        <v>5</v>
      </c>
      <c r="I419" s="125" t="str">
        <f>原始数据!J419</f>
        <v/>
      </c>
      <c r="J419" s="125" t="str">
        <f>IF((原始数据!V419)="","",4-原始数据!V419)</f>
        <v/>
      </c>
      <c r="K419" s="125" t="str">
        <f t="shared" si="14"/>
        <v/>
      </c>
      <c r="L419" s="125">
        <f t="shared" si="15"/>
        <v>0</v>
      </c>
      <c r="M419" s="126" t="str">
        <f>IF(I419="","",_xlfn.XLOOKUP($I419,各类选项!$N$2:$N$22,各类选项!O$2:O$22))</f>
        <v/>
      </c>
      <c r="N419" s="126"/>
      <c r="O419" s="127"/>
      <c r="P419" s="128"/>
      <c r="Q419" s="128"/>
      <c r="R419" s="128"/>
      <c r="S419" s="128"/>
      <c r="T419" s="128"/>
      <c r="U419" s="126" t="str">
        <f>IF(I419="","",_xlfn.XLOOKUP($I419,各类选项!$N$2:$N$22,各类选项!P$2:P$22))</f>
        <v/>
      </c>
      <c r="V419" s="126"/>
      <c r="W419" s="129"/>
      <c r="X419" s="130"/>
      <c r="Y419" s="130"/>
      <c r="Z419" s="130"/>
      <c r="AA419" s="130"/>
      <c r="AB419" s="130"/>
      <c r="AC419" s="126" t="str">
        <f>IF(I419="","",_xlfn.XLOOKUP($I419,各类选项!$N$2:$N$22,各类选项!Q$2:Q$22))</f>
        <v/>
      </c>
      <c r="AD419" s="126"/>
      <c r="AE419" s="127"/>
      <c r="AF419" s="128"/>
      <c r="AG419" s="128"/>
      <c r="AH419" s="128"/>
      <c r="AI419" s="128"/>
      <c r="AJ419" s="128"/>
      <c r="AK419" s="126" t="str">
        <f>IF(I419="","",_xlfn.XLOOKUP($I419,各类选项!$N$2:$N$22,各类选项!R$2:R$22))</f>
        <v/>
      </c>
      <c r="AL419" s="126"/>
      <c r="AM419" s="129"/>
      <c r="AN419" s="130"/>
      <c r="AO419" s="130"/>
      <c r="AP419" s="130"/>
      <c r="AQ419" s="130"/>
      <c r="AR419" s="130"/>
      <c r="AS419" s="126" t="str">
        <f>IF(原始数据!L419="","",原始数据!L419)</f>
        <v/>
      </c>
      <c r="AT419" s="126" t="str">
        <f>IF(原始数据!AZ419="","",原始数据!AZ419)</f>
        <v/>
      </c>
      <c r="AU419" s="131"/>
      <c r="AV419" s="131"/>
      <c r="AW419" s="131"/>
      <c r="AX419" s="131"/>
      <c r="AY419" s="132"/>
      <c r="AZ419" s="133"/>
      <c r="BA419" s="133"/>
    </row>
    <row r="420" spans="1:55">
      <c r="A420" s="115">
        <f>输入错误检查!B419+_xlfn.IFS(K420="",0,K420=0,0,K420=1,1)</f>
        <v>0</v>
      </c>
      <c r="C420" s="125" t="str">
        <f>IF(原始数据!B420="","",原始数据!B420)</f>
        <v/>
      </c>
      <c r="D420" s="125" t="str">
        <f>IF(原始数据!C420="","",原始数据!C420)</f>
        <v/>
      </c>
      <c r="E420" s="125" t="str">
        <f>IF(原始数据!D420="","",原始数据!D420)</f>
        <v/>
      </c>
      <c r="F420" s="125" t="str">
        <f>IF(原始数据!E420="","",原始数据!E420)</f>
        <v/>
      </c>
      <c r="G420" s="125" t="str">
        <f>IF(原始数据!F420="","",原始数据!F420)</f>
        <v/>
      </c>
      <c r="H420" s="125">
        <f>IF(原始数据!G420="","",原始数据!G420)</f>
        <v>5</v>
      </c>
      <c r="I420" s="125" t="str">
        <f>原始数据!J420</f>
        <v/>
      </c>
      <c r="J420" s="125" t="str">
        <f>IF((原始数据!V420)="","",4-原始数据!V420)</f>
        <v/>
      </c>
      <c r="K420" s="125" t="str">
        <f t="shared" si="14"/>
        <v/>
      </c>
      <c r="L420" s="125">
        <f t="shared" si="15"/>
        <v>0</v>
      </c>
      <c r="M420" s="126" t="str">
        <f>IF(I420="","",_xlfn.XLOOKUP($I420,各类选项!$N$2:$N$22,各类选项!O$2:O$22))</f>
        <v/>
      </c>
      <c r="N420" s="126"/>
      <c r="O420" s="127"/>
      <c r="P420" s="128"/>
      <c r="Q420" s="128"/>
      <c r="R420" s="128"/>
      <c r="S420" s="128"/>
      <c r="T420" s="128"/>
      <c r="U420" s="126" t="str">
        <f>IF(I420="","",_xlfn.XLOOKUP($I420,各类选项!$N$2:$N$22,各类选项!P$2:P$22))</f>
        <v/>
      </c>
      <c r="V420" s="126"/>
      <c r="W420" s="129"/>
      <c r="X420" s="130"/>
      <c r="Y420" s="130"/>
      <c r="Z420" s="130"/>
      <c r="AA420" s="130"/>
      <c r="AB420" s="130"/>
      <c r="AC420" s="126" t="str">
        <f>IF(I420="","",_xlfn.XLOOKUP($I420,各类选项!$N$2:$N$22,各类选项!Q$2:Q$22))</f>
        <v/>
      </c>
      <c r="AD420" s="126"/>
      <c r="AE420" s="127"/>
      <c r="AF420" s="128"/>
      <c r="AG420" s="128"/>
      <c r="AH420" s="128"/>
      <c r="AI420" s="128"/>
      <c r="AJ420" s="128"/>
      <c r="AK420" s="126" t="str">
        <f>IF(I420="","",_xlfn.XLOOKUP($I420,各类选项!$N$2:$N$22,各类选项!R$2:R$22))</f>
        <v/>
      </c>
      <c r="AL420" s="126"/>
      <c r="AM420" s="129"/>
      <c r="AN420" s="130"/>
      <c r="AO420" s="130"/>
      <c r="AP420" s="130"/>
      <c r="AQ420" s="130"/>
      <c r="AR420" s="130"/>
      <c r="AS420" s="126" t="str">
        <f>IF(原始数据!L420="","",原始数据!L420)</f>
        <v/>
      </c>
      <c r="AT420" s="126" t="str">
        <f>IF(原始数据!AZ420="","",原始数据!AZ420)</f>
        <v/>
      </c>
      <c r="AU420" s="131"/>
      <c r="AV420" s="131"/>
      <c r="AW420" s="131"/>
      <c r="AX420" s="131"/>
      <c r="AY420" s="132"/>
      <c r="AZ420" s="133"/>
      <c r="BA420" s="133"/>
    </row>
    <row r="421" spans="1:55">
      <c r="A421" s="115">
        <f>输入错误检查!B420+_xlfn.IFS(K421="",0,K421=0,0,K421=1,1)</f>
        <v>0</v>
      </c>
      <c r="C421" s="125" t="str">
        <f>IF(原始数据!B421="","",原始数据!B421)</f>
        <v/>
      </c>
      <c r="D421" s="125" t="str">
        <f>IF(原始数据!C421="","",原始数据!C421)</f>
        <v/>
      </c>
      <c r="E421" s="125" t="str">
        <f>IF(原始数据!D421="","",原始数据!D421)</f>
        <v/>
      </c>
      <c r="F421" s="125" t="str">
        <f>IF(原始数据!E421="","",原始数据!E421)</f>
        <v/>
      </c>
      <c r="G421" s="125" t="str">
        <f>IF(原始数据!F421="","",原始数据!F421)</f>
        <v/>
      </c>
      <c r="H421" s="125" t="str">
        <f>IF(原始数据!G421="","",原始数据!G421)</f>
        <v>加</v>
      </c>
      <c r="I421" s="125" t="str">
        <f>原始数据!J421</f>
        <v/>
      </c>
      <c r="J421" s="125" t="str">
        <f>IF((原始数据!V421)="","",4-原始数据!V421)</f>
        <v/>
      </c>
      <c r="K421" s="125" t="str">
        <f t="shared" si="14"/>
        <v/>
      </c>
      <c r="L421" s="125">
        <f t="shared" si="15"/>
        <v>0</v>
      </c>
      <c r="M421" s="126" t="str">
        <f>IF(I421="","",_xlfn.XLOOKUP($I421,各类选项!$N$2:$N$22,各类选项!O$2:O$22))</f>
        <v/>
      </c>
      <c r="N421" s="126"/>
      <c r="O421" s="127"/>
      <c r="P421" s="128"/>
      <c r="Q421" s="128"/>
      <c r="R421" s="128"/>
      <c r="S421" s="128"/>
      <c r="T421" s="128"/>
      <c r="U421" s="126" t="str">
        <f>IF(I421="","",_xlfn.XLOOKUP($I421,各类选项!$N$2:$N$22,各类选项!P$2:P$22))</f>
        <v/>
      </c>
      <c r="V421" s="126"/>
      <c r="W421" s="129"/>
      <c r="X421" s="130"/>
      <c r="Y421" s="130"/>
      <c r="Z421" s="130"/>
      <c r="AA421" s="130"/>
      <c r="AB421" s="130"/>
      <c r="AC421" s="126" t="str">
        <f>IF(I421="","",_xlfn.XLOOKUP($I421,各类选项!$N$2:$N$22,各类选项!Q$2:Q$22))</f>
        <v/>
      </c>
      <c r="AD421" s="126"/>
      <c r="AE421" s="127"/>
      <c r="AF421" s="128"/>
      <c r="AG421" s="128"/>
      <c r="AH421" s="128"/>
      <c r="AI421" s="128"/>
      <c r="AJ421" s="128"/>
      <c r="AK421" s="126" t="str">
        <f>IF(I421="","",_xlfn.XLOOKUP($I421,各类选项!$N$2:$N$22,各类选项!R$2:R$22))</f>
        <v/>
      </c>
      <c r="AL421" s="126"/>
      <c r="AM421" s="129"/>
      <c r="AN421" s="130"/>
      <c r="AO421" s="130"/>
      <c r="AP421" s="130"/>
      <c r="AQ421" s="130"/>
      <c r="AR421" s="130"/>
      <c r="AS421" s="126" t="str">
        <f>IF(原始数据!L421="","",原始数据!L421)</f>
        <v/>
      </c>
      <c r="AT421" s="126" t="str">
        <f>IF(原始数据!AZ421="","",原始数据!AZ421)</f>
        <v/>
      </c>
      <c r="AU421" s="131"/>
      <c r="AV421" s="131"/>
      <c r="AW421" s="131"/>
      <c r="AX421" s="131"/>
      <c r="AY421" s="132"/>
      <c r="AZ421" s="133"/>
      <c r="BA421" s="133"/>
    </row>
    <row r="422" spans="1:55">
      <c r="A422" s="115">
        <f>输入错误检查!B421+_xlfn.IFS(K422="",0,K422=0,0,K422=1,1)</f>
        <v>0</v>
      </c>
      <c r="C422" s="125" t="str">
        <f>IF(原始数据!B422="","",原始数据!B422)</f>
        <v/>
      </c>
      <c r="D422" s="125" t="str">
        <f>IF(原始数据!C422="","",原始数据!C422)</f>
        <v/>
      </c>
      <c r="E422" s="125" t="str">
        <f>IF(原始数据!D422="","",原始数据!D422)</f>
        <v/>
      </c>
      <c r="F422" s="125" t="str">
        <f>IF(原始数据!E422="","",原始数据!E422)</f>
        <v/>
      </c>
      <c r="G422" s="125" t="str">
        <f>IF(原始数据!F422="","",原始数据!F422)</f>
        <v/>
      </c>
      <c r="H422" s="125" t="str">
        <f>IF(原始数据!G422="","",原始数据!G422)</f>
        <v>加</v>
      </c>
      <c r="I422" s="125" t="str">
        <f>原始数据!J422</f>
        <v/>
      </c>
      <c r="J422" s="125" t="str">
        <f>IF((原始数据!V422)="","",4-原始数据!V422)</f>
        <v/>
      </c>
      <c r="K422" s="125" t="str">
        <f t="shared" si="14"/>
        <v/>
      </c>
      <c r="L422" s="125">
        <f t="shared" si="15"/>
        <v>0</v>
      </c>
      <c r="M422" s="126" t="str">
        <f>IF(I422="","",_xlfn.XLOOKUP($I422,各类选项!$N$2:$N$22,各类选项!O$2:O$22))</f>
        <v/>
      </c>
      <c r="N422" s="126"/>
      <c r="O422" s="127"/>
      <c r="P422" s="128"/>
      <c r="Q422" s="128"/>
      <c r="R422" s="128"/>
      <c r="S422" s="128"/>
      <c r="T422" s="128"/>
      <c r="U422" s="126" t="str">
        <f>IF(I422="","",_xlfn.XLOOKUP($I422,各类选项!$N$2:$N$22,各类选项!P$2:P$22))</f>
        <v/>
      </c>
      <c r="V422" s="126"/>
      <c r="W422" s="129"/>
      <c r="X422" s="130"/>
      <c r="Y422" s="130"/>
      <c r="Z422" s="130"/>
      <c r="AA422" s="130"/>
      <c r="AB422" s="130"/>
      <c r="AC422" s="126" t="str">
        <f>IF(I422="","",_xlfn.XLOOKUP($I422,各类选项!$N$2:$N$22,各类选项!Q$2:Q$22))</f>
        <v/>
      </c>
      <c r="AD422" s="126"/>
      <c r="AE422" s="127"/>
      <c r="AF422" s="128"/>
      <c r="AG422" s="128"/>
      <c r="AH422" s="128"/>
      <c r="AI422" s="128"/>
      <c r="AJ422" s="128"/>
      <c r="AK422" s="126" t="str">
        <f>IF(I422="","",_xlfn.XLOOKUP($I422,各类选项!$N$2:$N$22,各类选项!R$2:R$22))</f>
        <v/>
      </c>
      <c r="AL422" s="126"/>
      <c r="AM422" s="129"/>
      <c r="AN422" s="130"/>
      <c r="AO422" s="130"/>
      <c r="AP422" s="130"/>
      <c r="AQ422" s="130"/>
      <c r="AR422" s="130"/>
      <c r="AS422" s="126" t="str">
        <f>IF(原始数据!L422="","",原始数据!L422)</f>
        <v/>
      </c>
      <c r="AT422" s="126" t="str">
        <f>IF(原始数据!AZ422="","",原始数据!AZ422)</f>
        <v/>
      </c>
      <c r="AU422" s="131"/>
      <c r="AV422" s="131"/>
      <c r="AW422" s="131"/>
      <c r="AX422" s="131"/>
      <c r="AY422" s="132"/>
      <c r="AZ422" s="133"/>
      <c r="BA422" s="133"/>
    </row>
    <row r="423" spans="1:55">
      <c r="A423" s="115">
        <f>输入错误检查!B422+_xlfn.IFS(K423="",0,K423=0,0,K423=1,1)</f>
        <v>0</v>
      </c>
      <c r="C423" s="125" t="str">
        <f>IF(原始数据!B423="","",原始数据!B423)</f>
        <v/>
      </c>
      <c r="D423" s="125" t="str">
        <f>IF(原始数据!C423="","",原始数据!C423)</f>
        <v/>
      </c>
      <c r="E423" s="125" t="str">
        <f>IF(原始数据!D423="","",原始数据!D423)</f>
        <v/>
      </c>
      <c r="F423" s="125" t="str">
        <f>IF(原始数据!E423="","",原始数据!E423)</f>
        <v/>
      </c>
      <c r="G423" s="125" t="str">
        <f>IF(原始数据!F423="","",原始数据!F423)</f>
        <v/>
      </c>
      <c r="H423" s="125">
        <f>IF(原始数据!G423="","",原始数据!G423)</f>
        <v>1</v>
      </c>
      <c r="I423" s="125" t="str">
        <f>原始数据!J423</f>
        <v/>
      </c>
      <c r="J423" s="125" t="str">
        <f>IF((原始数据!V423)="","",4-原始数据!V423)</f>
        <v/>
      </c>
      <c r="K423" s="125" t="str">
        <f t="shared" si="14"/>
        <v/>
      </c>
      <c r="L423" s="125">
        <f t="shared" si="15"/>
        <v>0</v>
      </c>
      <c r="M423" s="126" t="str">
        <f>IF(I423="","",_xlfn.XLOOKUP($I423,各类选项!$N$2:$N$22,各类选项!O$2:O$22))</f>
        <v/>
      </c>
      <c r="N423" s="139"/>
      <c r="O423" s="129"/>
      <c r="P423" s="130"/>
      <c r="Q423" s="130"/>
      <c r="R423" s="130"/>
      <c r="S423" s="130"/>
      <c r="T423" s="130"/>
      <c r="U423" s="126" t="str">
        <f>IF(I423="","",_xlfn.XLOOKUP($I423,各类选项!$N$2:$N$22,各类选项!P$2:P$22))</f>
        <v/>
      </c>
      <c r="V423" s="139"/>
      <c r="W423" s="127"/>
      <c r="X423" s="128"/>
      <c r="Y423" s="128"/>
      <c r="Z423" s="128"/>
      <c r="AA423" s="128"/>
      <c r="AB423" s="128"/>
      <c r="AC423" s="126" t="str">
        <f>IF(I423="","",_xlfn.XLOOKUP($I423,各类选项!$N$2:$N$22,各类选项!Q$2:Q$22))</f>
        <v/>
      </c>
      <c r="AD423" s="139"/>
      <c r="AE423" s="129"/>
      <c r="AF423" s="130"/>
      <c r="AG423" s="130"/>
      <c r="AH423" s="130"/>
      <c r="AI423" s="130"/>
      <c r="AJ423" s="130"/>
      <c r="AK423" s="126" t="str">
        <f>IF(I423="","",_xlfn.XLOOKUP($I423,各类选项!$N$2:$N$22,各类选项!R$2:R$22))</f>
        <v/>
      </c>
      <c r="AL423" s="139"/>
      <c r="AM423" s="127"/>
      <c r="AN423" s="128"/>
      <c r="AO423" s="128"/>
      <c r="AP423" s="128"/>
      <c r="AQ423" s="128"/>
      <c r="AR423" s="128"/>
      <c r="AS423" s="126" t="str">
        <f>IF(原始数据!L423="","",原始数据!L423)</f>
        <v/>
      </c>
      <c r="AT423" s="126" t="str">
        <f>IF(原始数据!AZ423="","",原始数据!AZ423)</f>
        <v/>
      </c>
      <c r="AU423" s="137"/>
      <c r="AV423" s="137"/>
      <c r="AW423" s="137"/>
      <c r="AX423" s="137"/>
      <c r="AY423" s="138"/>
      <c r="AZ423" s="133"/>
      <c r="BA423" s="133"/>
      <c r="BB423" s="134"/>
      <c r="BC423" s="134"/>
    </row>
    <row r="424" spans="1:55">
      <c r="A424" s="115">
        <f>输入错误检查!B423+_xlfn.IFS(K424="",0,K424=0,0,K424=1,1)</f>
        <v>0</v>
      </c>
      <c r="C424" s="125" t="str">
        <f>IF(原始数据!B424="","",原始数据!B424)</f>
        <v/>
      </c>
      <c r="D424" s="125" t="str">
        <f>IF(原始数据!C424="","",原始数据!C424)</f>
        <v/>
      </c>
      <c r="E424" s="125" t="str">
        <f>IF(原始数据!D424="","",原始数据!D424)</f>
        <v/>
      </c>
      <c r="F424" s="125" t="str">
        <f>IF(原始数据!E424="","",原始数据!E424)</f>
        <v/>
      </c>
      <c r="G424" s="125" t="str">
        <f>IF(原始数据!F424="","",原始数据!F424)</f>
        <v/>
      </c>
      <c r="H424" s="125">
        <f>IF(原始数据!G424="","",原始数据!G424)</f>
        <v>1</v>
      </c>
      <c r="I424" s="125" t="str">
        <f>原始数据!J424</f>
        <v/>
      </c>
      <c r="J424" s="125" t="str">
        <f>IF((原始数据!V424)="","",4-原始数据!V424)</f>
        <v/>
      </c>
      <c r="K424" s="125" t="str">
        <f t="shared" si="14"/>
        <v/>
      </c>
      <c r="L424" s="125">
        <f t="shared" si="15"/>
        <v>0</v>
      </c>
      <c r="M424" s="126" t="str">
        <f>IF(I424="","",_xlfn.XLOOKUP($I424,各类选项!$N$2:$N$22,各类选项!O$2:O$22))</f>
        <v/>
      </c>
      <c r="N424" s="139"/>
      <c r="O424" s="129"/>
      <c r="P424" s="130"/>
      <c r="Q424" s="130"/>
      <c r="R424" s="130"/>
      <c r="S424" s="130"/>
      <c r="T424" s="130"/>
      <c r="U424" s="126" t="str">
        <f>IF(I424="","",_xlfn.XLOOKUP($I424,各类选项!$N$2:$N$22,各类选项!P$2:P$22))</f>
        <v/>
      </c>
      <c r="V424" s="139"/>
      <c r="W424" s="127"/>
      <c r="X424" s="128"/>
      <c r="Y424" s="128"/>
      <c r="Z424" s="128"/>
      <c r="AA424" s="128"/>
      <c r="AB424" s="128"/>
      <c r="AC424" s="126" t="str">
        <f>IF(I424="","",_xlfn.XLOOKUP($I424,各类选项!$N$2:$N$22,各类选项!Q$2:Q$22))</f>
        <v/>
      </c>
      <c r="AD424" s="139"/>
      <c r="AE424" s="129"/>
      <c r="AF424" s="130"/>
      <c r="AG424" s="130"/>
      <c r="AH424" s="130"/>
      <c r="AI424" s="130"/>
      <c r="AJ424" s="130"/>
      <c r="AK424" s="126" t="str">
        <f>IF(I424="","",_xlfn.XLOOKUP($I424,各类选项!$N$2:$N$22,各类选项!R$2:R$22))</f>
        <v/>
      </c>
      <c r="AL424" s="139"/>
      <c r="AM424" s="127"/>
      <c r="AN424" s="128"/>
      <c r="AO424" s="128"/>
      <c r="AP424" s="128"/>
      <c r="AQ424" s="128"/>
      <c r="AR424" s="128"/>
      <c r="AS424" s="126" t="str">
        <f>IF(原始数据!L424="","",原始数据!L424)</f>
        <v/>
      </c>
      <c r="AT424" s="126" t="str">
        <f>IF(原始数据!AZ424="","",原始数据!AZ424)</f>
        <v/>
      </c>
      <c r="AU424" s="137"/>
      <c r="AV424" s="137"/>
      <c r="AW424" s="137"/>
      <c r="AX424" s="137"/>
      <c r="AY424" s="138"/>
      <c r="AZ424" s="133"/>
      <c r="BA424" s="133"/>
      <c r="BB424" s="95"/>
      <c r="BC424" s="95"/>
    </row>
    <row r="425" spans="1:55">
      <c r="A425" s="115">
        <f>输入错误检查!B424+_xlfn.IFS(K425="",0,K425=0,0,K425=1,1)</f>
        <v>0</v>
      </c>
      <c r="C425" s="125" t="str">
        <f>IF(原始数据!B425="","",原始数据!B425)</f>
        <v/>
      </c>
      <c r="D425" s="125" t="str">
        <f>IF(原始数据!C425="","",原始数据!C425)</f>
        <v/>
      </c>
      <c r="E425" s="125" t="str">
        <f>IF(原始数据!D425="","",原始数据!D425)</f>
        <v/>
      </c>
      <c r="F425" s="125" t="str">
        <f>IF(原始数据!E425="","",原始数据!E425)</f>
        <v/>
      </c>
      <c r="G425" s="125" t="str">
        <f>IF(原始数据!F425="","",原始数据!F425)</f>
        <v/>
      </c>
      <c r="H425" s="125">
        <f>IF(原始数据!G425="","",原始数据!G425)</f>
        <v>2</v>
      </c>
      <c r="I425" s="125" t="str">
        <f>原始数据!J425</f>
        <v/>
      </c>
      <c r="J425" s="125" t="str">
        <f>IF((原始数据!V425)="","",4-原始数据!V425)</f>
        <v/>
      </c>
      <c r="K425" s="125" t="str">
        <f t="shared" si="14"/>
        <v/>
      </c>
      <c r="L425" s="125">
        <f t="shared" si="15"/>
        <v>0</v>
      </c>
      <c r="M425" s="126" t="str">
        <f>IF(I425="","",_xlfn.XLOOKUP($I425,各类选项!$N$2:$N$22,各类选项!O$2:O$22))</f>
        <v/>
      </c>
      <c r="N425" s="139"/>
      <c r="O425" s="129"/>
      <c r="P425" s="130"/>
      <c r="Q425" s="130"/>
      <c r="R425" s="130"/>
      <c r="S425" s="130"/>
      <c r="T425" s="130"/>
      <c r="U425" s="126" t="str">
        <f>IF(I425="","",_xlfn.XLOOKUP($I425,各类选项!$N$2:$N$22,各类选项!P$2:P$22))</f>
        <v/>
      </c>
      <c r="V425" s="139"/>
      <c r="W425" s="127"/>
      <c r="X425" s="128"/>
      <c r="Y425" s="128"/>
      <c r="Z425" s="128"/>
      <c r="AA425" s="128"/>
      <c r="AB425" s="128"/>
      <c r="AC425" s="126" t="str">
        <f>IF(I425="","",_xlfn.XLOOKUP($I425,各类选项!$N$2:$N$22,各类选项!Q$2:Q$22))</f>
        <v/>
      </c>
      <c r="AD425" s="139"/>
      <c r="AE425" s="129"/>
      <c r="AF425" s="130"/>
      <c r="AG425" s="130"/>
      <c r="AH425" s="130"/>
      <c r="AI425" s="130"/>
      <c r="AJ425" s="130"/>
      <c r="AK425" s="126" t="str">
        <f>IF(I425="","",_xlfn.XLOOKUP($I425,各类选项!$N$2:$N$22,各类选项!R$2:R$22))</f>
        <v/>
      </c>
      <c r="AL425" s="139"/>
      <c r="AM425" s="127"/>
      <c r="AN425" s="128"/>
      <c r="AO425" s="128"/>
      <c r="AP425" s="128"/>
      <c r="AQ425" s="128"/>
      <c r="AR425" s="128"/>
      <c r="AS425" s="126" t="str">
        <f>IF(原始数据!L425="","",原始数据!L425)</f>
        <v/>
      </c>
      <c r="AT425" s="126" t="str">
        <f>IF(原始数据!AZ425="","",原始数据!AZ425)</f>
        <v/>
      </c>
      <c r="AU425" s="137"/>
      <c r="AV425" s="137"/>
      <c r="AW425" s="137"/>
      <c r="AX425" s="137"/>
      <c r="AY425" s="138"/>
      <c r="AZ425" s="133"/>
      <c r="BA425" s="133"/>
      <c r="BB425" s="95"/>
      <c r="BC425" s="95"/>
    </row>
    <row r="426" spans="1:55">
      <c r="A426" s="115">
        <f>输入错误检查!B425+_xlfn.IFS(K426="",0,K426=0,0,K426=1,1)</f>
        <v>0</v>
      </c>
      <c r="C426" s="125" t="str">
        <f>IF(原始数据!B426="","",原始数据!B426)</f>
        <v/>
      </c>
      <c r="D426" s="125" t="str">
        <f>IF(原始数据!C426="","",原始数据!C426)</f>
        <v/>
      </c>
      <c r="E426" s="125" t="str">
        <f>IF(原始数据!D426="","",原始数据!D426)</f>
        <v/>
      </c>
      <c r="F426" s="125" t="str">
        <f>IF(原始数据!E426="","",原始数据!E426)</f>
        <v/>
      </c>
      <c r="G426" s="125" t="str">
        <f>IF(原始数据!F426="","",原始数据!F426)</f>
        <v/>
      </c>
      <c r="H426" s="125">
        <f>IF(原始数据!G426="","",原始数据!G426)</f>
        <v>2</v>
      </c>
      <c r="I426" s="125" t="str">
        <f>原始数据!J426</f>
        <v/>
      </c>
      <c r="J426" s="125" t="str">
        <f>IF((原始数据!V426)="","",4-原始数据!V426)</f>
        <v/>
      </c>
      <c r="K426" s="125" t="str">
        <f t="shared" si="14"/>
        <v/>
      </c>
      <c r="L426" s="125">
        <f t="shared" si="15"/>
        <v>0</v>
      </c>
      <c r="M426" s="126" t="str">
        <f>IF(I426="","",_xlfn.XLOOKUP($I426,各类选项!$N$2:$N$22,各类选项!O$2:O$22))</f>
        <v/>
      </c>
      <c r="N426" s="139"/>
      <c r="O426" s="129"/>
      <c r="P426" s="130"/>
      <c r="Q426" s="130"/>
      <c r="R426" s="130"/>
      <c r="S426" s="130"/>
      <c r="T426" s="130"/>
      <c r="U426" s="126" t="str">
        <f>IF(I426="","",_xlfn.XLOOKUP($I426,各类选项!$N$2:$N$22,各类选项!P$2:P$22))</f>
        <v/>
      </c>
      <c r="V426" s="139"/>
      <c r="W426" s="127"/>
      <c r="X426" s="128"/>
      <c r="Y426" s="128"/>
      <c r="Z426" s="128"/>
      <c r="AA426" s="128"/>
      <c r="AB426" s="128"/>
      <c r="AC426" s="126" t="str">
        <f>IF(I426="","",_xlfn.XLOOKUP($I426,各类选项!$N$2:$N$22,各类选项!Q$2:Q$22))</f>
        <v/>
      </c>
      <c r="AD426" s="139"/>
      <c r="AE426" s="129"/>
      <c r="AF426" s="130"/>
      <c r="AG426" s="130"/>
      <c r="AH426" s="130"/>
      <c r="AI426" s="130"/>
      <c r="AJ426" s="130"/>
      <c r="AK426" s="126" t="str">
        <f>IF(I426="","",_xlfn.XLOOKUP($I426,各类选项!$N$2:$N$22,各类选项!R$2:R$22))</f>
        <v/>
      </c>
      <c r="AL426" s="139"/>
      <c r="AM426" s="127"/>
      <c r="AN426" s="128"/>
      <c r="AO426" s="128"/>
      <c r="AP426" s="128"/>
      <c r="AQ426" s="128"/>
      <c r="AR426" s="128"/>
      <c r="AS426" s="126" t="str">
        <f>IF(原始数据!L426="","",原始数据!L426)</f>
        <v/>
      </c>
      <c r="AT426" s="126" t="str">
        <f>IF(原始数据!AZ426="","",原始数据!AZ426)</f>
        <v/>
      </c>
      <c r="AU426" s="137"/>
      <c r="AV426" s="137"/>
      <c r="AW426" s="137"/>
      <c r="AX426" s="137"/>
      <c r="AY426" s="138"/>
      <c r="AZ426" s="133"/>
      <c r="BA426" s="133"/>
      <c r="BB426" s="95"/>
      <c r="BC426" s="95"/>
    </row>
    <row r="427" spans="1:55">
      <c r="A427" s="115">
        <f>输入错误检查!B426+_xlfn.IFS(K427="",0,K427=0,0,K427=1,1)</f>
        <v>0</v>
      </c>
      <c r="C427" s="125" t="str">
        <f>IF(原始数据!B427="","",原始数据!B427)</f>
        <v/>
      </c>
      <c r="D427" s="125" t="str">
        <f>IF(原始数据!C427="","",原始数据!C427)</f>
        <v/>
      </c>
      <c r="E427" s="125" t="str">
        <f>IF(原始数据!D427="","",原始数据!D427)</f>
        <v/>
      </c>
      <c r="F427" s="125" t="str">
        <f>IF(原始数据!E427="","",原始数据!E427)</f>
        <v/>
      </c>
      <c r="G427" s="125" t="str">
        <f>IF(原始数据!F427="","",原始数据!F427)</f>
        <v/>
      </c>
      <c r="H427" s="125">
        <f>IF(原始数据!G427="","",原始数据!G427)</f>
        <v>3</v>
      </c>
      <c r="I427" s="125" t="str">
        <f>原始数据!J427</f>
        <v/>
      </c>
      <c r="J427" s="125" t="str">
        <f>IF((原始数据!V427)="","",4-原始数据!V427)</f>
        <v/>
      </c>
      <c r="K427" s="125" t="str">
        <f t="shared" si="14"/>
        <v/>
      </c>
      <c r="L427" s="125">
        <f t="shared" si="15"/>
        <v>0</v>
      </c>
      <c r="M427" s="126" t="str">
        <f>IF(I427="","",_xlfn.XLOOKUP($I427,各类选项!$N$2:$N$22,各类选项!O$2:O$22))</f>
        <v/>
      </c>
      <c r="N427" s="139"/>
      <c r="O427" s="129"/>
      <c r="P427" s="130"/>
      <c r="Q427" s="130"/>
      <c r="R427" s="130"/>
      <c r="S427" s="130"/>
      <c r="T427" s="130"/>
      <c r="U427" s="126" t="str">
        <f>IF(I427="","",_xlfn.XLOOKUP($I427,各类选项!$N$2:$N$22,各类选项!P$2:P$22))</f>
        <v/>
      </c>
      <c r="V427" s="139"/>
      <c r="W427" s="127"/>
      <c r="X427" s="128"/>
      <c r="Y427" s="128"/>
      <c r="Z427" s="128"/>
      <c r="AA427" s="128"/>
      <c r="AB427" s="128"/>
      <c r="AC427" s="126" t="str">
        <f>IF(I427="","",_xlfn.XLOOKUP($I427,各类选项!$N$2:$N$22,各类选项!Q$2:Q$22))</f>
        <v/>
      </c>
      <c r="AD427" s="139"/>
      <c r="AE427" s="129"/>
      <c r="AF427" s="130"/>
      <c r="AG427" s="130"/>
      <c r="AH427" s="130"/>
      <c r="AI427" s="130"/>
      <c r="AJ427" s="130"/>
      <c r="AK427" s="126" t="str">
        <f>IF(I427="","",_xlfn.XLOOKUP($I427,各类选项!$N$2:$N$22,各类选项!R$2:R$22))</f>
        <v/>
      </c>
      <c r="AL427" s="139"/>
      <c r="AM427" s="127"/>
      <c r="AN427" s="128"/>
      <c r="AO427" s="128"/>
      <c r="AP427" s="128"/>
      <c r="AQ427" s="128"/>
      <c r="AR427" s="128"/>
      <c r="AS427" s="126" t="str">
        <f>IF(原始数据!L427="","",原始数据!L427)</f>
        <v/>
      </c>
      <c r="AT427" s="126" t="str">
        <f>IF(原始数据!AZ427="","",原始数据!AZ427)</f>
        <v/>
      </c>
      <c r="AU427" s="137"/>
      <c r="AV427" s="137"/>
      <c r="AW427" s="137"/>
      <c r="AX427" s="137"/>
      <c r="AY427" s="138"/>
      <c r="AZ427" s="133"/>
      <c r="BA427" s="133"/>
      <c r="BB427" s="95"/>
      <c r="BC427" s="95"/>
    </row>
    <row r="428" spans="1:55">
      <c r="A428" s="115">
        <f>输入错误检查!B427+_xlfn.IFS(K428="",0,K428=0,0,K428=1,1)</f>
        <v>0</v>
      </c>
      <c r="C428" s="125" t="str">
        <f>IF(原始数据!B428="","",原始数据!B428)</f>
        <v/>
      </c>
      <c r="D428" s="125" t="str">
        <f>IF(原始数据!C428="","",原始数据!C428)</f>
        <v/>
      </c>
      <c r="E428" s="125" t="str">
        <f>IF(原始数据!D428="","",原始数据!D428)</f>
        <v/>
      </c>
      <c r="F428" s="125" t="str">
        <f>IF(原始数据!E428="","",原始数据!E428)</f>
        <v/>
      </c>
      <c r="G428" s="125" t="str">
        <f>IF(原始数据!F428="","",原始数据!F428)</f>
        <v/>
      </c>
      <c r="H428" s="125">
        <f>IF(原始数据!G428="","",原始数据!G428)</f>
        <v>3</v>
      </c>
      <c r="I428" s="125" t="str">
        <f>原始数据!J428</f>
        <v/>
      </c>
      <c r="J428" s="125" t="str">
        <f>IF((原始数据!V428)="","",4-原始数据!V428)</f>
        <v/>
      </c>
      <c r="K428" s="125" t="str">
        <f t="shared" si="14"/>
        <v/>
      </c>
      <c r="L428" s="125">
        <f t="shared" si="15"/>
        <v>0</v>
      </c>
      <c r="M428" s="126" t="str">
        <f>IF(I428="","",_xlfn.XLOOKUP($I428,各类选项!$N$2:$N$22,各类选项!O$2:O$22))</f>
        <v/>
      </c>
      <c r="N428" s="139"/>
      <c r="O428" s="129"/>
      <c r="P428" s="130"/>
      <c r="Q428" s="130"/>
      <c r="R428" s="130"/>
      <c r="S428" s="130"/>
      <c r="T428" s="130"/>
      <c r="U428" s="126" t="str">
        <f>IF(I428="","",_xlfn.XLOOKUP($I428,各类选项!$N$2:$N$22,各类选项!P$2:P$22))</f>
        <v/>
      </c>
      <c r="V428" s="139"/>
      <c r="W428" s="127"/>
      <c r="X428" s="128"/>
      <c r="Y428" s="128"/>
      <c r="Z428" s="128"/>
      <c r="AA428" s="128"/>
      <c r="AB428" s="128"/>
      <c r="AC428" s="126" t="str">
        <f>IF(I428="","",_xlfn.XLOOKUP($I428,各类选项!$N$2:$N$22,各类选项!Q$2:Q$22))</f>
        <v/>
      </c>
      <c r="AD428" s="139"/>
      <c r="AE428" s="129"/>
      <c r="AF428" s="130"/>
      <c r="AG428" s="130"/>
      <c r="AH428" s="130"/>
      <c r="AI428" s="130"/>
      <c r="AJ428" s="130"/>
      <c r="AK428" s="126" t="str">
        <f>IF(I428="","",_xlfn.XLOOKUP($I428,各类选项!$N$2:$N$22,各类选项!R$2:R$22))</f>
        <v/>
      </c>
      <c r="AL428" s="139"/>
      <c r="AM428" s="127"/>
      <c r="AN428" s="128"/>
      <c r="AO428" s="128"/>
      <c r="AP428" s="128"/>
      <c r="AQ428" s="128"/>
      <c r="AR428" s="128"/>
      <c r="AS428" s="126" t="str">
        <f>IF(原始数据!L428="","",原始数据!L428)</f>
        <v/>
      </c>
      <c r="AT428" s="126" t="str">
        <f>IF(原始数据!AZ428="","",原始数据!AZ428)</f>
        <v/>
      </c>
      <c r="AU428" s="137"/>
      <c r="AV428" s="137"/>
      <c r="AW428" s="137"/>
      <c r="AX428" s="137"/>
      <c r="AY428" s="138"/>
      <c r="AZ428" s="133"/>
      <c r="BA428" s="133"/>
      <c r="BB428" s="95"/>
      <c r="BC428" s="95"/>
    </row>
    <row r="429" spans="1:55">
      <c r="A429" s="115">
        <f>输入错误检查!B428+_xlfn.IFS(K429="",0,K429=0,0,K429=1,1)</f>
        <v>0</v>
      </c>
      <c r="C429" s="125" t="str">
        <f>IF(原始数据!B429="","",原始数据!B429)</f>
        <v/>
      </c>
      <c r="D429" s="125" t="str">
        <f>IF(原始数据!C429="","",原始数据!C429)</f>
        <v/>
      </c>
      <c r="E429" s="125" t="str">
        <f>IF(原始数据!D429="","",原始数据!D429)</f>
        <v/>
      </c>
      <c r="F429" s="125" t="str">
        <f>IF(原始数据!E429="","",原始数据!E429)</f>
        <v/>
      </c>
      <c r="G429" s="125" t="str">
        <f>IF(原始数据!F429="","",原始数据!F429)</f>
        <v/>
      </c>
      <c r="H429" s="125">
        <f>IF(原始数据!G429="","",原始数据!G429)</f>
        <v>4</v>
      </c>
      <c r="I429" s="125" t="str">
        <f>原始数据!J429</f>
        <v/>
      </c>
      <c r="J429" s="125" t="str">
        <f>IF((原始数据!V429)="","",4-原始数据!V429)</f>
        <v/>
      </c>
      <c r="K429" s="125" t="str">
        <f t="shared" si="14"/>
        <v/>
      </c>
      <c r="L429" s="125">
        <f t="shared" si="15"/>
        <v>0</v>
      </c>
      <c r="M429" s="126" t="str">
        <f>IF(I429="","",_xlfn.XLOOKUP($I429,各类选项!$N$2:$N$22,各类选项!O$2:O$22))</f>
        <v/>
      </c>
      <c r="N429" s="139"/>
      <c r="O429" s="129"/>
      <c r="P429" s="130"/>
      <c r="Q429" s="130"/>
      <c r="R429" s="130"/>
      <c r="S429" s="130"/>
      <c r="T429" s="130"/>
      <c r="U429" s="126" t="str">
        <f>IF(I429="","",_xlfn.XLOOKUP($I429,各类选项!$N$2:$N$22,各类选项!P$2:P$22))</f>
        <v/>
      </c>
      <c r="V429" s="139"/>
      <c r="W429" s="127"/>
      <c r="X429" s="128"/>
      <c r="Y429" s="128"/>
      <c r="Z429" s="128"/>
      <c r="AA429" s="128"/>
      <c r="AB429" s="128"/>
      <c r="AC429" s="126" t="str">
        <f>IF(I429="","",_xlfn.XLOOKUP($I429,各类选项!$N$2:$N$22,各类选项!Q$2:Q$22))</f>
        <v/>
      </c>
      <c r="AD429" s="139"/>
      <c r="AE429" s="129"/>
      <c r="AF429" s="130"/>
      <c r="AG429" s="130"/>
      <c r="AH429" s="130"/>
      <c r="AI429" s="130"/>
      <c r="AJ429" s="130"/>
      <c r="AK429" s="126" t="str">
        <f>IF(I429="","",_xlfn.XLOOKUP($I429,各类选项!$N$2:$N$22,各类选项!R$2:R$22))</f>
        <v/>
      </c>
      <c r="AL429" s="139"/>
      <c r="AM429" s="127"/>
      <c r="AN429" s="128"/>
      <c r="AO429" s="128"/>
      <c r="AP429" s="128"/>
      <c r="AQ429" s="128"/>
      <c r="AR429" s="128"/>
      <c r="AS429" s="126" t="str">
        <f>IF(原始数据!L429="","",原始数据!L429)</f>
        <v/>
      </c>
      <c r="AT429" s="126" t="str">
        <f>IF(原始数据!AZ429="","",原始数据!AZ429)</f>
        <v/>
      </c>
      <c r="AU429" s="137"/>
      <c r="AV429" s="137"/>
      <c r="AW429" s="137"/>
      <c r="AX429" s="137"/>
      <c r="AY429" s="138"/>
      <c r="AZ429" s="133"/>
      <c r="BA429" s="133"/>
      <c r="BB429" s="95"/>
      <c r="BC429" s="95"/>
    </row>
    <row r="430" spans="1:55">
      <c r="A430" s="115">
        <f>输入错误检查!B429+_xlfn.IFS(K430="",0,K430=0,0,K430=1,1)</f>
        <v>0</v>
      </c>
      <c r="C430" s="125" t="str">
        <f>IF(原始数据!B430="","",原始数据!B430)</f>
        <v/>
      </c>
      <c r="D430" s="125" t="str">
        <f>IF(原始数据!C430="","",原始数据!C430)</f>
        <v/>
      </c>
      <c r="E430" s="125" t="str">
        <f>IF(原始数据!D430="","",原始数据!D430)</f>
        <v/>
      </c>
      <c r="F430" s="125" t="str">
        <f>IF(原始数据!E430="","",原始数据!E430)</f>
        <v/>
      </c>
      <c r="G430" s="125" t="str">
        <f>IF(原始数据!F430="","",原始数据!F430)</f>
        <v/>
      </c>
      <c r="H430" s="125">
        <f>IF(原始数据!G430="","",原始数据!G430)</f>
        <v>4</v>
      </c>
      <c r="I430" s="125" t="str">
        <f>原始数据!J430</f>
        <v/>
      </c>
      <c r="J430" s="125" t="str">
        <f>IF((原始数据!V430)="","",4-原始数据!V430)</f>
        <v/>
      </c>
      <c r="K430" s="125" t="str">
        <f t="shared" si="14"/>
        <v/>
      </c>
      <c r="L430" s="125">
        <f t="shared" si="15"/>
        <v>0</v>
      </c>
      <c r="M430" s="126" t="str">
        <f>IF(I430="","",_xlfn.XLOOKUP($I430,各类选项!$N$2:$N$22,各类选项!O$2:O$22))</f>
        <v/>
      </c>
      <c r="N430" s="139"/>
      <c r="O430" s="129"/>
      <c r="P430" s="130"/>
      <c r="Q430" s="130"/>
      <c r="R430" s="130"/>
      <c r="S430" s="130"/>
      <c r="T430" s="130"/>
      <c r="U430" s="126" t="str">
        <f>IF(I430="","",_xlfn.XLOOKUP($I430,各类选项!$N$2:$N$22,各类选项!P$2:P$22))</f>
        <v/>
      </c>
      <c r="V430" s="139"/>
      <c r="W430" s="127"/>
      <c r="X430" s="128"/>
      <c r="Y430" s="128"/>
      <c r="Z430" s="128"/>
      <c r="AA430" s="128"/>
      <c r="AB430" s="128"/>
      <c r="AC430" s="126" t="str">
        <f>IF(I430="","",_xlfn.XLOOKUP($I430,各类选项!$N$2:$N$22,各类选项!Q$2:Q$22))</f>
        <v/>
      </c>
      <c r="AD430" s="139"/>
      <c r="AE430" s="129"/>
      <c r="AF430" s="130"/>
      <c r="AG430" s="130"/>
      <c r="AH430" s="130"/>
      <c r="AI430" s="130"/>
      <c r="AJ430" s="130"/>
      <c r="AK430" s="126" t="str">
        <f>IF(I430="","",_xlfn.XLOOKUP($I430,各类选项!$N$2:$N$22,各类选项!R$2:R$22))</f>
        <v/>
      </c>
      <c r="AL430" s="139"/>
      <c r="AM430" s="127"/>
      <c r="AN430" s="128"/>
      <c r="AO430" s="128"/>
      <c r="AP430" s="128"/>
      <c r="AQ430" s="128"/>
      <c r="AR430" s="128"/>
      <c r="AS430" s="126" t="str">
        <f>IF(原始数据!L430="","",原始数据!L430)</f>
        <v/>
      </c>
      <c r="AT430" s="126" t="str">
        <f>IF(原始数据!AZ430="","",原始数据!AZ430)</f>
        <v/>
      </c>
      <c r="AU430" s="137"/>
      <c r="AV430" s="137"/>
      <c r="AW430" s="137"/>
      <c r="AX430" s="137"/>
      <c r="AY430" s="138"/>
      <c r="AZ430" s="133"/>
      <c r="BA430" s="133"/>
      <c r="BB430" s="95"/>
      <c r="BC430" s="95"/>
    </row>
    <row r="431" spans="1:55">
      <c r="A431" s="115">
        <f>输入错误检查!B430+_xlfn.IFS(K431="",0,K431=0,0,K431=1,1)</f>
        <v>0</v>
      </c>
      <c r="C431" s="125" t="str">
        <f>IF(原始数据!B431="","",原始数据!B431)</f>
        <v/>
      </c>
      <c r="D431" s="125" t="str">
        <f>IF(原始数据!C431="","",原始数据!C431)</f>
        <v/>
      </c>
      <c r="E431" s="125" t="str">
        <f>IF(原始数据!D431="","",原始数据!D431)</f>
        <v/>
      </c>
      <c r="F431" s="125" t="str">
        <f>IF(原始数据!E431="","",原始数据!E431)</f>
        <v/>
      </c>
      <c r="G431" s="125" t="str">
        <f>IF(原始数据!F431="","",原始数据!F431)</f>
        <v/>
      </c>
      <c r="H431" s="125">
        <f>IF(原始数据!G431="","",原始数据!G431)</f>
        <v>5</v>
      </c>
      <c r="I431" s="125" t="str">
        <f>原始数据!J431</f>
        <v/>
      </c>
      <c r="J431" s="125" t="str">
        <f>IF((原始数据!V431)="","",4-原始数据!V431)</f>
        <v/>
      </c>
      <c r="K431" s="125" t="str">
        <f t="shared" si="14"/>
        <v/>
      </c>
      <c r="L431" s="125">
        <f t="shared" si="15"/>
        <v>0</v>
      </c>
      <c r="M431" s="126" t="str">
        <f>IF(I431="","",_xlfn.XLOOKUP($I431,各类选项!$N$2:$N$22,各类选项!O$2:O$22))</f>
        <v/>
      </c>
      <c r="N431" s="139"/>
      <c r="O431" s="129"/>
      <c r="P431" s="130"/>
      <c r="Q431" s="130"/>
      <c r="R431" s="130"/>
      <c r="S431" s="130"/>
      <c r="T431" s="130"/>
      <c r="U431" s="126" t="str">
        <f>IF(I431="","",_xlfn.XLOOKUP($I431,各类选项!$N$2:$N$22,各类选项!P$2:P$22))</f>
        <v/>
      </c>
      <c r="V431" s="139"/>
      <c r="W431" s="127"/>
      <c r="X431" s="128"/>
      <c r="Y431" s="128"/>
      <c r="Z431" s="128"/>
      <c r="AA431" s="128"/>
      <c r="AB431" s="128"/>
      <c r="AC431" s="126" t="str">
        <f>IF(I431="","",_xlfn.XLOOKUP($I431,各类选项!$N$2:$N$22,各类选项!Q$2:Q$22))</f>
        <v/>
      </c>
      <c r="AD431" s="139"/>
      <c r="AE431" s="129"/>
      <c r="AF431" s="130"/>
      <c r="AG431" s="130"/>
      <c r="AH431" s="130"/>
      <c r="AI431" s="130"/>
      <c r="AJ431" s="130"/>
      <c r="AK431" s="126" t="str">
        <f>IF(I431="","",_xlfn.XLOOKUP($I431,各类选项!$N$2:$N$22,各类选项!R$2:R$22))</f>
        <v/>
      </c>
      <c r="AL431" s="139"/>
      <c r="AM431" s="127"/>
      <c r="AN431" s="128"/>
      <c r="AO431" s="128"/>
      <c r="AP431" s="128"/>
      <c r="AQ431" s="128"/>
      <c r="AR431" s="128"/>
      <c r="AS431" s="126" t="str">
        <f>IF(原始数据!L431="","",原始数据!L431)</f>
        <v/>
      </c>
      <c r="AT431" s="126" t="str">
        <f>IF(原始数据!AZ431="","",原始数据!AZ431)</f>
        <v/>
      </c>
      <c r="AU431" s="137"/>
      <c r="AV431" s="137"/>
      <c r="AW431" s="137"/>
      <c r="AX431" s="137"/>
      <c r="AY431" s="138"/>
      <c r="AZ431" s="133"/>
      <c r="BA431" s="133"/>
    </row>
    <row r="432" spans="1:55">
      <c r="A432" s="115">
        <f>输入错误检查!B431+_xlfn.IFS(K432="",0,K432=0,0,K432=1,1)</f>
        <v>0</v>
      </c>
      <c r="C432" s="125" t="str">
        <f>IF(原始数据!B432="","",原始数据!B432)</f>
        <v/>
      </c>
      <c r="D432" s="125" t="str">
        <f>IF(原始数据!C432="","",原始数据!C432)</f>
        <v/>
      </c>
      <c r="E432" s="125" t="str">
        <f>IF(原始数据!D432="","",原始数据!D432)</f>
        <v/>
      </c>
      <c r="F432" s="125" t="str">
        <f>IF(原始数据!E432="","",原始数据!E432)</f>
        <v/>
      </c>
      <c r="G432" s="125" t="str">
        <f>IF(原始数据!F432="","",原始数据!F432)</f>
        <v/>
      </c>
      <c r="H432" s="125">
        <f>IF(原始数据!G432="","",原始数据!G432)</f>
        <v>5</v>
      </c>
      <c r="I432" s="125" t="str">
        <f>原始数据!J432</f>
        <v/>
      </c>
      <c r="J432" s="125" t="str">
        <f>IF((原始数据!V432)="","",4-原始数据!V432)</f>
        <v/>
      </c>
      <c r="K432" s="125" t="str">
        <f t="shared" si="14"/>
        <v/>
      </c>
      <c r="L432" s="125">
        <f t="shared" si="15"/>
        <v>0</v>
      </c>
      <c r="M432" s="126" t="str">
        <f>IF(I432="","",_xlfn.XLOOKUP($I432,各类选项!$N$2:$N$22,各类选项!O$2:O$22))</f>
        <v/>
      </c>
      <c r="N432" s="139"/>
      <c r="O432" s="129"/>
      <c r="P432" s="130"/>
      <c r="Q432" s="130"/>
      <c r="R432" s="130"/>
      <c r="S432" s="130"/>
      <c r="T432" s="130"/>
      <c r="U432" s="126" t="str">
        <f>IF(I432="","",_xlfn.XLOOKUP($I432,各类选项!$N$2:$N$22,各类选项!P$2:P$22))</f>
        <v/>
      </c>
      <c r="V432" s="139"/>
      <c r="W432" s="127"/>
      <c r="X432" s="128"/>
      <c r="Y432" s="128"/>
      <c r="Z432" s="128"/>
      <c r="AA432" s="128"/>
      <c r="AB432" s="128"/>
      <c r="AC432" s="126" t="str">
        <f>IF(I432="","",_xlfn.XLOOKUP($I432,各类选项!$N$2:$N$22,各类选项!Q$2:Q$22))</f>
        <v/>
      </c>
      <c r="AD432" s="139"/>
      <c r="AE432" s="129"/>
      <c r="AF432" s="130"/>
      <c r="AG432" s="130"/>
      <c r="AH432" s="130"/>
      <c r="AI432" s="130"/>
      <c r="AJ432" s="130"/>
      <c r="AK432" s="126" t="str">
        <f>IF(I432="","",_xlfn.XLOOKUP($I432,各类选项!$N$2:$N$22,各类选项!R$2:R$22))</f>
        <v/>
      </c>
      <c r="AL432" s="139"/>
      <c r="AM432" s="127"/>
      <c r="AN432" s="128"/>
      <c r="AO432" s="128"/>
      <c r="AP432" s="128"/>
      <c r="AQ432" s="128"/>
      <c r="AR432" s="128"/>
      <c r="AS432" s="126" t="str">
        <f>IF(原始数据!L432="","",原始数据!L432)</f>
        <v/>
      </c>
      <c r="AT432" s="126" t="str">
        <f>IF(原始数据!AZ432="","",原始数据!AZ432)</f>
        <v/>
      </c>
      <c r="AU432" s="137"/>
      <c r="AV432" s="137"/>
      <c r="AW432" s="137"/>
      <c r="AX432" s="137"/>
      <c r="AY432" s="138"/>
      <c r="AZ432" s="133"/>
      <c r="BA432" s="133"/>
    </row>
    <row r="433" spans="1:55">
      <c r="A433" s="115">
        <f>输入错误检查!B432+_xlfn.IFS(K433="",0,K433=0,0,K433=1,1)</f>
        <v>0</v>
      </c>
      <c r="C433" s="125" t="str">
        <f>IF(原始数据!B433="","",原始数据!B433)</f>
        <v/>
      </c>
      <c r="D433" s="125" t="str">
        <f>IF(原始数据!C433="","",原始数据!C433)</f>
        <v/>
      </c>
      <c r="E433" s="125" t="str">
        <f>IF(原始数据!D433="","",原始数据!D433)</f>
        <v/>
      </c>
      <c r="F433" s="125" t="str">
        <f>IF(原始数据!E433="","",原始数据!E433)</f>
        <v/>
      </c>
      <c r="G433" s="125" t="str">
        <f>IF(原始数据!F433="","",原始数据!F433)</f>
        <v/>
      </c>
      <c r="H433" s="125" t="str">
        <f>IF(原始数据!G433="","",原始数据!G433)</f>
        <v>加</v>
      </c>
      <c r="I433" s="125" t="str">
        <f>原始数据!J433</f>
        <v/>
      </c>
      <c r="J433" s="125" t="str">
        <f>IF((原始数据!V433)="","",4-原始数据!V433)</f>
        <v/>
      </c>
      <c r="K433" s="125" t="str">
        <f t="shared" si="14"/>
        <v/>
      </c>
      <c r="L433" s="125">
        <f t="shared" si="15"/>
        <v>0</v>
      </c>
      <c r="M433" s="126" t="str">
        <f>IF(I433="","",_xlfn.XLOOKUP($I433,各类选项!$N$2:$N$22,各类选项!O$2:O$22))</f>
        <v/>
      </c>
      <c r="N433" s="139"/>
      <c r="O433" s="129"/>
      <c r="P433" s="130"/>
      <c r="Q433" s="130"/>
      <c r="R433" s="130"/>
      <c r="S433" s="130"/>
      <c r="T433" s="130"/>
      <c r="U433" s="126" t="str">
        <f>IF(I433="","",_xlfn.XLOOKUP($I433,各类选项!$N$2:$N$22,各类选项!P$2:P$22))</f>
        <v/>
      </c>
      <c r="V433" s="139"/>
      <c r="W433" s="127"/>
      <c r="X433" s="128"/>
      <c r="Y433" s="128"/>
      <c r="Z433" s="128"/>
      <c r="AA433" s="128"/>
      <c r="AB433" s="128"/>
      <c r="AC433" s="126" t="str">
        <f>IF(I433="","",_xlfn.XLOOKUP($I433,各类选项!$N$2:$N$22,各类选项!Q$2:Q$22))</f>
        <v/>
      </c>
      <c r="AD433" s="139"/>
      <c r="AE433" s="129"/>
      <c r="AF433" s="130"/>
      <c r="AG433" s="130"/>
      <c r="AH433" s="130"/>
      <c r="AI433" s="130"/>
      <c r="AJ433" s="130"/>
      <c r="AK433" s="126" t="str">
        <f>IF(I433="","",_xlfn.XLOOKUP($I433,各类选项!$N$2:$N$22,各类选项!R$2:R$22))</f>
        <v/>
      </c>
      <c r="AL433" s="139"/>
      <c r="AM433" s="127"/>
      <c r="AN433" s="128"/>
      <c r="AO433" s="128"/>
      <c r="AP433" s="128"/>
      <c r="AQ433" s="128"/>
      <c r="AR433" s="128"/>
      <c r="AS433" s="126" t="str">
        <f>IF(原始数据!L433="","",原始数据!L433)</f>
        <v/>
      </c>
      <c r="AT433" s="126" t="str">
        <f>IF(原始数据!AZ433="","",原始数据!AZ433)</f>
        <v/>
      </c>
      <c r="AU433" s="137"/>
      <c r="AV433" s="137"/>
      <c r="AW433" s="137"/>
      <c r="AX433" s="137"/>
      <c r="AY433" s="138"/>
      <c r="AZ433" s="133"/>
      <c r="BA433" s="133"/>
    </row>
    <row r="434" spans="1:55">
      <c r="A434" s="115">
        <f>输入错误检查!B433+_xlfn.IFS(K434="",0,K434=0,0,K434=1,1)</f>
        <v>0</v>
      </c>
      <c r="C434" s="125" t="str">
        <f>IF(原始数据!B434="","",原始数据!B434)</f>
        <v/>
      </c>
      <c r="D434" s="125" t="str">
        <f>IF(原始数据!C434="","",原始数据!C434)</f>
        <v/>
      </c>
      <c r="E434" s="125" t="str">
        <f>IF(原始数据!D434="","",原始数据!D434)</f>
        <v/>
      </c>
      <c r="F434" s="125" t="str">
        <f>IF(原始数据!E434="","",原始数据!E434)</f>
        <v/>
      </c>
      <c r="G434" s="125" t="str">
        <f>IF(原始数据!F434="","",原始数据!F434)</f>
        <v/>
      </c>
      <c r="H434" s="125" t="str">
        <f>IF(原始数据!G434="","",原始数据!G434)</f>
        <v>加</v>
      </c>
      <c r="I434" s="125" t="str">
        <f>原始数据!J434</f>
        <v/>
      </c>
      <c r="J434" s="125" t="str">
        <f>IF((原始数据!V434)="","",4-原始数据!V434)</f>
        <v/>
      </c>
      <c r="K434" s="125" t="str">
        <f t="shared" si="14"/>
        <v/>
      </c>
      <c r="L434" s="125">
        <f t="shared" si="15"/>
        <v>0</v>
      </c>
      <c r="M434" s="126" t="str">
        <f>IF(I434="","",_xlfn.XLOOKUP($I434,各类选项!$N$2:$N$22,各类选项!O$2:O$22))</f>
        <v/>
      </c>
      <c r="N434" s="139"/>
      <c r="O434" s="129"/>
      <c r="P434" s="130"/>
      <c r="Q434" s="130"/>
      <c r="R434" s="130"/>
      <c r="S434" s="130"/>
      <c r="T434" s="130"/>
      <c r="U434" s="126" t="str">
        <f>IF(I434="","",_xlfn.XLOOKUP($I434,各类选项!$N$2:$N$22,各类选项!P$2:P$22))</f>
        <v/>
      </c>
      <c r="V434" s="139"/>
      <c r="W434" s="127"/>
      <c r="X434" s="128"/>
      <c r="Y434" s="128"/>
      <c r="Z434" s="128"/>
      <c r="AA434" s="128"/>
      <c r="AB434" s="128"/>
      <c r="AC434" s="126" t="str">
        <f>IF(I434="","",_xlfn.XLOOKUP($I434,各类选项!$N$2:$N$22,各类选项!Q$2:Q$22))</f>
        <v/>
      </c>
      <c r="AD434" s="139"/>
      <c r="AE434" s="129"/>
      <c r="AF434" s="130"/>
      <c r="AG434" s="130"/>
      <c r="AH434" s="130"/>
      <c r="AI434" s="130"/>
      <c r="AJ434" s="130"/>
      <c r="AK434" s="126" t="str">
        <f>IF(I434="","",_xlfn.XLOOKUP($I434,各类选项!$N$2:$N$22,各类选项!R$2:R$22))</f>
        <v/>
      </c>
      <c r="AL434" s="139"/>
      <c r="AM434" s="127"/>
      <c r="AN434" s="128"/>
      <c r="AO434" s="128"/>
      <c r="AP434" s="128"/>
      <c r="AQ434" s="128"/>
      <c r="AR434" s="128"/>
      <c r="AS434" s="126" t="str">
        <f>IF(原始数据!L434="","",原始数据!L434)</f>
        <v/>
      </c>
      <c r="AT434" s="126" t="str">
        <f>IF(原始数据!AZ434="","",原始数据!AZ434)</f>
        <v/>
      </c>
      <c r="AU434" s="137"/>
      <c r="AV434" s="137"/>
      <c r="AW434" s="137"/>
      <c r="AX434" s="137"/>
      <c r="AY434" s="138"/>
      <c r="AZ434" s="133"/>
      <c r="BA434" s="133"/>
    </row>
    <row r="435" spans="1:55">
      <c r="A435" s="115">
        <f>输入错误检查!B434+_xlfn.IFS(K435="",0,K435=0,0,K435=1,1)</f>
        <v>0</v>
      </c>
      <c r="C435" s="125" t="str">
        <f>IF(原始数据!B435="","",原始数据!B435)</f>
        <v/>
      </c>
      <c r="D435" s="125" t="str">
        <f>IF(原始数据!C435="","",原始数据!C435)</f>
        <v/>
      </c>
      <c r="E435" s="125" t="str">
        <f>IF(原始数据!D435="","",原始数据!D435)</f>
        <v/>
      </c>
      <c r="F435" s="125" t="str">
        <f>IF(原始数据!E435="","",原始数据!E435)</f>
        <v/>
      </c>
      <c r="G435" s="125" t="str">
        <f>IF(原始数据!F435="","",原始数据!F435)</f>
        <v/>
      </c>
      <c r="H435" s="125">
        <f>IF(原始数据!G435="","",原始数据!G435)</f>
        <v>1</v>
      </c>
      <c r="I435" s="125" t="str">
        <f>原始数据!J435</f>
        <v/>
      </c>
      <c r="J435" s="125" t="str">
        <f>IF((原始数据!V435)="","",4-原始数据!V435)</f>
        <v/>
      </c>
      <c r="K435" s="125" t="str">
        <f t="shared" si="14"/>
        <v/>
      </c>
      <c r="L435" s="125">
        <f t="shared" si="15"/>
        <v>0</v>
      </c>
      <c r="M435" s="126" t="str">
        <f>IF(I435="","",_xlfn.XLOOKUP($I435,各类选项!$N$2:$N$22,各类选项!O$2:O$22))</f>
        <v/>
      </c>
      <c r="N435" s="126"/>
      <c r="O435" s="127"/>
      <c r="P435" s="128"/>
      <c r="Q435" s="128"/>
      <c r="R435" s="128"/>
      <c r="S435" s="128"/>
      <c r="T435" s="128"/>
      <c r="U435" s="126" t="str">
        <f>IF(I435="","",_xlfn.XLOOKUP($I435,各类选项!$N$2:$N$22,各类选项!P$2:P$22))</f>
        <v/>
      </c>
      <c r="V435" s="126"/>
      <c r="W435" s="129"/>
      <c r="X435" s="130"/>
      <c r="Y435" s="130"/>
      <c r="Z435" s="130"/>
      <c r="AA435" s="130"/>
      <c r="AB435" s="130"/>
      <c r="AC435" s="126" t="str">
        <f>IF(I435="","",_xlfn.XLOOKUP($I435,各类选项!$N$2:$N$22,各类选项!Q$2:Q$22))</f>
        <v/>
      </c>
      <c r="AD435" s="126"/>
      <c r="AE435" s="127"/>
      <c r="AF435" s="128"/>
      <c r="AG435" s="128"/>
      <c r="AH435" s="128"/>
      <c r="AI435" s="128"/>
      <c r="AJ435" s="128"/>
      <c r="AK435" s="126" t="str">
        <f>IF(I435="","",_xlfn.XLOOKUP($I435,各类选项!$N$2:$N$22,各类选项!R$2:R$22))</f>
        <v/>
      </c>
      <c r="AL435" s="126"/>
      <c r="AM435" s="129"/>
      <c r="AN435" s="130"/>
      <c r="AO435" s="130"/>
      <c r="AP435" s="130"/>
      <c r="AQ435" s="130"/>
      <c r="AR435" s="130"/>
      <c r="AS435" s="126" t="str">
        <f>IF(原始数据!L435="","",原始数据!L435)</f>
        <v/>
      </c>
      <c r="AT435" s="126" t="str">
        <f>IF(原始数据!AZ435="","",原始数据!AZ435)</f>
        <v/>
      </c>
      <c r="AU435" s="131"/>
      <c r="AV435" s="131"/>
      <c r="AW435" s="131"/>
      <c r="AX435" s="131"/>
      <c r="AY435" s="132"/>
      <c r="AZ435" s="133"/>
      <c r="BA435" s="133"/>
      <c r="BB435" s="134"/>
      <c r="BC435" s="134"/>
    </row>
    <row r="436" spans="1:55">
      <c r="A436" s="115">
        <f>输入错误检查!B435+_xlfn.IFS(K436="",0,K436=0,0,K436=1,1)</f>
        <v>0</v>
      </c>
      <c r="C436" s="125" t="str">
        <f>IF(原始数据!B436="","",原始数据!B436)</f>
        <v/>
      </c>
      <c r="D436" s="125" t="str">
        <f>IF(原始数据!C436="","",原始数据!C436)</f>
        <v/>
      </c>
      <c r="E436" s="125" t="str">
        <f>IF(原始数据!D436="","",原始数据!D436)</f>
        <v/>
      </c>
      <c r="F436" s="125" t="str">
        <f>IF(原始数据!E436="","",原始数据!E436)</f>
        <v/>
      </c>
      <c r="G436" s="125" t="str">
        <f>IF(原始数据!F436="","",原始数据!F436)</f>
        <v/>
      </c>
      <c r="H436" s="125">
        <f>IF(原始数据!G436="","",原始数据!G436)</f>
        <v>1</v>
      </c>
      <c r="I436" s="125" t="str">
        <f>原始数据!J436</f>
        <v/>
      </c>
      <c r="J436" s="125" t="str">
        <f>IF((原始数据!V436)="","",4-原始数据!V436)</f>
        <v/>
      </c>
      <c r="K436" s="125" t="str">
        <f t="shared" si="14"/>
        <v/>
      </c>
      <c r="L436" s="125">
        <f t="shared" si="15"/>
        <v>0</v>
      </c>
      <c r="M436" s="126" t="str">
        <f>IF(I436="","",_xlfn.XLOOKUP($I436,各类选项!$N$2:$N$22,各类选项!O$2:O$22))</f>
        <v/>
      </c>
      <c r="N436" s="126"/>
      <c r="O436" s="127"/>
      <c r="P436" s="128"/>
      <c r="Q436" s="128"/>
      <c r="R436" s="128"/>
      <c r="S436" s="128"/>
      <c r="T436" s="128"/>
      <c r="U436" s="126" t="str">
        <f>IF(I436="","",_xlfn.XLOOKUP($I436,各类选项!$N$2:$N$22,各类选项!P$2:P$22))</f>
        <v/>
      </c>
      <c r="V436" s="126"/>
      <c r="W436" s="129"/>
      <c r="X436" s="130"/>
      <c r="Y436" s="130"/>
      <c r="Z436" s="130"/>
      <c r="AA436" s="130"/>
      <c r="AB436" s="130"/>
      <c r="AC436" s="126" t="str">
        <f>IF(I436="","",_xlfn.XLOOKUP($I436,各类选项!$N$2:$N$22,各类选项!Q$2:Q$22))</f>
        <v/>
      </c>
      <c r="AD436" s="126"/>
      <c r="AE436" s="127"/>
      <c r="AF436" s="128"/>
      <c r="AG436" s="128"/>
      <c r="AH436" s="128"/>
      <c r="AI436" s="128"/>
      <c r="AJ436" s="128"/>
      <c r="AK436" s="126" t="str">
        <f>IF(I436="","",_xlfn.XLOOKUP($I436,各类选项!$N$2:$N$22,各类选项!R$2:R$22))</f>
        <v/>
      </c>
      <c r="AL436" s="126"/>
      <c r="AM436" s="129"/>
      <c r="AN436" s="130"/>
      <c r="AO436" s="130"/>
      <c r="AP436" s="130"/>
      <c r="AQ436" s="130"/>
      <c r="AR436" s="130"/>
      <c r="AS436" s="126" t="str">
        <f>IF(原始数据!L436="","",原始数据!L436)</f>
        <v/>
      </c>
      <c r="AT436" s="126" t="str">
        <f>IF(原始数据!AZ436="","",原始数据!AZ436)</f>
        <v/>
      </c>
      <c r="AU436" s="131"/>
      <c r="AV436" s="131"/>
      <c r="AW436" s="131"/>
      <c r="AX436" s="131"/>
      <c r="AY436" s="132"/>
      <c r="AZ436" s="133"/>
      <c r="BA436" s="133"/>
      <c r="BB436" s="95"/>
      <c r="BC436" s="95"/>
    </row>
    <row r="437" spans="1:55">
      <c r="A437" s="115">
        <f>输入错误检查!B436+_xlfn.IFS(K437="",0,K437=0,0,K437=1,1)</f>
        <v>0</v>
      </c>
      <c r="C437" s="125" t="str">
        <f>IF(原始数据!B437="","",原始数据!B437)</f>
        <v/>
      </c>
      <c r="D437" s="125" t="str">
        <f>IF(原始数据!C437="","",原始数据!C437)</f>
        <v/>
      </c>
      <c r="E437" s="125" t="str">
        <f>IF(原始数据!D437="","",原始数据!D437)</f>
        <v/>
      </c>
      <c r="F437" s="125" t="str">
        <f>IF(原始数据!E437="","",原始数据!E437)</f>
        <v/>
      </c>
      <c r="G437" s="125" t="str">
        <f>IF(原始数据!F437="","",原始数据!F437)</f>
        <v/>
      </c>
      <c r="H437" s="125">
        <f>IF(原始数据!G437="","",原始数据!G437)</f>
        <v>2</v>
      </c>
      <c r="I437" s="125" t="str">
        <f>原始数据!J437</f>
        <v/>
      </c>
      <c r="J437" s="125" t="str">
        <f>IF((原始数据!V437)="","",4-原始数据!V437)</f>
        <v/>
      </c>
      <c r="K437" s="125" t="str">
        <f t="shared" si="14"/>
        <v/>
      </c>
      <c r="L437" s="125">
        <f t="shared" si="15"/>
        <v>0</v>
      </c>
      <c r="M437" s="126" t="str">
        <f>IF(I437="","",_xlfn.XLOOKUP($I437,各类选项!$N$2:$N$22,各类选项!O$2:O$22))</f>
        <v/>
      </c>
      <c r="N437" s="126"/>
      <c r="O437" s="127"/>
      <c r="P437" s="128"/>
      <c r="Q437" s="128"/>
      <c r="R437" s="128"/>
      <c r="S437" s="128"/>
      <c r="T437" s="128"/>
      <c r="U437" s="126" t="str">
        <f>IF(I437="","",_xlfn.XLOOKUP($I437,各类选项!$N$2:$N$22,各类选项!P$2:P$22))</f>
        <v/>
      </c>
      <c r="V437" s="126"/>
      <c r="W437" s="129"/>
      <c r="X437" s="130"/>
      <c r="Y437" s="130"/>
      <c r="Z437" s="130"/>
      <c r="AA437" s="130"/>
      <c r="AB437" s="130"/>
      <c r="AC437" s="126" t="str">
        <f>IF(I437="","",_xlfn.XLOOKUP($I437,各类选项!$N$2:$N$22,各类选项!Q$2:Q$22))</f>
        <v/>
      </c>
      <c r="AD437" s="126"/>
      <c r="AE437" s="127"/>
      <c r="AF437" s="128"/>
      <c r="AG437" s="128"/>
      <c r="AH437" s="128"/>
      <c r="AI437" s="128"/>
      <c r="AJ437" s="128"/>
      <c r="AK437" s="126" t="str">
        <f>IF(I437="","",_xlfn.XLOOKUP($I437,各类选项!$N$2:$N$22,各类选项!R$2:R$22))</f>
        <v/>
      </c>
      <c r="AL437" s="126"/>
      <c r="AM437" s="129"/>
      <c r="AN437" s="130"/>
      <c r="AO437" s="130"/>
      <c r="AP437" s="130"/>
      <c r="AQ437" s="130"/>
      <c r="AR437" s="130"/>
      <c r="AS437" s="126" t="str">
        <f>IF(原始数据!L437="","",原始数据!L437)</f>
        <v/>
      </c>
      <c r="AT437" s="126" t="str">
        <f>IF(原始数据!AZ437="","",原始数据!AZ437)</f>
        <v/>
      </c>
      <c r="AU437" s="131"/>
      <c r="AV437" s="131"/>
      <c r="AW437" s="131"/>
      <c r="AX437" s="131"/>
      <c r="AY437" s="132"/>
      <c r="AZ437" s="133"/>
      <c r="BA437" s="133"/>
      <c r="BB437" s="95"/>
      <c r="BC437" s="95"/>
    </row>
    <row r="438" spans="1:55">
      <c r="A438" s="115">
        <f>输入错误检查!B437+_xlfn.IFS(K438="",0,K438=0,0,K438=1,1)</f>
        <v>0</v>
      </c>
      <c r="C438" s="125" t="str">
        <f>IF(原始数据!B438="","",原始数据!B438)</f>
        <v/>
      </c>
      <c r="D438" s="125" t="str">
        <f>IF(原始数据!C438="","",原始数据!C438)</f>
        <v/>
      </c>
      <c r="E438" s="125" t="str">
        <f>IF(原始数据!D438="","",原始数据!D438)</f>
        <v/>
      </c>
      <c r="F438" s="125" t="str">
        <f>IF(原始数据!E438="","",原始数据!E438)</f>
        <v/>
      </c>
      <c r="G438" s="125" t="str">
        <f>IF(原始数据!F438="","",原始数据!F438)</f>
        <v/>
      </c>
      <c r="H438" s="125">
        <f>IF(原始数据!G438="","",原始数据!G438)</f>
        <v>2</v>
      </c>
      <c r="I438" s="125" t="str">
        <f>原始数据!J438</f>
        <v/>
      </c>
      <c r="J438" s="125" t="str">
        <f>IF((原始数据!V438)="","",4-原始数据!V438)</f>
        <v/>
      </c>
      <c r="K438" s="125" t="str">
        <f t="shared" si="14"/>
        <v/>
      </c>
      <c r="L438" s="125">
        <f t="shared" si="15"/>
        <v>0</v>
      </c>
      <c r="M438" s="126" t="str">
        <f>IF(I438="","",_xlfn.XLOOKUP($I438,各类选项!$N$2:$N$22,各类选项!O$2:O$22))</f>
        <v/>
      </c>
      <c r="N438" s="126"/>
      <c r="O438" s="127"/>
      <c r="P438" s="128"/>
      <c r="Q438" s="128"/>
      <c r="R438" s="128"/>
      <c r="S438" s="128"/>
      <c r="T438" s="128"/>
      <c r="U438" s="126" t="str">
        <f>IF(I438="","",_xlfn.XLOOKUP($I438,各类选项!$N$2:$N$22,各类选项!P$2:P$22))</f>
        <v/>
      </c>
      <c r="V438" s="126"/>
      <c r="W438" s="129"/>
      <c r="X438" s="130"/>
      <c r="Y438" s="130"/>
      <c r="Z438" s="130"/>
      <c r="AA438" s="130"/>
      <c r="AB438" s="130"/>
      <c r="AC438" s="126" t="str">
        <f>IF(I438="","",_xlfn.XLOOKUP($I438,各类选项!$N$2:$N$22,各类选项!Q$2:Q$22))</f>
        <v/>
      </c>
      <c r="AD438" s="126"/>
      <c r="AE438" s="127"/>
      <c r="AF438" s="128"/>
      <c r="AG438" s="128"/>
      <c r="AH438" s="128"/>
      <c r="AI438" s="128"/>
      <c r="AJ438" s="128"/>
      <c r="AK438" s="126" t="str">
        <f>IF(I438="","",_xlfn.XLOOKUP($I438,各类选项!$N$2:$N$22,各类选项!R$2:R$22))</f>
        <v/>
      </c>
      <c r="AL438" s="126"/>
      <c r="AM438" s="129"/>
      <c r="AN438" s="130"/>
      <c r="AO438" s="130"/>
      <c r="AP438" s="130"/>
      <c r="AQ438" s="130"/>
      <c r="AR438" s="130"/>
      <c r="AS438" s="126" t="str">
        <f>IF(原始数据!L438="","",原始数据!L438)</f>
        <v/>
      </c>
      <c r="AT438" s="126" t="str">
        <f>IF(原始数据!AZ438="","",原始数据!AZ438)</f>
        <v/>
      </c>
      <c r="AU438" s="131"/>
      <c r="AV438" s="131"/>
      <c r="AW438" s="131"/>
      <c r="AX438" s="131"/>
      <c r="AY438" s="132"/>
      <c r="AZ438" s="133"/>
      <c r="BA438" s="133"/>
      <c r="BB438" s="95"/>
      <c r="BC438" s="95"/>
    </row>
    <row r="439" spans="1:55">
      <c r="A439" s="115">
        <f>输入错误检查!B438+_xlfn.IFS(K439="",0,K439=0,0,K439=1,1)</f>
        <v>0</v>
      </c>
      <c r="C439" s="125" t="str">
        <f>IF(原始数据!B439="","",原始数据!B439)</f>
        <v/>
      </c>
      <c r="D439" s="125" t="str">
        <f>IF(原始数据!C439="","",原始数据!C439)</f>
        <v/>
      </c>
      <c r="E439" s="125" t="str">
        <f>IF(原始数据!D439="","",原始数据!D439)</f>
        <v/>
      </c>
      <c r="F439" s="125" t="str">
        <f>IF(原始数据!E439="","",原始数据!E439)</f>
        <v/>
      </c>
      <c r="G439" s="125" t="str">
        <f>IF(原始数据!F439="","",原始数据!F439)</f>
        <v/>
      </c>
      <c r="H439" s="125">
        <f>IF(原始数据!G439="","",原始数据!G439)</f>
        <v>3</v>
      </c>
      <c r="I439" s="125" t="str">
        <f>原始数据!J439</f>
        <v/>
      </c>
      <c r="J439" s="125" t="str">
        <f>IF((原始数据!V439)="","",4-原始数据!V439)</f>
        <v/>
      </c>
      <c r="K439" s="125" t="str">
        <f t="shared" si="14"/>
        <v/>
      </c>
      <c r="L439" s="125">
        <f t="shared" si="15"/>
        <v>0</v>
      </c>
      <c r="M439" s="126" t="str">
        <f>IF(I439="","",_xlfn.XLOOKUP($I439,各类选项!$N$2:$N$22,各类选项!O$2:O$22))</f>
        <v/>
      </c>
      <c r="N439" s="126"/>
      <c r="O439" s="127"/>
      <c r="P439" s="128"/>
      <c r="Q439" s="128"/>
      <c r="R439" s="128"/>
      <c r="S439" s="128"/>
      <c r="T439" s="128"/>
      <c r="U439" s="126" t="str">
        <f>IF(I439="","",_xlfn.XLOOKUP($I439,各类选项!$N$2:$N$22,各类选项!P$2:P$22))</f>
        <v/>
      </c>
      <c r="V439" s="126"/>
      <c r="W439" s="129"/>
      <c r="X439" s="130"/>
      <c r="Y439" s="130"/>
      <c r="Z439" s="130"/>
      <c r="AA439" s="130"/>
      <c r="AB439" s="130"/>
      <c r="AC439" s="126" t="str">
        <f>IF(I439="","",_xlfn.XLOOKUP($I439,各类选项!$N$2:$N$22,各类选项!Q$2:Q$22))</f>
        <v/>
      </c>
      <c r="AD439" s="126"/>
      <c r="AE439" s="127"/>
      <c r="AF439" s="128"/>
      <c r="AG439" s="128"/>
      <c r="AH439" s="128"/>
      <c r="AI439" s="128"/>
      <c r="AJ439" s="128"/>
      <c r="AK439" s="126" t="str">
        <f>IF(I439="","",_xlfn.XLOOKUP($I439,各类选项!$N$2:$N$22,各类选项!R$2:R$22))</f>
        <v/>
      </c>
      <c r="AL439" s="126"/>
      <c r="AM439" s="129"/>
      <c r="AN439" s="130"/>
      <c r="AO439" s="130"/>
      <c r="AP439" s="130"/>
      <c r="AQ439" s="130"/>
      <c r="AR439" s="130"/>
      <c r="AS439" s="126" t="str">
        <f>IF(原始数据!L439="","",原始数据!L439)</f>
        <v/>
      </c>
      <c r="AT439" s="126" t="str">
        <f>IF(原始数据!AZ439="","",原始数据!AZ439)</f>
        <v/>
      </c>
      <c r="AU439" s="131"/>
      <c r="AV439" s="131"/>
      <c r="AW439" s="131"/>
      <c r="AX439" s="131"/>
      <c r="AY439" s="132"/>
      <c r="AZ439" s="133"/>
      <c r="BA439" s="133"/>
      <c r="BB439" s="95"/>
      <c r="BC439" s="95"/>
    </row>
    <row r="440" spans="1:55">
      <c r="A440" s="115">
        <f>输入错误检查!B439+_xlfn.IFS(K440="",0,K440=0,0,K440=1,1)</f>
        <v>0</v>
      </c>
      <c r="C440" s="125" t="str">
        <f>IF(原始数据!B440="","",原始数据!B440)</f>
        <v/>
      </c>
      <c r="D440" s="125" t="str">
        <f>IF(原始数据!C440="","",原始数据!C440)</f>
        <v/>
      </c>
      <c r="E440" s="125" t="str">
        <f>IF(原始数据!D440="","",原始数据!D440)</f>
        <v/>
      </c>
      <c r="F440" s="125" t="str">
        <f>IF(原始数据!E440="","",原始数据!E440)</f>
        <v/>
      </c>
      <c r="G440" s="125" t="str">
        <f>IF(原始数据!F440="","",原始数据!F440)</f>
        <v/>
      </c>
      <c r="H440" s="125">
        <f>IF(原始数据!G440="","",原始数据!G440)</f>
        <v>3</v>
      </c>
      <c r="I440" s="125" t="str">
        <f>原始数据!J440</f>
        <v/>
      </c>
      <c r="J440" s="125" t="str">
        <f>IF((原始数据!V440)="","",4-原始数据!V440)</f>
        <v/>
      </c>
      <c r="K440" s="125" t="str">
        <f t="shared" si="14"/>
        <v/>
      </c>
      <c r="L440" s="125">
        <f t="shared" si="15"/>
        <v>0</v>
      </c>
      <c r="M440" s="126" t="str">
        <f>IF(I440="","",_xlfn.XLOOKUP($I440,各类选项!$N$2:$N$22,各类选项!O$2:O$22))</f>
        <v/>
      </c>
      <c r="N440" s="126"/>
      <c r="O440" s="127"/>
      <c r="P440" s="128"/>
      <c r="Q440" s="128"/>
      <c r="R440" s="128"/>
      <c r="S440" s="128"/>
      <c r="T440" s="128"/>
      <c r="U440" s="126" t="str">
        <f>IF(I440="","",_xlfn.XLOOKUP($I440,各类选项!$N$2:$N$22,各类选项!P$2:P$22))</f>
        <v/>
      </c>
      <c r="V440" s="126"/>
      <c r="W440" s="129"/>
      <c r="X440" s="130"/>
      <c r="Y440" s="130"/>
      <c r="Z440" s="130"/>
      <c r="AA440" s="130"/>
      <c r="AB440" s="130"/>
      <c r="AC440" s="126" t="str">
        <f>IF(I440="","",_xlfn.XLOOKUP($I440,各类选项!$N$2:$N$22,各类选项!Q$2:Q$22))</f>
        <v/>
      </c>
      <c r="AD440" s="126"/>
      <c r="AE440" s="127"/>
      <c r="AF440" s="128"/>
      <c r="AG440" s="128"/>
      <c r="AH440" s="128"/>
      <c r="AI440" s="128"/>
      <c r="AJ440" s="128"/>
      <c r="AK440" s="126" t="str">
        <f>IF(I440="","",_xlfn.XLOOKUP($I440,各类选项!$N$2:$N$22,各类选项!R$2:R$22))</f>
        <v/>
      </c>
      <c r="AL440" s="126"/>
      <c r="AM440" s="129"/>
      <c r="AN440" s="130"/>
      <c r="AO440" s="130"/>
      <c r="AP440" s="130"/>
      <c r="AQ440" s="130"/>
      <c r="AR440" s="130"/>
      <c r="AS440" s="126" t="str">
        <f>IF(原始数据!L440="","",原始数据!L440)</f>
        <v/>
      </c>
      <c r="AT440" s="126" t="str">
        <f>IF(原始数据!AZ440="","",原始数据!AZ440)</f>
        <v/>
      </c>
      <c r="AU440" s="131"/>
      <c r="AV440" s="131"/>
      <c r="AW440" s="131"/>
      <c r="AX440" s="131"/>
      <c r="AY440" s="132"/>
      <c r="AZ440" s="133"/>
      <c r="BA440" s="133"/>
      <c r="BB440" s="95"/>
      <c r="BC440" s="95"/>
    </row>
    <row r="441" spans="1:55">
      <c r="A441" s="115">
        <f>输入错误检查!B440+_xlfn.IFS(K441="",0,K441=0,0,K441=1,1)</f>
        <v>0</v>
      </c>
      <c r="C441" s="125" t="str">
        <f>IF(原始数据!B441="","",原始数据!B441)</f>
        <v/>
      </c>
      <c r="D441" s="125" t="str">
        <f>IF(原始数据!C441="","",原始数据!C441)</f>
        <v/>
      </c>
      <c r="E441" s="125" t="str">
        <f>IF(原始数据!D441="","",原始数据!D441)</f>
        <v/>
      </c>
      <c r="F441" s="125" t="str">
        <f>IF(原始数据!E441="","",原始数据!E441)</f>
        <v/>
      </c>
      <c r="G441" s="125" t="str">
        <f>IF(原始数据!F441="","",原始数据!F441)</f>
        <v/>
      </c>
      <c r="H441" s="125">
        <f>IF(原始数据!G441="","",原始数据!G441)</f>
        <v>4</v>
      </c>
      <c r="I441" s="125" t="str">
        <f>原始数据!J441</f>
        <v/>
      </c>
      <c r="J441" s="125" t="str">
        <f>IF((原始数据!V441)="","",4-原始数据!V441)</f>
        <v/>
      </c>
      <c r="K441" s="125" t="str">
        <f t="shared" si="14"/>
        <v/>
      </c>
      <c r="L441" s="125">
        <f t="shared" si="15"/>
        <v>0</v>
      </c>
      <c r="M441" s="126" t="str">
        <f>IF(I441="","",_xlfn.XLOOKUP($I441,各类选项!$N$2:$N$22,各类选项!O$2:O$22))</f>
        <v/>
      </c>
      <c r="N441" s="126"/>
      <c r="O441" s="127"/>
      <c r="P441" s="128"/>
      <c r="Q441" s="128"/>
      <c r="R441" s="128"/>
      <c r="S441" s="128"/>
      <c r="T441" s="128"/>
      <c r="U441" s="126" t="str">
        <f>IF(I441="","",_xlfn.XLOOKUP($I441,各类选项!$N$2:$N$22,各类选项!P$2:P$22))</f>
        <v/>
      </c>
      <c r="V441" s="126"/>
      <c r="W441" s="129"/>
      <c r="X441" s="130"/>
      <c r="Y441" s="130"/>
      <c r="Z441" s="130"/>
      <c r="AA441" s="130"/>
      <c r="AB441" s="130"/>
      <c r="AC441" s="126" t="str">
        <f>IF(I441="","",_xlfn.XLOOKUP($I441,各类选项!$N$2:$N$22,各类选项!Q$2:Q$22))</f>
        <v/>
      </c>
      <c r="AD441" s="126"/>
      <c r="AE441" s="127"/>
      <c r="AF441" s="128"/>
      <c r="AG441" s="128"/>
      <c r="AH441" s="128"/>
      <c r="AI441" s="128"/>
      <c r="AJ441" s="128"/>
      <c r="AK441" s="126" t="str">
        <f>IF(I441="","",_xlfn.XLOOKUP($I441,各类选项!$N$2:$N$22,各类选项!R$2:R$22))</f>
        <v/>
      </c>
      <c r="AL441" s="126"/>
      <c r="AM441" s="129"/>
      <c r="AN441" s="130"/>
      <c r="AO441" s="130"/>
      <c r="AP441" s="130"/>
      <c r="AQ441" s="130"/>
      <c r="AR441" s="130"/>
      <c r="AS441" s="126" t="str">
        <f>IF(原始数据!L441="","",原始数据!L441)</f>
        <v/>
      </c>
      <c r="AT441" s="126" t="str">
        <f>IF(原始数据!AZ441="","",原始数据!AZ441)</f>
        <v/>
      </c>
      <c r="AU441" s="131"/>
      <c r="AV441" s="131"/>
      <c r="AW441" s="131"/>
      <c r="AX441" s="131"/>
      <c r="AY441" s="132"/>
      <c r="AZ441" s="133"/>
      <c r="BA441" s="133"/>
      <c r="BB441" s="95"/>
      <c r="BC441" s="95"/>
    </row>
    <row r="442" spans="1:55">
      <c r="A442" s="115">
        <f>输入错误检查!B441+_xlfn.IFS(K442="",0,K442=0,0,K442=1,1)</f>
        <v>0</v>
      </c>
      <c r="C442" s="125" t="str">
        <f>IF(原始数据!B442="","",原始数据!B442)</f>
        <v/>
      </c>
      <c r="D442" s="125" t="str">
        <f>IF(原始数据!C442="","",原始数据!C442)</f>
        <v/>
      </c>
      <c r="E442" s="125" t="str">
        <f>IF(原始数据!D442="","",原始数据!D442)</f>
        <v/>
      </c>
      <c r="F442" s="125" t="str">
        <f>IF(原始数据!E442="","",原始数据!E442)</f>
        <v/>
      </c>
      <c r="G442" s="125" t="str">
        <f>IF(原始数据!F442="","",原始数据!F442)</f>
        <v/>
      </c>
      <c r="H442" s="125">
        <f>IF(原始数据!G442="","",原始数据!G442)</f>
        <v>4</v>
      </c>
      <c r="I442" s="125" t="str">
        <f>原始数据!J442</f>
        <v/>
      </c>
      <c r="J442" s="125" t="str">
        <f>IF((原始数据!V442)="","",4-原始数据!V442)</f>
        <v/>
      </c>
      <c r="K442" s="125" t="str">
        <f t="shared" si="14"/>
        <v/>
      </c>
      <c r="L442" s="125">
        <f t="shared" si="15"/>
        <v>0</v>
      </c>
      <c r="M442" s="126" t="str">
        <f>IF(I442="","",_xlfn.XLOOKUP($I442,各类选项!$N$2:$N$22,各类选项!O$2:O$22))</f>
        <v/>
      </c>
      <c r="N442" s="126"/>
      <c r="O442" s="127"/>
      <c r="P442" s="128"/>
      <c r="Q442" s="128"/>
      <c r="R442" s="128"/>
      <c r="S442" s="128"/>
      <c r="T442" s="128"/>
      <c r="U442" s="126" t="str">
        <f>IF(I442="","",_xlfn.XLOOKUP($I442,各类选项!$N$2:$N$22,各类选项!P$2:P$22))</f>
        <v/>
      </c>
      <c r="V442" s="126"/>
      <c r="W442" s="129"/>
      <c r="X442" s="130"/>
      <c r="Y442" s="130"/>
      <c r="Z442" s="130"/>
      <c r="AA442" s="130"/>
      <c r="AB442" s="130"/>
      <c r="AC442" s="126" t="str">
        <f>IF(I442="","",_xlfn.XLOOKUP($I442,各类选项!$N$2:$N$22,各类选项!Q$2:Q$22))</f>
        <v/>
      </c>
      <c r="AD442" s="126"/>
      <c r="AE442" s="127"/>
      <c r="AF442" s="128"/>
      <c r="AG442" s="128"/>
      <c r="AH442" s="128"/>
      <c r="AI442" s="128"/>
      <c r="AJ442" s="128"/>
      <c r="AK442" s="126" t="str">
        <f>IF(I442="","",_xlfn.XLOOKUP($I442,各类选项!$N$2:$N$22,各类选项!R$2:R$22))</f>
        <v/>
      </c>
      <c r="AL442" s="126"/>
      <c r="AM442" s="129"/>
      <c r="AN442" s="130"/>
      <c r="AO442" s="130"/>
      <c r="AP442" s="130"/>
      <c r="AQ442" s="130"/>
      <c r="AR442" s="130"/>
      <c r="AS442" s="126" t="str">
        <f>IF(原始数据!L442="","",原始数据!L442)</f>
        <v/>
      </c>
      <c r="AT442" s="126" t="str">
        <f>IF(原始数据!AZ442="","",原始数据!AZ442)</f>
        <v/>
      </c>
      <c r="AU442" s="131"/>
      <c r="AV442" s="131"/>
      <c r="AW442" s="131"/>
      <c r="AX442" s="131"/>
      <c r="AY442" s="132"/>
      <c r="AZ442" s="133"/>
      <c r="BA442" s="133"/>
      <c r="BB442" s="95"/>
      <c r="BC442" s="95"/>
    </row>
    <row r="443" spans="1:55">
      <c r="A443" s="115">
        <f>输入错误检查!B442+_xlfn.IFS(K443="",0,K443=0,0,K443=1,1)</f>
        <v>0</v>
      </c>
      <c r="C443" s="125" t="str">
        <f>IF(原始数据!B443="","",原始数据!B443)</f>
        <v/>
      </c>
      <c r="D443" s="125" t="str">
        <f>IF(原始数据!C443="","",原始数据!C443)</f>
        <v/>
      </c>
      <c r="E443" s="125" t="str">
        <f>IF(原始数据!D443="","",原始数据!D443)</f>
        <v/>
      </c>
      <c r="F443" s="125" t="str">
        <f>IF(原始数据!E443="","",原始数据!E443)</f>
        <v/>
      </c>
      <c r="G443" s="125" t="str">
        <f>IF(原始数据!F443="","",原始数据!F443)</f>
        <v/>
      </c>
      <c r="H443" s="125">
        <f>IF(原始数据!G443="","",原始数据!G443)</f>
        <v>5</v>
      </c>
      <c r="I443" s="125" t="str">
        <f>原始数据!J443</f>
        <v/>
      </c>
      <c r="J443" s="125" t="str">
        <f>IF((原始数据!V443)="","",4-原始数据!V443)</f>
        <v/>
      </c>
      <c r="K443" s="125" t="str">
        <f t="shared" si="14"/>
        <v/>
      </c>
      <c r="L443" s="125">
        <f t="shared" si="15"/>
        <v>0</v>
      </c>
      <c r="M443" s="126" t="str">
        <f>IF(I443="","",_xlfn.XLOOKUP($I443,各类选项!$N$2:$N$22,各类选项!O$2:O$22))</f>
        <v/>
      </c>
      <c r="N443" s="126"/>
      <c r="O443" s="127"/>
      <c r="P443" s="128"/>
      <c r="Q443" s="128"/>
      <c r="R443" s="128"/>
      <c r="S443" s="128"/>
      <c r="T443" s="128"/>
      <c r="U443" s="126" t="str">
        <f>IF(I443="","",_xlfn.XLOOKUP($I443,各类选项!$N$2:$N$22,各类选项!P$2:P$22))</f>
        <v/>
      </c>
      <c r="V443" s="126"/>
      <c r="W443" s="129"/>
      <c r="X443" s="130"/>
      <c r="Y443" s="130"/>
      <c r="Z443" s="130"/>
      <c r="AA443" s="130"/>
      <c r="AB443" s="130"/>
      <c r="AC443" s="126" t="str">
        <f>IF(I443="","",_xlfn.XLOOKUP($I443,各类选项!$N$2:$N$22,各类选项!Q$2:Q$22))</f>
        <v/>
      </c>
      <c r="AD443" s="126"/>
      <c r="AE443" s="127"/>
      <c r="AF443" s="128"/>
      <c r="AG443" s="128"/>
      <c r="AH443" s="128"/>
      <c r="AI443" s="128"/>
      <c r="AJ443" s="128"/>
      <c r="AK443" s="126" t="str">
        <f>IF(I443="","",_xlfn.XLOOKUP($I443,各类选项!$N$2:$N$22,各类选项!R$2:R$22))</f>
        <v/>
      </c>
      <c r="AL443" s="126"/>
      <c r="AM443" s="129"/>
      <c r="AN443" s="130"/>
      <c r="AO443" s="130"/>
      <c r="AP443" s="130"/>
      <c r="AQ443" s="130"/>
      <c r="AR443" s="130"/>
      <c r="AS443" s="126" t="str">
        <f>IF(原始数据!L443="","",原始数据!L443)</f>
        <v/>
      </c>
      <c r="AT443" s="126" t="str">
        <f>IF(原始数据!AZ443="","",原始数据!AZ443)</f>
        <v/>
      </c>
      <c r="AU443" s="131"/>
      <c r="AV443" s="131"/>
      <c r="AW443" s="131"/>
      <c r="AX443" s="131"/>
      <c r="AY443" s="132"/>
      <c r="AZ443" s="133"/>
      <c r="BA443" s="133"/>
    </row>
    <row r="444" spans="1:55">
      <c r="A444" s="115">
        <f>输入错误检查!B443+_xlfn.IFS(K444="",0,K444=0,0,K444=1,1)</f>
        <v>0</v>
      </c>
      <c r="C444" s="125" t="str">
        <f>IF(原始数据!B444="","",原始数据!B444)</f>
        <v/>
      </c>
      <c r="D444" s="125" t="str">
        <f>IF(原始数据!C444="","",原始数据!C444)</f>
        <v/>
      </c>
      <c r="E444" s="125" t="str">
        <f>IF(原始数据!D444="","",原始数据!D444)</f>
        <v/>
      </c>
      <c r="F444" s="125" t="str">
        <f>IF(原始数据!E444="","",原始数据!E444)</f>
        <v/>
      </c>
      <c r="G444" s="125" t="str">
        <f>IF(原始数据!F444="","",原始数据!F444)</f>
        <v/>
      </c>
      <c r="H444" s="125">
        <f>IF(原始数据!G444="","",原始数据!G444)</f>
        <v>5</v>
      </c>
      <c r="I444" s="125" t="str">
        <f>原始数据!J444</f>
        <v/>
      </c>
      <c r="J444" s="125" t="str">
        <f>IF((原始数据!V444)="","",4-原始数据!V444)</f>
        <v/>
      </c>
      <c r="K444" s="125" t="str">
        <f t="shared" si="14"/>
        <v/>
      </c>
      <c r="L444" s="125">
        <f t="shared" si="15"/>
        <v>0</v>
      </c>
      <c r="M444" s="126" t="str">
        <f>IF(I444="","",_xlfn.XLOOKUP($I444,各类选项!$N$2:$N$22,各类选项!O$2:O$22))</f>
        <v/>
      </c>
      <c r="N444" s="126"/>
      <c r="O444" s="127"/>
      <c r="P444" s="128"/>
      <c r="Q444" s="128"/>
      <c r="R444" s="128"/>
      <c r="S444" s="128"/>
      <c r="T444" s="128"/>
      <c r="U444" s="126" t="str">
        <f>IF(I444="","",_xlfn.XLOOKUP($I444,各类选项!$N$2:$N$22,各类选项!P$2:P$22))</f>
        <v/>
      </c>
      <c r="V444" s="126"/>
      <c r="W444" s="129"/>
      <c r="X444" s="130"/>
      <c r="Y444" s="130"/>
      <c r="Z444" s="130"/>
      <c r="AA444" s="130"/>
      <c r="AB444" s="130"/>
      <c r="AC444" s="126" t="str">
        <f>IF(I444="","",_xlfn.XLOOKUP($I444,各类选项!$N$2:$N$22,各类选项!Q$2:Q$22))</f>
        <v/>
      </c>
      <c r="AD444" s="126"/>
      <c r="AE444" s="127"/>
      <c r="AF444" s="128"/>
      <c r="AG444" s="128"/>
      <c r="AH444" s="128"/>
      <c r="AI444" s="128"/>
      <c r="AJ444" s="128"/>
      <c r="AK444" s="126" t="str">
        <f>IF(I444="","",_xlfn.XLOOKUP($I444,各类选项!$N$2:$N$22,各类选项!R$2:R$22))</f>
        <v/>
      </c>
      <c r="AL444" s="126"/>
      <c r="AM444" s="129"/>
      <c r="AN444" s="130"/>
      <c r="AO444" s="130"/>
      <c r="AP444" s="130"/>
      <c r="AQ444" s="130"/>
      <c r="AR444" s="130"/>
      <c r="AS444" s="126" t="str">
        <f>IF(原始数据!L444="","",原始数据!L444)</f>
        <v/>
      </c>
      <c r="AT444" s="126" t="str">
        <f>IF(原始数据!AZ444="","",原始数据!AZ444)</f>
        <v/>
      </c>
      <c r="AU444" s="131"/>
      <c r="AV444" s="131"/>
      <c r="AW444" s="131"/>
      <c r="AX444" s="131"/>
      <c r="AY444" s="132"/>
      <c r="AZ444" s="133"/>
      <c r="BA444" s="133"/>
    </row>
    <row r="445" spans="1:55">
      <c r="A445" s="115">
        <f>输入错误检查!B444+_xlfn.IFS(K445="",0,K445=0,0,K445=1,1)</f>
        <v>0</v>
      </c>
      <c r="C445" s="125" t="str">
        <f>IF(原始数据!B445="","",原始数据!B445)</f>
        <v/>
      </c>
      <c r="D445" s="125" t="str">
        <f>IF(原始数据!C445="","",原始数据!C445)</f>
        <v/>
      </c>
      <c r="E445" s="125" t="str">
        <f>IF(原始数据!D445="","",原始数据!D445)</f>
        <v/>
      </c>
      <c r="F445" s="125" t="str">
        <f>IF(原始数据!E445="","",原始数据!E445)</f>
        <v/>
      </c>
      <c r="G445" s="125" t="str">
        <f>IF(原始数据!F445="","",原始数据!F445)</f>
        <v/>
      </c>
      <c r="H445" s="125" t="str">
        <f>IF(原始数据!G445="","",原始数据!G445)</f>
        <v>加</v>
      </c>
      <c r="I445" s="125" t="str">
        <f>原始数据!J445</f>
        <v/>
      </c>
      <c r="J445" s="125" t="str">
        <f>IF((原始数据!V445)="","",4-原始数据!V445)</f>
        <v/>
      </c>
      <c r="K445" s="125" t="str">
        <f t="shared" si="14"/>
        <v/>
      </c>
      <c r="L445" s="125">
        <f t="shared" si="15"/>
        <v>0</v>
      </c>
      <c r="M445" s="126" t="str">
        <f>IF(I445="","",_xlfn.XLOOKUP($I445,各类选项!$N$2:$N$22,各类选项!O$2:O$22))</f>
        <v/>
      </c>
      <c r="N445" s="126"/>
      <c r="O445" s="127"/>
      <c r="P445" s="128"/>
      <c r="Q445" s="128"/>
      <c r="R445" s="128"/>
      <c r="S445" s="128"/>
      <c r="T445" s="128"/>
      <c r="U445" s="126" t="str">
        <f>IF(I445="","",_xlfn.XLOOKUP($I445,各类选项!$N$2:$N$22,各类选项!P$2:P$22))</f>
        <v/>
      </c>
      <c r="V445" s="126"/>
      <c r="W445" s="129"/>
      <c r="X445" s="130"/>
      <c r="Y445" s="130"/>
      <c r="Z445" s="130"/>
      <c r="AA445" s="130"/>
      <c r="AB445" s="130"/>
      <c r="AC445" s="126" t="str">
        <f>IF(I445="","",_xlfn.XLOOKUP($I445,各类选项!$N$2:$N$22,各类选项!Q$2:Q$22))</f>
        <v/>
      </c>
      <c r="AD445" s="126"/>
      <c r="AE445" s="127"/>
      <c r="AF445" s="128"/>
      <c r="AG445" s="128"/>
      <c r="AH445" s="128"/>
      <c r="AI445" s="128"/>
      <c r="AJ445" s="128"/>
      <c r="AK445" s="126" t="str">
        <f>IF(I445="","",_xlfn.XLOOKUP($I445,各类选项!$N$2:$N$22,各类选项!R$2:R$22))</f>
        <v/>
      </c>
      <c r="AL445" s="126"/>
      <c r="AM445" s="129"/>
      <c r="AN445" s="130"/>
      <c r="AO445" s="130"/>
      <c r="AP445" s="130"/>
      <c r="AQ445" s="130"/>
      <c r="AR445" s="130"/>
      <c r="AS445" s="126" t="str">
        <f>IF(原始数据!L445="","",原始数据!L445)</f>
        <v/>
      </c>
      <c r="AT445" s="126" t="str">
        <f>IF(原始数据!AZ445="","",原始数据!AZ445)</f>
        <v/>
      </c>
      <c r="AU445" s="131"/>
      <c r="AV445" s="131"/>
      <c r="AW445" s="131"/>
      <c r="AX445" s="131"/>
      <c r="AY445" s="132"/>
      <c r="AZ445" s="133"/>
      <c r="BA445" s="133"/>
    </row>
    <row r="446" spans="1:55">
      <c r="A446" s="115">
        <f>输入错误检查!B445+_xlfn.IFS(K446="",0,K446=0,0,K446=1,1)</f>
        <v>0</v>
      </c>
      <c r="C446" s="125" t="str">
        <f>IF(原始数据!B446="","",原始数据!B446)</f>
        <v/>
      </c>
      <c r="D446" s="125" t="str">
        <f>IF(原始数据!C446="","",原始数据!C446)</f>
        <v/>
      </c>
      <c r="E446" s="125" t="str">
        <f>IF(原始数据!D446="","",原始数据!D446)</f>
        <v/>
      </c>
      <c r="F446" s="125" t="str">
        <f>IF(原始数据!E446="","",原始数据!E446)</f>
        <v/>
      </c>
      <c r="G446" s="125" t="str">
        <f>IF(原始数据!F446="","",原始数据!F446)</f>
        <v/>
      </c>
      <c r="H446" s="125" t="str">
        <f>IF(原始数据!G446="","",原始数据!G446)</f>
        <v>加</v>
      </c>
      <c r="I446" s="125" t="str">
        <f>原始数据!J446</f>
        <v/>
      </c>
      <c r="J446" s="125" t="str">
        <f>IF((原始数据!V446)="","",4-原始数据!V446)</f>
        <v/>
      </c>
      <c r="K446" s="125" t="str">
        <f t="shared" si="14"/>
        <v/>
      </c>
      <c r="L446" s="125">
        <f t="shared" si="15"/>
        <v>0</v>
      </c>
      <c r="M446" s="126" t="str">
        <f>IF(I446="","",_xlfn.XLOOKUP($I446,各类选项!$N$2:$N$22,各类选项!O$2:O$22))</f>
        <v/>
      </c>
      <c r="N446" s="126"/>
      <c r="O446" s="127"/>
      <c r="P446" s="128"/>
      <c r="Q446" s="128"/>
      <c r="R446" s="128"/>
      <c r="S446" s="128"/>
      <c r="T446" s="128"/>
      <c r="U446" s="126" t="str">
        <f>IF(I446="","",_xlfn.XLOOKUP($I446,各类选项!$N$2:$N$22,各类选项!P$2:P$22))</f>
        <v/>
      </c>
      <c r="V446" s="126"/>
      <c r="W446" s="129"/>
      <c r="X446" s="130"/>
      <c r="Y446" s="130"/>
      <c r="Z446" s="130"/>
      <c r="AA446" s="130"/>
      <c r="AB446" s="130"/>
      <c r="AC446" s="126" t="str">
        <f>IF(I446="","",_xlfn.XLOOKUP($I446,各类选项!$N$2:$N$22,各类选项!Q$2:Q$22))</f>
        <v/>
      </c>
      <c r="AD446" s="126"/>
      <c r="AE446" s="127"/>
      <c r="AF446" s="128"/>
      <c r="AG446" s="128"/>
      <c r="AH446" s="128"/>
      <c r="AI446" s="128"/>
      <c r="AJ446" s="128"/>
      <c r="AK446" s="126" t="str">
        <f>IF(I446="","",_xlfn.XLOOKUP($I446,各类选项!$N$2:$N$22,各类选项!R$2:R$22))</f>
        <v/>
      </c>
      <c r="AL446" s="126"/>
      <c r="AM446" s="129"/>
      <c r="AN446" s="130"/>
      <c r="AO446" s="130"/>
      <c r="AP446" s="130"/>
      <c r="AQ446" s="130"/>
      <c r="AR446" s="130"/>
      <c r="AS446" s="126" t="str">
        <f>IF(原始数据!L446="","",原始数据!L446)</f>
        <v/>
      </c>
      <c r="AT446" s="126" t="str">
        <f>IF(原始数据!AZ446="","",原始数据!AZ446)</f>
        <v/>
      </c>
      <c r="AU446" s="131"/>
      <c r="AV446" s="131"/>
      <c r="AW446" s="131"/>
      <c r="AX446" s="131"/>
      <c r="AY446" s="132"/>
      <c r="AZ446" s="133"/>
      <c r="BA446" s="133"/>
    </row>
    <row r="447" spans="1:55">
      <c r="A447" s="115">
        <f>输入错误检查!B446+_xlfn.IFS(K447="",0,K447=0,0,K447=1,1)</f>
        <v>0</v>
      </c>
      <c r="C447" s="125" t="str">
        <f>IF(原始数据!B447="","",原始数据!B447)</f>
        <v/>
      </c>
      <c r="D447" s="125" t="str">
        <f>IF(原始数据!C447="","",原始数据!C447)</f>
        <v/>
      </c>
      <c r="E447" s="125" t="str">
        <f>IF(原始数据!D447="","",原始数据!D447)</f>
        <v/>
      </c>
      <c r="F447" s="125" t="str">
        <f>IF(原始数据!E447="","",原始数据!E447)</f>
        <v/>
      </c>
      <c r="G447" s="125" t="str">
        <f>IF(原始数据!F447="","",原始数据!F447)</f>
        <v/>
      </c>
      <c r="H447" s="125">
        <f>IF(原始数据!G447="","",原始数据!G447)</f>
        <v>1</v>
      </c>
      <c r="I447" s="125" t="str">
        <f>原始数据!J447</f>
        <v/>
      </c>
      <c r="J447" s="125" t="str">
        <f>IF((原始数据!V447)="","",4-原始数据!V447)</f>
        <v/>
      </c>
      <c r="K447" s="125" t="str">
        <f t="shared" si="14"/>
        <v/>
      </c>
      <c r="L447" s="125">
        <f t="shared" si="15"/>
        <v>0</v>
      </c>
      <c r="M447" s="126" t="str">
        <f>IF(I447="","",_xlfn.XLOOKUP($I447,各类选项!$N$2:$N$22,各类选项!O$2:O$22))</f>
        <v/>
      </c>
      <c r="N447" s="139"/>
      <c r="O447" s="129"/>
      <c r="P447" s="130"/>
      <c r="Q447" s="130"/>
      <c r="R447" s="130"/>
      <c r="S447" s="130"/>
      <c r="T447" s="130"/>
      <c r="U447" s="126" t="str">
        <f>IF(I447="","",_xlfn.XLOOKUP($I447,各类选项!$N$2:$N$22,各类选项!P$2:P$22))</f>
        <v/>
      </c>
      <c r="V447" s="139"/>
      <c r="W447" s="127"/>
      <c r="X447" s="128"/>
      <c r="Y447" s="128"/>
      <c r="Z447" s="128"/>
      <c r="AA447" s="128"/>
      <c r="AB447" s="128"/>
      <c r="AC447" s="126" t="str">
        <f>IF(I447="","",_xlfn.XLOOKUP($I447,各类选项!$N$2:$N$22,各类选项!Q$2:Q$22))</f>
        <v/>
      </c>
      <c r="AD447" s="139"/>
      <c r="AE447" s="129"/>
      <c r="AF447" s="130"/>
      <c r="AG447" s="130"/>
      <c r="AH447" s="130"/>
      <c r="AI447" s="130"/>
      <c r="AJ447" s="130"/>
      <c r="AK447" s="126" t="str">
        <f>IF(I447="","",_xlfn.XLOOKUP($I447,各类选项!$N$2:$N$22,各类选项!R$2:R$22))</f>
        <v/>
      </c>
      <c r="AL447" s="139"/>
      <c r="AM447" s="127"/>
      <c r="AN447" s="128"/>
      <c r="AO447" s="128"/>
      <c r="AP447" s="128"/>
      <c r="AQ447" s="128"/>
      <c r="AR447" s="128"/>
      <c r="AS447" s="126" t="str">
        <f>IF(原始数据!L447="","",原始数据!L447)</f>
        <v/>
      </c>
      <c r="AT447" s="126" t="str">
        <f>IF(原始数据!AZ447="","",原始数据!AZ447)</f>
        <v/>
      </c>
      <c r="AU447" s="137"/>
      <c r="AV447" s="137"/>
      <c r="AW447" s="137"/>
      <c r="AX447" s="137"/>
      <c r="AY447" s="138"/>
      <c r="AZ447" s="133"/>
      <c r="BA447" s="133"/>
      <c r="BB447" s="134"/>
      <c r="BC447" s="134"/>
    </row>
    <row r="448" spans="1:55">
      <c r="A448" s="115">
        <f>输入错误检查!B447+_xlfn.IFS(K448="",0,K448=0,0,K448=1,1)</f>
        <v>0</v>
      </c>
      <c r="C448" s="125" t="str">
        <f>IF(原始数据!B448="","",原始数据!B448)</f>
        <v/>
      </c>
      <c r="D448" s="125" t="str">
        <f>IF(原始数据!C448="","",原始数据!C448)</f>
        <v/>
      </c>
      <c r="E448" s="125" t="str">
        <f>IF(原始数据!D448="","",原始数据!D448)</f>
        <v/>
      </c>
      <c r="F448" s="125" t="str">
        <f>IF(原始数据!E448="","",原始数据!E448)</f>
        <v/>
      </c>
      <c r="G448" s="125" t="str">
        <f>IF(原始数据!F448="","",原始数据!F448)</f>
        <v/>
      </c>
      <c r="H448" s="125">
        <f>IF(原始数据!G448="","",原始数据!G448)</f>
        <v>1</v>
      </c>
      <c r="I448" s="125" t="str">
        <f>原始数据!J448</f>
        <v/>
      </c>
      <c r="J448" s="125" t="str">
        <f>IF((原始数据!V448)="","",4-原始数据!V448)</f>
        <v/>
      </c>
      <c r="K448" s="125" t="str">
        <f t="shared" si="14"/>
        <v/>
      </c>
      <c r="L448" s="125">
        <f t="shared" si="15"/>
        <v>0</v>
      </c>
      <c r="M448" s="126" t="str">
        <f>IF(I448="","",_xlfn.XLOOKUP($I448,各类选项!$N$2:$N$22,各类选项!O$2:O$22))</f>
        <v/>
      </c>
      <c r="N448" s="139"/>
      <c r="O448" s="129"/>
      <c r="P448" s="130"/>
      <c r="Q448" s="130"/>
      <c r="R448" s="130"/>
      <c r="S448" s="130"/>
      <c r="T448" s="130"/>
      <c r="U448" s="126" t="str">
        <f>IF(I448="","",_xlfn.XLOOKUP($I448,各类选项!$N$2:$N$22,各类选项!P$2:P$22))</f>
        <v/>
      </c>
      <c r="V448" s="139"/>
      <c r="W448" s="127"/>
      <c r="X448" s="128"/>
      <c r="Y448" s="128"/>
      <c r="Z448" s="128"/>
      <c r="AA448" s="128"/>
      <c r="AB448" s="128"/>
      <c r="AC448" s="126" t="str">
        <f>IF(I448="","",_xlfn.XLOOKUP($I448,各类选项!$N$2:$N$22,各类选项!Q$2:Q$22))</f>
        <v/>
      </c>
      <c r="AD448" s="139"/>
      <c r="AE448" s="129"/>
      <c r="AF448" s="130"/>
      <c r="AG448" s="130"/>
      <c r="AH448" s="130"/>
      <c r="AI448" s="130"/>
      <c r="AJ448" s="130"/>
      <c r="AK448" s="126" t="str">
        <f>IF(I448="","",_xlfn.XLOOKUP($I448,各类选项!$N$2:$N$22,各类选项!R$2:R$22))</f>
        <v/>
      </c>
      <c r="AL448" s="139"/>
      <c r="AM448" s="127"/>
      <c r="AN448" s="128"/>
      <c r="AO448" s="128"/>
      <c r="AP448" s="128"/>
      <c r="AQ448" s="128"/>
      <c r="AR448" s="128"/>
      <c r="AS448" s="126" t="str">
        <f>IF(原始数据!L448="","",原始数据!L448)</f>
        <v/>
      </c>
      <c r="AT448" s="126" t="str">
        <f>IF(原始数据!AZ448="","",原始数据!AZ448)</f>
        <v/>
      </c>
      <c r="AU448" s="137"/>
      <c r="AV448" s="137"/>
      <c r="AW448" s="137"/>
      <c r="AX448" s="137"/>
      <c r="AY448" s="138"/>
      <c r="AZ448" s="133"/>
      <c r="BA448" s="133"/>
      <c r="BB448" s="95"/>
      <c r="BC448" s="95"/>
    </row>
    <row r="449" spans="1:55">
      <c r="A449" s="115">
        <f>输入错误检查!B448+_xlfn.IFS(K449="",0,K449=0,0,K449=1,1)</f>
        <v>0</v>
      </c>
      <c r="C449" s="125" t="str">
        <f>IF(原始数据!B449="","",原始数据!B449)</f>
        <v/>
      </c>
      <c r="D449" s="125" t="str">
        <f>IF(原始数据!C449="","",原始数据!C449)</f>
        <v/>
      </c>
      <c r="E449" s="125" t="str">
        <f>IF(原始数据!D449="","",原始数据!D449)</f>
        <v/>
      </c>
      <c r="F449" s="125" t="str">
        <f>IF(原始数据!E449="","",原始数据!E449)</f>
        <v/>
      </c>
      <c r="G449" s="125" t="str">
        <f>IF(原始数据!F449="","",原始数据!F449)</f>
        <v/>
      </c>
      <c r="H449" s="125">
        <f>IF(原始数据!G449="","",原始数据!G449)</f>
        <v>2</v>
      </c>
      <c r="I449" s="125" t="str">
        <f>原始数据!J449</f>
        <v/>
      </c>
      <c r="J449" s="125" t="str">
        <f>IF((原始数据!V449)="","",4-原始数据!V449)</f>
        <v/>
      </c>
      <c r="K449" s="125" t="str">
        <f t="shared" si="14"/>
        <v/>
      </c>
      <c r="L449" s="125">
        <f t="shared" si="15"/>
        <v>0</v>
      </c>
      <c r="M449" s="126" t="str">
        <f>IF(I449="","",_xlfn.XLOOKUP($I449,各类选项!$N$2:$N$22,各类选项!O$2:O$22))</f>
        <v/>
      </c>
      <c r="N449" s="139"/>
      <c r="O449" s="129"/>
      <c r="P449" s="130"/>
      <c r="Q449" s="130"/>
      <c r="R449" s="130"/>
      <c r="S449" s="130"/>
      <c r="T449" s="130"/>
      <c r="U449" s="126" t="str">
        <f>IF(I449="","",_xlfn.XLOOKUP($I449,各类选项!$N$2:$N$22,各类选项!P$2:P$22))</f>
        <v/>
      </c>
      <c r="V449" s="139"/>
      <c r="W449" s="127"/>
      <c r="X449" s="128"/>
      <c r="Y449" s="128"/>
      <c r="Z449" s="128"/>
      <c r="AA449" s="128"/>
      <c r="AB449" s="128"/>
      <c r="AC449" s="126" t="str">
        <f>IF(I449="","",_xlfn.XLOOKUP($I449,各类选项!$N$2:$N$22,各类选项!Q$2:Q$22))</f>
        <v/>
      </c>
      <c r="AD449" s="139"/>
      <c r="AE449" s="129"/>
      <c r="AF449" s="130"/>
      <c r="AG449" s="130"/>
      <c r="AH449" s="130"/>
      <c r="AI449" s="130"/>
      <c r="AJ449" s="130"/>
      <c r="AK449" s="126" t="str">
        <f>IF(I449="","",_xlfn.XLOOKUP($I449,各类选项!$N$2:$N$22,各类选项!R$2:R$22))</f>
        <v/>
      </c>
      <c r="AL449" s="139"/>
      <c r="AM449" s="127"/>
      <c r="AN449" s="128"/>
      <c r="AO449" s="128"/>
      <c r="AP449" s="128"/>
      <c r="AQ449" s="128"/>
      <c r="AR449" s="128"/>
      <c r="AS449" s="126" t="str">
        <f>IF(原始数据!L449="","",原始数据!L449)</f>
        <v/>
      </c>
      <c r="AT449" s="126" t="str">
        <f>IF(原始数据!AZ449="","",原始数据!AZ449)</f>
        <v/>
      </c>
      <c r="AU449" s="137"/>
      <c r="AV449" s="137"/>
      <c r="AW449" s="137"/>
      <c r="AX449" s="137"/>
      <c r="AY449" s="138"/>
      <c r="AZ449" s="133"/>
      <c r="BA449" s="133"/>
      <c r="BB449" s="95"/>
      <c r="BC449" s="95"/>
    </row>
    <row r="450" spans="1:55">
      <c r="A450" s="115">
        <f>输入错误检查!B449+_xlfn.IFS(K450="",0,K450=0,0,K450=1,1)</f>
        <v>0</v>
      </c>
      <c r="C450" s="125" t="str">
        <f>IF(原始数据!B450="","",原始数据!B450)</f>
        <v/>
      </c>
      <c r="D450" s="125" t="str">
        <f>IF(原始数据!C450="","",原始数据!C450)</f>
        <v/>
      </c>
      <c r="E450" s="125" t="str">
        <f>IF(原始数据!D450="","",原始数据!D450)</f>
        <v/>
      </c>
      <c r="F450" s="125" t="str">
        <f>IF(原始数据!E450="","",原始数据!E450)</f>
        <v/>
      </c>
      <c r="G450" s="125" t="str">
        <f>IF(原始数据!F450="","",原始数据!F450)</f>
        <v/>
      </c>
      <c r="H450" s="125">
        <f>IF(原始数据!G450="","",原始数据!G450)</f>
        <v>2</v>
      </c>
      <c r="I450" s="125" t="str">
        <f>原始数据!J450</f>
        <v/>
      </c>
      <c r="J450" s="125" t="str">
        <f>IF((原始数据!V450)="","",4-原始数据!V450)</f>
        <v/>
      </c>
      <c r="K450" s="125" t="str">
        <f t="shared" si="14"/>
        <v/>
      </c>
      <c r="L450" s="125">
        <f t="shared" si="15"/>
        <v>0</v>
      </c>
      <c r="M450" s="126" t="str">
        <f>IF(I450="","",_xlfn.XLOOKUP($I450,各类选项!$N$2:$N$22,各类选项!O$2:O$22))</f>
        <v/>
      </c>
      <c r="N450" s="139"/>
      <c r="O450" s="129"/>
      <c r="P450" s="130"/>
      <c r="Q450" s="130"/>
      <c r="R450" s="130"/>
      <c r="S450" s="130"/>
      <c r="T450" s="130"/>
      <c r="U450" s="126" t="str">
        <f>IF(I450="","",_xlfn.XLOOKUP($I450,各类选项!$N$2:$N$22,各类选项!P$2:P$22))</f>
        <v/>
      </c>
      <c r="V450" s="139"/>
      <c r="W450" s="127"/>
      <c r="X450" s="128"/>
      <c r="Y450" s="128"/>
      <c r="Z450" s="128"/>
      <c r="AA450" s="128"/>
      <c r="AB450" s="128"/>
      <c r="AC450" s="126" t="str">
        <f>IF(I450="","",_xlfn.XLOOKUP($I450,各类选项!$N$2:$N$22,各类选项!Q$2:Q$22))</f>
        <v/>
      </c>
      <c r="AD450" s="139"/>
      <c r="AE450" s="129"/>
      <c r="AF450" s="130"/>
      <c r="AG450" s="130"/>
      <c r="AH450" s="130"/>
      <c r="AI450" s="130"/>
      <c r="AJ450" s="130"/>
      <c r="AK450" s="126" t="str">
        <f>IF(I450="","",_xlfn.XLOOKUP($I450,各类选项!$N$2:$N$22,各类选项!R$2:R$22))</f>
        <v/>
      </c>
      <c r="AL450" s="139"/>
      <c r="AM450" s="127"/>
      <c r="AN450" s="128"/>
      <c r="AO450" s="128"/>
      <c r="AP450" s="128"/>
      <c r="AQ450" s="128"/>
      <c r="AR450" s="128"/>
      <c r="AS450" s="126" t="str">
        <f>IF(原始数据!L450="","",原始数据!L450)</f>
        <v/>
      </c>
      <c r="AT450" s="126" t="str">
        <f>IF(原始数据!AZ450="","",原始数据!AZ450)</f>
        <v/>
      </c>
      <c r="AU450" s="137"/>
      <c r="AV450" s="137"/>
      <c r="AW450" s="137"/>
      <c r="AX450" s="137"/>
      <c r="AY450" s="138"/>
      <c r="AZ450" s="133"/>
      <c r="BA450" s="133"/>
      <c r="BB450" s="95"/>
      <c r="BC450" s="95"/>
    </row>
    <row r="451" spans="1:55">
      <c r="A451" s="115">
        <f>输入错误检查!B450+_xlfn.IFS(K451="",0,K451=0,0,K451=1,1)</f>
        <v>0</v>
      </c>
      <c r="C451" s="125" t="str">
        <f>IF(原始数据!B451="","",原始数据!B451)</f>
        <v/>
      </c>
      <c r="D451" s="125" t="str">
        <f>IF(原始数据!C451="","",原始数据!C451)</f>
        <v/>
      </c>
      <c r="E451" s="125" t="str">
        <f>IF(原始数据!D451="","",原始数据!D451)</f>
        <v/>
      </c>
      <c r="F451" s="125" t="str">
        <f>IF(原始数据!E451="","",原始数据!E451)</f>
        <v/>
      </c>
      <c r="G451" s="125" t="str">
        <f>IF(原始数据!F451="","",原始数据!F451)</f>
        <v/>
      </c>
      <c r="H451" s="125">
        <f>IF(原始数据!G451="","",原始数据!G451)</f>
        <v>3</v>
      </c>
      <c r="I451" s="125" t="str">
        <f>原始数据!J451</f>
        <v/>
      </c>
      <c r="J451" s="125" t="str">
        <f>IF((原始数据!V451)="","",4-原始数据!V451)</f>
        <v/>
      </c>
      <c r="K451" s="125" t="str">
        <f t="shared" si="14"/>
        <v/>
      </c>
      <c r="L451" s="125">
        <f t="shared" si="15"/>
        <v>0</v>
      </c>
      <c r="M451" s="126" t="str">
        <f>IF(I451="","",_xlfn.XLOOKUP($I451,各类选项!$N$2:$N$22,各类选项!O$2:O$22))</f>
        <v/>
      </c>
      <c r="N451" s="139"/>
      <c r="O451" s="129"/>
      <c r="P451" s="130"/>
      <c r="Q451" s="130"/>
      <c r="R451" s="130"/>
      <c r="S451" s="130"/>
      <c r="T451" s="130"/>
      <c r="U451" s="126" t="str">
        <f>IF(I451="","",_xlfn.XLOOKUP($I451,各类选项!$N$2:$N$22,各类选项!P$2:P$22))</f>
        <v/>
      </c>
      <c r="V451" s="139"/>
      <c r="W451" s="127"/>
      <c r="X451" s="128"/>
      <c r="Y451" s="128"/>
      <c r="Z451" s="128"/>
      <c r="AA451" s="128"/>
      <c r="AB451" s="128"/>
      <c r="AC451" s="126" t="str">
        <f>IF(I451="","",_xlfn.XLOOKUP($I451,各类选项!$N$2:$N$22,各类选项!Q$2:Q$22))</f>
        <v/>
      </c>
      <c r="AD451" s="139"/>
      <c r="AE451" s="129"/>
      <c r="AF451" s="130"/>
      <c r="AG451" s="130"/>
      <c r="AH451" s="130"/>
      <c r="AI451" s="130"/>
      <c r="AJ451" s="130"/>
      <c r="AK451" s="126" t="str">
        <f>IF(I451="","",_xlfn.XLOOKUP($I451,各类选项!$N$2:$N$22,各类选项!R$2:R$22))</f>
        <v/>
      </c>
      <c r="AL451" s="139"/>
      <c r="AM451" s="127"/>
      <c r="AN451" s="128"/>
      <c r="AO451" s="128"/>
      <c r="AP451" s="128"/>
      <c r="AQ451" s="128"/>
      <c r="AR451" s="128"/>
      <c r="AS451" s="126" t="str">
        <f>IF(原始数据!L451="","",原始数据!L451)</f>
        <v/>
      </c>
      <c r="AT451" s="126" t="str">
        <f>IF(原始数据!AZ451="","",原始数据!AZ451)</f>
        <v/>
      </c>
      <c r="AU451" s="137"/>
      <c r="AV451" s="137"/>
      <c r="AW451" s="137"/>
      <c r="AX451" s="137"/>
      <c r="AY451" s="138"/>
      <c r="AZ451" s="133"/>
      <c r="BA451" s="133"/>
      <c r="BB451" s="95"/>
      <c r="BC451" s="95"/>
    </row>
    <row r="452" spans="1:55">
      <c r="A452" s="115">
        <f>输入错误检查!B451+_xlfn.IFS(K452="",0,K452=0,0,K452=1,1)</f>
        <v>0</v>
      </c>
      <c r="C452" s="125" t="str">
        <f>IF(原始数据!B452="","",原始数据!B452)</f>
        <v/>
      </c>
      <c r="D452" s="125" t="str">
        <f>IF(原始数据!C452="","",原始数据!C452)</f>
        <v/>
      </c>
      <c r="E452" s="125" t="str">
        <f>IF(原始数据!D452="","",原始数据!D452)</f>
        <v/>
      </c>
      <c r="F452" s="125" t="str">
        <f>IF(原始数据!E452="","",原始数据!E452)</f>
        <v/>
      </c>
      <c r="G452" s="125" t="str">
        <f>IF(原始数据!F452="","",原始数据!F452)</f>
        <v/>
      </c>
      <c r="H452" s="125">
        <f>IF(原始数据!G452="","",原始数据!G452)</f>
        <v>3</v>
      </c>
      <c r="I452" s="125" t="str">
        <f>原始数据!J452</f>
        <v/>
      </c>
      <c r="J452" s="125" t="str">
        <f>IF((原始数据!V452)="","",4-原始数据!V452)</f>
        <v/>
      </c>
      <c r="K452" s="125" t="str">
        <f t="shared" si="14"/>
        <v/>
      </c>
      <c r="L452" s="125">
        <f t="shared" si="15"/>
        <v>0</v>
      </c>
      <c r="M452" s="126" t="str">
        <f>IF(I452="","",_xlfn.XLOOKUP($I452,各类选项!$N$2:$N$22,各类选项!O$2:O$22))</f>
        <v/>
      </c>
      <c r="N452" s="139"/>
      <c r="O452" s="129"/>
      <c r="P452" s="130"/>
      <c r="Q452" s="130"/>
      <c r="R452" s="130"/>
      <c r="S452" s="130"/>
      <c r="T452" s="130"/>
      <c r="U452" s="126" t="str">
        <f>IF(I452="","",_xlfn.XLOOKUP($I452,各类选项!$N$2:$N$22,各类选项!P$2:P$22))</f>
        <v/>
      </c>
      <c r="V452" s="139"/>
      <c r="W452" s="127"/>
      <c r="X452" s="128"/>
      <c r="Y452" s="128"/>
      <c r="Z452" s="128"/>
      <c r="AA452" s="128"/>
      <c r="AB452" s="128"/>
      <c r="AC452" s="126" t="str">
        <f>IF(I452="","",_xlfn.XLOOKUP($I452,各类选项!$N$2:$N$22,各类选项!Q$2:Q$22))</f>
        <v/>
      </c>
      <c r="AD452" s="139"/>
      <c r="AE452" s="129"/>
      <c r="AF452" s="130"/>
      <c r="AG452" s="130"/>
      <c r="AH452" s="130"/>
      <c r="AI452" s="130"/>
      <c r="AJ452" s="130"/>
      <c r="AK452" s="126" t="str">
        <f>IF(I452="","",_xlfn.XLOOKUP($I452,各类选项!$N$2:$N$22,各类选项!R$2:R$22))</f>
        <v/>
      </c>
      <c r="AL452" s="139"/>
      <c r="AM452" s="127"/>
      <c r="AN452" s="128"/>
      <c r="AO452" s="128"/>
      <c r="AP452" s="128"/>
      <c r="AQ452" s="128"/>
      <c r="AR452" s="128"/>
      <c r="AS452" s="126" t="str">
        <f>IF(原始数据!L452="","",原始数据!L452)</f>
        <v/>
      </c>
      <c r="AT452" s="126" t="str">
        <f>IF(原始数据!AZ452="","",原始数据!AZ452)</f>
        <v/>
      </c>
      <c r="AU452" s="137"/>
      <c r="AV452" s="137"/>
      <c r="AW452" s="137"/>
      <c r="AX452" s="137"/>
      <c r="AY452" s="138"/>
      <c r="AZ452" s="133"/>
      <c r="BA452" s="133"/>
      <c r="BB452" s="95"/>
      <c r="BC452" s="95"/>
    </row>
    <row r="453" spans="1:55">
      <c r="A453" s="115">
        <f>输入错误检查!B452+_xlfn.IFS(K453="",0,K453=0,0,K453=1,1)</f>
        <v>0</v>
      </c>
      <c r="C453" s="125" t="str">
        <f>IF(原始数据!B453="","",原始数据!B453)</f>
        <v/>
      </c>
      <c r="D453" s="125" t="str">
        <f>IF(原始数据!C453="","",原始数据!C453)</f>
        <v/>
      </c>
      <c r="E453" s="125" t="str">
        <f>IF(原始数据!D453="","",原始数据!D453)</f>
        <v/>
      </c>
      <c r="F453" s="125" t="str">
        <f>IF(原始数据!E453="","",原始数据!E453)</f>
        <v/>
      </c>
      <c r="G453" s="125" t="str">
        <f>IF(原始数据!F453="","",原始数据!F453)</f>
        <v/>
      </c>
      <c r="H453" s="125">
        <f>IF(原始数据!G453="","",原始数据!G453)</f>
        <v>4</v>
      </c>
      <c r="I453" s="125" t="str">
        <f>原始数据!J453</f>
        <v/>
      </c>
      <c r="J453" s="125" t="str">
        <f>IF((原始数据!V453)="","",4-原始数据!V453)</f>
        <v/>
      </c>
      <c r="K453" s="125" t="str">
        <f t="shared" si="14"/>
        <v/>
      </c>
      <c r="L453" s="125">
        <f t="shared" si="15"/>
        <v>0</v>
      </c>
      <c r="M453" s="126" t="str">
        <f>IF(I453="","",_xlfn.XLOOKUP($I453,各类选项!$N$2:$N$22,各类选项!O$2:O$22))</f>
        <v/>
      </c>
      <c r="N453" s="139"/>
      <c r="O453" s="129"/>
      <c r="P453" s="130"/>
      <c r="Q453" s="130"/>
      <c r="R453" s="130"/>
      <c r="S453" s="130"/>
      <c r="T453" s="130"/>
      <c r="U453" s="126" t="str">
        <f>IF(I453="","",_xlfn.XLOOKUP($I453,各类选项!$N$2:$N$22,各类选项!P$2:P$22))</f>
        <v/>
      </c>
      <c r="V453" s="139"/>
      <c r="W453" s="127"/>
      <c r="X453" s="128"/>
      <c r="Y453" s="128"/>
      <c r="Z453" s="128"/>
      <c r="AA453" s="128"/>
      <c r="AB453" s="128"/>
      <c r="AC453" s="126" t="str">
        <f>IF(I453="","",_xlfn.XLOOKUP($I453,各类选项!$N$2:$N$22,各类选项!Q$2:Q$22))</f>
        <v/>
      </c>
      <c r="AD453" s="139"/>
      <c r="AE453" s="129"/>
      <c r="AF453" s="130"/>
      <c r="AG453" s="130"/>
      <c r="AH453" s="130"/>
      <c r="AI453" s="130"/>
      <c r="AJ453" s="130"/>
      <c r="AK453" s="126" t="str">
        <f>IF(I453="","",_xlfn.XLOOKUP($I453,各类选项!$N$2:$N$22,各类选项!R$2:R$22))</f>
        <v/>
      </c>
      <c r="AL453" s="139"/>
      <c r="AM453" s="127"/>
      <c r="AN453" s="128"/>
      <c r="AO453" s="128"/>
      <c r="AP453" s="128"/>
      <c r="AQ453" s="128"/>
      <c r="AR453" s="128"/>
      <c r="AS453" s="126" t="str">
        <f>IF(原始数据!L453="","",原始数据!L453)</f>
        <v/>
      </c>
      <c r="AT453" s="126" t="str">
        <f>IF(原始数据!AZ453="","",原始数据!AZ453)</f>
        <v/>
      </c>
      <c r="AU453" s="137"/>
      <c r="AV453" s="137"/>
      <c r="AW453" s="137"/>
      <c r="AX453" s="137"/>
      <c r="AY453" s="138"/>
      <c r="AZ453" s="133"/>
      <c r="BA453" s="133"/>
      <c r="BB453" s="95"/>
      <c r="BC453" s="95"/>
    </row>
    <row r="454" spans="1:55">
      <c r="A454" s="115">
        <f>输入错误检查!B453+_xlfn.IFS(K454="",0,K454=0,0,K454=1,1)</f>
        <v>0</v>
      </c>
      <c r="C454" s="125" t="str">
        <f>IF(原始数据!B454="","",原始数据!B454)</f>
        <v/>
      </c>
      <c r="D454" s="125" t="str">
        <f>IF(原始数据!C454="","",原始数据!C454)</f>
        <v/>
      </c>
      <c r="E454" s="125" t="str">
        <f>IF(原始数据!D454="","",原始数据!D454)</f>
        <v/>
      </c>
      <c r="F454" s="125" t="str">
        <f>IF(原始数据!E454="","",原始数据!E454)</f>
        <v/>
      </c>
      <c r="G454" s="125" t="str">
        <f>IF(原始数据!F454="","",原始数据!F454)</f>
        <v/>
      </c>
      <c r="H454" s="125">
        <f>IF(原始数据!G454="","",原始数据!G454)</f>
        <v>4</v>
      </c>
      <c r="I454" s="125" t="str">
        <f>原始数据!J454</f>
        <v/>
      </c>
      <c r="J454" s="125" t="str">
        <f>IF((原始数据!V454)="","",4-原始数据!V454)</f>
        <v/>
      </c>
      <c r="K454" s="125" t="str">
        <f t="shared" si="14"/>
        <v/>
      </c>
      <c r="L454" s="125">
        <f t="shared" si="15"/>
        <v>0</v>
      </c>
      <c r="M454" s="126" t="str">
        <f>IF(I454="","",_xlfn.XLOOKUP($I454,各类选项!$N$2:$N$22,各类选项!O$2:O$22))</f>
        <v/>
      </c>
      <c r="N454" s="139"/>
      <c r="O454" s="129"/>
      <c r="P454" s="130"/>
      <c r="Q454" s="130"/>
      <c r="R454" s="130"/>
      <c r="S454" s="130"/>
      <c r="T454" s="130"/>
      <c r="U454" s="126" t="str">
        <f>IF(I454="","",_xlfn.XLOOKUP($I454,各类选项!$N$2:$N$22,各类选项!P$2:P$22))</f>
        <v/>
      </c>
      <c r="V454" s="139"/>
      <c r="W454" s="127"/>
      <c r="X454" s="128"/>
      <c r="Y454" s="128"/>
      <c r="Z454" s="128"/>
      <c r="AA454" s="128"/>
      <c r="AB454" s="128"/>
      <c r="AC454" s="126" t="str">
        <f>IF(I454="","",_xlfn.XLOOKUP($I454,各类选项!$N$2:$N$22,各类选项!Q$2:Q$22))</f>
        <v/>
      </c>
      <c r="AD454" s="139"/>
      <c r="AE454" s="129"/>
      <c r="AF454" s="130"/>
      <c r="AG454" s="130"/>
      <c r="AH454" s="130"/>
      <c r="AI454" s="130"/>
      <c r="AJ454" s="130"/>
      <c r="AK454" s="126" t="str">
        <f>IF(I454="","",_xlfn.XLOOKUP($I454,各类选项!$N$2:$N$22,各类选项!R$2:R$22))</f>
        <v/>
      </c>
      <c r="AL454" s="139"/>
      <c r="AM454" s="127"/>
      <c r="AN454" s="128"/>
      <c r="AO454" s="128"/>
      <c r="AP454" s="128"/>
      <c r="AQ454" s="128"/>
      <c r="AR454" s="128"/>
      <c r="AS454" s="126" t="str">
        <f>IF(原始数据!L454="","",原始数据!L454)</f>
        <v/>
      </c>
      <c r="AT454" s="126" t="str">
        <f>IF(原始数据!AZ454="","",原始数据!AZ454)</f>
        <v/>
      </c>
      <c r="AU454" s="137"/>
      <c r="AV454" s="137"/>
      <c r="AW454" s="137"/>
      <c r="AX454" s="137"/>
      <c r="AY454" s="138"/>
      <c r="AZ454" s="133"/>
      <c r="BA454" s="133"/>
      <c r="BB454" s="95"/>
      <c r="BC454" s="95"/>
    </row>
    <row r="455" spans="1:55">
      <c r="A455" s="115">
        <f>输入错误检查!B454+_xlfn.IFS(K455="",0,K455=0,0,K455=1,1)</f>
        <v>0</v>
      </c>
      <c r="C455" s="125" t="str">
        <f>IF(原始数据!B455="","",原始数据!B455)</f>
        <v/>
      </c>
      <c r="D455" s="125" t="str">
        <f>IF(原始数据!C455="","",原始数据!C455)</f>
        <v/>
      </c>
      <c r="E455" s="125" t="str">
        <f>IF(原始数据!D455="","",原始数据!D455)</f>
        <v/>
      </c>
      <c r="F455" s="125" t="str">
        <f>IF(原始数据!E455="","",原始数据!E455)</f>
        <v/>
      </c>
      <c r="G455" s="125" t="str">
        <f>IF(原始数据!F455="","",原始数据!F455)</f>
        <v/>
      </c>
      <c r="H455" s="125">
        <f>IF(原始数据!G455="","",原始数据!G455)</f>
        <v>5</v>
      </c>
      <c r="I455" s="125" t="str">
        <f>原始数据!J455</f>
        <v/>
      </c>
      <c r="J455" s="125" t="str">
        <f>IF((原始数据!V455)="","",4-原始数据!V455)</f>
        <v/>
      </c>
      <c r="K455" s="125" t="str">
        <f t="shared" si="14"/>
        <v/>
      </c>
      <c r="L455" s="125">
        <f t="shared" si="15"/>
        <v>0</v>
      </c>
      <c r="M455" s="126" t="str">
        <f>IF(I455="","",_xlfn.XLOOKUP($I455,各类选项!$N$2:$N$22,各类选项!O$2:O$22))</f>
        <v/>
      </c>
      <c r="N455" s="139"/>
      <c r="O455" s="129"/>
      <c r="P455" s="130"/>
      <c r="Q455" s="130"/>
      <c r="R455" s="130"/>
      <c r="S455" s="130"/>
      <c r="T455" s="130"/>
      <c r="U455" s="126" t="str">
        <f>IF(I455="","",_xlfn.XLOOKUP($I455,各类选项!$N$2:$N$22,各类选项!P$2:P$22))</f>
        <v/>
      </c>
      <c r="V455" s="139"/>
      <c r="W455" s="127"/>
      <c r="X455" s="128"/>
      <c r="Y455" s="128"/>
      <c r="Z455" s="128"/>
      <c r="AA455" s="128"/>
      <c r="AB455" s="128"/>
      <c r="AC455" s="126" t="str">
        <f>IF(I455="","",_xlfn.XLOOKUP($I455,各类选项!$N$2:$N$22,各类选项!Q$2:Q$22))</f>
        <v/>
      </c>
      <c r="AD455" s="139"/>
      <c r="AE455" s="129"/>
      <c r="AF455" s="130"/>
      <c r="AG455" s="130"/>
      <c r="AH455" s="130"/>
      <c r="AI455" s="130"/>
      <c r="AJ455" s="130"/>
      <c r="AK455" s="126" t="str">
        <f>IF(I455="","",_xlfn.XLOOKUP($I455,各类选项!$N$2:$N$22,各类选项!R$2:R$22))</f>
        <v/>
      </c>
      <c r="AL455" s="139"/>
      <c r="AM455" s="127"/>
      <c r="AN455" s="128"/>
      <c r="AO455" s="128"/>
      <c r="AP455" s="128"/>
      <c r="AQ455" s="128"/>
      <c r="AR455" s="128"/>
      <c r="AS455" s="126" t="str">
        <f>IF(原始数据!L455="","",原始数据!L455)</f>
        <v/>
      </c>
      <c r="AT455" s="126" t="str">
        <f>IF(原始数据!AZ455="","",原始数据!AZ455)</f>
        <v/>
      </c>
      <c r="AU455" s="137"/>
      <c r="AV455" s="137"/>
      <c r="AW455" s="137"/>
      <c r="AX455" s="137"/>
      <c r="AY455" s="138"/>
      <c r="AZ455" s="133"/>
      <c r="BA455" s="133"/>
    </row>
    <row r="456" spans="1:55">
      <c r="A456" s="115">
        <f>输入错误检查!B455+_xlfn.IFS(K456="",0,K456=0,0,K456=1,1)</f>
        <v>0</v>
      </c>
      <c r="C456" s="125" t="str">
        <f>IF(原始数据!B456="","",原始数据!B456)</f>
        <v/>
      </c>
      <c r="D456" s="125" t="str">
        <f>IF(原始数据!C456="","",原始数据!C456)</f>
        <v/>
      </c>
      <c r="E456" s="125" t="str">
        <f>IF(原始数据!D456="","",原始数据!D456)</f>
        <v/>
      </c>
      <c r="F456" s="125" t="str">
        <f>IF(原始数据!E456="","",原始数据!E456)</f>
        <v/>
      </c>
      <c r="G456" s="125" t="str">
        <f>IF(原始数据!F456="","",原始数据!F456)</f>
        <v/>
      </c>
      <c r="H456" s="125">
        <f>IF(原始数据!G456="","",原始数据!G456)</f>
        <v>5</v>
      </c>
      <c r="I456" s="125" t="str">
        <f>原始数据!J456</f>
        <v/>
      </c>
      <c r="J456" s="125" t="str">
        <f>IF((原始数据!V456)="","",4-原始数据!V456)</f>
        <v/>
      </c>
      <c r="K456" s="125" t="str">
        <f t="shared" si="14"/>
        <v/>
      </c>
      <c r="L456" s="125">
        <f t="shared" si="15"/>
        <v>0</v>
      </c>
      <c r="M456" s="126" t="str">
        <f>IF(I456="","",_xlfn.XLOOKUP($I456,各类选项!$N$2:$N$22,各类选项!O$2:O$22))</f>
        <v/>
      </c>
      <c r="N456" s="139"/>
      <c r="O456" s="129"/>
      <c r="P456" s="130"/>
      <c r="Q456" s="130"/>
      <c r="R456" s="130"/>
      <c r="S456" s="130"/>
      <c r="T456" s="130"/>
      <c r="U456" s="126" t="str">
        <f>IF(I456="","",_xlfn.XLOOKUP($I456,各类选项!$N$2:$N$22,各类选项!P$2:P$22))</f>
        <v/>
      </c>
      <c r="V456" s="139"/>
      <c r="W456" s="127"/>
      <c r="X456" s="128"/>
      <c r="Y456" s="128"/>
      <c r="Z456" s="128"/>
      <c r="AA456" s="128"/>
      <c r="AB456" s="128"/>
      <c r="AC456" s="126" t="str">
        <f>IF(I456="","",_xlfn.XLOOKUP($I456,各类选项!$N$2:$N$22,各类选项!Q$2:Q$22))</f>
        <v/>
      </c>
      <c r="AD456" s="139"/>
      <c r="AE456" s="129"/>
      <c r="AF456" s="130"/>
      <c r="AG456" s="130"/>
      <c r="AH456" s="130"/>
      <c r="AI456" s="130"/>
      <c r="AJ456" s="130"/>
      <c r="AK456" s="126" t="str">
        <f>IF(I456="","",_xlfn.XLOOKUP($I456,各类选项!$N$2:$N$22,各类选项!R$2:R$22))</f>
        <v/>
      </c>
      <c r="AL456" s="139"/>
      <c r="AM456" s="127"/>
      <c r="AN456" s="128"/>
      <c r="AO456" s="128"/>
      <c r="AP456" s="128"/>
      <c r="AQ456" s="128"/>
      <c r="AR456" s="128"/>
      <c r="AS456" s="126" t="str">
        <f>IF(原始数据!L456="","",原始数据!L456)</f>
        <v/>
      </c>
      <c r="AT456" s="126" t="str">
        <f>IF(原始数据!AZ456="","",原始数据!AZ456)</f>
        <v/>
      </c>
      <c r="AU456" s="137"/>
      <c r="AV456" s="137"/>
      <c r="AW456" s="137"/>
      <c r="AX456" s="137"/>
      <c r="AY456" s="138"/>
      <c r="AZ456" s="133"/>
      <c r="BA456" s="133"/>
    </row>
    <row r="457" spans="1:55">
      <c r="A457" s="115">
        <f>输入错误检查!B456+_xlfn.IFS(K457="",0,K457=0,0,K457=1,1)</f>
        <v>0</v>
      </c>
      <c r="C457" s="125" t="str">
        <f>IF(原始数据!B457="","",原始数据!B457)</f>
        <v/>
      </c>
      <c r="D457" s="125" t="str">
        <f>IF(原始数据!C457="","",原始数据!C457)</f>
        <v/>
      </c>
      <c r="E457" s="125" t="str">
        <f>IF(原始数据!D457="","",原始数据!D457)</f>
        <v/>
      </c>
      <c r="F457" s="125" t="str">
        <f>IF(原始数据!E457="","",原始数据!E457)</f>
        <v/>
      </c>
      <c r="G457" s="125" t="str">
        <f>IF(原始数据!F457="","",原始数据!F457)</f>
        <v/>
      </c>
      <c r="H457" s="125" t="str">
        <f>IF(原始数据!G457="","",原始数据!G457)</f>
        <v>加</v>
      </c>
      <c r="I457" s="125" t="str">
        <f>原始数据!J457</f>
        <v/>
      </c>
      <c r="J457" s="125" t="str">
        <f>IF((原始数据!V457)="","",4-原始数据!V457)</f>
        <v/>
      </c>
      <c r="K457" s="125" t="str">
        <f t="shared" si="14"/>
        <v/>
      </c>
      <c r="L457" s="125">
        <f t="shared" si="15"/>
        <v>0</v>
      </c>
      <c r="M457" s="126" t="str">
        <f>IF(I457="","",_xlfn.XLOOKUP($I457,各类选项!$N$2:$N$22,各类选项!O$2:O$22))</f>
        <v/>
      </c>
      <c r="N457" s="139"/>
      <c r="O457" s="129"/>
      <c r="P457" s="130"/>
      <c r="Q457" s="130"/>
      <c r="R457" s="130"/>
      <c r="S457" s="130"/>
      <c r="T457" s="130"/>
      <c r="U457" s="126" t="str">
        <f>IF(I457="","",_xlfn.XLOOKUP($I457,各类选项!$N$2:$N$22,各类选项!P$2:P$22))</f>
        <v/>
      </c>
      <c r="V457" s="139"/>
      <c r="W457" s="127"/>
      <c r="X457" s="128"/>
      <c r="Y457" s="128"/>
      <c r="Z457" s="128"/>
      <c r="AA457" s="128"/>
      <c r="AB457" s="128"/>
      <c r="AC457" s="126" t="str">
        <f>IF(I457="","",_xlfn.XLOOKUP($I457,各类选项!$N$2:$N$22,各类选项!Q$2:Q$22))</f>
        <v/>
      </c>
      <c r="AD457" s="139"/>
      <c r="AE457" s="129"/>
      <c r="AF457" s="130"/>
      <c r="AG457" s="130"/>
      <c r="AH457" s="130"/>
      <c r="AI457" s="130"/>
      <c r="AJ457" s="130"/>
      <c r="AK457" s="126" t="str">
        <f>IF(I457="","",_xlfn.XLOOKUP($I457,各类选项!$N$2:$N$22,各类选项!R$2:R$22))</f>
        <v/>
      </c>
      <c r="AL457" s="139"/>
      <c r="AM457" s="127"/>
      <c r="AN457" s="128"/>
      <c r="AO457" s="128"/>
      <c r="AP457" s="128"/>
      <c r="AQ457" s="128"/>
      <c r="AR457" s="128"/>
      <c r="AS457" s="126" t="str">
        <f>IF(原始数据!L457="","",原始数据!L457)</f>
        <v/>
      </c>
      <c r="AT457" s="126" t="str">
        <f>IF(原始数据!AZ457="","",原始数据!AZ457)</f>
        <v/>
      </c>
      <c r="AU457" s="137"/>
      <c r="AV457" s="137"/>
      <c r="AW457" s="137"/>
      <c r="AX457" s="137"/>
      <c r="AY457" s="138"/>
      <c r="AZ457" s="133"/>
      <c r="BA457" s="133"/>
    </row>
    <row r="458" spans="1:55">
      <c r="A458" s="115">
        <f>输入错误检查!B457+_xlfn.IFS(K458="",0,K458=0,0,K458=1,1)</f>
        <v>0</v>
      </c>
      <c r="C458" s="125" t="str">
        <f>IF(原始数据!B458="","",原始数据!B458)</f>
        <v/>
      </c>
      <c r="D458" s="125" t="str">
        <f>IF(原始数据!C458="","",原始数据!C458)</f>
        <v/>
      </c>
      <c r="E458" s="125" t="str">
        <f>IF(原始数据!D458="","",原始数据!D458)</f>
        <v/>
      </c>
      <c r="F458" s="125" t="str">
        <f>IF(原始数据!E458="","",原始数据!E458)</f>
        <v/>
      </c>
      <c r="G458" s="125" t="str">
        <f>IF(原始数据!F458="","",原始数据!F458)</f>
        <v/>
      </c>
      <c r="H458" s="125" t="str">
        <f>IF(原始数据!G458="","",原始数据!G458)</f>
        <v>加</v>
      </c>
      <c r="I458" s="125" t="str">
        <f>原始数据!J458</f>
        <v/>
      </c>
      <c r="J458" s="125" t="str">
        <f>IF((原始数据!V458)="","",4-原始数据!V458)</f>
        <v/>
      </c>
      <c r="K458" s="125" t="str">
        <f t="shared" ref="K458:K521" si="16">IF(J458="","",IF(_xlfn.IFS(L458&gt;2,"人",L458=2,"平",L458&lt;2,"屠")=J458,0,1))</f>
        <v/>
      </c>
      <c r="L458" s="125">
        <f t="shared" ref="L458:L521" si="17">COUNTIF(T458,"出门")+COUNTIF(AB458,"出门")+COUNTIF(AJ458,"出门")+COUNTIF(AR458,"出门")</f>
        <v>0</v>
      </c>
      <c r="M458" s="126" t="str">
        <f>IF(I458="","",_xlfn.XLOOKUP($I458,各类选项!$N$2:$N$22,各类选项!O$2:O$22))</f>
        <v/>
      </c>
      <c r="N458" s="139"/>
      <c r="O458" s="129"/>
      <c r="P458" s="130"/>
      <c r="Q458" s="130"/>
      <c r="R458" s="130"/>
      <c r="S458" s="130"/>
      <c r="T458" s="130"/>
      <c r="U458" s="126" t="str">
        <f>IF(I458="","",_xlfn.XLOOKUP($I458,各类选项!$N$2:$N$22,各类选项!P$2:P$22))</f>
        <v/>
      </c>
      <c r="V458" s="139"/>
      <c r="W458" s="127"/>
      <c r="X458" s="128"/>
      <c r="Y458" s="128"/>
      <c r="Z458" s="128"/>
      <c r="AA458" s="128"/>
      <c r="AB458" s="128"/>
      <c r="AC458" s="126" t="str">
        <f>IF(I458="","",_xlfn.XLOOKUP($I458,各类选项!$N$2:$N$22,各类选项!Q$2:Q$22))</f>
        <v/>
      </c>
      <c r="AD458" s="139"/>
      <c r="AE458" s="129"/>
      <c r="AF458" s="130"/>
      <c r="AG458" s="130"/>
      <c r="AH458" s="130"/>
      <c r="AI458" s="130"/>
      <c r="AJ458" s="130"/>
      <c r="AK458" s="126" t="str">
        <f>IF(I458="","",_xlfn.XLOOKUP($I458,各类选项!$N$2:$N$22,各类选项!R$2:R$22))</f>
        <v/>
      </c>
      <c r="AL458" s="139"/>
      <c r="AM458" s="127"/>
      <c r="AN458" s="128"/>
      <c r="AO458" s="128"/>
      <c r="AP458" s="128"/>
      <c r="AQ458" s="128"/>
      <c r="AR458" s="128"/>
      <c r="AS458" s="126" t="str">
        <f>IF(原始数据!L458="","",原始数据!L458)</f>
        <v/>
      </c>
      <c r="AT458" s="126" t="str">
        <f>IF(原始数据!AZ458="","",原始数据!AZ458)</f>
        <v/>
      </c>
      <c r="AU458" s="137"/>
      <c r="AV458" s="137"/>
      <c r="AW458" s="137"/>
      <c r="AX458" s="137"/>
      <c r="AY458" s="138"/>
      <c r="AZ458" s="133"/>
      <c r="BA458" s="133"/>
    </row>
    <row r="459" spans="1:55">
      <c r="A459" s="115">
        <f>输入错误检查!B458+_xlfn.IFS(K459="",0,K459=0,0,K459=1,1)</f>
        <v>0</v>
      </c>
      <c r="C459" s="125" t="str">
        <f>IF(原始数据!B459="","",原始数据!B459)</f>
        <v/>
      </c>
      <c r="D459" s="125" t="str">
        <f>IF(原始数据!C459="","",原始数据!C459)</f>
        <v/>
      </c>
      <c r="E459" s="125" t="str">
        <f>IF(原始数据!D459="","",原始数据!D459)</f>
        <v/>
      </c>
      <c r="F459" s="125" t="str">
        <f>IF(原始数据!E459="","",原始数据!E459)</f>
        <v/>
      </c>
      <c r="G459" s="125" t="str">
        <f>IF(原始数据!F459="","",原始数据!F459)</f>
        <v/>
      </c>
      <c r="H459" s="125">
        <f>IF(原始数据!G459="","",原始数据!G459)</f>
        <v>1</v>
      </c>
      <c r="I459" s="125" t="str">
        <f>原始数据!J459</f>
        <v/>
      </c>
      <c r="J459" s="125" t="str">
        <f>IF((原始数据!V459)="","",4-原始数据!V459)</f>
        <v/>
      </c>
      <c r="K459" s="125" t="str">
        <f t="shared" si="16"/>
        <v/>
      </c>
      <c r="L459" s="125">
        <f t="shared" si="17"/>
        <v>0</v>
      </c>
      <c r="M459" s="126" t="str">
        <f>IF(I459="","",_xlfn.XLOOKUP($I459,各类选项!$N$2:$N$22,各类选项!O$2:O$22))</f>
        <v/>
      </c>
      <c r="N459" s="126"/>
      <c r="O459" s="127"/>
      <c r="P459" s="128"/>
      <c r="Q459" s="128"/>
      <c r="R459" s="128"/>
      <c r="S459" s="128"/>
      <c r="T459" s="128"/>
      <c r="U459" s="126" t="str">
        <f>IF(I459="","",_xlfn.XLOOKUP($I459,各类选项!$N$2:$N$22,各类选项!P$2:P$22))</f>
        <v/>
      </c>
      <c r="V459" s="126"/>
      <c r="W459" s="129"/>
      <c r="X459" s="130"/>
      <c r="Y459" s="130"/>
      <c r="Z459" s="130"/>
      <c r="AA459" s="130"/>
      <c r="AB459" s="130"/>
      <c r="AC459" s="126" t="str">
        <f>IF(I459="","",_xlfn.XLOOKUP($I459,各类选项!$N$2:$N$22,各类选项!Q$2:Q$22))</f>
        <v/>
      </c>
      <c r="AD459" s="126"/>
      <c r="AE459" s="127"/>
      <c r="AF459" s="128"/>
      <c r="AG459" s="128"/>
      <c r="AH459" s="128"/>
      <c r="AI459" s="128"/>
      <c r="AJ459" s="128"/>
      <c r="AK459" s="126" t="str">
        <f>IF(I459="","",_xlfn.XLOOKUP($I459,各类选项!$N$2:$N$22,各类选项!R$2:R$22))</f>
        <v/>
      </c>
      <c r="AL459" s="126"/>
      <c r="AM459" s="129"/>
      <c r="AN459" s="130"/>
      <c r="AO459" s="130"/>
      <c r="AP459" s="130"/>
      <c r="AQ459" s="130"/>
      <c r="AR459" s="130"/>
      <c r="AS459" s="126" t="str">
        <f>IF(原始数据!L459="","",原始数据!L459)</f>
        <v/>
      </c>
      <c r="AT459" s="126" t="str">
        <f>IF(原始数据!AZ459="","",原始数据!AZ459)</f>
        <v/>
      </c>
      <c r="AU459" s="131"/>
      <c r="AV459" s="131"/>
      <c r="AW459" s="131"/>
      <c r="AX459" s="131"/>
      <c r="AY459" s="132"/>
      <c r="AZ459" s="133"/>
      <c r="BA459" s="133"/>
      <c r="BB459" s="134"/>
      <c r="BC459" s="134"/>
    </row>
    <row r="460" spans="1:55">
      <c r="A460" s="115">
        <f>输入错误检查!B459+_xlfn.IFS(K460="",0,K460=0,0,K460=1,1)</f>
        <v>0</v>
      </c>
      <c r="C460" s="125" t="str">
        <f>IF(原始数据!B460="","",原始数据!B460)</f>
        <v/>
      </c>
      <c r="D460" s="125" t="str">
        <f>IF(原始数据!C460="","",原始数据!C460)</f>
        <v/>
      </c>
      <c r="E460" s="125" t="str">
        <f>IF(原始数据!D460="","",原始数据!D460)</f>
        <v/>
      </c>
      <c r="F460" s="125" t="str">
        <f>IF(原始数据!E460="","",原始数据!E460)</f>
        <v/>
      </c>
      <c r="G460" s="125" t="str">
        <f>IF(原始数据!F460="","",原始数据!F460)</f>
        <v/>
      </c>
      <c r="H460" s="125">
        <f>IF(原始数据!G460="","",原始数据!G460)</f>
        <v>1</v>
      </c>
      <c r="I460" s="125" t="str">
        <f>原始数据!J460</f>
        <v/>
      </c>
      <c r="J460" s="125" t="str">
        <f>IF((原始数据!V460)="","",4-原始数据!V460)</f>
        <v/>
      </c>
      <c r="K460" s="125" t="str">
        <f t="shared" si="16"/>
        <v/>
      </c>
      <c r="L460" s="125">
        <f t="shared" si="17"/>
        <v>0</v>
      </c>
      <c r="M460" s="126" t="str">
        <f>IF(I460="","",_xlfn.XLOOKUP($I460,各类选项!$N$2:$N$22,各类选项!O$2:O$22))</f>
        <v/>
      </c>
      <c r="N460" s="126"/>
      <c r="O460" s="127"/>
      <c r="P460" s="128"/>
      <c r="Q460" s="128"/>
      <c r="R460" s="128"/>
      <c r="S460" s="128"/>
      <c r="T460" s="128"/>
      <c r="U460" s="126" t="str">
        <f>IF(I460="","",_xlfn.XLOOKUP($I460,各类选项!$N$2:$N$22,各类选项!P$2:P$22))</f>
        <v/>
      </c>
      <c r="V460" s="126"/>
      <c r="W460" s="129"/>
      <c r="X460" s="130"/>
      <c r="Y460" s="130"/>
      <c r="Z460" s="130"/>
      <c r="AA460" s="130"/>
      <c r="AB460" s="130"/>
      <c r="AC460" s="126" t="str">
        <f>IF(I460="","",_xlfn.XLOOKUP($I460,各类选项!$N$2:$N$22,各类选项!Q$2:Q$22))</f>
        <v/>
      </c>
      <c r="AD460" s="126"/>
      <c r="AE460" s="127"/>
      <c r="AF460" s="128"/>
      <c r="AG460" s="128"/>
      <c r="AH460" s="128"/>
      <c r="AI460" s="128"/>
      <c r="AJ460" s="128"/>
      <c r="AK460" s="126" t="str">
        <f>IF(I460="","",_xlfn.XLOOKUP($I460,各类选项!$N$2:$N$22,各类选项!R$2:R$22))</f>
        <v/>
      </c>
      <c r="AL460" s="126"/>
      <c r="AM460" s="129"/>
      <c r="AN460" s="130"/>
      <c r="AO460" s="130"/>
      <c r="AP460" s="130"/>
      <c r="AQ460" s="130"/>
      <c r="AR460" s="130"/>
      <c r="AS460" s="126" t="str">
        <f>IF(原始数据!L460="","",原始数据!L460)</f>
        <v/>
      </c>
      <c r="AT460" s="126" t="str">
        <f>IF(原始数据!AZ460="","",原始数据!AZ460)</f>
        <v/>
      </c>
      <c r="AU460" s="131"/>
      <c r="AV460" s="131"/>
      <c r="AW460" s="131"/>
      <c r="AX460" s="131"/>
      <c r="AY460" s="132"/>
      <c r="AZ460" s="133"/>
      <c r="BA460" s="133"/>
      <c r="BB460" s="95"/>
      <c r="BC460" s="95"/>
    </row>
    <row r="461" spans="1:55">
      <c r="A461" s="115">
        <f>输入错误检查!B460+_xlfn.IFS(K461="",0,K461=0,0,K461=1,1)</f>
        <v>0</v>
      </c>
      <c r="C461" s="125" t="str">
        <f>IF(原始数据!B461="","",原始数据!B461)</f>
        <v/>
      </c>
      <c r="D461" s="125" t="str">
        <f>IF(原始数据!C461="","",原始数据!C461)</f>
        <v/>
      </c>
      <c r="E461" s="125" t="str">
        <f>IF(原始数据!D461="","",原始数据!D461)</f>
        <v/>
      </c>
      <c r="F461" s="125" t="str">
        <f>IF(原始数据!E461="","",原始数据!E461)</f>
        <v/>
      </c>
      <c r="G461" s="125" t="str">
        <f>IF(原始数据!F461="","",原始数据!F461)</f>
        <v/>
      </c>
      <c r="H461" s="125">
        <f>IF(原始数据!G461="","",原始数据!G461)</f>
        <v>2</v>
      </c>
      <c r="I461" s="125" t="str">
        <f>原始数据!J461</f>
        <v/>
      </c>
      <c r="J461" s="125" t="str">
        <f>IF((原始数据!V461)="","",4-原始数据!V461)</f>
        <v/>
      </c>
      <c r="K461" s="125" t="str">
        <f t="shared" si="16"/>
        <v/>
      </c>
      <c r="L461" s="125">
        <f t="shared" si="17"/>
        <v>0</v>
      </c>
      <c r="M461" s="126" t="str">
        <f>IF(I461="","",_xlfn.XLOOKUP($I461,各类选项!$N$2:$N$22,各类选项!O$2:O$22))</f>
        <v/>
      </c>
      <c r="N461" s="126"/>
      <c r="O461" s="127"/>
      <c r="P461" s="128"/>
      <c r="Q461" s="128"/>
      <c r="R461" s="128"/>
      <c r="S461" s="128"/>
      <c r="T461" s="128"/>
      <c r="U461" s="126" t="str">
        <f>IF(I461="","",_xlfn.XLOOKUP($I461,各类选项!$N$2:$N$22,各类选项!P$2:P$22))</f>
        <v/>
      </c>
      <c r="V461" s="126"/>
      <c r="W461" s="129"/>
      <c r="X461" s="130"/>
      <c r="Y461" s="130"/>
      <c r="Z461" s="130"/>
      <c r="AA461" s="130"/>
      <c r="AB461" s="130"/>
      <c r="AC461" s="126" t="str">
        <f>IF(I461="","",_xlfn.XLOOKUP($I461,各类选项!$N$2:$N$22,各类选项!Q$2:Q$22))</f>
        <v/>
      </c>
      <c r="AD461" s="126"/>
      <c r="AE461" s="127"/>
      <c r="AF461" s="128"/>
      <c r="AG461" s="128"/>
      <c r="AH461" s="128"/>
      <c r="AI461" s="128"/>
      <c r="AJ461" s="128"/>
      <c r="AK461" s="126" t="str">
        <f>IF(I461="","",_xlfn.XLOOKUP($I461,各类选项!$N$2:$N$22,各类选项!R$2:R$22))</f>
        <v/>
      </c>
      <c r="AL461" s="126"/>
      <c r="AM461" s="129"/>
      <c r="AN461" s="130"/>
      <c r="AO461" s="130"/>
      <c r="AP461" s="130"/>
      <c r="AQ461" s="130"/>
      <c r="AR461" s="130"/>
      <c r="AS461" s="126" t="str">
        <f>IF(原始数据!L461="","",原始数据!L461)</f>
        <v/>
      </c>
      <c r="AT461" s="126" t="str">
        <f>IF(原始数据!AZ461="","",原始数据!AZ461)</f>
        <v/>
      </c>
      <c r="AU461" s="131"/>
      <c r="AV461" s="131"/>
      <c r="AW461" s="131"/>
      <c r="AX461" s="131"/>
      <c r="AY461" s="132"/>
      <c r="AZ461" s="133"/>
      <c r="BA461" s="133"/>
      <c r="BB461" s="95"/>
      <c r="BC461" s="95"/>
    </row>
    <row r="462" spans="1:55">
      <c r="A462" s="115">
        <f>输入错误检查!B461+_xlfn.IFS(K462="",0,K462=0,0,K462=1,1)</f>
        <v>0</v>
      </c>
      <c r="C462" s="125" t="str">
        <f>IF(原始数据!B462="","",原始数据!B462)</f>
        <v/>
      </c>
      <c r="D462" s="125" t="str">
        <f>IF(原始数据!C462="","",原始数据!C462)</f>
        <v/>
      </c>
      <c r="E462" s="125" t="str">
        <f>IF(原始数据!D462="","",原始数据!D462)</f>
        <v/>
      </c>
      <c r="F462" s="125" t="str">
        <f>IF(原始数据!E462="","",原始数据!E462)</f>
        <v/>
      </c>
      <c r="G462" s="125" t="str">
        <f>IF(原始数据!F462="","",原始数据!F462)</f>
        <v/>
      </c>
      <c r="H462" s="125">
        <f>IF(原始数据!G462="","",原始数据!G462)</f>
        <v>2</v>
      </c>
      <c r="I462" s="125" t="str">
        <f>原始数据!J462</f>
        <v/>
      </c>
      <c r="J462" s="125" t="str">
        <f>IF((原始数据!V462)="","",4-原始数据!V462)</f>
        <v/>
      </c>
      <c r="K462" s="125" t="str">
        <f t="shared" si="16"/>
        <v/>
      </c>
      <c r="L462" s="125">
        <f t="shared" si="17"/>
        <v>0</v>
      </c>
      <c r="M462" s="126" t="str">
        <f>IF(I462="","",_xlfn.XLOOKUP($I462,各类选项!$N$2:$N$22,各类选项!O$2:O$22))</f>
        <v/>
      </c>
      <c r="N462" s="126"/>
      <c r="O462" s="127"/>
      <c r="P462" s="128"/>
      <c r="Q462" s="128"/>
      <c r="R462" s="128"/>
      <c r="S462" s="128"/>
      <c r="T462" s="128"/>
      <c r="U462" s="126" t="str">
        <f>IF(I462="","",_xlfn.XLOOKUP($I462,各类选项!$N$2:$N$22,各类选项!P$2:P$22))</f>
        <v/>
      </c>
      <c r="V462" s="126"/>
      <c r="W462" s="129"/>
      <c r="X462" s="130"/>
      <c r="Y462" s="130"/>
      <c r="Z462" s="130"/>
      <c r="AA462" s="130"/>
      <c r="AB462" s="130"/>
      <c r="AC462" s="126" t="str">
        <f>IF(I462="","",_xlfn.XLOOKUP($I462,各类选项!$N$2:$N$22,各类选项!Q$2:Q$22))</f>
        <v/>
      </c>
      <c r="AD462" s="126"/>
      <c r="AE462" s="127"/>
      <c r="AF462" s="128"/>
      <c r="AG462" s="128"/>
      <c r="AH462" s="128"/>
      <c r="AI462" s="128"/>
      <c r="AJ462" s="128"/>
      <c r="AK462" s="126" t="str">
        <f>IF(I462="","",_xlfn.XLOOKUP($I462,各类选项!$N$2:$N$22,各类选项!R$2:R$22))</f>
        <v/>
      </c>
      <c r="AL462" s="126"/>
      <c r="AM462" s="129"/>
      <c r="AN462" s="130"/>
      <c r="AO462" s="130"/>
      <c r="AP462" s="130"/>
      <c r="AQ462" s="130"/>
      <c r="AR462" s="130"/>
      <c r="AS462" s="126" t="str">
        <f>IF(原始数据!L462="","",原始数据!L462)</f>
        <v/>
      </c>
      <c r="AT462" s="126" t="str">
        <f>IF(原始数据!AZ462="","",原始数据!AZ462)</f>
        <v/>
      </c>
      <c r="AU462" s="131"/>
      <c r="AV462" s="131"/>
      <c r="AW462" s="131"/>
      <c r="AX462" s="131"/>
      <c r="AY462" s="132"/>
      <c r="AZ462" s="133"/>
      <c r="BA462" s="133"/>
      <c r="BB462" s="95"/>
      <c r="BC462" s="95"/>
    </row>
    <row r="463" spans="1:55">
      <c r="A463" s="115">
        <f>输入错误检查!B462+_xlfn.IFS(K463="",0,K463=0,0,K463=1,1)</f>
        <v>0</v>
      </c>
      <c r="C463" s="125" t="str">
        <f>IF(原始数据!B463="","",原始数据!B463)</f>
        <v/>
      </c>
      <c r="D463" s="125" t="str">
        <f>IF(原始数据!C463="","",原始数据!C463)</f>
        <v/>
      </c>
      <c r="E463" s="125" t="str">
        <f>IF(原始数据!D463="","",原始数据!D463)</f>
        <v/>
      </c>
      <c r="F463" s="125" t="str">
        <f>IF(原始数据!E463="","",原始数据!E463)</f>
        <v/>
      </c>
      <c r="G463" s="125" t="str">
        <f>IF(原始数据!F463="","",原始数据!F463)</f>
        <v/>
      </c>
      <c r="H463" s="125">
        <f>IF(原始数据!G463="","",原始数据!G463)</f>
        <v>3</v>
      </c>
      <c r="I463" s="125" t="str">
        <f>原始数据!J463</f>
        <v/>
      </c>
      <c r="J463" s="125" t="str">
        <f>IF((原始数据!V463)="","",4-原始数据!V463)</f>
        <v/>
      </c>
      <c r="K463" s="125" t="str">
        <f t="shared" si="16"/>
        <v/>
      </c>
      <c r="L463" s="125">
        <f t="shared" si="17"/>
        <v>0</v>
      </c>
      <c r="M463" s="126" t="str">
        <f>IF(I463="","",_xlfn.XLOOKUP($I463,各类选项!$N$2:$N$22,各类选项!O$2:O$22))</f>
        <v/>
      </c>
      <c r="N463" s="126"/>
      <c r="O463" s="127"/>
      <c r="P463" s="128"/>
      <c r="Q463" s="128"/>
      <c r="R463" s="128"/>
      <c r="S463" s="128"/>
      <c r="T463" s="128"/>
      <c r="U463" s="126" t="str">
        <f>IF(I463="","",_xlfn.XLOOKUP($I463,各类选项!$N$2:$N$22,各类选项!P$2:P$22))</f>
        <v/>
      </c>
      <c r="V463" s="126"/>
      <c r="W463" s="129"/>
      <c r="X463" s="130"/>
      <c r="Y463" s="130"/>
      <c r="Z463" s="130"/>
      <c r="AA463" s="130"/>
      <c r="AB463" s="130"/>
      <c r="AC463" s="126" t="str">
        <f>IF(I463="","",_xlfn.XLOOKUP($I463,各类选项!$N$2:$N$22,各类选项!Q$2:Q$22))</f>
        <v/>
      </c>
      <c r="AD463" s="126"/>
      <c r="AE463" s="127"/>
      <c r="AF463" s="128"/>
      <c r="AG463" s="128"/>
      <c r="AH463" s="128"/>
      <c r="AI463" s="128"/>
      <c r="AJ463" s="128"/>
      <c r="AK463" s="126" t="str">
        <f>IF(I463="","",_xlfn.XLOOKUP($I463,各类选项!$N$2:$N$22,各类选项!R$2:R$22))</f>
        <v/>
      </c>
      <c r="AL463" s="126"/>
      <c r="AM463" s="129"/>
      <c r="AN463" s="130"/>
      <c r="AO463" s="130"/>
      <c r="AP463" s="130"/>
      <c r="AQ463" s="130"/>
      <c r="AR463" s="130"/>
      <c r="AS463" s="126" t="str">
        <f>IF(原始数据!L463="","",原始数据!L463)</f>
        <v/>
      </c>
      <c r="AT463" s="126" t="str">
        <f>IF(原始数据!AZ463="","",原始数据!AZ463)</f>
        <v/>
      </c>
      <c r="AU463" s="131"/>
      <c r="AV463" s="131"/>
      <c r="AW463" s="131"/>
      <c r="AX463" s="131"/>
      <c r="AY463" s="132"/>
      <c r="AZ463" s="133"/>
      <c r="BA463" s="133"/>
      <c r="BB463" s="95"/>
      <c r="BC463" s="95"/>
    </row>
    <row r="464" spans="1:55">
      <c r="A464" s="115">
        <f>输入错误检查!B463+_xlfn.IFS(K464="",0,K464=0,0,K464=1,1)</f>
        <v>0</v>
      </c>
      <c r="C464" s="125" t="str">
        <f>IF(原始数据!B464="","",原始数据!B464)</f>
        <v/>
      </c>
      <c r="D464" s="125" t="str">
        <f>IF(原始数据!C464="","",原始数据!C464)</f>
        <v/>
      </c>
      <c r="E464" s="125" t="str">
        <f>IF(原始数据!D464="","",原始数据!D464)</f>
        <v/>
      </c>
      <c r="F464" s="125" t="str">
        <f>IF(原始数据!E464="","",原始数据!E464)</f>
        <v/>
      </c>
      <c r="G464" s="125" t="str">
        <f>IF(原始数据!F464="","",原始数据!F464)</f>
        <v/>
      </c>
      <c r="H464" s="125">
        <f>IF(原始数据!G464="","",原始数据!G464)</f>
        <v>3</v>
      </c>
      <c r="I464" s="125" t="str">
        <f>原始数据!J464</f>
        <v/>
      </c>
      <c r="J464" s="125" t="str">
        <f>IF((原始数据!V464)="","",4-原始数据!V464)</f>
        <v/>
      </c>
      <c r="K464" s="125" t="str">
        <f t="shared" si="16"/>
        <v/>
      </c>
      <c r="L464" s="125">
        <f t="shared" si="17"/>
        <v>0</v>
      </c>
      <c r="M464" s="126" t="str">
        <f>IF(I464="","",_xlfn.XLOOKUP($I464,各类选项!$N$2:$N$22,各类选项!O$2:O$22))</f>
        <v/>
      </c>
      <c r="N464" s="126"/>
      <c r="O464" s="127"/>
      <c r="P464" s="128"/>
      <c r="Q464" s="128"/>
      <c r="R464" s="128"/>
      <c r="S464" s="128"/>
      <c r="T464" s="128"/>
      <c r="U464" s="126" t="str">
        <f>IF(I464="","",_xlfn.XLOOKUP($I464,各类选项!$N$2:$N$22,各类选项!P$2:P$22))</f>
        <v/>
      </c>
      <c r="V464" s="126"/>
      <c r="W464" s="129"/>
      <c r="X464" s="130"/>
      <c r="Y464" s="130"/>
      <c r="Z464" s="130"/>
      <c r="AA464" s="130"/>
      <c r="AB464" s="130"/>
      <c r="AC464" s="126" t="str">
        <f>IF(I464="","",_xlfn.XLOOKUP($I464,各类选项!$N$2:$N$22,各类选项!Q$2:Q$22))</f>
        <v/>
      </c>
      <c r="AD464" s="126"/>
      <c r="AE464" s="127"/>
      <c r="AF464" s="128"/>
      <c r="AG464" s="128"/>
      <c r="AH464" s="128"/>
      <c r="AI464" s="128"/>
      <c r="AJ464" s="128"/>
      <c r="AK464" s="126" t="str">
        <f>IF(I464="","",_xlfn.XLOOKUP($I464,各类选项!$N$2:$N$22,各类选项!R$2:R$22))</f>
        <v/>
      </c>
      <c r="AL464" s="126"/>
      <c r="AM464" s="129"/>
      <c r="AN464" s="130"/>
      <c r="AO464" s="130"/>
      <c r="AP464" s="130"/>
      <c r="AQ464" s="130"/>
      <c r="AR464" s="130"/>
      <c r="AS464" s="126" t="str">
        <f>IF(原始数据!L464="","",原始数据!L464)</f>
        <v/>
      </c>
      <c r="AT464" s="126" t="str">
        <f>IF(原始数据!AZ464="","",原始数据!AZ464)</f>
        <v/>
      </c>
      <c r="AU464" s="131"/>
      <c r="AV464" s="131"/>
      <c r="AW464" s="131"/>
      <c r="AX464" s="131"/>
      <c r="AY464" s="132"/>
      <c r="AZ464" s="133"/>
      <c r="BA464" s="133"/>
      <c r="BB464" s="95"/>
      <c r="BC464" s="95"/>
    </row>
    <row r="465" spans="1:55">
      <c r="A465" s="115">
        <f>输入错误检查!B464+_xlfn.IFS(K465="",0,K465=0,0,K465=1,1)</f>
        <v>0</v>
      </c>
      <c r="C465" s="125" t="str">
        <f>IF(原始数据!B465="","",原始数据!B465)</f>
        <v/>
      </c>
      <c r="D465" s="125" t="str">
        <f>IF(原始数据!C465="","",原始数据!C465)</f>
        <v/>
      </c>
      <c r="E465" s="125" t="str">
        <f>IF(原始数据!D465="","",原始数据!D465)</f>
        <v/>
      </c>
      <c r="F465" s="125" t="str">
        <f>IF(原始数据!E465="","",原始数据!E465)</f>
        <v/>
      </c>
      <c r="G465" s="125" t="str">
        <f>IF(原始数据!F465="","",原始数据!F465)</f>
        <v/>
      </c>
      <c r="H465" s="125">
        <f>IF(原始数据!G465="","",原始数据!G465)</f>
        <v>4</v>
      </c>
      <c r="I465" s="125" t="str">
        <f>原始数据!J465</f>
        <v/>
      </c>
      <c r="J465" s="125" t="str">
        <f>IF((原始数据!V465)="","",4-原始数据!V465)</f>
        <v/>
      </c>
      <c r="K465" s="125" t="str">
        <f t="shared" si="16"/>
        <v/>
      </c>
      <c r="L465" s="125">
        <f t="shared" si="17"/>
        <v>0</v>
      </c>
      <c r="M465" s="126" t="str">
        <f>IF(I465="","",_xlfn.XLOOKUP($I465,各类选项!$N$2:$N$22,各类选项!O$2:O$22))</f>
        <v/>
      </c>
      <c r="N465" s="126"/>
      <c r="O465" s="127"/>
      <c r="P465" s="128"/>
      <c r="Q465" s="128"/>
      <c r="R465" s="128"/>
      <c r="S465" s="128"/>
      <c r="T465" s="128"/>
      <c r="U465" s="126" t="str">
        <f>IF(I465="","",_xlfn.XLOOKUP($I465,各类选项!$N$2:$N$22,各类选项!P$2:P$22))</f>
        <v/>
      </c>
      <c r="V465" s="126"/>
      <c r="W465" s="129"/>
      <c r="X465" s="130"/>
      <c r="Y465" s="130"/>
      <c r="Z465" s="130"/>
      <c r="AA465" s="130"/>
      <c r="AB465" s="130"/>
      <c r="AC465" s="126" t="str">
        <f>IF(I465="","",_xlfn.XLOOKUP($I465,各类选项!$N$2:$N$22,各类选项!Q$2:Q$22))</f>
        <v/>
      </c>
      <c r="AD465" s="126"/>
      <c r="AE465" s="127"/>
      <c r="AF465" s="128"/>
      <c r="AG465" s="128"/>
      <c r="AH465" s="128"/>
      <c r="AI465" s="128"/>
      <c r="AJ465" s="128"/>
      <c r="AK465" s="126" t="str">
        <f>IF(I465="","",_xlfn.XLOOKUP($I465,各类选项!$N$2:$N$22,各类选项!R$2:R$22))</f>
        <v/>
      </c>
      <c r="AL465" s="126"/>
      <c r="AM465" s="129"/>
      <c r="AN465" s="130"/>
      <c r="AO465" s="130"/>
      <c r="AP465" s="130"/>
      <c r="AQ465" s="130"/>
      <c r="AR465" s="130"/>
      <c r="AS465" s="126" t="str">
        <f>IF(原始数据!L465="","",原始数据!L465)</f>
        <v/>
      </c>
      <c r="AT465" s="126" t="str">
        <f>IF(原始数据!AZ465="","",原始数据!AZ465)</f>
        <v/>
      </c>
      <c r="AU465" s="131"/>
      <c r="AV465" s="131"/>
      <c r="AW465" s="131"/>
      <c r="AX465" s="131"/>
      <c r="AY465" s="132"/>
      <c r="AZ465" s="133"/>
      <c r="BA465" s="133"/>
      <c r="BB465" s="95"/>
      <c r="BC465" s="95"/>
    </row>
    <row r="466" spans="1:55">
      <c r="A466" s="115">
        <f>输入错误检查!B465+_xlfn.IFS(K466="",0,K466=0,0,K466=1,1)</f>
        <v>0</v>
      </c>
      <c r="C466" s="125" t="str">
        <f>IF(原始数据!B466="","",原始数据!B466)</f>
        <v/>
      </c>
      <c r="D466" s="125" t="str">
        <f>IF(原始数据!C466="","",原始数据!C466)</f>
        <v/>
      </c>
      <c r="E466" s="125" t="str">
        <f>IF(原始数据!D466="","",原始数据!D466)</f>
        <v/>
      </c>
      <c r="F466" s="125" t="str">
        <f>IF(原始数据!E466="","",原始数据!E466)</f>
        <v/>
      </c>
      <c r="G466" s="125" t="str">
        <f>IF(原始数据!F466="","",原始数据!F466)</f>
        <v/>
      </c>
      <c r="H466" s="125">
        <f>IF(原始数据!G466="","",原始数据!G466)</f>
        <v>4</v>
      </c>
      <c r="I466" s="125" t="str">
        <f>原始数据!J466</f>
        <v/>
      </c>
      <c r="J466" s="125" t="str">
        <f>IF((原始数据!V466)="","",4-原始数据!V466)</f>
        <v/>
      </c>
      <c r="K466" s="125" t="str">
        <f t="shared" si="16"/>
        <v/>
      </c>
      <c r="L466" s="125">
        <f t="shared" si="17"/>
        <v>0</v>
      </c>
      <c r="M466" s="126" t="str">
        <f>IF(I466="","",_xlfn.XLOOKUP($I466,各类选项!$N$2:$N$22,各类选项!O$2:O$22))</f>
        <v/>
      </c>
      <c r="N466" s="126"/>
      <c r="O466" s="127"/>
      <c r="P466" s="128"/>
      <c r="Q466" s="128"/>
      <c r="R466" s="128"/>
      <c r="S466" s="128"/>
      <c r="T466" s="128"/>
      <c r="U466" s="126" t="str">
        <f>IF(I466="","",_xlfn.XLOOKUP($I466,各类选项!$N$2:$N$22,各类选项!P$2:P$22))</f>
        <v/>
      </c>
      <c r="V466" s="126"/>
      <c r="W466" s="129"/>
      <c r="X466" s="130"/>
      <c r="Y466" s="130"/>
      <c r="Z466" s="130"/>
      <c r="AA466" s="130"/>
      <c r="AB466" s="130"/>
      <c r="AC466" s="126" t="str">
        <f>IF(I466="","",_xlfn.XLOOKUP($I466,各类选项!$N$2:$N$22,各类选项!Q$2:Q$22))</f>
        <v/>
      </c>
      <c r="AD466" s="126"/>
      <c r="AE466" s="127"/>
      <c r="AF466" s="128"/>
      <c r="AG466" s="128"/>
      <c r="AH466" s="128"/>
      <c r="AI466" s="128"/>
      <c r="AJ466" s="128"/>
      <c r="AK466" s="126" t="str">
        <f>IF(I466="","",_xlfn.XLOOKUP($I466,各类选项!$N$2:$N$22,各类选项!R$2:R$22))</f>
        <v/>
      </c>
      <c r="AL466" s="126"/>
      <c r="AM466" s="129"/>
      <c r="AN466" s="130"/>
      <c r="AO466" s="130"/>
      <c r="AP466" s="130"/>
      <c r="AQ466" s="130"/>
      <c r="AR466" s="130"/>
      <c r="AS466" s="126" t="str">
        <f>IF(原始数据!L466="","",原始数据!L466)</f>
        <v/>
      </c>
      <c r="AT466" s="126" t="str">
        <f>IF(原始数据!AZ466="","",原始数据!AZ466)</f>
        <v/>
      </c>
      <c r="AU466" s="131"/>
      <c r="AV466" s="131"/>
      <c r="AW466" s="131"/>
      <c r="AX466" s="131"/>
      <c r="AY466" s="132"/>
      <c r="AZ466" s="133"/>
      <c r="BA466" s="133"/>
      <c r="BB466" s="95"/>
      <c r="BC466" s="95"/>
    </row>
    <row r="467" spans="1:55">
      <c r="A467" s="115">
        <f>输入错误检查!B466+_xlfn.IFS(K467="",0,K467=0,0,K467=1,1)</f>
        <v>0</v>
      </c>
      <c r="C467" s="125" t="str">
        <f>IF(原始数据!B467="","",原始数据!B467)</f>
        <v/>
      </c>
      <c r="D467" s="125" t="str">
        <f>IF(原始数据!C467="","",原始数据!C467)</f>
        <v/>
      </c>
      <c r="E467" s="125" t="str">
        <f>IF(原始数据!D467="","",原始数据!D467)</f>
        <v/>
      </c>
      <c r="F467" s="125" t="str">
        <f>IF(原始数据!E467="","",原始数据!E467)</f>
        <v/>
      </c>
      <c r="G467" s="125" t="str">
        <f>IF(原始数据!F467="","",原始数据!F467)</f>
        <v/>
      </c>
      <c r="H467" s="125">
        <f>IF(原始数据!G467="","",原始数据!G467)</f>
        <v>5</v>
      </c>
      <c r="I467" s="125" t="str">
        <f>原始数据!J467</f>
        <v/>
      </c>
      <c r="J467" s="125" t="str">
        <f>IF((原始数据!V467)="","",4-原始数据!V467)</f>
        <v/>
      </c>
      <c r="K467" s="125" t="str">
        <f t="shared" si="16"/>
        <v/>
      </c>
      <c r="L467" s="125">
        <f t="shared" si="17"/>
        <v>0</v>
      </c>
      <c r="M467" s="126" t="str">
        <f>IF(I467="","",_xlfn.XLOOKUP($I467,各类选项!$N$2:$N$22,各类选项!O$2:O$22))</f>
        <v/>
      </c>
      <c r="N467" s="126"/>
      <c r="O467" s="127"/>
      <c r="P467" s="128"/>
      <c r="Q467" s="128"/>
      <c r="R467" s="128"/>
      <c r="S467" s="128"/>
      <c r="T467" s="128"/>
      <c r="U467" s="126" t="str">
        <f>IF(I467="","",_xlfn.XLOOKUP($I467,各类选项!$N$2:$N$22,各类选项!P$2:P$22))</f>
        <v/>
      </c>
      <c r="V467" s="126"/>
      <c r="W467" s="129"/>
      <c r="X467" s="130"/>
      <c r="Y467" s="130"/>
      <c r="Z467" s="130"/>
      <c r="AA467" s="130"/>
      <c r="AB467" s="130"/>
      <c r="AC467" s="126" t="str">
        <f>IF(I467="","",_xlfn.XLOOKUP($I467,各类选项!$N$2:$N$22,各类选项!Q$2:Q$22))</f>
        <v/>
      </c>
      <c r="AD467" s="126"/>
      <c r="AE467" s="127"/>
      <c r="AF467" s="128"/>
      <c r="AG467" s="128"/>
      <c r="AH467" s="128"/>
      <c r="AI467" s="128"/>
      <c r="AJ467" s="128"/>
      <c r="AK467" s="126" t="str">
        <f>IF(I467="","",_xlfn.XLOOKUP($I467,各类选项!$N$2:$N$22,各类选项!R$2:R$22))</f>
        <v/>
      </c>
      <c r="AL467" s="126"/>
      <c r="AM467" s="129"/>
      <c r="AN467" s="130"/>
      <c r="AO467" s="130"/>
      <c r="AP467" s="130"/>
      <c r="AQ467" s="130"/>
      <c r="AR467" s="130"/>
      <c r="AS467" s="126" t="str">
        <f>IF(原始数据!L467="","",原始数据!L467)</f>
        <v/>
      </c>
      <c r="AT467" s="126" t="str">
        <f>IF(原始数据!AZ467="","",原始数据!AZ467)</f>
        <v/>
      </c>
      <c r="AU467" s="131"/>
      <c r="AV467" s="131"/>
      <c r="AW467" s="131"/>
      <c r="AX467" s="131"/>
      <c r="AY467" s="132"/>
      <c r="AZ467" s="133"/>
      <c r="BA467" s="133"/>
    </row>
    <row r="468" spans="1:55">
      <c r="A468" s="115">
        <f>输入错误检查!B467+_xlfn.IFS(K468="",0,K468=0,0,K468=1,1)</f>
        <v>0</v>
      </c>
      <c r="C468" s="125" t="str">
        <f>IF(原始数据!B468="","",原始数据!B468)</f>
        <v/>
      </c>
      <c r="D468" s="125" t="str">
        <f>IF(原始数据!C468="","",原始数据!C468)</f>
        <v/>
      </c>
      <c r="E468" s="125" t="str">
        <f>IF(原始数据!D468="","",原始数据!D468)</f>
        <v/>
      </c>
      <c r="F468" s="125" t="str">
        <f>IF(原始数据!E468="","",原始数据!E468)</f>
        <v/>
      </c>
      <c r="G468" s="125" t="str">
        <f>IF(原始数据!F468="","",原始数据!F468)</f>
        <v/>
      </c>
      <c r="H468" s="125">
        <f>IF(原始数据!G468="","",原始数据!G468)</f>
        <v>5</v>
      </c>
      <c r="I468" s="125" t="str">
        <f>原始数据!J468</f>
        <v/>
      </c>
      <c r="J468" s="125" t="str">
        <f>IF((原始数据!V468)="","",4-原始数据!V468)</f>
        <v/>
      </c>
      <c r="K468" s="125" t="str">
        <f t="shared" si="16"/>
        <v/>
      </c>
      <c r="L468" s="125">
        <f t="shared" si="17"/>
        <v>0</v>
      </c>
      <c r="M468" s="126" t="str">
        <f>IF(I468="","",_xlfn.XLOOKUP($I468,各类选项!$N$2:$N$22,各类选项!O$2:O$22))</f>
        <v/>
      </c>
      <c r="N468" s="126"/>
      <c r="O468" s="127"/>
      <c r="P468" s="128"/>
      <c r="Q468" s="128"/>
      <c r="R468" s="128"/>
      <c r="S468" s="128"/>
      <c r="T468" s="128"/>
      <c r="U468" s="126" t="str">
        <f>IF(I468="","",_xlfn.XLOOKUP($I468,各类选项!$N$2:$N$22,各类选项!P$2:P$22))</f>
        <v/>
      </c>
      <c r="V468" s="126"/>
      <c r="W468" s="129"/>
      <c r="X468" s="130"/>
      <c r="Y468" s="130"/>
      <c r="Z468" s="130"/>
      <c r="AA468" s="130"/>
      <c r="AB468" s="130"/>
      <c r="AC468" s="126" t="str">
        <f>IF(I468="","",_xlfn.XLOOKUP($I468,各类选项!$N$2:$N$22,各类选项!Q$2:Q$22))</f>
        <v/>
      </c>
      <c r="AD468" s="126"/>
      <c r="AE468" s="127"/>
      <c r="AF468" s="128"/>
      <c r="AG468" s="128"/>
      <c r="AH468" s="128"/>
      <c r="AI468" s="128"/>
      <c r="AJ468" s="128"/>
      <c r="AK468" s="126" t="str">
        <f>IF(I468="","",_xlfn.XLOOKUP($I468,各类选项!$N$2:$N$22,各类选项!R$2:R$22))</f>
        <v/>
      </c>
      <c r="AL468" s="126"/>
      <c r="AM468" s="129"/>
      <c r="AN468" s="130"/>
      <c r="AO468" s="130"/>
      <c r="AP468" s="130"/>
      <c r="AQ468" s="130"/>
      <c r="AR468" s="130"/>
      <c r="AS468" s="126" t="str">
        <f>IF(原始数据!L468="","",原始数据!L468)</f>
        <v/>
      </c>
      <c r="AT468" s="126" t="str">
        <f>IF(原始数据!AZ468="","",原始数据!AZ468)</f>
        <v/>
      </c>
      <c r="AU468" s="131"/>
      <c r="AV468" s="131"/>
      <c r="AW468" s="131"/>
      <c r="AX468" s="131"/>
      <c r="AY468" s="132"/>
      <c r="AZ468" s="133"/>
      <c r="BA468" s="133"/>
    </row>
    <row r="469" spans="1:55">
      <c r="A469" s="115">
        <f>输入错误检查!B468+_xlfn.IFS(K469="",0,K469=0,0,K469=1,1)</f>
        <v>0</v>
      </c>
      <c r="C469" s="125" t="str">
        <f>IF(原始数据!B469="","",原始数据!B469)</f>
        <v/>
      </c>
      <c r="D469" s="125" t="str">
        <f>IF(原始数据!C469="","",原始数据!C469)</f>
        <v/>
      </c>
      <c r="E469" s="125" t="str">
        <f>IF(原始数据!D469="","",原始数据!D469)</f>
        <v/>
      </c>
      <c r="F469" s="125" t="str">
        <f>IF(原始数据!E469="","",原始数据!E469)</f>
        <v/>
      </c>
      <c r="G469" s="125" t="str">
        <f>IF(原始数据!F469="","",原始数据!F469)</f>
        <v/>
      </c>
      <c r="H469" s="125" t="str">
        <f>IF(原始数据!G469="","",原始数据!G469)</f>
        <v>加</v>
      </c>
      <c r="I469" s="125" t="str">
        <f>原始数据!J469</f>
        <v/>
      </c>
      <c r="J469" s="125" t="str">
        <f>IF((原始数据!V469)="","",4-原始数据!V469)</f>
        <v/>
      </c>
      <c r="K469" s="125" t="str">
        <f t="shared" si="16"/>
        <v/>
      </c>
      <c r="L469" s="125">
        <f t="shared" si="17"/>
        <v>0</v>
      </c>
      <c r="M469" s="126" t="str">
        <f>IF(I469="","",_xlfn.XLOOKUP($I469,各类选项!$N$2:$N$22,各类选项!O$2:O$22))</f>
        <v/>
      </c>
      <c r="N469" s="126"/>
      <c r="O469" s="127"/>
      <c r="P469" s="128"/>
      <c r="Q469" s="128"/>
      <c r="R469" s="128"/>
      <c r="S469" s="128"/>
      <c r="T469" s="128"/>
      <c r="U469" s="126" t="str">
        <f>IF(I469="","",_xlfn.XLOOKUP($I469,各类选项!$N$2:$N$22,各类选项!P$2:P$22))</f>
        <v/>
      </c>
      <c r="V469" s="126"/>
      <c r="W469" s="129"/>
      <c r="X469" s="130"/>
      <c r="Y469" s="130"/>
      <c r="Z469" s="130"/>
      <c r="AA469" s="130"/>
      <c r="AB469" s="130"/>
      <c r="AC469" s="126" t="str">
        <f>IF(I469="","",_xlfn.XLOOKUP($I469,各类选项!$N$2:$N$22,各类选项!Q$2:Q$22))</f>
        <v/>
      </c>
      <c r="AD469" s="126"/>
      <c r="AE469" s="127"/>
      <c r="AF469" s="128"/>
      <c r="AG469" s="128"/>
      <c r="AH469" s="128"/>
      <c r="AI469" s="128"/>
      <c r="AJ469" s="128"/>
      <c r="AK469" s="126" t="str">
        <f>IF(I469="","",_xlfn.XLOOKUP($I469,各类选项!$N$2:$N$22,各类选项!R$2:R$22))</f>
        <v/>
      </c>
      <c r="AL469" s="126"/>
      <c r="AM469" s="129"/>
      <c r="AN469" s="130"/>
      <c r="AO469" s="130"/>
      <c r="AP469" s="130"/>
      <c r="AQ469" s="130"/>
      <c r="AR469" s="130"/>
      <c r="AS469" s="126" t="str">
        <f>IF(原始数据!L469="","",原始数据!L469)</f>
        <v/>
      </c>
      <c r="AT469" s="126" t="str">
        <f>IF(原始数据!AZ469="","",原始数据!AZ469)</f>
        <v/>
      </c>
      <c r="AU469" s="131"/>
      <c r="AV469" s="131"/>
      <c r="AW469" s="131"/>
      <c r="AX469" s="131"/>
      <c r="AY469" s="132"/>
      <c r="AZ469" s="133"/>
      <c r="BA469" s="133"/>
    </row>
    <row r="470" spans="1:55">
      <c r="A470" s="115">
        <f>输入错误检查!B469+_xlfn.IFS(K470="",0,K470=0,0,K470=1,1)</f>
        <v>0</v>
      </c>
      <c r="C470" s="125" t="str">
        <f>IF(原始数据!B470="","",原始数据!B470)</f>
        <v/>
      </c>
      <c r="D470" s="125" t="str">
        <f>IF(原始数据!C470="","",原始数据!C470)</f>
        <v/>
      </c>
      <c r="E470" s="125" t="str">
        <f>IF(原始数据!D470="","",原始数据!D470)</f>
        <v/>
      </c>
      <c r="F470" s="125" t="str">
        <f>IF(原始数据!E470="","",原始数据!E470)</f>
        <v/>
      </c>
      <c r="G470" s="125" t="str">
        <f>IF(原始数据!F470="","",原始数据!F470)</f>
        <v/>
      </c>
      <c r="H470" s="125" t="str">
        <f>IF(原始数据!G470="","",原始数据!G470)</f>
        <v>加</v>
      </c>
      <c r="I470" s="125" t="str">
        <f>原始数据!J470</f>
        <v/>
      </c>
      <c r="J470" s="125" t="str">
        <f>IF((原始数据!V470)="","",4-原始数据!V470)</f>
        <v/>
      </c>
      <c r="K470" s="125" t="str">
        <f t="shared" si="16"/>
        <v/>
      </c>
      <c r="L470" s="125">
        <f t="shared" si="17"/>
        <v>0</v>
      </c>
      <c r="M470" s="126" t="str">
        <f>IF(I470="","",_xlfn.XLOOKUP($I470,各类选项!$N$2:$N$22,各类选项!O$2:O$22))</f>
        <v/>
      </c>
      <c r="N470" s="126"/>
      <c r="O470" s="127"/>
      <c r="P470" s="128"/>
      <c r="Q470" s="128"/>
      <c r="R470" s="128"/>
      <c r="S470" s="128"/>
      <c r="T470" s="128"/>
      <c r="U470" s="126" t="str">
        <f>IF(I470="","",_xlfn.XLOOKUP($I470,各类选项!$N$2:$N$22,各类选项!P$2:P$22))</f>
        <v/>
      </c>
      <c r="V470" s="126"/>
      <c r="W470" s="129"/>
      <c r="X470" s="130"/>
      <c r="Y470" s="130"/>
      <c r="Z470" s="130"/>
      <c r="AA470" s="130"/>
      <c r="AB470" s="130"/>
      <c r="AC470" s="126" t="str">
        <f>IF(I470="","",_xlfn.XLOOKUP($I470,各类选项!$N$2:$N$22,各类选项!Q$2:Q$22))</f>
        <v/>
      </c>
      <c r="AD470" s="126"/>
      <c r="AE470" s="127"/>
      <c r="AF470" s="128"/>
      <c r="AG470" s="128"/>
      <c r="AH470" s="128"/>
      <c r="AI470" s="128"/>
      <c r="AJ470" s="128"/>
      <c r="AK470" s="126" t="str">
        <f>IF(I470="","",_xlfn.XLOOKUP($I470,各类选项!$N$2:$N$22,各类选项!R$2:R$22))</f>
        <v/>
      </c>
      <c r="AL470" s="126"/>
      <c r="AM470" s="129"/>
      <c r="AN470" s="130"/>
      <c r="AO470" s="130"/>
      <c r="AP470" s="130"/>
      <c r="AQ470" s="130"/>
      <c r="AR470" s="130"/>
      <c r="AS470" s="126" t="str">
        <f>IF(原始数据!L470="","",原始数据!L470)</f>
        <v/>
      </c>
      <c r="AT470" s="126" t="str">
        <f>IF(原始数据!AZ470="","",原始数据!AZ470)</f>
        <v/>
      </c>
      <c r="AU470" s="131"/>
      <c r="AV470" s="131"/>
      <c r="AW470" s="131"/>
      <c r="AX470" s="131"/>
      <c r="AY470" s="132"/>
      <c r="AZ470" s="133"/>
      <c r="BA470" s="133"/>
    </row>
    <row r="471" spans="1:55">
      <c r="A471" s="115">
        <f>输入错误检查!B470+_xlfn.IFS(K471="",0,K471=0,0,K471=1,1)</f>
        <v>0</v>
      </c>
      <c r="C471" s="125" t="str">
        <f>IF(原始数据!B471="","",原始数据!B471)</f>
        <v/>
      </c>
      <c r="D471" s="125" t="str">
        <f>IF(原始数据!C471="","",原始数据!C471)</f>
        <v/>
      </c>
      <c r="E471" s="125" t="str">
        <f>IF(原始数据!D471="","",原始数据!D471)</f>
        <v/>
      </c>
      <c r="F471" s="125" t="str">
        <f>IF(原始数据!E471="","",原始数据!E471)</f>
        <v/>
      </c>
      <c r="G471" s="125" t="str">
        <f>IF(原始数据!F471="","",原始数据!F471)</f>
        <v/>
      </c>
      <c r="H471" s="125">
        <f>IF(原始数据!G471="","",原始数据!G471)</f>
        <v>1</v>
      </c>
      <c r="I471" s="125" t="str">
        <f>原始数据!J471</f>
        <v/>
      </c>
      <c r="J471" s="125" t="str">
        <f>IF((原始数据!V471)="","",4-原始数据!V471)</f>
        <v/>
      </c>
      <c r="K471" s="125" t="str">
        <f t="shared" si="16"/>
        <v/>
      </c>
      <c r="L471" s="125">
        <f t="shared" si="17"/>
        <v>0</v>
      </c>
      <c r="M471" s="126" t="str">
        <f>IF(I471="","",_xlfn.XLOOKUP($I471,各类选项!$N$2:$N$22,各类选项!O$2:O$22))</f>
        <v/>
      </c>
      <c r="N471" s="139"/>
      <c r="O471" s="129"/>
      <c r="P471" s="130"/>
      <c r="Q471" s="130"/>
      <c r="R471" s="130"/>
      <c r="S471" s="130"/>
      <c r="T471" s="130"/>
      <c r="U471" s="126" t="str">
        <f>IF(I471="","",_xlfn.XLOOKUP($I471,各类选项!$N$2:$N$22,各类选项!P$2:P$22))</f>
        <v/>
      </c>
      <c r="V471" s="139"/>
      <c r="W471" s="127"/>
      <c r="X471" s="128"/>
      <c r="Y471" s="128"/>
      <c r="Z471" s="128"/>
      <c r="AA471" s="128"/>
      <c r="AB471" s="128"/>
      <c r="AC471" s="126" t="str">
        <f>IF(I471="","",_xlfn.XLOOKUP($I471,各类选项!$N$2:$N$22,各类选项!Q$2:Q$22))</f>
        <v/>
      </c>
      <c r="AD471" s="139"/>
      <c r="AE471" s="129"/>
      <c r="AF471" s="130"/>
      <c r="AG471" s="130"/>
      <c r="AH471" s="130"/>
      <c r="AI471" s="130"/>
      <c r="AJ471" s="130"/>
      <c r="AK471" s="126" t="str">
        <f>IF(I471="","",_xlfn.XLOOKUP($I471,各类选项!$N$2:$N$22,各类选项!R$2:R$22))</f>
        <v/>
      </c>
      <c r="AL471" s="139"/>
      <c r="AM471" s="127"/>
      <c r="AN471" s="128"/>
      <c r="AO471" s="128"/>
      <c r="AP471" s="128"/>
      <c r="AQ471" s="128"/>
      <c r="AR471" s="128"/>
      <c r="AS471" s="126" t="str">
        <f>IF(原始数据!L471="","",原始数据!L471)</f>
        <v/>
      </c>
      <c r="AT471" s="126" t="str">
        <f>IF(原始数据!AZ471="","",原始数据!AZ471)</f>
        <v/>
      </c>
      <c r="AU471" s="137"/>
      <c r="AV471" s="137"/>
      <c r="AW471" s="137"/>
      <c r="AX471" s="137"/>
      <c r="AY471" s="138"/>
      <c r="AZ471" s="133"/>
      <c r="BA471" s="133"/>
      <c r="BB471" s="134"/>
      <c r="BC471" s="134"/>
    </row>
    <row r="472" spans="1:55">
      <c r="A472" s="115">
        <f>输入错误检查!B471+_xlfn.IFS(K472="",0,K472=0,0,K472=1,1)</f>
        <v>0</v>
      </c>
      <c r="C472" s="125" t="str">
        <f>IF(原始数据!B472="","",原始数据!B472)</f>
        <v/>
      </c>
      <c r="D472" s="125" t="str">
        <f>IF(原始数据!C472="","",原始数据!C472)</f>
        <v/>
      </c>
      <c r="E472" s="125" t="str">
        <f>IF(原始数据!D472="","",原始数据!D472)</f>
        <v/>
      </c>
      <c r="F472" s="125" t="str">
        <f>IF(原始数据!E472="","",原始数据!E472)</f>
        <v/>
      </c>
      <c r="G472" s="125" t="str">
        <f>IF(原始数据!F472="","",原始数据!F472)</f>
        <v/>
      </c>
      <c r="H472" s="125">
        <f>IF(原始数据!G472="","",原始数据!G472)</f>
        <v>1</v>
      </c>
      <c r="I472" s="125" t="str">
        <f>原始数据!J472</f>
        <v/>
      </c>
      <c r="J472" s="125" t="str">
        <f>IF((原始数据!V472)="","",4-原始数据!V472)</f>
        <v/>
      </c>
      <c r="K472" s="125" t="str">
        <f t="shared" si="16"/>
        <v/>
      </c>
      <c r="L472" s="125">
        <f t="shared" si="17"/>
        <v>0</v>
      </c>
      <c r="M472" s="126" t="str">
        <f>IF(I472="","",_xlfn.XLOOKUP($I472,各类选项!$N$2:$N$22,各类选项!O$2:O$22))</f>
        <v/>
      </c>
      <c r="N472" s="139"/>
      <c r="O472" s="129"/>
      <c r="P472" s="130"/>
      <c r="Q472" s="130"/>
      <c r="R472" s="130"/>
      <c r="S472" s="130"/>
      <c r="T472" s="130"/>
      <c r="U472" s="126" t="str">
        <f>IF(I472="","",_xlfn.XLOOKUP($I472,各类选项!$N$2:$N$22,各类选项!P$2:P$22))</f>
        <v/>
      </c>
      <c r="V472" s="139"/>
      <c r="W472" s="127"/>
      <c r="X472" s="128"/>
      <c r="Y472" s="128"/>
      <c r="Z472" s="128"/>
      <c r="AA472" s="128"/>
      <c r="AB472" s="128"/>
      <c r="AC472" s="126" t="str">
        <f>IF(I472="","",_xlfn.XLOOKUP($I472,各类选项!$N$2:$N$22,各类选项!Q$2:Q$22))</f>
        <v/>
      </c>
      <c r="AD472" s="139"/>
      <c r="AE472" s="129"/>
      <c r="AF472" s="130"/>
      <c r="AG472" s="130"/>
      <c r="AH472" s="130"/>
      <c r="AI472" s="130"/>
      <c r="AJ472" s="130"/>
      <c r="AK472" s="126" t="str">
        <f>IF(I472="","",_xlfn.XLOOKUP($I472,各类选项!$N$2:$N$22,各类选项!R$2:R$22))</f>
        <v/>
      </c>
      <c r="AL472" s="139"/>
      <c r="AM472" s="127"/>
      <c r="AN472" s="128"/>
      <c r="AO472" s="128"/>
      <c r="AP472" s="128"/>
      <c r="AQ472" s="128"/>
      <c r="AR472" s="128"/>
      <c r="AS472" s="126" t="str">
        <f>IF(原始数据!L472="","",原始数据!L472)</f>
        <v/>
      </c>
      <c r="AT472" s="126" t="str">
        <f>IF(原始数据!AZ472="","",原始数据!AZ472)</f>
        <v/>
      </c>
      <c r="AU472" s="137"/>
      <c r="AV472" s="137"/>
      <c r="AW472" s="137"/>
      <c r="AX472" s="137"/>
      <c r="AY472" s="138"/>
      <c r="AZ472" s="133"/>
      <c r="BA472" s="133"/>
      <c r="BB472" s="95"/>
      <c r="BC472" s="95"/>
    </row>
    <row r="473" spans="1:55">
      <c r="A473" s="115">
        <f>输入错误检查!B472+_xlfn.IFS(K473="",0,K473=0,0,K473=1,1)</f>
        <v>0</v>
      </c>
      <c r="C473" s="125" t="str">
        <f>IF(原始数据!B473="","",原始数据!B473)</f>
        <v/>
      </c>
      <c r="D473" s="125" t="str">
        <f>IF(原始数据!C473="","",原始数据!C473)</f>
        <v/>
      </c>
      <c r="E473" s="125" t="str">
        <f>IF(原始数据!D473="","",原始数据!D473)</f>
        <v/>
      </c>
      <c r="F473" s="125" t="str">
        <f>IF(原始数据!E473="","",原始数据!E473)</f>
        <v/>
      </c>
      <c r="G473" s="125" t="str">
        <f>IF(原始数据!F473="","",原始数据!F473)</f>
        <v/>
      </c>
      <c r="H473" s="125">
        <f>IF(原始数据!G473="","",原始数据!G473)</f>
        <v>2</v>
      </c>
      <c r="I473" s="125" t="str">
        <f>原始数据!J473</f>
        <v/>
      </c>
      <c r="J473" s="125" t="str">
        <f>IF((原始数据!V473)="","",4-原始数据!V473)</f>
        <v/>
      </c>
      <c r="K473" s="125" t="str">
        <f t="shared" si="16"/>
        <v/>
      </c>
      <c r="L473" s="125">
        <f t="shared" si="17"/>
        <v>0</v>
      </c>
      <c r="M473" s="126" t="str">
        <f>IF(I473="","",_xlfn.XLOOKUP($I473,各类选项!$N$2:$N$22,各类选项!O$2:O$22))</f>
        <v/>
      </c>
      <c r="N473" s="139"/>
      <c r="O473" s="129"/>
      <c r="P473" s="130"/>
      <c r="Q473" s="130"/>
      <c r="R473" s="130"/>
      <c r="S473" s="130"/>
      <c r="T473" s="130"/>
      <c r="U473" s="126" t="str">
        <f>IF(I473="","",_xlfn.XLOOKUP($I473,各类选项!$N$2:$N$22,各类选项!P$2:P$22))</f>
        <v/>
      </c>
      <c r="V473" s="139"/>
      <c r="W473" s="127"/>
      <c r="X473" s="128"/>
      <c r="Y473" s="128"/>
      <c r="Z473" s="128"/>
      <c r="AA473" s="128"/>
      <c r="AB473" s="128"/>
      <c r="AC473" s="126" t="str">
        <f>IF(I473="","",_xlfn.XLOOKUP($I473,各类选项!$N$2:$N$22,各类选项!Q$2:Q$22))</f>
        <v/>
      </c>
      <c r="AD473" s="139"/>
      <c r="AE473" s="129"/>
      <c r="AF473" s="130"/>
      <c r="AG473" s="130"/>
      <c r="AH473" s="130"/>
      <c r="AI473" s="130"/>
      <c r="AJ473" s="130"/>
      <c r="AK473" s="126" t="str">
        <f>IF(I473="","",_xlfn.XLOOKUP($I473,各类选项!$N$2:$N$22,各类选项!R$2:R$22))</f>
        <v/>
      </c>
      <c r="AL473" s="139"/>
      <c r="AM473" s="127"/>
      <c r="AN473" s="128"/>
      <c r="AO473" s="128"/>
      <c r="AP473" s="128"/>
      <c r="AQ473" s="128"/>
      <c r="AR473" s="128"/>
      <c r="AS473" s="126" t="str">
        <f>IF(原始数据!L473="","",原始数据!L473)</f>
        <v/>
      </c>
      <c r="AT473" s="126" t="str">
        <f>IF(原始数据!AZ473="","",原始数据!AZ473)</f>
        <v/>
      </c>
      <c r="AU473" s="137"/>
      <c r="AV473" s="137"/>
      <c r="AW473" s="137"/>
      <c r="AX473" s="137"/>
      <c r="AY473" s="138"/>
      <c r="AZ473" s="133"/>
      <c r="BA473" s="133"/>
      <c r="BB473" s="95"/>
      <c r="BC473" s="95"/>
    </row>
    <row r="474" spans="1:55">
      <c r="A474" s="115">
        <f>输入错误检查!B473+_xlfn.IFS(K474="",0,K474=0,0,K474=1,1)</f>
        <v>0</v>
      </c>
      <c r="C474" s="125" t="str">
        <f>IF(原始数据!B474="","",原始数据!B474)</f>
        <v/>
      </c>
      <c r="D474" s="125" t="str">
        <f>IF(原始数据!C474="","",原始数据!C474)</f>
        <v/>
      </c>
      <c r="E474" s="125" t="str">
        <f>IF(原始数据!D474="","",原始数据!D474)</f>
        <v/>
      </c>
      <c r="F474" s="125" t="str">
        <f>IF(原始数据!E474="","",原始数据!E474)</f>
        <v/>
      </c>
      <c r="G474" s="125" t="str">
        <f>IF(原始数据!F474="","",原始数据!F474)</f>
        <v/>
      </c>
      <c r="H474" s="125">
        <f>IF(原始数据!G474="","",原始数据!G474)</f>
        <v>2</v>
      </c>
      <c r="I474" s="125" t="str">
        <f>原始数据!J474</f>
        <v/>
      </c>
      <c r="J474" s="125" t="str">
        <f>IF((原始数据!V474)="","",4-原始数据!V474)</f>
        <v/>
      </c>
      <c r="K474" s="125" t="str">
        <f t="shared" si="16"/>
        <v/>
      </c>
      <c r="L474" s="125">
        <f t="shared" si="17"/>
        <v>0</v>
      </c>
      <c r="M474" s="126" t="str">
        <f>IF(I474="","",_xlfn.XLOOKUP($I474,各类选项!$N$2:$N$22,各类选项!O$2:O$22))</f>
        <v/>
      </c>
      <c r="N474" s="139"/>
      <c r="O474" s="129"/>
      <c r="P474" s="130"/>
      <c r="Q474" s="130"/>
      <c r="R474" s="130"/>
      <c r="S474" s="130"/>
      <c r="T474" s="130"/>
      <c r="U474" s="126" t="str">
        <f>IF(I474="","",_xlfn.XLOOKUP($I474,各类选项!$N$2:$N$22,各类选项!P$2:P$22))</f>
        <v/>
      </c>
      <c r="V474" s="139"/>
      <c r="W474" s="127"/>
      <c r="X474" s="128"/>
      <c r="Y474" s="128"/>
      <c r="Z474" s="128"/>
      <c r="AA474" s="128"/>
      <c r="AB474" s="128"/>
      <c r="AC474" s="126" t="str">
        <f>IF(I474="","",_xlfn.XLOOKUP($I474,各类选项!$N$2:$N$22,各类选项!Q$2:Q$22))</f>
        <v/>
      </c>
      <c r="AD474" s="139"/>
      <c r="AE474" s="129"/>
      <c r="AF474" s="130"/>
      <c r="AG474" s="130"/>
      <c r="AH474" s="130"/>
      <c r="AI474" s="130"/>
      <c r="AJ474" s="130"/>
      <c r="AK474" s="126" t="str">
        <f>IF(I474="","",_xlfn.XLOOKUP($I474,各类选项!$N$2:$N$22,各类选项!R$2:R$22))</f>
        <v/>
      </c>
      <c r="AL474" s="139"/>
      <c r="AM474" s="127"/>
      <c r="AN474" s="128"/>
      <c r="AO474" s="128"/>
      <c r="AP474" s="128"/>
      <c r="AQ474" s="128"/>
      <c r="AR474" s="128"/>
      <c r="AS474" s="126" t="str">
        <f>IF(原始数据!L474="","",原始数据!L474)</f>
        <v/>
      </c>
      <c r="AT474" s="126" t="str">
        <f>IF(原始数据!AZ474="","",原始数据!AZ474)</f>
        <v/>
      </c>
      <c r="AU474" s="137"/>
      <c r="AV474" s="137"/>
      <c r="AW474" s="137"/>
      <c r="AX474" s="137"/>
      <c r="AY474" s="138"/>
      <c r="AZ474" s="133"/>
      <c r="BA474" s="133"/>
      <c r="BB474" s="95"/>
      <c r="BC474" s="95"/>
    </row>
    <row r="475" spans="1:55">
      <c r="A475" s="115">
        <f>输入错误检查!B474+_xlfn.IFS(K475="",0,K475=0,0,K475=1,1)</f>
        <v>0</v>
      </c>
      <c r="C475" s="125" t="str">
        <f>IF(原始数据!B475="","",原始数据!B475)</f>
        <v/>
      </c>
      <c r="D475" s="125" t="str">
        <f>IF(原始数据!C475="","",原始数据!C475)</f>
        <v/>
      </c>
      <c r="E475" s="125" t="str">
        <f>IF(原始数据!D475="","",原始数据!D475)</f>
        <v/>
      </c>
      <c r="F475" s="125" t="str">
        <f>IF(原始数据!E475="","",原始数据!E475)</f>
        <v/>
      </c>
      <c r="G475" s="125" t="str">
        <f>IF(原始数据!F475="","",原始数据!F475)</f>
        <v/>
      </c>
      <c r="H475" s="125">
        <f>IF(原始数据!G475="","",原始数据!G475)</f>
        <v>3</v>
      </c>
      <c r="I475" s="125" t="str">
        <f>原始数据!J475</f>
        <v/>
      </c>
      <c r="J475" s="125" t="str">
        <f>IF((原始数据!V475)="","",4-原始数据!V475)</f>
        <v/>
      </c>
      <c r="K475" s="125" t="str">
        <f t="shared" si="16"/>
        <v/>
      </c>
      <c r="L475" s="125">
        <f t="shared" si="17"/>
        <v>0</v>
      </c>
      <c r="M475" s="126" t="str">
        <f>IF(I475="","",_xlfn.XLOOKUP($I475,各类选项!$N$2:$N$22,各类选项!O$2:O$22))</f>
        <v/>
      </c>
      <c r="N475" s="139"/>
      <c r="O475" s="129"/>
      <c r="P475" s="130"/>
      <c r="Q475" s="130"/>
      <c r="R475" s="130"/>
      <c r="S475" s="130"/>
      <c r="T475" s="130"/>
      <c r="U475" s="126" t="str">
        <f>IF(I475="","",_xlfn.XLOOKUP($I475,各类选项!$N$2:$N$22,各类选项!P$2:P$22))</f>
        <v/>
      </c>
      <c r="V475" s="139"/>
      <c r="W475" s="127"/>
      <c r="X475" s="128"/>
      <c r="Y475" s="128"/>
      <c r="Z475" s="128"/>
      <c r="AA475" s="128"/>
      <c r="AB475" s="128"/>
      <c r="AC475" s="126" t="str">
        <f>IF(I475="","",_xlfn.XLOOKUP($I475,各类选项!$N$2:$N$22,各类选项!Q$2:Q$22))</f>
        <v/>
      </c>
      <c r="AD475" s="139"/>
      <c r="AE475" s="129"/>
      <c r="AF475" s="130"/>
      <c r="AG475" s="130"/>
      <c r="AH475" s="130"/>
      <c r="AI475" s="130"/>
      <c r="AJ475" s="130"/>
      <c r="AK475" s="126" t="str">
        <f>IF(I475="","",_xlfn.XLOOKUP($I475,各类选项!$N$2:$N$22,各类选项!R$2:R$22))</f>
        <v/>
      </c>
      <c r="AL475" s="139"/>
      <c r="AM475" s="127"/>
      <c r="AN475" s="128"/>
      <c r="AO475" s="128"/>
      <c r="AP475" s="128"/>
      <c r="AQ475" s="128"/>
      <c r="AR475" s="128"/>
      <c r="AS475" s="126" t="str">
        <f>IF(原始数据!L475="","",原始数据!L475)</f>
        <v/>
      </c>
      <c r="AT475" s="126" t="str">
        <f>IF(原始数据!AZ475="","",原始数据!AZ475)</f>
        <v/>
      </c>
      <c r="AU475" s="137"/>
      <c r="AV475" s="137"/>
      <c r="AW475" s="137"/>
      <c r="AX475" s="137"/>
      <c r="AY475" s="138"/>
      <c r="AZ475" s="133"/>
      <c r="BA475" s="133"/>
      <c r="BB475" s="95"/>
      <c r="BC475" s="95"/>
    </row>
    <row r="476" spans="1:55">
      <c r="A476" s="115">
        <f>输入错误检查!B475+_xlfn.IFS(K476="",0,K476=0,0,K476=1,1)</f>
        <v>0</v>
      </c>
      <c r="C476" s="125" t="str">
        <f>IF(原始数据!B476="","",原始数据!B476)</f>
        <v/>
      </c>
      <c r="D476" s="125" t="str">
        <f>IF(原始数据!C476="","",原始数据!C476)</f>
        <v/>
      </c>
      <c r="E476" s="125" t="str">
        <f>IF(原始数据!D476="","",原始数据!D476)</f>
        <v/>
      </c>
      <c r="F476" s="125" t="str">
        <f>IF(原始数据!E476="","",原始数据!E476)</f>
        <v/>
      </c>
      <c r="G476" s="125" t="str">
        <f>IF(原始数据!F476="","",原始数据!F476)</f>
        <v/>
      </c>
      <c r="H476" s="125">
        <f>IF(原始数据!G476="","",原始数据!G476)</f>
        <v>3</v>
      </c>
      <c r="I476" s="125" t="str">
        <f>原始数据!J476</f>
        <v/>
      </c>
      <c r="J476" s="125" t="str">
        <f>IF((原始数据!V476)="","",4-原始数据!V476)</f>
        <v/>
      </c>
      <c r="K476" s="125" t="str">
        <f t="shared" si="16"/>
        <v/>
      </c>
      <c r="L476" s="125">
        <f t="shared" si="17"/>
        <v>0</v>
      </c>
      <c r="M476" s="126" t="str">
        <f>IF(I476="","",_xlfn.XLOOKUP($I476,各类选项!$N$2:$N$22,各类选项!O$2:O$22))</f>
        <v/>
      </c>
      <c r="N476" s="139"/>
      <c r="O476" s="129"/>
      <c r="P476" s="130"/>
      <c r="Q476" s="130"/>
      <c r="R476" s="130"/>
      <c r="S476" s="130"/>
      <c r="T476" s="130"/>
      <c r="U476" s="126" t="str">
        <f>IF(I476="","",_xlfn.XLOOKUP($I476,各类选项!$N$2:$N$22,各类选项!P$2:P$22))</f>
        <v/>
      </c>
      <c r="V476" s="139"/>
      <c r="W476" s="127"/>
      <c r="X476" s="128"/>
      <c r="Y476" s="128"/>
      <c r="Z476" s="128"/>
      <c r="AA476" s="128"/>
      <c r="AB476" s="128"/>
      <c r="AC476" s="126" t="str">
        <f>IF(I476="","",_xlfn.XLOOKUP($I476,各类选项!$N$2:$N$22,各类选项!Q$2:Q$22))</f>
        <v/>
      </c>
      <c r="AD476" s="139"/>
      <c r="AE476" s="129"/>
      <c r="AF476" s="130"/>
      <c r="AG476" s="130"/>
      <c r="AH476" s="130"/>
      <c r="AI476" s="130"/>
      <c r="AJ476" s="130"/>
      <c r="AK476" s="126" t="str">
        <f>IF(I476="","",_xlfn.XLOOKUP($I476,各类选项!$N$2:$N$22,各类选项!R$2:R$22))</f>
        <v/>
      </c>
      <c r="AL476" s="139"/>
      <c r="AM476" s="127"/>
      <c r="AN476" s="128"/>
      <c r="AO476" s="128"/>
      <c r="AP476" s="128"/>
      <c r="AQ476" s="128"/>
      <c r="AR476" s="128"/>
      <c r="AS476" s="126" t="str">
        <f>IF(原始数据!L476="","",原始数据!L476)</f>
        <v/>
      </c>
      <c r="AT476" s="126" t="str">
        <f>IF(原始数据!AZ476="","",原始数据!AZ476)</f>
        <v/>
      </c>
      <c r="AU476" s="137"/>
      <c r="AV476" s="137"/>
      <c r="AW476" s="137"/>
      <c r="AX476" s="137"/>
      <c r="AY476" s="138"/>
      <c r="AZ476" s="133"/>
      <c r="BA476" s="133"/>
      <c r="BB476" s="95"/>
      <c r="BC476" s="95"/>
    </row>
    <row r="477" spans="1:55">
      <c r="A477" s="115">
        <f>输入错误检查!B476+_xlfn.IFS(K477="",0,K477=0,0,K477=1,1)</f>
        <v>0</v>
      </c>
      <c r="C477" s="125" t="str">
        <f>IF(原始数据!B477="","",原始数据!B477)</f>
        <v/>
      </c>
      <c r="D477" s="125" t="str">
        <f>IF(原始数据!C477="","",原始数据!C477)</f>
        <v/>
      </c>
      <c r="E477" s="125" t="str">
        <f>IF(原始数据!D477="","",原始数据!D477)</f>
        <v/>
      </c>
      <c r="F477" s="125" t="str">
        <f>IF(原始数据!E477="","",原始数据!E477)</f>
        <v/>
      </c>
      <c r="G477" s="125" t="str">
        <f>IF(原始数据!F477="","",原始数据!F477)</f>
        <v/>
      </c>
      <c r="H477" s="125">
        <f>IF(原始数据!G477="","",原始数据!G477)</f>
        <v>4</v>
      </c>
      <c r="I477" s="125" t="str">
        <f>原始数据!J477</f>
        <v/>
      </c>
      <c r="J477" s="125" t="str">
        <f>IF((原始数据!V477)="","",4-原始数据!V477)</f>
        <v/>
      </c>
      <c r="K477" s="125" t="str">
        <f t="shared" si="16"/>
        <v/>
      </c>
      <c r="L477" s="125">
        <f t="shared" si="17"/>
        <v>0</v>
      </c>
      <c r="M477" s="126" t="str">
        <f>IF(I477="","",_xlfn.XLOOKUP($I477,各类选项!$N$2:$N$22,各类选项!O$2:O$22))</f>
        <v/>
      </c>
      <c r="N477" s="139"/>
      <c r="O477" s="129"/>
      <c r="P477" s="130"/>
      <c r="Q477" s="130"/>
      <c r="R477" s="130"/>
      <c r="S477" s="130"/>
      <c r="T477" s="130"/>
      <c r="U477" s="126" t="str">
        <f>IF(I477="","",_xlfn.XLOOKUP($I477,各类选项!$N$2:$N$22,各类选项!P$2:P$22))</f>
        <v/>
      </c>
      <c r="V477" s="139"/>
      <c r="W477" s="127"/>
      <c r="X477" s="128"/>
      <c r="Y477" s="128"/>
      <c r="Z477" s="128"/>
      <c r="AA477" s="128"/>
      <c r="AB477" s="128"/>
      <c r="AC477" s="126" t="str">
        <f>IF(I477="","",_xlfn.XLOOKUP($I477,各类选项!$N$2:$N$22,各类选项!Q$2:Q$22))</f>
        <v/>
      </c>
      <c r="AD477" s="139"/>
      <c r="AE477" s="129"/>
      <c r="AF477" s="130"/>
      <c r="AG477" s="130"/>
      <c r="AH477" s="130"/>
      <c r="AI477" s="130"/>
      <c r="AJ477" s="130"/>
      <c r="AK477" s="126" t="str">
        <f>IF(I477="","",_xlfn.XLOOKUP($I477,各类选项!$N$2:$N$22,各类选项!R$2:R$22))</f>
        <v/>
      </c>
      <c r="AL477" s="139"/>
      <c r="AM477" s="127"/>
      <c r="AN477" s="128"/>
      <c r="AO477" s="128"/>
      <c r="AP477" s="128"/>
      <c r="AQ477" s="128"/>
      <c r="AR477" s="128"/>
      <c r="AS477" s="126" t="str">
        <f>IF(原始数据!L477="","",原始数据!L477)</f>
        <v/>
      </c>
      <c r="AT477" s="126" t="str">
        <f>IF(原始数据!AZ477="","",原始数据!AZ477)</f>
        <v/>
      </c>
      <c r="AU477" s="137"/>
      <c r="AV477" s="137"/>
      <c r="AW477" s="137"/>
      <c r="AX477" s="137"/>
      <c r="AY477" s="138"/>
      <c r="AZ477" s="133"/>
      <c r="BA477" s="133"/>
      <c r="BB477" s="95"/>
      <c r="BC477" s="95"/>
    </row>
    <row r="478" spans="1:55">
      <c r="A478" s="115">
        <f>输入错误检查!B477+_xlfn.IFS(K478="",0,K478=0,0,K478=1,1)</f>
        <v>0</v>
      </c>
      <c r="C478" s="125" t="str">
        <f>IF(原始数据!B478="","",原始数据!B478)</f>
        <v/>
      </c>
      <c r="D478" s="125" t="str">
        <f>IF(原始数据!C478="","",原始数据!C478)</f>
        <v/>
      </c>
      <c r="E478" s="125" t="str">
        <f>IF(原始数据!D478="","",原始数据!D478)</f>
        <v/>
      </c>
      <c r="F478" s="125" t="str">
        <f>IF(原始数据!E478="","",原始数据!E478)</f>
        <v/>
      </c>
      <c r="G478" s="125" t="str">
        <f>IF(原始数据!F478="","",原始数据!F478)</f>
        <v/>
      </c>
      <c r="H478" s="125">
        <f>IF(原始数据!G478="","",原始数据!G478)</f>
        <v>4</v>
      </c>
      <c r="I478" s="125" t="str">
        <f>原始数据!J478</f>
        <v/>
      </c>
      <c r="J478" s="125" t="str">
        <f>IF((原始数据!V478)="","",4-原始数据!V478)</f>
        <v/>
      </c>
      <c r="K478" s="125" t="str">
        <f t="shared" si="16"/>
        <v/>
      </c>
      <c r="L478" s="125">
        <f t="shared" si="17"/>
        <v>0</v>
      </c>
      <c r="M478" s="126" t="str">
        <f>IF(I478="","",_xlfn.XLOOKUP($I478,各类选项!$N$2:$N$22,各类选项!O$2:O$22))</f>
        <v/>
      </c>
      <c r="N478" s="139"/>
      <c r="O478" s="129"/>
      <c r="P478" s="130"/>
      <c r="Q478" s="130"/>
      <c r="R478" s="130"/>
      <c r="S478" s="130"/>
      <c r="T478" s="130"/>
      <c r="U478" s="126" t="str">
        <f>IF(I478="","",_xlfn.XLOOKUP($I478,各类选项!$N$2:$N$22,各类选项!P$2:P$22))</f>
        <v/>
      </c>
      <c r="V478" s="139"/>
      <c r="W478" s="127"/>
      <c r="X478" s="128"/>
      <c r="Y478" s="128"/>
      <c r="Z478" s="128"/>
      <c r="AA478" s="128"/>
      <c r="AB478" s="128"/>
      <c r="AC478" s="126" t="str">
        <f>IF(I478="","",_xlfn.XLOOKUP($I478,各类选项!$N$2:$N$22,各类选项!Q$2:Q$22))</f>
        <v/>
      </c>
      <c r="AD478" s="139"/>
      <c r="AE478" s="129"/>
      <c r="AF478" s="130"/>
      <c r="AG478" s="130"/>
      <c r="AH478" s="130"/>
      <c r="AI478" s="130"/>
      <c r="AJ478" s="130"/>
      <c r="AK478" s="126" t="str">
        <f>IF(I478="","",_xlfn.XLOOKUP($I478,各类选项!$N$2:$N$22,各类选项!R$2:R$22))</f>
        <v/>
      </c>
      <c r="AL478" s="139"/>
      <c r="AM478" s="127"/>
      <c r="AN478" s="128"/>
      <c r="AO478" s="128"/>
      <c r="AP478" s="128"/>
      <c r="AQ478" s="128"/>
      <c r="AR478" s="128"/>
      <c r="AS478" s="126" t="str">
        <f>IF(原始数据!L478="","",原始数据!L478)</f>
        <v/>
      </c>
      <c r="AT478" s="126" t="str">
        <f>IF(原始数据!AZ478="","",原始数据!AZ478)</f>
        <v/>
      </c>
      <c r="AU478" s="137"/>
      <c r="AV478" s="137"/>
      <c r="AW478" s="137"/>
      <c r="AX478" s="137"/>
      <c r="AY478" s="138"/>
      <c r="AZ478" s="133"/>
      <c r="BA478" s="133"/>
      <c r="BB478" s="95"/>
      <c r="BC478" s="95"/>
    </row>
    <row r="479" spans="1:55">
      <c r="A479" s="115">
        <f>输入错误检查!B478+_xlfn.IFS(K479="",0,K479=0,0,K479=1,1)</f>
        <v>0</v>
      </c>
      <c r="C479" s="125" t="str">
        <f>IF(原始数据!B479="","",原始数据!B479)</f>
        <v/>
      </c>
      <c r="D479" s="125" t="str">
        <f>IF(原始数据!C479="","",原始数据!C479)</f>
        <v/>
      </c>
      <c r="E479" s="125" t="str">
        <f>IF(原始数据!D479="","",原始数据!D479)</f>
        <v/>
      </c>
      <c r="F479" s="125" t="str">
        <f>IF(原始数据!E479="","",原始数据!E479)</f>
        <v/>
      </c>
      <c r="G479" s="125" t="str">
        <f>IF(原始数据!F479="","",原始数据!F479)</f>
        <v/>
      </c>
      <c r="H479" s="125">
        <f>IF(原始数据!G479="","",原始数据!G479)</f>
        <v>5</v>
      </c>
      <c r="I479" s="125" t="str">
        <f>原始数据!J479</f>
        <v/>
      </c>
      <c r="J479" s="125" t="str">
        <f>IF((原始数据!V479)="","",4-原始数据!V479)</f>
        <v/>
      </c>
      <c r="K479" s="125" t="str">
        <f t="shared" si="16"/>
        <v/>
      </c>
      <c r="L479" s="125">
        <f t="shared" si="17"/>
        <v>0</v>
      </c>
      <c r="M479" s="126" t="str">
        <f>IF(I479="","",_xlfn.XLOOKUP($I479,各类选项!$N$2:$N$22,各类选项!O$2:O$22))</f>
        <v/>
      </c>
      <c r="N479" s="139"/>
      <c r="O479" s="129"/>
      <c r="P479" s="130"/>
      <c r="Q479" s="130"/>
      <c r="R479" s="130"/>
      <c r="S479" s="130"/>
      <c r="T479" s="130"/>
      <c r="U479" s="126" t="str">
        <f>IF(I479="","",_xlfn.XLOOKUP($I479,各类选项!$N$2:$N$22,各类选项!P$2:P$22))</f>
        <v/>
      </c>
      <c r="V479" s="139"/>
      <c r="W479" s="127"/>
      <c r="X479" s="128"/>
      <c r="Y479" s="128"/>
      <c r="Z479" s="128"/>
      <c r="AA479" s="128"/>
      <c r="AB479" s="128"/>
      <c r="AC479" s="126" t="str">
        <f>IF(I479="","",_xlfn.XLOOKUP($I479,各类选项!$N$2:$N$22,各类选项!Q$2:Q$22))</f>
        <v/>
      </c>
      <c r="AD479" s="139"/>
      <c r="AE479" s="129"/>
      <c r="AF479" s="130"/>
      <c r="AG479" s="130"/>
      <c r="AH479" s="130"/>
      <c r="AI479" s="130"/>
      <c r="AJ479" s="130"/>
      <c r="AK479" s="126" t="str">
        <f>IF(I479="","",_xlfn.XLOOKUP($I479,各类选项!$N$2:$N$22,各类选项!R$2:R$22))</f>
        <v/>
      </c>
      <c r="AL479" s="139"/>
      <c r="AM479" s="127"/>
      <c r="AN479" s="128"/>
      <c r="AO479" s="128"/>
      <c r="AP479" s="128"/>
      <c r="AQ479" s="128"/>
      <c r="AR479" s="128"/>
      <c r="AS479" s="126" t="str">
        <f>IF(原始数据!L479="","",原始数据!L479)</f>
        <v/>
      </c>
      <c r="AT479" s="126" t="str">
        <f>IF(原始数据!AZ479="","",原始数据!AZ479)</f>
        <v/>
      </c>
      <c r="AU479" s="137"/>
      <c r="AV479" s="137"/>
      <c r="AW479" s="137"/>
      <c r="AX479" s="137"/>
      <c r="AY479" s="138"/>
      <c r="AZ479" s="133"/>
      <c r="BA479" s="133"/>
    </row>
    <row r="480" spans="1:55">
      <c r="A480" s="115">
        <f>输入错误检查!B479+_xlfn.IFS(K480="",0,K480=0,0,K480=1,1)</f>
        <v>0</v>
      </c>
      <c r="C480" s="125" t="str">
        <f>IF(原始数据!B480="","",原始数据!B480)</f>
        <v/>
      </c>
      <c r="D480" s="125" t="str">
        <f>IF(原始数据!C480="","",原始数据!C480)</f>
        <v/>
      </c>
      <c r="E480" s="125" t="str">
        <f>IF(原始数据!D480="","",原始数据!D480)</f>
        <v/>
      </c>
      <c r="F480" s="125" t="str">
        <f>IF(原始数据!E480="","",原始数据!E480)</f>
        <v/>
      </c>
      <c r="G480" s="125" t="str">
        <f>IF(原始数据!F480="","",原始数据!F480)</f>
        <v/>
      </c>
      <c r="H480" s="125">
        <f>IF(原始数据!G480="","",原始数据!G480)</f>
        <v>5</v>
      </c>
      <c r="I480" s="125" t="str">
        <f>原始数据!J480</f>
        <v/>
      </c>
      <c r="J480" s="125" t="str">
        <f>IF((原始数据!V480)="","",4-原始数据!V480)</f>
        <v/>
      </c>
      <c r="K480" s="125" t="str">
        <f t="shared" si="16"/>
        <v/>
      </c>
      <c r="L480" s="125">
        <f t="shared" si="17"/>
        <v>0</v>
      </c>
      <c r="M480" s="126" t="str">
        <f>IF(I480="","",_xlfn.XLOOKUP($I480,各类选项!$N$2:$N$22,各类选项!O$2:O$22))</f>
        <v/>
      </c>
      <c r="N480" s="139"/>
      <c r="O480" s="129"/>
      <c r="P480" s="130"/>
      <c r="Q480" s="130"/>
      <c r="R480" s="130"/>
      <c r="S480" s="130"/>
      <c r="T480" s="130"/>
      <c r="U480" s="126" t="str">
        <f>IF(I480="","",_xlfn.XLOOKUP($I480,各类选项!$N$2:$N$22,各类选项!P$2:P$22))</f>
        <v/>
      </c>
      <c r="V480" s="139"/>
      <c r="W480" s="127"/>
      <c r="X480" s="128"/>
      <c r="Y480" s="128"/>
      <c r="Z480" s="128"/>
      <c r="AA480" s="128"/>
      <c r="AB480" s="128"/>
      <c r="AC480" s="126" t="str">
        <f>IF(I480="","",_xlfn.XLOOKUP($I480,各类选项!$N$2:$N$22,各类选项!Q$2:Q$22))</f>
        <v/>
      </c>
      <c r="AD480" s="139"/>
      <c r="AE480" s="129"/>
      <c r="AF480" s="130"/>
      <c r="AG480" s="130"/>
      <c r="AH480" s="130"/>
      <c r="AI480" s="130"/>
      <c r="AJ480" s="130"/>
      <c r="AK480" s="126" t="str">
        <f>IF(I480="","",_xlfn.XLOOKUP($I480,各类选项!$N$2:$N$22,各类选项!R$2:R$22))</f>
        <v/>
      </c>
      <c r="AL480" s="139"/>
      <c r="AM480" s="127"/>
      <c r="AN480" s="128"/>
      <c r="AO480" s="128"/>
      <c r="AP480" s="128"/>
      <c r="AQ480" s="128"/>
      <c r="AR480" s="128"/>
      <c r="AS480" s="126" t="str">
        <f>IF(原始数据!L480="","",原始数据!L480)</f>
        <v/>
      </c>
      <c r="AT480" s="126" t="str">
        <f>IF(原始数据!AZ480="","",原始数据!AZ480)</f>
        <v/>
      </c>
      <c r="AU480" s="137"/>
      <c r="AV480" s="137"/>
      <c r="AW480" s="137"/>
      <c r="AX480" s="137"/>
      <c r="AY480" s="138"/>
      <c r="AZ480" s="133"/>
      <c r="BA480" s="133"/>
    </row>
    <row r="481" spans="1:55">
      <c r="A481" s="115">
        <f>输入错误检查!B480+_xlfn.IFS(K481="",0,K481=0,0,K481=1,1)</f>
        <v>0</v>
      </c>
      <c r="C481" s="125" t="str">
        <f>IF(原始数据!B481="","",原始数据!B481)</f>
        <v/>
      </c>
      <c r="D481" s="125" t="str">
        <f>IF(原始数据!C481="","",原始数据!C481)</f>
        <v/>
      </c>
      <c r="E481" s="125" t="str">
        <f>IF(原始数据!D481="","",原始数据!D481)</f>
        <v/>
      </c>
      <c r="F481" s="125" t="str">
        <f>IF(原始数据!E481="","",原始数据!E481)</f>
        <v/>
      </c>
      <c r="G481" s="125" t="str">
        <f>IF(原始数据!F481="","",原始数据!F481)</f>
        <v/>
      </c>
      <c r="H481" s="125" t="str">
        <f>IF(原始数据!G481="","",原始数据!G481)</f>
        <v>加</v>
      </c>
      <c r="I481" s="125" t="str">
        <f>原始数据!J481</f>
        <v/>
      </c>
      <c r="J481" s="125" t="str">
        <f>IF((原始数据!V481)="","",4-原始数据!V481)</f>
        <v/>
      </c>
      <c r="K481" s="125" t="str">
        <f t="shared" si="16"/>
        <v/>
      </c>
      <c r="L481" s="125">
        <f t="shared" si="17"/>
        <v>0</v>
      </c>
      <c r="M481" s="126" t="str">
        <f>IF(I481="","",_xlfn.XLOOKUP($I481,各类选项!$N$2:$N$22,各类选项!O$2:O$22))</f>
        <v/>
      </c>
      <c r="N481" s="139"/>
      <c r="O481" s="129"/>
      <c r="P481" s="130"/>
      <c r="Q481" s="130"/>
      <c r="R481" s="130"/>
      <c r="S481" s="130"/>
      <c r="T481" s="130"/>
      <c r="U481" s="126" t="str">
        <f>IF(I481="","",_xlfn.XLOOKUP($I481,各类选项!$N$2:$N$22,各类选项!P$2:P$22))</f>
        <v/>
      </c>
      <c r="V481" s="139"/>
      <c r="W481" s="127"/>
      <c r="X481" s="128"/>
      <c r="Y481" s="128"/>
      <c r="Z481" s="128"/>
      <c r="AA481" s="128"/>
      <c r="AB481" s="128"/>
      <c r="AC481" s="126" t="str">
        <f>IF(I481="","",_xlfn.XLOOKUP($I481,各类选项!$N$2:$N$22,各类选项!Q$2:Q$22))</f>
        <v/>
      </c>
      <c r="AD481" s="139"/>
      <c r="AE481" s="129"/>
      <c r="AF481" s="130"/>
      <c r="AG481" s="130"/>
      <c r="AH481" s="130"/>
      <c r="AI481" s="130"/>
      <c r="AJ481" s="130"/>
      <c r="AK481" s="126" t="str">
        <f>IF(I481="","",_xlfn.XLOOKUP($I481,各类选项!$N$2:$N$22,各类选项!R$2:R$22))</f>
        <v/>
      </c>
      <c r="AL481" s="139"/>
      <c r="AM481" s="127"/>
      <c r="AN481" s="128"/>
      <c r="AO481" s="128"/>
      <c r="AP481" s="128"/>
      <c r="AQ481" s="128"/>
      <c r="AR481" s="128"/>
      <c r="AS481" s="126" t="str">
        <f>IF(原始数据!L481="","",原始数据!L481)</f>
        <v/>
      </c>
      <c r="AT481" s="126" t="str">
        <f>IF(原始数据!AZ481="","",原始数据!AZ481)</f>
        <v/>
      </c>
      <c r="AU481" s="137"/>
      <c r="AV481" s="137"/>
      <c r="AW481" s="137"/>
      <c r="AX481" s="137"/>
      <c r="AY481" s="138"/>
      <c r="AZ481" s="133"/>
      <c r="BA481" s="133"/>
    </row>
    <row r="482" spans="1:55">
      <c r="A482" s="115">
        <f>输入错误检查!B481+_xlfn.IFS(K482="",0,K482=0,0,K482=1,1)</f>
        <v>0</v>
      </c>
      <c r="C482" s="125" t="str">
        <f>IF(原始数据!B482="","",原始数据!B482)</f>
        <v/>
      </c>
      <c r="D482" s="125" t="str">
        <f>IF(原始数据!C482="","",原始数据!C482)</f>
        <v/>
      </c>
      <c r="E482" s="125" t="str">
        <f>IF(原始数据!D482="","",原始数据!D482)</f>
        <v/>
      </c>
      <c r="F482" s="125" t="str">
        <f>IF(原始数据!E482="","",原始数据!E482)</f>
        <v/>
      </c>
      <c r="G482" s="125" t="str">
        <f>IF(原始数据!F482="","",原始数据!F482)</f>
        <v/>
      </c>
      <c r="H482" s="125" t="str">
        <f>IF(原始数据!G482="","",原始数据!G482)</f>
        <v>加</v>
      </c>
      <c r="I482" s="125" t="str">
        <f>原始数据!J482</f>
        <v/>
      </c>
      <c r="J482" s="125" t="str">
        <f>IF((原始数据!V482)="","",4-原始数据!V482)</f>
        <v/>
      </c>
      <c r="K482" s="125" t="str">
        <f t="shared" si="16"/>
        <v/>
      </c>
      <c r="L482" s="125">
        <f t="shared" si="17"/>
        <v>0</v>
      </c>
      <c r="M482" s="126" t="str">
        <f>IF(I482="","",_xlfn.XLOOKUP($I482,各类选项!$N$2:$N$22,各类选项!O$2:O$22))</f>
        <v/>
      </c>
      <c r="N482" s="139"/>
      <c r="O482" s="129"/>
      <c r="P482" s="130"/>
      <c r="Q482" s="130"/>
      <c r="R482" s="130"/>
      <c r="S482" s="130"/>
      <c r="T482" s="130"/>
      <c r="U482" s="126" t="str">
        <f>IF(I482="","",_xlfn.XLOOKUP($I482,各类选项!$N$2:$N$22,各类选项!P$2:P$22))</f>
        <v/>
      </c>
      <c r="V482" s="139"/>
      <c r="W482" s="127"/>
      <c r="X482" s="128"/>
      <c r="Y482" s="128"/>
      <c r="Z482" s="128"/>
      <c r="AA482" s="128"/>
      <c r="AB482" s="128"/>
      <c r="AC482" s="126" t="str">
        <f>IF(I482="","",_xlfn.XLOOKUP($I482,各类选项!$N$2:$N$22,各类选项!Q$2:Q$22))</f>
        <v/>
      </c>
      <c r="AD482" s="139"/>
      <c r="AE482" s="129"/>
      <c r="AF482" s="130"/>
      <c r="AG482" s="130"/>
      <c r="AH482" s="130"/>
      <c r="AI482" s="130"/>
      <c r="AJ482" s="130"/>
      <c r="AK482" s="126" t="str">
        <f>IF(I482="","",_xlfn.XLOOKUP($I482,各类选项!$N$2:$N$22,各类选项!R$2:R$22))</f>
        <v/>
      </c>
      <c r="AL482" s="139"/>
      <c r="AM482" s="127"/>
      <c r="AN482" s="128"/>
      <c r="AO482" s="128"/>
      <c r="AP482" s="128"/>
      <c r="AQ482" s="128"/>
      <c r="AR482" s="128"/>
      <c r="AS482" s="126" t="str">
        <f>IF(原始数据!L482="","",原始数据!L482)</f>
        <v/>
      </c>
      <c r="AT482" s="126" t="str">
        <f>IF(原始数据!AZ482="","",原始数据!AZ482)</f>
        <v/>
      </c>
      <c r="AU482" s="137"/>
      <c r="AV482" s="137"/>
      <c r="AW482" s="137"/>
      <c r="AX482" s="137"/>
      <c r="AY482" s="138"/>
      <c r="AZ482" s="133"/>
      <c r="BA482" s="133"/>
    </row>
    <row r="483" spans="1:55">
      <c r="A483" s="115">
        <f>输入错误检查!B482+_xlfn.IFS(K483="",0,K483=0,0,K483=1,1)</f>
        <v>0</v>
      </c>
      <c r="C483" s="125" t="str">
        <f>IF(原始数据!B483="","",原始数据!B483)</f>
        <v/>
      </c>
      <c r="D483" s="125" t="str">
        <f>IF(原始数据!C483="","",原始数据!C483)</f>
        <v/>
      </c>
      <c r="E483" s="125" t="str">
        <f>IF(原始数据!D483="","",原始数据!D483)</f>
        <v/>
      </c>
      <c r="F483" s="125" t="str">
        <f>IF(原始数据!E483="","",原始数据!E483)</f>
        <v/>
      </c>
      <c r="G483" s="125" t="str">
        <f>IF(原始数据!F483="","",原始数据!F483)</f>
        <v/>
      </c>
      <c r="H483" s="125">
        <f>IF(原始数据!G483="","",原始数据!G483)</f>
        <v>1</v>
      </c>
      <c r="I483" s="125" t="str">
        <f>原始数据!J483</f>
        <v/>
      </c>
      <c r="J483" s="125" t="str">
        <f>IF((原始数据!V483)="","",4-原始数据!V483)</f>
        <v/>
      </c>
      <c r="K483" s="125" t="str">
        <f t="shared" si="16"/>
        <v/>
      </c>
      <c r="L483" s="125">
        <f t="shared" si="17"/>
        <v>0</v>
      </c>
      <c r="M483" s="126" t="str">
        <f>IF(I483="","",_xlfn.XLOOKUP($I483,各类选项!$N$2:$N$22,各类选项!O$2:O$22))</f>
        <v/>
      </c>
      <c r="N483" s="126"/>
      <c r="O483" s="127"/>
      <c r="P483" s="128"/>
      <c r="Q483" s="128"/>
      <c r="R483" s="128"/>
      <c r="S483" s="128"/>
      <c r="T483" s="128"/>
      <c r="U483" s="126" t="str">
        <f>IF(I483="","",_xlfn.XLOOKUP($I483,各类选项!$N$2:$N$22,各类选项!P$2:P$22))</f>
        <v/>
      </c>
      <c r="V483" s="126"/>
      <c r="W483" s="129"/>
      <c r="X483" s="130"/>
      <c r="Y483" s="130"/>
      <c r="Z483" s="130"/>
      <c r="AA483" s="130"/>
      <c r="AB483" s="130"/>
      <c r="AC483" s="126" t="str">
        <f>IF(I483="","",_xlfn.XLOOKUP($I483,各类选项!$N$2:$N$22,各类选项!Q$2:Q$22))</f>
        <v/>
      </c>
      <c r="AD483" s="126"/>
      <c r="AE483" s="127"/>
      <c r="AF483" s="128"/>
      <c r="AG483" s="128"/>
      <c r="AH483" s="128"/>
      <c r="AI483" s="128"/>
      <c r="AJ483" s="128"/>
      <c r="AK483" s="126" t="str">
        <f>IF(I483="","",_xlfn.XLOOKUP($I483,各类选项!$N$2:$N$22,各类选项!R$2:R$22))</f>
        <v/>
      </c>
      <c r="AL483" s="126"/>
      <c r="AM483" s="129"/>
      <c r="AN483" s="130"/>
      <c r="AO483" s="130"/>
      <c r="AP483" s="130"/>
      <c r="AQ483" s="130"/>
      <c r="AR483" s="130"/>
      <c r="AS483" s="126" t="str">
        <f>IF(原始数据!L483="","",原始数据!L483)</f>
        <v/>
      </c>
      <c r="AT483" s="126" t="str">
        <f>IF(原始数据!AZ483="","",原始数据!AZ483)</f>
        <v/>
      </c>
      <c r="AU483" s="131"/>
      <c r="AV483" s="131"/>
      <c r="AW483" s="131"/>
      <c r="AX483" s="131"/>
      <c r="AY483" s="132"/>
      <c r="AZ483" s="133"/>
      <c r="BA483" s="133"/>
      <c r="BB483" s="134"/>
      <c r="BC483" s="134"/>
    </row>
    <row r="484" spans="1:55">
      <c r="A484" s="115">
        <f>输入错误检查!B483+_xlfn.IFS(K484="",0,K484=0,0,K484=1,1)</f>
        <v>0</v>
      </c>
      <c r="C484" s="125" t="str">
        <f>IF(原始数据!B484="","",原始数据!B484)</f>
        <v/>
      </c>
      <c r="D484" s="125" t="str">
        <f>IF(原始数据!C484="","",原始数据!C484)</f>
        <v/>
      </c>
      <c r="E484" s="125" t="str">
        <f>IF(原始数据!D484="","",原始数据!D484)</f>
        <v/>
      </c>
      <c r="F484" s="125" t="str">
        <f>IF(原始数据!E484="","",原始数据!E484)</f>
        <v/>
      </c>
      <c r="G484" s="125" t="str">
        <f>IF(原始数据!F484="","",原始数据!F484)</f>
        <v/>
      </c>
      <c r="H484" s="125">
        <f>IF(原始数据!G484="","",原始数据!G484)</f>
        <v>1</v>
      </c>
      <c r="I484" s="125" t="str">
        <f>原始数据!J484</f>
        <v/>
      </c>
      <c r="J484" s="125" t="str">
        <f>IF((原始数据!V484)="","",4-原始数据!V484)</f>
        <v/>
      </c>
      <c r="K484" s="125" t="str">
        <f t="shared" si="16"/>
        <v/>
      </c>
      <c r="L484" s="125">
        <f t="shared" si="17"/>
        <v>0</v>
      </c>
      <c r="M484" s="126" t="str">
        <f>IF(I484="","",_xlfn.XLOOKUP($I484,各类选项!$N$2:$N$22,各类选项!O$2:O$22))</f>
        <v/>
      </c>
      <c r="N484" s="126"/>
      <c r="O484" s="127"/>
      <c r="P484" s="128"/>
      <c r="Q484" s="128"/>
      <c r="R484" s="128"/>
      <c r="S484" s="128"/>
      <c r="T484" s="128"/>
      <c r="U484" s="126" t="str">
        <f>IF(I484="","",_xlfn.XLOOKUP($I484,各类选项!$N$2:$N$22,各类选项!P$2:P$22))</f>
        <v/>
      </c>
      <c r="V484" s="126"/>
      <c r="W484" s="129"/>
      <c r="X484" s="130"/>
      <c r="Y484" s="130"/>
      <c r="Z484" s="130"/>
      <c r="AA484" s="130"/>
      <c r="AB484" s="130"/>
      <c r="AC484" s="126" t="str">
        <f>IF(I484="","",_xlfn.XLOOKUP($I484,各类选项!$N$2:$N$22,各类选项!Q$2:Q$22))</f>
        <v/>
      </c>
      <c r="AD484" s="126"/>
      <c r="AE484" s="127"/>
      <c r="AF484" s="128"/>
      <c r="AG484" s="128"/>
      <c r="AH484" s="128"/>
      <c r="AI484" s="128"/>
      <c r="AJ484" s="128"/>
      <c r="AK484" s="126" t="str">
        <f>IF(I484="","",_xlfn.XLOOKUP($I484,各类选项!$N$2:$N$22,各类选项!R$2:R$22))</f>
        <v/>
      </c>
      <c r="AL484" s="126"/>
      <c r="AM484" s="129"/>
      <c r="AN484" s="130"/>
      <c r="AO484" s="130"/>
      <c r="AP484" s="130"/>
      <c r="AQ484" s="130"/>
      <c r="AR484" s="130"/>
      <c r="AS484" s="126" t="str">
        <f>IF(原始数据!L484="","",原始数据!L484)</f>
        <v/>
      </c>
      <c r="AT484" s="126" t="str">
        <f>IF(原始数据!AZ484="","",原始数据!AZ484)</f>
        <v/>
      </c>
      <c r="AU484" s="131"/>
      <c r="AV484" s="131"/>
      <c r="AW484" s="131"/>
      <c r="AX484" s="131"/>
      <c r="AY484" s="132"/>
      <c r="AZ484" s="133"/>
      <c r="BA484" s="133"/>
      <c r="BB484" s="95"/>
      <c r="BC484" s="95"/>
    </row>
    <row r="485" spans="1:55">
      <c r="A485" s="115">
        <f>输入错误检查!B484+_xlfn.IFS(K485="",0,K485=0,0,K485=1,1)</f>
        <v>0</v>
      </c>
      <c r="C485" s="125" t="str">
        <f>IF(原始数据!B485="","",原始数据!B485)</f>
        <v/>
      </c>
      <c r="D485" s="125" t="str">
        <f>IF(原始数据!C485="","",原始数据!C485)</f>
        <v/>
      </c>
      <c r="E485" s="125" t="str">
        <f>IF(原始数据!D485="","",原始数据!D485)</f>
        <v/>
      </c>
      <c r="F485" s="125" t="str">
        <f>IF(原始数据!E485="","",原始数据!E485)</f>
        <v/>
      </c>
      <c r="G485" s="125" t="str">
        <f>IF(原始数据!F485="","",原始数据!F485)</f>
        <v/>
      </c>
      <c r="H485" s="125">
        <f>IF(原始数据!G485="","",原始数据!G485)</f>
        <v>2</v>
      </c>
      <c r="I485" s="125" t="str">
        <f>原始数据!J485</f>
        <v/>
      </c>
      <c r="J485" s="125" t="str">
        <f>IF((原始数据!V485)="","",4-原始数据!V485)</f>
        <v/>
      </c>
      <c r="K485" s="125" t="str">
        <f t="shared" si="16"/>
        <v/>
      </c>
      <c r="L485" s="125">
        <f t="shared" si="17"/>
        <v>0</v>
      </c>
      <c r="M485" s="126" t="str">
        <f>IF(I485="","",_xlfn.XLOOKUP($I485,各类选项!$N$2:$N$22,各类选项!O$2:O$22))</f>
        <v/>
      </c>
      <c r="N485" s="126"/>
      <c r="O485" s="127"/>
      <c r="P485" s="128"/>
      <c r="Q485" s="128"/>
      <c r="R485" s="128"/>
      <c r="S485" s="128"/>
      <c r="T485" s="128"/>
      <c r="U485" s="126" t="str">
        <f>IF(I485="","",_xlfn.XLOOKUP($I485,各类选项!$N$2:$N$22,各类选项!P$2:P$22))</f>
        <v/>
      </c>
      <c r="V485" s="126"/>
      <c r="W485" s="129"/>
      <c r="X485" s="130"/>
      <c r="Y485" s="130"/>
      <c r="Z485" s="130"/>
      <c r="AA485" s="130"/>
      <c r="AB485" s="130"/>
      <c r="AC485" s="126" t="str">
        <f>IF(I485="","",_xlfn.XLOOKUP($I485,各类选项!$N$2:$N$22,各类选项!Q$2:Q$22))</f>
        <v/>
      </c>
      <c r="AD485" s="126"/>
      <c r="AE485" s="127"/>
      <c r="AF485" s="128"/>
      <c r="AG485" s="128"/>
      <c r="AH485" s="128"/>
      <c r="AI485" s="128"/>
      <c r="AJ485" s="128"/>
      <c r="AK485" s="126" t="str">
        <f>IF(I485="","",_xlfn.XLOOKUP($I485,各类选项!$N$2:$N$22,各类选项!R$2:R$22))</f>
        <v/>
      </c>
      <c r="AL485" s="126"/>
      <c r="AM485" s="129"/>
      <c r="AN485" s="130"/>
      <c r="AO485" s="130"/>
      <c r="AP485" s="130"/>
      <c r="AQ485" s="130"/>
      <c r="AR485" s="130"/>
      <c r="AS485" s="126" t="str">
        <f>IF(原始数据!L485="","",原始数据!L485)</f>
        <v/>
      </c>
      <c r="AT485" s="126" t="str">
        <f>IF(原始数据!AZ485="","",原始数据!AZ485)</f>
        <v/>
      </c>
      <c r="AU485" s="131"/>
      <c r="AV485" s="131"/>
      <c r="AW485" s="131"/>
      <c r="AX485" s="131"/>
      <c r="AY485" s="132"/>
      <c r="AZ485" s="133"/>
      <c r="BA485" s="133"/>
      <c r="BB485" s="95"/>
      <c r="BC485" s="95"/>
    </row>
    <row r="486" spans="1:55">
      <c r="A486" s="115">
        <f>输入错误检查!B485+_xlfn.IFS(K486="",0,K486=0,0,K486=1,1)</f>
        <v>0</v>
      </c>
      <c r="C486" s="125" t="str">
        <f>IF(原始数据!B486="","",原始数据!B486)</f>
        <v/>
      </c>
      <c r="D486" s="125" t="str">
        <f>IF(原始数据!C486="","",原始数据!C486)</f>
        <v/>
      </c>
      <c r="E486" s="125" t="str">
        <f>IF(原始数据!D486="","",原始数据!D486)</f>
        <v/>
      </c>
      <c r="F486" s="125" t="str">
        <f>IF(原始数据!E486="","",原始数据!E486)</f>
        <v/>
      </c>
      <c r="G486" s="125" t="str">
        <f>IF(原始数据!F486="","",原始数据!F486)</f>
        <v/>
      </c>
      <c r="H486" s="125">
        <f>IF(原始数据!G486="","",原始数据!G486)</f>
        <v>2</v>
      </c>
      <c r="I486" s="125" t="str">
        <f>原始数据!J486</f>
        <v/>
      </c>
      <c r="J486" s="125" t="str">
        <f>IF((原始数据!V486)="","",4-原始数据!V486)</f>
        <v/>
      </c>
      <c r="K486" s="125" t="str">
        <f t="shared" si="16"/>
        <v/>
      </c>
      <c r="L486" s="125">
        <f t="shared" si="17"/>
        <v>0</v>
      </c>
      <c r="M486" s="126" t="str">
        <f>IF(I486="","",_xlfn.XLOOKUP($I486,各类选项!$N$2:$N$22,各类选项!O$2:O$22))</f>
        <v/>
      </c>
      <c r="N486" s="126"/>
      <c r="O486" s="127"/>
      <c r="P486" s="128"/>
      <c r="Q486" s="128"/>
      <c r="R486" s="128"/>
      <c r="S486" s="128"/>
      <c r="T486" s="128"/>
      <c r="U486" s="126" t="str">
        <f>IF(I486="","",_xlfn.XLOOKUP($I486,各类选项!$N$2:$N$22,各类选项!P$2:P$22))</f>
        <v/>
      </c>
      <c r="V486" s="126"/>
      <c r="W486" s="129"/>
      <c r="X486" s="130"/>
      <c r="Y486" s="130"/>
      <c r="Z486" s="130"/>
      <c r="AA486" s="130"/>
      <c r="AB486" s="130"/>
      <c r="AC486" s="126" t="str">
        <f>IF(I486="","",_xlfn.XLOOKUP($I486,各类选项!$N$2:$N$22,各类选项!Q$2:Q$22))</f>
        <v/>
      </c>
      <c r="AD486" s="126"/>
      <c r="AE486" s="127"/>
      <c r="AF486" s="128"/>
      <c r="AG486" s="128"/>
      <c r="AH486" s="128"/>
      <c r="AI486" s="128"/>
      <c r="AJ486" s="128"/>
      <c r="AK486" s="126" t="str">
        <f>IF(I486="","",_xlfn.XLOOKUP($I486,各类选项!$N$2:$N$22,各类选项!R$2:R$22))</f>
        <v/>
      </c>
      <c r="AL486" s="126"/>
      <c r="AM486" s="129"/>
      <c r="AN486" s="130"/>
      <c r="AO486" s="130"/>
      <c r="AP486" s="130"/>
      <c r="AQ486" s="130"/>
      <c r="AR486" s="130"/>
      <c r="AS486" s="126" t="str">
        <f>IF(原始数据!L486="","",原始数据!L486)</f>
        <v/>
      </c>
      <c r="AT486" s="126" t="str">
        <f>IF(原始数据!AZ486="","",原始数据!AZ486)</f>
        <v/>
      </c>
      <c r="AU486" s="131"/>
      <c r="AV486" s="131"/>
      <c r="AW486" s="131"/>
      <c r="AX486" s="131"/>
      <c r="AY486" s="132"/>
      <c r="AZ486" s="133"/>
      <c r="BA486" s="133"/>
      <c r="BB486" s="95"/>
      <c r="BC486" s="95"/>
    </row>
    <row r="487" spans="1:55">
      <c r="A487" s="115">
        <f>输入错误检查!B486+_xlfn.IFS(K487="",0,K487=0,0,K487=1,1)</f>
        <v>0</v>
      </c>
      <c r="C487" s="125" t="str">
        <f>IF(原始数据!B487="","",原始数据!B487)</f>
        <v/>
      </c>
      <c r="D487" s="125" t="str">
        <f>IF(原始数据!C487="","",原始数据!C487)</f>
        <v/>
      </c>
      <c r="E487" s="125" t="str">
        <f>IF(原始数据!D487="","",原始数据!D487)</f>
        <v/>
      </c>
      <c r="F487" s="125" t="str">
        <f>IF(原始数据!E487="","",原始数据!E487)</f>
        <v/>
      </c>
      <c r="G487" s="125" t="str">
        <f>IF(原始数据!F487="","",原始数据!F487)</f>
        <v/>
      </c>
      <c r="H487" s="125">
        <f>IF(原始数据!G487="","",原始数据!G487)</f>
        <v>3</v>
      </c>
      <c r="I487" s="125" t="str">
        <f>原始数据!J487</f>
        <v/>
      </c>
      <c r="J487" s="125" t="str">
        <f>IF((原始数据!V487)="","",4-原始数据!V487)</f>
        <v/>
      </c>
      <c r="K487" s="125" t="str">
        <f t="shared" si="16"/>
        <v/>
      </c>
      <c r="L487" s="125">
        <f t="shared" si="17"/>
        <v>0</v>
      </c>
      <c r="M487" s="126" t="str">
        <f>IF(I487="","",_xlfn.XLOOKUP($I487,各类选项!$N$2:$N$22,各类选项!O$2:O$22))</f>
        <v/>
      </c>
      <c r="N487" s="126"/>
      <c r="O487" s="127"/>
      <c r="P487" s="128"/>
      <c r="Q487" s="128"/>
      <c r="R487" s="128"/>
      <c r="S487" s="128"/>
      <c r="T487" s="128"/>
      <c r="U487" s="126" t="str">
        <f>IF(I487="","",_xlfn.XLOOKUP($I487,各类选项!$N$2:$N$22,各类选项!P$2:P$22))</f>
        <v/>
      </c>
      <c r="V487" s="126"/>
      <c r="W487" s="129"/>
      <c r="X487" s="130"/>
      <c r="Y487" s="130"/>
      <c r="Z487" s="130"/>
      <c r="AA487" s="130"/>
      <c r="AB487" s="130"/>
      <c r="AC487" s="126" t="str">
        <f>IF(I487="","",_xlfn.XLOOKUP($I487,各类选项!$N$2:$N$22,各类选项!Q$2:Q$22))</f>
        <v/>
      </c>
      <c r="AD487" s="126"/>
      <c r="AE487" s="127"/>
      <c r="AF487" s="128"/>
      <c r="AG487" s="128"/>
      <c r="AH487" s="128"/>
      <c r="AI487" s="128"/>
      <c r="AJ487" s="128"/>
      <c r="AK487" s="126" t="str">
        <f>IF(I487="","",_xlfn.XLOOKUP($I487,各类选项!$N$2:$N$22,各类选项!R$2:R$22))</f>
        <v/>
      </c>
      <c r="AL487" s="126"/>
      <c r="AM487" s="129"/>
      <c r="AN487" s="130"/>
      <c r="AO487" s="130"/>
      <c r="AP487" s="130"/>
      <c r="AQ487" s="130"/>
      <c r="AR487" s="130"/>
      <c r="AS487" s="126" t="str">
        <f>IF(原始数据!L487="","",原始数据!L487)</f>
        <v/>
      </c>
      <c r="AT487" s="126" t="str">
        <f>IF(原始数据!AZ487="","",原始数据!AZ487)</f>
        <v/>
      </c>
      <c r="AU487" s="131"/>
      <c r="AV487" s="131"/>
      <c r="AW487" s="131"/>
      <c r="AX487" s="131"/>
      <c r="AY487" s="132"/>
      <c r="AZ487" s="133"/>
      <c r="BA487" s="133"/>
      <c r="BB487" s="95"/>
      <c r="BC487" s="95"/>
    </row>
    <row r="488" spans="1:55">
      <c r="A488" s="115">
        <f>输入错误检查!B487+_xlfn.IFS(K488="",0,K488=0,0,K488=1,1)</f>
        <v>0</v>
      </c>
      <c r="C488" s="125" t="str">
        <f>IF(原始数据!B488="","",原始数据!B488)</f>
        <v/>
      </c>
      <c r="D488" s="125" t="str">
        <f>IF(原始数据!C488="","",原始数据!C488)</f>
        <v/>
      </c>
      <c r="E488" s="125" t="str">
        <f>IF(原始数据!D488="","",原始数据!D488)</f>
        <v/>
      </c>
      <c r="F488" s="125" t="str">
        <f>IF(原始数据!E488="","",原始数据!E488)</f>
        <v/>
      </c>
      <c r="G488" s="125" t="str">
        <f>IF(原始数据!F488="","",原始数据!F488)</f>
        <v/>
      </c>
      <c r="H488" s="125">
        <f>IF(原始数据!G488="","",原始数据!G488)</f>
        <v>3</v>
      </c>
      <c r="I488" s="125" t="str">
        <f>原始数据!J488</f>
        <v/>
      </c>
      <c r="J488" s="125" t="str">
        <f>IF((原始数据!V488)="","",4-原始数据!V488)</f>
        <v/>
      </c>
      <c r="K488" s="125" t="str">
        <f t="shared" si="16"/>
        <v/>
      </c>
      <c r="L488" s="125">
        <f t="shared" si="17"/>
        <v>0</v>
      </c>
      <c r="M488" s="126" t="str">
        <f>IF(I488="","",_xlfn.XLOOKUP($I488,各类选项!$N$2:$N$22,各类选项!O$2:O$22))</f>
        <v/>
      </c>
      <c r="N488" s="126"/>
      <c r="O488" s="127"/>
      <c r="P488" s="128"/>
      <c r="Q488" s="128"/>
      <c r="R488" s="128"/>
      <c r="S488" s="128"/>
      <c r="T488" s="128"/>
      <c r="U488" s="126" t="str">
        <f>IF(I488="","",_xlfn.XLOOKUP($I488,各类选项!$N$2:$N$22,各类选项!P$2:P$22))</f>
        <v/>
      </c>
      <c r="V488" s="126"/>
      <c r="W488" s="129"/>
      <c r="X488" s="130"/>
      <c r="Y488" s="130"/>
      <c r="Z488" s="130"/>
      <c r="AA488" s="130"/>
      <c r="AB488" s="130"/>
      <c r="AC488" s="126" t="str">
        <f>IF(I488="","",_xlfn.XLOOKUP($I488,各类选项!$N$2:$N$22,各类选项!Q$2:Q$22))</f>
        <v/>
      </c>
      <c r="AD488" s="126"/>
      <c r="AE488" s="127"/>
      <c r="AF488" s="128"/>
      <c r="AG488" s="128"/>
      <c r="AH488" s="128"/>
      <c r="AI488" s="128"/>
      <c r="AJ488" s="128"/>
      <c r="AK488" s="126" t="str">
        <f>IF(I488="","",_xlfn.XLOOKUP($I488,各类选项!$N$2:$N$22,各类选项!R$2:R$22))</f>
        <v/>
      </c>
      <c r="AL488" s="126"/>
      <c r="AM488" s="129"/>
      <c r="AN488" s="130"/>
      <c r="AO488" s="130"/>
      <c r="AP488" s="130"/>
      <c r="AQ488" s="130"/>
      <c r="AR488" s="130"/>
      <c r="AS488" s="126" t="str">
        <f>IF(原始数据!L488="","",原始数据!L488)</f>
        <v/>
      </c>
      <c r="AT488" s="126" t="str">
        <f>IF(原始数据!AZ488="","",原始数据!AZ488)</f>
        <v/>
      </c>
      <c r="AU488" s="131"/>
      <c r="AV488" s="131"/>
      <c r="AW488" s="131"/>
      <c r="AX488" s="131"/>
      <c r="AY488" s="132"/>
      <c r="AZ488" s="133"/>
      <c r="BA488" s="133"/>
      <c r="BB488" s="95"/>
      <c r="BC488" s="95"/>
    </row>
    <row r="489" spans="1:55">
      <c r="A489" s="115">
        <f>输入错误检查!B488+_xlfn.IFS(K489="",0,K489=0,0,K489=1,1)</f>
        <v>0</v>
      </c>
      <c r="C489" s="125" t="str">
        <f>IF(原始数据!B489="","",原始数据!B489)</f>
        <v/>
      </c>
      <c r="D489" s="125" t="str">
        <f>IF(原始数据!C489="","",原始数据!C489)</f>
        <v/>
      </c>
      <c r="E489" s="125" t="str">
        <f>IF(原始数据!D489="","",原始数据!D489)</f>
        <v/>
      </c>
      <c r="F489" s="125" t="str">
        <f>IF(原始数据!E489="","",原始数据!E489)</f>
        <v/>
      </c>
      <c r="G489" s="125" t="str">
        <f>IF(原始数据!F489="","",原始数据!F489)</f>
        <v/>
      </c>
      <c r="H489" s="125">
        <f>IF(原始数据!G489="","",原始数据!G489)</f>
        <v>4</v>
      </c>
      <c r="I489" s="125" t="str">
        <f>原始数据!J489</f>
        <v/>
      </c>
      <c r="J489" s="125" t="str">
        <f>IF((原始数据!V489)="","",4-原始数据!V489)</f>
        <v/>
      </c>
      <c r="K489" s="125" t="str">
        <f t="shared" si="16"/>
        <v/>
      </c>
      <c r="L489" s="125">
        <f t="shared" si="17"/>
        <v>0</v>
      </c>
      <c r="M489" s="126" t="str">
        <f>IF(I489="","",_xlfn.XLOOKUP($I489,各类选项!$N$2:$N$22,各类选项!O$2:O$22))</f>
        <v/>
      </c>
      <c r="N489" s="126"/>
      <c r="O489" s="127"/>
      <c r="P489" s="128"/>
      <c r="Q489" s="128"/>
      <c r="R489" s="128"/>
      <c r="S489" s="128"/>
      <c r="T489" s="128"/>
      <c r="U489" s="126" t="str">
        <f>IF(I489="","",_xlfn.XLOOKUP($I489,各类选项!$N$2:$N$22,各类选项!P$2:P$22))</f>
        <v/>
      </c>
      <c r="V489" s="126"/>
      <c r="W489" s="129"/>
      <c r="X489" s="130"/>
      <c r="Y489" s="130"/>
      <c r="Z489" s="130"/>
      <c r="AA489" s="130"/>
      <c r="AB489" s="130"/>
      <c r="AC489" s="126" t="str">
        <f>IF(I489="","",_xlfn.XLOOKUP($I489,各类选项!$N$2:$N$22,各类选项!Q$2:Q$22))</f>
        <v/>
      </c>
      <c r="AD489" s="126"/>
      <c r="AE489" s="127"/>
      <c r="AF489" s="128"/>
      <c r="AG489" s="128"/>
      <c r="AH489" s="128"/>
      <c r="AI489" s="128"/>
      <c r="AJ489" s="128"/>
      <c r="AK489" s="126" t="str">
        <f>IF(I489="","",_xlfn.XLOOKUP($I489,各类选项!$N$2:$N$22,各类选项!R$2:R$22))</f>
        <v/>
      </c>
      <c r="AL489" s="126"/>
      <c r="AM489" s="129"/>
      <c r="AN489" s="130"/>
      <c r="AO489" s="130"/>
      <c r="AP489" s="130"/>
      <c r="AQ489" s="130"/>
      <c r="AR489" s="130"/>
      <c r="AS489" s="126" t="str">
        <f>IF(原始数据!L489="","",原始数据!L489)</f>
        <v/>
      </c>
      <c r="AT489" s="126" t="str">
        <f>IF(原始数据!AZ489="","",原始数据!AZ489)</f>
        <v/>
      </c>
      <c r="AU489" s="131"/>
      <c r="AV489" s="131"/>
      <c r="AW489" s="131"/>
      <c r="AX489" s="131"/>
      <c r="AY489" s="132"/>
      <c r="AZ489" s="133"/>
      <c r="BA489" s="133"/>
      <c r="BB489" s="95"/>
      <c r="BC489" s="95"/>
    </row>
    <row r="490" spans="1:55">
      <c r="A490" s="115">
        <f>输入错误检查!B489+_xlfn.IFS(K490="",0,K490=0,0,K490=1,1)</f>
        <v>0</v>
      </c>
      <c r="C490" s="125" t="str">
        <f>IF(原始数据!B490="","",原始数据!B490)</f>
        <v/>
      </c>
      <c r="D490" s="125" t="str">
        <f>IF(原始数据!C490="","",原始数据!C490)</f>
        <v/>
      </c>
      <c r="E490" s="125" t="str">
        <f>IF(原始数据!D490="","",原始数据!D490)</f>
        <v/>
      </c>
      <c r="F490" s="125" t="str">
        <f>IF(原始数据!E490="","",原始数据!E490)</f>
        <v/>
      </c>
      <c r="G490" s="125" t="str">
        <f>IF(原始数据!F490="","",原始数据!F490)</f>
        <v/>
      </c>
      <c r="H490" s="125">
        <f>IF(原始数据!G490="","",原始数据!G490)</f>
        <v>4</v>
      </c>
      <c r="I490" s="125" t="str">
        <f>原始数据!J490</f>
        <v/>
      </c>
      <c r="J490" s="125" t="str">
        <f>IF((原始数据!V490)="","",4-原始数据!V490)</f>
        <v/>
      </c>
      <c r="K490" s="125" t="str">
        <f t="shared" si="16"/>
        <v/>
      </c>
      <c r="L490" s="125">
        <f t="shared" si="17"/>
        <v>0</v>
      </c>
      <c r="M490" s="126" t="str">
        <f>IF(I490="","",_xlfn.XLOOKUP($I490,各类选项!$N$2:$N$22,各类选项!O$2:O$22))</f>
        <v/>
      </c>
      <c r="N490" s="126"/>
      <c r="O490" s="127"/>
      <c r="P490" s="128"/>
      <c r="Q490" s="128"/>
      <c r="R490" s="128"/>
      <c r="S490" s="128"/>
      <c r="T490" s="128"/>
      <c r="U490" s="126" t="str">
        <f>IF(I490="","",_xlfn.XLOOKUP($I490,各类选项!$N$2:$N$22,各类选项!P$2:P$22))</f>
        <v/>
      </c>
      <c r="V490" s="126"/>
      <c r="W490" s="129"/>
      <c r="X490" s="130"/>
      <c r="Y490" s="130"/>
      <c r="Z490" s="130"/>
      <c r="AA490" s="130"/>
      <c r="AB490" s="130"/>
      <c r="AC490" s="126" t="str">
        <f>IF(I490="","",_xlfn.XLOOKUP($I490,各类选项!$N$2:$N$22,各类选项!Q$2:Q$22))</f>
        <v/>
      </c>
      <c r="AD490" s="126"/>
      <c r="AE490" s="127"/>
      <c r="AF490" s="128"/>
      <c r="AG490" s="128"/>
      <c r="AH490" s="128"/>
      <c r="AI490" s="128"/>
      <c r="AJ490" s="128"/>
      <c r="AK490" s="126" t="str">
        <f>IF(I490="","",_xlfn.XLOOKUP($I490,各类选项!$N$2:$N$22,各类选项!R$2:R$22))</f>
        <v/>
      </c>
      <c r="AL490" s="126"/>
      <c r="AM490" s="129"/>
      <c r="AN490" s="130"/>
      <c r="AO490" s="130"/>
      <c r="AP490" s="130"/>
      <c r="AQ490" s="130"/>
      <c r="AR490" s="130"/>
      <c r="AS490" s="126" t="str">
        <f>IF(原始数据!L490="","",原始数据!L490)</f>
        <v/>
      </c>
      <c r="AT490" s="126" t="str">
        <f>IF(原始数据!AZ490="","",原始数据!AZ490)</f>
        <v/>
      </c>
      <c r="AU490" s="131"/>
      <c r="AV490" s="131"/>
      <c r="AW490" s="131"/>
      <c r="AX490" s="131"/>
      <c r="AY490" s="132"/>
      <c r="AZ490" s="133"/>
      <c r="BA490" s="133"/>
      <c r="BB490" s="95"/>
      <c r="BC490" s="95"/>
    </row>
    <row r="491" spans="1:55">
      <c r="A491" s="115">
        <f>输入错误检查!B490+_xlfn.IFS(K491="",0,K491=0,0,K491=1,1)</f>
        <v>0</v>
      </c>
      <c r="C491" s="125" t="str">
        <f>IF(原始数据!B491="","",原始数据!B491)</f>
        <v/>
      </c>
      <c r="D491" s="125" t="str">
        <f>IF(原始数据!C491="","",原始数据!C491)</f>
        <v/>
      </c>
      <c r="E491" s="125" t="str">
        <f>IF(原始数据!D491="","",原始数据!D491)</f>
        <v/>
      </c>
      <c r="F491" s="125" t="str">
        <f>IF(原始数据!E491="","",原始数据!E491)</f>
        <v/>
      </c>
      <c r="G491" s="125" t="str">
        <f>IF(原始数据!F491="","",原始数据!F491)</f>
        <v/>
      </c>
      <c r="H491" s="125">
        <f>IF(原始数据!G491="","",原始数据!G491)</f>
        <v>5</v>
      </c>
      <c r="I491" s="125" t="str">
        <f>原始数据!J491</f>
        <v/>
      </c>
      <c r="J491" s="125" t="str">
        <f>IF((原始数据!V491)="","",4-原始数据!V491)</f>
        <v/>
      </c>
      <c r="K491" s="125" t="str">
        <f t="shared" si="16"/>
        <v/>
      </c>
      <c r="L491" s="125">
        <f t="shared" si="17"/>
        <v>0</v>
      </c>
      <c r="M491" s="126" t="str">
        <f>IF(I491="","",_xlfn.XLOOKUP($I491,各类选项!$N$2:$N$22,各类选项!O$2:O$22))</f>
        <v/>
      </c>
      <c r="N491" s="126"/>
      <c r="O491" s="127"/>
      <c r="P491" s="128"/>
      <c r="Q491" s="128"/>
      <c r="R491" s="128"/>
      <c r="S491" s="128"/>
      <c r="T491" s="128"/>
      <c r="U491" s="126" t="str">
        <f>IF(I491="","",_xlfn.XLOOKUP($I491,各类选项!$N$2:$N$22,各类选项!P$2:P$22))</f>
        <v/>
      </c>
      <c r="V491" s="126"/>
      <c r="W491" s="129"/>
      <c r="X491" s="130"/>
      <c r="Y491" s="130"/>
      <c r="Z491" s="130"/>
      <c r="AA491" s="130"/>
      <c r="AB491" s="130"/>
      <c r="AC491" s="126" t="str">
        <f>IF(I491="","",_xlfn.XLOOKUP($I491,各类选项!$N$2:$N$22,各类选项!Q$2:Q$22))</f>
        <v/>
      </c>
      <c r="AD491" s="126"/>
      <c r="AE491" s="127"/>
      <c r="AF491" s="128"/>
      <c r="AG491" s="128"/>
      <c r="AH491" s="128"/>
      <c r="AI491" s="128"/>
      <c r="AJ491" s="128"/>
      <c r="AK491" s="126" t="str">
        <f>IF(I491="","",_xlfn.XLOOKUP($I491,各类选项!$N$2:$N$22,各类选项!R$2:R$22))</f>
        <v/>
      </c>
      <c r="AL491" s="126"/>
      <c r="AM491" s="129"/>
      <c r="AN491" s="130"/>
      <c r="AO491" s="130"/>
      <c r="AP491" s="130"/>
      <c r="AQ491" s="130"/>
      <c r="AR491" s="130"/>
      <c r="AS491" s="126" t="str">
        <f>IF(原始数据!L491="","",原始数据!L491)</f>
        <v/>
      </c>
      <c r="AT491" s="126" t="str">
        <f>IF(原始数据!AZ491="","",原始数据!AZ491)</f>
        <v/>
      </c>
      <c r="AU491" s="131"/>
      <c r="AV491" s="131"/>
      <c r="AW491" s="131"/>
      <c r="AX491" s="131"/>
      <c r="AY491" s="132"/>
      <c r="AZ491" s="133"/>
      <c r="BA491" s="133"/>
    </row>
    <row r="492" spans="1:55">
      <c r="A492" s="115">
        <f>输入错误检查!B491+_xlfn.IFS(K492="",0,K492=0,0,K492=1,1)</f>
        <v>0</v>
      </c>
      <c r="C492" s="125" t="str">
        <f>IF(原始数据!B492="","",原始数据!B492)</f>
        <v/>
      </c>
      <c r="D492" s="125" t="str">
        <f>IF(原始数据!C492="","",原始数据!C492)</f>
        <v/>
      </c>
      <c r="E492" s="125" t="str">
        <f>IF(原始数据!D492="","",原始数据!D492)</f>
        <v/>
      </c>
      <c r="F492" s="125" t="str">
        <f>IF(原始数据!E492="","",原始数据!E492)</f>
        <v/>
      </c>
      <c r="G492" s="125" t="str">
        <f>IF(原始数据!F492="","",原始数据!F492)</f>
        <v/>
      </c>
      <c r="H492" s="125">
        <f>IF(原始数据!G492="","",原始数据!G492)</f>
        <v>5</v>
      </c>
      <c r="I492" s="125" t="str">
        <f>原始数据!J492</f>
        <v/>
      </c>
      <c r="J492" s="125" t="str">
        <f>IF((原始数据!V492)="","",4-原始数据!V492)</f>
        <v/>
      </c>
      <c r="K492" s="125" t="str">
        <f t="shared" si="16"/>
        <v/>
      </c>
      <c r="L492" s="125">
        <f t="shared" si="17"/>
        <v>0</v>
      </c>
      <c r="M492" s="126" t="str">
        <f>IF(I492="","",_xlfn.XLOOKUP($I492,各类选项!$N$2:$N$22,各类选项!O$2:O$22))</f>
        <v/>
      </c>
      <c r="N492" s="126"/>
      <c r="O492" s="127"/>
      <c r="P492" s="128"/>
      <c r="Q492" s="128"/>
      <c r="R492" s="128"/>
      <c r="S492" s="128"/>
      <c r="T492" s="128"/>
      <c r="U492" s="126" t="str">
        <f>IF(I492="","",_xlfn.XLOOKUP($I492,各类选项!$N$2:$N$22,各类选项!P$2:P$22))</f>
        <v/>
      </c>
      <c r="V492" s="126"/>
      <c r="W492" s="129"/>
      <c r="X492" s="130"/>
      <c r="Y492" s="130"/>
      <c r="Z492" s="130"/>
      <c r="AA492" s="130"/>
      <c r="AB492" s="130"/>
      <c r="AC492" s="126" t="str">
        <f>IF(I492="","",_xlfn.XLOOKUP($I492,各类选项!$N$2:$N$22,各类选项!Q$2:Q$22))</f>
        <v/>
      </c>
      <c r="AD492" s="126"/>
      <c r="AE492" s="127"/>
      <c r="AF492" s="128"/>
      <c r="AG492" s="128"/>
      <c r="AH492" s="128"/>
      <c r="AI492" s="128"/>
      <c r="AJ492" s="128"/>
      <c r="AK492" s="126" t="str">
        <f>IF(I492="","",_xlfn.XLOOKUP($I492,各类选项!$N$2:$N$22,各类选项!R$2:R$22))</f>
        <v/>
      </c>
      <c r="AL492" s="126"/>
      <c r="AM492" s="129"/>
      <c r="AN492" s="130"/>
      <c r="AO492" s="130"/>
      <c r="AP492" s="130"/>
      <c r="AQ492" s="130"/>
      <c r="AR492" s="130"/>
      <c r="AS492" s="126" t="str">
        <f>IF(原始数据!L492="","",原始数据!L492)</f>
        <v/>
      </c>
      <c r="AT492" s="126" t="str">
        <f>IF(原始数据!AZ492="","",原始数据!AZ492)</f>
        <v/>
      </c>
      <c r="AU492" s="131"/>
      <c r="AV492" s="131"/>
      <c r="AW492" s="131"/>
      <c r="AX492" s="131"/>
      <c r="AY492" s="132"/>
      <c r="AZ492" s="133"/>
      <c r="BA492" s="133"/>
    </row>
    <row r="493" spans="1:55">
      <c r="A493" s="115">
        <f>输入错误检查!B492+_xlfn.IFS(K493="",0,K493=0,0,K493=1,1)</f>
        <v>0</v>
      </c>
      <c r="C493" s="125" t="str">
        <f>IF(原始数据!B493="","",原始数据!B493)</f>
        <v/>
      </c>
      <c r="D493" s="125" t="str">
        <f>IF(原始数据!C493="","",原始数据!C493)</f>
        <v/>
      </c>
      <c r="E493" s="125" t="str">
        <f>IF(原始数据!D493="","",原始数据!D493)</f>
        <v/>
      </c>
      <c r="F493" s="125" t="str">
        <f>IF(原始数据!E493="","",原始数据!E493)</f>
        <v/>
      </c>
      <c r="G493" s="125" t="str">
        <f>IF(原始数据!F493="","",原始数据!F493)</f>
        <v/>
      </c>
      <c r="H493" s="125" t="str">
        <f>IF(原始数据!G493="","",原始数据!G493)</f>
        <v>加</v>
      </c>
      <c r="I493" s="125" t="str">
        <f>原始数据!J493</f>
        <v/>
      </c>
      <c r="J493" s="125" t="str">
        <f>IF((原始数据!V493)="","",4-原始数据!V493)</f>
        <v/>
      </c>
      <c r="K493" s="125" t="str">
        <f t="shared" si="16"/>
        <v/>
      </c>
      <c r="L493" s="125">
        <f t="shared" si="17"/>
        <v>0</v>
      </c>
      <c r="M493" s="126" t="str">
        <f>IF(I493="","",_xlfn.XLOOKUP($I493,各类选项!$N$2:$N$22,各类选项!O$2:O$22))</f>
        <v/>
      </c>
      <c r="N493" s="126"/>
      <c r="O493" s="127"/>
      <c r="P493" s="128"/>
      <c r="Q493" s="128"/>
      <c r="R493" s="128"/>
      <c r="S493" s="128"/>
      <c r="T493" s="128"/>
      <c r="U493" s="126" t="str">
        <f>IF(I493="","",_xlfn.XLOOKUP($I493,各类选项!$N$2:$N$22,各类选项!P$2:P$22))</f>
        <v/>
      </c>
      <c r="V493" s="126"/>
      <c r="W493" s="129"/>
      <c r="X493" s="130"/>
      <c r="Y493" s="130"/>
      <c r="Z493" s="130"/>
      <c r="AA493" s="130"/>
      <c r="AB493" s="130"/>
      <c r="AC493" s="126" t="str">
        <f>IF(I493="","",_xlfn.XLOOKUP($I493,各类选项!$N$2:$N$22,各类选项!Q$2:Q$22))</f>
        <v/>
      </c>
      <c r="AD493" s="126"/>
      <c r="AE493" s="127"/>
      <c r="AF493" s="128"/>
      <c r="AG493" s="128"/>
      <c r="AH493" s="128"/>
      <c r="AI493" s="128"/>
      <c r="AJ493" s="128"/>
      <c r="AK493" s="126" t="str">
        <f>IF(I493="","",_xlfn.XLOOKUP($I493,各类选项!$N$2:$N$22,各类选项!R$2:R$22))</f>
        <v/>
      </c>
      <c r="AL493" s="126"/>
      <c r="AM493" s="129"/>
      <c r="AN493" s="130"/>
      <c r="AO493" s="130"/>
      <c r="AP493" s="130"/>
      <c r="AQ493" s="130"/>
      <c r="AR493" s="130"/>
      <c r="AS493" s="126" t="str">
        <f>IF(原始数据!L493="","",原始数据!L493)</f>
        <v/>
      </c>
      <c r="AT493" s="126" t="str">
        <f>IF(原始数据!AZ493="","",原始数据!AZ493)</f>
        <v/>
      </c>
      <c r="AU493" s="131"/>
      <c r="AV493" s="131"/>
      <c r="AW493" s="131"/>
      <c r="AX493" s="131"/>
      <c r="AY493" s="132"/>
      <c r="AZ493" s="133"/>
      <c r="BA493" s="133"/>
    </row>
    <row r="494" spans="1:55">
      <c r="A494" s="115">
        <f>输入错误检查!B493+_xlfn.IFS(K494="",0,K494=0,0,K494=1,1)</f>
        <v>0</v>
      </c>
      <c r="C494" s="125" t="str">
        <f>IF(原始数据!B494="","",原始数据!B494)</f>
        <v/>
      </c>
      <c r="D494" s="125" t="str">
        <f>IF(原始数据!C494="","",原始数据!C494)</f>
        <v/>
      </c>
      <c r="E494" s="125" t="str">
        <f>IF(原始数据!D494="","",原始数据!D494)</f>
        <v/>
      </c>
      <c r="F494" s="125" t="str">
        <f>IF(原始数据!E494="","",原始数据!E494)</f>
        <v/>
      </c>
      <c r="G494" s="125" t="str">
        <f>IF(原始数据!F494="","",原始数据!F494)</f>
        <v/>
      </c>
      <c r="H494" s="125" t="str">
        <f>IF(原始数据!G494="","",原始数据!G494)</f>
        <v>加</v>
      </c>
      <c r="I494" s="125" t="str">
        <f>原始数据!J494</f>
        <v/>
      </c>
      <c r="J494" s="125" t="str">
        <f>IF((原始数据!V494)="","",4-原始数据!V494)</f>
        <v/>
      </c>
      <c r="K494" s="125" t="str">
        <f t="shared" si="16"/>
        <v/>
      </c>
      <c r="L494" s="125">
        <f t="shared" si="17"/>
        <v>0</v>
      </c>
      <c r="M494" s="126" t="str">
        <f>IF(I494="","",_xlfn.XLOOKUP($I494,各类选项!$N$2:$N$22,各类选项!O$2:O$22))</f>
        <v/>
      </c>
      <c r="N494" s="126"/>
      <c r="O494" s="127"/>
      <c r="P494" s="128"/>
      <c r="Q494" s="128"/>
      <c r="R494" s="128"/>
      <c r="S494" s="128"/>
      <c r="T494" s="128"/>
      <c r="U494" s="126" t="str">
        <f>IF(I494="","",_xlfn.XLOOKUP($I494,各类选项!$N$2:$N$22,各类选项!P$2:P$22))</f>
        <v/>
      </c>
      <c r="V494" s="126"/>
      <c r="W494" s="129"/>
      <c r="X494" s="130"/>
      <c r="Y494" s="130"/>
      <c r="Z494" s="130"/>
      <c r="AA494" s="130"/>
      <c r="AB494" s="130"/>
      <c r="AC494" s="126" t="str">
        <f>IF(I494="","",_xlfn.XLOOKUP($I494,各类选项!$N$2:$N$22,各类选项!Q$2:Q$22))</f>
        <v/>
      </c>
      <c r="AD494" s="126"/>
      <c r="AE494" s="127"/>
      <c r="AF494" s="128"/>
      <c r="AG494" s="128"/>
      <c r="AH494" s="128"/>
      <c r="AI494" s="128"/>
      <c r="AJ494" s="128"/>
      <c r="AK494" s="126" t="str">
        <f>IF(I494="","",_xlfn.XLOOKUP($I494,各类选项!$N$2:$N$22,各类选项!R$2:R$22))</f>
        <v/>
      </c>
      <c r="AL494" s="126"/>
      <c r="AM494" s="129"/>
      <c r="AN494" s="130"/>
      <c r="AO494" s="130"/>
      <c r="AP494" s="130"/>
      <c r="AQ494" s="130"/>
      <c r="AR494" s="130"/>
      <c r="AS494" s="126" t="str">
        <f>IF(原始数据!L494="","",原始数据!L494)</f>
        <v/>
      </c>
      <c r="AT494" s="126" t="str">
        <f>IF(原始数据!AZ494="","",原始数据!AZ494)</f>
        <v/>
      </c>
      <c r="AU494" s="131"/>
      <c r="AV494" s="131"/>
      <c r="AW494" s="131"/>
      <c r="AX494" s="131"/>
      <c r="AY494" s="132"/>
      <c r="AZ494" s="133"/>
      <c r="BA494" s="133"/>
    </row>
    <row r="495" spans="1:55">
      <c r="A495" s="115">
        <f>输入错误检查!B494+_xlfn.IFS(K495="",0,K495=0,0,K495=1,1)</f>
        <v>0</v>
      </c>
      <c r="C495" s="125" t="str">
        <f>IF(原始数据!B495="","",原始数据!B495)</f>
        <v/>
      </c>
      <c r="D495" s="125" t="str">
        <f>IF(原始数据!C495="","",原始数据!C495)</f>
        <v/>
      </c>
      <c r="E495" s="125" t="str">
        <f>IF(原始数据!D495="","",原始数据!D495)</f>
        <v/>
      </c>
      <c r="F495" s="125" t="str">
        <f>IF(原始数据!E495="","",原始数据!E495)</f>
        <v/>
      </c>
      <c r="G495" s="125" t="str">
        <f>IF(原始数据!F495="","",原始数据!F495)</f>
        <v/>
      </c>
      <c r="H495" s="125">
        <f>IF(原始数据!G495="","",原始数据!G495)</f>
        <v>1</v>
      </c>
      <c r="I495" s="125" t="str">
        <f>原始数据!J495</f>
        <v/>
      </c>
      <c r="J495" s="125" t="str">
        <f>IF((原始数据!V495)="","",4-原始数据!V495)</f>
        <v/>
      </c>
      <c r="K495" s="125" t="str">
        <f t="shared" si="16"/>
        <v/>
      </c>
      <c r="L495" s="125">
        <f t="shared" si="17"/>
        <v>0</v>
      </c>
      <c r="M495" s="126" t="str">
        <f>IF(I495="","",_xlfn.XLOOKUP($I495,各类选项!$N$2:$N$22,各类选项!O$2:O$22))</f>
        <v/>
      </c>
      <c r="N495" s="139"/>
      <c r="O495" s="129"/>
      <c r="P495" s="130"/>
      <c r="Q495" s="130"/>
      <c r="R495" s="130"/>
      <c r="S495" s="130"/>
      <c r="T495" s="130"/>
      <c r="U495" s="126" t="str">
        <f>IF(I495="","",_xlfn.XLOOKUP($I495,各类选项!$N$2:$N$22,各类选项!P$2:P$22))</f>
        <v/>
      </c>
      <c r="V495" s="139"/>
      <c r="W495" s="127"/>
      <c r="X495" s="128"/>
      <c r="Y495" s="128"/>
      <c r="Z495" s="128"/>
      <c r="AA495" s="128"/>
      <c r="AB495" s="128"/>
      <c r="AC495" s="126" t="str">
        <f>IF(I495="","",_xlfn.XLOOKUP($I495,各类选项!$N$2:$N$22,各类选项!Q$2:Q$22))</f>
        <v/>
      </c>
      <c r="AD495" s="139"/>
      <c r="AE495" s="129"/>
      <c r="AF495" s="130"/>
      <c r="AG495" s="130"/>
      <c r="AH495" s="130"/>
      <c r="AI495" s="130"/>
      <c r="AJ495" s="130"/>
      <c r="AK495" s="126" t="str">
        <f>IF(I495="","",_xlfn.XLOOKUP($I495,各类选项!$N$2:$N$22,各类选项!R$2:R$22))</f>
        <v/>
      </c>
      <c r="AL495" s="139"/>
      <c r="AM495" s="127"/>
      <c r="AN495" s="128"/>
      <c r="AO495" s="128"/>
      <c r="AP495" s="128"/>
      <c r="AQ495" s="128"/>
      <c r="AR495" s="128"/>
      <c r="AS495" s="126" t="str">
        <f>IF(原始数据!L495="","",原始数据!L495)</f>
        <v/>
      </c>
      <c r="AT495" s="126" t="str">
        <f>IF(原始数据!AZ495="","",原始数据!AZ495)</f>
        <v/>
      </c>
      <c r="AU495" s="137"/>
      <c r="AV495" s="137"/>
      <c r="AW495" s="137"/>
      <c r="AX495" s="137"/>
      <c r="AY495" s="138"/>
      <c r="AZ495" s="133"/>
      <c r="BA495" s="133"/>
      <c r="BB495" s="134"/>
      <c r="BC495" s="134"/>
    </row>
    <row r="496" spans="1:55">
      <c r="A496" s="115">
        <f>输入错误检查!B495+_xlfn.IFS(K496="",0,K496=0,0,K496=1,1)</f>
        <v>0</v>
      </c>
      <c r="C496" s="125" t="str">
        <f>IF(原始数据!B496="","",原始数据!B496)</f>
        <v/>
      </c>
      <c r="D496" s="125" t="str">
        <f>IF(原始数据!C496="","",原始数据!C496)</f>
        <v/>
      </c>
      <c r="E496" s="125" t="str">
        <f>IF(原始数据!D496="","",原始数据!D496)</f>
        <v/>
      </c>
      <c r="F496" s="125" t="str">
        <f>IF(原始数据!E496="","",原始数据!E496)</f>
        <v/>
      </c>
      <c r="G496" s="125" t="str">
        <f>IF(原始数据!F496="","",原始数据!F496)</f>
        <v/>
      </c>
      <c r="H496" s="125">
        <f>IF(原始数据!G496="","",原始数据!G496)</f>
        <v>1</v>
      </c>
      <c r="I496" s="125" t="str">
        <f>原始数据!J496</f>
        <v/>
      </c>
      <c r="J496" s="125" t="str">
        <f>IF((原始数据!V496)="","",4-原始数据!V496)</f>
        <v/>
      </c>
      <c r="K496" s="125" t="str">
        <f t="shared" si="16"/>
        <v/>
      </c>
      <c r="L496" s="125">
        <f t="shared" si="17"/>
        <v>0</v>
      </c>
      <c r="M496" s="126" t="str">
        <f>IF(I496="","",_xlfn.XLOOKUP($I496,各类选项!$N$2:$N$22,各类选项!O$2:O$22))</f>
        <v/>
      </c>
      <c r="N496" s="139"/>
      <c r="O496" s="129"/>
      <c r="P496" s="130"/>
      <c r="Q496" s="130"/>
      <c r="R496" s="130"/>
      <c r="S496" s="130"/>
      <c r="T496" s="130"/>
      <c r="U496" s="126" t="str">
        <f>IF(I496="","",_xlfn.XLOOKUP($I496,各类选项!$N$2:$N$22,各类选项!P$2:P$22))</f>
        <v/>
      </c>
      <c r="V496" s="139"/>
      <c r="W496" s="127"/>
      <c r="X496" s="128"/>
      <c r="Y496" s="128"/>
      <c r="Z496" s="128"/>
      <c r="AA496" s="128"/>
      <c r="AB496" s="128"/>
      <c r="AC496" s="126" t="str">
        <f>IF(I496="","",_xlfn.XLOOKUP($I496,各类选项!$N$2:$N$22,各类选项!Q$2:Q$22))</f>
        <v/>
      </c>
      <c r="AD496" s="139"/>
      <c r="AE496" s="129"/>
      <c r="AF496" s="130"/>
      <c r="AG496" s="130"/>
      <c r="AH496" s="130"/>
      <c r="AI496" s="130"/>
      <c r="AJ496" s="130"/>
      <c r="AK496" s="126" t="str">
        <f>IF(I496="","",_xlfn.XLOOKUP($I496,各类选项!$N$2:$N$22,各类选项!R$2:R$22))</f>
        <v/>
      </c>
      <c r="AL496" s="139"/>
      <c r="AM496" s="127"/>
      <c r="AN496" s="128"/>
      <c r="AO496" s="128"/>
      <c r="AP496" s="128"/>
      <c r="AQ496" s="128"/>
      <c r="AR496" s="128"/>
      <c r="AS496" s="126" t="str">
        <f>IF(原始数据!L496="","",原始数据!L496)</f>
        <v/>
      </c>
      <c r="AT496" s="126" t="str">
        <f>IF(原始数据!AZ496="","",原始数据!AZ496)</f>
        <v/>
      </c>
      <c r="AU496" s="137"/>
      <c r="AV496" s="137"/>
      <c r="AW496" s="137"/>
      <c r="AX496" s="137"/>
      <c r="AY496" s="138"/>
      <c r="AZ496" s="133"/>
      <c r="BA496" s="133"/>
      <c r="BB496" s="95"/>
      <c r="BC496" s="95"/>
    </row>
    <row r="497" spans="1:55">
      <c r="A497" s="115">
        <f>输入错误检查!B496+_xlfn.IFS(K497="",0,K497=0,0,K497=1,1)</f>
        <v>0</v>
      </c>
      <c r="C497" s="125" t="str">
        <f>IF(原始数据!B497="","",原始数据!B497)</f>
        <v/>
      </c>
      <c r="D497" s="125" t="str">
        <f>IF(原始数据!C497="","",原始数据!C497)</f>
        <v/>
      </c>
      <c r="E497" s="125" t="str">
        <f>IF(原始数据!D497="","",原始数据!D497)</f>
        <v/>
      </c>
      <c r="F497" s="125" t="str">
        <f>IF(原始数据!E497="","",原始数据!E497)</f>
        <v/>
      </c>
      <c r="G497" s="125" t="str">
        <f>IF(原始数据!F497="","",原始数据!F497)</f>
        <v/>
      </c>
      <c r="H497" s="125">
        <f>IF(原始数据!G497="","",原始数据!G497)</f>
        <v>2</v>
      </c>
      <c r="I497" s="125" t="str">
        <f>原始数据!J497</f>
        <v/>
      </c>
      <c r="J497" s="125" t="str">
        <f>IF((原始数据!V497)="","",4-原始数据!V497)</f>
        <v/>
      </c>
      <c r="K497" s="125" t="str">
        <f t="shared" si="16"/>
        <v/>
      </c>
      <c r="L497" s="125">
        <f t="shared" si="17"/>
        <v>0</v>
      </c>
      <c r="M497" s="126" t="str">
        <f>IF(I497="","",_xlfn.XLOOKUP($I497,各类选项!$N$2:$N$22,各类选项!O$2:O$22))</f>
        <v/>
      </c>
      <c r="N497" s="139"/>
      <c r="O497" s="129"/>
      <c r="P497" s="130"/>
      <c r="Q497" s="130"/>
      <c r="R497" s="130"/>
      <c r="S497" s="130"/>
      <c r="T497" s="130"/>
      <c r="U497" s="126" t="str">
        <f>IF(I497="","",_xlfn.XLOOKUP($I497,各类选项!$N$2:$N$22,各类选项!P$2:P$22))</f>
        <v/>
      </c>
      <c r="V497" s="139"/>
      <c r="W497" s="127"/>
      <c r="X497" s="128"/>
      <c r="Y497" s="128"/>
      <c r="Z497" s="128"/>
      <c r="AA497" s="128"/>
      <c r="AB497" s="128"/>
      <c r="AC497" s="126" t="str">
        <f>IF(I497="","",_xlfn.XLOOKUP($I497,各类选项!$N$2:$N$22,各类选项!Q$2:Q$22))</f>
        <v/>
      </c>
      <c r="AD497" s="139"/>
      <c r="AE497" s="129"/>
      <c r="AF497" s="130"/>
      <c r="AG497" s="130"/>
      <c r="AH497" s="130"/>
      <c r="AI497" s="130"/>
      <c r="AJ497" s="130"/>
      <c r="AK497" s="126" t="str">
        <f>IF(I497="","",_xlfn.XLOOKUP($I497,各类选项!$N$2:$N$22,各类选项!R$2:R$22))</f>
        <v/>
      </c>
      <c r="AL497" s="139"/>
      <c r="AM497" s="127"/>
      <c r="AN497" s="128"/>
      <c r="AO497" s="128"/>
      <c r="AP497" s="128"/>
      <c r="AQ497" s="128"/>
      <c r="AR497" s="128"/>
      <c r="AS497" s="126" t="str">
        <f>IF(原始数据!L497="","",原始数据!L497)</f>
        <v/>
      </c>
      <c r="AT497" s="126" t="str">
        <f>IF(原始数据!AZ497="","",原始数据!AZ497)</f>
        <v/>
      </c>
      <c r="AU497" s="137"/>
      <c r="AV497" s="137"/>
      <c r="AW497" s="137"/>
      <c r="AX497" s="137"/>
      <c r="AY497" s="138"/>
      <c r="AZ497" s="133"/>
      <c r="BA497" s="133"/>
      <c r="BB497" s="95"/>
      <c r="BC497" s="95"/>
    </row>
    <row r="498" spans="1:55">
      <c r="A498" s="115">
        <f>输入错误检查!B497+_xlfn.IFS(K498="",0,K498=0,0,K498=1,1)</f>
        <v>0</v>
      </c>
      <c r="C498" s="125" t="str">
        <f>IF(原始数据!B498="","",原始数据!B498)</f>
        <v/>
      </c>
      <c r="D498" s="125" t="str">
        <f>IF(原始数据!C498="","",原始数据!C498)</f>
        <v/>
      </c>
      <c r="E498" s="125" t="str">
        <f>IF(原始数据!D498="","",原始数据!D498)</f>
        <v/>
      </c>
      <c r="F498" s="125" t="str">
        <f>IF(原始数据!E498="","",原始数据!E498)</f>
        <v/>
      </c>
      <c r="G498" s="125" t="str">
        <f>IF(原始数据!F498="","",原始数据!F498)</f>
        <v/>
      </c>
      <c r="H498" s="125">
        <f>IF(原始数据!G498="","",原始数据!G498)</f>
        <v>2</v>
      </c>
      <c r="I498" s="125" t="str">
        <f>原始数据!J498</f>
        <v/>
      </c>
      <c r="J498" s="125" t="str">
        <f>IF((原始数据!V498)="","",4-原始数据!V498)</f>
        <v/>
      </c>
      <c r="K498" s="125" t="str">
        <f t="shared" si="16"/>
        <v/>
      </c>
      <c r="L498" s="125">
        <f t="shared" si="17"/>
        <v>0</v>
      </c>
      <c r="M498" s="126" t="str">
        <f>IF(I498="","",_xlfn.XLOOKUP($I498,各类选项!$N$2:$N$22,各类选项!O$2:O$22))</f>
        <v/>
      </c>
      <c r="N498" s="139"/>
      <c r="O498" s="129"/>
      <c r="P498" s="130"/>
      <c r="Q498" s="130"/>
      <c r="R498" s="130"/>
      <c r="S498" s="130"/>
      <c r="T498" s="130"/>
      <c r="U498" s="126" t="str">
        <f>IF(I498="","",_xlfn.XLOOKUP($I498,各类选项!$N$2:$N$22,各类选项!P$2:P$22))</f>
        <v/>
      </c>
      <c r="V498" s="139"/>
      <c r="W498" s="127"/>
      <c r="X498" s="128"/>
      <c r="Y498" s="128"/>
      <c r="Z498" s="128"/>
      <c r="AA498" s="128"/>
      <c r="AB498" s="128"/>
      <c r="AC498" s="126" t="str">
        <f>IF(I498="","",_xlfn.XLOOKUP($I498,各类选项!$N$2:$N$22,各类选项!Q$2:Q$22))</f>
        <v/>
      </c>
      <c r="AD498" s="139"/>
      <c r="AE498" s="129"/>
      <c r="AF498" s="130"/>
      <c r="AG498" s="130"/>
      <c r="AH498" s="130"/>
      <c r="AI498" s="130"/>
      <c r="AJ498" s="130"/>
      <c r="AK498" s="126" t="str">
        <f>IF(I498="","",_xlfn.XLOOKUP($I498,各类选项!$N$2:$N$22,各类选项!R$2:R$22))</f>
        <v/>
      </c>
      <c r="AL498" s="139"/>
      <c r="AM498" s="127"/>
      <c r="AN498" s="128"/>
      <c r="AO498" s="128"/>
      <c r="AP498" s="128"/>
      <c r="AQ498" s="128"/>
      <c r="AR498" s="128"/>
      <c r="AS498" s="126" t="str">
        <f>IF(原始数据!L498="","",原始数据!L498)</f>
        <v/>
      </c>
      <c r="AT498" s="126" t="str">
        <f>IF(原始数据!AZ498="","",原始数据!AZ498)</f>
        <v/>
      </c>
      <c r="AU498" s="137"/>
      <c r="AV498" s="137"/>
      <c r="AW498" s="137"/>
      <c r="AX498" s="137"/>
      <c r="AY498" s="138"/>
      <c r="AZ498" s="133"/>
      <c r="BA498" s="133"/>
      <c r="BB498" s="95"/>
      <c r="BC498" s="95"/>
    </row>
    <row r="499" spans="1:55">
      <c r="A499" s="115">
        <f>输入错误检查!B498+_xlfn.IFS(K499="",0,K499=0,0,K499=1,1)</f>
        <v>0</v>
      </c>
      <c r="C499" s="125" t="str">
        <f>IF(原始数据!B499="","",原始数据!B499)</f>
        <v/>
      </c>
      <c r="D499" s="125" t="str">
        <f>IF(原始数据!C499="","",原始数据!C499)</f>
        <v/>
      </c>
      <c r="E499" s="125" t="str">
        <f>IF(原始数据!D499="","",原始数据!D499)</f>
        <v/>
      </c>
      <c r="F499" s="125" t="str">
        <f>IF(原始数据!E499="","",原始数据!E499)</f>
        <v/>
      </c>
      <c r="G499" s="125" t="str">
        <f>IF(原始数据!F499="","",原始数据!F499)</f>
        <v/>
      </c>
      <c r="H499" s="125">
        <f>IF(原始数据!G499="","",原始数据!G499)</f>
        <v>3</v>
      </c>
      <c r="I499" s="125" t="str">
        <f>原始数据!J499</f>
        <v/>
      </c>
      <c r="J499" s="125" t="str">
        <f>IF((原始数据!V499)="","",4-原始数据!V499)</f>
        <v/>
      </c>
      <c r="K499" s="125" t="str">
        <f t="shared" si="16"/>
        <v/>
      </c>
      <c r="L499" s="125">
        <f t="shared" si="17"/>
        <v>0</v>
      </c>
      <c r="M499" s="126" t="str">
        <f>IF(I499="","",_xlfn.XLOOKUP($I499,各类选项!$N$2:$N$22,各类选项!O$2:O$22))</f>
        <v/>
      </c>
      <c r="N499" s="139"/>
      <c r="O499" s="129"/>
      <c r="P499" s="130"/>
      <c r="Q499" s="130"/>
      <c r="R499" s="130"/>
      <c r="S499" s="130"/>
      <c r="T499" s="130"/>
      <c r="U499" s="126" t="str">
        <f>IF(I499="","",_xlfn.XLOOKUP($I499,各类选项!$N$2:$N$22,各类选项!P$2:P$22))</f>
        <v/>
      </c>
      <c r="V499" s="139"/>
      <c r="W499" s="127"/>
      <c r="X499" s="128"/>
      <c r="Y499" s="128"/>
      <c r="Z499" s="128"/>
      <c r="AA499" s="128"/>
      <c r="AB499" s="128"/>
      <c r="AC499" s="126" t="str">
        <f>IF(I499="","",_xlfn.XLOOKUP($I499,各类选项!$N$2:$N$22,各类选项!Q$2:Q$22))</f>
        <v/>
      </c>
      <c r="AD499" s="139"/>
      <c r="AE499" s="129"/>
      <c r="AF499" s="130"/>
      <c r="AG499" s="130"/>
      <c r="AH499" s="130"/>
      <c r="AI499" s="130"/>
      <c r="AJ499" s="130"/>
      <c r="AK499" s="126" t="str">
        <f>IF(I499="","",_xlfn.XLOOKUP($I499,各类选项!$N$2:$N$22,各类选项!R$2:R$22))</f>
        <v/>
      </c>
      <c r="AL499" s="139"/>
      <c r="AM499" s="127"/>
      <c r="AN499" s="128"/>
      <c r="AO499" s="128"/>
      <c r="AP499" s="128"/>
      <c r="AQ499" s="128"/>
      <c r="AR499" s="128"/>
      <c r="AS499" s="126" t="str">
        <f>IF(原始数据!L499="","",原始数据!L499)</f>
        <v/>
      </c>
      <c r="AT499" s="126" t="str">
        <f>IF(原始数据!AZ499="","",原始数据!AZ499)</f>
        <v/>
      </c>
      <c r="AU499" s="137"/>
      <c r="AV499" s="137"/>
      <c r="AW499" s="137"/>
      <c r="AX499" s="137"/>
      <c r="AY499" s="138"/>
      <c r="AZ499" s="133"/>
      <c r="BA499" s="133"/>
      <c r="BB499" s="95"/>
      <c r="BC499" s="95"/>
    </row>
    <row r="500" spans="1:55">
      <c r="A500" s="115">
        <f>输入错误检查!B499+_xlfn.IFS(K500="",0,K500=0,0,K500=1,1)</f>
        <v>0</v>
      </c>
      <c r="C500" s="125" t="str">
        <f>IF(原始数据!B500="","",原始数据!B500)</f>
        <v/>
      </c>
      <c r="D500" s="125" t="str">
        <f>IF(原始数据!C500="","",原始数据!C500)</f>
        <v/>
      </c>
      <c r="E500" s="125" t="str">
        <f>IF(原始数据!D500="","",原始数据!D500)</f>
        <v/>
      </c>
      <c r="F500" s="125" t="str">
        <f>IF(原始数据!E500="","",原始数据!E500)</f>
        <v/>
      </c>
      <c r="G500" s="125" t="str">
        <f>IF(原始数据!F500="","",原始数据!F500)</f>
        <v/>
      </c>
      <c r="H500" s="125">
        <f>IF(原始数据!G500="","",原始数据!G500)</f>
        <v>3</v>
      </c>
      <c r="I500" s="125" t="str">
        <f>原始数据!J500</f>
        <v/>
      </c>
      <c r="J500" s="125" t="str">
        <f>IF((原始数据!V500)="","",4-原始数据!V500)</f>
        <v/>
      </c>
      <c r="K500" s="125" t="str">
        <f t="shared" si="16"/>
        <v/>
      </c>
      <c r="L500" s="125">
        <f t="shared" si="17"/>
        <v>0</v>
      </c>
      <c r="M500" s="126" t="str">
        <f>IF(I500="","",_xlfn.XLOOKUP($I500,各类选项!$N$2:$N$22,各类选项!O$2:O$22))</f>
        <v/>
      </c>
      <c r="N500" s="139"/>
      <c r="O500" s="129"/>
      <c r="P500" s="130"/>
      <c r="Q500" s="130"/>
      <c r="R500" s="130"/>
      <c r="S500" s="130"/>
      <c r="T500" s="130"/>
      <c r="U500" s="126" t="str">
        <f>IF(I500="","",_xlfn.XLOOKUP($I500,各类选项!$N$2:$N$22,各类选项!P$2:P$22))</f>
        <v/>
      </c>
      <c r="V500" s="139"/>
      <c r="W500" s="127"/>
      <c r="X500" s="128"/>
      <c r="Y500" s="128"/>
      <c r="Z500" s="128"/>
      <c r="AA500" s="128"/>
      <c r="AB500" s="128"/>
      <c r="AC500" s="126" t="str">
        <f>IF(I500="","",_xlfn.XLOOKUP($I500,各类选项!$N$2:$N$22,各类选项!Q$2:Q$22))</f>
        <v/>
      </c>
      <c r="AD500" s="139"/>
      <c r="AE500" s="129"/>
      <c r="AF500" s="130"/>
      <c r="AG500" s="130"/>
      <c r="AH500" s="130"/>
      <c r="AI500" s="130"/>
      <c r="AJ500" s="130"/>
      <c r="AK500" s="126" t="str">
        <f>IF(I500="","",_xlfn.XLOOKUP($I500,各类选项!$N$2:$N$22,各类选项!R$2:R$22))</f>
        <v/>
      </c>
      <c r="AL500" s="139"/>
      <c r="AM500" s="127"/>
      <c r="AN500" s="128"/>
      <c r="AO500" s="128"/>
      <c r="AP500" s="128"/>
      <c r="AQ500" s="128"/>
      <c r="AR500" s="128"/>
      <c r="AS500" s="126" t="str">
        <f>IF(原始数据!L500="","",原始数据!L500)</f>
        <v/>
      </c>
      <c r="AT500" s="126" t="str">
        <f>IF(原始数据!AZ500="","",原始数据!AZ500)</f>
        <v/>
      </c>
      <c r="AU500" s="137"/>
      <c r="AV500" s="137"/>
      <c r="AW500" s="137"/>
      <c r="AX500" s="137"/>
      <c r="AY500" s="138"/>
      <c r="AZ500" s="133"/>
      <c r="BA500" s="133"/>
      <c r="BB500" s="95"/>
      <c r="BC500" s="95"/>
    </row>
    <row r="501" spans="1:55">
      <c r="A501" s="115">
        <f>输入错误检查!B500+_xlfn.IFS(K501="",0,K501=0,0,K501=1,1)</f>
        <v>0</v>
      </c>
      <c r="C501" s="125" t="str">
        <f>IF(原始数据!B501="","",原始数据!B501)</f>
        <v/>
      </c>
      <c r="D501" s="125" t="str">
        <f>IF(原始数据!C501="","",原始数据!C501)</f>
        <v/>
      </c>
      <c r="E501" s="125" t="str">
        <f>IF(原始数据!D501="","",原始数据!D501)</f>
        <v/>
      </c>
      <c r="F501" s="125" t="str">
        <f>IF(原始数据!E501="","",原始数据!E501)</f>
        <v/>
      </c>
      <c r="G501" s="125" t="str">
        <f>IF(原始数据!F501="","",原始数据!F501)</f>
        <v/>
      </c>
      <c r="H501" s="125">
        <f>IF(原始数据!G501="","",原始数据!G501)</f>
        <v>4</v>
      </c>
      <c r="I501" s="125" t="str">
        <f>原始数据!J501</f>
        <v/>
      </c>
      <c r="J501" s="125" t="str">
        <f>IF((原始数据!V501)="","",4-原始数据!V501)</f>
        <v/>
      </c>
      <c r="K501" s="125" t="str">
        <f t="shared" si="16"/>
        <v/>
      </c>
      <c r="L501" s="125">
        <f t="shared" si="17"/>
        <v>0</v>
      </c>
      <c r="M501" s="126" t="str">
        <f>IF(I501="","",_xlfn.XLOOKUP($I501,各类选项!$N$2:$N$22,各类选项!O$2:O$22))</f>
        <v/>
      </c>
      <c r="N501" s="139"/>
      <c r="O501" s="129"/>
      <c r="P501" s="130"/>
      <c r="Q501" s="130"/>
      <c r="R501" s="130"/>
      <c r="S501" s="130"/>
      <c r="T501" s="130"/>
      <c r="U501" s="126" t="str">
        <f>IF(I501="","",_xlfn.XLOOKUP($I501,各类选项!$N$2:$N$22,各类选项!P$2:P$22))</f>
        <v/>
      </c>
      <c r="V501" s="139"/>
      <c r="W501" s="127"/>
      <c r="X501" s="128"/>
      <c r="Y501" s="128"/>
      <c r="Z501" s="128"/>
      <c r="AA501" s="128"/>
      <c r="AB501" s="128"/>
      <c r="AC501" s="126" t="str">
        <f>IF(I501="","",_xlfn.XLOOKUP($I501,各类选项!$N$2:$N$22,各类选项!Q$2:Q$22))</f>
        <v/>
      </c>
      <c r="AD501" s="139"/>
      <c r="AE501" s="129"/>
      <c r="AF501" s="130"/>
      <c r="AG501" s="130"/>
      <c r="AH501" s="130"/>
      <c r="AI501" s="130"/>
      <c r="AJ501" s="130"/>
      <c r="AK501" s="126" t="str">
        <f>IF(I501="","",_xlfn.XLOOKUP($I501,各类选项!$N$2:$N$22,各类选项!R$2:R$22))</f>
        <v/>
      </c>
      <c r="AL501" s="139"/>
      <c r="AM501" s="127"/>
      <c r="AN501" s="128"/>
      <c r="AO501" s="128"/>
      <c r="AP501" s="128"/>
      <c r="AQ501" s="128"/>
      <c r="AR501" s="128"/>
      <c r="AS501" s="126" t="str">
        <f>IF(原始数据!L501="","",原始数据!L501)</f>
        <v/>
      </c>
      <c r="AT501" s="126" t="str">
        <f>IF(原始数据!AZ501="","",原始数据!AZ501)</f>
        <v/>
      </c>
      <c r="AU501" s="137"/>
      <c r="AV501" s="137"/>
      <c r="AW501" s="137"/>
      <c r="AX501" s="137"/>
      <c r="AY501" s="138"/>
      <c r="AZ501" s="133"/>
      <c r="BA501" s="133"/>
      <c r="BB501" s="95"/>
      <c r="BC501" s="95"/>
    </row>
    <row r="502" spans="1:55">
      <c r="A502" s="115">
        <f>输入错误检查!B501+_xlfn.IFS(K502="",0,K502=0,0,K502=1,1)</f>
        <v>0</v>
      </c>
      <c r="C502" s="125" t="str">
        <f>IF(原始数据!B502="","",原始数据!B502)</f>
        <v/>
      </c>
      <c r="D502" s="125" t="str">
        <f>IF(原始数据!C502="","",原始数据!C502)</f>
        <v/>
      </c>
      <c r="E502" s="125" t="str">
        <f>IF(原始数据!D502="","",原始数据!D502)</f>
        <v/>
      </c>
      <c r="F502" s="125" t="str">
        <f>IF(原始数据!E502="","",原始数据!E502)</f>
        <v/>
      </c>
      <c r="G502" s="125" t="str">
        <f>IF(原始数据!F502="","",原始数据!F502)</f>
        <v/>
      </c>
      <c r="H502" s="125">
        <f>IF(原始数据!G502="","",原始数据!G502)</f>
        <v>4</v>
      </c>
      <c r="I502" s="125" t="str">
        <f>原始数据!J502</f>
        <v/>
      </c>
      <c r="J502" s="125" t="str">
        <f>IF((原始数据!V502)="","",4-原始数据!V502)</f>
        <v/>
      </c>
      <c r="K502" s="125" t="str">
        <f t="shared" si="16"/>
        <v/>
      </c>
      <c r="L502" s="125">
        <f t="shared" si="17"/>
        <v>0</v>
      </c>
      <c r="M502" s="126" t="str">
        <f>IF(I502="","",_xlfn.XLOOKUP($I502,各类选项!$N$2:$N$22,各类选项!O$2:O$22))</f>
        <v/>
      </c>
      <c r="N502" s="139"/>
      <c r="O502" s="129"/>
      <c r="P502" s="130"/>
      <c r="Q502" s="130"/>
      <c r="R502" s="130"/>
      <c r="S502" s="130"/>
      <c r="T502" s="130"/>
      <c r="U502" s="126" t="str">
        <f>IF(I502="","",_xlfn.XLOOKUP($I502,各类选项!$N$2:$N$22,各类选项!P$2:P$22))</f>
        <v/>
      </c>
      <c r="V502" s="139"/>
      <c r="W502" s="127"/>
      <c r="X502" s="128"/>
      <c r="Y502" s="128"/>
      <c r="Z502" s="128"/>
      <c r="AA502" s="128"/>
      <c r="AB502" s="128"/>
      <c r="AC502" s="126" t="str">
        <f>IF(I502="","",_xlfn.XLOOKUP($I502,各类选项!$N$2:$N$22,各类选项!Q$2:Q$22))</f>
        <v/>
      </c>
      <c r="AD502" s="139"/>
      <c r="AE502" s="129"/>
      <c r="AF502" s="130"/>
      <c r="AG502" s="130"/>
      <c r="AH502" s="130"/>
      <c r="AI502" s="130"/>
      <c r="AJ502" s="130"/>
      <c r="AK502" s="126" t="str">
        <f>IF(I502="","",_xlfn.XLOOKUP($I502,各类选项!$N$2:$N$22,各类选项!R$2:R$22))</f>
        <v/>
      </c>
      <c r="AL502" s="139"/>
      <c r="AM502" s="127"/>
      <c r="AN502" s="128"/>
      <c r="AO502" s="128"/>
      <c r="AP502" s="128"/>
      <c r="AQ502" s="128"/>
      <c r="AR502" s="128"/>
      <c r="AS502" s="126" t="str">
        <f>IF(原始数据!L502="","",原始数据!L502)</f>
        <v/>
      </c>
      <c r="AT502" s="126" t="str">
        <f>IF(原始数据!AZ502="","",原始数据!AZ502)</f>
        <v/>
      </c>
      <c r="AU502" s="137"/>
      <c r="AV502" s="137"/>
      <c r="AW502" s="137"/>
      <c r="AX502" s="137"/>
      <c r="AY502" s="138"/>
      <c r="AZ502" s="133"/>
      <c r="BA502" s="133"/>
      <c r="BB502" s="95"/>
      <c r="BC502" s="95"/>
    </row>
    <row r="503" spans="1:55">
      <c r="A503" s="115">
        <f>输入错误检查!B502+_xlfn.IFS(K503="",0,K503=0,0,K503=1,1)</f>
        <v>0</v>
      </c>
      <c r="C503" s="125" t="str">
        <f>IF(原始数据!B503="","",原始数据!B503)</f>
        <v/>
      </c>
      <c r="D503" s="125" t="str">
        <f>IF(原始数据!C503="","",原始数据!C503)</f>
        <v/>
      </c>
      <c r="E503" s="125" t="str">
        <f>IF(原始数据!D503="","",原始数据!D503)</f>
        <v/>
      </c>
      <c r="F503" s="125" t="str">
        <f>IF(原始数据!E503="","",原始数据!E503)</f>
        <v/>
      </c>
      <c r="G503" s="125" t="str">
        <f>IF(原始数据!F503="","",原始数据!F503)</f>
        <v/>
      </c>
      <c r="H503" s="125">
        <f>IF(原始数据!G503="","",原始数据!G503)</f>
        <v>5</v>
      </c>
      <c r="I503" s="125" t="str">
        <f>原始数据!J503</f>
        <v/>
      </c>
      <c r="J503" s="125" t="str">
        <f>IF((原始数据!V503)="","",4-原始数据!V503)</f>
        <v/>
      </c>
      <c r="K503" s="125" t="str">
        <f t="shared" si="16"/>
        <v/>
      </c>
      <c r="L503" s="125">
        <f t="shared" si="17"/>
        <v>0</v>
      </c>
      <c r="M503" s="126" t="str">
        <f>IF(I503="","",_xlfn.XLOOKUP($I503,各类选项!$N$2:$N$22,各类选项!O$2:O$22))</f>
        <v/>
      </c>
      <c r="N503" s="139"/>
      <c r="O503" s="129"/>
      <c r="P503" s="130"/>
      <c r="Q503" s="130"/>
      <c r="R503" s="130"/>
      <c r="S503" s="130"/>
      <c r="T503" s="130"/>
      <c r="U503" s="126" t="str">
        <f>IF(I503="","",_xlfn.XLOOKUP($I503,各类选项!$N$2:$N$22,各类选项!P$2:P$22))</f>
        <v/>
      </c>
      <c r="V503" s="139"/>
      <c r="W503" s="127"/>
      <c r="X503" s="128"/>
      <c r="Y503" s="128"/>
      <c r="Z503" s="128"/>
      <c r="AA503" s="128"/>
      <c r="AB503" s="128"/>
      <c r="AC503" s="126" t="str">
        <f>IF(I503="","",_xlfn.XLOOKUP($I503,各类选项!$N$2:$N$22,各类选项!Q$2:Q$22))</f>
        <v/>
      </c>
      <c r="AD503" s="139"/>
      <c r="AE503" s="129"/>
      <c r="AF503" s="130"/>
      <c r="AG503" s="130"/>
      <c r="AH503" s="130"/>
      <c r="AI503" s="130"/>
      <c r="AJ503" s="130"/>
      <c r="AK503" s="126" t="str">
        <f>IF(I503="","",_xlfn.XLOOKUP($I503,各类选项!$N$2:$N$22,各类选项!R$2:R$22))</f>
        <v/>
      </c>
      <c r="AL503" s="139"/>
      <c r="AM503" s="127"/>
      <c r="AN503" s="128"/>
      <c r="AO503" s="128"/>
      <c r="AP503" s="128"/>
      <c r="AQ503" s="128"/>
      <c r="AR503" s="128"/>
      <c r="AS503" s="126" t="str">
        <f>IF(原始数据!L503="","",原始数据!L503)</f>
        <v/>
      </c>
      <c r="AT503" s="126" t="str">
        <f>IF(原始数据!AZ503="","",原始数据!AZ503)</f>
        <v/>
      </c>
      <c r="AU503" s="137"/>
      <c r="AV503" s="137"/>
      <c r="AW503" s="137"/>
      <c r="AX503" s="137"/>
      <c r="AY503" s="138"/>
      <c r="AZ503" s="133"/>
      <c r="BA503" s="133"/>
    </row>
    <row r="504" spans="1:55">
      <c r="A504" s="115">
        <f>输入错误检查!B503+_xlfn.IFS(K504="",0,K504=0,0,K504=1,1)</f>
        <v>0</v>
      </c>
      <c r="C504" s="125" t="str">
        <f>IF(原始数据!B504="","",原始数据!B504)</f>
        <v/>
      </c>
      <c r="D504" s="125" t="str">
        <f>IF(原始数据!C504="","",原始数据!C504)</f>
        <v/>
      </c>
      <c r="E504" s="125" t="str">
        <f>IF(原始数据!D504="","",原始数据!D504)</f>
        <v/>
      </c>
      <c r="F504" s="125" t="str">
        <f>IF(原始数据!E504="","",原始数据!E504)</f>
        <v/>
      </c>
      <c r="G504" s="125" t="str">
        <f>IF(原始数据!F504="","",原始数据!F504)</f>
        <v/>
      </c>
      <c r="H504" s="125">
        <f>IF(原始数据!G504="","",原始数据!G504)</f>
        <v>5</v>
      </c>
      <c r="I504" s="125" t="str">
        <f>原始数据!J504</f>
        <v/>
      </c>
      <c r="J504" s="125" t="str">
        <f>IF((原始数据!V504)="","",4-原始数据!V504)</f>
        <v/>
      </c>
      <c r="K504" s="125" t="str">
        <f t="shared" si="16"/>
        <v/>
      </c>
      <c r="L504" s="125">
        <f t="shared" si="17"/>
        <v>0</v>
      </c>
      <c r="M504" s="126" t="str">
        <f>IF(I504="","",_xlfn.XLOOKUP($I504,各类选项!$N$2:$N$22,各类选项!O$2:O$22))</f>
        <v/>
      </c>
      <c r="N504" s="139"/>
      <c r="O504" s="129"/>
      <c r="P504" s="130"/>
      <c r="Q504" s="130"/>
      <c r="R504" s="130"/>
      <c r="S504" s="130"/>
      <c r="T504" s="130"/>
      <c r="U504" s="126" t="str">
        <f>IF(I504="","",_xlfn.XLOOKUP($I504,各类选项!$N$2:$N$22,各类选项!P$2:P$22))</f>
        <v/>
      </c>
      <c r="V504" s="139"/>
      <c r="W504" s="127"/>
      <c r="X504" s="128"/>
      <c r="Y504" s="128"/>
      <c r="Z504" s="128"/>
      <c r="AA504" s="128"/>
      <c r="AB504" s="128"/>
      <c r="AC504" s="126" t="str">
        <f>IF(I504="","",_xlfn.XLOOKUP($I504,各类选项!$N$2:$N$22,各类选项!Q$2:Q$22))</f>
        <v/>
      </c>
      <c r="AD504" s="139"/>
      <c r="AE504" s="129"/>
      <c r="AF504" s="130"/>
      <c r="AG504" s="130"/>
      <c r="AH504" s="130"/>
      <c r="AI504" s="130"/>
      <c r="AJ504" s="130"/>
      <c r="AK504" s="126" t="str">
        <f>IF(I504="","",_xlfn.XLOOKUP($I504,各类选项!$N$2:$N$22,各类选项!R$2:R$22))</f>
        <v/>
      </c>
      <c r="AL504" s="139"/>
      <c r="AM504" s="127"/>
      <c r="AN504" s="128"/>
      <c r="AO504" s="128"/>
      <c r="AP504" s="128"/>
      <c r="AQ504" s="128"/>
      <c r="AR504" s="128"/>
      <c r="AS504" s="126" t="str">
        <f>IF(原始数据!L504="","",原始数据!L504)</f>
        <v/>
      </c>
      <c r="AT504" s="126" t="str">
        <f>IF(原始数据!AZ504="","",原始数据!AZ504)</f>
        <v/>
      </c>
      <c r="AU504" s="137"/>
      <c r="AV504" s="137"/>
      <c r="AW504" s="137"/>
      <c r="AX504" s="137"/>
      <c r="AY504" s="138"/>
      <c r="AZ504" s="133"/>
      <c r="BA504" s="133"/>
    </row>
    <row r="505" spans="1:55">
      <c r="A505" s="115">
        <f>输入错误检查!B504+_xlfn.IFS(K505="",0,K505=0,0,K505=1,1)</f>
        <v>0</v>
      </c>
      <c r="C505" s="125" t="str">
        <f>IF(原始数据!B505="","",原始数据!B505)</f>
        <v/>
      </c>
      <c r="D505" s="125" t="str">
        <f>IF(原始数据!C505="","",原始数据!C505)</f>
        <v/>
      </c>
      <c r="E505" s="125" t="str">
        <f>IF(原始数据!D505="","",原始数据!D505)</f>
        <v/>
      </c>
      <c r="F505" s="125" t="str">
        <f>IF(原始数据!E505="","",原始数据!E505)</f>
        <v/>
      </c>
      <c r="G505" s="125" t="str">
        <f>IF(原始数据!F505="","",原始数据!F505)</f>
        <v/>
      </c>
      <c r="H505" s="125" t="str">
        <f>IF(原始数据!G505="","",原始数据!G505)</f>
        <v>加</v>
      </c>
      <c r="I505" s="125" t="str">
        <f>原始数据!J505</f>
        <v/>
      </c>
      <c r="J505" s="125" t="str">
        <f>IF((原始数据!V505)="","",4-原始数据!V505)</f>
        <v/>
      </c>
      <c r="K505" s="125" t="str">
        <f t="shared" si="16"/>
        <v/>
      </c>
      <c r="L505" s="125">
        <f t="shared" si="17"/>
        <v>0</v>
      </c>
      <c r="M505" s="126" t="str">
        <f>IF(I505="","",_xlfn.XLOOKUP($I505,各类选项!$N$2:$N$22,各类选项!O$2:O$22))</f>
        <v/>
      </c>
      <c r="N505" s="139"/>
      <c r="O505" s="129"/>
      <c r="P505" s="130"/>
      <c r="Q505" s="130"/>
      <c r="R505" s="130"/>
      <c r="S505" s="130"/>
      <c r="T505" s="130"/>
      <c r="U505" s="126" t="str">
        <f>IF(I505="","",_xlfn.XLOOKUP($I505,各类选项!$N$2:$N$22,各类选项!P$2:P$22))</f>
        <v/>
      </c>
      <c r="V505" s="139"/>
      <c r="W505" s="127"/>
      <c r="X505" s="128"/>
      <c r="Y505" s="128"/>
      <c r="Z505" s="128"/>
      <c r="AA505" s="128"/>
      <c r="AB505" s="128"/>
      <c r="AC505" s="126" t="str">
        <f>IF(I505="","",_xlfn.XLOOKUP($I505,各类选项!$N$2:$N$22,各类选项!Q$2:Q$22))</f>
        <v/>
      </c>
      <c r="AD505" s="139"/>
      <c r="AE505" s="129"/>
      <c r="AF505" s="130"/>
      <c r="AG505" s="130"/>
      <c r="AH505" s="130"/>
      <c r="AI505" s="130"/>
      <c r="AJ505" s="130"/>
      <c r="AK505" s="126" t="str">
        <f>IF(I505="","",_xlfn.XLOOKUP($I505,各类选项!$N$2:$N$22,各类选项!R$2:R$22))</f>
        <v/>
      </c>
      <c r="AL505" s="139"/>
      <c r="AM505" s="127"/>
      <c r="AN505" s="128"/>
      <c r="AO505" s="128"/>
      <c r="AP505" s="128"/>
      <c r="AQ505" s="128"/>
      <c r="AR505" s="128"/>
      <c r="AS505" s="126" t="str">
        <f>IF(原始数据!L505="","",原始数据!L505)</f>
        <v/>
      </c>
      <c r="AT505" s="126" t="str">
        <f>IF(原始数据!AZ505="","",原始数据!AZ505)</f>
        <v/>
      </c>
      <c r="AU505" s="137"/>
      <c r="AV505" s="137"/>
      <c r="AW505" s="137"/>
      <c r="AX505" s="137"/>
      <c r="AY505" s="138"/>
      <c r="AZ505" s="133"/>
      <c r="BA505" s="133"/>
    </row>
    <row r="506" spans="1:55">
      <c r="A506" s="115">
        <f>输入错误检查!B505+_xlfn.IFS(K506="",0,K506=0,0,K506=1,1)</f>
        <v>0</v>
      </c>
      <c r="C506" s="125" t="str">
        <f>IF(原始数据!B506="","",原始数据!B506)</f>
        <v/>
      </c>
      <c r="D506" s="125" t="str">
        <f>IF(原始数据!C506="","",原始数据!C506)</f>
        <v/>
      </c>
      <c r="E506" s="125" t="str">
        <f>IF(原始数据!D506="","",原始数据!D506)</f>
        <v/>
      </c>
      <c r="F506" s="125" t="str">
        <f>IF(原始数据!E506="","",原始数据!E506)</f>
        <v/>
      </c>
      <c r="G506" s="125" t="str">
        <f>IF(原始数据!F506="","",原始数据!F506)</f>
        <v/>
      </c>
      <c r="H506" s="125" t="str">
        <f>IF(原始数据!G506="","",原始数据!G506)</f>
        <v>加</v>
      </c>
      <c r="I506" s="125" t="str">
        <f>原始数据!J506</f>
        <v/>
      </c>
      <c r="J506" s="125" t="str">
        <f>IF((原始数据!V506)="","",4-原始数据!V506)</f>
        <v/>
      </c>
      <c r="K506" s="125" t="str">
        <f t="shared" si="16"/>
        <v/>
      </c>
      <c r="L506" s="125">
        <f t="shared" si="17"/>
        <v>0</v>
      </c>
      <c r="M506" s="126" t="str">
        <f>IF(I506="","",_xlfn.XLOOKUP($I506,各类选项!$N$2:$N$22,各类选项!O$2:O$22))</f>
        <v/>
      </c>
      <c r="N506" s="139"/>
      <c r="O506" s="129"/>
      <c r="P506" s="130"/>
      <c r="Q506" s="130"/>
      <c r="R506" s="130"/>
      <c r="S506" s="130"/>
      <c r="T506" s="130"/>
      <c r="U506" s="126" t="str">
        <f>IF(I506="","",_xlfn.XLOOKUP($I506,各类选项!$N$2:$N$22,各类选项!P$2:P$22))</f>
        <v/>
      </c>
      <c r="V506" s="139"/>
      <c r="W506" s="127"/>
      <c r="X506" s="128"/>
      <c r="Y506" s="128"/>
      <c r="Z506" s="128"/>
      <c r="AA506" s="128"/>
      <c r="AB506" s="128"/>
      <c r="AC506" s="126" t="str">
        <f>IF(I506="","",_xlfn.XLOOKUP($I506,各类选项!$N$2:$N$22,各类选项!Q$2:Q$22))</f>
        <v/>
      </c>
      <c r="AD506" s="139"/>
      <c r="AE506" s="129"/>
      <c r="AF506" s="130"/>
      <c r="AG506" s="130"/>
      <c r="AH506" s="130"/>
      <c r="AI506" s="130"/>
      <c r="AJ506" s="130"/>
      <c r="AK506" s="126" t="str">
        <f>IF(I506="","",_xlfn.XLOOKUP($I506,各类选项!$N$2:$N$22,各类选项!R$2:R$22))</f>
        <v/>
      </c>
      <c r="AL506" s="139"/>
      <c r="AM506" s="127"/>
      <c r="AN506" s="128"/>
      <c r="AO506" s="128"/>
      <c r="AP506" s="128"/>
      <c r="AQ506" s="128"/>
      <c r="AR506" s="128"/>
      <c r="AS506" s="126" t="str">
        <f>IF(原始数据!L506="","",原始数据!L506)</f>
        <v/>
      </c>
      <c r="AT506" s="126" t="str">
        <f>IF(原始数据!AZ506="","",原始数据!AZ506)</f>
        <v/>
      </c>
      <c r="AU506" s="137"/>
      <c r="AV506" s="137"/>
      <c r="AW506" s="137"/>
      <c r="AX506" s="137"/>
      <c r="AY506" s="138"/>
      <c r="AZ506" s="133"/>
      <c r="BA506" s="133"/>
    </row>
    <row r="507" spans="1:55">
      <c r="A507" s="115">
        <f>输入错误检查!B506+_xlfn.IFS(K507="",0,K507=0,0,K507=1,1)</f>
        <v>0</v>
      </c>
      <c r="C507" s="125" t="str">
        <f>IF(原始数据!B507="","",原始数据!B507)</f>
        <v/>
      </c>
      <c r="D507" s="125" t="str">
        <f>IF(原始数据!C507="","",原始数据!C507)</f>
        <v/>
      </c>
      <c r="E507" s="125" t="str">
        <f>IF(原始数据!D507="","",原始数据!D507)</f>
        <v/>
      </c>
      <c r="F507" s="125" t="str">
        <f>IF(原始数据!E507="","",原始数据!E507)</f>
        <v/>
      </c>
      <c r="G507" s="125" t="str">
        <f>IF(原始数据!F507="","",原始数据!F507)</f>
        <v/>
      </c>
      <c r="H507" s="125">
        <f>IF(原始数据!G507="","",原始数据!G507)</f>
        <v>1</v>
      </c>
      <c r="I507" s="125" t="str">
        <f>原始数据!J507</f>
        <v/>
      </c>
      <c r="J507" s="125" t="str">
        <f>IF((原始数据!V507)="","",4-原始数据!V507)</f>
        <v/>
      </c>
      <c r="K507" s="125" t="str">
        <f t="shared" si="16"/>
        <v/>
      </c>
      <c r="L507" s="125">
        <f t="shared" si="17"/>
        <v>0</v>
      </c>
      <c r="M507" s="126" t="str">
        <f>IF(I507="","",_xlfn.XLOOKUP($I507,各类选项!$N$2:$N$22,各类选项!O$2:O$22))</f>
        <v/>
      </c>
      <c r="N507" s="126"/>
      <c r="O507" s="127"/>
      <c r="P507" s="128"/>
      <c r="Q507" s="128"/>
      <c r="R507" s="128"/>
      <c r="S507" s="128"/>
      <c r="T507" s="128"/>
      <c r="U507" s="126" t="str">
        <f>IF(I507="","",_xlfn.XLOOKUP($I507,各类选项!$N$2:$N$22,各类选项!P$2:P$22))</f>
        <v/>
      </c>
      <c r="V507" s="126"/>
      <c r="W507" s="129"/>
      <c r="X507" s="130"/>
      <c r="Y507" s="130"/>
      <c r="Z507" s="130"/>
      <c r="AA507" s="130"/>
      <c r="AB507" s="130"/>
      <c r="AC507" s="126" t="str">
        <f>IF(I507="","",_xlfn.XLOOKUP($I507,各类选项!$N$2:$N$22,各类选项!Q$2:Q$22))</f>
        <v/>
      </c>
      <c r="AD507" s="126"/>
      <c r="AE507" s="127"/>
      <c r="AF507" s="128"/>
      <c r="AG507" s="128"/>
      <c r="AH507" s="128"/>
      <c r="AI507" s="128"/>
      <c r="AJ507" s="128"/>
      <c r="AK507" s="126" t="str">
        <f>IF(I507="","",_xlfn.XLOOKUP($I507,各类选项!$N$2:$N$22,各类选项!R$2:R$22))</f>
        <v/>
      </c>
      <c r="AL507" s="126"/>
      <c r="AM507" s="129"/>
      <c r="AN507" s="130"/>
      <c r="AO507" s="130"/>
      <c r="AP507" s="130"/>
      <c r="AQ507" s="130"/>
      <c r="AR507" s="130"/>
      <c r="AS507" s="126" t="str">
        <f>IF(原始数据!L507="","",原始数据!L507)</f>
        <v/>
      </c>
      <c r="AT507" s="126" t="str">
        <f>IF(原始数据!AZ507="","",原始数据!AZ507)</f>
        <v/>
      </c>
      <c r="AU507" s="131"/>
      <c r="AV507" s="131"/>
      <c r="AW507" s="131"/>
      <c r="AX507" s="131"/>
      <c r="AY507" s="132"/>
      <c r="AZ507" s="133"/>
      <c r="BA507" s="133"/>
      <c r="BB507" s="134"/>
      <c r="BC507" s="134"/>
    </row>
    <row r="508" spans="1:55">
      <c r="A508" s="115">
        <f>输入错误检查!B507+_xlfn.IFS(K508="",0,K508=0,0,K508=1,1)</f>
        <v>0</v>
      </c>
      <c r="C508" s="125" t="str">
        <f>IF(原始数据!B508="","",原始数据!B508)</f>
        <v/>
      </c>
      <c r="D508" s="125" t="str">
        <f>IF(原始数据!C508="","",原始数据!C508)</f>
        <v/>
      </c>
      <c r="E508" s="125" t="str">
        <f>IF(原始数据!D508="","",原始数据!D508)</f>
        <v/>
      </c>
      <c r="F508" s="125" t="str">
        <f>IF(原始数据!E508="","",原始数据!E508)</f>
        <v/>
      </c>
      <c r="G508" s="125" t="str">
        <f>IF(原始数据!F508="","",原始数据!F508)</f>
        <v/>
      </c>
      <c r="H508" s="125">
        <f>IF(原始数据!G508="","",原始数据!G508)</f>
        <v>1</v>
      </c>
      <c r="I508" s="125" t="str">
        <f>原始数据!J508</f>
        <v/>
      </c>
      <c r="J508" s="125" t="str">
        <f>IF((原始数据!V508)="","",4-原始数据!V508)</f>
        <v/>
      </c>
      <c r="K508" s="125" t="str">
        <f t="shared" si="16"/>
        <v/>
      </c>
      <c r="L508" s="125">
        <f t="shared" si="17"/>
        <v>0</v>
      </c>
      <c r="M508" s="126" t="str">
        <f>IF(I508="","",_xlfn.XLOOKUP($I508,各类选项!$N$2:$N$22,各类选项!O$2:O$22))</f>
        <v/>
      </c>
      <c r="N508" s="126"/>
      <c r="O508" s="127"/>
      <c r="P508" s="128"/>
      <c r="Q508" s="128"/>
      <c r="R508" s="128"/>
      <c r="S508" s="128"/>
      <c r="T508" s="128"/>
      <c r="U508" s="126" t="str">
        <f>IF(I508="","",_xlfn.XLOOKUP($I508,各类选项!$N$2:$N$22,各类选项!P$2:P$22))</f>
        <v/>
      </c>
      <c r="V508" s="126"/>
      <c r="W508" s="129"/>
      <c r="X508" s="130"/>
      <c r="Y508" s="130"/>
      <c r="Z508" s="130"/>
      <c r="AA508" s="130"/>
      <c r="AB508" s="130"/>
      <c r="AC508" s="126" t="str">
        <f>IF(I508="","",_xlfn.XLOOKUP($I508,各类选项!$N$2:$N$22,各类选项!Q$2:Q$22))</f>
        <v/>
      </c>
      <c r="AD508" s="126"/>
      <c r="AE508" s="127"/>
      <c r="AF508" s="128"/>
      <c r="AG508" s="128"/>
      <c r="AH508" s="128"/>
      <c r="AI508" s="128"/>
      <c r="AJ508" s="128"/>
      <c r="AK508" s="126" t="str">
        <f>IF(I508="","",_xlfn.XLOOKUP($I508,各类选项!$N$2:$N$22,各类选项!R$2:R$22))</f>
        <v/>
      </c>
      <c r="AL508" s="126"/>
      <c r="AM508" s="129"/>
      <c r="AN508" s="130"/>
      <c r="AO508" s="130"/>
      <c r="AP508" s="130"/>
      <c r="AQ508" s="130"/>
      <c r="AR508" s="130"/>
      <c r="AS508" s="126" t="str">
        <f>IF(原始数据!L508="","",原始数据!L508)</f>
        <v/>
      </c>
      <c r="AT508" s="126" t="str">
        <f>IF(原始数据!AZ508="","",原始数据!AZ508)</f>
        <v/>
      </c>
      <c r="AU508" s="131"/>
      <c r="AV508" s="131"/>
      <c r="AW508" s="131"/>
      <c r="AX508" s="131"/>
      <c r="AY508" s="132"/>
      <c r="AZ508" s="133"/>
      <c r="BA508" s="133"/>
      <c r="BB508" s="95"/>
      <c r="BC508" s="95"/>
    </row>
    <row r="509" spans="1:55">
      <c r="A509" s="115">
        <f>输入错误检查!B508+_xlfn.IFS(K509="",0,K509=0,0,K509=1,1)</f>
        <v>0</v>
      </c>
      <c r="C509" s="125" t="str">
        <f>IF(原始数据!B509="","",原始数据!B509)</f>
        <v/>
      </c>
      <c r="D509" s="125" t="str">
        <f>IF(原始数据!C509="","",原始数据!C509)</f>
        <v/>
      </c>
      <c r="E509" s="125" t="str">
        <f>IF(原始数据!D509="","",原始数据!D509)</f>
        <v/>
      </c>
      <c r="F509" s="125" t="str">
        <f>IF(原始数据!E509="","",原始数据!E509)</f>
        <v/>
      </c>
      <c r="G509" s="125" t="str">
        <f>IF(原始数据!F509="","",原始数据!F509)</f>
        <v/>
      </c>
      <c r="H509" s="125">
        <f>IF(原始数据!G509="","",原始数据!G509)</f>
        <v>2</v>
      </c>
      <c r="I509" s="125" t="str">
        <f>原始数据!J509</f>
        <v/>
      </c>
      <c r="J509" s="125" t="str">
        <f>IF((原始数据!V509)="","",4-原始数据!V509)</f>
        <v/>
      </c>
      <c r="K509" s="125" t="str">
        <f t="shared" si="16"/>
        <v/>
      </c>
      <c r="L509" s="125">
        <f t="shared" si="17"/>
        <v>0</v>
      </c>
      <c r="M509" s="126" t="str">
        <f>IF(I509="","",_xlfn.XLOOKUP($I509,各类选项!$N$2:$N$22,各类选项!O$2:O$22))</f>
        <v/>
      </c>
      <c r="N509" s="126"/>
      <c r="O509" s="127"/>
      <c r="P509" s="128"/>
      <c r="Q509" s="128"/>
      <c r="R509" s="128"/>
      <c r="S509" s="128"/>
      <c r="T509" s="128"/>
      <c r="U509" s="126" t="str">
        <f>IF(I509="","",_xlfn.XLOOKUP($I509,各类选项!$N$2:$N$22,各类选项!P$2:P$22))</f>
        <v/>
      </c>
      <c r="V509" s="126"/>
      <c r="W509" s="129"/>
      <c r="X509" s="130"/>
      <c r="Y509" s="130"/>
      <c r="Z509" s="130"/>
      <c r="AA509" s="130"/>
      <c r="AB509" s="130"/>
      <c r="AC509" s="126" t="str">
        <f>IF(I509="","",_xlfn.XLOOKUP($I509,各类选项!$N$2:$N$22,各类选项!Q$2:Q$22))</f>
        <v/>
      </c>
      <c r="AD509" s="126"/>
      <c r="AE509" s="127"/>
      <c r="AF509" s="128"/>
      <c r="AG509" s="128"/>
      <c r="AH509" s="128"/>
      <c r="AI509" s="128"/>
      <c r="AJ509" s="128"/>
      <c r="AK509" s="126" t="str">
        <f>IF(I509="","",_xlfn.XLOOKUP($I509,各类选项!$N$2:$N$22,各类选项!R$2:R$22))</f>
        <v/>
      </c>
      <c r="AL509" s="126"/>
      <c r="AM509" s="129"/>
      <c r="AN509" s="130"/>
      <c r="AO509" s="130"/>
      <c r="AP509" s="130"/>
      <c r="AQ509" s="130"/>
      <c r="AR509" s="130"/>
      <c r="AS509" s="126" t="str">
        <f>IF(原始数据!L509="","",原始数据!L509)</f>
        <v/>
      </c>
      <c r="AT509" s="126" t="str">
        <f>IF(原始数据!AZ509="","",原始数据!AZ509)</f>
        <v/>
      </c>
      <c r="AU509" s="131"/>
      <c r="AV509" s="131"/>
      <c r="AW509" s="131"/>
      <c r="AX509" s="131"/>
      <c r="AY509" s="132"/>
      <c r="AZ509" s="133"/>
      <c r="BA509" s="133"/>
      <c r="BB509" s="95"/>
      <c r="BC509" s="95"/>
    </row>
    <row r="510" spans="1:55">
      <c r="A510" s="115">
        <f>输入错误检查!B509+_xlfn.IFS(K510="",0,K510=0,0,K510=1,1)</f>
        <v>0</v>
      </c>
      <c r="C510" s="125" t="str">
        <f>IF(原始数据!B510="","",原始数据!B510)</f>
        <v/>
      </c>
      <c r="D510" s="125" t="str">
        <f>IF(原始数据!C510="","",原始数据!C510)</f>
        <v/>
      </c>
      <c r="E510" s="125" t="str">
        <f>IF(原始数据!D510="","",原始数据!D510)</f>
        <v/>
      </c>
      <c r="F510" s="125" t="str">
        <f>IF(原始数据!E510="","",原始数据!E510)</f>
        <v/>
      </c>
      <c r="G510" s="125" t="str">
        <f>IF(原始数据!F510="","",原始数据!F510)</f>
        <v/>
      </c>
      <c r="H510" s="125">
        <f>IF(原始数据!G510="","",原始数据!G510)</f>
        <v>2</v>
      </c>
      <c r="I510" s="125" t="str">
        <f>原始数据!J510</f>
        <v/>
      </c>
      <c r="J510" s="125" t="str">
        <f>IF((原始数据!V510)="","",4-原始数据!V510)</f>
        <v/>
      </c>
      <c r="K510" s="125" t="str">
        <f t="shared" si="16"/>
        <v/>
      </c>
      <c r="L510" s="125">
        <f t="shared" si="17"/>
        <v>0</v>
      </c>
      <c r="M510" s="126" t="str">
        <f>IF(I510="","",_xlfn.XLOOKUP($I510,各类选项!$N$2:$N$22,各类选项!O$2:O$22))</f>
        <v/>
      </c>
      <c r="N510" s="126"/>
      <c r="O510" s="127"/>
      <c r="P510" s="128"/>
      <c r="Q510" s="128"/>
      <c r="R510" s="128"/>
      <c r="S510" s="128"/>
      <c r="T510" s="128"/>
      <c r="U510" s="126" t="str">
        <f>IF(I510="","",_xlfn.XLOOKUP($I510,各类选项!$N$2:$N$22,各类选项!P$2:P$22))</f>
        <v/>
      </c>
      <c r="V510" s="126"/>
      <c r="W510" s="129"/>
      <c r="X510" s="130"/>
      <c r="Y510" s="130"/>
      <c r="Z510" s="130"/>
      <c r="AA510" s="130"/>
      <c r="AB510" s="130"/>
      <c r="AC510" s="126" t="str">
        <f>IF(I510="","",_xlfn.XLOOKUP($I510,各类选项!$N$2:$N$22,各类选项!Q$2:Q$22))</f>
        <v/>
      </c>
      <c r="AD510" s="126"/>
      <c r="AE510" s="127"/>
      <c r="AF510" s="128"/>
      <c r="AG510" s="128"/>
      <c r="AH510" s="128"/>
      <c r="AI510" s="128"/>
      <c r="AJ510" s="128"/>
      <c r="AK510" s="126" t="str">
        <f>IF(I510="","",_xlfn.XLOOKUP($I510,各类选项!$N$2:$N$22,各类选项!R$2:R$22))</f>
        <v/>
      </c>
      <c r="AL510" s="126"/>
      <c r="AM510" s="129"/>
      <c r="AN510" s="130"/>
      <c r="AO510" s="130"/>
      <c r="AP510" s="130"/>
      <c r="AQ510" s="130"/>
      <c r="AR510" s="130"/>
      <c r="AS510" s="126" t="str">
        <f>IF(原始数据!L510="","",原始数据!L510)</f>
        <v/>
      </c>
      <c r="AT510" s="126" t="str">
        <f>IF(原始数据!AZ510="","",原始数据!AZ510)</f>
        <v/>
      </c>
      <c r="AU510" s="131"/>
      <c r="AV510" s="131"/>
      <c r="AW510" s="131"/>
      <c r="AX510" s="131"/>
      <c r="AY510" s="132"/>
      <c r="AZ510" s="133"/>
      <c r="BA510" s="133"/>
      <c r="BB510" s="95"/>
      <c r="BC510" s="95"/>
    </row>
    <row r="511" spans="1:55">
      <c r="A511" s="115">
        <f>输入错误检查!B510+_xlfn.IFS(K511="",0,K511=0,0,K511=1,1)</f>
        <v>0</v>
      </c>
      <c r="C511" s="125" t="str">
        <f>IF(原始数据!B511="","",原始数据!B511)</f>
        <v/>
      </c>
      <c r="D511" s="125" t="str">
        <f>IF(原始数据!C511="","",原始数据!C511)</f>
        <v/>
      </c>
      <c r="E511" s="125" t="str">
        <f>IF(原始数据!D511="","",原始数据!D511)</f>
        <v/>
      </c>
      <c r="F511" s="125" t="str">
        <f>IF(原始数据!E511="","",原始数据!E511)</f>
        <v/>
      </c>
      <c r="G511" s="125" t="str">
        <f>IF(原始数据!F511="","",原始数据!F511)</f>
        <v/>
      </c>
      <c r="H511" s="125">
        <f>IF(原始数据!G511="","",原始数据!G511)</f>
        <v>3</v>
      </c>
      <c r="I511" s="125" t="str">
        <f>原始数据!J511</f>
        <v/>
      </c>
      <c r="J511" s="125" t="str">
        <f>IF((原始数据!V511)="","",4-原始数据!V511)</f>
        <v/>
      </c>
      <c r="K511" s="125" t="str">
        <f t="shared" si="16"/>
        <v/>
      </c>
      <c r="L511" s="125">
        <f t="shared" si="17"/>
        <v>0</v>
      </c>
      <c r="M511" s="126" t="str">
        <f>IF(I511="","",_xlfn.XLOOKUP($I511,各类选项!$N$2:$N$22,各类选项!O$2:O$22))</f>
        <v/>
      </c>
      <c r="N511" s="126"/>
      <c r="O511" s="127"/>
      <c r="P511" s="128"/>
      <c r="Q511" s="128"/>
      <c r="R511" s="128"/>
      <c r="S511" s="128"/>
      <c r="T511" s="128"/>
      <c r="U511" s="126" t="str">
        <f>IF(I511="","",_xlfn.XLOOKUP($I511,各类选项!$N$2:$N$22,各类选项!P$2:P$22))</f>
        <v/>
      </c>
      <c r="V511" s="126"/>
      <c r="W511" s="129"/>
      <c r="X511" s="130"/>
      <c r="Y511" s="130"/>
      <c r="Z511" s="130"/>
      <c r="AA511" s="130"/>
      <c r="AB511" s="130"/>
      <c r="AC511" s="126" t="str">
        <f>IF(I511="","",_xlfn.XLOOKUP($I511,各类选项!$N$2:$N$22,各类选项!Q$2:Q$22))</f>
        <v/>
      </c>
      <c r="AD511" s="126"/>
      <c r="AE511" s="127"/>
      <c r="AF511" s="128"/>
      <c r="AG511" s="128"/>
      <c r="AH511" s="128"/>
      <c r="AI511" s="128"/>
      <c r="AJ511" s="128"/>
      <c r="AK511" s="126" t="str">
        <f>IF(I511="","",_xlfn.XLOOKUP($I511,各类选项!$N$2:$N$22,各类选项!R$2:R$22))</f>
        <v/>
      </c>
      <c r="AL511" s="126"/>
      <c r="AM511" s="129"/>
      <c r="AN511" s="130"/>
      <c r="AO511" s="130"/>
      <c r="AP511" s="130"/>
      <c r="AQ511" s="130"/>
      <c r="AR511" s="130"/>
      <c r="AS511" s="126" t="str">
        <f>IF(原始数据!L511="","",原始数据!L511)</f>
        <v/>
      </c>
      <c r="AT511" s="126" t="str">
        <f>IF(原始数据!AZ511="","",原始数据!AZ511)</f>
        <v/>
      </c>
      <c r="AU511" s="131"/>
      <c r="AV511" s="131"/>
      <c r="AW511" s="131"/>
      <c r="AX511" s="131"/>
      <c r="AY511" s="132"/>
      <c r="AZ511" s="133"/>
      <c r="BA511" s="133"/>
      <c r="BB511" s="95"/>
      <c r="BC511" s="95"/>
    </row>
    <row r="512" spans="1:55">
      <c r="A512" s="115">
        <f>输入错误检查!B511+_xlfn.IFS(K512="",0,K512=0,0,K512=1,1)</f>
        <v>0</v>
      </c>
      <c r="C512" s="125" t="str">
        <f>IF(原始数据!B512="","",原始数据!B512)</f>
        <v/>
      </c>
      <c r="D512" s="125" t="str">
        <f>IF(原始数据!C512="","",原始数据!C512)</f>
        <v/>
      </c>
      <c r="E512" s="125" t="str">
        <f>IF(原始数据!D512="","",原始数据!D512)</f>
        <v/>
      </c>
      <c r="F512" s="125" t="str">
        <f>IF(原始数据!E512="","",原始数据!E512)</f>
        <v/>
      </c>
      <c r="G512" s="125" t="str">
        <f>IF(原始数据!F512="","",原始数据!F512)</f>
        <v/>
      </c>
      <c r="H512" s="125">
        <f>IF(原始数据!G512="","",原始数据!G512)</f>
        <v>3</v>
      </c>
      <c r="I512" s="125" t="str">
        <f>原始数据!J512</f>
        <v/>
      </c>
      <c r="J512" s="125" t="str">
        <f>IF((原始数据!V512)="","",4-原始数据!V512)</f>
        <v/>
      </c>
      <c r="K512" s="125" t="str">
        <f t="shared" si="16"/>
        <v/>
      </c>
      <c r="L512" s="125">
        <f t="shared" si="17"/>
        <v>0</v>
      </c>
      <c r="M512" s="126" t="str">
        <f>IF(I512="","",_xlfn.XLOOKUP($I512,各类选项!$N$2:$N$22,各类选项!O$2:O$22))</f>
        <v/>
      </c>
      <c r="N512" s="126"/>
      <c r="O512" s="127"/>
      <c r="P512" s="128"/>
      <c r="Q512" s="128"/>
      <c r="R512" s="128"/>
      <c r="S512" s="128"/>
      <c r="T512" s="128"/>
      <c r="U512" s="126" t="str">
        <f>IF(I512="","",_xlfn.XLOOKUP($I512,各类选项!$N$2:$N$22,各类选项!P$2:P$22))</f>
        <v/>
      </c>
      <c r="V512" s="126"/>
      <c r="W512" s="129"/>
      <c r="X512" s="130"/>
      <c r="Y512" s="130"/>
      <c r="Z512" s="130"/>
      <c r="AA512" s="130"/>
      <c r="AB512" s="130"/>
      <c r="AC512" s="126" t="str">
        <f>IF(I512="","",_xlfn.XLOOKUP($I512,各类选项!$N$2:$N$22,各类选项!Q$2:Q$22))</f>
        <v/>
      </c>
      <c r="AD512" s="126"/>
      <c r="AE512" s="127"/>
      <c r="AF512" s="128"/>
      <c r="AG512" s="128"/>
      <c r="AH512" s="128"/>
      <c r="AI512" s="128"/>
      <c r="AJ512" s="128"/>
      <c r="AK512" s="126" t="str">
        <f>IF(I512="","",_xlfn.XLOOKUP($I512,各类选项!$N$2:$N$22,各类选项!R$2:R$22))</f>
        <v/>
      </c>
      <c r="AL512" s="126"/>
      <c r="AM512" s="129"/>
      <c r="AN512" s="130"/>
      <c r="AO512" s="130"/>
      <c r="AP512" s="130"/>
      <c r="AQ512" s="130"/>
      <c r="AR512" s="130"/>
      <c r="AS512" s="126" t="str">
        <f>IF(原始数据!L512="","",原始数据!L512)</f>
        <v/>
      </c>
      <c r="AT512" s="126" t="str">
        <f>IF(原始数据!AZ512="","",原始数据!AZ512)</f>
        <v/>
      </c>
      <c r="AU512" s="131"/>
      <c r="AV512" s="131"/>
      <c r="AW512" s="131"/>
      <c r="AX512" s="131"/>
      <c r="AY512" s="132"/>
      <c r="AZ512" s="133"/>
      <c r="BA512" s="133"/>
      <c r="BB512" s="95"/>
      <c r="BC512" s="95"/>
    </row>
    <row r="513" spans="1:55">
      <c r="A513" s="115">
        <f>输入错误检查!B512+_xlfn.IFS(K513="",0,K513=0,0,K513=1,1)</f>
        <v>0</v>
      </c>
      <c r="C513" s="125" t="str">
        <f>IF(原始数据!B513="","",原始数据!B513)</f>
        <v/>
      </c>
      <c r="D513" s="125" t="str">
        <f>IF(原始数据!C513="","",原始数据!C513)</f>
        <v/>
      </c>
      <c r="E513" s="125" t="str">
        <f>IF(原始数据!D513="","",原始数据!D513)</f>
        <v/>
      </c>
      <c r="F513" s="125" t="str">
        <f>IF(原始数据!E513="","",原始数据!E513)</f>
        <v/>
      </c>
      <c r="G513" s="125" t="str">
        <f>IF(原始数据!F513="","",原始数据!F513)</f>
        <v/>
      </c>
      <c r="H513" s="125">
        <f>IF(原始数据!G513="","",原始数据!G513)</f>
        <v>4</v>
      </c>
      <c r="I513" s="125" t="str">
        <f>原始数据!J513</f>
        <v/>
      </c>
      <c r="J513" s="125" t="str">
        <f>IF((原始数据!V513)="","",4-原始数据!V513)</f>
        <v/>
      </c>
      <c r="K513" s="125" t="str">
        <f t="shared" si="16"/>
        <v/>
      </c>
      <c r="L513" s="125">
        <f t="shared" si="17"/>
        <v>0</v>
      </c>
      <c r="M513" s="126" t="str">
        <f>IF(I513="","",_xlfn.XLOOKUP($I513,各类选项!$N$2:$N$22,各类选项!O$2:O$22))</f>
        <v/>
      </c>
      <c r="N513" s="126"/>
      <c r="O513" s="127"/>
      <c r="P513" s="128"/>
      <c r="Q513" s="128"/>
      <c r="R513" s="128"/>
      <c r="S513" s="128"/>
      <c r="T513" s="128"/>
      <c r="U513" s="126" t="str">
        <f>IF(I513="","",_xlfn.XLOOKUP($I513,各类选项!$N$2:$N$22,各类选项!P$2:P$22))</f>
        <v/>
      </c>
      <c r="V513" s="126"/>
      <c r="W513" s="129"/>
      <c r="X513" s="130"/>
      <c r="Y513" s="130"/>
      <c r="Z513" s="130"/>
      <c r="AA513" s="130"/>
      <c r="AB513" s="130"/>
      <c r="AC513" s="126" t="str">
        <f>IF(I513="","",_xlfn.XLOOKUP($I513,各类选项!$N$2:$N$22,各类选项!Q$2:Q$22))</f>
        <v/>
      </c>
      <c r="AD513" s="126"/>
      <c r="AE513" s="127"/>
      <c r="AF513" s="128"/>
      <c r="AG513" s="128"/>
      <c r="AH513" s="128"/>
      <c r="AI513" s="128"/>
      <c r="AJ513" s="128"/>
      <c r="AK513" s="126" t="str">
        <f>IF(I513="","",_xlfn.XLOOKUP($I513,各类选项!$N$2:$N$22,各类选项!R$2:R$22))</f>
        <v/>
      </c>
      <c r="AL513" s="126"/>
      <c r="AM513" s="129"/>
      <c r="AN513" s="130"/>
      <c r="AO513" s="130"/>
      <c r="AP513" s="130"/>
      <c r="AQ513" s="130"/>
      <c r="AR513" s="130"/>
      <c r="AS513" s="126" t="str">
        <f>IF(原始数据!L513="","",原始数据!L513)</f>
        <v/>
      </c>
      <c r="AT513" s="126" t="str">
        <f>IF(原始数据!AZ513="","",原始数据!AZ513)</f>
        <v/>
      </c>
      <c r="AU513" s="131"/>
      <c r="AV513" s="131"/>
      <c r="AW513" s="131"/>
      <c r="AX513" s="131"/>
      <c r="AY513" s="132"/>
      <c r="AZ513" s="133"/>
      <c r="BA513" s="133"/>
      <c r="BB513" s="95"/>
      <c r="BC513" s="95"/>
    </row>
    <row r="514" spans="1:55">
      <c r="A514" s="115">
        <f>输入错误检查!B513+_xlfn.IFS(K514="",0,K514=0,0,K514=1,1)</f>
        <v>0</v>
      </c>
      <c r="C514" s="125" t="str">
        <f>IF(原始数据!B514="","",原始数据!B514)</f>
        <v/>
      </c>
      <c r="D514" s="125" t="str">
        <f>IF(原始数据!C514="","",原始数据!C514)</f>
        <v/>
      </c>
      <c r="E514" s="125" t="str">
        <f>IF(原始数据!D514="","",原始数据!D514)</f>
        <v/>
      </c>
      <c r="F514" s="125" t="str">
        <f>IF(原始数据!E514="","",原始数据!E514)</f>
        <v/>
      </c>
      <c r="G514" s="125" t="str">
        <f>IF(原始数据!F514="","",原始数据!F514)</f>
        <v/>
      </c>
      <c r="H514" s="125">
        <f>IF(原始数据!G514="","",原始数据!G514)</f>
        <v>4</v>
      </c>
      <c r="I514" s="125" t="str">
        <f>原始数据!J514</f>
        <v/>
      </c>
      <c r="J514" s="125" t="str">
        <f>IF((原始数据!V514)="","",4-原始数据!V514)</f>
        <v/>
      </c>
      <c r="K514" s="125" t="str">
        <f t="shared" si="16"/>
        <v/>
      </c>
      <c r="L514" s="125">
        <f t="shared" si="17"/>
        <v>0</v>
      </c>
      <c r="M514" s="126" t="str">
        <f>IF(I514="","",_xlfn.XLOOKUP($I514,各类选项!$N$2:$N$22,各类选项!O$2:O$22))</f>
        <v/>
      </c>
      <c r="N514" s="126"/>
      <c r="O514" s="127"/>
      <c r="P514" s="128"/>
      <c r="Q514" s="128"/>
      <c r="R514" s="128"/>
      <c r="S514" s="128"/>
      <c r="T514" s="128"/>
      <c r="U514" s="126" t="str">
        <f>IF(I514="","",_xlfn.XLOOKUP($I514,各类选项!$N$2:$N$22,各类选项!P$2:P$22))</f>
        <v/>
      </c>
      <c r="V514" s="126"/>
      <c r="W514" s="129"/>
      <c r="X514" s="130"/>
      <c r="Y514" s="130"/>
      <c r="Z514" s="130"/>
      <c r="AA514" s="130"/>
      <c r="AB514" s="130"/>
      <c r="AC514" s="126" t="str">
        <f>IF(I514="","",_xlfn.XLOOKUP($I514,各类选项!$N$2:$N$22,各类选项!Q$2:Q$22))</f>
        <v/>
      </c>
      <c r="AD514" s="126"/>
      <c r="AE514" s="127"/>
      <c r="AF514" s="128"/>
      <c r="AG514" s="128"/>
      <c r="AH514" s="128"/>
      <c r="AI514" s="128"/>
      <c r="AJ514" s="128"/>
      <c r="AK514" s="126" t="str">
        <f>IF(I514="","",_xlfn.XLOOKUP($I514,各类选项!$N$2:$N$22,各类选项!R$2:R$22))</f>
        <v/>
      </c>
      <c r="AL514" s="126"/>
      <c r="AM514" s="129"/>
      <c r="AN514" s="130"/>
      <c r="AO514" s="130"/>
      <c r="AP514" s="130"/>
      <c r="AQ514" s="130"/>
      <c r="AR514" s="130"/>
      <c r="AS514" s="126" t="str">
        <f>IF(原始数据!L514="","",原始数据!L514)</f>
        <v/>
      </c>
      <c r="AT514" s="126" t="str">
        <f>IF(原始数据!AZ514="","",原始数据!AZ514)</f>
        <v/>
      </c>
      <c r="AU514" s="131"/>
      <c r="AV514" s="131"/>
      <c r="AW514" s="131"/>
      <c r="AX514" s="131"/>
      <c r="AY514" s="132"/>
      <c r="AZ514" s="133"/>
      <c r="BA514" s="133"/>
      <c r="BB514" s="95"/>
      <c r="BC514" s="95"/>
    </row>
    <row r="515" spans="1:55">
      <c r="A515" s="115">
        <f>输入错误检查!B514+_xlfn.IFS(K515="",0,K515=0,0,K515=1,1)</f>
        <v>0</v>
      </c>
      <c r="C515" s="125" t="str">
        <f>IF(原始数据!B515="","",原始数据!B515)</f>
        <v/>
      </c>
      <c r="D515" s="125" t="str">
        <f>IF(原始数据!C515="","",原始数据!C515)</f>
        <v/>
      </c>
      <c r="E515" s="125" t="str">
        <f>IF(原始数据!D515="","",原始数据!D515)</f>
        <v/>
      </c>
      <c r="F515" s="125" t="str">
        <f>IF(原始数据!E515="","",原始数据!E515)</f>
        <v/>
      </c>
      <c r="G515" s="125" t="str">
        <f>IF(原始数据!F515="","",原始数据!F515)</f>
        <v/>
      </c>
      <c r="H515" s="125">
        <f>IF(原始数据!G515="","",原始数据!G515)</f>
        <v>5</v>
      </c>
      <c r="I515" s="125" t="str">
        <f>原始数据!J515</f>
        <v/>
      </c>
      <c r="J515" s="125" t="str">
        <f>IF((原始数据!V515)="","",4-原始数据!V515)</f>
        <v/>
      </c>
      <c r="K515" s="125" t="str">
        <f t="shared" si="16"/>
        <v/>
      </c>
      <c r="L515" s="125">
        <f t="shared" si="17"/>
        <v>0</v>
      </c>
      <c r="M515" s="126" t="str">
        <f>IF(I515="","",_xlfn.XLOOKUP($I515,各类选项!$N$2:$N$22,各类选项!O$2:O$22))</f>
        <v/>
      </c>
      <c r="N515" s="126"/>
      <c r="O515" s="127"/>
      <c r="P515" s="128"/>
      <c r="Q515" s="128"/>
      <c r="R515" s="128"/>
      <c r="S515" s="128"/>
      <c r="T515" s="128"/>
      <c r="U515" s="126" t="str">
        <f>IF(I515="","",_xlfn.XLOOKUP($I515,各类选项!$N$2:$N$22,各类选项!P$2:P$22))</f>
        <v/>
      </c>
      <c r="V515" s="126"/>
      <c r="W515" s="129"/>
      <c r="X515" s="130"/>
      <c r="Y515" s="130"/>
      <c r="Z515" s="130"/>
      <c r="AA515" s="130"/>
      <c r="AB515" s="130"/>
      <c r="AC515" s="126" t="str">
        <f>IF(I515="","",_xlfn.XLOOKUP($I515,各类选项!$N$2:$N$22,各类选项!Q$2:Q$22))</f>
        <v/>
      </c>
      <c r="AD515" s="126"/>
      <c r="AE515" s="127"/>
      <c r="AF515" s="128"/>
      <c r="AG515" s="128"/>
      <c r="AH515" s="128"/>
      <c r="AI515" s="128"/>
      <c r="AJ515" s="128"/>
      <c r="AK515" s="126" t="str">
        <f>IF(I515="","",_xlfn.XLOOKUP($I515,各类选项!$N$2:$N$22,各类选项!R$2:R$22))</f>
        <v/>
      </c>
      <c r="AL515" s="126"/>
      <c r="AM515" s="129"/>
      <c r="AN515" s="130"/>
      <c r="AO515" s="130"/>
      <c r="AP515" s="130"/>
      <c r="AQ515" s="130"/>
      <c r="AR515" s="130"/>
      <c r="AS515" s="126" t="str">
        <f>IF(原始数据!L515="","",原始数据!L515)</f>
        <v/>
      </c>
      <c r="AT515" s="126" t="str">
        <f>IF(原始数据!AZ515="","",原始数据!AZ515)</f>
        <v/>
      </c>
      <c r="AU515" s="131"/>
      <c r="AV515" s="131"/>
      <c r="AW515" s="131"/>
      <c r="AX515" s="131"/>
      <c r="AY515" s="132"/>
      <c r="AZ515" s="133"/>
      <c r="BA515" s="133"/>
    </row>
    <row r="516" spans="1:55">
      <c r="A516" s="115">
        <f>输入错误检查!B515+_xlfn.IFS(K516="",0,K516=0,0,K516=1,1)</f>
        <v>0</v>
      </c>
      <c r="C516" s="125" t="str">
        <f>IF(原始数据!B516="","",原始数据!B516)</f>
        <v/>
      </c>
      <c r="D516" s="125" t="str">
        <f>IF(原始数据!C516="","",原始数据!C516)</f>
        <v/>
      </c>
      <c r="E516" s="125" t="str">
        <f>IF(原始数据!D516="","",原始数据!D516)</f>
        <v/>
      </c>
      <c r="F516" s="125" t="str">
        <f>IF(原始数据!E516="","",原始数据!E516)</f>
        <v/>
      </c>
      <c r="G516" s="125" t="str">
        <f>IF(原始数据!F516="","",原始数据!F516)</f>
        <v/>
      </c>
      <c r="H516" s="125">
        <f>IF(原始数据!G516="","",原始数据!G516)</f>
        <v>5</v>
      </c>
      <c r="I516" s="125" t="str">
        <f>原始数据!J516</f>
        <v/>
      </c>
      <c r="J516" s="125" t="str">
        <f>IF((原始数据!V516)="","",4-原始数据!V516)</f>
        <v/>
      </c>
      <c r="K516" s="125" t="str">
        <f t="shared" si="16"/>
        <v/>
      </c>
      <c r="L516" s="125">
        <f t="shared" si="17"/>
        <v>0</v>
      </c>
      <c r="M516" s="126" t="str">
        <f>IF(I516="","",_xlfn.XLOOKUP($I516,各类选项!$N$2:$N$22,各类选项!O$2:O$22))</f>
        <v/>
      </c>
      <c r="N516" s="126"/>
      <c r="O516" s="127"/>
      <c r="P516" s="128"/>
      <c r="Q516" s="128"/>
      <c r="R516" s="128"/>
      <c r="S516" s="128"/>
      <c r="T516" s="128"/>
      <c r="U516" s="126" t="str">
        <f>IF(I516="","",_xlfn.XLOOKUP($I516,各类选项!$N$2:$N$22,各类选项!P$2:P$22))</f>
        <v/>
      </c>
      <c r="V516" s="126"/>
      <c r="W516" s="129"/>
      <c r="X516" s="130"/>
      <c r="Y516" s="130"/>
      <c r="Z516" s="130"/>
      <c r="AA516" s="130"/>
      <c r="AB516" s="130"/>
      <c r="AC516" s="126" t="str">
        <f>IF(I516="","",_xlfn.XLOOKUP($I516,各类选项!$N$2:$N$22,各类选项!Q$2:Q$22))</f>
        <v/>
      </c>
      <c r="AD516" s="126"/>
      <c r="AE516" s="127"/>
      <c r="AF516" s="128"/>
      <c r="AG516" s="128"/>
      <c r="AH516" s="128"/>
      <c r="AI516" s="128"/>
      <c r="AJ516" s="128"/>
      <c r="AK516" s="126" t="str">
        <f>IF(I516="","",_xlfn.XLOOKUP($I516,各类选项!$N$2:$N$22,各类选项!R$2:R$22))</f>
        <v/>
      </c>
      <c r="AL516" s="126"/>
      <c r="AM516" s="129"/>
      <c r="AN516" s="130"/>
      <c r="AO516" s="130"/>
      <c r="AP516" s="130"/>
      <c r="AQ516" s="130"/>
      <c r="AR516" s="130"/>
      <c r="AS516" s="126" t="str">
        <f>IF(原始数据!L516="","",原始数据!L516)</f>
        <v/>
      </c>
      <c r="AT516" s="126" t="str">
        <f>IF(原始数据!AZ516="","",原始数据!AZ516)</f>
        <v/>
      </c>
      <c r="AU516" s="131"/>
      <c r="AV516" s="131"/>
      <c r="AW516" s="131"/>
      <c r="AX516" s="131"/>
      <c r="AY516" s="132"/>
      <c r="AZ516" s="133"/>
      <c r="BA516" s="133"/>
    </row>
    <row r="517" spans="1:55">
      <c r="A517" s="115">
        <f>输入错误检查!B516+_xlfn.IFS(K517="",0,K517=0,0,K517=1,1)</f>
        <v>0</v>
      </c>
      <c r="C517" s="125" t="str">
        <f>IF(原始数据!B517="","",原始数据!B517)</f>
        <v/>
      </c>
      <c r="D517" s="125" t="str">
        <f>IF(原始数据!C517="","",原始数据!C517)</f>
        <v/>
      </c>
      <c r="E517" s="125" t="str">
        <f>IF(原始数据!D517="","",原始数据!D517)</f>
        <v/>
      </c>
      <c r="F517" s="125" t="str">
        <f>IF(原始数据!E517="","",原始数据!E517)</f>
        <v/>
      </c>
      <c r="G517" s="125" t="str">
        <f>IF(原始数据!F517="","",原始数据!F517)</f>
        <v/>
      </c>
      <c r="H517" s="125" t="str">
        <f>IF(原始数据!G517="","",原始数据!G517)</f>
        <v>加</v>
      </c>
      <c r="I517" s="125" t="str">
        <f>原始数据!J517</f>
        <v/>
      </c>
      <c r="J517" s="125" t="str">
        <f>IF((原始数据!V517)="","",4-原始数据!V517)</f>
        <v/>
      </c>
      <c r="K517" s="125" t="str">
        <f t="shared" si="16"/>
        <v/>
      </c>
      <c r="L517" s="125">
        <f t="shared" si="17"/>
        <v>0</v>
      </c>
      <c r="M517" s="126" t="str">
        <f>IF(I517="","",_xlfn.XLOOKUP($I517,各类选项!$N$2:$N$22,各类选项!O$2:O$22))</f>
        <v/>
      </c>
      <c r="N517" s="126"/>
      <c r="O517" s="127"/>
      <c r="P517" s="128"/>
      <c r="Q517" s="128"/>
      <c r="R517" s="128"/>
      <c r="S517" s="128"/>
      <c r="T517" s="128"/>
      <c r="U517" s="126" t="str">
        <f>IF(I517="","",_xlfn.XLOOKUP($I517,各类选项!$N$2:$N$22,各类选项!P$2:P$22))</f>
        <v/>
      </c>
      <c r="V517" s="126"/>
      <c r="W517" s="129"/>
      <c r="X517" s="130"/>
      <c r="Y517" s="130"/>
      <c r="Z517" s="130"/>
      <c r="AA517" s="130"/>
      <c r="AB517" s="130"/>
      <c r="AC517" s="126" t="str">
        <f>IF(I517="","",_xlfn.XLOOKUP($I517,各类选项!$N$2:$N$22,各类选项!Q$2:Q$22))</f>
        <v/>
      </c>
      <c r="AD517" s="126"/>
      <c r="AE517" s="127"/>
      <c r="AF517" s="128"/>
      <c r="AG517" s="128"/>
      <c r="AH517" s="128"/>
      <c r="AI517" s="128"/>
      <c r="AJ517" s="128"/>
      <c r="AK517" s="126" t="str">
        <f>IF(I517="","",_xlfn.XLOOKUP($I517,各类选项!$N$2:$N$22,各类选项!R$2:R$22))</f>
        <v/>
      </c>
      <c r="AL517" s="126"/>
      <c r="AM517" s="129"/>
      <c r="AN517" s="130"/>
      <c r="AO517" s="130"/>
      <c r="AP517" s="130"/>
      <c r="AQ517" s="130"/>
      <c r="AR517" s="130"/>
      <c r="AS517" s="126" t="str">
        <f>IF(原始数据!L517="","",原始数据!L517)</f>
        <v/>
      </c>
      <c r="AT517" s="126" t="str">
        <f>IF(原始数据!AZ517="","",原始数据!AZ517)</f>
        <v/>
      </c>
      <c r="AU517" s="131"/>
      <c r="AV517" s="131"/>
      <c r="AW517" s="131"/>
      <c r="AX517" s="131"/>
      <c r="AY517" s="132"/>
      <c r="AZ517" s="133"/>
      <c r="BA517" s="133"/>
    </row>
    <row r="518" spans="1:55">
      <c r="A518" s="115">
        <f>输入错误检查!B517+_xlfn.IFS(K518="",0,K518=0,0,K518=1,1)</f>
        <v>0</v>
      </c>
      <c r="C518" s="125" t="str">
        <f>IF(原始数据!B518="","",原始数据!B518)</f>
        <v/>
      </c>
      <c r="D518" s="125" t="str">
        <f>IF(原始数据!C518="","",原始数据!C518)</f>
        <v/>
      </c>
      <c r="E518" s="125" t="str">
        <f>IF(原始数据!D518="","",原始数据!D518)</f>
        <v/>
      </c>
      <c r="F518" s="125" t="str">
        <f>IF(原始数据!E518="","",原始数据!E518)</f>
        <v/>
      </c>
      <c r="G518" s="125" t="str">
        <f>IF(原始数据!F518="","",原始数据!F518)</f>
        <v/>
      </c>
      <c r="H518" s="125" t="str">
        <f>IF(原始数据!G518="","",原始数据!G518)</f>
        <v>加</v>
      </c>
      <c r="I518" s="125" t="str">
        <f>原始数据!J518</f>
        <v/>
      </c>
      <c r="J518" s="125" t="str">
        <f>IF((原始数据!V518)="","",4-原始数据!V518)</f>
        <v/>
      </c>
      <c r="K518" s="125" t="str">
        <f t="shared" si="16"/>
        <v/>
      </c>
      <c r="L518" s="125">
        <f t="shared" si="17"/>
        <v>0</v>
      </c>
      <c r="M518" s="126" t="str">
        <f>IF(I518="","",_xlfn.XLOOKUP($I518,各类选项!$N$2:$N$22,各类选项!O$2:O$22))</f>
        <v/>
      </c>
      <c r="N518" s="126"/>
      <c r="O518" s="127"/>
      <c r="P518" s="128"/>
      <c r="Q518" s="128"/>
      <c r="R518" s="128"/>
      <c r="S518" s="128"/>
      <c r="T518" s="128"/>
      <c r="U518" s="126" t="str">
        <f>IF(I518="","",_xlfn.XLOOKUP($I518,各类选项!$N$2:$N$22,各类选项!P$2:P$22))</f>
        <v/>
      </c>
      <c r="V518" s="126"/>
      <c r="W518" s="129"/>
      <c r="X518" s="130"/>
      <c r="Y518" s="130"/>
      <c r="Z518" s="130"/>
      <c r="AA518" s="130"/>
      <c r="AB518" s="130"/>
      <c r="AC518" s="126" t="str">
        <f>IF(I518="","",_xlfn.XLOOKUP($I518,各类选项!$N$2:$N$22,各类选项!Q$2:Q$22))</f>
        <v/>
      </c>
      <c r="AD518" s="126"/>
      <c r="AE518" s="127"/>
      <c r="AF518" s="128"/>
      <c r="AG518" s="128"/>
      <c r="AH518" s="128"/>
      <c r="AI518" s="128"/>
      <c r="AJ518" s="128"/>
      <c r="AK518" s="126" t="str">
        <f>IF(I518="","",_xlfn.XLOOKUP($I518,各类选项!$N$2:$N$22,各类选项!R$2:R$22))</f>
        <v/>
      </c>
      <c r="AL518" s="126"/>
      <c r="AM518" s="129"/>
      <c r="AN518" s="130"/>
      <c r="AO518" s="130"/>
      <c r="AP518" s="130"/>
      <c r="AQ518" s="130"/>
      <c r="AR518" s="130"/>
      <c r="AS518" s="126" t="str">
        <f>IF(原始数据!L518="","",原始数据!L518)</f>
        <v/>
      </c>
      <c r="AT518" s="126" t="str">
        <f>IF(原始数据!AZ518="","",原始数据!AZ518)</f>
        <v/>
      </c>
      <c r="AU518" s="131"/>
      <c r="AV518" s="131"/>
      <c r="AW518" s="131"/>
      <c r="AX518" s="131"/>
      <c r="AY518" s="132"/>
      <c r="AZ518" s="133"/>
      <c r="BA518" s="133"/>
    </row>
    <row r="519" spans="1:55">
      <c r="A519" s="115">
        <f>输入错误检查!B518+_xlfn.IFS(K519="",0,K519=0,0,K519=1,1)</f>
        <v>0</v>
      </c>
      <c r="C519" s="125" t="str">
        <f>IF(原始数据!B519="","",原始数据!B519)</f>
        <v/>
      </c>
      <c r="D519" s="125" t="str">
        <f>IF(原始数据!C519="","",原始数据!C519)</f>
        <v/>
      </c>
      <c r="E519" s="125" t="str">
        <f>IF(原始数据!D519="","",原始数据!D519)</f>
        <v/>
      </c>
      <c r="F519" s="125" t="str">
        <f>IF(原始数据!E519="","",原始数据!E519)</f>
        <v/>
      </c>
      <c r="G519" s="125" t="str">
        <f>IF(原始数据!F519="","",原始数据!F519)</f>
        <v/>
      </c>
      <c r="H519" s="125">
        <f>IF(原始数据!G519="","",原始数据!G519)</f>
        <v>1</v>
      </c>
      <c r="I519" s="125" t="str">
        <f>原始数据!J519</f>
        <v/>
      </c>
      <c r="J519" s="125" t="str">
        <f>IF((原始数据!V519)="","",4-原始数据!V519)</f>
        <v/>
      </c>
      <c r="K519" s="125" t="str">
        <f t="shared" si="16"/>
        <v/>
      </c>
      <c r="L519" s="125">
        <f t="shared" si="17"/>
        <v>0</v>
      </c>
      <c r="M519" s="126" t="str">
        <f>IF(I519="","",_xlfn.XLOOKUP($I519,各类选项!$N$2:$N$22,各类选项!O$2:O$22))</f>
        <v/>
      </c>
      <c r="N519" s="139"/>
      <c r="O519" s="129"/>
      <c r="P519" s="130"/>
      <c r="Q519" s="130"/>
      <c r="R519" s="130"/>
      <c r="S519" s="130"/>
      <c r="T519" s="130"/>
      <c r="U519" s="126" t="str">
        <f>IF(I519="","",_xlfn.XLOOKUP($I519,各类选项!$N$2:$N$22,各类选项!P$2:P$22))</f>
        <v/>
      </c>
      <c r="V519" s="139"/>
      <c r="W519" s="127"/>
      <c r="X519" s="128"/>
      <c r="Y519" s="128"/>
      <c r="Z519" s="128"/>
      <c r="AA519" s="128"/>
      <c r="AB519" s="128"/>
      <c r="AC519" s="126" t="str">
        <f>IF(I519="","",_xlfn.XLOOKUP($I519,各类选项!$N$2:$N$22,各类选项!Q$2:Q$22))</f>
        <v/>
      </c>
      <c r="AD519" s="139"/>
      <c r="AE519" s="129"/>
      <c r="AF519" s="130"/>
      <c r="AG519" s="130"/>
      <c r="AH519" s="130"/>
      <c r="AI519" s="130"/>
      <c r="AJ519" s="130"/>
      <c r="AK519" s="126" t="str">
        <f>IF(I519="","",_xlfn.XLOOKUP($I519,各类选项!$N$2:$N$22,各类选项!R$2:R$22))</f>
        <v/>
      </c>
      <c r="AL519" s="139"/>
      <c r="AM519" s="127"/>
      <c r="AN519" s="128"/>
      <c r="AO519" s="128"/>
      <c r="AP519" s="128"/>
      <c r="AQ519" s="128"/>
      <c r="AR519" s="128"/>
      <c r="AS519" s="126" t="str">
        <f>IF(原始数据!L519="","",原始数据!L519)</f>
        <v/>
      </c>
      <c r="AT519" s="126" t="str">
        <f>IF(原始数据!AZ519="","",原始数据!AZ519)</f>
        <v/>
      </c>
      <c r="AU519" s="137"/>
      <c r="AV519" s="137"/>
      <c r="AW519" s="137"/>
      <c r="AX519" s="137"/>
      <c r="AY519" s="138"/>
      <c r="AZ519" s="133"/>
      <c r="BA519" s="133"/>
      <c r="BB519" s="134"/>
      <c r="BC519" s="134"/>
    </row>
    <row r="520" spans="1:55">
      <c r="A520" s="115">
        <f>输入错误检查!B519+_xlfn.IFS(K520="",0,K520=0,0,K520=1,1)</f>
        <v>0</v>
      </c>
      <c r="C520" s="125" t="str">
        <f>IF(原始数据!B520="","",原始数据!B520)</f>
        <v/>
      </c>
      <c r="D520" s="125" t="str">
        <f>IF(原始数据!C520="","",原始数据!C520)</f>
        <v/>
      </c>
      <c r="E520" s="125" t="str">
        <f>IF(原始数据!D520="","",原始数据!D520)</f>
        <v/>
      </c>
      <c r="F520" s="125" t="str">
        <f>IF(原始数据!E520="","",原始数据!E520)</f>
        <v/>
      </c>
      <c r="G520" s="125" t="str">
        <f>IF(原始数据!F520="","",原始数据!F520)</f>
        <v/>
      </c>
      <c r="H520" s="125">
        <f>IF(原始数据!G520="","",原始数据!G520)</f>
        <v>1</v>
      </c>
      <c r="I520" s="125" t="str">
        <f>原始数据!J520</f>
        <v/>
      </c>
      <c r="J520" s="125" t="str">
        <f>IF((原始数据!V520)="","",4-原始数据!V520)</f>
        <v/>
      </c>
      <c r="K520" s="125" t="str">
        <f t="shared" si="16"/>
        <v/>
      </c>
      <c r="L520" s="125">
        <f t="shared" si="17"/>
        <v>0</v>
      </c>
      <c r="M520" s="126" t="str">
        <f>IF(I520="","",_xlfn.XLOOKUP($I520,各类选项!$N$2:$N$22,各类选项!O$2:O$22))</f>
        <v/>
      </c>
      <c r="N520" s="139"/>
      <c r="O520" s="129"/>
      <c r="P520" s="130"/>
      <c r="Q520" s="130"/>
      <c r="R520" s="130"/>
      <c r="S520" s="130"/>
      <c r="T520" s="130"/>
      <c r="U520" s="126" t="str">
        <f>IF(I520="","",_xlfn.XLOOKUP($I520,各类选项!$N$2:$N$22,各类选项!P$2:P$22))</f>
        <v/>
      </c>
      <c r="V520" s="139"/>
      <c r="W520" s="127"/>
      <c r="X520" s="128"/>
      <c r="Y520" s="128"/>
      <c r="Z520" s="128"/>
      <c r="AA520" s="128"/>
      <c r="AB520" s="128"/>
      <c r="AC520" s="126" t="str">
        <f>IF(I520="","",_xlfn.XLOOKUP($I520,各类选项!$N$2:$N$22,各类选项!Q$2:Q$22))</f>
        <v/>
      </c>
      <c r="AD520" s="139"/>
      <c r="AE520" s="129"/>
      <c r="AF520" s="130"/>
      <c r="AG520" s="130"/>
      <c r="AH520" s="130"/>
      <c r="AI520" s="130"/>
      <c r="AJ520" s="130"/>
      <c r="AK520" s="126" t="str">
        <f>IF(I520="","",_xlfn.XLOOKUP($I520,各类选项!$N$2:$N$22,各类选项!R$2:R$22))</f>
        <v/>
      </c>
      <c r="AL520" s="139"/>
      <c r="AM520" s="127"/>
      <c r="AN520" s="128"/>
      <c r="AO520" s="128"/>
      <c r="AP520" s="128"/>
      <c r="AQ520" s="128"/>
      <c r="AR520" s="128"/>
      <c r="AS520" s="126" t="str">
        <f>IF(原始数据!L520="","",原始数据!L520)</f>
        <v/>
      </c>
      <c r="AT520" s="126" t="str">
        <f>IF(原始数据!AZ520="","",原始数据!AZ520)</f>
        <v/>
      </c>
      <c r="AU520" s="137"/>
      <c r="AV520" s="137"/>
      <c r="AW520" s="137"/>
      <c r="AX520" s="137"/>
      <c r="AY520" s="138"/>
      <c r="AZ520" s="133"/>
      <c r="BA520" s="133"/>
      <c r="BB520" s="95"/>
      <c r="BC520" s="95"/>
    </row>
    <row r="521" spans="1:55">
      <c r="A521" s="115">
        <f>输入错误检查!B520+_xlfn.IFS(K521="",0,K521=0,0,K521=1,1)</f>
        <v>0</v>
      </c>
      <c r="C521" s="125" t="str">
        <f>IF(原始数据!B521="","",原始数据!B521)</f>
        <v/>
      </c>
      <c r="D521" s="125" t="str">
        <f>IF(原始数据!C521="","",原始数据!C521)</f>
        <v/>
      </c>
      <c r="E521" s="125" t="str">
        <f>IF(原始数据!D521="","",原始数据!D521)</f>
        <v/>
      </c>
      <c r="F521" s="125" t="str">
        <f>IF(原始数据!E521="","",原始数据!E521)</f>
        <v/>
      </c>
      <c r="G521" s="125" t="str">
        <f>IF(原始数据!F521="","",原始数据!F521)</f>
        <v/>
      </c>
      <c r="H521" s="125">
        <f>IF(原始数据!G521="","",原始数据!G521)</f>
        <v>2</v>
      </c>
      <c r="I521" s="125" t="str">
        <f>原始数据!J521</f>
        <v/>
      </c>
      <c r="J521" s="125" t="str">
        <f>IF((原始数据!V521)="","",4-原始数据!V521)</f>
        <v/>
      </c>
      <c r="K521" s="125" t="str">
        <f t="shared" si="16"/>
        <v/>
      </c>
      <c r="L521" s="125">
        <f t="shared" si="17"/>
        <v>0</v>
      </c>
      <c r="M521" s="126" t="str">
        <f>IF(I521="","",_xlfn.XLOOKUP($I521,各类选项!$N$2:$N$22,各类选项!O$2:O$22))</f>
        <v/>
      </c>
      <c r="N521" s="139"/>
      <c r="O521" s="129"/>
      <c r="P521" s="130"/>
      <c r="Q521" s="130"/>
      <c r="R521" s="130"/>
      <c r="S521" s="130"/>
      <c r="T521" s="130"/>
      <c r="U521" s="126" t="str">
        <f>IF(I521="","",_xlfn.XLOOKUP($I521,各类选项!$N$2:$N$22,各类选项!P$2:P$22))</f>
        <v/>
      </c>
      <c r="V521" s="139"/>
      <c r="W521" s="127"/>
      <c r="X521" s="128"/>
      <c r="Y521" s="128"/>
      <c r="Z521" s="128"/>
      <c r="AA521" s="128"/>
      <c r="AB521" s="128"/>
      <c r="AC521" s="126" t="str">
        <f>IF(I521="","",_xlfn.XLOOKUP($I521,各类选项!$N$2:$N$22,各类选项!Q$2:Q$22))</f>
        <v/>
      </c>
      <c r="AD521" s="139"/>
      <c r="AE521" s="129"/>
      <c r="AF521" s="130"/>
      <c r="AG521" s="130"/>
      <c r="AH521" s="130"/>
      <c r="AI521" s="130"/>
      <c r="AJ521" s="130"/>
      <c r="AK521" s="126" t="str">
        <f>IF(I521="","",_xlfn.XLOOKUP($I521,各类选项!$N$2:$N$22,各类选项!R$2:R$22))</f>
        <v/>
      </c>
      <c r="AL521" s="139"/>
      <c r="AM521" s="127"/>
      <c r="AN521" s="128"/>
      <c r="AO521" s="128"/>
      <c r="AP521" s="128"/>
      <c r="AQ521" s="128"/>
      <c r="AR521" s="128"/>
      <c r="AS521" s="126" t="str">
        <f>IF(原始数据!L521="","",原始数据!L521)</f>
        <v/>
      </c>
      <c r="AT521" s="126" t="str">
        <f>IF(原始数据!AZ521="","",原始数据!AZ521)</f>
        <v/>
      </c>
      <c r="AU521" s="137"/>
      <c r="AV521" s="137"/>
      <c r="AW521" s="137"/>
      <c r="AX521" s="137"/>
      <c r="AY521" s="138"/>
      <c r="AZ521" s="133"/>
      <c r="BA521" s="133"/>
      <c r="BB521" s="95"/>
      <c r="BC521" s="95"/>
    </row>
    <row r="522" spans="1:55">
      <c r="A522" s="115">
        <f>输入错误检查!B521+_xlfn.IFS(K522="",0,K522=0,0,K522=1,1)</f>
        <v>0</v>
      </c>
      <c r="C522" s="125" t="str">
        <f>IF(原始数据!B522="","",原始数据!B522)</f>
        <v/>
      </c>
      <c r="D522" s="125" t="str">
        <f>IF(原始数据!C522="","",原始数据!C522)</f>
        <v/>
      </c>
      <c r="E522" s="125" t="str">
        <f>IF(原始数据!D522="","",原始数据!D522)</f>
        <v/>
      </c>
      <c r="F522" s="125" t="str">
        <f>IF(原始数据!E522="","",原始数据!E522)</f>
        <v/>
      </c>
      <c r="G522" s="125" t="str">
        <f>IF(原始数据!F522="","",原始数据!F522)</f>
        <v/>
      </c>
      <c r="H522" s="125">
        <f>IF(原始数据!G522="","",原始数据!G522)</f>
        <v>2</v>
      </c>
      <c r="I522" s="125" t="str">
        <f>原始数据!J522</f>
        <v/>
      </c>
      <c r="J522" s="125" t="str">
        <f>IF((原始数据!V522)="","",4-原始数据!V522)</f>
        <v/>
      </c>
      <c r="K522" s="125" t="str">
        <f t="shared" ref="K522:K585" si="18">IF(J522="","",IF(_xlfn.IFS(L522&gt;2,"人",L522=2,"平",L522&lt;2,"屠")=J522,0,1))</f>
        <v/>
      </c>
      <c r="L522" s="125">
        <f t="shared" ref="L522:L585" si="19">COUNTIF(T522,"出门")+COUNTIF(AB522,"出门")+COUNTIF(AJ522,"出门")+COUNTIF(AR522,"出门")</f>
        <v>0</v>
      </c>
      <c r="M522" s="126" t="str">
        <f>IF(I522="","",_xlfn.XLOOKUP($I522,各类选项!$N$2:$N$22,各类选项!O$2:O$22))</f>
        <v/>
      </c>
      <c r="N522" s="139"/>
      <c r="O522" s="129"/>
      <c r="P522" s="130"/>
      <c r="Q522" s="130"/>
      <c r="R522" s="130"/>
      <c r="S522" s="130"/>
      <c r="T522" s="130"/>
      <c r="U522" s="126" t="str">
        <f>IF(I522="","",_xlfn.XLOOKUP($I522,各类选项!$N$2:$N$22,各类选项!P$2:P$22))</f>
        <v/>
      </c>
      <c r="V522" s="139"/>
      <c r="W522" s="127"/>
      <c r="X522" s="128"/>
      <c r="Y522" s="128"/>
      <c r="Z522" s="128"/>
      <c r="AA522" s="128"/>
      <c r="AB522" s="128"/>
      <c r="AC522" s="126" t="str">
        <f>IF(I522="","",_xlfn.XLOOKUP($I522,各类选项!$N$2:$N$22,各类选项!Q$2:Q$22))</f>
        <v/>
      </c>
      <c r="AD522" s="139"/>
      <c r="AE522" s="129"/>
      <c r="AF522" s="130"/>
      <c r="AG522" s="130"/>
      <c r="AH522" s="130"/>
      <c r="AI522" s="130"/>
      <c r="AJ522" s="130"/>
      <c r="AK522" s="126" t="str">
        <f>IF(I522="","",_xlfn.XLOOKUP($I522,各类选项!$N$2:$N$22,各类选项!R$2:R$22))</f>
        <v/>
      </c>
      <c r="AL522" s="139"/>
      <c r="AM522" s="127"/>
      <c r="AN522" s="128"/>
      <c r="AO522" s="128"/>
      <c r="AP522" s="128"/>
      <c r="AQ522" s="128"/>
      <c r="AR522" s="128"/>
      <c r="AS522" s="126" t="str">
        <f>IF(原始数据!L522="","",原始数据!L522)</f>
        <v/>
      </c>
      <c r="AT522" s="126" t="str">
        <f>IF(原始数据!AZ522="","",原始数据!AZ522)</f>
        <v/>
      </c>
      <c r="AU522" s="137"/>
      <c r="AV522" s="137"/>
      <c r="AW522" s="137"/>
      <c r="AX522" s="137"/>
      <c r="AY522" s="138"/>
      <c r="AZ522" s="133"/>
      <c r="BA522" s="133"/>
      <c r="BB522" s="95"/>
      <c r="BC522" s="95"/>
    </row>
    <row r="523" spans="1:55">
      <c r="A523" s="115">
        <f>输入错误检查!B522+_xlfn.IFS(K523="",0,K523=0,0,K523=1,1)</f>
        <v>0</v>
      </c>
      <c r="C523" s="125" t="str">
        <f>IF(原始数据!B523="","",原始数据!B523)</f>
        <v/>
      </c>
      <c r="D523" s="125" t="str">
        <f>IF(原始数据!C523="","",原始数据!C523)</f>
        <v/>
      </c>
      <c r="E523" s="125" t="str">
        <f>IF(原始数据!D523="","",原始数据!D523)</f>
        <v/>
      </c>
      <c r="F523" s="125" t="str">
        <f>IF(原始数据!E523="","",原始数据!E523)</f>
        <v/>
      </c>
      <c r="G523" s="125" t="str">
        <f>IF(原始数据!F523="","",原始数据!F523)</f>
        <v/>
      </c>
      <c r="H523" s="125">
        <f>IF(原始数据!G523="","",原始数据!G523)</f>
        <v>3</v>
      </c>
      <c r="I523" s="125" t="str">
        <f>原始数据!J523</f>
        <v/>
      </c>
      <c r="J523" s="125" t="str">
        <f>IF((原始数据!V523)="","",4-原始数据!V523)</f>
        <v/>
      </c>
      <c r="K523" s="125" t="str">
        <f t="shared" si="18"/>
        <v/>
      </c>
      <c r="L523" s="125">
        <f t="shared" si="19"/>
        <v>0</v>
      </c>
      <c r="M523" s="126" t="str">
        <f>IF(I523="","",_xlfn.XLOOKUP($I523,各类选项!$N$2:$N$22,各类选项!O$2:O$22))</f>
        <v/>
      </c>
      <c r="N523" s="139"/>
      <c r="O523" s="129"/>
      <c r="P523" s="130"/>
      <c r="Q523" s="130"/>
      <c r="R523" s="130"/>
      <c r="S523" s="130"/>
      <c r="T523" s="130"/>
      <c r="U523" s="126" t="str">
        <f>IF(I523="","",_xlfn.XLOOKUP($I523,各类选项!$N$2:$N$22,各类选项!P$2:P$22))</f>
        <v/>
      </c>
      <c r="V523" s="139"/>
      <c r="W523" s="127"/>
      <c r="X523" s="128"/>
      <c r="Y523" s="128"/>
      <c r="Z523" s="128"/>
      <c r="AA523" s="128"/>
      <c r="AB523" s="128"/>
      <c r="AC523" s="126" t="str">
        <f>IF(I523="","",_xlfn.XLOOKUP($I523,各类选项!$N$2:$N$22,各类选项!Q$2:Q$22))</f>
        <v/>
      </c>
      <c r="AD523" s="139"/>
      <c r="AE523" s="129"/>
      <c r="AF523" s="130"/>
      <c r="AG523" s="130"/>
      <c r="AH523" s="130"/>
      <c r="AI523" s="130"/>
      <c r="AJ523" s="130"/>
      <c r="AK523" s="126" t="str">
        <f>IF(I523="","",_xlfn.XLOOKUP($I523,各类选项!$N$2:$N$22,各类选项!R$2:R$22))</f>
        <v/>
      </c>
      <c r="AL523" s="139"/>
      <c r="AM523" s="127"/>
      <c r="AN523" s="128"/>
      <c r="AO523" s="128"/>
      <c r="AP523" s="128"/>
      <c r="AQ523" s="128"/>
      <c r="AR523" s="128"/>
      <c r="AS523" s="126" t="str">
        <f>IF(原始数据!L523="","",原始数据!L523)</f>
        <v/>
      </c>
      <c r="AT523" s="126" t="str">
        <f>IF(原始数据!AZ523="","",原始数据!AZ523)</f>
        <v/>
      </c>
      <c r="AU523" s="137"/>
      <c r="AV523" s="137"/>
      <c r="AW523" s="137"/>
      <c r="AX523" s="137"/>
      <c r="AY523" s="138"/>
      <c r="AZ523" s="133"/>
      <c r="BA523" s="133"/>
      <c r="BB523" s="95"/>
      <c r="BC523" s="95"/>
    </row>
    <row r="524" spans="1:55">
      <c r="A524" s="115">
        <f>输入错误检查!B523+_xlfn.IFS(K524="",0,K524=0,0,K524=1,1)</f>
        <v>0</v>
      </c>
      <c r="C524" s="125" t="str">
        <f>IF(原始数据!B524="","",原始数据!B524)</f>
        <v/>
      </c>
      <c r="D524" s="125" t="str">
        <f>IF(原始数据!C524="","",原始数据!C524)</f>
        <v/>
      </c>
      <c r="E524" s="125" t="str">
        <f>IF(原始数据!D524="","",原始数据!D524)</f>
        <v/>
      </c>
      <c r="F524" s="125" t="str">
        <f>IF(原始数据!E524="","",原始数据!E524)</f>
        <v/>
      </c>
      <c r="G524" s="125" t="str">
        <f>IF(原始数据!F524="","",原始数据!F524)</f>
        <v/>
      </c>
      <c r="H524" s="125">
        <f>IF(原始数据!G524="","",原始数据!G524)</f>
        <v>3</v>
      </c>
      <c r="I524" s="125" t="str">
        <f>原始数据!J524</f>
        <v/>
      </c>
      <c r="J524" s="125" t="str">
        <f>IF((原始数据!V524)="","",4-原始数据!V524)</f>
        <v/>
      </c>
      <c r="K524" s="125" t="str">
        <f t="shared" si="18"/>
        <v/>
      </c>
      <c r="L524" s="125">
        <f t="shared" si="19"/>
        <v>0</v>
      </c>
      <c r="M524" s="126" t="str">
        <f>IF(I524="","",_xlfn.XLOOKUP($I524,各类选项!$N$2:$N$22,各类选项!O$2:O$22))</f>
        <v/>
      </c>
      <c r="N524" s="139"/>
      <c r="O524" s="129"/>
      <c r="P524" s="130"/>
      <c r="Q524" s="130"/>
      <c r="R524" s="130"/>
      <c r="S524" s="130"/>
      <c r="T524" s="130"/>
      <c r="U524" s="126" t="str">
        <f>IF(I524="","",_xlfn.XLOOKUP($I524,各类选项!$N$2:$N$22,各类选项!P$2:P$22))</f>
        <v/>
      </c>
      <c r="V524" s="139"/>
      <c r="W524" s="127"/>
      <c r="X524" s="128"/>
      <c r="Y524" s="128"/>
      <c r="Z524" s="128"/>
      <c r="AA524" s="128"/>
      <c r="AB524" s="128"/>
      <c r="AC524" s="126" t="str">
        <f>IF(I524="","",_xlfn.XLOOKUP($I524,各类选项!$N$2:$N$22,各类选项!Q$2:Q$22))</f>
        <v/>
      </c>
      <c r="AD524" s="139"/>
      <c r="AE524" s="129"/>
      <c r="AF524" s="130"/>
      <c r="AG524" s="130"/>
      <c r="AH524" s="130"/>
      <c r="AI524" s="130"/>
      <c r="AJ524" s="130"/>
      <c r="AK524" s="126" t="str">
        <f>IF(I524="","",_xlfn.XLOOKUP($I524,各类选项!$N$2:$N$22,各类选项!R$2:R$22))</f>
        <v/>
      </c>
      <c r="AL524" s="139"/>
      <c r="AM524" s="127"/>
      <c r="AN524" s="128"/>
      <c r="AO524" s="128"/>
      <c r="AP524" s="128"/>
      <c r="AQ524" s="128"/>
      <c r="AR524" s="128"/>
      <c r="AS524" s="126" t="str">
        <f>IF(原始数据!L524="","",原始数据!L524)</f>
        <v/>
      </c>
      <c r="AT524" s="126" t="str">
        <f>IF(原始数据!AZ524="","",原始数据!AZ524)</f>
        <v/>
      </c>
      <c r="AU524" s="137"/>
      <c r="AV524" s="137"/>
      <c r="AW524" s="137"/>
      <c r="AX524" s="137"/>
      <c r="AY524" s="138"/>
      <c r="AZ524" s="133"/>
      <c r="BA524" s="133"/>
      <c r="BB524" s="95"/>
      <c r="BC524" s="95"/>
    </row>
    <row r="525" spans="1:55">
      <c r="A525" s="115">
        <f>输入错误检查!B524+_xlfn.IFS(K525="",0,K525=0,0,K525=1,1)</f>
        <v>0</v>
      </c>
      <c r="C525" s="125" t="str">
        <f>IF(原始数据!B525="","",原始数据!B525)</f>
        <v/>
      </c>
      <c r="D525" s="125" t="str">
        <f>IF(原始数据!C525="","",原始数据!C525)</f>
        <v/>
      </c>
      <c r="E525" s="125" t="str">
        <f>IF(原始数据!D525="","",原始数据!D525)</f>
        <v/>
      </c>
      <c r="F525" s="125" t="str">
        <f>IF(原始数据!E525="","",原始数据!E525)</f>
        <v/>
      </c>
      <c r="G525" s="125" t="str">
        <f>IF(原始数据!F525="","",原始数据!F525)</f>
        <v/>
      </c>
      <c r="H525" s="125">
        <f>IF(原始数据!G525="","",原始数据!G525)</f>
        <v>4</v>
      </c>
      <c r="I525" s="125" t="str">
        <f>原始数据!J525</f>
        <v/>
      </c>
      <c r="J525" s="125" t="str">
        <f>IF((原始数据!V525)="","",4-原始数据!V525)</f>
        <v/>
      </c>
      <c r="K525" s="125" t="str">
        <f t="shared" si="18"/>
        <v/>
      </c>
      <c r="L525" s="125">
        <f t="shared" si="19"/>
        <v>0</v>
      </c>
      <c r="M525" s="126" t="str">
        <f>IF(I525="","",_xlfn.XLOOKUP($I525,各类选项!$N$2:$N$22,各类选项!O$2:O$22))</f>
        <v/>
      </c>
      <c r="N525" s="139"/>
      <c r="O525" s="129"/>
      <c r="P525" s="130"/>
      <c r="Q525" s="130"/>
      <c r="R525" s="130"/>
      <c r="S525" s="130"/>
      <c r="T525" s="130"/>
      <c r="U525" s="126" t="str">
        <f>IF(I525="","",_xlfn.XLOOKUP($I525,各类选项!$N$2:$N$22,各类选项!P$2:P$22))</f>
        <v/>
      </c>
      <c r="V525" s="139"/>
      <c r="W525" s="127"/>
      <c r="X525" s="128"/>
      <c r="Y525" s="128"/>
      <c r="Z525" s="128"/>
      <c r="AA525" s="128"/>
      <c r="AB525" s="128"/>
      <c r="AC525" s="126" t="str">
        <f>IF(I525="","",_xlfn.XLOOKUP($I525,各类选项!$N$2:$N$22,各类选项!Q$2:Q$22))</f>
        <v/>
      </c>
      <c r="AD525" s="139"/>
      <c r="AE525" s="129"/>
      <c r="AF525" s="130"/>
      <c r="AG525" s="130"/>
      <c r="AH525" s="130"/>
      <c r="AI525" s="130"/>
      <c r="AJ525" s="130"/>
      <c r="AK525" s="126" t="str">
        <f>IF(I525="","",_xlfn.XLOOKUP($I525,各类选项!$N$2:$N$22,各类选项!R$2:R$22))</f>
        <v/>
      </c>
      <c r="AL525" s="139"/>
      <c r="AM525" s="127"/>
      <c r="AN525" s="128"/>
      <c r="AO525" s="128"/>
      <c r="AP525" s="128"/>
      <c r="AQ525" s="128"/>
      <c r="AR525" s="128"/>
      <c r="AS525" s="126" t="str">
        <f>IF(原始数据!L525="","",原始数据!L525)</f>
        <v/>
      </c>
      <c r="AT525" s="126" t="str">
        <f>IF(原始数据!AZ525="","",原始数据!AZ525)</f>
        <v/>
      </c>
      <c r="AU525" s="137"/>
      <c r="AV525" s="137"/>
      <c r="AW525" s="137"/>
      <c r="AX525" s="137"/>
      <c r="AY525" s="138"/>
      <c r="AZ525" s="133"/>
      <c r="BA525" s="133"/>
      <c r="BB525" s="95"/>
      <c r="BC525" s="95"/>
    </row>
    <row r="526" spans="1:55">
      <c r="A526" s="115">
        <f>输入错误检查!B525+_xlfn.IFS(K526="",0,K526=0,0,K526=1,1)</f>
        <v>0</v>
      </c>
      <c r="C526" s="125" t="str">
        <f>IF(原始数据!B526="","",原始数据!B526)</f>
        <v/>
      </c>
      <c r="D526" s="125" t="str">
        <f>IF(原始数据!C526="","",原始数据!C526)</f>
        <v/>
      </c>
      <c r="E526" s="125" t="str">
        <f>IF(原始数据!D526="","",原始数据!D526)</f>
        <v/>
      </c>
      <c r="F526" s="125" t="str">
        <f>IF(原始数据!E526="","",原始数据!E526)</f>
        <v/>
      </c>
      <c r="G526" s="125" t="str">
        <f>IF(原始数据!F526="","",原始数据!F526)</f>
        <v/>
      </c>
      <c r="H526" s="125">
        <f>IF(原始数据!G526="","",原始数据!G526)</f>
        <v>4</v>
      </c>
      <c r="I526" s="125" t="str">
        <f>原始数据!J526</f>
        <v/>
      </c>
      <c r="J526" s="125" t="str">
        <f>IF((原始数据!V526)="","",4-原始数据!V526)</f>
        <v/>
      </c>
      <c r="K526" s="125" t="str">
        <f t="shared" si="18"/>
        <v/>
      </c>
      <c r="L526" s="125">
        <f t="shared" si="19"/>
        <v>0</v>
      </c>
      <c r="M526" s="126" t="str">
        <f>IF(I526="","",_xlfn.XLOOKUP($I526,各类选项!$N$2:$N$22,各类选项!O$2:O$22))</f>
        <v/>
      </c>
      <c r="N526" s="139"/>
      <c r="O526" s="129"/>
      <c r="P526" s="130"/>
      <c r="Q526" s="130"/>
      <c r="R526" s="130"/>
      <c r="S526" s="130"/>
      <c r="T526" s="130"/>
      <c r="U526" s="126" t="str">
        <f>IF(I526="","",_xlfn.XLOOKUP($I526,各类选项!$N$2:$N$22,各类选项!P$2:P$22))</f>
        <v/>
      </c>
      <c r="V526" s="139"/>
      <c r="W526" s="127"/>
      <c r="X526" s="128"/>
      <c r="Y526" s="128"/>
      <c r="Z526" s="128"/>
      <c r="AA526" s="128"/>
      <c r="AB526" s="128"/>
      <c r="AC526" s="126" t="str">
        <f>IF(I526="","",_xlfn.XLOOKUP($I526,各类选项!$N$2:$N$22,各类选项!Q$2:Q$22))</f>
        <v/>
      </c>
      <c r="AD526" s="139"/>
      <c r="AE526" s="129"/>
      <c r="AF526" s="130"/>
      <c r="AG526" s="130"/>
      <c r="AH526" s="130"/>
      <c r="AI526" s="130"/>
      <c r="AJ526" s="130"/>
      <c r="AK526" s="126" t="str">
        <f>IF(I526="","",_xlfn.XLOOKUP($I526,各类选项!$N$2:$N$22,各类选项!R$2:R$22))</f>
        <v/>
      </c>
      <c r="AL526" s="139"/>
      <c r="AM526" s="127"/>
      <c r="AN526" s="128"/>
      <c r="AO526" s="128"/>
      <c r="AP526" s="128"/>
      <c r="AQ526" s="128"/>
      <c r="AR526" s="128"/>
      <c r="AS526" s="126" t="str">
        <f>IF(原始数据!L526="","",原始数据!L526)</f>
        <v/>
      </c>
      <c r="AT526" s="126" t="str">
        <f>IF(原始数据!AZ526="","",原始数据!AZ526)</f>
        <v/>
      </c>
      <c r="AU526" s="137"/>
      <c r="AV526" s="137"/>
      <c r="AW526" s="137"/>
      <c r="AX526" s="137"/>
      <c r="AY526" s="138"/>
      <c r="AZ526" s="133"/>
      <c r="BA526" s="133"/>
      <c r="BB526" s="95"/>
      <c r="BC526" s="95"/>
    </row>
    <row r="527" spans="1:55">
      <c r="A527" s="115">
        <f>输入错误检查!B526+_xlfn.IFS(K527="",0,K527=0,0,K527=1,1)</f>
        <v>0</v>
      </c>
      <c r="C527" s="125" t="str">
        <f>IF(原始数据!B527="","",原始数据!B527)</f>
        <v/>
      </c>
      <c r="D527" s="125" t="str">
        <f>IF(原始数据!C527="","",原始数据!C527)</f>
        <v/>
      </c>
      <c r="E527" s="125" t="str">
        <f>IF(原始数据!D527="","",原始数据!D527)</f>
        <v/>
      </c>
      <c r="F527" s="125" t="str">
        <f>IF(原始数据!E527="","",原始数据!E527)</f>
        <v/>
      </c>
      <c r="G527" s="125" t="str">
        <f>IF(原始数据!F527="","",原始数据!F527)</f>
        <v/>
      </c>
      <c r="H527" s="125">
        <f>IF(原始数据!G527="","",原始数据!G527)</f>
        <v>5</v>
      </c>
      <c r="I527" s="125" t="str">
        <f>原始数据!J527</f>
        <v/>
      </c>
      <c r="J527" s="125" t="str">
        <f>IF((原始数据!V527)="","",4-原始数据!V527)</f>
        <v/>
      </c>
      <c r="K527" s="125" t="str">
        <f t="shared" si="18"/>
        <v/>
      </c>
      <c r="L527" s="125">
        <f t="shared" si="19"/>
        <v>0</v>
      </c>
      <c r="M527" s="126" t="str">
        <f>IF(I527="","",_xlfn.XLOOKUP($I527,各类选项!$N$2:$N$22,各类选项!O$2:O$22))</f>
        <v/>
      </c>
      <c r="N527" s="139"/>
      <c r="O527" s="129"/>
      <c r="P527" s="130"/>
      <c r="Q527" s="130"/>
      <c r="R527" s="130"/>
      <c r="S527" s="130"/>
      <c r="T527" s="130"/>
      <c r="U527" s="126" t="str">
        <f>IF(I527="","",_xlfn.XLOOKUP($I527,各类选项!$N$2:$N$22,各类选项!P$2:P$22))</f>
        <v/>
      </c>
      <c r="V527" s="139"/>
      <c r="W527" s="127"/>
      <c r="X527" s="128"/>
      <c r="Y527" s="128"/>
      <c r="Z527" s="128"/>
      <c r="AA527" s="128"/>
      <c r="AB527" s="128"/>
      <c r="AC527" s="126" t="str">
        <f>IF(I527="","",_xlfn.XLOOKUP($I527,各类选项!$N$2:$N$22,各类选项!Q$2:Q$22))</f>
        <v/>
      </c>
      <c r="AD527" s="139"/>
      <c r="AE527" s="129"/>
      <c r="AF527" s="130"/>
      <c r="AG527" s="130"/>
      <c r="AH527" s="130"/>
      <c r="AI527" s="130"/>
      <c r="AJ527" s="130"/>
      <c r="AK527" s="126" t="str">
        <f>IF(I527="","",_xlfn.XLOOKUP($I527,各类选项!$N$2:$N$22,各类选项!R$2:R$22))</f>
        <v/>
      </c>
      <c r="AL527" s="139"/>
      <c r="AM527" s="127"/>
      <c r="AN527" s="128"/>
      <c r="AO527" s="128"/>
      <c r="AP527" s="128"/>
      <c r="AQ527" s="128"/>
      <c r="AR527" s="128"/>
      <c r="AS527" s="126" t="str">
        <f>IF(原始数据!L527="","",原始数据!L527)</f>
        <v/>
      </c>
      <c r="AT527" s="126" t="str">
        <f>IF(原始数据!AZ527="","",原始数据!AZ527)</f>
        <v/>
      </c>
      <c r="AU527" s="137"/>
      <c r="AV527" s="137"/>
      <c r="AW527" s="137"/>
      <c r="AX527" s="137"/>
      <c r="AY527" s="138"/>
      <c r="AZ527" s="133"/>
      <c r="BA527" s="133"/>
    </row>
    <row r="528" spans="1:55">
      <c r="A528" s="115">
        <f>输入错误检查!B527+_xlfn.IFS(K528="",0,K528=0,0,K528=1,1)</f>
        <v>0</v>
      </c>
      <c r="C528" s="125" t="str">
        <f>IF(原始数据!B528="","",原始数据!B528)</f>
        <v/>
      </c>
      <c r="D528" s="125" t="str">
        <f>IF(原始数据!C528="","",原始数据!C528)</f>
        <v/>
      </c>
      <c r="E528" s="125" t="str">
        <f>IF(原始数据!D528="","",原始数据!D528)</f>
        <v/>
      </c>
      <c r="F528" s="125" t="str">
        <f>IF(原始数据!E528="","",原始数据!E528)</f>
        <v/>
      </c>
      <c r="G528" s="125" t="str">
        <f>IF(原始数据!F528="","",原始数据!F528)</f>
        <v/>
      </c>
      <c r="H528" s="125">
        <f>IF(原始数据!G528="","",原始数据!G528)</f>
        <v>5</v>
      </c>
      <c r="I528" s="125" t="str">
        <f>原始数据!J528</f>
        <v/>
      </c>
      <c r="J528" s="125" t="str">
        <f>IF((原始数据!V528)="","",4-原始数据!V528)</f>
        <v/>
      </c>
      <c r="K528" s="125" t="str">
        <f t="shared" si="18"/>
        <v/>
      </c>
      <c r="L528" s="125">
        <f t="shared" si="19"/>
        <v>0</v>
      </c>
      <c r="M528" s="126" t="str">
        <f>IF(I528="","",_xlfn.XLOOKUP($I528,各类选项!$N$2:$N$22,各类选项!O$2:O$22))</f>
        <v/>
      </c>
      <c r="N528" s="139"/>
      <c r="O528" s="129"/>
      <c r="P528" s="130"/>
      <c r="Q528" s="130"/>
      <c r="R528" s="130"/>
      <c r="S528" s="130"/>
      <c r="T528" s="130"/>
      <c r="U528" s="126" t="str">
        <f>IF(I528="","",_xlfn.XLOOKUP($I528,各类选项!$N$2:$N$22,各类选项!P$2:P$22))</f>
        <v/>
      </c>
      <c r="V528" s="139"/>
      <c r="W528" s="127"/>
      <c r="X528" s="128"/>
      <c r="Y528" s="128"/>
      <c r="Z528" s="128"/>
      <c r="AA528" s="128"/>
      <c r="AB528" s="128"/>
      <c r="AC528" s="126" t="str">
        <f>IF(I528="","",_xlfn.XLOOKUP($I528,各类选项!$N$2:$N$22,各类选项!Q$2:Q$22))</f>
        <v/>
      </c>
      <c r="AD528" s="139"/>
      <c r="AE528" s="129"/>
      <c r="AF528" s="130"/>
      <c r="AG528" s="130"/>
      <c r="AH528" s="130"/>
      <c r="AI528" s="130"/>
      <c r="AJ528" s="130"/>
      <c r="AK528" s="126" t="str">
        <f>IF(I528="","",_xlfn.XLOOKUP($I528,各类选项!$N$2:$N$22,各类选项!R$2:R$22))</f>
        <v/>
      </c>
      <c r="AL528" s="139"/>
      <c r="AM528" s="127"/>
      <c r="AN528" s="128"/>
      <c r="AO528" s="128"/>
      <c r="AP528" s="128"/>
      <c r="AQ528" s="128"/>
      <c r="AR528" s="128"/>
      <c r="AS528" s="126" t="str">
        <f>IF(原始数据!L528="","",原始数据!L528)</f>
        <v/>
      </c>
      <c r="AT528" s="126" t="str">
        <f>IF(原始数据!AZ528="","",原始数据!AZ528)</f>
        <v/>
      </c>
      <c r="AU528" s="137"/>
      <c r="AV528" s="137"/>
      <c r="AW528" s="137"/>
      <c r="AX528" s="137"/>
      <c r="AY528" s="138"/>
      <c r="AZ528" s="133"/>
      <c r="BA528" s="133"/>
    </row>
    <row r="529" spans="1:55">
      <c r="A529" s="115">
        <f>输入错误检查!B528+_xlfn.IFS(K529="",0,K529=0,0,K529=1,1)</f>
        <v>0</v>
      </c>
      <c r="C529" s="125" t="str">
        <f>IF(原始数据!B529="","",原始数据!B529)</f>
        <v/>
      </c>
      <c r="D529" s="125" t="str">
        <f>IF(原始数据!C529="","",原始数据!C529)</f>
        <v/>
      </c>
      <c r="E529" s="125" t="str">
        <f>IF(原始数据!D529="","",原始数据!D529)</f>
        <v/>
      </c>
      <c r="F529" s="125" t="str">
        <f>IF(原始数据!E529="","",原始数据!E529)</f>
        <v/>
      </c>
      <c r="G529" s="125" t="str">
        <f>IF(原始数据!F529="","",原始数据!F529)</f>
        <v/>
      </c>
      <c r="H529" s="125" t="str">
        <f>IF(原始数据!G529="","",原始数据!G529)</f>
        <v>加</v>
      </c>
      <c r="I529" s="125" t="str">
        <f>原始数据!J529</f>
        <v/>
      </c>
      <c r="J529" s="125" t="str">
        <f>IF((原始数据!V529)="","",4-原始数据!V529)</f>
        <v/>
      </c>
      <c r="K529" s="125" t="str">
        <f t="shared" si="18"/>
        <v/>
      </c>
      <c r="L529" s="125">
        <f t="shared" si="19"/>
        <v>0</v>
      </c>
      <c r="M529" s="126" t="str">
        <f>IF(I529="","",_xlfn.XLOOKUP($I529,各类选项!$N$2:$N$22,各类选项!O$2:O$22))</f>
        <v/>
      </c>
      <c r="N529" s="139"/>
      <c r="O529" s="129"/>
      <c r="P529" s="130"/>
      <c r="Q529" s="130"/>
      <c r="R529" s="130"/>
      <c r="S529" s="130"/>
      <c r="T529" s="130"/>
      <c r="U529" s="126" t="str">
        <f>IF(I529="","",_xlfn.XLOOKUP($I529,各类选项!$N$2:$N$22,各类选项!P$2:P$22))</f>
        <v/>
      </c>
      <c r="V529" s="139"/>
      <c r="W529" s="127"/>
      <c r="X529" s="128"/>
      <c r="Y529" s="128"/>
      <c r="Z529" s="128"/>
      <c r="AA529" s="128"/>
      <c r="AB529" s="128"/>
      <c r="AC529" s="126" t="str">
        <f>IF(I529="","",_xlfn.XLOOKUP($I529,各类选项!$N$2:$N$22,各类选项!Q$2:Q$22))</f>
        <v/>
      </c>
      <c r="AD529" s="139"/>
      <c r="AE529" s="129"/>
      <c r="AF529" s="130"/>
      <c r="AG529" s="130"/>
      <c r="AH529" s="130"/>
      <c r="AI529" s="130"/>
      <c r="AJ529" s="130"/>
      <c r="AK529" s="126" t="str">
        <f>IF(I529="","",_xlfn.XLOOKUP($I529,各类选项!$N$2:$N$22,各类选项!R$2:R$22))</f>
        <v/>
      </c>
      <c r="AL529" s="139"/>
      <c r="AM529" s="127"/>
      <c r="AN529" s="128"/>
      <c r="AO529" s="128"/>
      <c r="AP529" s="128"/>
      <c r="AQ529" s="128"/>
      <c r="AR529" s="128"/>
      <c r="AS529" s="126" t="str">
        <f>IF(原始数据!L529="","",原始数据!L529)</f>
        <v/>
      </c>
      <c r="AT529" s="126" t="str">
        <f>IF(原始数据!AZ529="","",原始数据!AZ529)</f>
        <v/>
      </c>
      <c r="AU529" s="137"/>
      <c r="AV529" s="137"/>
      <c r="AW529" s="137"/>
      <c r="AX529" s="137"/>
      <c r="AY529" s="138"/>
      <c r="AZ529" s="133"/>
      <c r="BA529" s="133"/>
    </row>
    <row r="530" spans="1:55">
      <c r="A530" s="115">
        <f>输入错误检查!B529+_xlfn.IFS(K530="",0,K530=0,0,K530=1,1)</f>
        <v>0</v>
      </c>
      <c r="C530" s="125" t="str">
        <f>IF(原始数据!B530="","",原始数据!B530)</f>
        <v/>
      </c>
      <c r="D530" s="125" t="str">
        <f>IF(原始数据!C530="","",原始数据!C530)</f>
        <v/>
      </c>
      <c r="E530" s="125" t="str">
        <f>IF(原始数据!D530="","",原始数据!D530)</f>
        <v/>
      </c>
      <c r="F530" s="125" t="str">
        <f>IF(原始数据!E530="","",原始数据!E530)</f>
        <v/>
      </c>
      <c r="G530" s="125" t="str">
        <f>IF(原始数据!F530="","",原始数据!F530)</f>
        <v/>
      </c>
      <c r="H530" s="125" t="str">
        <f>IF(原始数据!G530="","",原始数据!G530)</f>
        <v>加</v>
      </c>
      <c r="I530" s="125" t="str">
        <f>原始数据!J530</f>
        <v/>
      </c>
      <c r="J530" s="125" t="str">
        <f>IF((原始数据!V530)="","",4-原始数据!V530)</f>
        <v/>
      </c>
      <c r="K530" s="125" t="str">
        <f t="shared" si="18"/>
        <v/>
      </c>
      <c r="L530" s="125">
        <f t="shared" si="19"/>
        <v>0</v>
      </c>
      <c r="M530" s="126" t="str">
        <f>IF(I530="","",_xlfn.XLOOKUP($I530,各类选项!$N$2:$N$22,各类选项!O$2:O$22))</f>
        <v/>
      </c>
      <c r="N530" s="139"/>
      <c r="O530" s="129"/>
      <c r="P530" s="130"/>
      <c r="Q530" s="130"/>
      <c r="R530" s="130"/>
      <c r="S530" s="130"/>
      <c r="T530" s="130"/>
      <c r="U530" s="126" t="str">
        <f>IF(I530="","",_xlfn.XLOOKUP($I530,各类选项!$N$2:$N$22,各类选项!P$2:P$22))</f>
        <v/>
      </c>
      <c r="V530" s="139"/>
      <c r="W530" s="127"/>
      <c r="X530" s="128"/>
      <c r="Y530" s="128"/>
      <c r="Z530" s="128"/>
      <c r="AA530" s="128"/>
      <c r="AB530" s="128"/>
      <c r="AC530" s="126" t="str">
        <f>IF(I530="","",_xlfn.XLOOKUP($I530,各类选项!$N$2:$N$22,各类选项!Q$2:Q$22))</f>
        <v/>
      </c>
      <c r="AD530" s="139"/>
      <c r="AE530" s="129"/>
      <c r="AF530" s="130"/>
      <c r="AG530" s="130"/>
      <c r="AH530" s="130"/>
      <c r="AI530" s="130"/>
      <c r="AJ530" s="130"/>
      <c r="AK530" s="126" t="str">
        <f>IF(I530="","",_xlfn.XLOOKUP($I530,各类选项!$N$2:$N$22,各类选项!R$2:R$22))</f>
        <v/>
      </c>
      <c r="AL530" s="139"/>
      <c r="AM530" s="127"/>
      <c r="AN530" s="128"/>
      <c r="AO530" s="128"/>
      <c r="AP530" s="128"/>
      <c r="AQ530" s="128"/>
      <c r="AR530" s="128"/>
      <c r="AS530" s="126" t="str">
        <f>IF(原始数据!L530="","",原始数据!L530)</f>
        <v/>
      </c>
      <c r="AT530" s="126" t="str">
        <f>IF(原始数据!AZ530="","",原始数据!AZ530)</f>
        <v/>
      </c>
      <c r="AU530" s="137"/>
      <c r="AV530" s="137"/>
      <c r="AW530" s="137"/>
      <c r="AX530" s="137"/>
      <c r="AY530" s="138"/>
      <c r="AZ530" s="133"/>
      <c r="BA530" s="133"/>
    </row>
    <row r="531" spans="1:55">
      <c r="A531" s="115">
        <f>输入错误检查!B530+_xlfn.IFS(K531="",0,K531=0,0,K531=1,1)</f>
        <v>0</v>
      </c>
      <c r="C531" s="125" t="str">
        <f>IF(原始数据!B531="","",原始数据!B531)</f>
        <v/>
      </c>
      <c r="D531" s="125" t="str">
        <f>IF(原始数据!C531="","",原始数据!C531)</f>
        <v/>
      </c>
      <c r="E531" s="125" t="str">
        <f>IF(原始数据!D531="","",原始数据!D531)</f>
        <v/>
      </c>
      <c r="F531" s="125" t="str">
        <f>IF(原始数据!E531="","",原始数据!E531)</f>
        <v/>
      </c>
      <c r="G531" s="125" t="str">
        <f>IF(原始数据!F531="","",原始数据!F531)</f>
        <v/>
      </c>
      <c r="H531" s="125">
        <f>IF(原始数据!G531="","",原始数据!G531)</f>
        <v>1</v>
      </c>
      <c r="I531" s="125" t="str">
        <f>原始数据!J531</f>
        <v/>
      </c>
      <c r="J531" s="125" t="str">
        <f>IF((原始数据!V531)="","",4-原始数据!V531)</f>
        <v/>
      </c>
      <c r="K531" s="125" t="str">
        <f t="shared" si="18"/>
        <v/>
      </c>
      <c r="L531" s="125">
        <f t="shared" si="19"/>
        <v>0</v>
      </c>
      <c r="M531" s="126" t="str">
        <f>IF(I531="","",_xlfn.XLOOKUP($I531,各类选项!$N$2:$N$22,各类选项!O$2:O$22))</f>
        <v/>
      </c>
      <c r="N531" s="126"/>
      <c r="O531" s="127"/>
      <c r="P531" s="128"/>
      <c r="Q531" s="128"/>
      <c r="R531" s="128"/>
      <c r="S531" s="128"/>
      <c r="T531" s="128"/>
      <c r="U531" s="126" t="str">
        <f>IF(I531="","",_xlfn.XLOOKUP($I531,各类选项!$N$2:$N$22,各类选项!P$2:P$22))</f>
        <v/>
      </c>
      <c r="V531" s="126"/>
      <c r="W531" s="129"/>
      <c r="X531" s="130"/>
      <c r="Y531" s="130"/>
      <c r="Z531" s="130"/>
      <c r="AA531" s="130"/>
      <c r="AB531" s="130"/>
      <c r="AC531" s="126" t="str">
        <f>IF(I531="","",_xlfn.XLOOKUP($I531,各类选项!$N$2:$N$22,各类选项!Q$2:Q$22))</f>
        <v/>
      </c>
      <c r="AD531" s="126"/>
      <c r="AE531" s="127"/>
      <c r="AF531" s="128"/>
      <c r="AG531" s="128"/>
      <c r="AH531" s="128"/>
      <c r="AI531" s="128"/>
      <c r="AJ531" s="128"/>
      <c r="AK531" s="126" t="str">
        <f>IF(I531="","",_xlfn.XLOOKUP($I531,各类选项!$N$2:$N$22,各类选项!R$2:R$22))</f>
        <v/>
      </c>
      <c r="AL531" s="126"/>
      <c r="AM531" s="129"/>
      <c r="AN531" s="130"/>
      <c r="AO531" s="130"/>
      <c r="AP531" s="130"/>
      <c r="AQ531" s="130"/>
      <c r="AR531" s="130"/>
      <c r="AS531" s="126" t="str">
        <f>IF(原始数据!L531="","",原始数据!L531)</f>
        <v/>
      </c>
      <c r="AT531" s="126" t="str">
        <f>IF(原始数据!AZ531="","",原始数据!AZ531)</f>
        <v/>
      </c>
      <c r="AU531" s="131"/>
      <c r="AV531" s="131"/>
      <c r="AW531" s="131"/>
      <c r="AX531" s="131"/>
      <c r="AY531" s="132"/>
      <c r="AZ531" s="133"/>
      <c r="BA531" s="133"/>
      <c r="BB531" s="134"/>
      <c r="BC531" s="134"/>
    </row>
    <row r="532" spans="1:55">
      <c r="A532" s="115">
        <f>输入错误检查!B531+_xlfn.IFS(K532="",0,K532=0,0,K532=1,1)</f>
        <v>0</v>
      </c>
      <c r="C532" s="125" t="str">
        <f>IF(原始数据!B532="","",原始数据!B532)</f>
        <v/>
      </c>
      <c r="D532" s="125" t="str">
        <f>IF(原始数据!C532="","",原始数据!C532)</f>
        <v/>
      </c>
      <c r="E532" s="125" t="str">
        <f>IF(原始数据!D532="","",原始数据!D532)</f>
        <v/>
      </c>
      <c r="F532" s="125" t="str">
        <f>IF(原始数据!E532="","",原始数据!E532)</f>
        <v/>
      </c>
      <c r="G532" s="125" t="str">
        <f>IF(原始数据!F532="","",原始数据!F532)</f>
        <v/>
      </c>
      <c r="H532" s="125">
        <f>IF(原始数据!G532="","",原始数据!G532)</f>
        <v>1</v>
      </c>
      <c r="I532" s="125" t="str">
        <f>原始数据!J532</f>
        <v/>
      </c>
      <c r="J532" s="125" t="str">
        <f>IF((原始数据!V532)="","",4-原始数据!V532)</f>
        <v/>
      </c>
      <c r="K532" s="125" t="str">
        <f t="shared" si="18"/>
        <v/>
      </c>
      <c r="L532" s="125">
        <f t="shared" si="19"/>
        <v>0</v>
      </c>
      <c r="M532" s="126" t="str">
        <f>IF(I532="","",_xlfn.XLOOKUP($I532,各类选项!$N$2:$N$22,各类选项!O$2:O$22))</f>
        <v/>
      </c>
      <c r="N532" s="126"/>
      <c r="O532" s="127"/>
      <c r="P532" s="128"/>
      <c r="Q532" s="128"/>
      <c r="R532" s="128"/>
      <c r="S532" s="128"/>
      <c r="T532" s="128"/>
      <c r="U532" s="126" t="str">
        <f>IF(I532="","",_xlfn.XLOOKUP($I532,各类选项!$N$2:$N$22,各类选项!P$2:P$22))</f>
        <v/>
      </c>
      <c r="V532" s="126"/>
      <c r="W532" s="129"/>
      <c r="X532" s="130"/>
      <c r="Y532" s="130"/>
      <c r="Z532" s="130"/>
      <c r="AA532" s="130"/>
      <c r="AB532" s="130"/>
      <c r="AC532" s="126" t="str">
        <f>IF(I532="","",_xlfn.XLOOKUP($I532,各类选项!$N$2:$N$22,各类选项!Q$2:Q$22))</f>
        <v/>
      </c>
      <c r="AD532" s="126"/>
      <c r="AE532" s="127"/>
      <c r="AF532" s="128"/>
      <c r="AG532" s="128"/>
      <c r="AH532" s="128"/>
      <c r="AI532" s="128"/>
      <c r="AJ532" s="128"/>
      <c r="AK532" s="126" t="str">
        <f>IF(I532="","",_xlfn.XLOOKUP($I532,各类选项!$N$2:$N$22,各类选项!R$2:R$22))</f>
        <v/>
      </c>
      <c r="AL532" s="126"/>
      <c r="AM532" s="129"/>
      <c r="AN532" s="130"/>
      <c r="AO532" s="130"/>
      <c r="AP532" s="130"/>
      <c r="AQ532" s="130"/>
      <c r="AR532" s="130"/>
      <c r="AS532" s="126" t="str">
        <f>IF(原始数据!L532="","",原始数据!L532)</f>
        <v/>
      </c>
      <c r="AT532" s="126" t="str">
        <f>IF(原始数据!AZ532="","",原始数据!AZ532)</f>
        <v/>
      </c>
      <c r="AU532" s="131"/>
      <c r="AV532" s="131"/>
      <c r="AW532" s="131"/>
      <c r="AX532" s="131"/>
      <c r="AY532" s="132"/>
      <c r="AZ532" s="133"/>
      <c r="BA532" s="133"/>
      <c r="BB532" s="95"/>
      <c r="BC532" s="95"/>
    </row>
    <row r="533" spans="1:55">
      <c r="A533" s="115">
        <f>输入错误检查!B532+_xlfn.IFS(K533="",0,K533=0,0,K533=1,1)</f>
        <v>0</v>
      </c>
      <c r="C533" s="125" t="str">
        <f>IF(原始数据!B533="","",原始数据!B533)</f>
        <v/>
      </c>
      <c r="D533" s="125" t="str">
        <f>IF(原始数据!C533="","",原始数据!C533)</f>
        <v/>
      </c>
      <c r="E533" s="125" t="str">
        <f>IF(原始数据!D533="","",原始数据!D533)</f>
        <v/>
      </c>
      <c r="F533" s="125" t="str">
        <f>IF(原始数据!E533="","",原始数据!E533)</f>
        <v/>
      </c>
      <c r="G533" s="125" t="str">
        <f>IF(原始数据!F533="","",原始数据!F533)</f>
        <v/>
      </c>
      <c r="H533" s="125">
        <f>IF(原始数据!G533="","",原始数据!G533)</f>
        <v>2</v>
      </c>
      <c r="I533" s="125" t="str">
        <f>原始数据!J533</f>
        <v/>
      </c>
      <c r="J533" s="125" t="str">
        <f>IF((原始数据!V533)="","",4-原始数据!V533)</f>
        <v/>
      </c>
      <c r="K533" s="125" t="str">
        <f t="shared" si="18"/>
        <v/>
      </c>
      <c r="L533" s="125">
        <f t="shared" si="19"/>
        <v>0</v>
      </c>
      <c r="M533" s="126" t="str">
        <f>IF(I533="","",_xlfn.XLOOKUP($I533,各类选项!$N$2:$N$22,各类选项!O$2:O$22))</f>
        <v/>
      </c>
      <c r="N533" s="126"/>
      <c r="O533" s="127"/>
      <c r="P533" s="128"/>
      <c r="Q533" s="128"/>
      <c r="R533" s="128"/>
      <c r="S533" s="128"/>
      <c r="T533" s="128"/>
      <c r="U533" s="126" t="str">
        <f>IF(I533="","",_xlfn.XLOOKUP($I533,各类选项!$N$2:$N$22,各类选项!P$2:P$22))</f>
        <v/>
      </c>
      <c r="V533" s="126"/>
      <c r="W533" s="129"/>
      <c r="X533" s="130"/>
      <c r="Y533" s="130"/>
      <c r="Z533" s="130"/>
      <c r="AA533" s="130"/>
      <c r="AB533" s="130"/>
      <c r="AC533" s="126" t="str">
        <f>IF(I533="","",_xlfn.XLOOKUP($I533,各类选项!$N$2:$N$22,各类选项!Q$2:Q$22))</f>
        <v/>
      </c>
      <c r="AD533" s="126"/>
      <c r="AE533" s="127"/>
      <c r="AF533" s="128"/>
      <c r="AG533" s="128"/>
      <c r="AH533" s="128"/>
      <c r="AI533" s="128"/>
      <c r="AJ533" s="128"/>
      <c r="AK533" s="126" t="str">
        <f>IF(I533="","",_xlfn.XLOOKUP($I533,各类选项!$N$2:$N$22,各类选项!R$2:R$22))</f>
        <v/>
      </c>
      <c r="AL533" s="126"/>
      <c r="AM533" s="129"/>
      <c r="AN533" s="130"/>
      <c r="AO533" s="130"/>
      <c r="AP533" s="130"/>
      <c r="AQ533" s="130"/>
      <c r="AR533" s="130"/>
      <c r="AS533" s="126" t="str">
        <f>IF(原始数据!L533="","",原始数据!L533)</f>
        <v/>
      </c>
      <c r="AT533" s="126" t="str">
        <f>IF(原始数据!AZ533="","",原始数据!AZ533)</f>
        <v/>
      </c>
      <c r="AU533" s="131"/>
      <c r="AV533" s="131"/>
      <c r="AW533" s="131"/>
      <c r="AX533" s="131"/>
      <c r="AY533" s="132"/>
      <c r="AZ533" s="133"/>
      <c r="BA533" s="133"/>
      <c r="BB533" s="95"/>
      <c r="BC533" s="95"/>
    </row>
    <row r="534" spans="1:55">
      <c r="A534" s="115">
        <f>输入错误检查!B533+_xlfn.IFS(K534="",0,K534=0,0,K534=1,1)</f>
        <v>0</v>
      </c>
      <c r="C534" s="125" t="str">
        <f>IF(原始数据!B534="","",原始数据!B534)</f>
        <v/>
      </c>
      <c r="D534" s="125" t="str">
        <f>IF(原始数据!C534="","",原始数据!C534)</f>
        <v/>
      </c>
      <c r="E534" s="125" t="str">
        <f>IF(原始数据!D534="","",原始数据!D534)</f>
        <v/>
      </c>
      <c r="F534" s="125" t="str">
        <f>IF(原始数据!E534="","",原始数据!E534)</f>
        <v/>
      </c>
      <c r="G534" s="125" t="str">
        <f>IF(原始数据!F534="","",原始数据!F534)</f>
        <v/>
      </c>
      <c r="H534" s="125">
        <f>IF(原始数据!G534="","",原始数据!G534)</f>
        <v>2</v>
      </c>
      <c r="I534" s="125" t="str">
        <f>原始数据!J534</f>
        <v/>
      </c>
      <c r="J534" s="125" t="str">
        <f>IF((原始数据!V534)="","",4-原始数据!V534)</f>
        <v/>
      </c>
      <c r="K534" s="125" t="str">
        <f t="shared" si="18"/>
        <v/>
      </c>
      <c r="L534" s="125">
        <f t="shared" si="19"/>
        <v>0</v>
      </c>
      <c r="M534" s="126" t="str">
        <f>IF(I534="","",_xlfn.XLOOKUP($I534,各类选项!$N$2:$N$22,各类选项!O$2:O$22))</f>
        <v/>
      </c>
      <c r="N534" s="126"/>
      <c r="O534" s="127"/>
      <c r="P534" s="128"/>
      <c r="Q534" s="128"/>
      <c r="R534" s="128"/>
      <c r="S534" s="128"/>
      <c r="T534" s="128"/>
      <c r="U534" s="126" t="str">
        <f>IF(I534="","",_xlfn.XLOOKUP($I534,各类选项!$N$2:$N$22,各类选项!P$2:P$22))</f>
        <v/>
      </c>
      <c r="V534" s="126"/>
      <c r="W534" s="129"/>
      <c r="X534" s="130"/>
      <c r="Y534" s="130"/>
      <c r="Z534" s="130"/>
      <c r="AA534" s="130"/>
      <c r="AB534" s="130"/>
      <c r="AC534" s="126" t="str">
        <f>IF(I534="","",_xlfn.XLOOKUP($I534,各类选项!$N$2:$N$22,各类选项!Q$2:Q$22))</f>
        <v/>
      </c>
      <c r="AD534" s="126"/>
      <c r="AE534" s="127"/>
      <c r="AF534" s="128"/>
      <c r="AG534" s="128"/>
      <c r="AH534" s="128"/>
      <c r="AI534" s="128"/>
      <c r="AJ534" s="128"/>
      <c r="AK534" s="126" t="str">
        <f>IF(I534="","",_xlfn.XLOOKUP($I534,各类选项!$N$2:$N$22,各类选项!R$2:R$22))</f>
        <v/>
      </c>
      <c r="AL534" s="126"/>
      <c r="AM534" s="129"/>
      <c r="AN534" s="130"/>
      <c r="AO534" s="130"/>
      <c r="AP534" s="130"/>
      <c r="AQ534" s="130"/>
      <c r="AR534" s="130"/>
      <c r="AS534" s="126" t="str">
        <f>IF(原始数据!L534="","",原始数据!L534)</f>
        <v/>
      </c>
      <c r="AT534" s="126" t="str">
        <f>IF(原始数据!AZ534="","",原始数据!AZ534)</f>
        <v/>
      </c>
      <c r="AU534" s="131"/>
      <c r="AV534" s="131"/>
      <c r="AW534" s="131"/>
      <c r="AX534" s="131"/>
      <c r="AY534" s="132"/>
      <c r="AZ534" s="133"/>
      <c r="BA534" s="133"/>
      <c r="BB534" s="95"/>
      <c r="BC534" s="95"/>
    </row>
    <row r="535" spans="1:55">
      <c r="A535" s="115">
        <f>输入错误检查!B534+_xlfn.IFS(K535="",0,K535=0,0,K535=1,1)</f>
        <v>0</v>
      </c>
      <c r="C535" s="125" t="str">
        <f>IF(原始数据!B535="","",原始数据!B535)</f>
        <v/>
      </c>
      <c r="D535" s="125" t="str">
        <f>IF(原始数据!C535="","",原始数据!C535)</f>
        <v/>
      </c>
      <c r="E535" s="125" t="str">
        <f>IF(原始数据!D535="","",原始数据!D535)</f>
        <v/>
      </c>
      <c r="F535" s="125" t="str">
        <f>IF(原始数据!E535="","",原始数据!E535)</f>
        <v/>
      </c>
      <c r="G535" s="125" t="str">
        <f>IF(原始数据!F535="","",原始数据!F535)</f>
        <v/>
      </c>
      <c r="H535" s="125">
        <f>IF(原始数据!G535="","",原始数据!G535)</f>
        <v>3</v>
      </c>
      <c r="I535" s="125" t="str">
        <f>原始数据!J535</f>
        <v/>
      </c>
      <c r="J535" s="125" t="str">
        <f>IF((原始数据!V535)="","",4-原始数据!V535)</f>
        <v/>
      </c>
      <c r="K535" s="125" t="str">
        <f t="shared" si="18"/>
        <v/>
      </c>
      <c r="L535" s="125">
        <f t="shared" si="19"/>
        <v>0</v>
      </c>
      <c r="M535" s="126" t="str">
        <f>IF(I535="","",_xlfn.XLOOKUP($I535,各类选项!$N$2:$N$22,各类选项!O$2:O$22))</f>
        <v/>
      </c>
      <c r="N535" s="126"/>
      <c r="O535" s="127"/>
      <c r="P535" s="128"/>
      <c r="Q535" s="128"/>
      <c r="R535" s="128"/>
      <c r="S535" s="128"/>
      <c r="T535" s="128"/>
      <c r="U535" s="126" t="str">
        <f>IF(I535="","",_xlfn.XLOOKUP($I535,各类选项!$N$2:$N$22,各类选项!P$2:P$22))</f>
        <v/>
      </c>
      <c r="V535" s="126"/>
      <c r="W535" s="129"/>
      <c r="X535" s="130"/>
      <c r="Y535" s="130"/>
      <c r="Z535" s="130"/>
      <c r="AA535" s="130"/>
      <c r="AB535" s="130"/>
      <c r="AC535" s="126" t="str">
        <f>IF(I535="","",_xlfn.XLOOKUP($I535,各类选项!$N$2:$N$22,各类选项!Q$2:Q$22))</f>
        <v/>
      </c>
      <c r="AD535" s="126"/>
      <c r="AE535" s="127"/>
      <c r="AF535" s="128"/>
      <c r="AG535" s="128"/>
      <c r="AH535" s="128"/>
      <c r="AI535" s="128"/>
      <c r="AJ535" s="128"/>
      <c r="AK535" s="126" t="str">
        <f>IF(I535="","",_xlfn.XLOOKUP($I535,各类选项!$N$2:$N$22,各类选项!R$2:R$22))</f>
        <v/>
      </c>
      <c r="AL535" s="126"/>
      <c r="AM535" s="129"/>
      <c r="AN535" s="130"/>
      <c r="AO535" s="130"/>
      <c r="AP535" s="130"/>
      <c r="AQ535" s="130"/>
      <c r="AR535" s="130"/>
      <c r="AS535" s="126" t="str">
        <f>IF(原始数据!L535="","",原始数据!L535)</f>
        <v/>
      </c>
      <c r="AT535" s="126" t="str">
        <f>IF(原始数据!AZ535="","",原始数据!AZ535)</f>
        <v/>
      </c>
      <c r="AU535" s="131"/>
      <c r="AV535" s="131"/>
      <c r="AW535" s="131"/>
      <c r="AX535" s="131"/>
      <c r="AY535" s="132"/>
      <c r="AZ535" s="133"/>
      <c r="BA535" s="133"/>
      <c r="BB535" s="95"/>
      <c r="BC535" s="95"/>
    </row>
    <row r="536" spans="1:55">
      <c r="A536" s="115">
        <f>输入错误检查!B535+_xlfn.IFS(K536="",0,K536=0,0,K536=1,1)</f>
        <v>0</v>
      </c>
      <c r="C536" s="125" t="str">
        <f>IF(原始数据!B536="","",原始数据!B536)</f>
        <v/>
      </c>
      <c r="D536" s="125" t="str">
        <f>IF(原始数据!C536="","",原始数据!C536)</f>
        <v/>
      </c>
      <c r="E536" s="125" t="str">
        <f>IF(原始数据!D536="","",原始数据!D536)</f>
        <v/>
      </c>
      <c r="F536" s="125" t="str">
        <f>IF(原始数据!E536="","",原始数据!E536)</f>
        <v/>
      </c>
      <c r="G536" s="125" t="str">
        <f>IF(原始数据!F536="","",原始数据!F536)</f>
        <v/>
      </c>
      <c r="H536" s="125">
        <f>IF(原始数据!G536="","",原始数据!G536)</f>
        <v>3</v>
      </c>
      <c r="I536" s="125" t="str">
        <f>原始数据!J536</f>
        <v/>
      </c>
      <c r="J536" s="125" t="str">
        <f>IF((原始数据!V536)="","",4-原始数据!V536)</f>
        <v/>
      </c>
      <c r="K536" s="125" t="str">
        <f t="shared" si="18"/>
        <v/>
      </c>
      <c r="L536" s="125">
        <f t="shared" si="19"/>
        <v>0</v>
      </c>
      <c r="M536" s="126" t="str">
        <f>IF(I536="","",_xlfn.XLOOKUP($I536,各类选项!$N$2:$N$22,各类选项!O$2:O$22))</f>
        <v/>
      </c>
      <c r="N536" s="126"/>
      <c r="O536" s="127"/>
      <c r="P536" s="128"/>
      <c r="Q536" s="128"/>
      <c r="R536" s="128"/>
      <c r="S536" s="128"/>
      <c r="T536" s="128"/>
      <c r="U536" s="126" t="str">
        <f>IF(I536="","",_xlfn.XLOOKUP($I536,各类选项!$N$2:$N$22,各类选项!P$2:P$22))</f>
        <v/>
      </c>
      <c r="V536" s="126"/>
      <c r="W536" s="129"/>
      <c r="X536" s="130"/>
      <c r="Y536" s="130"/>
      <c r="Z536" s="130"/>
      <c r="AA536" s="130"/>
      <c r="AB536" s="130"/>
      <c r="AC536" s="126" t="str">
        <f>IF(I536="","",_xlfn.XLOOKUP($I536,各类选项!$N$2:$N$22,各类选项!Q$2:Q$22))</f>
        <v/>
      </c>
      <c r="AD536" s="126"/>
      <c r="AE536" s="127"/>
      <c r="AF536" s="128"/>
      <c r="AG536" s="128"/>
      <c r="AH536" s="128"/>
      <c r="AI536" s="128"/>
      <c r="AJ536" s="128"/>
      <c r="AK536" s="126" t="str">
        <f>IF(I536="","",_xlfn.XLOOKUP($I536,各类选项!$N$2:$N$22,各类选项!R$2:R$22))</f>
        <v/>
      </c>
      <c r="AL536" s="126"/>
      <c r="AM536" s="129"/>
      <c r="AN536" s="130"/>
      <c r="AO536" s="130"/>
      <c r="AP536" s="130"/>
      <c r="AQ536" s="130"/>
      <c r="AR536" s="130"/>
      <c r="AS536" s="126" t="str">
        <f>IF(原始数据!L536="","",原始数据!L536)</f>
        <v/>
      </c>
      <c r="AT536" s="126" t="str">
        <f>IF(原始数据!AZ536="","",原始数据!AZ536)</f>
        <v/>
      </c>
      <c r="AU536" s="131"/>
      <c r="AV536" s="131"/>
      <c r="AW536" s="131"/>
      <c r="AX536" s="131"/>
      <c r="AY536" s="132"/>
      <c r="AZ536" s="133"/>
      <c r="BA536" s="133"/>
      <c r="BB536" s="95"/>
      <c r="BC536" s="95"/>
    </row>
    <row r="537" spans="1:55">
      <c r="A537" s="115">
        <f>输入错误检查!B536+_xlfn.IFS(K537="",0,K537=0,0,K537=1,1)</f>
        <v>0</v>
      </c>
      <c r="C537" s="125" t="str">
        <f>IF(原始数据!B537="","",原始数据!B537)</f>
        <v/>
      </c>
      <c r="D537" s="125" t="str">
        <f>IF(原始数据!C537="","",原始数据!C537)</f>
        <v/>
      </c>
      <c r="E537" s="125" t="str">
        <f>IF(原始数据!D537="","",原始数据!D537)</f>
        <v/>
      </c>
      <c r="F537" s="125" t="str">
        <f>IF(原始数据!E537="","",原始数据!E537)</f>
        <v/>
      </c>
      <c r="G537" s="125" t="str">
        <f>IF(原始数据!F537="","",原始数据!F537)</f>
        <v/>
      </c>
      <c r="H537" s="125">
        <f>IF(原始数据!G537="","",原始数据!G537)</f>
        <v>4</v>
      </c>
      <c r="I537" s="125" t="str">
        <f>原始数据!J537</f>
        <v/>
      </c>
      <c r="J537" s="125" t="str">
        <f>IF((原始数据!V537)="","",4-原始数据!V537)</f>
        <v/>
      </c>
      <c r="K537" s="125" t="str">
        <f t="shared" si="18"/>
        <v/>
      </c>
      <c r="L537" s="125">
        <f t="shared" si="19"/>
        <v>0</v>
      </c>
      <c r="M537" s="126" t="str">
        <f>IF(I537="","",_xlfn.XLOOKUP($I537,各类选项!$N$2:$N$22,各类选项!O$2:O$22))</f>
        <v/>
      </c>
      <c r="N537" s="126"/>
      <c r="O537" s="127"/>
      <c r="P537" s="128"/>
      <c r="Q537" s="128"/>
      <c r="R537" s="128"/>
      <c r="S537" s="128"/>
      <c r="T537" s="128"/>
      <c r="U537" s="126" t="str">
        <f>IF(I537="","",_xlfn.XLOOKUP($I537,各类选项!$N$2:$N$22,各类选项!P$2:P$22))</f>
        <v/>
      </c>
      <c r="V537" s="126"/>
      <c r="W537" s="129"/>
      <c r="X537" s="130"/>
      <c r="Y537" s="130"/>
      <c r="Z537" s="130"/>
      <c r="AA537" s="130"/>
      <c r="AB537" s="130"/>
      <c r="AC537" s="126" t="str">
        <f>IF(I537="","",_xlfn.XLOOKUP($I537,各类选项!$N$2:$N$22,各类选项!Q$2:Q$22))</f>
        <v/>
      </c>
      <c r="AD537" s="126"/>
      <c r="AE537" s="127"/>
      <c r="AF537" s="128"/>
      <c r="AG537" s="128"/>
      <c r="AH537" s="128"/>
      <c r="AI537" s="128"/>
      <c r="AJ537" s="128"/>
      <c r="AK537" s="126" t="str">
        <f>IF(I537="","",_xlfn.XLOOKUP($I537,各类选项!$N$2:$N$22,各类选项!R$2:R$22))</f>
        <v/>
      </c>
      <c r="AL537" s="126"/>
      <c r="AM537" s="129"/>
      <c r="AN537" s="130"/>
      <c r="AO537" s="130"/>
      <c r="AP537" s="130"/>
      <c r="AQ537" s="130"/>
      <c r="AR537" s="130"/>
      <c r="AS537" s="126" t="str">
        <f>IF(原始数据!L537="","",原始数据!L537)</f>
        <v/>
      </c>
      <c r="AT537" s="126" t="str">
        <f>IF(原始数据!AZ537="","",原始数据!AZ537)</f>
        <v/>
      </c>
      <c r="AU537" s="131"/>
      <c r="AV537" s="131"/>
      <c r="AW537" s="131"/>
      <c r="AX537" s="131"/>
      <c r="AY537" s="132"/>
      <c r="AZ537" s="133"/>
      <c r="BA537" s="133"/>
      <c r="BB537" s="95"/>
      <c r="BC537" s="95"/>
    </row>
    <row r="538" spans="1:55">
      <c r="A538" s="115">
        <f>输入错误检查!B537+_xlfn.IFS(K538="",0,K538=0,0,K538=1,1)</f>
        <v>0</v>
      </c>
      <c r="C538" s="125" t="str">
        <f>IF(原始数据!B538="","",原始数据!B538)</f>
        <v/>
      </c>
      <c r="D538" s="125" t="str">
        <f>IF(原始数据!C538="","",原始数据!C538)</f>
        <v/>
      </c>
      <c r="E538" s="125" t="str">
        <f>IF(原始数据!D538="","",原始数据!D538)</f>
        <v/>
      </c>
      <c r="F538" s="125" t="str">
        <f>IF(原始数据!E538="","",原始数据!E538)</f>
        <v/>
      </c>
      <c r="G538" s="125" t="str">
        <f>IF(原始数据!F538="","",原始数据!F538)</f>
        <v/>
      </c>
      <c r="H538" s="125">
        <f>IF(原始数据!G538="","",原始数据!G538)</f>
        <v>4</v>
      </c>
      <c r="I538" s="125" t="str">
        <f>原始数据!J538</f>
        <v/>
      </c>
      <c r="J538" s="125" t="str">
        <f>IF((原始数据!V538)="","",4-原始数据!V538)</f>
        <v/>
      </c>
      <c r="K538" s="125" t="str">
        <f t="shared" si="18"/>
        <v/>
      </c>
      <c r="L538" s="125">
        <f t="shared" si="19"/>
        <v>0</v>
      </c>
      <c r="M538" s="126" t="str">
        <f>IF(I538="","",_xlfn.XLOOKUP($I538,各类选项!$N$2:$N$22,各类选项!O$2:O$22))</f>
        <v/>
      </c>
      <c r="N538" s="126"/>
      <c r="O538" s="127"/>
      <c r="P538" s="128"/>
      <c r="Q538" s="128"/>
      <c r="R538" s="128"/>
      <c r="S538" s="128"/>
      <c r="T538" s="128"/>
      <c r="U538" s="126" t="str">
        <f>IF(I538="","",_xlfn.XLOOKUP($I538,各类选项!$N$2:$N$22,各类选项!P$2:P$22))</f>
        <v/>
      </c>
      <c r="V538" s="126"/>
      <c r="W538" s="129"/>
      <c r="X538" s="130"/>
      <c r="Y538" s="130"/>
      <c r="Z538" s="130"/>
      <c r="AA538" s="130"/>
      <c r="AB538" s="130"/>
      <c r="AC538" s="126" t="str">
        <f>IF(I538="","",_xlfn.XLOOKUP($I538,各类选项!$N$2:$N$22,各类选项!Q$2:Q$22))</f>
        <v/>
      </c>
      <c r="AD538" s="126"/>
      <c r="AE538" s="127"/>
      <c r="AF538" s="128"/>
      <c r="AG538" s="128"/>
      <c r="AH538" s="128"/>
      <c r="AI538" s="128"/>
      <c r="AJ538" s="128"/>
      <c r="AK538" s="126" t="str">
        <f>IF(I538="","",_xlfn.XLOOKUP($I538,各类选项!$N$2:$N$22,各类选项!R$2:R$22))</f>
        <v/>
      </c>
      <c r="AL538" s="126"/>
      <c r="AM538" s="129"/>
      <c r="AN538" s="130"/>
      <c r="AO538" s="130"/>
      <c r="AP538" s="130"/>
      <c r="AQ538" s="130"/>
      <c r="AR538" s="130"/>
      <c r="AS538" s="126" t="str">
        <f>IF(原始数据!L538="","",原始数据!L538)</f>
        <v/>
      </c>
      <c r="AT538" s="126" t="str">
        <f>IF(原始数据!AZ538="","",原始数据!AZ538)</f>
        <v/>
      </c>
      <c r="AU538" s="131"/>
      <c r="AV538" s="131"/>
      <c r="AW538" s="131"/>
      <c r="AX538" s="131"/>
      <c r="AY538" s="132"/>
      <c r="AZ538" s="133"/>
      <c r="BA538" s="133"/>
      <c r="BB538" s="95"/>
      <c r="BC538" s="95"/>
    </row>
    <row r="539" spans="1:55">
      <c r="A539" s="115">
        <f>输入错误检查!B538+_xlfn.IFS(K539="",0,K539=0,0,K539=1,1)</f>
        <v>0</v>
      </c>
      <c r="C539" s="125" t="str">
        <f>IF(原始数据!B539="","",原始数据!B539)</f>
        <v/>
      </c>
      <c r="D539" s="125" t="str">
        <f>IF(原始数据!C539="","",原始数据!C539)</f>
        <v/>
      </c>
      <c r="E539" s="125" t="str">
        <f>IF(原始数据!D539="","",原始数据!D539)</f>
        <v/>
      </c>
      <c r="F539" s="125" t="str">
        <f>IF(原始数据!E539="","",原始数据!E539)</f>
        <v/>
      </c>
      <c r="G539" s="125" t="str">
        <f>IF(原始数据!F539="","",原始数据!F539)</f>
        <v/>
      </c>
      <c r="H539" s="125">
        <f>IF(原始数据!G539="","",原始数据!G539)</f>
        <v>5</v>
      </c>
      <c r="I539" s="125" t="str">
        <f>原始数据!J539</f>
        <v/>
      </c>
      <c r="J539" s="125" t="str">
        <f>IF((原始数据!V539)="","",4-原始数据!V539)</f>
        <v/>
      </c>
      <c r="K539" s="125" t="str">
        <f t="shared" si="18"/>
        <v/>
      </c>
      <c r="L539" s="125">
        <f t="shared" si="19"/>
        <v>0</v>
      </c>
      <c r="M539" s="126" t="str">
        <f>IF(I539="","",_xlfn.XLOOKUP($I539,各类选项!$N$2:$N$22,各类选项!O$2:O$22))</f>
        <v/>
      </c>
      <c r="N539" s="126"/>
      <c r="O539" s="127"/>
      <c r="P539" s="128"/>
      <c r="Q539" s="128"/>
      <c r="R539" s="128"/>
      <c r="S539" s="128"/>
      <c r="T539" s="128"/>
      <c r="U539" s="126" t="str">
        <f>IF(I539="","",_xlfn.XLOOKUP($I539,各类选项!$N$2:$N$22,各类选项!P$2:P$22))</f>
        <v/>
      </c>
      <c r="V539" s="126"/>
      <c r="W539" s="129"/>
      <c r="X539" s="130"/>
      <c r="Y539" s="130"/>
      <c r="Z539" s="130"/>
      <c r="AA539" s="130"/>
      <c r="AB539" s="130"/>
      <c r="AC539" s="126" t="str">
        <f>IF(I539="","",_xlfn.XLOOKUP($I539,各类选项!$N$2:$N$22,各类选项!Q$2:Q$22))</f>
        <v/>
      </c>
      <c r="AD539" s="126"/>
      <c r="AE539" s="127"/>
      <c r="AF539" s="128"/>
      <c r="AG539" s="128"/>
      <c r="AH539" s="128"/>
      <c r="AI539" s="128"/>
      <c r="AJ539" s="128"/>
      <c r="AK539" s="126" t="str">
        <f>IF(I539="","",_xlfn.XLOOKUP($I539,各类选项!$N$2:$N$22,各类选项!R$2:R$22))</f>
        <v/>
      </c>
      <c r="AL539" s="126"/>
      <c r="AM539" s="129"/>
      <c r="AN539" s="130"/>
      <c r="AO539" s="130"/>
      <c r="AP539" s="130"/>
      <c r="AQ539" s="130"/>
      <c r="AR539" s="130"/>
      <c r="AS539" s="126" t="str">
        <f>IF(原始数据!L539="","",原始数据!L539)</f>
        <v/>
      </c>
      <c r="AT539" s="126" t="str">
        <f>IF(原始数据!AZ539="","",原始数据!AZ539)</f>
        <v/>
      </c>
      <c r="AU539" s="131"/>
      <c r="AV539" s="131"/>
      <c r="AW539" s="131"/>
      <c r="AX539" s="131"/>
      <c r="AY539" s="132"/>
      <c r="AZ539" s="133"/>
      <c r="BA539" s="133"/>
    </row>
    <row r="540" spans="1:55">
      <c r="A540" s="115">
        <f>输入错误检查!B539+_xlfn.IFS(K540="",0,K540=0,0,K540=1,1)</f>
        <v>0</v>
      </c>
      <c r="C540" s="125" t="str">
        <f>IF(原始数据!B540="","",原始数据!B540)</f>
        <v/>
      </c>
      <c r="D540" s="125" t="str">
        <f>IF(原始数据!C540="","",原始数据!C540)</f>
        <v/>
      </c>
      <c r="E540" s="125" t="str">
        <f>IF(原始数据!D540="","",原始数据!D540)</f>
        <v/>
      </c>
      <c r="F540" s="125" t="str">
        <f>IF(原始数据!E540="","",原始数据!E540)</f>
        <v/>
      </c>
      <c r="G540" s="125" t="str">
        <f>IF(原始数据!F540="","",原始数据!F540)</f>
        <v/>
      </c>
      <c r="H540" s="125">
        <f>IF(原始数据!G540="","",原始数据!G540)</f>
        <v>5</v>
      </c>
      <c r="I540" s="125" t="str">
        <f>原始数据!J540</f>
        <v/>
      </c>
      <c r="J540" s="125" t="str">
        <f>IF((原始数据!V540)="","",4-原始数据!V540)</f>
        <v/>
      </c>
      <c r="K540" s="125" t="str">
        <f t="shared" si="18"/>
        <v/>
      </c>
      <c r="L540" s="125">
        <f t="shared" si="19"/>
        <v>0</v>
      </c>
      <c r="M540" s="126" t="str">
        <f>IF(I540="","",_xlfn.XLOOKUP($I540,各类选项!$N$2:$N$22,各类选项!O$2:O$22))</f>
        <v/>
      </c>
      <c r="N540" s="126"/>
      <c r="O540" s="127"/>
      <c r="P540" s="128"/>
      <c r="Q540" s="128"/>
      <c r="R540" s="128"/>
      <c r="S540" s="128"/>
      <c r="T540" s="128"/>
      <c r="U540" s="126" t="str">
        <f>IF(I540="","",_xlfn.XLOOKUP($I540,各类选项!$N$2:$N$22,各类选项!P$2:P$22))</f>
        <v/>
      </c>
      <c r="V540" s="126"/>
      <c r="W540" s="129"/>
      <c r="X540" s="130"/>
      <c r="Y540" s="130"/>
      <c r="Z540" s="130"/>
      <c r="AA540" s="130"/>
      <c r="AB540" s="130"/>
      <c r="AC540" s="126" t="str">
        <f>IF(I540="","",_xlfn.XLOOKUP($I540,各类选项!$N$2:$N$22,各类选项!Q$2:Q$22))</f>
        <v/>
      </c>
      <c r="AD540" s="126"/>
      <c r="AE540" s="127"/>
      <c r="AF540" s="128"/>
      <c r="AG540" s="128"/>
      <c r="AH540" s="128"/>
      <c r="AI540" s="128"/>
      <c r="AJ540" s="128"/>
      <c r="AK540" s="126" t="str">
        <f>IF(I540="","",_xlfn.XLOOKUP($I540,各类选项!$N$2:$N$22,各类选项!R$2:R$22))</f>
        <v/>
      </c>
      <c r="AL540" s="126"/>
      <c r="AM540" s="129"/>
      <c r="AN540" s="130"/>
      <c r="AO540" s="130"/>
      <c r="AP540" s="130"/>
      <c r="AQ540" s="130"/>
      <c r="AR540" s="130"/>
      <c r="AS540" s="126" t="str">
        <f>IF(原始数据!L540="","",原始数据!L540)</f>
        <v/>
      </c>
      <c r="AT540" s="126" t="str">
        <f>IF(原始数据!AZ540="","",原始数据!AZ540)</f>
        <v/>
      </c>
      <c r="AU540" s="131"/>
      <c r="AV540" s="131"/>
      <c r="AW540" s="131"/>
      <c r="AX540" s="131"/>
      <c r="AY540" s="132"/>
      <c r="AZ540" s="133"/>
      <c r="BA540" s="133"/>
    </row>
    <row r="541" spans="1:55">
      <c r="A541" s="115">
        <f>输入错误检查!B540+_xlfn.IFS(K541="",0,K541=0,0,K541=1,1)</f>
        <v>0</v>
      </c>
      <c r="C541" s="125" t="str">
        <f>IF(原始数据!B541="","",原始数据!B541)</f>
        <v/>
      </c>
      <c r="D541" s="125" t="str">
        <f>IF(原始数据!C541="","",原始数据!C541)</f>
        <v/>
      </c>
      <c r="E541" s="125" t="str">
        <f>IF(原始数据!D541="","",原始数据!D541)</f>
        <v/>
      </c>
      <c r="F541" s="125" t="str">
        <f>IF(原始数据!E541="","",原始数据!E541)</f>
        <v/>
      </c>
      <c r="G541" s="125" t="str">
        <f>IF(原始数据!F541="","",原始数据!F541)</f>
        <v/>
      </c>
      <c r="H541" s="125" t="str">
        <f>IF(原始数据!G541="","",原始数据!G541)</f>
        <v>加</v>
      </c>
      <c r="I541" s="125" t="str">
        <f>原始数据!J541</f>
        <v/>
      </c>
      <c r="J541" s="125" t="str">
        <f>IF((原始数据!V541)="","",4-原始数据!V541)</f>
        <v/>
      </c>
      <c r="K541" s="125" t="str">
        <f t="shared" si="18"/>
        <v/>
      </c>
      <c r="L541" s="125">
        <f t="shared" si="19"/>
        <v>0</v>
      </c>
      <c r="M541" s="126" t="str">
        <f>IF(I541="","",_xlfn.XLOOKUP($I541,各类选项!$N$2:$N$22,各类选项!O$2:O$22))</f>
        <v/>
      </c>
      <c r="N541" s="126"/>
      <c r="O541" s="127"/>
      <c r="P541" s="128"/>
      <c r="Q541" s="128"/>
      <c r="R541" s="128"/>
      <c r="S541" s="128"/>
      <c r="T541" s="128"/>
      <c r="U541" s="126" t="str">
        <f>IF(I541="","",_xlfn.XLOOKUP($I541,各类选项!$N$2:$N$22,各类选项!P$2:P$22))</f>
        <v/>
      </c>
      <c r="V541" s="126"/>
      <c r="W541" s="129"/>
      <c r="X541" s="130"/>
      <c r="Y541" s="130"/>
      <c r="Z541" s="130"/>
      <c r="AA541" s="130"/>
      <c r="AB541" s="130"/>
      <c r="AC541" s="126" t="str">
        <f>IF(I541="","",_xlfn.XLOOKUP($I541,各类选项!$N$2:$N$22,各类选项!Q$2:Q$22))</f>
        <v/>
      </c>
      <c r="AD541" s="126"/>
      <c r="AE541" s="127"/>
      <c r="AF541" s="128"/>
      <c r="AG541" s="128"/>
      <c r="AH541" s="128"/>
      <c r="AI541" s="128"/>
      <c r="AJ541" s="128"/>
      <c r="AK541" s="126" t="str">
        <f>IF(I541="","",_xlfn.XLOOKUP($I541,各类选项!$N$2:$N$22,各类选项!R$2:R$22))</f>
        <v/>
      </c>
      <c r="AL541" s="126"/>
      <c r="AM541" s="129"/>
      <c r="AN541" s="130"/>
      <c r="AO541" s="130"/>
      <c r="AP541" s="130"/>
      <c r="AQ541" s="130"/>
      <c r="AR541" s="130"/>
      <c r="AS541" s="126" t="str">
        <f>IF(原始数据!L541="","",原始数据!L541)</f>
        <v/>
      </c>
      <c r="AT541" s="126" t="str">
        <f>IF(原始数据!AZ541="","",原始数据!AZ541)</f>
        <v/>
      </c>
      <c r="AU541" s="131"/>
      <c r="AV541" s="131"/>
      <c r="AW541" s="131"/>
      <c r="AX541" s="131"/>
      <c r="AY541" s="132"/>
      <c r="AZ541" s="133"/>
      <c r="BA541" s="133"/>
    </row>
    <row r="542" spans="1:55">
      <c r="A542" s="115">
        <f>输入错误检查!B541+_xlfn.IFS(K542="",0,K542=0,0,K542=1,1)</f>
        <v>0</v>
      </c>
      <c r="C542" s="125" t="str">
        <f>IF(原始数据!B542="","",原始数据!B542)</f>
        <v/>
      </c>
      <c r="D542" s="125" t="str">
        <f>IF(原始数据!C542="","",原始数据!C542)</f>
        <v/>
      </c>
      <c r="E542" s="125" t="str">
        <f>IF(原始数据!D542="","",原始数据!D542)</f>
        <v/>
      </c>
      <c r="F542" s="125" t="str">
        <f>IF(原始数据!E542="","",原始数据!E542)</f>
        <v/>
      </c>
      <c r="G542" s="125" t="str">
        <f>IF(原始数据!F542="","",原始数据!F542)</f>
        <v/>
      </c>
      <c r="H542" s="125" t="str">
        <f>IF(原始数据!G542="","",原始数据!G542)</f>
        <v>加</v>
      </c>
      <c r="I542" s="125" t="str">
        <f>原始数据!J542</f>
        <v/>
      </c>
      <c r="J542" s="125" t="str">
        <f>IF((原始数据!V542)="","",4-原始数据!V542)</f>
        <v/>
      </c>
      <c r="K542" s="125" t="str">
        <f t="shared" si="18"/>
        <v/>
      </c>
      <c r="L542" s="125">
        <f t="shared" si="19"/>
        <v>0</v>
      </c>
      <c r="M542" s="126" t="str">
        <f>IF(I542="","",_xlfn.XLOOKUP($I542,各类选项!$N$2:$N$22,各类选项!O$2:O$22))</f>
        <v/>
      </c>
      <c r="N542" s="126"/>
      <c r="O542" s="127"/>
      <c r="P542" s="128"/>
      <c r="Q542" s="128"/>
      <c r="R542" s="128"/>
      <c r="S542" s="128"/>
      <c r="T542" s="128"/>
      <c r="U542" s="126" t="str">
        <f>IF(I542="","",_xlfn.XLOOKUP($I542,各类选项!$N$2:$N$22,各类选项!P$2:P$22))</f>
        <v/>
      </c>
      <c r="V542" s="126"/>
      <c r="W542" s="129"/>
      <c r="X542" s="130"/>
      <c r="Y542" s="130"/>
      <c r="Z542" s="130"/>
      <c r="AA542" s="130"/>
      <c r="AB542" s="130"/>
      <c r="AC542" s="126" t="str">
        <f>IF(I542="","",_xlfn.XLOOKUP($I542,各类选项!$N$2:$N$22,各类选项!Q$2:Q$22))</f>
        <v/>
      </c>
      <c r="AD542" s="126"/>
      <c r="AE542" s="127"/>
      <c r="AF542" s="128"/>
      <c r="AG542" s="128"/>
      <c r="AH542" s="128"/>
      <c r="AI542" s="128"/>
      <c r="AJ542" s="128"/>
      <c r="AK542" s="126" t="str">
        <f>IF(I542="","",_xlfn.XLOOKUP($I542,各类选项!$N$2:$N$22,各类选项!R$2:R$22))</f>
        <v/>
      </c>
      <c r="AL542" s="126"/>
      <c r="AM542" s="129"/>
      <c r="AN542" s="130"/>
      <c r="AO542" s="130"/>
      <c r="AP542" s="130"/>
      <c r="AQ542" s="130"/>
      <c r="AR542" s="130"/>
      <c r="AS542" s="126" t="str">
        <f>IF(原始数据!L542="","",原始数据!L542)</f>
        <v/>
      </c>
      <c r="AT542" s="126" t="str">
        <f>IF(原始数据!AZ542="","",原始数据!AZ542)</f>
        <v/>
      </c>
      <c r="AU542" s="131"/>
      <c r="AV542" s="131"/>
      <c r="AW542" s="131"/>
      <c r="AX542" s="131"/>
      <c r="AY542" s="132"/>
      <c r="AZ542" s="133"/>
      <c r="BA542" s="133"/>
    </row>
    <row r="543" spans="1:55">
      <c r="A543" s="115">
        <f>输入错误检查!B542+_xlfn.IFS(K543="",0,K543=0,0,K543=1,1)</f>
        <v>0</v>
      </c>
      <c r="C543" s="125" t="str">
        <f>IF(原始数据!B543="","",原始数据!B543)</f>
        <v/>
      </c>
      <c r="D543" s="125" t="str">
        <f>IF(原始数据!C543="","",原始数据!C543)</f>
        <v/>
      </c>
      <c r="E543" s="125" t="str">
        <f>IF(原始数据!D543="","",原始数据!D543)</f>
        <v/>
      </c>
      <c r="F543" s="125" t="str">
        <f>IF(原始数据!E543="","",原始数据!E543)</f>
        <v/>
      </c>
      <c r="G543" s="125" t="str">
        <f>IF(原始数据!F543="","",原始数据!F543)</f>
        <v/>
      </c>
      <c r="H543" s="125">
        <f>IF(原始数据!G543="","",原始数据!G543)</f>
        <v>1</v>
      </c>
      <c r="I543" s="125" t="str">
        <f>原始数据!J543</f>
        <v/>
      </c>
      <c r="J543" s="125" t="str">
        <f>IF((原始数据!V543)="","",4-原始数据!V543)</f>
        <v/>
      </c>
      <c r="K543" s="125" t="str">
        <f t="shared" si="18"/>
        <v/>
      </c>
      <c r="L543" s="125">
        <f t="shared" si="19"/>
        <v>0</v>
      </c>
      <c r="M543" s="126" t="str">
        <f>IF(I543="","",_xlfn.XLOOKUP($I543,各类选项!$N$2:$N$22,各类选项!O$2:O$22))</f>
        <v/>
      </c>
      <c r="N543" s="139"/>
      <c r="O543" s="129"/>
      <c r="P543" s="130"/>
      <c r="Q543" s="130"/>
      <c r="R543" s="130"/>
      <c r="S543" s="130"/>
      <c r="T543" s="130"/>
      <c r="U543" s="126" t="str">
        <f>IF(I543="","",_xlfn.XLOOKUP($I543,各类选项!$N$2:$N$22,各类选项!P$2:P$22))</f>
        <v/>
      </c>
      <c r="V543" s="139"/>
      <c r="W543" s="127"/>
      <c r="X543" s="128"/>
      <c r="Y543" s="128"/>
      <c r="Z543" s="128"/>
      <c r="AA543" s="128"/>
      <c r="AB543" s="128"/>
      <c r="AC543" s="126" t="str">
        <f>IF(I543="","",_xlfn.XLOOKUP($I543,各类选项!$N$2:$N$22,各类选项!Q$2:Q$22))</f>
        <v/>
      </c>
      <c r="AD543" s="139"/>
      <c r="AE543" s="129"/>
      <c r="AF543" s="130"/>
      <c r="AG543" s="130"/>
      <c r="AH543" s="130"/>
      <c r="AI543" s="130"/>
      <c r="AJ543" s="130"/>
      <c r="AK543" s="126" t="str">
        <f>IF(I543="","",_xlfn.XLOOKUP($I543,各类选项!$N$2:$N$22,各类选项!R$2:R$22))</f>
        <v/>
      </c>
      <c r="AL543" s="139"/>
      <c r="AM543" s="127"/>
      <c r="AN543" s="128"/>
      <c r="AO543" s="128"/>
      <c r="AP543" s="128"/>
      <c r="AQ543" s="128"/>
      <c r="AR543" s="128"/>
      <c r="AS543" s="126" t="str">
        <f>IF(原始数据!L543="","",原始数据!L543)</f>
        <v/>
      </c>
      <c r="AT543" s="126" t="str">
        <f>IF(原始数据!AZ543="","",原始数据!AZ543)</f>
        <v/>
      </c>
      <c r="AU543" s="137"/>
      <c r="AV543" s="137"/>
      <c r="AW543" s="137"/>
      <c r="AX543" s="137"/>
      <c r="AY543" s="138"/>
      <c r="AZ543" s="133"/>
      <c r="BA543" s="133"/>
      <c r="BB543" s="134"/>
      <c r="BC543" s="134"/>
    </row>
    <row r="544" spans="1:55">
      <c r="A544" s="115">
        <f>输入错误检查!B543+_xlfn.IFS(K544="",0,K544=0,0,K544=1,1)</f>
        <v>0</v>
      </c>
      <c r="C544" s="125" t="str">
        <f>IF(原始数据!B544="","",原始数据!B544)</f>
        <v/>
      </c>
      <c r="D544" s="125" t="str">
        <f>IF(原始数据!C544="","",原始数据!C544)</f>
        <v/>
      </c>
      <c r="E544" s="125" t="str">
        <f>IF(原始数据!D544="","",原始数据!D544)</f>
        <v/>
      </c>
      <c r="F544" s="125" t="str">
        <f>IF(原始数据!E544="","",原始数据!E544)</f>
        <v/>
      </c>
      <c r="G544" s="125" t="str">
        <f>IF(原始数据!F544="","",原始数据!F544)</f>
        <v/>
      </c>
      <c r="H544" s="125">
        <f>IF(原始数据!G544="","",原始数据!G544)</f>
        <v>1</v>
      </c>
      <c r="I544" s="125" t="str">
        <f>原始数据!J544</f>
        <v/>
      </c>
      <c r="J544" s="125" t="str">
        <f>IF((原始数据!V544)="","",4-原始数据!V544)</f>
        <v/>
      </c>
      <c r="K544" s="125" t="str">
        <f t="shared" si="18"/>
        <v/>
      </c>
      <c r="L544" s="125">
        <f t="shared" si="19"/>
        <v>0</v>
      </c>
      <c r="M544" s="126" t="str">
        <f>IF(I544="","",_xlfn.XLOOKUP($I544,各类选项!$N$2:$N$22,各类选项!O$2:O$22))</f>
        <v/>
      </c>
      <c r="N544" s="139"/>
      <c r="O544" s="129"/>
      <c r="P544" s="130"/>
      <c r="Q544" s="130"/>
      <c r="R544" s="130"/>
      <c r="S544" s="130"/>
      <c r="T544" s="130"/>
      <c r="U544" s="126" t="str">
        <f>IF(I544="","",_xlfn.XLOOKUP($I544,各类选项!$N$2:$N$22,各类选项!P$2:P$22))</f>
        <v/>
      </c>
      <c r="V544" s="139"/>
      <c r="W544" s="127"/>
      <c r="X544" s="128"/>
      <c r="Y544" s="128"/>
      <c r="Z544" s="128"/>
      <c r="AA544" s="128"/>
      <c r="AB544" s="128"/>
      <c r="AC544" s="126" t="str">
        <f>IF(I544="","",_xlfn.XLOOKUP($I544,各类选项!$N$2:$N$22,各类选项!Q$2:Q$22))</f>
        <v/>
      </c>
      <c r="AD544" s="139"/>
      <c r="AE544" s="129"/>
      <c r="AF544" s="130"/>
      <c r="AG544" s="130"/>
      <c r="AH544" s="130"/>
      <c r="AI544" s="130"/>
      <c r="AJ544" s="130"/>
      <c r="AK544" s="126" t="str">
        <f>IF(I544="","",_xlfn.XLOOKUP($I544,各类选项!$N$2:$N$22,各类选项!R$2:R$22))</f>
        <v/>
      </c>
      <c r="AL544" s="139"/>
      <c r="AM544" s="127"/>
      <c r="AN544" s="128"/>
      <c r="AO544" s="128"/>
      <c r="AP544" s="128"/>
      <c r="AQ544" s="128"/>
      <c r="AR544" s="128"/>
      <c r="AS544" s="126" t="str">
        <f>IF(原始数据!L544="","",原始数据!L544)</f>
        <v/>
      </c>
      <c r="AT544" s="126" t="str">
        <f>IF(原始数据!AZ544="","",原始数据!AZ544)</f>
        <v/>
      </c>
      <c r="AU544" s="137"/>
      <c r="AV544" s="137"/>
      <c r="AW544" s="137"/>
      <c r="AX544" s="137"/>
      <c r="AY544" s="138"/>
      <c r="AZ544" s="133"/>
      <c r="BA544" s="133"/>
      <c r="BB544" s="95"/>
      <c r="BC544" s="95"/>
    </row>
    <row r="545" spans="1:55">
      <c r="A545" s="115">
        <f>输入错误检查!B544+_xlfn.IFS(K545="",0,K545=0,0,K545=1,1)</f>
        <v>0</v>
      </c>
      <c r="C545" s="125" t="str">
        <f>IF(原始数据!B545="","",原始数据!B545)</f>
        <v/>
      </c>
      <c r="D545" s="125" t="str">
        <f>IF(原始数据!C545="","",原始数据!C545)</f>
        <v/>
      </c>
      <c r="E545" s="125" t="str">
        <f>IF(原始数据!D545="","",原始数据!D545)</f>
        <v/>
      </c>
      <c r="F545" s="125" t="str">
        <f>IF(原始数据!E545="","",原始数据!E545)</f>
        <v/>
      </c>
      <c r="G545" s="125" t="str">
        <f>IF(原始数据!F545="","",原始数据!F545)</f>
        <v/>
      </c>
      <c r="H545" s="125">
        <f>IF(原始数据!G545="","",原始数据!G545)</f>
        <v>2</v>
      </c>
      <c r="I545" s="125" t="str">
        <f>原始数据!J545</f>
        <v/>
      </c>
      <c r="J545" s="125" t="str">
        <f>IF((原始数据!V545)="","",4-原始数据!V545)</f>
        <v/>
      </c>
      <c r="K545" s="125" t="str">
        <f t="shared" si="18"/>
        <v/>
      </c>
      <c r="L545" s="125">
        <f t="shared" si="19"/>
        <v>0</v>
      </c>
      <c r="M545" s="126" t="str">
        <f>IF(I545="","",_xlfn.XLOOKUP($I545,各类选项!$N$2:$N$22,各类选项!O$2:O$22))</f>
        <v/>
      </c>
      <c r="N545" s="139"/>
      <c r="O545" s="129"/>
      <c r="P545" s="130"/>
      <c r="Q545" s="130"/>
      <c r="R545" s="130"/>
      <c r="S545" s="130"/>
      <c r="T545" s="130"/>
      <c r="U545" s="126" t="str">
        <f>IF(I545="","",_xlfn.XLOOKUP($I545,各类选项!$N$2:$N$22,各类选项!P$2:P$22))</f>
        <v/>
      </c>
      <c r="V545" s="139"/>
      <c r="W545" s="127"/>
      <c r="X545" s="128"/>
      <c r="Y545" s="128"/>
      <c r="Z545" s="128"/>
      <c r="AA545" s="128"/>
      <c r="AB545" s="128"/>
      <c r="AC545" s="126" t="str">
        <f>IF(I545="","",_xlfn.XLOOKUP($I545,各类选项!$N$2:$N$22,各类选项!Q$2:Q$22))</f>
        <v/>
      </c>
      <c r="AD545" s="139"/>
      <c r="AE545" s="129"/>
      <c r="AF545" s="130"/>
      <c r="AG545" s="130"/>
      <c r="AH545" s="130"/>
      <c r="AI545" s="130"/>
      <c r="AJ545" s="130"/>
      <c r="AK545" s="126" t="str">
        <f>IF(I545="","",_xlfn.XLOOKUP($I545,各类选项!$N$2:$N$22,各类选项!R$2:R$22))</f>
        <v/>
      </c>
      <c r="AL545" s="139"/>
      <c r="AM545" s="127"/>
      <c r="AN545" s="128"/>
      <c r="AO545" s="128"/>
      <c r="AP545" s="128"/>
      <c r="AQ545" s="128"/>
      <c r="AR545" s="128"/>
      <c r="AS545" s="126" t="str">
        <f>IF(原始数据!L545="","",原始数据!L545)</f>
        <v/>
      </c>
      <c r="AT545" s="126" t="str">
        <f>IF(原始数据!AZ545="","",原始数据!AZ545)</f>
        <v/>
      </c>
      <c r="AU545" s="137"/>
      <c r="AV545" s="137"/>
      <c r="AW545" s="137"/>
      <c r="AX545" s="137"/>
      <c r="AY545" s="138"/>
      <c r="AZ545" s="133"/>
      <c r="BA545" s="133"/>
      <c r="BB545" s="95"/>
      <c r="BC545" s="95"/>
    </row>
    <row r="546" spans="1:55">
      <c r="A546" s="115">
        <f>输入错误检查!B545+_xlfn.IFS(K546="",0,K546=0,0,K546=1,1)</f>
        <v>0</v>
      </c>
      <c r="C546" s="125" t="str">
        <f>IF(原始数据!B546="","",原始数据!B546)</f>
        <v/>
      </c>
      <c r="D546" s="125" t="str">
        <f>IF(原始数据!C546="","",原始数据!C546)</f>
        <v/>
      </c>
      <c r="E546" s="125" t="str">
        <f>IF(原始数据!D546="","",原始数据!D546)</f>
        <v/>
      </c>
      <c r="F546" s="125" t="str">
        <f>IF(原始数据!E546="","",原始数据!E546)</f>
        <v/>
      </c>
      <c r="G546" s="125" t="str">
        <f>IF(原始数据!F546="","",原始数据!F546)</f>
        <v/>
      </c>
      <c r="H546" s="125">
        <f>IF(原始数据!G546="","",原始数据!G546)</f>
        <v>2</v>
      </c>
      <c r="I546" s="125" t="str">
        <f>原始数据!J546</f>
        <v/>
      </c>
      <c r="J546" s="125" t="str">
        <f>IF((原始数据!V546)="","",4-原始数据!V546)</f>
        <v/>
      </c>
      <c r="K546" s="125" t="str">
        <f t="shared" si="18"/>
        <v/>
      </c>
      <c r="L546" s="125">
        <f t="shared" si="19"/>
        <v>0</v>
      </c>
      <c r="M546" s="126" t="str">
        <f>IF(I546="","",_xlfn.XLOOKUP($I546,各类选项!$N$2:$N$22,各类选项!O$2:O$22))</f>
        <v/>
      </c>
      <c r="N546" s="139"/>
      <c r="O546" s="129"/>
      <c r="P546" s="130"/>
      <c r="Q546" s="130"/>
      <c r="R546" s="130"/>
      <c r="S546" s="130"/>
      <c r="T546" s="130"/>
      <c r="U546" s="126" t="str">
        <f>IF(I546="","",_xlfn.XLOOKUP($I546,各类选项!$N$2:$N$22,各类选项!P$2:P$22))</f>
        <v/>
      </c>
      <c r="V546" s="139"/>
      <c r="W546" s="127"/>
      <c r="X546" s="128"/>
      <c r="Y546" s="128"/>
      <c r="Z546" s="128"/>
      <c r="AA546" s="128"/>
      <c r="AB546" s="128"/>
      <c r="AC546" s="126" t="str">
        <f>IF(I546="","",_xlfn.XLOOKUP($I546,各类选项!$N$2:$N$22,各类选项!Q$2:Q$22))</f>
        <v/>
      </c>
      <c r="AD546" s="139"/>
      <c r="AE546" s="129"/>
      <c r="AF546" s="130"/>
      <c r="AG546" s="130"/>
      <c r="AH546" s="130"/>
      <c r="AI546" s="130"/>
      <c r="AJ546" s="130"/>
      <c r="AK546" s="126" t="str">
        <f>IF(I546="","",_xlfn.XLOOKUP($I546,各类选项!$N$2:$N$22,各类选项!R$2:R$22))</f>
        <v/>
      </c>
      <c r="AL546" s="139"/>
      <c r="AM546" s="127"/>
      <c r="AN546" s="128"/>
      <c r="AO546" s="128"/>
      <c r="AP546" s="128"/>
      <c r="AQ546" s="128"/>
      <c r="AR546" s="128"/>
      <c r="AS546" s="126" t="str">
        <f>IF(原始数据!L546="","",原始数据!L546)</f>
        <v/>
      </c>
      <c r="AT546" s="126" t="str">
        <f>IF(原始数据!AZ546="","",原始数据!AZ546)</f>
        <v/>
      </c>
      <c r="AU546" s="137"/>
      <c r="AV546" s="137"/>
      <c r="AW546" s="137"/>
      <c r="AX546" s="137"/>
      <c r="AY546" s="138"/>
      <c r="AZ546" s="133"/>
      <c r="BA546" s="133"/>
      <c r="BB546" s="95"/>
      <c r="BC546" s="95"/>
    </row>
    <row r="547" spans="1:55">
      <c r="A547" s="115">
        <f>输入错误检查!B546+_xlfn.IFS(K547="",0,K547=0,0,K547=1,1)</f>
        <v>0</v>
      </c>
      <c r="C547" s="125" t="str">
        <f>IF(原始数据!B547="","",原始数据!B547)</f>
        <v/>
      </c>
      <c r="D547" s="125" t="str">
        <f>IF(原始数据!C547="","",原始数据!C547)</f>
        <v/>
      </c>
      <c r="E547" s="125" t="str">
        <f>IF(原始数据!D547="","",原始数据!D547)</f>
        <v/>
      </c>
      <c r="F547" s="125" t="str">
        <f>IF(原始数据!E547="","",原始数据!E547)</f>
        <v/>
      </c>
      <c r="G547" s="125" t="str">
        <f>IF(原始数据!F547="","",原始数据!F547)</f>
        <v/>
      </c>
      <c r="H547" s="125">
        <f>IF(原始数据!G547="","",原始数据!G547)</f>
        <v>3</v>
      </c>
      <c r="I547" s="125" t="str">
        <f>原始数据!J547</f>
        <v/>
      </c>
      <c r="J547" s="125" t="str">
        <f>IF((原始数据!V547)="","",4-原始数据!V547)</f>
        <v/>
      </c>
      <c r="K547" s="125" t="str">
        <f t="shared" si="18"/>
        <v/>
      </c>
      <c r="L547" s="125">
        <f t="shared" si="19"/>
        <v>0</v>
      </c>
      <c r="M547" s="126" t="str">
        <f>IF(I547="","",_xlfn.XLOOKUP($I547,各类选项!$N$2:$N$22,各类选项!O$2:O$22))</f>
        <v/>
      </c>
      <c r="N547" s="139"/>
      <c r="O547" s="129"/>
      <c r="P547" s="130"/>
      <c r="Q547" s="130"/>
      <c r="R547" s="130"/>
      <c r="S547" s="130"/>
      <c r="T547" s="130"/>
      <c r="U547" s="126" t="str">
        <f>IF(I547="","",_xlfn.XLOOKUP($I547,各类选项!$N$2:$N$22,各类选项!P$2:P$22))</f>
        <v/>
      </c>
      <c r="V547" s="139"/>
      <c r="W547" s="127"/>
      <c r="X547" s="128"/>
      <c r="Y547" s="128"/>
      <c r="Z547" s="128"/>
      <c r="AA547" s="128"/>
      <c r="AB547" s="128"/>
      <c r="AC547" s="126" t="str">
        <f>IF(I547="","",_xlfn.XLOOKUP($I547,各类选项!$N$2:$N$22,各类选项!Q$2:Q$22))</f>
        <v/>
      </c>
      <c r="AD547" s="139"/>
      <c r="AE547" s="129"/>
      <c r="AF547" s="130"/>
      <c r="AG547" s="130"/>
      <c r="AH547" s="130"/>
      <c r="AI547" s="130"/>
      <c r="AJ547" s="130"/>
      <c r="AK547" s="126" t="str">
        <f>IF(I547="","",_xlfn.XLOOKUP($I547,各类选项!$N$2:$N$22,各类选项!R$2:R$22))</f>
        <v/>
      </c>
      <c r="AL547" s="139"/>
      <c r="AM547" s="127"/>
      <c r="AN547" s="128"/>
      <c r="AO547" s="128"/>
      <c r="AP547" s="128"/>
      <c r="AQ547" s="128"/>
      <c r="AR547" s="128"/>
      <c r="AS547" s="126" t="str">
        <f>IF(原始数据!L547="","",原始数据!L547)</f>
        <v/>
      </c>
      <c r="AT547" s="126" t="str">
        <f>IF(原始数据!AZ547="","",原始数据!AZ547)</f>
        <v/>
      </c>
      <c r="AU547" s="137"/>
      <c r="AV547" s="137"/>
      <c r="AW547" s="137"/>
      <c r="AX547" s="137"/>
      <c r="AY547" s="138"/>
      <c r="AZ547" s="133"/>
      <c r="BA547" s="133"/>
      <c r="BB547" s="95"/>
      <c r="BC547" s="95"/>
    </row>
    <row r="548" spans="1:55">
      <c r="A548" s="115">
        <f>输入错误检查!B547+_xlfn.IFS(K548="",0,K548=0,0,K548=1,1)</f>
        <v>0</v>
      </c>
      <c r="C548" s="125" t="str">
        <f>IF(原始数据!B548="","",原始数据!B548)</f>
        <v/>
      </c>
      <c r="D548" s="125" t="str">
        <f>IF(原始数据!C548="","",原始数据!C548)</f>
        <v/>
      </c>
      <c r="E548" s="125" t="str">
        <f>IF(原始数据!D548="","",原始数据!D548)</f>
        <v/>
      </c>
      <c r="F548" s="125" t="str">
        <f>IF(原始数据!E548="","",原始数据!E548)</f>
        <v/>
      </c>
      <c r="G548" s="125" t="str">
        <f>IF(原始数据!F548="","",原始数据!F548)</f>
        <v/>
      </c>
      <c r="H548" s="125">
        <f>IF(原始数据!G548="","",原始数据!G548)</f>
        <v>3</v>
      </c>
      <c r="I548" s="125" t="str">
        <f>原始数据!J548</f>
        <v/>
      </c>
      <c r="J548" s="125" t="str">
        <f>IF((原始数据!V548)="","",4-原始数据!V548)</f>
        <v/>
      </c>
      <c r="K548" s="125" t="str">
        <f t="shared" si="18"/>
        <v/>
      </c>
      <c r="L548" s="125">
        <f t="shared" si="19"/>
        <v>0</v>
      </c>
      <c r="M548" s="126" t="str">
        <f>IF(I548="","",_xlfn.XLOOKUP($I548,各类选项!$N$2:$N$22,各类选项!O$2:O$22))</f>
        <v/>
      </c>
      <c r="N548" s="139"/>
      <c r="O548" s="129"/>
      <c r="P548" s="130"/>
      <c r="Q548" s="130"/>
      <c r="R548" s="130"/>
      <c r="S548" s="130"/>
      <c r="T548" s="130"/>
      <c r="U548" s="126" t="str">
        <f>IF(I548="","",_xlfn.XLOOKUP($I548,各类选项!$N$2:$N$22,各类选项!P$2:P$22))</f>
        <v/>
      </c>
      <c r="V548" s="139"/>
      <c r="W548" s="127"/>
      <c r="X548" s="128"/>
      <c r="Y548" s="128"/>
      <c r="Z548" s="128"/>
      <c r="AA548" s="128"/>
      <c r="AB548" s="128"/>
      <c r="AC548" s="126" t="str">
        <f>IF(I548="","",_xlfn.XLOOKUP($I548,各类选项!$N$2:$N$22,各类选项!Q$2:Q$22))</f>
        <v/>
      </c>
      <c r="AD548" s="139"/>
      <c r="AE548" s="129"/>
      <c r="AF548" s="130"/>
      <c r="AG548" s="130"/>
      <c r="AH548" s="130"/>
      <c r="AI548" s="130"/>
      <c r="AJ548" s="130"/>
      <c r="AK548" s="126" t="str">
        <f>IF(I548="","",_xlfn.XLOOKUP($I548,各类选项!$N$2:$N$22,各类选项!R$2:R$22))</f>
        <v/>
      </c>
      <c r="AL548" s="139"/>
      <c r="AM548" s="127"/>
      <c r="AN548" s="128"/>
      <c r="AO548" s="128"/>
      <c r="AP548" s="128"/>
      <c r="AQ548" s="128"/>
      <c r="AR548" s="128"/>
      <c r="AS548" s="126" t="str">
        <f>IF(原始数据!L548="","",原始数据!L548)</f>
        <v/>
      </c>
      <c r="AT548" s="126" t="str">
        <f>IF(原始数据!AZ548="","",原始数据!AZ548)</f>
        <v/>
      </c>
      <c r="AU548" s="137"/>
      <c r="AV548" s="137"/>
      <c r="AW548" s="137"/>
      <c r="AX548" s="137"/>
      <c r="AY548" s="138"/>
      <c r="AZ548" s="133"/>
      <c r="BA548" s="133"/>
      <c r="BB548" s="95"/>
      <c r="BC548" s="95"/>
    </row>
    <row r="549" spans="1:55">
      <c r="A549" s="115">
        <f>输入错误检查!B548+_xlfn.IFS(K549="",0,K549=0,0,K549=1,1)</f>
        <v>0</v>
      </c>
      <c r="C549" s="125" t="str">
        <f>IF(原始数据!B549="","",原始数据!B549)</f>
        <v/>
      </c>
      <c r="D549" s="125" t="str">
        <f>IF(原始数据!C549="","",原始数据!C549)</f>
        <v/>
      </c>
      <c r="E549" s="125" t="str">
        <f>IF(原始数据!D549="","",原始数据!D549)</f>
        <v/>
      </c>
      <c r="F549" s="125" t="str">
        <f>IF(原始数据!E549="","",原始数据!E549)</f>
        <v/>
      </c>
      <c r="G549" s="125" t="str">
        <f>IF(原始数据!F549="","",原始数据!F549)</f>
        <v/>
      </c>
      <c r="H549" s="125">
        <f>IF(原始数据!G549="","",原始数据!G549)</f>
        <v>4</v>
      </c>
      <c r="I549" s="125" t="str">
        <f>原始数据!J549</f>
        <v/>
      </c>
      <c r="J549" s="125" t="str">
        <f>IF((原始数据!V549)="","",4-原始数据!V549)</f>
        <v/>
      </c>
      <c r="K549" s="125" t="str">
        <f t="shared" si="18"/>
        <v/>
      </c>
      <c r="L549" s="125">
        <f t="shared" si="19"/>
        <v>0</v>
      </c>
      <c r="M549" s="126" t="str">
        <f>IF(I549="","",_xlfn.XLOOKUP($I549,各类选项!$N$2:$N$22,各类选项!O$2:O$22))</f>
        <v/>
      </c>
      <c r="N549" s="139"/>
      <c r="O549" s="129"/>
      <c r="P549" s="130"/>
      <c r="Q549" s="130"/>
      <c r="R549" s="130"/>
      <c r="S549" s="130"/>
      <c r="T549" s="130"/>
      <c r="U549" s="126" t="str">
        <f>IF(I549="","",_xlfn.XLOOKUP($I549,各类选项!$N$2:$N$22,各类选项!P$2:P$22))</f>
        <v/>
      </c>
      <c r="V549" s="139"/>
      <c r="W549" s="127"/>
      <c r="X549" s="128"/>
      <c r="Y549" s="128"/>
      <c r="Z549" s="128"/>
      <c r="AA549" s="128"/>
      <c r="AB549" s="128"/>
      <c r="AC549" s="126" t="str">
        <f>IF(I549="","",_xlfn.XLOOKUP($I549,各类选项!$N$2:$N$22,各类选项!Q$2:Q$22))</f>
        <v/>
      </c>
      <c r="AD549" s="139"/>
      <c r="AE549" s="129"/>
      <c r="AF549" s="130"/>
      <c r="AG549" s="130"/>
      <c r="AH549" s="130"/>
      <c r="AI549" s="130"/>
      <c r="AJ549" s="130"/>
      <c r="AK549" s="126" t="str">
        <f>IF(I549="","",_xlfn.XLOOKUP($I549,各类选项!$N$2:$N$22,各类选项!R$2:R$22))</f>
        <v/>
      </c>
      <c r="AL549" s="139"/>
      <c r="AM549" s="127"/>
      <c r="AN549" s="128"/>
      <c r="AO549" s="128"/>
      <c r="AP549" s="128"/>
      <c r="AQ549" s="128"/>
      <c r="AR549" s="128"/>
      <c r="AS549" s="126" t="str">
        <f>IF(原始数据!L549="","",原始数据!L549)</f>
        <v/>
      </c>
      <c r="AT549" s="126" t="str">
        <f>IF(原始数据!AZ549="","",原始数据!AZ549)</f>
        <v/>
      </c>
      <c r="AU549" s="137"/>
      <c r="AV549" s="137"/>
      <c r="AW549" s="137"/>
      <c r="AX549" s="137"/>
      <c r="AY549" s="138"/>
      <c r="AZ549" s="133"/>
      <c r="BA549" s="133"/>
      <c r="BB549" s="95"/>
      <c r="BC549" s="95"/>
    </row>
    <row r="550" spans="1:55">
      <c r="A550" s="115">
        <f>输入错误检查!B549+_xlfn.IFS(K550="",0,K550=0,0,K550=1,1)</f>
        <v>0</v>
      </c>
      <c r="C550" s="125" t="str">
        <f>IF(原始数据!B550="","",原始数据!B550)</f>
        <v/>
      </c>
      <c r="D550" s="125" t="str">
        <f>IF(原始数据!C550="","",原始数据!C550)</f>
        <v/>
      </c>
      <c r="E550" s="125" t="str">
        <f>IF(原始数据!D550="","",原始数据!D550)</f>
        <v/>
      </c>
      <c r="F550" s="125" t="str">
        <f>IF(原始数据!E550="","",原始数据!E550)</f>
        <v/>
      </c>
      <c r="G550" s="125" t="str">
        <f>IF(原始数据!F550="","",原始数据!F550)</f>
        <v/>
      </c>
      <c r="H550" s="125">
        <f>IF(原始数据!G550="","",原始数据!G550)</f>
        <v>4</v>
      </c>
      <c r="I550" s="125" t="str">
        <f>原始数据!J550</f>
        <v/>
      </c>
      <c r="J550" s="125" t="str">
        <f>IF((原始数据!V550)="","",4-原始数据!V550)</f>
        <v/>
      </c>
      <c r="K550" s="125" t="str">
        <f t="shared" si="18"/>
        <v/>
      </c>
      <c r="L550" s="125">
        <f t="shared" si="19"/>
        <v>0</v>
      </c>
      <c r="M550" s="126" t="str">
        <f>IF(I550="","",_xlfn.XLOOKUP($I550,各类选项!$N$2:$N$22,各类选项!O$2:O$22))</f>
        <v/>
      </c>
      <c r="N550" s="139"/>
      <c r="O550" s="129"/>
      <c r="P550" s="130"/>
      <c r="Q550" s="130"/>
      <c r="R550" s="130"/>
      <c r="S550" s="130"/>
      <c r="T550" s="130"/>
      <c r="U550" s="126" t="str">
        <f>IF(I550="","",_xlfn.XLOOKUP($I550,各类选项!$N$2:$N$22,各类选项!P$2:P$22))</f>
        <v/>
      </c>
      <c r="V550" s="139"/>
      <c r="W550" s="127"/>
      <c r="X550" s="128"/>
      <c r="Y550" s="128"/>
      <c r="Z550" s="128"/>
      <c r="AA550" s="128"/>
      <c r="AB550" s="128"/>
      <c r="AC550" s="126" t="str">
        <f>IF(I550="","",_xlfn.XLOOKUP($I550,各类选项!$N$2:$N$22,各类选项!Q$2:Q$22))</f>
        <v/>
      </c>
      <c r="AD550" s="139"/>
      <c r="AE550" s="129"/>
      <c r="AF550" s="130"/>
      <c r="AG550" s="130"/>
      <c r="AH550" s="130"/>
      <c r="AI550" s="130"/>
      <c r="AJ550" s="130"/>
      <c r="AK550" s="126" t="str">
        <f>IF(I550="","",_xlfn.XLOOKUP($I550,各类选项!$N$2:$N$22,各类选项!R$2:R$22))</f>
        <v/>
      </c>
      <c r="AL550" s="139"/>
      <c r="AM550" s="127"/>
      <c r="AN550" s="128"/>
      <c r="AO550" s="128"/>
      <c r="AP550" s="128"/>
      <c r="AQ550" s="128"/>
      <c r="AR550" s="128"/>
      <c r="AS550" s="126" t="str">
        <f>IF(原始数据!L550="","",原始数据!L550)</f>
        <v/>
      </c>
      <c r="AT550" s="126" t="str">
        <f>IF(原始数据!AZ550="","",原始数据!AZ550)</f>
        <v/>
      </c>
      <c r="AU550" s="137"/>
      <c r="AV550" s="137"/>
      <c r="AW550" s="137"/>
      <c r="AX550" s="137"/>
      <c r="AY550" s="138"/>
      <c r="AZ550" s="133"/>
      <c r="BA550" s="133"/>
      <c r="BB550" s="95"/>
      <c r="BC550" s="95"/>
    </row>
    <row r="551" spans="1:55">
      <c r="A551" s="115">
        <f>输入错误检查!B550+_xlfn.IFS(K551="",0,K551=0,0,K551=1,1)</f>
        <v>0</v>
      </c>
      <c r="C551" s="125" t="str">
        <f>IF(原始数据!B551="","",原始数据!B551)</f>
        <v/>
      </c>
      <c r="D551" s="125" t="str">
        <f>IF(原始数据!C551="","",原始数据!C551)</f>
        <v/>
      </c>
      <c r="E551" s="125" t="str">
        <f>IF(原始数据!D551="","",原始数据!D551)</f>
        <v/>
      </c>
      <c r="F551" s="125" t="str">
        <f>IF(原始数据!E551="","",原始数据!E551)</f>
        <v/>
      </c>
      <c r="G551" s="125" t="str">
        <f>IF(原始数据!F551="","",原始数据!F551)</f>
        <v/>
      </c>
      <c r="H551" s="125">
        <f>IF(原始数据!G551="","",原始数据!G551)</f>
        <v>5</v>
      </c>
      <c r="I551" s="125" t="str">
        <f>原始数据!J551</f>
        <v/>
      </c>
      <c r="J551" s="125" t="str">
        <f>IF((原始数据!V551)="","",4-原始数据!V551)</f>
        <v/>
      </c>
      <c r="K551" s="125" t="str">
        <f t="shared" si="18"/>
        <v/>
      </c>
      <c r="L551" s="125">
        <f t="shared" si="19"/>
        <v>0</v>
      </c>
      <c r="M551" s="126" t="str">
        <f>IF(I551="","",_xlfn.XLOOKUP($I551,各类选项!$N$2:$N$22,各类选项!O$2:O$22))</f>
        <v/>
      </c>
      <c r="N551" s="139"/>
      <c r="O551" s="129"/>
      <c r="P551" s="130"/>
      <c r="Q551" s="130"/>
      <c r="R551" s="130"/>
      <c r="S551" s="130"/>
      <c r="T551" s="130"/>
      <c r="U551" s="126" t="str">
        <f>IF(I551="","",_xlfn.XLOOKUP($I551,各类选项!$N$2:$N$22,各类选项!P$2:P$22))</f>
        <v/>
      </c>
      <c r="V551" s="139"/>
      <c r="W551" s="127"/>
      <c r="X551" s="128"/>
      <c r="Y551" s="128"/>
      <c r="Z551" s="128"/>
      <c r="AA551" s="128"/>
      <c r="AB551" s="128"/>
      <c r="AC551" s="126" t="str">
        <f>IF(I551="","",_xlfn.XLOOKUP($I551,各类选项!$N$2:$N$22,各类选项!Q$2:Q$22))</f>
        <v/>
      </c>
      <c r="AD551" s="139"/>
      <c r="AE551" s="129"/>
      <c r="AF551" s="130"/>
      <c r="AG551" s="130"/>
      <c r="AH551" s="130"/>
      <c r="AI551" s="130"/>
      <c r="AJ551" s="130"/>
      <c r="AK551" s="126" t="str">
        <f>IF(I551="","",_xlfn.XLOOKUP($I551,各类选项!$N$2:$N$22,各类选项!R$2:R$22))</f>
        <v/>
      </c>
      <c r="AL551" s="139"/>
      <c r="AM551" s="127"/>
      <c r="AN551" s="128"/>
      <c r="AO551" s="128"/>
      <c r="AP551" s="128"/>
      <c r="AQ551" s="128"/>
      <c r="AR551" s="128"/>
      <c r="AS551" s="126" t="str">
        <f>IF(原始数据!L551="","",原始数据!L551)</f>
        <v/>
      </c>
      <c r="AT551" s="126" t="str">
        <f>IF(原始数据!AZ551="","",原始数据!AZ551)</f>
        <v/>
      </c>
      <c r="AU551" s="137"/>
      <c r="AV551" s="137"/>
      <c r="AW551" s="137"/>
      <c r="AX551" s="137"/>
      <c r="AY551" s="138"/>
      <c r="AZ551" s="133"/>
      <c r="BA551" s="133"/>
    </row>
    <row r="552" spans="1:55">
      <c r="A552" s="115">
        <f>输入错误检查!B551+_xlfn.IFS(K552="",0,K552=0,0,K552=1,1)</f>
        <v>0</v>
      </c>
      <c r="C552" s="125" t="str">
        <f>IF(原始数据!B552="","",原始数据!B552)</f>
        <v/>
      </c>
      <c r="D552" s="125" t="str">
        <f>IF(原始数据!C552="","",原始数据!C552)</f>
        <v/>
      </c>
      <c r="E552" s="125" t="str">
        <f>IF(原始数据!D552="","",原始数据!D552)</f>
        <v/>
      </c>
      <c r="F552" s="125" t="str">
        <f>IF(原始数据!E552="","",原始数据!E552)</f>
        <v/>
      </c>
      <c r="G552" s="125" t="str">
        <f>IF(原始数据!F552="","",原始数据!F552)</f>
        <v/>
      </c>
      <c r="H552" s="125">
        <f>IF(原始数据!G552="","",原始数据!G552)</f>
        <v>5</v>
      </c>
      <c r="I552" s="125" t="str">
        <f>原始数据!J552</f>
        <v/>
      </c>
      <c r="J552" s="125" t="str">
        <f>IF((原始数据!V552)="","",4-原始数据!V552)</f>
        <v/>
      </c>
      <c r="K552" s="125" t="str">
        <f t="shared" si="18"/>
        <v/>
      </c>
      <c r="L552" s="125">
        <f t="shared" si="19"/>
        <v>0</v>
      </c>
      <c r="M552" s="126" t="str">
        <f>IF(I552="","",_xlfn.XLOOKUP($I552,各类选项!$N$2:$N$22,各类选项!O$2:O$22))</f>
        <v/>
      </c>
      <c r="N552" s="139"/>
      <c r="O552" s="129"/>
      <c r="P552" s="130"/>
      <c r="Q552" s="130"/>
      <c r="R552" s="130"/>
      <c r="S552" s="130"/>
      <c r="T552" s="130"/>
      <c r="U552" s="126" t="str">
        <f>IF(I552="","",_xlfn.XLOOKUP($I552,各类选项!$N$2:$N$22,各类选项!P$2:P$22))</f>
        <v/>
      </c>
      <c r="V552" s="139"/>
      <c r="W552" s="127"/>
      <c r="X552" s="128"/>
      <c r="Y552" s="128"/>
      <c r="Z552" s="128"/>
      <c r="AA552" s="128"/>
      <c r="AB552" s="128"/>
      <c r="AC552" s="126" t="str">
        <f>IF(I552="","",_xlfn.XLOOKUP($I552,各类选项!$N$2:$N$22,各类选项!Q$2:Q$22))</f>
        <v/>
      </c>
      <c r="AD552" s="139"/>
      <c r="AE552" s="129"/>
      <c r="AF552" s="130"/>
      <c r="AG552" s="130"/>
      <c r="AH552" s="130"/>
      <c r="AI552" s="130"/>
      <c r="AJ552" s="130"/>
      <c r="AK552" s="126" t="str">
        <f>IF(I552="","",_xlfn.XLOOKUP($I552,各类选项!$N$2:$N$22,各类选项!R$2:R$22))</f>
        <v/>
      </c>
      <c r="AL552" s="139"/>
      <c r="AM552" s="127"/>
      <c r="AN552" s="128"/>
      <c r="AO552" s="128"/>
      <c r="AP552" s="128"/>
      <c r="AQ552" s="128"/>
      <c r="AR552" s="128"/>
      <c r="AS552" s="126" t="str">
        <f>IF(原始数据!L552="","",原始数据!L552)</f>
        <v/>
      </c>
      <c r="AT552" s="126" t="str">
        <f>IF(原始数据!AZ552="","",原始数据!AZ552)</f>
        <v/>
      </c>
      <c r="AU552" s="137"/>
      <c r="AV552" s="137"/>
      <c r="AW552" s="137"/>
      <c r="AX552" s="137"/>
      <c r="AY552" s="138"/>
      <c r="AZ552" s="133"/>
      <c r="BA552" s="133"/>
    </row>
    <row r="553" spans="1:55">
      <c r="A553" s="115">
        <f>输入错误检查!B552+_xlfn.IFS(K553="",0,K553=0,0,K553=1,1)</f>
        <v>0</v>
      </c>
      <c r="C553" s="125" t="str">
        <f>IF(原始数据!B553="","",原始数据!B553)</f>
        <v/>
      </c>
      <c r="D553" s="125" t="str">
        <f>IF(原始数据!C553="","",原始数据!C553)</f>
        <v/>
      </c>
      <c r="E553" s="125" t="str">
        <f>IF(原始数据!D553="","",原始数据!D553)</f>
        <v/>
      </c>
      <c r="F553" s="125" t="str">
        <f>IF(原始数据!E553="","",原始数据!E553)</f>
        <v/>
      </c>
      <c r="G553" s="125" t="str">
        <f>IF(原始数据!F553="","",原始数据!F553)</f>
        <v/>
      </c>
      <c r="H553" s="125" t="str">
        <f>IF(原始数据!G553="","",原始数据!G553)</f>
        <v>加</v>
      </c>
      <c r="I553" s="125" t="str">
        <f>原始数据!J553</f>
        <v/>
      </c>
      <c r="J553" s="125" t="str">
        <f>IF((原始数据!V553)="","",4-原始数据!V553)</f>
        <v/>
      </c>
      <c r="K553" s="125" t="str">
        <f t="shared" si="18"/>
        <v/>
      </c>
      <c r="L553" s="125">
        <f t="shared" si="19"/>
        <v>0</v>
      </c>
      <c r="M553" s="126" t="str">
        <f>IF(I553="","",_xlfn.XLOOKUP($I553,各类选项!$N$2:$N$22,各类选项!O$2:O$22))</f>
        <v/>
      </c>
      <c r="N553" s="139"/>
      <c r="O553" s="129"/>
      <c r="P553" s="130"/>
      <c r="Q553" s="130"/>
      <c r="R553" s="130"/>
      <c r="S553" s="130"/>
      <c r="T553" s="130"/>
      <c r="U553" s="126" t="str">
        <f>IF(I553="","",_xlfn.XLOOKUP($I553,各类选项!$N$2:$N$22,各类选项!P$2:P$22))</f>
        <v/>
      </c>
      <c r="V553" s="139"/>
      <c r="W553" s="127"/>
      <c r="X553" s="128"/>
      <c r="Y553" s="128"/>
      <c r="Z553" s="128"/>
      <c r="AA553" s="128"/>
      <c r="AB553" s="128"/>
      <c r="AC553" s="126" t="str">
        <f>IF(I553="","",_xlfn.XLOOKUP($I553,各类选项!$N$2:$N$22,各类选项!Q$2:Q$22))</f>
        <v/>
      </c>
      <c r="AD553" s="139"/>
      <c r="AE553" s="129"/>
      <c r="AF553" s="130"/>
      <c r="AG553" s="130"/>
      <c r="AH553" s="130"/>
      <c r="AI553" s="130"/>
      <c r="AJ553" s="130"/>
      <c r="AK553" s="126" t="str">
        <f>IF(I553="","",_xlfn.XLOOKUP($I553,各类选项!$N$2:$N$22,各类选项!R$2:R$22))</f>
        <v/>
      </c>
      <c r="AL553" s="139"/>
      <c r="AM553" s="127"/>
      <c r="AN553" s="128"/>
      <c r="AO553" s="128"/>
      <c r="AP553" s="128"/>
      <c r="AQ553" s="128"/>
      <c r="AR553" s="128"/>
      <c r="AS553" s="126" t="str">
        <f>IF(原始数据!L553="","",原始数据!L553)</f>
        <v/>
      </c>
      <c r="AT553" s="126" t="str">
        <f>IF(原始数据!AZ553="","",原始数据!AZ553)</f>
        <v/>
      </c>
      <c r="AU553" s="137"/>
      <c r="AV553" s="137"/>
      <c r="AW553" s="137"/>
      <c r="AX553" s="137"/>
      <c r="AY553" s="138"/>
      <c r="AZ553" s="133"/>
      <c r="BA553" s="133"/>
    </row>
    <row r="554" spans="1:55">
      <c r="A554" s="115">
        <f>输入错误检查!B553+_xlfn.IFS(K554="",0,K554=0,0,K554=1,1)</f>
        <v>0</v>
      </c>
      <c r="C554" s="125" t="str">
        <f>IF(原始数据!B554="","",原始数据!B554)</f>
        <v/>
      </c>
      <c r="D554" s="125" t="str">
        <f>IF(原始数据!C554="","",原始数据!C554)</f>
        <v/>
      </c>
      <c r="E554" s="125" t="str">
        <f>IF(原始数据!D554="","",原始数据!D554)</f>
        <v/>
      </c>
      <c r="F554" s="125" t="str">
        <f>IF(原始数据!E554="","",原始数据!E554)</f>
        <v/>
      </c>
      <c r="G554" s="125" t="str">
        <f>IF(原始数据!F554="","",原始数据!F554)</f>
        <v/>
      </c>
      <c r="H554" s="125" t="str">
        <f>IF(原始数据!G554="","",原始数据!G554)</f>
        <v>加</v>
      </c>
      <c r="I554" s="125" t="str">
        <f>原始数据!J554</f>
        <v/>
      </c>
      <c r="J554" s="125" t="str">
        <f>IF((原始数据!V554)="","",4-原始数据!V554)</f>
        <v/>
      </c>
      <c r="K554" s="125" t="str">
        <f t="shared" si="18"/>
        <v/>
      </c>
      <c r="L554" s="125">
        <f t="shared" si="19"/>
        <v>0</v>
      </c>
      <c r="M554" s="126" t="str">
        <f>IF(I554="","",_xlfn.XLOOKUP($I554,各类选项!$N$2:$N$22,各类选项!O$2:O$22))</f>
        <v/>
      </c>
      <c r="N554" s="139"/>
      <c r="O554" s="129"/>
      <c r="P554" s="130"/>
      <c r="Q554" s="130"/>
      <c r="R554" s="130"/>
      <c r="S554" s="130"/>
      <c r="T554" s="130"/>
      <c r="U554" s="126" t="str">
        <f>IF(I554="","",_xlfn.XLOOKUP($I554,各类选项!$N$2:$N$22,各类选项!P$2:P$22))</f>
        <v/>
      </c>
      <c r="V554" s="139"/>
      <c r="W554" s="127"/>
      <c r="X554" s="128"/>
      <c r="Y554" s="128"/>
      <c r="Z554" s="128"/>
      <c r="AA554" s="128"/>
      <c r="AB554" s="128"/>
      <c r="AC554" s="126" t="str">
        <f>IF(I554="","",_xlfn.XLOOKUP($I554,各类选项!$N$2:$N$22,各类选项!Q$2:Q$22))</f>
        <v/>
      </c>
      <c r="AD554" s="139"/>
      <c r="AE554" s="129"/>
      <c r="AF554" s="130"/>
      <c r="AG554" s="130"/>
      <c r="AH554" s="130"/>
      <c r="AI554" s="130"/>
      <c r="AJ554" s="130"/>
      <c r="AK554" s="126" t="str">
        <f>IF(I554="","",_xlfn.XLOOKUP($I554,各类选项!$N$2:$N$22,各类选项!R$2:R$22))</f>
        <v/>
      </c>
      <c r="AL554" s="139"/>
      <c r="AM554" s="127"/>
      <c r="AN554" s="128"/>
      <c r="AO554" s="128"/>
      <c r="AP554" s="128"/>
      <c r="AQ554" s="128"/>
      <c r="AR554" s="128"/>
      <c r="AS554" s="126" t="str">
        <f>IF(原始数据!L554="","",原始数据!L554)</f>
        <v/>
      </c>
      <c r="AT554" s="126" t="str">
        <f>IF(原始数据!AZ554="","",原始数据!AZ554)</f>
        <v/>
      </c>
      <c r="AU554" s="137"/>
      <c r="AV554" s="137"/>
      <c r="AW554" s="137"/>
      <c r="AX554" s="137"/>
      <c r="AY554" s="138"/>
      <c r="AZ554" s="133"/>
      <c r="BA554" s="133"/>
    </row>
    <row r="555" spans="1:55">
      <c r="A555" s="115">
        <f>输入错误检查!B554+_xlfn.IFS(K555="",0,K555=0,0,K555=1,1)</f>
        <v>0</v>
      </c>
      <c r="C555" s="125" t="str">
        <f>IF(原始数据!B555="","",原始数据!B555)</f>
        <v/>
      </c>
      <c r="D555" s="125" t="str">
        <f>IF(原始数据!C555="","",原始数据!C555)</f>
        <v/>
      </c>
      <c r="E555" s="125" t="str">
        <f>IF(原始数据!D555="","",原始数据!D555)</f>
        <v/>
      </c>
      <c r="F555" s="125" t="str">
        <f>IF(原始数据!E555="","",原始数据!E555)</f>
        <v/>
      </c>
      <c r="G555" s="125" t="str">
        <f>IF(原始数据!F555="","",原始数据!F555)</f>
        <v/>
      </c>
      <c r="H555" s="125">
        <f>IF(原始数据!G555="","",原始数据!G555)</f>
        <v>1</v>
      </c>
      <c r="I555" s="125" t="str">
        <f>原始数据!J555</f>
        <v/>
      </c>
      <c r="J555" s="125" t="str">
        <f>IF((原始数据!V555)="","",4-原始数据!V555)</f>
        <v/>
      </c>
      <c r="K555" s="125" t="str">
        <f t="shared" si="18"/>
        <v/>
      </c>
      <c r="L555" s="125">
        <f t="shared" si="19"/>
        <v>0</v>
      </c>
      <c r="M555" s="126" t="str">
        <f>IF(I555="","",_xlfn.XLOOKUP($I555,各类选项!$N$2:$N$22,各类选项!O$2:O$22))</f>
        <v/>
      </c>
      <c r="N555" s="126"/>
      <c r="O555" s="127"/>
      <c r="P555" s="128"/>
      <c r="Q555" s="128"/>
      <c r="R555" s="128"/>
      <c r="S555" s="128"/>
      <c r="T555" s="128"/>
      <c r="U555" s="126" t="str">
        <f>IF(I555="","",_xlfn.XLOOKUP($I555,各类选项!$N$2:$N$22,各类选项!P$2:P$22))</f>
        <v/>
      </c>
      <c r="V555" s="126"/>
      <c r="W555" s="129"/>
      <c r="X555" s="130"/>
      <c r="Y555" s="130"/>
      <c r="Z555" s="130"/>
      <c r="AA555" s="130"/>
      <c r="AB555" s="130"/>
      <c r="AC555" s="126" t="str">
        <f>IF(I555="","",_xlfn.XLOOKUP($I555,各类选项!$N$2:$N$22,各类选项!Q$2:Q$22))</f>
        <v/>
      </c>
      <c r="AD555" s="126"/>
      <c r="AE555" s="127"/>
      <c r="AF555" s="128"/>
      <c r="AG555" s="128"/>
      <c r="AH555" s="128"/>
      <c r="AI555" s="128"/>
      <c r="AJ555" s="128"/>
      <c r="AK555" s="126" t="str">
        <f>IF(I555="","",_xlfn.XLOOKUP($I555,各类选项!$N$2:$N$22,各类选项!R$2:R$22))</f>
        <v/>
      </c>
      <c r="AL555" s="126"/>
      <c r="AM555" s="129"/>
      <c r="AN555" s="130"/>
      <c r="AO555" s="130"/>
      <c r="AP555" s="130"/>
      <c r="AQ555" s="130"/>
      <c r="AR555" s="130"/>
      <c r="AS555" s="126" t="str">
        <f>IF(原始数据!L555="","",原始数据!L555)</f>
        <v/>
      </c>
      <c r="AT555" s="126" t="str">
        <f>IF(原始数据!AZ555="","",原始数据!AZ555)</f>
        <v/>
      </c>
      <c r="AU555" s="131"/>
      <c r="AV555" s="131"/>
      <c r="AW555" s="131"/>
      <c r="AX555" s="131"/>
      <c r="AY555" s="132"/>
      <c r="AZ555" s="133"/>
      <c r="BA555" s="133"/>
      <c r="BB555" s="134"/>
      <c r="BC555" s="134"/>
    </row>
    <row r="556" spans="1:55">
      <c r="A556" s="115">
        <f>输入错误检查!B555+_xlfn.IFS(K556="",0,K556=0,0,K556=1,1)</f>
        <v>0</v>
      </c>
      <c r="C556" s="125" t="str">
        <f>IF(原始数据!B556="","",原始数据!B556)</f>
        <v/>
      </c>
      <c r="D556" s="125" t="str">
        <f>IF(原始数据!C556="","",原始数据!C556)</f>
        <v/>
      </c>
      <c r="E556" s="125" t="str">
        <f>IF(原始数据!D556="","",原始数据!D556)</f>
        <v/>
      </c>
      <c r="F556" s="125" t="str">
        <f>IF(原始数据!E556="","",原始数据!E556)</f>
        <v/>
      </c>
      <c r="G556" s="125" t="str">
        <f>IF(原始数据!F556="","",原始数据!F556)</f>
        <v/>
      </c>
      <c r="H556" s="125">
        <f>IF(原始数据!G556="","",原始数据!G556)</f>
        <v>1</v>
      </c>
      <c r="I556" s="125" t="str">
        <f>原始数据!J556</f>
        <v/>
      </c>
      <c r="J556" s="125" t="str">
        <f>IF((原始数据!V556)="","",4-原始数据!V556)</f>
        <v/>
      </c>
      <c r="K556" s="125" t="str">
        <f t="shared" si="18"/>
        <v/>
      </c>
      <c r="L556" s="125">
        <f t="shared" si="19"/>
        <v>0</v>
      </c>
      <c r="M556" s="126" t="str">
        <f>IF(I556="","",_xlfn.XLOOKUP($I556,各类选项!$N$2:$N$22,各类选项!O$2:O$22))</f>
        <v/>
      </c>
      <c r="N556" s="126"/>
      <c r="O556" s="127"/>
      <c r="P556" s="128"/>
      <c r="Q556" s="128"/>
      <c r="R556" s="128"/>
      <c r="S556" s="128"/>
      <c r="T556" s="128"/>
      <c r="U556" s="126" t="str">
        <f>IF(I556="","",_xlfn.XLOOKUP($I556,各类选项!$N$2:$N$22,各类选项!P$2:P$22))</f>
        <v/>
      </c>
      <c r="V556" s="126"/>
      <c r="W556" s="129"/>
      <c r="X556" s="130"/>
      <c r="Y556" s="130"/>
      <c r="Z556" s="130"/>
      <c r="AA556" s="130"/>
      <c r="AB556" s="130"/>
      <c r="AC556" s="126" t="str">
        <f>IF(I556="","",_xlfn.XLOOKUP($I556,各类选项!$N$2:$N$22,各类选项!Q$2:Q$22))</f>
        <v/>
      </c>
      <c r="AD556" s="126"/>
      <c r="AE556" s="127"/>
      <c r="AF556" s="128"/>
      <c r="AG556" s="128"/>
      <c r="AH556" s="128"/>
      <c r="AI556" s="128"/>
      <c r="AJ556" s="128"/>
      <c r="AK556" s="126" t="str">
        <f>IF(I556="","",_xlfn.XLOOKUP($I556,各类选项!$N$2:$N$22,各类选项!R$2:R$22))</f>
        <v/>
      </c>
      <c r="AL556" s="126"/>
      <c r="AM556" s="129"/>
      <c r="AN556" s="130"/>
      <c r="AO556" s="130"/>
      <c r="AP556" s="130"/>
      <c r="AQ556" s="130"/>
      <c r="AR556" s="130"/>
      <c r="AS556" s="126" t="str">
        <f>IF(原始数据!L556="","",原始数据!L556)</f>
        <v/>
      </c>
      <c r="AT556" s="126" t="str">
        <f>IF(原始数据!AZ556="","",原始数据!AZ556)</f>
        <v/>
      </c>
      <c r="AU556" s="131"/>
      <c r="AV556" s="131"/>
      <c r="AW556" s="131"/>
      <c r="AX556" s="131"/>
      <c r="AY556" s="132"/>
      <c r="AZ556" s="133"/>
      <c r="BA556" s="133"/>
      <c r="BB556" s="95"/>
      <c r="BC556" s="95"/>
    </row>
    <row r="557" spans="1:55">
      <c r="A557" s="115">
        <f>输入错误检查!B556+_xlfn.IFS(K557="",0,K557=0,0,K557=1,1)</f>
        <v>0</v>
      </c>
      <c r="C557" s="125" t="str">
        <f>IF(原始数据!B557="","",原始数据!B557)</f>
        <v/>
      </c>
      <c r="D557" s="125" t="str">
        <f>IF(原始数据!C557="","",原始数据!C557)</f>
        <v/>
      </c>
      <c r="E557" s="125" t="str">
        <f>IF(原始数据!D557="","",原始数据!D557)</f>
        <v/>
      </c>
      <c r="F557" s="125" t="str">
        <f>IF(原始数据!E557="","",原始数据!E557)</f>
        <v/>
      </c>
      <c r="G557" s="125" t="str">
        <f>IF(原始数据!F557="","",原始数据!F557)</f>
        <v/>
      </c>
      <c r="H557" s="125">
        <f>IF(原始数据!G557="","",原始数据!G557)</f>
        <v>2</v>
      </c>
      <c r="I557" s="125" t="str">
        <f>原始数据!J557</f>
        <v/>
      </c>
      <c r="J557" s="125" t="str">
        <f>IF((原始数据!V557)="","",4-原始数据!V557)</f>
        <v/>
      </c>
      <c r="K557" s="125" t="str">
        <f t="shared" si="18"/>
        <v/>
      </c>
      <c r="L557" s="125">
        <f t="shared" si="19"/>
        <v>0</v>
      </c>
      <c r="M557" s="126" t="str">
        <f>IF(I557="","",_xlfn.XLOOKUP($I557,各类选项!$N$2:$N$22,各类选项!O$2:O$22))</f>
        <v/>
      </c>
      <c r="N557" s="126"/>
      <c r="O557" s="127"/>
      <c r="P557" s="128"/>
      <c r="Q557" s="128"/>
      <c r="R557" s="128"/>
      <c r="S557" s="128"/>
      <c r="T557" s="128"/>
      <c r="U557" s="126" t="str">
        <f>IF(I557="","",_xlfn.XLOOKUP($I557,各类选项!$N$2:$N$22,各类选项!P$2:P$22))</f>
        <v/>
      </c>
      <c r="V557" s="126"/>
      <c r="W557" s="129"/>
      <c r="X557" s="130"/>
      <c r="Y557" s="130"/>
      <c r="Z557" s="130"/>
      <c r="AA557" s="130"/>
      <c r="AB557" s="130"/>
      <c r="AC557" s="126" t="str">
        <f>IF(I557="","",_xlfn.XLOOKUP($I557,各类选项!$N$2:$N$22,各类选项!Q$2:Q$22))</f>
        <v/>
      </c>
      <c r="AD557" s="126"/>
      <c r="AE557" s="127"/>
      <c r="AF557" s="128"/>
      <c r="AG557" s="128"/>
      <c r="AH557" s="128"/>
      <c r="AI557" s="128"/>
      <c r="AJ557" s="128"/>
      <c r="AK557" s="126" t="str">
        <f>IF(I557="","",_xlfn.XLOOKUP($I557,各类选项!$N$2:$N$22,各类选项!R$2:R$22))</f>
        <v/>
      </c>
      <c r="AL557" s="126"/>
      <c r="AM557" s="129"/>
      <c r="AN557" s="130"/>
      <c r="AO557" s="130"/>
      <c r="AP557" s="130"/>
      <c r="AQ557" s="130"/>
      <c r="AR557" s="130"/>
      <c r="AS557" s="126" t="str">
        <f>IF(原始数据!L557="","",原始数据!L557)</f>
        <v/>
      </c>
      <c r="AT557" s="126" t="str">
        <f>IF(原始数据!AZ557="","",原始数据!AZ557)</f>
        <v/>
      </c>
      <c r="AU557" s="131"/>
      <c r="AV557" s="131"/>
      <c r="AW557" s="131"/>
      <c r="AX557" s="131"/>
      <c r="AY557" s="132"/>
      <c r="AZ557" s="133"/>
      <c r="BA557" s="133"/>
      <c r="BB557" s="95"/>
      <c r="BC557" s="95"/>
    </row>
    <row r="558" spans="1:55">
      <c r="A558" s="115">
        <f>输入错误检查!B557+_xlfn.IFS(K558="",0,K558=0,0,K558=1,1)</f>
        <v>0</v>
      </c>
      <c r="C558" s="125" t="str">
        <f>IF(原始数据!B558="","",原始数据!B558)</f>
        <v/>
      </c>
      <c r="D558" s="125" t="str">
        <f>IF(原始数据!C558="","",原始数据!C558)</f>
        <v/>
      </c>
      <c r="E558" s="125" t="str">
        <f>IF(原始数据!D558="","",原始数据!D558)</f>
        <v/>
      </c>
      <c r="F558" s="125" t="str">
        <f>IF(原始数据!E558="","",原始数据!E558)</f>
        <v/>
      </c>
      <c r="G558" s="125" t="str">
        <f>IF(原始数据!F558="","",原始数据!F558)</f>
        <v/>
      </c>
      <c r="H558" s="125">
        <f>IF(原始数据!G558="","",原始数据!G558)</f>
        <v>2</v>
      </c>
      <c r="I558" s="125" t="str">
        <f>原始数据!J558</f>
        <v/>
      </c>
      <c r="J558" s="125" t="str">
        <f>IF((原始数据!V558)="","",4-原始数据!V558)</f>
        <v/>
      </c>
      <c r="K558" s="125" t="str">
        <f t="shared" si="18"/>
        <v/>
      </c>
      <c r="L558" s="125">
        <f t="shared" si="19"/>
        <v>0</v>
      </c>
      <c r="M558" s="126" t="str">
        <f>IF(I558="","",_xlfn.XLOOKUP($I558,各类选项!$N$2:$N$22,各类选项!O$2:O$22))</f>
        <v/>
      </c>
      <c r="N558" s="126"/>
      <c r="O558" s="127"/>
      <c r="P558" s="128"/>
      <c r="Q558" s="128"/>
      <c r="R558" s="128"/>
      <c r="S558" s="128"/>
      <c r="T558" s="128"/>
      <c r="U558" s="126" t="str">
        <f>IF(I558="","",_xlfn.XLOOKUP($I558,各类选项!$N$2:$N$22,各类选项!P$2:P$22))</f>
        <v/>
      </c>
      <c r="V558" s="126"/>
      <c r="W558" s="129"/>
      <c r="X558" s="130"/>
      <c r="Y558" s="130"/>
      <c r="Z558" s="130"/>
      <c r="AA558" s="130"/>
      <c r="AB558" s="130"/>
      <c r="AC558" s="126" t="str">
        <f>IF(I558="","",_xlfn.XLOOKUP($I558,各类选项!$N$2:$N$22,各类选项!Q$2:Q$22))</f>
        <v/>
      </c>
      <c r="AD558" s="126"/>
      <c r="AE558" s="127"/>
      <c r="AF558" s="128"/>
      <c r="AG558" s="128"/>
      <c r="AH558" s="128"/>
      <c r="AI558" s="128"/>
      <c r="AJ558" s="128"/>
      <c r="AK558" s="126" t="str">
        <f>IF(I558="","",_xlfn.XLOOKUP($I558,各类选项!$N$2:$N$22,各类选项!R$2:R$22))</f>
        <v/>
      </c>
      <c r="AL558" s="126"/>
      <c r="AM558" s="129"/>
      <c r="AN558" s="130"/>
      <c r="AO558" s="130"/>
      <c r="AP558" s="130"/>
      <c r="AQ558" s="130"/>
      <c r="AR558" s="130"/>
      <c r="AS558" s="126" t="str">
        <f>IF(原始数据!L558="","",原始数据!L558)</f>
        <v/>
      </c>
      <c r="AT558" s="126" t="str">
        <f>IF(原始数据!AZ558="","",原始数据!AZ558)</f>
        <v/>
      </c>
      <c r="AU558" s="131"/>
      <c r="AV558" s="131"/>
      <c r="AW558" s="131"/>
      <c r="AX558" s="131"/>
      <c r="AY558" s="132"/>
      <c r="AZ558" s="133"/>
      <c r="BA558" s="133"/>
      <c r="BB558" s="95"/>
      <c r="BC558" s="95"/>
    </row>
    <row r="559" spans="1:55">
      <c r="A559" s="115">
        <f>输入错误检查!B558+_xlfn.IFS(K559="",0,K559=0,0,K559=1,1)</f>
        <v>0</v>
      </c>
      <c r="C559" s="125" t="str">
        <f>IF(原始数据!B559="","",原始数据!B559)</f>
        <v/>
      </c>
      <c r="D559" s="125" t="str">
        <f>IF(原始数据!C559="","",原始数据!C559)</f>
        <v/>
      </c>
      <c r="E559" s="125" t="str">
        <f>IF(原始数据!D559="","",原始数据!D559)</f>
        <v/>
      </c>
      <c r="F559" s="125" t="str">
        <f>IF(原始数据!E559="","",原始数据!E559)</f>
        <v/>
      </c>
      <c r="G559" s="125" t="str">
        <f>IF(原始数据!F559="","",原始数据!F559)</f>
        <v/>
      </c>
      <c r="H559" s="125">
        <f>IF(原始数据!G559="","",原始数据!G559)</f>
        <v>3</v>
      </c>
      <c r="I559" s="125" t="str">
        <f>原始数据!J559</f>
        <v/>
      </c>
      <c r="J559" s="125" t="str">
        <f>IF((原始数据!V559)="","",4-原始数据!V559)</f>
        <v/>
      </c>
      <c r="K559" s="125" t="str">
        <f t="shared" si="18"/>
        <v/>
      </c>
      <c r="L559" s="125">
        <f t="shared" si="19"/>
        <v>0</v>
      </c>
      <c r="M559" s="126" t="str">
        <f>IF(I559="","",_xlfn.XLOOKUP($I559,各类选项!$N$2:$N$22,各类选项!O$2:O$22))</f>
        <v/>
      </c>
      <c r="N559" s="126"/>
      <c r="O559" s="127"/>
      <c r="P559" s="128"/>
      <c r="Q559" s="128"/>
      <c r="R559" s="128"/>
      <c r="S559" s="128"/>
      <c r="T559" s="128"/>
      <c r="U559" s="126" t="str">
        <f>IF(I559="","",_xlfn.XLOOKUP($I559,各类选项!$N$2:$N$22,各类选项!P$2:P$22))</f>
        <v/>
      </c>
      <c r="V559" s="126"/>
      <c r="W559" s="129"/>
      <c r="X559" s="130"/>
      <c r="Y559" s="130"/>
      <c r="Z559" s="130"/>
      <c r="AA559" s="130"/>
      <c r="AB559" s="130"/>
      <c r="AC559" s="126" t="str">
        <f>IF(I559="","",_xlfn.XLOOKUP($I559,各类选项!$N$2:$N$22,各类选项!Q$2:Q$22))</f>
        <v/>
      </c>
      <c r="AD559" s="126"/>
      <c r="AE559" s="127"/>
      <c r="AF559" s="128"/>
      <c r="AG559" s="128"/>
      <c r="AH559" s="128"/>
      <c r="AI559" s="128"/>
      <c r="AJ559" s="128"/>
      <c r="AK559" s="126" t="str">
        <f>IF(I559="","",_xlfn.XLOOKUP($I559,各类选项!$N$2:$N$22,各类选项!R$2:R$22))</f>
        <v/>
      </c>
      <c r="AL559" s="126"/>
      <c r="AM559" s="129"/>
      <c r="AN559" s="130"/>
      <c r="AO559" s="130"/>
      <c r="AP559" s="130"/>
      <c r="AQ559" s="130"/>
      <c r="AR559" s="130"/>
      <c r="AS559" s="126" t="str">
        <f>IF(原始数据!L559="","",原始数据!L559)</f>
        <v/>
      </c>
      <c r="AT559" s="126" t="str">
        <f>IF(原始数据!AZ559="","",原始数据!AZ559)</f>
        <v/>
      </c>
      <c r="AU559" s="131"/>
      <c r="AV559" s="131"/>
      <c r="AW559" s="131"/>
      <c r="AX559" s="131"/>
      <c r="AY559" s="132"/>
      <c r="AZ559" s="133"/>
      <c r="BA559" s="133"/>
      <c r="BB559" s="95"/>
      <c r="BC559" s="95"/>
    </row>
    <row r="560" spans="1:55">
      <c r="A560" s="115">
        <f>输入错误检查!B559+_xlfn.IFS(K560="",0,K560=0,0,K560=1,1)</f>
        <v>0</v>
      </c>
      <c r="C560" s="125" t="str">
        <f>IF(原始数据!B560="","",原始数据!B560)</f>
        <v/>
      </c>
      <c r="D560" s="125" t="str">
        <f>IF(原始数据!C560="","",原始数据!C560)</f>
        <v/>
      </c>
      <c r="E560" s="125" t="str">
        <f>IF(原始数据!D560="","",原始数据!D560)</f>
        <v/>
      </c>
      <c r="F560" s="125" t="str">
        <f>IF(原始数据!E560="","",原始数据!E560)</f>
        <v/>
      </c>
      <c r="G560" s="125" t="str">
        <f>IF(原始数据!F560="","",原始数据!F560)</f>
        <v/>
      </c>
      <c r="H560" s="125">
        <f>IF(原始数据!G560="","",原始数据!G560)</f>
        <v>3</v>
      </c>
      <c r="I560" s="125" t="str">
        <f>原始数据!J560</f>
        <v/>
      </c>
      <c r="J560" s="125" t="str">
        <f>IF((原始数据!V560)="","",4-原始数据!V560)</f>
        <v/>
      </c>
      <c r="K560" s="125" t="str">
        <f t="shared" si="18"/>
        <v/>
      </c>
      <c r="L560" s="125">
        <f t="shared" si="19"/>
        <v>0</v>
      </c>
      <c r="M560" s="126" t="str">
        <f>IF(I560="","",_xlfn.XLOOKUP($I560,各类选项!$N$2:$N$22,各类选项!O$2:O$22))</f>
        <v/>
      </c>
      <c r="N560" s="126"/>
      <c r="O560" s="127"/>
      <c r="P560" s="128"/>
      <c r="Q560" s="128"/>
      <c r="R560" s="128"/>
      <c r="S560" s="128"/>
      <c r="T560" s="128"/>
      <c r="U560" s="126" t="str">
        <f>IF(I560="","",_xlfn.XLOOKUP($I560,各类选项!$N$2:$N$22,各类选项!P$2:P$22))</f>
        <v/>
      </c>
      <c r="V560" s="126"/>
      <c r="W560" s="129"/>
      <c r="X560" s="130"/>
      <c r="Y560" s="130"/>
      <c r="Z560" s="130"/>
      <c r="AA560" s="130"/>
      <c r="AB560" s="130"/>
      <c r="AC560" s="126" t="str">
        <f>IF(I560="","",_xlfn.XLOOKUP($I560,各类选项!$N$2:$N$22,各类选项!Q$2:Q$22))</f>
        <v/>
      </c>
      <c r="AD560" s="126"/>
      <c r="AE560" s="127"/>
      <c r="AF560" s="128"/>
      <c r="AG560" s="128"/>
      <c r="AH560" s="128"/>
      <c r="AI560" s="128"/>
      <c r="AJ560" s="128"/>
      <c r="AK560" s="126" t="str">
        <f>IF(I560="","",_xlfn.XLOOKUP($I560,各类选项!$N$2:$N$22,各类选项!R$2:R$22))</f>
        <v/>
      </c>
      <c r="AL560" s="126"/>
      <c r="AM560" s="129"/>
      <c r="AN560" s="130"/>
      <c r="AO560" s="130"/>
      <c r="AP560" s="130"/>
      <c r="AQ560" s="130"/>
      <c r="AR560" s="130"/>
      <c r="AS560" s="126" t="str">
        <f>IF(原始数据!L560="","",原始数据!L560)</f>
        <v/>
      </c>
      <c r="AT560" s="126" t="str">
        <f>IF(原始数据!AZ560="","",原始数据!AZ560)</f>
        <v/>
      </c>
      <c r="AU560" s="131"/>
      <c r="AV560" s="131"/>
      <c r="AW560" s="131"/>
      <c r="AX560" s="131"/>
      <c r="AY560" s="132"/>
      <c r="AZ560" s="133"/>
      <c r="BA560" s="133"/>
      <c r="BB560" s="95"/>
      <c r="BC560" s="95"/>
    </row>
    <row r="561" spans="1:55">
      <c r="A561" s="115">
        <f>输入错误检查!B560+_xlfn.IFS(K561="",0,K561=0,0,K561=1,1)</f>
        <v>0</v>
      </c>
      <c r="C561" s="125" t="str">
        <f>IF(原始数据!B561="","",原始数据!B561)</f>
        <v/>
      </c>
      <c r="D561" s="125" t="str">
        <f>IF(原始数据!C561="","",原始数据!C561)</f>
        <v/>
      </c>
      <c r="E561" s="125" t="str">
        <f>IF(原始数据!D561="","",原始数据!D561)</f>
        <v/>
      </c>
      <c r="F561" s="125" t="str">
        <f>IF(原始数据!E561="","",原始数据!E561)</f>
        <v/>
      </c>
      <c r="G561" s="125" t="str">
        <f>IF(原始数据!F561="","",原始数据!F561)</f>
        <v/>
      </c>
      <c r="H561" s="125">
        <f>IF(原始数据!G561="","",原始数据!G561)</f>
        <v>4</v>
      </c>
      <c r="I561" s="125" t="str">
        <f>原始数据!J561</f>
        <v/>
      </c>
      <c r="J561" s="125" t="str">
        <f>IF((原始数据!V561)="","",4-原始数据!V561)</f>
        <v/>
      </c>
      <c r="K561" s="125" t="str">
        <f t="shared" si="18"/>
        <v/>
      </c>
      <c r="L561" s="125">
        <f t="shared" si="19"/>
        <v>0</v>
      </c>
      <c r="M561" s="126" t="str">
        <f>IF(I561="","",_xlfn.XLOOKUP($I561,各类选项!$N$2:$N$22,各类选项!O$2:O$22))</f>
        <v/>
      </c>
      <c r="N561" s="126"/>
      <c r="O561" s="127"/>
      <c r="P561" s="128"/>
      <c r="Q561" s="128"/>
      <c r="R561" s="128"/>
      <c r="S561" s="128"/>
      <c r="T561" s="128"/>
      <c r="U561" s="126" t="str">
        <f>IF(I561="","",_xlfn.XLOOKUP($I561,各类选项!$N$2:$N$22,各类选项!P$2:P$22))</f>
        <v/>
      </c>
      <c r="V561" s="126"/>
      <c r="W561" s="129"/>
      <c r="X561" s="130"/>
      <c r="Y561" s="130"/>
      <c r="Z561" s="130"/>
      <c r="AA561" s="130"/>
      <c r="AB561" s="130"/>
      <c r="AC561" s="126" t="str">
        <f>IF(I561="","",_xlfn.XLOOKUP($I561,各类选项!$N$2:$N$22,各类选项!Q$2:Q$22))</f>
        <v/>
      </c>
      <c r="AD561" s="126"/>
      <c r="AE561" s="127"/>
      <c r="AF561" s="128"/>
      <c r="AG561" s="128"/>
      <c r="AH561" s="128"/>
      <c r="AI561" s="128"/>
      <c r="AJ561" s="128"/>
      <c r="AK561" s="126" t="str">
        <f>IF(I561="","",_xlfn.XLOOKUP($I561,各类选项!$N$2:$N$22,各类选项!R$2:R$22))</f>
        <v/>
      </c>
      <c r="AL561" s="126"/>
      <c r="AM561" s="129"/>
      <c r="AN561" s="130"/>
      <c r="AO561" s="130"/>
      <c r="AP561" s="130"/>
      <c r="AQ561" s="130"/>
      <c r="AR561" s="130"/>
      <c r="AS561" s="126" t="str">
        <f>IF(原始数据!L561="","",原始数据!L561)</f>
        <v/>
      </c>
      <c r="AT561" s="126" t="str">
        <f>IF(原始数据!AZ561="","",原始数据!AZ561)</f>
        <v/>
      </c>
      <c r="AU561" s="131"/>
      <c r="AV561" s="131"/>
      <c r="AW561" s="131"/>
      <c r="AX561" s="131"/>
      <c r="AY561" s="132"/>
      <c r="AZ561" s="133"/>
      <c r="BA561" s="133"/>
      <c r="BB561" s="95"/>
      <c r="BC561" s="95"/>
    </row>
    <row r="562" spans="1:55">
      <c r="A562" s="115">
        <f>输入错误检查!B561+_xlfn.IFS(K562="",0,K562=0,0,K562=1,1)</f>
        <v>0</v>
      </c>
      <c r="C562" s="125" t="str">
        <f>IF(原始数据!B562="","",原始数据!B562)</f>
        <v/>
      </c>
      <c r="D562" s="125" t="str">
        <f>IF(原始数据!C562="","",原始数据!C562)</f>
        <v/>
      </c>
      <c r="E562" s="125" t="str">
        <f>IF(原始数据!D562="","",原始数据!D562)</f>
        <v/>
      </c>
      <c r="F562" s="125" t="str">
        <f>IF(原始数据!E562="","",原始数据!E562)</f>
        <v/>
      </c>
      <c r="G562" s="125" t="str">
        <f>IF(原始数据!F562="","",原始数据!F562)</f>
        <v/>
      </c>
      <c r="H562" s="125">
        <f>IF(原始数据!G562="","",原始数据!G562)</f>
        <v>4</v>
      </c>
      <c r="I562" s="125" t="str">
        <f>原始数据!J562</f>
        <v/>
      </c>
      <c r="J562" s="125" t="str">
        <f>IF((原始数据!V562)="","",4-原始数据!V562)</f>
        <v/>
      </c>
      <c r="K562" s="125" t="str">
        <f t="shared" si="18"/>
        <v/>
      </c>
      <c r="L562" s="125">
        <f t="shared" si="19"/>
        <v>0</v>
      </c>
      <c r="M562" s="126" t="str">
        <f>IF(I562="","",_xlfn.XLOOKUP($I562,各类选项!$N$2:$N$22,各类选项!O$2:O$22))</f>
        <v/>
      </c>
      <c r="N562" s="126"/>
      <c r="O562" s="127"/>
      <c r="P562" s="128"/>
      <c r="Q562" s="128"/>
      <c r="R562" s="128"/>
      <c r="S562" s="128"/>
      <c r="T562" s="128"/>
      <c r="U562" s="126" t="str">
        <f>IF(I562="","",_xlfn.XLOOKUP($I562,各类选项!$N$2:$N$22,各类选项!P$2:P$22))</f>
        <v/>
      </c>
      <c r="V562" s="126"/>
      <c r="W562" s="129"/>
      <c r="X562" s="130"/>
      <c r="Y562" s="130"/>
      <c r="Z562" s="130"/>
      <c r="AA562" s="130"/>
      <c r="AB562" s="130"/>
      <c r="AC562" s="126" t="str">
        <f>IF(I562="","",_xlfn.XLOOKUP($I562,各类选项!$N$2:$N$22,各类选项!Q$2:Q$22))</f>
        <v/>
      </c>
      <c r="AD562" s="126"/>
      <c r="AE562" s="127"/>
      <c r="AF562" s="128"/>
      <c r="AG562" s="128"/>
      <c r="AH562" s="128"/>
      <c r="AI562" s="128"/>
      <c r="AJ562" s="128"/>
      <c r="AK562" s="126" t="str">
        <f>IF(I562="","",_xlfn.XLOOKUP($I562,各类选项!$N$2:$N$22,各类选项!R$2:R$22))</f>
        <v/>
      </c>
      <c r="AL562" s="126"/>
      <c r="AM562" s="129"/>
      <c r="AN562" s="130"/>
      <c r="AO562" s="130"/>
      <c r="AP562" s="130"/>
      <c r="AQ562" s="130"/>
      <c r="AR562" s="130"/>
      <c r="AS562" s="126" t="str">
        <f>IF(原始数据!L562="","",原始数据!L562)</f>
        <v/>
      </c>
      <c r="AT562" s="126" t="str">
        <f>IF(原始数据!AZ562="","",原始数据!AZ562)</f>
        <v/>
      </c>
      <c r="AU562" s="131"/>
      <c r="AV562" s="131"/>
      <c r="AW562" s="131"/>
      <c r="AX562" s="131"/>
      <c r="AY562" s="132"/>
      <c r="AZ562" s="133"/>
      <c r="BA562" s="133"/>
      <c r="BB562" s="95"/>
      <c r="BC562" s="95"/>
    </row>
    <row r="563" spans="1:55">
      <c r="A563" s="115">
        <f>输入错误检查!B562+_xlfn.IFS(K563="",0,K563=0,0,K563=1,1)</f>
        <v>0</v>
      </c>
      <c r="C563" s="125" t="str">
        <f>IF(原始数据!B563="","",原始数据!B563)</f>
        <v/>
      </c>
      <c r="D563" s="125" t="str">
        <f>IF(原始数据!C563="","",原始数据!C563)</f>
        <v/>
      </c>
      <c r="E563" s="125" t="str">
        <f>IF(原始数据!D563="","",原始数据!D563)</f>
        <v/>
      </c>
      <c r="F563" s="125" t="str">
        <f>IF(原始数据!E563="","",原始数据!E563)</f>
        <v/>
      </c>
      <c r="G563" s="125" t="str">
        <f>IF(原始数据!F563="","",原始数据!F563)</f>
        <v/>
      </c>
      <c r="H563" s="125">
        <f>IF(原始数据!G563="","",原始数据!G563)</f>
        <v>5</v>
      </c>
      <c r="I563" s="125" t="str">
        <f>原始数据!J563</f>
        <v/>
      </c>
      <c r="J563" s="125" t="str">
        <f>IF((原始数据!V563)="","",4-原始数据!V563)</f>
        <v/>
      </c>
      <c r="K563" s="125" t="str">
        <f t="shared" si="18"/>
        <v/>
      </c>
      <c r="L563" s="125">
        <f t="shared" si="19"/>
        <v>0</v>
      </c>
      <c r="M563" s="126" t="str">
        <f>IF(I563="","",_xlfn.XLOOKUP($I563,各类选项!$N$2:$N$22,各类选项!O$2:O$22))</f>
        <v/>
      </c>
      <c r="N563" s="126"/>
      <c r="O563" s="127"/>
      <c r="P563" s="128"/>
      <c r="Q563" s="128"/>
      <c r="R563" s="128"/>
      <c r="S563" s="128"/>
      <c r="T563" s="128"/>
      <c r="U563" s="126" t="str">
        <f>IF(I563="","",_xlfn.XLOOKUP($I563,各类选项!$N$2:$N$22,各类选项!P$2:P$22))</f>
        <v/>
      </c>
      <c r="V563" s="126"/>
      <c r="W563" s="129"/>
      <c r="X563" s="130"/>
      <c r="Y563" s="130"/>
      <c r="Z563" s="130"/>
      <c r="AA563" s="130"/>
      <c r="AB563" s="130"/>
      <c r="AC563" s="126" t="str">
        <f>IF(I563="","",_xlfn.XLOOKUP($I563,各类选项!$N$2:$N$22,各类选项!Q$2:Q$22))</f>
        <v/>
      </c>
      <c r="AD563" s="126"/>
      <c r="AE563" s="127"/>
      <c r="AF563" s="128"/>
      <c r="AG563" s="128"/>
      <c r="AH563" s="128"/>
      <c r="AI563" s="128"/>
      <c r="AJ563" s="128"/>
      <c r="AK563" s="126" t="str">
        <f>IF(I563="","",_xlfn.XLOOKUP($I563,各类选项!$N$2:$N$22,各类选项!R$2:R$22))</f>
        <v/>
      </c>
      <c r="AL563" s="126"/>
      <c r="AM563" s="129"/>
      <c r="AN563" s="130"/>
      <c r="AO563" s="130"/>
      <c r="AP563" s="130"/>
      <c r="AQ563" s="130"/>
      <c r="AR563" s="130"/>
      <c r="AS563" s="126" t="str">
        <f>IF(原始数据!L563="","",原始数据!L563)</f>
        <v/>
      </c>
      <c r="AT563" s="126" t="str">
        <f>IF(原始数据!AZ563="","",原始数据!AZ563)</f>
        <v/>
      </c>
      <c r="AU563" s="131"/>
      <c r="AV563" s="131"/>
      <c r="AW563" s="131"/>
      <c r="AX563" s="131"/>
      <c r="AY563" s="132"/>
      <c r="AZ563" s="133"/>
      <c r="BA563" s="133"/>
    </row>
    <row r="564" spans="1:55">
      <c r="A564" s="115">
        <f>输入错误检查!B563+_xlfn.IFS(K564="",0,K564=0,0,K564=1,1)</f>
        <v>0</v>
      </c>
      <c r="C564" s="125" t="str">
        <f>IF(原始数据!B564="","",原始数据!B564)</f>
        <v/>
      </c>
      <c r="D564" s="125" t="str">
        <f>IF(原始数据!C564="","",原始数据!C564)</f>
        <v/>
      </c>
      <c r="E564" s="125" t="str">
        <f>IF(原始数据!D564="","",原始数据!D564)</f>
        <v/>
      </c>
      <c r="F564" s="125" t="str">
        <f>IF(原始数据!E564="","",原始数据!E564)</f>
        <v/>
      </c>
      <c r="G564" s="125" t="str">
        <f>IF(原始数据!F564="","",原始数据!F564)</f>
        <v/>
      </c>
      <c r="H564" s="125">
        <f>IF(原始数据!G564="","",原始数据!G564)</f>
        <v>5</v>
      </c>
      <c r="I564" s="125" t="str">
        <f>原始数据!J564</f>
        <v/>
      </c>
      <c r="J564" s="125" t="str">
        <f>IF((原始数据!V564)="","",4-原始数据!V564)</f>
        <v/>
      </c>
      <c r="K564" s="125" t="str">
        <f t="shared" si="18"/>
        <v/>
      </c>
      <c r="L564" s="125">
        <f t="shared" si="19"/>
        <v>0</v>
      </c>
      <c r="M564" s="126" t="str">
        <f>IF(I564="","",_xlfn.XLOOKUP($I564,各类选项!$N$2:$N$22,各类选项!O$2:O$22))</f>
        <v/>
      </c>
      <c r="N564" s="126"/>
      <c r="O564" s="127"/>
      <c r="P564" s="128"/>
      <c r="Q564" s="128"/>
      <c r="R564" s="128"/>
      <c r="S564" s="128"/>
      <c r="T564" s="128"/>
      <c r="U564" s="126" t="str">
        <f>IF(I564="","",_xlfn.XLOOKUP($I564,各类选项!$N$2:$N$22,各类选项!P$2:P$22))</f>
        <v/>
      </c>
      <c r="V564" s="126"/>
      <c r="W564" s="129"/>
      <c r="X564" s="130"/>
      <c r="Y564" s="130"/>
      <c r="Z564" s="130"/>
      <c r="AA564" s="130"/>
      <c r="AB564" s="130"/>
      <c r="AC564" s="126" t="str">
        <f>IF(I564="","",_xlfn.XLOOKUP($I564,各类选项!$N$2:$N$22,各类选项!Q$2:Q$22))</f>
        <v/>
      </c>
      <c r="AD564" s="126"/>
      <c r="AE564" s="127"/>
      <c r="AF564" s="128"/>
      <c r="AG564" s="128"/>
      <c r="AH564" s="128"/>
      <c r="AI564" s="128"/>
      <c r="AJ564" s="128"/>
      <c r="AK564" s="126" t="str">
        <f>IF(I564="","",_xlfn.XLOOKUP($I564,各类选项!$N$2:$N$22,各类选项!R$2:R$22))</f>
        <v/>
      </c>
      <c r="AL564" s="126"/>
      <c r="AM564" s="129"/>
      <c r="AN564" s="130"/>
      <c r="AO564" s="130"/>
      <c r="AP564" s="130"/>
      <c r="AQ564" s="130"/>
      <c r="AR564" s="130"/>
      <c r="AS564" s="126" t="str">
        <f>IF(原始数据!L564="","",原始数据!L564)</f>
        <v/>
      </c>
      <c r="AT564" s="126" t="str">
        <f>IF(原始数据!AZ564="","",原始数据!AZ564)</f>
        <v/>
      </c>
      <c r="AU564" s="131"/>
      <c r="AV564" s="131"/>
      <c r="AW564" s="131"/>
      <c r="AX564" s="131"/>
      <c r="AY564" s="132"/>
      <c r="AZ564" s="133"/>
      <c r="BA564" s="133"/>
    </row>
    <row r="565" spans="1:55">
      <c r="A565" s="115">
        <f>输入错误检查!B564+_xlfn.IFS(K565="",0,K565=0,0,K565=1,1)</f>
        <v>0</v>
      </c>
      <c r="C565" s="125" t="str">
        <f>IF(原始数据!B565="","",原始数据!B565)</f>
        <v/>
      </c>
      <c r="D565" s="125" t="str">
        <f>IF(原始数据!C565="","",原始数据!C565)</f>
        <v/>
      </c>
      <c r="E565" s="125" t="str">
        <f>IF(原始数据!D565="","",原始数据!D565)</f>
        <v/>
      </c>
      <c r="F565" s="125" t="str">
        <f>IF(原始数据!E565="","",原始数据!E565)</f>
        <v/>
      </c>
      <c r="G565" s="125" t="str">
        <f>IF(原始数据!F565="","",原始数据!F565)</f>
        <v/>
      </c>
      <c r="H565" s="125" t="str">
        <f>IF(原始数据!G565="","",原始数据!G565)</f>
        <v>加</v>
      </c>
      <c r="I565" s="125" t="str">
        <f>原始数据!J565</f>
        <v/>
      </c>
      <c r="J565" s="125" t="str">
        <f>IF((原始数据!V565)="","",4-原始数据!V565)</f>
        <v/>
      </c>
      <c r="K565" s="125" t="str">
        <f t="shared" si="18"/>
        <v/>
      </c>
      <c r="L565" s="125">
        <f t="shared" si="19"/>
        <v>0</v>
      </c>
      <c r="M565" s="126" t="str">
        <f>IF(I565="","",_xlfn.XLOOKUP($I565,各类选项!$N$2:$N$22,各类选项!O$2:O$22))</f>
        <v/>
      </c>
      <c r="N565" s="126"/>
      <c r="O565" s="127"/>
      <c r="P565" s="128"/>
      <c r="Q565" s="128"/>
      <c r="R565" s="128"/>
      <c r="S565" s="128"/>
      <c r="T565" s="128"/>
      <c r="U565" s="126" t="str">
        <f>IF(I565="","",_xlfn.XLOOKUP($I565,各类选项!$N$2:$N$22,各类选项!P$2:P$22))</f>
        <v/>
      </c>
      <c r="V565" s="126"/>
      <c r="W565" s="129"/>
      <c r="X565" s="130"/>
      <c r="Y565" s="130"/>
      <c r="Z565" s="130"/>
      <c r="AA565" s="130"/>
      <c r="AB565" s="130"/>
      <c r="AC565" s="126" t="str">
        <f>IF(I565="","",_xlfn.XLOOKUP($I565,各类选项!$N$2:$N$22,各类选项!Q$2:Q$22))</f>
        <v/>
      </c>
      <c r="AD565" s="126"/>
      <c r="AE565" s="127"/>
      <c r="AF565" s="128"/>
      <c r="AG565" s="128"/>
      <c r="AH565" s="128"/>
      <c r="AI565" s="128"/>
      <c r="AJ565" s="128"/>
      <c r="AK565" s="126" t="str">
        <f>IF(I565="","",_xlfn.XLOOKUP($I565,各类选项!$N$2:$N$22,各类选项!R$2:R$22))</f>
        <v/>
      </c>
      <c r="AL565" s="126"/>
      <c r="AM565" s="129"/>
      <c r="AN565" s="130"/>
      <c r="AO565" s="130"/>
      <c r="AP565" s="130"/>
      <c r="AQ565" s="130"/>
      <c r="AR565" s="130"/>
      <c r="AS565" s="126" t="str">
        <f>IF(原始数据!L565="","",原始数据!L565)</f>
        <v/>
      </c>
      <c r="AT565" s="126" t="str">
        <f>IF(原始数据!AZ565="","",原始数据!AZ565)</f>
        <v/>
      </c>
      <c r="AU565" s="131"/>
      <c r="AV565" s="131"/>
      <c r="AW565" s="131"/>
      <c r="AX565" s="131"/>
      <c r="AY565" s="132"/>
      <c r="AZ565" s="133"/>
      <c r="BA565" s="133"/>
    </row>
    <row r="566" spans="1:55">
      <c r="A566" s="115">
        <f>输入错误检查!B565+_xlfn.IFS(K566="",0,K566=0,0,K566=1,1)</f>
        <v>0</v>
      </c>
      <c r="C566" s="125" t="str">
        <f>IF(原始数据!B566="","",原始数据!B566)</f>
        <v/>
      </c>
      <c r="D566" s="125" t="str">
        <f>IF(原始数据!C566="","",原始数据!C566)</f>
        <v/>
      </c>
      <c r="E566" s="125" t="str">
        <f>IF(原始数据!D566="","",原始数据!D566)</f>
        <v/>
      </c>
      <c r="F566" s="125" t="str">
        <f>IF(原始数据!E566="","",原始数据!E566)</f>
        <v/>
      </c>
      <c r="G566" s="125" t="str">
        <f>IF(原始数据!F566="","",原始数据!F566)</f>
        <v/>
      </c>
      <c r="H566" s="125" t="str">
        <f>IF(原始数据!G566="","",原始数据!G566)</f>
        <v>加</v>
      </c>
      <c r="I566" s="125" t="str">
        <f>原始数据!J566</f>
        <v/>
      </c>
      <c r="J566" s="125" t="str">
        <f>IF((原始数据!V566)="","",4-原始数据!V566)</f>
        <v/>
      </c>
      <c r="K566" s="125" t="str">
        <f t="shared" si="18"/>
        <v/>
      </c>
      <c r="L566" s="125">
        <f t="shared" si="19"/>
        <v>0</v>
      </c>
      <c r="M566" s="126" t="str">
        <f>IF(I566="","",_xlfn.XLOOKUP($I566,各类选项!$N$2:$N$22,各类选项!O$2:O$22))</f>
        <v/>
      </c>
      <c r="N566" s="126"/>
      <c r="O566" s="127"/>
      <c r="P566" s="128"/>
      <c r="Q566" s="128"/>
      <c r="R566" s="128"/>
      <c r="S566" s="128"/>
      <c r="T566" s="128"/>
      <c r="U566" s="126" t="str">
        <f>IF(I566="","",_xlfn.XLOOKUP($I566,各类选项!$N$2:$N$22,各类选项!P$2:P$22))</f>
        <v/>
      </c>
      <c r="V566" s="126"/>
      <c r="W566" s="129"/>
      <c r="X566" s="130"/>
      <c r="Y566" s="130"/>
      <c r="Z566" s="130"/>
      <c r="AA566" s="130"/>
      <c r="AB566" s="130"/>
      <c r="AC566" s="126" t="str">
        <f>IF(I566="","",_xlfn.XLOOKUP($I566,各类选项!$N$2:$N$22,各类选项!Q$2:Q$22))</f>
        <v/>
      </c>
      <c r="AD566" s="126"/>
      <c r="AE566" s="127"/>
      <c r="AF566" s="128"/>
      <c r="AG566" s="128"/>
      <c r="AH566" s="128"/>
      <c r="AI566" s="128"/>
      <c r="AJ566" s="128"/>
      <c r="AK566" s="126" t="str">
        <f>IF(I566="","",_xlfn.XLOOKUP($I566,各类选项!$N$2:$N$22,各类选项!R$2:R$22))</f>
        <v/>
      </c>
      <c r="AL566" s="126"/>
      <c r="AM566" s="129"/>
      <c r="AN566" s="130"/>
      <c r="AO566" s="130"/>
      <c r="AP566" s="130"/>
      <c r="AQ566" s="130"/>
      <c r="AR566" s="130"/>
      <c r="AS566" s="126" t="str">
        <f>IF(原始数据!L566="","",原始数据!L566)</f>
        <v/>
      </c>
      <c r="AT566" s="126" t="str">
        <f>IF(原始数据!AZ566="","",原始数据!AZ566)</f>
        <v/>
      </c>
      <c r="AU566" s="131"/>
      <c r="AV566" s="131"/>
      <c r="AW566" s="131"/>
      <c r="AX566" s="131"/>
      <c r="AY566" s="132"/>
      <c r="AZ566" s="133"/>
      <c r="BA566" s="133"/>
    </row>
    <row r="567" spans="1:55">
      <c r="A567" s="115">
        <f>输入错误检查!B566+_xlfn.IFS(K567="",0,K567=0,0,K567=1,1)</f>
        <v>0</v>
      </c>
      <c r="C567" s="125" t="str">
        <f>IF(原始数据!B567="","",原始数据!B567)</f>
        <v/>
      </c>
      <c r="D567" s="125" t="str">
        <f>IF(原始数据!C567="","",原始数据!C567)</f>
        <v/>
      </c>
      <c r="E567" s="125" t="str">
        <f>IF(原始数据!D567="","",原始数据!D567)</f>
        <v/>
      </c>
      <c r="F567" s="125" t="str">
        <f>IF(原始数据!E567="","",原始数据!E567)</f>
        <v/>
      </c>
      <c r="G567" s="125" t="str">
        <f>IF(原始数据!F567="","",原始数据!F567)</f>
        <v/>
      </c>
      <c r="H567" s="125">
        <f>IF(原始数据!G567="","",原始数据!G567)</f>
        <v>1</v>
      </c>
      <c r="I567" s="125" t="str">
        <f>原始数据!J567</f>
        <v/>
      </c>
      <c r="J567" s="125" t="str">
        <f>IF((原始数据!V567)="","",4-原始数据!V567)</f>
        <v/>
      </c>
      <c r="K567" s="125" t="str">
        <f t="shared" si="18"/>
        <v/>
      </c>
      <c r="L567" s="125">
        <f t="shared" si="19"/>
        <v>0</v>
      </c>
      <c r="M567" s="126" t="str">
        <f>IF(I567="","",_xlfn.XLOOKUP($I567,各类选项!$N$2:$N$22,各类选项!O$2:O$22))</f>
        <v/>
      </c>
      <c r="N567" s="139"/>
      <c r="O567" s="129"/>
      <c r="P567" s="130"/>
      <c r="Q567" s="130"/>
      <c r="R567" s="130"/>
      <c r="S567" s="130"/>
      <c r="T567" s="130"/>
      <c r="U567" s="126" t="str">
        <f>IF(I567="","",_xlfn.XLOOKUP($I567,各类选项!$N$2:$N$22,各类选项!P$2:P$22))</f>
        <v/>
      </c>
      <c r="V567" s="139"/>
      <c r="W567" s="127"/>
      <c r="X567" s="128"/>
      <c r="Y567" s="128"/>
      <c r="Z567" s="128"/>
      <c r="AA567" s="128"/>
      <c r="AB567" s="128"/>
      <c r="AC567" s="126" t="str">
        <f>IF(I567="","",_xlfn.XLOOKUP($I567,各类选项!$N$2:$N$22,各类选项!Q$2:Q$22))</f>
        <v/>
      </c>
      <c r="AD567" s="139"/>
      <c r="AE567" s="129"/>
      <c r="AF567" s="130"/>
      <c r="AG567" s="130"/>
      <c r="AH567" s="130"/>
      <c r="AI567" s="130"/>
      <c r="AJ567" s="130"/>
      <c r="AK567" s="126" t="str">
        <f>IF(I567="","",_xlfn.XLOOKUP($I567,各类选项!$N$2:$N$22,各类选项!R$2:R$22))</f>
        <v/>
      </c>
      <c r="AL567" s="139"/>
      <c r="AM567" s="127"/>
      <c r="AN567" s="128"/>
      <c r="AO567" s="128"/>
      <c r="AP567" s="128"/>
      <c r="AQ567" s="128"/>
      <c r="AR567" s="128"/>
      <c r="AS567" s="126" t="str">
        <f>IF(原始数据!L567="","",原始数据!L567)</f>
        <v/>
      </c>
      <c r="AT567" s="126" t="str">
        <f>IF(原始数据!AZ567="","",原始数据!AZ567)</f>
        <v/>
      </c>
      <c r="AU567" s="137"/>
      <c r="AV567" s="137"/>
      <c r="AW567" s="137"/>
      <c r="AX567" s="137"/>
      <c r="AY567" s="138"/>
      <c r="AZ567" s="133"/>
      <c r="BA567" s="133"/>
      <c r="BB567" s="134"/>
      <c r="BC567" s="134"/>
    </row>
    <row r="568" spans="1:55">
      <c r="A568" s="115">
        <f>输入错误检查!B567+_xlfn.IFS(K568="",0,K568=0,0,K568=1,1)</f>
        <v>0</v>
      </c>
      <c r="C568" s="125" t="str">
        <f>IF(原始数据!B568="","",原始数据!B568)</f>
        <v/>
      </c>
      <c r="D568" s="125" t="str">
        <f>IF(原始数据!C568="","",原始数据!C568)</f>
        <v/>
      </c>
      <c r="E568" s="125" t="str">
        <f>IF(原始数据!D568="","",原始数据!D568)</f>
        <v/>
      </c>
      <c r="F568" s="125" t="str">
        <f>IF(原始数据!E568="","",原始数据!E568)</f>
        <v/>
      </c>
      <c r="G568" s="125" t="str">
        <f>IF(原始数据!F568="","",原始数据!F568)</f>
        <v/>
      </c>
      <c r="H568" s="125">
        <f>IF(原始数据!G568="","",原始数据!G568)</f>
        <v>1</v>
      </c>
      <c r="I568" s="125" t="str">
        <f>原始数据!J568</f>
        <v/>
      </c>
      <c r="J568" s="125" t="str">
        <f>IF((原始数据!V568)="","",4-原始数据!V568)</f>
        <v/>
      </c>
      <c r="K568" s="125" t="str">
        <f t="shared" si="18"/>
        <v/>
      </c>
      <c r="L568" s="125">
        <f t="shared" si="19"/>
        <v>0</v>
      </c>
      <c r="M568" s="126" t="str">
        <f>IF(I568="","",_xlfn.XLOOKUP($I568,各类选项!$N$2:$N$22,各类选项!O$2:O$22))</f>
        <v/>
      </c>
      <c r="N568" s="139"/>
      <c r="O568" s="129"/>
      <c r="P568" s="130"/>
      <c r="Q568" s="130"/>
      <c r="R568" s="130"/>
      <c r="S568" s="130"/>
      <c r="T568" s="130"/>
      <c r="U568" s="126" t="str">
        <f>IF(I568="","",_xlfn.XLOOKUP($I568,各类选项!$N$2:$N$22,各类选项!P$2:P$22))</f>
        <v/>
      </c>
      <c r="V568" s="139"/>
      <c r="W568" s="127"/>
      <c r="X568" s="128"/>
      <c r="Y568" s="128"/>
      <c r="Z568" s="128"/>
      <c r="AA568" s="128"/>
      <c r="AB568" s="128"/>
      <c r="AC568" s="126" t="str">
        <f>IF(I568="","",_xlfn.XLOOKUP($I568,各类选项!$N$2:$N$22,各类选项!Q$2:Q$22))</f>
        <v/>
      </c>
      <c r="AD568" s="139"/>
      <c r="AE568" s="129"/>
      <c r="AF568" s="130"/>
      <c r="AG568" s="130"/>
      <c r="AH568" s="130"/>
      <c r="AI568" s="130"/>
      <c r="AJ568" s="130"/>
      <c r="AK568" s="126" t="str">
        <f>IF(I568="","",_xlfn.XLOOKUP($I568,各类选项!$N$2:$N$22,各类选项!R$2:R$22))</f>
        <v/>
      </c>
      <c r="AL568" s="139"/>
      <c r="AM568" s="127"/>
      <c r="AN568" s="128"/>
      <c r="AO568" s="128"/>
      <c r="AP568" s="128"/>
      <c r="AQ568" s="128"/>
      <c r="AR568" s="128"/>
      <c r="AS568" s="126" t="str">
        <f>IF(原始数据!L568="","",原始数据!L568)</f>
        <v/>
      </c>
      <c r="AT568" s="126" t="str">
        <f>IF(原始数据!AZ568="","",原始数据!AZ568)</f>
        <v/>
      </c>
      <c r="AU568" s="137"/>
      <c r="AV568" s="137"/>
      <c r="AW568" s="137"/>
      <c r="AX568" s="137"/>
      <c r="AY568" s="138"/>
      <c r="AZ568" s="133"/>
      <c r="BA568" s="133"/>
      <c r="BB568" s="95"/>
      <c r="BC568" s="95"/>
    </row>
    <row r="569" spans="1:55">
      <c r="A569" s="115">
        <f>输入错误检查!B568+_xlfn.IFS(K569="",0,K569=0,0,K569=1,1)</f>
        <v>0</v>
      </c>
      <c r="C569" s="125" t="str">
        <f>IF(原始数据!B569="","",原始数据!B569)</f>
        <v/>
      </c>
      <c r="D569" s="125" t="str">
        <f>IF(原始数据!C569="","",原始数据!C569)</f>
        <v/>
      </c>
      <c r="E569" s="125" t="str">
        <f>IF(原始数据!D569="","",原始数据!D569)</f>
        <v/>
      </c>
      <c r="F569" s="125" t="str">
        <f>IF(原始数据!E569="","",原始数据!E569)</f>
        <v/>
      </c>
      <c r="G569" s="125" t="str">
        <f>IF(原始数据!F569="","",原始数据!F569)</f>
        <v/>
      </c>
      <c r="H569" s="125">
        <f>IF(原始数据!G569="","",原始数据!G569)</f>
        <v>2</v>
      </c>
      <c r="I569" s="125" t="str">
        <f>原始数据!J569</f>
        <v/>
      </c>
      <c r="J569" s="125" t="str">
        <f>IF((原始数据!V569)="","",4-原始数据!V569)</f>
        <v/>
      </c>
      <c r="K569" s="125" t="str">
        <f t="shared" si="18"/>
        <v/>
      </c>
      <c r="L569" s="125">
        <f t="shared" si="19"/>
        <v>0</v>
      </c>
      <c r="M569" s="126" t="str">
        <f>IF(I569="","",_xlfn.XLOOKUP($I569,各类选项!$N$2:$N$22,各类选项!O$2:O$22))</f>
        <v/>
      </c>
      <c r="N569" s="139"/>
      <c r="O569" s="129"/>
      <c r="P569" s="130"/>
      <c r="Q569" s="130"/>
      <c r="R569" s="130"/>
      <c r="S569" s="130"/>
      <c r="T569" s="130"/>
      <c r="U569" s="126" t="str">
        <f>IF(I569="","",_xlfn.XLOOKUP($I569,各类选项!$N$2:$N$22,各类选项!P$2:P$22))</f>
        <v/>
      </c>
      <c r="V569" s="139"/>
      <c r="W569" s="127"/>
      <c r="X569" s="128"/>
      <c r="Y569" s="128"/>
      <c r="Z569" s="128"/>
      <c r="AA569" s="128"/>
      <c r="AB569" s="128"/>
      <c r="AC569" s="126" t="str">
        <f>IF(I569="","",_xlfn.XLOOKUP($I569,各类选项!$N$2:$N$22,各类选项!Q$2:Q$22))</f>
        <v/>
      </c>
      <c r="AD569" s="139"/>
      <c r="AE569" s="129"/>
      <c r="AF569" s="130"/>
      <c r="AG569" s="130"/>
      <c r="AH569" s="130"/>
      <c r="AI569" s="130"/>
      <c r="AJ569" s="130"/>
      <c r="AK569" s="126" t="str">
        <f>IF(I569="","",_xlfn.XLOOKUP($I569,各类选项!$N$2:$N$22,各类选项!R$2:R$22))</f>
        <v/>
      </c>
      <c r="AL569" s="139"/>
      <c r="AM569" s="127"/>
      <c r="AN569" s="128"/>
      <c r="AO569" s="128"/>
      <c r="AP569" s="128"/>
      <c r="AQ569" s="128"/>
      <c r="AR569" s="128"/>
      <c r="AS569" s="126" t="str">
        <f>IF(原始数据!L569="","",原始数据!L569)</f>
        <v/>
      </c>
      <c r="AT569" s="126" t="str">
        <f>IF(原始数据!AZ569="","",原始数据!AZ569)</f>
        <v/>
      </c>
      <c r="AU569" s="137"/>
      <c r="AV569" s="137"/>
      <c r="AW569" s="137"/>
      <c r="AX569" s="137"/>
      <c r="AY569" s="138"/>
      <c r="AZ569" s="133"/>
      <c r="BA569" s="133"/>
      <c r="BB569" s="95"/>
      <c r="BC569" s="95"/>
    </row>
    <row r="570" spans="1:55">
      <c r="A570" s="115">
        <f>输入错误检查!B569+_xlfn.IFS(K570="",0,K570=0,0,K570=1,1)</f>
        <v>0</v>
      </c>
      <c r="C570" s="125" t="str">
        <f>IF(原始数据!B570="","",原始数据!B570)</f>
        <v/>
      </c>
      <c r="D570" s="125" t="str">
        <f>IF(原始数据!C570="","",原始数据!C570)</f>
        <v/>
      </c>
      <c r="E570" s="125" t="str">
        <f>IF(原始数据!D570="","",原始数据!D570)</f>
        <v/>
      </c>
      <c r="F570" s="125" t="str">
        <f>IF(原始数据!E570="","",原始数据!E570)</f>
        <v/>
      </c>
      <c r="G570" s="125" t="str">
        <f>IF(原始数据!F570="","",原始数据!F570)</f>
        <v/>
      </c>
      <c r="H570" s="125">
        <f>IF(原始数据!G570="","",原始数据!G570)</f>
        <v>2</v>
      </c>
      <c r="I570" s="125" t="str">
        <f>原始数据!J570</f>
        <v/>
      </c>
      <c r="J570" s="125" t="str">
        <f>IF((原始数据!V570)="","",4-原始数据!V570)</f>
        <v/>
      </c>
      <c r="K570" s="125" t="str">
        <f t="shared" si="18"/>
        <v/>
      </c>
      <c r="L570" s="125">
        <f t="shared" si="19"/>
        <v>0</v>
      </c>
      <c r="M570" s="126" t="str">
        <f>IF(I570="","",_xlfn.XLOOKUP($I570,各类选项!$N$2:$N$22,各类选项!O$2:O$22))</f>
        <v/>
      </c>
      <c r="N570" s="139"/>
      <c r="O570" s="129"/>
      <c r="P570" s="130"/>
      <c r="Q570" s="130"/>
      <c r="R570" s="130"/>
      <c r="S570" s="130"/>
      <c r="T570" s="130"/>
      <c r="U570" s="126" t="str">
        <f>IF(I570="","",_xlfn.XLOOKUP($I570,各类选项!$N$2:$N$22,各类选项!P$2:P$22))</f>
        <v/>
      </c>
      <c r="V570" s="139"/>
      <c r="W570" s="127"/>
      <c r="X570" s="128"/>
      <c r="Y570" s="128"/>
      <c r="Z570" s="128"/>
      <c r="AA570" s="128"/>
      <c r="AB570" s="128"/>
      <c r="AC570" s="126" t="str">
        <f>IF(I570="","",_xlfn.XLOOKUP($I570,各类选项!$N$2:$N$22,各类选项!Q$2:Q$22))</f>
        <v/>
      </c>
      <c r="AD570" s="139"/>
      <c r="AE570" s="129"/>
      <c r="AF570" s="130"/>
      <c r="AG570" s="130"/>
      <c r="AH570" s="130"/>
      <c r="AI570" s="130"/>
      <c r="AJ570" s="130"/>
      <c r="AK570" s="126" t="str">
        <f>IF(I570="","",_xlfn.XLOOKUP($I570,各类选项!$N$2:$N$22,各类选项!R$2:R$22))</f>
        <v/>
      </c>
      <c r="AL570" s="139"/>
      <c r="AM570" s="127"/>
      <c r="AN570" s="128"/>
      <c r="AO570" s="128"/>
      <c r="AP570" s="128"/>
      <c r="AQ570" s="128"/>
      <c r="AR570" s="128"/>
      <c r="AS570" s="126" t="str">
        <f>IF(原始数据!L570="","",原始数据!L570)</f>
        <v/>
      </c>
      <c r="AT570" s="126" t="str">
        <f>IF(原始数据!AZ570="","",原始数据!AZ570)</f>
        <v/>
      </c>
      <c r="AU570" s="137"/>
      <c r="AV570" s="137"/>
      <c r="AW570" s="137"/>
      <c r="AX570" s="137"/>
      <c r="AY570" s="138"/>
      <c r="AZ570" s="133"/>
      <c r="BA570" s="133"/>
      <c r="BB570" s="95"/>
      <c r="BC570" s="95"/>
    </row>
    <row r="571" spans="1:55">
      <c r="A571" s="115">
        <f>输入错误检查!B570+_xlfn.IFS(K571="",0,K571=0,0,K571=1,1)</f>
        <v>0</v>
      </c>
      <c r="C571" s="125" t="str">
        <f>IF(原始数据!B571="","",原始数据!B571)</f>
        <v/>
      </c>
      <c r="D571" s="125" t="str">
        <f>IF(原始数据!C571="","",原始数据!C571)</f>
        <v/>
      </c>
      <c r="E571" s="125" t="str">
        <f>IF(原始数据!D571="","",原始数据!D571)</f>
        <v/>
      </c>
      <c r="F571" s="125" t="str">
        <f>IF(原始数据!E571="","",原始数据!E571)</f>
        <v/>
      </c>
      <c r="G571" s="125" t="str">
        <f>IF(原始数据!F571="","",原始数据!F571)</f>
        <v/>
      </c>
      <c r="H571" s="125">
        <f>IF(原始数据!G571="","",原始数据!G571)</f>
        <v>3</v>
      </c>
      <c r="I571" s="125" t="str">
        <f>原始数据!J571</f>
        <v/>
      </c>
      <c r="J571" s="125" t="str">
        <f>IF((原始数据!V571)="","",4-原始数据!V571)</f>
        <v/>
      </c>
      <c r="K571" s="125" t="str">
        <f t="shared" si="18"/>
        <v/>
      </c>
      <c r="L571" s="125">
        <f t="shared" si="19"/>
        <v>0</v>
      </c>
      <c r="M571" s="126" t="str">
        <f>IF(I571="","",_xlfn.XLOOKUP($I571,各类选项!$N$2:$N$22,各类选项!O$2:O$22))</f>
        <v/>
      </c>
      <c r="N571" s="139"/>
      <c r="O571" s="129"/>
      <c r="P571" s="130"/>
      <c r="Q571" s="130"/>
      <c r="R571" s="130"/>
      <c r="S571" s="130"/>
      <c r="T571" s="130"/>
      <c r="U571" s="126" t="str">
        <f>IF(I571="","",_xlfn.XLOOKUP($I571,各类选项!$N$2:$N$22,各类选项!P$2:P$22))</f>
        <v/>
      </c>
      <c r="V571" s="139"/>
      <c r="W571" s="127"/>
      <c r="X571" s="128"/>
      <c r="Y571" s="128"/>
      <c r="Z571" s="128"/>
      <c r="AA571" s="128"/>
      <c r="AB571" s="128"/>
      <c r="AC571" s="126" t="str">
        <f>IF(I571="","",_xlfn.XLOOKUP($I571,各类选项!$N$2:$N$22,各类选项!Q$2:Q$22))</f>
        <v/>
      </c>
      <c r="AD571" s="139"/>
      <c r="AE571" s="129"/>
      <c r="AF571" s="130"/>
      <c r="AG571" s="130"/>
      <c r="AH571" s="130"/>
      <c r="AI571" s="130"/>
      <c r="AJ571" s="130"/>
      <c r="AK571" s="126" t="str">
        <f>IF(I571="","",_xlfn.XLOOKUP($I571,各类选项!$N$2:$N$22,各类选项!R$2:R$22))</f>
        <v/>
      </c>
      <c r="AL571" s="139"/>
      <c r="AM571" s="127"/>
      <c r="AN571" s="128"/>
      <c r="AO571" s="128"/>
      <c r="AP571" s="128"/>
      <c r="AQ571" s="128"/>
      <c r="AR571" s="128"/>
      <c r="AS571" s="126" t="str">
        <f>IF(原始数据!L571="","",原始数据!L571)</f>
        <v/>
      </c>
      <c r="AT571" s="126" t="str">
        <f>IF(原始数据!AZ571="","",原始数据!AZ571)</f>
        <v/>
      </c>
      <c r="AU571" s="137"/>
      <c r="AV571" s="137"/>
      <c r="AW571" s="137"/>
      <c r="AX571" s="137"/>
      <c r="AY571" s="138"/>
      <c r="AZ571" s="133"/>
      <c r="BA571" s="133"/>
      <c r="BB571" s="95"/>
      <c r="BC571" s="95"/>
    </row>
    <row r="572" spans="1:55">
      <c r="A572" s="115">
        <f>输入错误检查!B571+_xlfn.IFS(K572="",0,K572=0,0,K572=1,1)</f>
        <v>0</v>
      </c>
      <c r="C572" s="125" t="str">
        <f>IF(原始数据!B572="","",原始数据!B572)</f>
        <v/>
      </c>
      <c r="D572" s="125" t="str">
        <f>IF(原始数据!C572="","",原始数据!C572)</f>
        <v/>
      </c>
      <c r="E572" s="125" t="str">
        <f>IF(原始数据!D572="","",原始数据!D572)</f>
        <v/>
      </c>
      <c r="F572" s="125" t="str">
        <f>IF(原始数据!E572="","",原始数据!E572)</f>
        <v/>
      </c>
      <c r="G572" s="125" t="str">
        <f>IF(原始数据!F572="","",原始数据!F572)</f>
        <v/>
      </c>
      <c r="H572" s="125">
        <f>IF(原始数据!G572="","",原始数据!G572)</f>
        <v>3</v>
      </c>
      <c r="I572" s="125" t="str">
        <f>原始数据!J572</f>
        <v/>
      </c>
      <c r="J572" s="125" t="str">
        <f>IF((原始数据!V572)="","",4-原始数据!V572)</f>
        <v/>
      </c>
      <c r="K572" s="125" t="str">
        <f t="shared" si="18"/>
        <v/>
      </c>
      <c r="L572" s="125">
        <f t="shared" si="19"/>
        <v>0</v>
      </c>
      <c r="M572" s="126" t="str">
        <f>IF(I572="","",_xlfn.XLOOKUP($I572,各类选项!$N$2:$N$22,各类选项!O$2:O$22))</f>
        <v/>
      </c>
      <c r="N572" s="139"/>
      <c r="O572" s="129"/>
      <c r="P572" s="130"/>
      <c r="Q572" s="130"/>
      <c r="R572" s="130"/>
      <c r="S572" s="130"/>
      <c r="T572" s="130"/>
      <c r="U572" s="126" t="str">
        <f>IF(I572="","",_xlfn.XLOOKUP($I572,各类选项!$N$2:$N$22,各类选项!P$2:P$22))</f>
        <v/>
      </c>
      <c r="V572" s="139"/>
      <c r="W572" s="127"/>
      <c r="X572" s="128"/>
      <c r="Y572" s="128"/>
      <c r="Z572" s="128"/>
      <c r="AA572" s="128"/>
      <c r="AB572" s="128"/>
      <c r="AC572" s="126" t="str">
        <f>IF(I572="","",_xlfn.XLOOKUP($I572,各类选项!$N$2:$N$22,各类选项!Q$2:Q$22))</f>
        <v/>
      </c>
      <c r="AD572" s="139"/>
      <c r="AE572" s="129"/>
      <c r="AF572" s="130"/>
      <c r="AG572" s="130"/>
      <c r="AH572" s="130"/>
      <c r="AI572" s="130"/>
      <c r="AJ572" s="130"/>
      <c r="AK572" s="126" t="str">
        <f>IF(I572="","",_xlfn.XLOOKUP($I572,各类选项!$N$2:$N$22,各类选项!R$2:R$22))</f>
        <v/>
      </c>
      <c r="AL572" s="139"/>
      <c r="AM572" s="127"/>
      <c r="AN572" s="128"/>
      <c r="AO572" s="128"/>
      <c r="AP572" s="128"/>
      <c r="AQ572" s="128"/>
      <c r="AR572" s="128"/>
      <c r="AS572" s="126" t="str">
        <f>IF(原始数据!L572="","",原始数据!L572)</f>
        <v/>
      </c>
      <c r="AT572" s="126" t="str">
        <f>IF(原始数据!AZ572="","",原始数据!AZ572)</f>
        <v/>
      </c>
      <c r="AU572" s="137"/>
      <c r="AV572" s="137"/>
      <c r="AW572" s="137"/>
      <c r="AX572" s="137"/>
      <c r="AY572" s="138"/>
      <c r="AZ572" s="133"/>
      <c r="BA572" s="133"/>
      <c r="BB572" s="95"/>
      <c r="BC572" s="95"/>
    </row>
    <row r="573" spans="1:55">
      <c r="A573" s="115">
        <f>输入错误检查!B572+_xlfn.IFS(K573="",0,K573=0,0,K573=1,1)</f>
        <v>0</v>
      </c>
      <c r="C573" s="125" t="str">
        <f>IF(原始数据!B573="","",原始数据!B573)</f>
        <v/>
      </c>
      <c r="D573" s="125" t="str">
        <f>IF(原始数据!C573="","",原始数据!C573)</f>
        <v/>
      </c>
      <c r="E573" s="125" t="str">
        <f>IF(原始数据!D573="","",原始数据!D573)</f>
        <v/>
      </c>
      <c r="F573" s="125" t="str">
        <f>IF(原始数据!E573="","",原始数据!E573)</f>
        <v/>
      </c>
      <c r="G573" s="125" t="str">
        <f>IF(原始数据!F573="","",原始数据!F573)</f>
        <v/>
      </c>
      <c r="H573" s="125">
        <f>IF(原始数据!G573="","",原始数据!G573)</f>
        <v>4</v>
      </c>
      <c r="I573" s="125" t="str">
        <f>原始数据!J573</f>
        <v/>
      </c>
      <c r="J573" s="125" t="str">
        <f>IF((原始数据!V573)="","",4-原始数据!V573)</f>
        <v/>
      </c>
      <c r="K573" s="125" t="str">
        <f t="shared" si="18"/>
        <v/>
      </c>
      <c r="L573" s="125">
        <f t="shared" si="19"/>
        <v>0</v>
      </c>
      <c r="M573" s="126" t="str">
        <f>IF(I573="","",_xlfn.XLOOKUP($I573,各类选项!$N$2:$N$22,各类选项!O$2:O$22))</f>
        <v/>
      </c>
      <c r="N573" s="139"/>
      <c r="O573" s="129"/>
      <c r="P573" s="130"/>
      <c r="Q573" s="130"/>
      <c r="R573" s="130"/>
      <c r="S573" s="130"/>
      <c r="T573" s="130"/>
      <c r="U573" s="126" t="str">
        <f>IF(I573="","",_xlfn.XLOOKUP($I573,各类选项!$N$2:$N$22,各类选项!P$2:P$22))</f>
        <v/>
      </c>
      <c r="V573" s="139"/>
      <c r="W573" s="127"/>
      <c r="X573" s="128"/>
      <c r="Y573" s="128"/>
      <c r="Z573" s="128"/>
      <c r="AA573" s="128"/>
      <c r="AB573" s="128"/>
      <c r="AC573" s="126" t="str">
        <f>IF(I573="","",_xlfn.XLOOKUP($I573,各类选项!$N$2:$N$22,各类选项!Q$2:Q$22))</f>
        <v/>
      </c>
      <c r="AD573" s="139"/>
      <c r="AE573" s="129"/>
      <c r="AF573" s="130"/>
      <c r="AG573" s="130"/>
      <c r="AH573" s="130"/>
      <c r="AI573" s="130"/>
      <c r="AJ573" s="130"/>
      <c r="AK573" s="126" t="str">
        <f>IF(I573="","",_xlfn.XLOOKUP($I573,各类选项!$N$2:$N$22,各类选项!R$2:R$22))</f>
        <v/>
      </c>
      <c r="AL573" s="139"/>
      <c r="AM573" s="127"/>
      <c r="AN573" s="128"/>
      <c r="AO573" s="128"/>
      <c r="AP573" s="128"/>
      <c r="AQ573" s="128"/>
      <c r="AR573" s="128"/>
      <c r="AS573" s="126" t="str">
        <f>IF(原始数据!L573="","",原始数据!L573)</f>
        <v/>
      </c>
      <c r="AT573" s="126" t="str">
        <f>IF(原始数据!AZ573="","",原始数据!AZ573)</f>
        <v/>
      </c>
      <c r="AU573" s="137"/>
      <c r="AV573" s="137"/>
      <c r="AW573" s="137"/>
      <c r="AX573" s="137"/>
      <c r="AY573" s="138"/>
      <c r="AZ573" s="133"/>
      <c r="BA573" s="133"/>
      <c r="BB573" s="95"/>
      <c r="BC573" s="95"/>
    </row>
    <row r="574" spans="1:55">
      <c r="A574" s="115">
        <f>输入错误检查!B573+_xlfn.IFS(K574="",0,K574=0,0,K574=1,1)</f>
        <v>0</v>
      </c>
      <c r="C574" s="125" t="str">
        <f>IF(原始数据!B574="","",原始数据!B574)</f>
        <v/>
      </c>
      <c r="D574" s="125" t="str">
        <f>IF(原始数据!C574="","",原始数据!C574)</f>
        <v/>
      </c>
      <c r="E574" s="125" t="str">
        <f>IF(原始数据!D574="","",原始数据!D574)</f>
        <v/>
      </c>
      <c r="F574" s="125" t="str">
        <f>IF(原始数据!E574="","",原始数据!E574)</f>
        <v/>
      </c>
      <c r="G574" s="125" t="str">
        <f>IF(原始数据!F574="","",原始数据!F574)</f>
        <v/>
      </c>
      <c r="H574" s="125">
        <f>IF(原始数据!G574="","",原始数据!G574)</f>
        <v>4</v>
      </c>
      <c r="I574" s="125" t="str">
        <f>原始数据!J574</f>
        <v/>
      </c>
      <c r="J574" s="125" t="str">
        <f>IF((原始数据!V574)="","",4-原始数据!V574)</f>
        <v/>
      </c>
      <c r="K574" s="125" t="str">
        <f t="shared" si="18"/>
        <v/>
      </c>
      <c r="L574" s="125">
        <f t="shared" si="19"/>
        <v>0</v>
      </c>
      <c r="M574" s="126" t="str">
        <f>IF(I574="","",_xlfn.XLOOKUP($I574,各类选项!$N$2:$N$22,各类选项!O$2:O$22))</f>
        <v/>
      </c>
      <c r="N574" s="139"/>
      <c r="O574" s="129"/>
      <c r="P574" s="130"/>
      <c r="Q574" s="130"/>
      <c r="R574" s="130"/>
      <c r="S574" s="130"/>
      <c r="T574" s="130"/>
      <c r="U574" s="126" t="str">
        <f>IF(I574="","",_xlfn.XLOOKUP($I574,各类选项!$N$2:$N$22,各类选项!P$2:P$22))</f>
        <v/>
      </c>
      <c r="V574" s="139"/>
      <c r="W574" s="127"/>
      <c r="X574" s="128"/>
      <c r="Y574" s="128"/>
      <c r="Z574" s="128"/>
      <c r="AA574" s="128"/>
      <c r="AB574" s="128"/>
      <c r="AC574" s="126" t="str">
        <f>IF(I574="","",_xlfn.XLOOKUP($I574,各类选项!$N$2:$N$22,各类选项!Q$2:Q$22))</f>
        <v/>
      </c>
      <c r="AD574" s="139"/>
      <c r="AE574" s="129"/>
      <c r="AF574" s="130"/>
      <c r="AG574" s="130"/>
      <c r="AH574" s="130"/>
      <c r="AI574" s="130"/>
      <c r="AJ574" s="130"/>
      <c r="AK574" s="126" t="str">
        <f>IF(I574="","",_xlfn.XLOOKUP($I574,各类选项!$N$2:$N$22,各类选项!R$2:R$22))</f>
        <v/>
      </c>
      <c r="AL574" s="139"/>
      <c r="AM574" s="127"/>
      <c r="AN574" s="128"/>
      <c r="AO574" s="128"/>
      <c r="AP574" s="128"/>
      <c r="AQ574" s="128"/>
      <c r="AR574" s="128"/>
      <c r="AS574" s="126" t="str">
        <f>IF(原始数据!L574="","",原始数据!L574)</f>
        <v/>
      </c>
      <c r="AT574" s="126" t="str">
        <f>IF(原始数据!AZ574="","",原始数据!AZ574)</f>
        <v/>
      </c>
      <c r="AU574" s="137"/>
      <c r="AV574" s="137"/>
      <c r="AW574" s="137"/>
      <c r="AX574" s="137"/>
      <c r="AY574" s="138"/>
      <c r="AZ574" s="133"/>
      <c r="BA574" s="133"/>
      <c r="BB574" s="95"/>
      <c r="BC574" s="95"/>
    </row>
    <row r="575" spans="1:55">
      <c r="A575" s="115">
        <f>输入错误检查!B574+_xlfn.IFS(K575="",0,K575=0,0,K575=1,1)</f>
        <v>0</v>
      </c>
      <c r="C575" s="125" t="str">
        <f>IF(原始数据!B575="","",原始数据!B575)</f>
        <v/>
      </c>
      <c r="D575" s="125" t="str">
        <f>IF(原始数据!C575="","",原始数据!C575)</f>
        <v/>
      </c>
      <c r="E575" s="125" t="str">
        <f>IF(原始数据!D575="","",原始数据!D575)</f>
        <v/>
      </c>
      <c r="F575" s="125" t="str">
        <f>IF(原始数据!E575="","",原始数据!E575)</f>
        <v/>
      </c>
      <c r="G575" s="125" t="str">
        <f>IF(原始数据!F575="","",原始数据!F575)</f>
        <v/>
      </c>
      <c r="H575" s="125">
        <f>IF(原始数据!G575="","",原始数据!G575)</f>
        <v>5</v>
      </c>
      <c r="I575" s="125" t="str">
        <f>原始数据!J575</f>
        <v/>
      </c>
      <c r="J575" s="125" t="str">
        <f>IF((原始数据!V575)="","",4-原始数据!V575)</f>
        <v/>
      </c>
      <c r="K575" s="125" t="str">
        <f t="shared" si="18"/>
        <v/>
      </c>
      <c r="L575" s="125">
        <f t="shared" si="19"/>
        <v>0</v>
      </c>
      <c r="M575" s="126" t="str">
        <f>IF(I575="","",_xlfn.XLOOKUP($I575,各类选项!$N$2:$N$22,各类选项!O$2:O$22))</f>
        <v/>
      </c>
      <c r="N575" s="139"/>
      <c r="O575" s="129"/>
      <c r="P575" s="130"/>
      <c r="Q575" s="130"/>
      <c r="R575" s="130"/>
      <c r="S575" s="130"/>
      <c r="T575" s="130"/>
      <c r="U575" s="126" t="str">
        <f>IF(I575="","",_xlfn.XLOOKUP($I575,各类选项!$N$2:$N$22,各类选项!P$2:P$22))</f>
        <v/>
      </c>
      <c r="V575" s="139"/>
      <c r="W575" s="127"/>
      <c r="X575" s="128"/>
      <c r="Y575" s="128"/>
      <c r="Z575" s="128"/>
      <c r="AA575" s="128"/>
      <c r="AB575" s="128"/>
      <c r="AC575" s="126" t="str">
        <f>IF(I575="","",_xlfn.XLOOKUP($I575,各类选项!$N$2:$N$22,各类选项!Q$2:Q$22))</f>
        <v/>
      </c>
      <c r="AD575" s="139"/>
      <c r="AE575" s="129"/>
      <c r="AF575" s="130"/>
      <c r="AG575" s="130"/>
      <c r="AH575" s="130"/>
      <c r="AI575" s="130"/>
      <c r="AJ575" s="130"/>
      <c r="AK575" s="126" t="str">
        <f>IF(I575="","",_xlfn.XLOOKUP($I575,各类选项!$N$2:$N$22,各类选项!R$2:R$22))</f>
        <v/>
      </c>
      <c r="AL575" s="139"/>
      <c r="AM575" s="127"/>
      <c r="AN575" s="128"/>
      <c r="AO575" s="128"/>
      <c r="AP575" s="128"/>
      <c r="AQ575" s="128"/>
      <c r="AR575" s="128"/>
      <c r="AS575" s="126" t="str">
        <f>IF(原始数据!L575="","",原始数据!L575)</f>
        <v/>
      </c>
      <c r="AT575" s="126" t="str">
        <f>IF(原始数据!AZ575="","",原始数据!AZ575)</f>
        <v/>
      </c>
      <c r="AU575" s="137"/>
      <c r="AV575" s="137"/>
      <c r="AW575" s="137"/>
      <c r="AX575" s="137"/>
      <c r="AY575" s="138"/>
      <c r="AZ575" s="133"/>
      <c r="BA575" s="133"/>
    </row>
    <row r="576" spans="1:55">
      <c r="A576" s="115">
        <f>输入错误检查!B575+_xlfn.IFS(K576="",0,K576=0,0,K576=1,1)</f>
        <v>0</v>
      </c>
      <c r="C576" s="125" t="str">
        <f>IF(原始数据!B576="","",原始数据!B576)</f>
        <v/>
      </c>
      <c r="D576" s="125" t="str">
        <f>IF(原始数据!C576="","",原始数据!C576)</f>
        <v/>
      </c>
      <c r="E576" s="125" t="str">
        <f>IF(原始数据!D576="","",原始数据!D576)</f>
        <v/>
      </c>
      <c r="F576" s="125" t="str">
        <f>IF(原始数据!E576="","",原始数据!E576)</f>
        <v/>
      </c>
      <c r="G576" s="125" t="str">
        <f>IF(原始数据!F576="","",原始数据!F576)</f>
        <v/>
      </c>
      <c r="H576" s="125">
        <f>IF(原始数据!G576="","",原始数据!G576)</f>
        <v>5</v>
      </c>
      <c r="I576" s="125" t="str">
        <f>原始数据!J576</f>
        <v/>
      </c>
      <c r="J576" s="125" t="str">
        <f>IF((原始数据!V576)="","",4-原始数据!V576)</f>
        <v/>
      </c>
      <c r="K576" s="125" t="str">
        <f t="shared" si="18"/>
        <v/>
      </c>
      <c r="L576" s="125">
        <f t="shared" si="19"/>
        <v>0</v>
      </c>
      <c r="M576" s="126" t="str">
        <f>IF(I576="","",_xlfn.XLOOKUP($I576,各类选项!$N$2:$N$22,各类选项!O$2:O$22))</f>
        <v/>
      </c>
      <c r="N576" s="139"/>
      <c r="O576" s="129"/>
      <c r="P576" s="130"/>
      <c r="Q576" s="130"/>
      <c r="R576" s="130"/>
      <c r="S576" s="130"/>
      <c r="T576" s="130"/>
      <c r="U576" s="126" t="str">
        <f>IF(I576="","",_xlfn.XLOOKUP($I576,各类选项!$N$2:$N$22,各类选项!P$2:P$22))</f>
        <v/>
      </c>
      <c r="V576" s="139"/>
      <c r="W576" s="127"/>
      <c r="X576" s="128"/>
      <c r="Y576" s="128"/>
      <c r="Z576" s="128"/>
      <c r="AA576" s="128"/>
      <c r="AB576" s="128"/>
      <c r="AC576" s="126" t="str">
        <f>IF(I576="","",_xlfn.XLOOKUP($I576,各类选项!$N$2:$N$22,各类选项!Q$2:Q$22))</f>
        <v/>
      </c>
      <c r="AD576" s="139"/>
      <c r="AE576" s="129"/>
      <c r="AF576" s="130"/>
      <c r="AG576" s="130"/>
      <c r="AH576" s="130"/>
      <c r="AI576" s="130"/>
      <c r="AJ576" s="130"/>
      <c r="AK576" s="126" t="str">
        <f>IF(I576="","",_xlfn.XLOOKUP($I576,各类选项!$N$2:$N$22,各类选项!R$2:R$22))</f>
        <v/>
      </c>
      <c r="AL576" s="139"/>
      <c r="AM576" s="127"/>
      <c r="AN576" s="128"/>
      <c r="AO576" s="128"/>
      <c r="AP576" s="128"/>
      <c r="AQ576" s="128"/>
      <c r="AR576" s="128"/>
      <c r="AS576" s="126" t="str">
        <f>IF(原始数据!L576="","",原始数据!L576)</f>
        <v/>
      </c>
      <c r="AT576" s="126" t="str">
        <f>IF(原始数据!AZ576="","",原始数据!AZ576)</f>
        <v/>
      </c>
      <c r="AU576" s="137"/>
      <c r="AV576" s="137"/>
      <c r="AW576" s="137"/>
      <c r="AX576" s="137"/>
      <c r="AY576" s="138"/>
      <c r="AZ576" s="133"/>
      <c r="BA576" s="133"/>
    </row>
    <row r="577" spans="1:55">
      <c r="A577" s="115">
        <f>输入错误检查!B576+_xlfn.IFS(K577="",0,K577=0,0,K577=1,1)</f>
        <v>0</v>
      </c>
      <c r="C577" s="125" t="str">
        <f>IF(原始数据!B577="","",原始数据!B577)</f>
        <v/>
      </c>
      <c r="D577" s="125" t="str">
        <f>IF(原始数据!C577="","",原始数据!C577)</f>
        <v/>
      </c>
      <c r="E577" s="125" t="str">
        <f>IF(原始数据!D577="","",原始数据!D577)</f>
        <v/>
      </c>
      <c r="F577" s="125" t="str">
        <f>IF(原始数据!E577="","",原始数据!E577)</f>
        <v/>
      </c>
      <c r="G577" s="125" t="str">
        <f>IF(原始数据!F577="","",原始数据!F577)</f>
        <v/>
      </c>
      <c r="H577" s="125" t="str">
        <f>IF(原始数据!G577="","",原始数据!G577)</f>
        <v>加</v>
      </c>
      <c r="I577" s="125" t="str">
        <f>原始数据!J577</f>
        <v/>
      </c>
      <c r="J577" s="125" t="str">
        <f>IF((原始数据!V577)="","",4-原始数据!V577)</f>
        <v/>
      </c>
      <c r="K577" s="125" t="str">
        <f t="shared" si="18"/>
        <v/>
      </c>
      <c r="L577" s="125">
        <f t="shared" si="19"/>
        <v>0</v>
      </c>
      <c r="M577" s="126" t="str">
        <f>IF(I577="","",_xlfn.XLOOKUP($I577,各类选项!$N$2:$N$22,各类选项!O$2:O$22))</f>
        <v/>
      </c>
      <c r="N577" s="139"/>
      <c r="O577" s="129"/>
      <c r="P577" s="130"/>
      <c r="Q577" s="130"/>
      <c r="R577" s="130"/>
      <c r="S577" s="130"/>
      <c r="T577" s="130"/>
      <c r="U577" s="126" t="str">
        <f>IF(I577="","",_xlfn.XLOOKUP($I577,各类选项!$N$2:$N$22,各类选项!P$2:P$22))</f>
        <v/>
      </c>
      <c r="V577" s="139"/>
      <c r="W577" s="127"/>
      <c r="X577" s="128"/>
      <c r="Y577" s="128"/>
      <c r="Z577" s="128"/>
      <c r="AA577" s="128"/>
      <c r="AB577" s="128"/>
      <c r="AC577" s="126" t="str">
        <f>IF(I577="","",_xlfn.XLOOKUP($I577,各类选项!$N$2:$N$22,各类选项!Q$2:Q$22))</f>
        <v/>
      </c>
      <c r="AD577" s="139"/>
      <c r="AE577" s="129"/>
      <c r="AF577" s="130"/>
      <c r="AG577" s="130"/>
      <c r="AH577" s="130"/>
      <c r="AI577" s="130"/>
      <c r="AJ577" s="130"/>
      <c r="AK577" s="126" t="str">
        <f>IF(I577="","",_xlfn.XLOOKUP($I577,各类选项!$N$2:$N$22,各类选项!R$2:R$22))</f>
        <v/>
      </c>
      <c r="AL577" s="139"/>
      <c r="AM577" s="127"/>
      <c r="AN577" s="128"/>
      <c r="AO577" s="128"/>
      <c r="AP577" s="128"/>
      <c r="AQ577" s="128"/>
      <c r="AR577" s="128"/>
      <c r="AS577" s="126" t="str">
        <f>IF(原始数据!L577="","",原始数据!L577)</f>
        <v/>
      </c>
      <c r="AT577" s="126" t="str">
        <f>IF(原始数据!AZ577="","",原始数据!AZ577)</f>
        <v/>
      </c>
      <c r="AU577" s="137"/>
      <c r="AV577" s="137"/>
      <c r="AW577" s="137"/>
      <c r="AX577" s="137"/>
      <c r="AY577" s="138"/>
      <c r="AZ577" s="133"/>
      <c r="BA577" s="133"/>
    </row>
    <row r="578" spans="1:55">
      <c r="A578" s="115">
        <f>输入错误检查!B577+_xlfn.IFS(K578="",0,K578=0,0,K578=1,1)</f>
        <v>0</v>
      </c>
      <c r="C578" s="125" t="str">
        <f>IF(原始数据!B578="","",原始数据!B578)</f>
        <v/>
      </c>
      <c r="D578" s="125" t="str">
        <f>IF(原始数据!C578="","",原始数据!C578)</f>
        <v/>
      </c>
      <c r="E578" s="125" t="str">
        <f>IF(原始数据!D578="","",原始数据!D578)</f>
        <v/>
      </c>
      <c r="F578" s="125" t="str">
        <f>IF(原始数据!E578="","",原始数据!E578)</f>
        <v/>
      </c>
      <c r="G578" s="125" t="str">
        <f>IF(原始数据!F578="","",原始数据!F578)</f>
        <v/>
      </c>
      <c r="H578" s="125" t="str">
        <f>IF(原始数据!G578="","",原始数据!G578)</f>
        <v>加</v>
      </c>
      <c r="I578" s="125" t="str">
        <f>原始数据!J578</f>
        <v/>
      </c>
      <c r="J578" s="125" t="str">
        <f>IF((原始数据!V578)="","",4-原始数据!V578)</f>
        <v/>
      </c>
      <c r="K578" s="125" t="str">
        <f t="shared" si="18"/>
        <v/>
      </c>
      <c r="L578" s="125">
        <f t="shared" si="19"/>
        <v>0</v>
      </c>
      <c r="M578" s="126" t="str">
        <f>IF(I578="","",_xlfn.XLOOKUP($I578,各类选项!$N$2:$N$22,各类选项!O$2:O$22))</f>
        <v/>
      </c>
      <c r="N578" s="139"/>
      <c r="O578" s="129"/>
      <c r="P578" s="130"/>
      <c r="Q578" s="130"/>
      <c r="R578" s="130"/>
      <c r="S578" s="130"/>
      <c r="T578" s="130"/>
      <c r="U578" s="126" t="str">
        <f>IF(I578="","",_xlfn.XLOOKUP($I578,各类选项!$N$2:$N$22,各类选项!P$2:P$22))</f>
        <v/>
      </c>
      <c r="V578" s="139"/>
      <c r="W578" s="127"/>
      <c r="X578" s="128"/>
      <c r="Y578" s="128"/>
      <c r="Z578" s="128"/>
      <c r="AA578" s="128"/>
      <c r="AB578" s="128"/>
      <c r="AC578" s="126" t="str">
        <f>IF(I578="","",_xlfn.XLOOKUP($I578,各类选项!$N$2:$N$22,各类选项!Q$2:Q$22))</f>
        <v/>
      </c>
      <c r="AD578" s="139"/>
      <c r="AE578" s="129"/>
      <c r="AF578" s="130"/>
      <c r="AG578" s="130"/>
      <c r="AH578" s="130"/>
      <c r="AI578" s="130"/>
      <c r="AJ578" s="130"/>
      <c r="AK578" s="126" t="str">
        <f>IF(I578="","",_xlfn.XLOOKUP($I578,各类选项!$N$2:$N$22,各类选项!R$2:R$22))</f>
        <v/>
      </c>
      <c r="AL578" s="139"/>
      <c r="AM578" s="127"/>
      <c r="AN578" s="128"/>
      <c r="AO578" s="128"/>
      <c r="AP578" s="128"/>
      <c r="AQ578" s="128"/>
      <c r="AR578" s="128"/>
      <c r="AS578" s="126" t="str">
        <f>IF(原始数据!L578="","",原始数据!L578)</f>
        <v/>
      </c>
      <c r="AT578" s="126" t="str">
        <f>IF(原始数据!AZ578="","",原始数据!AZ578)</f>
        <v/>
      </c>
      <c r="AU578" s="137"/>
      <c r="AV578" s="137"/>
      <c r="AW578" s="137"/>
      <c r="AX578" s="137"/>
      <c r="AY578" s="138"/>
      <c r="AZ578" s="133"/>
      <c r="BA578" s="133"/>
    </row>
    <row r="579" spans="1:55">
      <c r="A579" s="115">
        <f>输入错误检查!B578+_xlfn.IFS(K579="",0,K579=0,0,K579=1,1)</f>
        <v>0</v>
      </c>
      <c r="C579" s="125" t="str">
        <f>IF(原始数据!B579="","",原始数据!B579)</f>
        <v/>
      </c>
      <c r="D579" s="125" t="str">
        <f>IF(原始数据!C579="","",原始数据!C579)</f>
        <v/>
      </c>
      <c r="E579" s="125" t="str">
        <f>IF(原始数据!D579="","",原始数据!D579)</f>
        <v/>
      </c>
      <c r="F579" s="125" t="str">
        <f>IF(原始数据!E579="","",原始数据!E579)</f>
        <v/>
      </c>
      <c r="G579" s="125" t="str">
        <f>IF(原始数据!F579="","",原始数据!F579)</f>
        <v/>
      </c>
      <c r="H579" s="125">
        <f>IF(原始数据!G579="","",原始数据!G579)</f>
        <v>1</v>
      </c>
      <c r="I579" s="125" t="str">
        <f>原始数据!J579</f>
        <v/>
      </c>
      <c r="J579" s="125" t="str">
        <f>IF((原始数据!V579)="","",4-原始数据!V579)</f>
        <v/>
      </c>
      <c r="K579" s="125" t="str">
        <f t="shared" si="18"/>
        <v/>
      </c>
      <c r="L579" s="125">
        <f t="shared" si="19"/>
        <v>0</v>
      </c>
      <c r="M579" s="126" t="str">
        <f>IF(I579="","",_xlfn.XLOOKUP($I579,各类选项!$N$2:$N$22,各类选项!O$2:O$22))</f>
        <v/>
      </c>
      <c r="N579" s="126"/>
      <c r="O579" s="127"/>
      <c r="P579" s="128"/>
      <c r="Q579" s="128"/>
      <c r="R579" s="128"/>
      <c r="S579" s="128"/>
      <c r="T579" s="128"/>
      <c r="U579" s="126" t="str">
        <f>IF(I579="","",_xlfn.XLOOKUP($I579,各类选项!$N$2:$N$22,各类选项!P$2:P$22))</f>
        <v/>
      </c>
      <c r="V579" s="126"/>
      <c r="W579" s="129"/>
      <c r="X579" s="130"/>
      <c r="Y579" s="130"/>
      <c r="Z579" s="130"/>
      <c r="AA579" s="130"/>
      <c r="AB579" s="130"/>
      <c r="AC579" s="126" t="str">
        <f>IF(I579="","",_xlfn.XLOOKUP($I579,各类选项!$N$2:$N$22,各类选项!Q$2:Q$22))</f>
        <v/>
      </c>
      <c r="AD579" s="126"/>
      <c r="AE579" s="127"/>
      <c r="AF579" s="128"/>
      <c r="AG579" s="128"/>
      <c r="AH579" s="128"/>
      <c r="AI579" s="128"/>
      <c r="AJ579" s="128"/>
      <c r="AK579" s="126" t="str">
        <f>IF(I579="","",_xlfn.XLOOKUP($I579,各类选项!$N$2:$N$22,各类选项!R$2:R$22))</f>
        <v/>
      </c>
      <c r="AL579" s="126"/>
      <c r="AM579" s="129"/>
      <c r="AN579" s="130"/>
      <c r="AO579" s="130"/>
      <c r="AP579" s="130"/>
      <c r="AQ579" s="130"/>
      <c r="AR579" s="130"/>
      <c r="AS579" s="126" t="str">
        <f>IF(原始数据!L579="","",原始数据!L579)</f>
        <v/>
      </c>
      <c r="AT579" s="126" t="str">
        <f>IF(原始数据!AZ579="","",原始数据!AZ579)</f>
        <v/>
      </c>
      <c r="AU579" s="131"/>
      <c r="AV579" s="131"/>
      <c r="AW579" s="131"/>
      <c r="AX579" s="131"/>
      <c r="AY579" s="132"/>
      <c r="AZ579" s="133"/>
      <c r="BA579" s="133"/>
      <c r="BB579" s="134"/>
      <c r="BC579" s="134"/>
    </row>
    <row r="580" spans="1:55">
      <c r="A580" s="115">
        <f>输入错误检查!B579+_xlfn.IFS(K580="",0,K580=0,0,K580=1,1)</f>
        <v>0</v>
      </c>
      <c r="C580" s="125" t="str">
        <f>IF(原始数据!B580="","",原始数据!B580)</f>
        <v/>
      </c>
      <c r="D580" s="125" t="str">
        <f>IF(原始数据!C580="","",原始数据!C580)</f>
        <v/>
      </c>
      <c r="E580" s="125" t="str">
        <f>IF(原始数据!D580="","",原始数据!D580)</f>
        <v/>
      </c>
      <c r="F580" s="125" t="str">
        <f>IF(原始数据!E580="","",原始数据!E580)</f>
        <v/>
      </c>
      <c r="G580" s="125" t="str">
        <f>IF(原始数据!F580="","",原始数据!F580)</f>
        <v/>
      </c>
      <c r="H580" s="125">
        <f>IF(原始数据!G580="","",原始数据!G580)</f>
        <v>1</v>
      </c>
      <c r="I580" s="125" t="str">
        <f>原始数据!J580</f>
        <v/>
      </c>
      <c r="J580" s="125" t="str">
        <f>IF((原始数据!V580)="","",4-原始数据!V580)</f>
        <v/>
      </c>
      <c r="K580" s="125" t="str">
        <f t="shared" si="18"/>
        <v/>
      </c>
      <c r="L580" s="125">
        <f t="shared" si="19"/>
        <v>0</v>
      </c>
      <c r="M580" s="126" t="str">
        <f>IF(I580="","",_xlfn.XLOOKUP($I580,各类选项!$N$2:$N$22,各类选项!O$2:O$22))</f>
        <v/>
      </c>
      <c r="N580" s="126"/>
      <c r="O580" s="127"/>
      <c r="P580" s="128"/>
      <c r="Q580" s="128"/>
      <c r="R580" s="128"/>
      <c r="S580" s="128"/>
      <c r="T580" s="128"/>
      <c r="U580" s="126" t="str">
        <f>IF(I580="","",_xlfn.XLOOKUP($I580,各类选项!$N$2:$N$22,各类选项!P$2:P$22))</f>
        <v/>
      </c>
      <c r="V580" s="126"/>
      <c r="W580" s="129"/>
      <c r="X580" s="130"/>
      <c r="Y580" s="130"/>
      <c r="Z580" s="130"/>
      <c r="AA580" s="130"/>
      <c r="AB580" s="130"/>
      <c r="AC580" s="126" t="str">
        <f>IF(I580="","",_xlfn.XLOOKUP($I580,各类选项!$N$2:$N$22,各类选项!Q$2:Q$22))</f>
        <v/>
      </c>
      <c r="AD580" s="126"/>
      <c r="AE580" s="127"/>
      <c r="AF580" s="128"/>
      <c r="AG580" s="128"/>
      <c r="AH580" s="128"/>
      <c r="AI580" s="128"/>
      <c r="AJ580" s="128"/>
      <c r="AK580" s="126" t="str">
        <f>IF(I580="","",_xlfn.XLOOKUP($I580,各类选项!$N$2:$N$22,各类选项!R$2:R$22))</f>
        <v/>
      </c>
      <c r="AL580" s="126"/>
      <c r="AM580" s="129"/>
      <c r="AN580" s="130"/>
      <c r="AO580" s="130"/>
      <c r="AP580" s="130"/>
      <c r="AQ580" s="130"/>
      <c r="AR580" s="130"/>
      <c r="AS580" s="126" t="str">
        <f>IF(原始数据!L580="","",原始数据!L580)</f>
        <v/>
      </c>
      <c r="AT580" s="126" t="str">
        <f>IF(原始数据!AZ580="","",原始数据!AZ580)</f>
        <v/>
      </c>
      <c r="AU580" s="131"/>
      <c r="AV580" s="131"/>
      <c r="AW580" s="131"/>
      <c r="AX580" s="131"/>
      <c r="AY580" s="132"/>
      <c r="AZ580" s="133"/>
      <c r="BA580" s="133"/>
      <c r="BB580" s="95"/>
      <c r="BC580" s="95"/>
    </row>
    <row r="581" spans="1:55">
      <c r="A581" s="115">
        <f>输入错误检查!B580+_xlfn.IFS(K581="",0,K581=0,0,K581=1,1)</f>
        <v>0</v>
      </c>
      <c r="C581" s="125" t="str">
        <f>IF(原始数据!B581="","",原始数据!B581)</f>
        <v/>
      </c>
      <c r="D581" s="125" t="str">
        <f>IF(原始数据!C581="","",原始数据!C581)</f>
        <v/>
      </c>
      <c r="E581" s="125" t="str">
        <f>IF(原始数据!D581="","",原始数据!D581)</f>
        <v/>
      </c>
      <c r="F581" s="125" t="str">
        <f>IF(原始数据!E581="","",原始数据!E581)</f>
        <v/>
      </c>
      <c r="G581" s="125" t="str">
        <f>IF(原始数据!F581="","",原始数据!F581)</f>
        <v/>
      </c>
      <c r="H581" s="125">
        <f>IF(原始数据!G581="","",原始数据!G581)</f>
        <v>2</v>
      </c>
      <c r="I581" s="125" t="str">
        <f>原始数据!J581</f>
        <v/>
      </c>
      <c r="J581" s="125" t="str">
        <f>IF((原始数据!V581)="","",4-原始数据!V581)</f>
        <v/>
      </c>
      <c r="K581" s="125" t="str">
        <f t="shared" si="18"/>
        <v/>
      </c>
      <c r="L581" s="125">
        <f t="shared" si="19"/>
        <v>0</v>
      </c>
      <c r="M581" s="126" t="str">
        <f>IF(I581="","",_xlfn.XLOOKUP($I581,各类选项!$N$2:$N$22,各类选项!O$2:O$22))</f>
        <v/>
      </c>
      <c r="N581" s="126"/>
      <c r="O581" s="127"/>
      <c r="P581" s="128"/>
      <c r="Q581" s="128"/>
      <c r="R581" s="128"/>
      <c r="S581" s="128"/>
      <c r="T581" s="128"/>
      <c r="U581" s="126" t="str">
        <f>IF(I581="","",_xlfn.XLOOKUP($I581,各类选项!$N$2:$N$22,各类选项!P$2:P$22))</f>
        <v/>
      </c>
      <c r="V581" s="126"/>
      <c r="W581" s="129"/>
      <c r="X581" s="130"/>
      <c r="Y581" s="130"/>
      <c r="Z581" s="130"/>
      <c r="AA581" s="130"/>
      <c r="AB581" s="130"/>
      <c r="AC581" s="126" t="str">
        <f>IF(I581="","",_xlfn.XLOOKUP($I581,各类选项!$N$2:$N$22,各类选项!Q$2:Q$22))</f>
        <v/>
      </c>
      <c r="AD581" s="126"/>
      <c r="AE581" s="127"/>
      <c r="AF581" s="128"/>
      <c r="AG581" s="128"/>
      <c r="AH581" s="128"/>
      <c r="AI581" s="128"/>
      <c r="AJ581" s="128"/>
      <c r="AK581" s="126" t="str">
        <f>IF(I581="","",_xlfn.XLOOKUP($I581,各类选项!$N$2:$N$22,各类选项!R$2:R$22))</f>
        <v/>
      </c>
      <c r="AL581" s="126"/>
      <c r="AM581" s="129"/>
      <c r="AN581" s="130"/>
      <c r="AO581" s="130"/>
      <c r="AP581" s="130"/>
      <c r="AQ581" s="130"/>
      <c r="AR581" s="130"/>
      <c r="AS581" s="126" t="str">
        <f>IF(原始数据!L581="","",原始数据!L581)</f>
        <v/>
      </c>
      <c r="AT581" s="126" t="str">
        <f>IF(原始数据!AZ581="","",原始数据!AZ581)</f>
        <v/>
      </c>
      <c r="AU581" s="131"/>
      <c r="AV581" s="131"/>
      <c r="AW581" s="131"/>
      <c r="AX581" s="131"/>
      <c r="AY581" s="132"/>
      <c r="AZ581" s="133"/>
      <c r="BA581" s="133"/>
      <c r="BB581" s="95"/>
      <c r="BC581" s="95"/>
    </row>
    <row r="582" spans="1:55">
      <c r="A582" s="115">
        <f>输入错误检查!B581+_xlfn.IFS(K582="",0,K582=0,0,K582=1,1)</f>
        <v>0</v>
      </c>
      <c r="C582" s="125" t="str">
        <f>IF(原始数据!B582="","",原始数据!B582)</f>
        <v/>
      </c>
      <c r="D582" s="125" t="str">
        <f>IF(原始数据!C582="","",原始数据!C582)</f>
        <v/>
      </c>
      <c r="E582" s="125" t="str">
        <f>IF(原始数据!D582="","",原始数据!D582)</f>
        <v/>
      </c>
      <c r="F582" s="125" t="str">
        <f>IF(原始数据!E582="","",原始数据!E582)</f>
        <v/>
      </c>
      <c r="G582" s="125" t="str">
        <f>IF(原始数据!F582="","",原始数据!F582)</f>
        <v/>
      </c>
      <c r="H582" s="125">
        <f>IF(原始数据!G582="","",原始数据!G582)</f>
        <v>2</v>
      </c>
      <c r="I582" s="125" t="str">
        <f>原始数据!J582</f>
        <v/>
      </c>
      <c r="J582" s="125" t="str">
        <f>IF((原始数据!V582)="","",4-原始数据!V582)</f>
        <v/>
      </c>
      <c r="K582" s="125" t="str">
        <f t="shared" si="18"/>
        <v/>
      </c>
      <c r="L582" s="125">
        <f t="shared" si="19"/>
        <v>0</v>
      </c>
      <c r="M582" s="126" t="str">
        <f>IF(I582="","",_xlfn.XLOOKUP($I582,各类选项!$N$2:$N$22,各类选项!O$2:O$22))</f>
        <v/>
      </c>
      <c r="N582" s="126"/>
      <c r="O582" s="127"/>
      <c r="P582" s="128"/>
      <c r="Q582" s="128"/>
      <c r="R582" s="128"/>
      <c r="S582" s="128"/>
      <c r="T582" s="128"/>
      <c r="U582" s="126" t="str">
        <f>IF(I582="","",_xlfn.XLOOKUP($I582,各类选项!$N$2:$N$22,各类选项!P$2:P$22))</f>
        <v/>
      </c>
      <c r="V582" s="126"/>
      <c r="W582" s="129"/>
      <c r="X582" s="130"/>
      <c r="Y582" s="130"/>
      <c r="Z582" s="130"/>
      <c r="AA582" s="130"/>
      <c r="AB582" s="130"/>
      <c r="AC582" s="126" t="str">
        <f>IF(I582="","",_xlfn.XLOOKUP($I582,各类选项!$N$2:$N$22,各类选项!Q$2:Q$22))</f>
        <v/>
      </c>
      <c r="AD582" s="126"/>
      <c r="AE582" s="127"/>
      <c r="AF582" s="128"/>
      <c r="AG582" s="128"/>
      <c r="AH582" s="128"/>
      <c r="AI582" s="128"/>
      <c r="AJ582" s="128"/>
      <c r="AK582" s="126" t="str">
        <f>IF(I582="","",_xlfn.XLOOKUP($I582,各类选项!$N$2:$N$22,各类选项!R$2:R$22))</f>
        <v/>
      </c>
      <c r="AL582" s="126"/>
      <c r="AM582" s="129"/>
      <c r="AN582" s="130"/>
      <c r="AO582" s="130"/>
      <c r="AP582" s="130"/>
      <c r="AQ582" s="130"/>
      <c r="AR582" s="130"/>
      <c r="AS582" s="126" t="str">
        <f>IF(原始数据!L582="","",原始数据!L582)</f>
        <v/>
      </c>
      <c r="AT582" s="126" t="str">
        <f>IF(原始数据!AZ582="","",原始数据!AZ582)</f>
        <v/>
      </c>
      <c r="AU582" s="131"/>
      <c r="AV582" s="131"/>
      <c r="AW582" s="131"/>
      <c r="AX582" s="131"/>
      <c r="AY582" s="132"/>
      <c r="AZ582" s="133"/>
      <c r="BA582" s="133"/>
      <c r="BB582" s="95"/>
      <c r="BC582" s="95"/>
    </row>
    <row r="583" spans="1:55">
      <c r="A583" s="115">
        <f>输入错误检查!B582+_xlfn.IFS(K583="",0,K583=0,0,K583=1,1)</f>
        <v>0</v>
      </c>
      <c r="C583" s="125" t="str">
        <f>IF(原始数据!B583="","",原始数据!B583)</f>
        <v/>
      </c>
      <c r="D583" s="125" t="str">
        <f>IF(原始数据!C583="","",原始数据!C583)</f>
        <v/>
      </c>
      <c r="E583" s="125" t="str">
        <f>IF(原始数据!D583="","",原始数据!D583)</f>
        <v/>
      </c>
      <c r="F583" s="125" t="str">
        <f>IF(原始数据!E583="","",原始数据!E583)</f>
        <v/>
      </c>
      <c r="G583" s="125" t="str">
        <f>IF(原始数据!F583="","",原始数据!F583)</f>
        <v/>
      </c>
      <c r="H583" s="125">
        <f>IF(原始数据!G583="","",原始数据!G583)</f>
        <v>3</v>
      </c>
      <c r="I583" s="125" t="str">
        <f>原始数据!J583</f>
        <v/>
      </c>
      <c r="J583" s="125" t="str">
        <f>IF((原始数据!V583)="","",4-原始数据!V583)</f>
        <v/>
      </c>
      <c r="K583" s="125" t="str">
        <f t="shared" si="18"/>
        <v/>
      </c>
      <c r="L583" s="125">
        <f t="shared" si="19"/>
        <v>0</v>
      </c>
      <c r="M583" s="126" t="str">
        <f>IF(I583="","",_xlfn.XLOOKUP($I583,各类选项!$N$2:$N$22,各类选项!O$2:O$22))</f>
        <v/>
      </c>
      <c r="N583" s="126"/>
      <c r="O583" s="127"/>
      <c r="P583" s="128"/>
      <c r="Q583" s="128"/>
      <c r="R583" s="128"/>
      <c r="S583" s="128"/>
      <c r="T583" s="128"/>
      <c r="U583" s="126" t="str">
        <f>IF(I583="","",_xlfn.XLOOKUP($I583,各类选项!$N$2:$N$22,各类选项!P$2:P$22))</f>
        <v/>
      </c>
      <c r="V583" s="126"/>
      <c r="W583" s="129"/>
      <c r="X583" s="130"/>
      <c r="Y583" s="130"/>
      <c r="Z583" s="130"/>
      <c r="AA583" s="130"/>
      <c r="AB583" s="130"/>
      <c r="AC583" s="126" t="str">
        <f>IF(I583="","",_xlfn.XLOOKUP($I583,各类选项!$N$2:$N$22,各类选项!Q$2:Q$22))</f>
        <v/>
      </c>
      <c r="AD583" s="126"/>
      <c r="AE583" s="127"/>
      <c r="AF583" s="128"/>
      <c r="AG583" s="128"/>
      <c r="AH583" s="128"/>
      <c r="AI583" s="128"/>
      <c r="AJ583" s="128"/>
      <c r="AK583" s="126" t="str">
        <f>IF(I583="","",_xlfn.XLOOKUP($I583,各类选项!$N$2:$N$22,各类选项!R$2:R$22))</f>
        <v/>
      </c>
      <c r="AL583" s="126"/>
      <c r="AM583" s="129"/>
      <c r="AN583" s="130"/>
      <c r="AO583" s="130"/>
      <c r="AP583" s="130"/>
      <c r="AQ583" s="130"/>
      <c r="AR583" s="130"/>
      <c r="AS583" s="126" t="str">
        <f>IF(原始数据!L583="","",原始数据!L583)</f>
        <v/>
      </c>
      <c r="AT583" s="126" t="str">
        <f>IF(原始数据!AZ583="","",原始数据!AZ583)</f>
        <v/>
      </c>
      <c r="AU583" s="131"/>
      <c r="AV583" s="131"/>
      <c r="AW583" s="131"/>
      <c r="AX583" s="131"/>
      <c r="AY583" s="132"/>
      <c r="AZ583" s="133"/>
      <c r="BA583" s="133"/>
      <c r="BB583" s="95"/>
      <c r="BC583" s="95"/>
    </row>
    <row r="584" spans="1:55">
      <c r="A584" s="115">
        <f>输入错误检查!B583+_xlfn.IFS(K584="",0,K584=0,0,K584=1,1)</f>
        <v>0</v>
      </c>
      <c r="C584" s="125" t="str">
        <f>IF(原始数据!B584="","",原始数据!B584)</f>
        <v/>
      </c>
      <c r="D584" s="125" t="str">
        <f>IF(原始数据!C584="","",原始数据!C584)</f>
        <v/>
      </c>
      <c r="E584" s="125" t="str">
        <f>IF(原始数据!D584="","",原始数据!D584)</f>
        <v/>
      </c>
      <c r="F584" s="125" t="str">
        <f>IF(原始数据!E584="","",原始数据!E584)</f>
        <v/>
      </c>
      <c r="G584" s="125" t="str">
        <f>IF(原始数据!F584="","",原始数据!F584)</f>
        <v/>
      </c>
      <c r="H584" s="125">
        <f>IF(原始数据!G584="","",原始数据!G584)</f>
        <v>3</v>
      </c>
      <c r="I584" s="125" t="str">
        <f>原始数据!J584</f>
        <v/>
      </c>
      <c r="J584" s="125" t="str">
        <f>IF((原始数据!V584)="","",4-原始数据!V584)</f>
        <v/>
      </c>
      <c r="K584" s="125" t="str">
        <f t="shared" si="18"/>
        <v/>
      </c>
      <c r="L584" s="125">
        <f t="shared" si="19"/>
        <v>0</v>
      </c>
      <c r="M584" s="126" t="str">
        <f>IF(I584="","",_xlfn.XLOOKUP($I584,各类选项!$N$2:$N$22,各类选项!O$2:O$22))</f>
        <v/>
      </c>
      <c r="N584" s="126"/>
      <c r="O584" s="127"/>
      <c r="P584" s="128"/>
      <c r="Q584" s="128"/>
      <c r="R584" s="128"/>
      <c r="S584" s="128"/>
      <c r="T584" s="128"/>
      <c r="U584" s="126" t="str">
        <f>IF(I584="","",_xlfn.XLOOKUP($I584,各类选项!$N$2:$N$22,各类选项!P$2:P$22))</f>
        <v/>
      </c>
      <c r="V584" s="126"/>
      <c r="W584" s="129"/>
      <c r="X584" s="130"/>
      <c r="Y584" s="130"/>
      <c r="Z584" s="130"/>
      <c r="AA584" s="130"/>
      <c r="AB584" s="130"/>
      <c r="AC584" s="126" t="str">
        <f>IF(I584="","",_xlfn.XLOOKUP($I584,各类选项!$N$2:$N$22,各类选项!Q$2:Q$22))</f>
        <v/>
      </c>
      <c r="AD584" s="126"/>
      <c r="AE584" s="127"/>
      <c r="AF584" s="128"/>
      <c r="AG584" s="128"/>
      <c r="AH584" s="128"/>
      <c r="AI584" s="128"/>
      <c r="AJ584" s="128"/>
      <c r="AK584" s="126" t="str">
        <f>IF(I584="","",_xlfn.XLOOKUP($I584,各类选项!$N$2:$N$22,各类选项!R$2:R$22))</f>
        <v/>
      </c>
      <c r="AL584" s="126"/>
      <c r="AM584" s="129"/>
      <c r="AN584" s="130"/>
      <c r="AO584" s="130"/>
      <c r="AP584" s="130"/>
      <c r="AQ584" s="130"/>
      <c r="AR584" s="130"/>
      <c r="AS584" s="126" t="str">
        <f>IF(原始数据!L584="","",原始数据!L584)</f>
        <v/>
      </c>
      <c r="AT584" s="126" t="str">
        <f>IF(原始数据!AZ584="","",原始数据!AZ584)</f>
        <v/>
      </c>
      <c r="AU584" s="131"/>
      <c r="AV584" s="131"/>
      <c r="AW584" s="131"/>
      <c r="AX584" s="131"/>
      <c r="AY584" s="132"/>
      <c r="AZ584" s="133"/>
      <c r="BA584" s="133"/>
      <c r="BB584" s="95"/>
      <c r="BC584" s="95"/>
    </row>
    <row r="585" spans="1:55">
      <c r="A585" s="115">
        <f>输入错误检查!B584+_xlfn.IFS(K585="",0,K585=0,0,K585=1,1)</f>
        <v>0</v>
      </c>
      <c r="C585" s="125" t="str">
        <f>IF(原始数据!B585="","",原始数据!B585)</f>
        <v/>
      </c>
      <c r="D585" s="125" t="str">
        <f>IF(原始数据!C585="","",原始数据!C585)</f>
        <v/>
      </c>
      <c r="E585" s="125" t="str">
        <f>IF(原始数据!D585="","",原始数据!D585)</f>
        <v/>
      </c>
      <c r="F585" s="125" t="str">
        <f>IF(原始数据!E585="","",原始数据!E585)</f>
        <v/>
      </c>
      <c r="G585" s="125" t="str">
        <f>IF(原始数据!F585="","",原始数据!F585)</f>
        <v/>
      </c>
      <c r="H585" s="125">
        <f>IF(原始数据!G585="","",原始数据!G585)</f>
        <v>4</v>
      </c>
      <c r="I585" s="125" t="str">
        <f>原始数据!J585</f>
        <v/>
      </c>
      <c r="J585" s="125" t="str">
        <f>IF((原始数据!V585)="","",4-原始数据!V585)</f>
        <v/>
      </c>
      <c r="K585" s="125" t="str">
        <f t="shared" si="18"/>
        <v/>
      </c>
      <c r="L585" s="125">
        <f t="shared" si="19"/>
        <v>0</v>
      </c>
      <c r="M585" s="126" t="str">
        <f>IF(I585="","",_xlfn.XLOOKUP($I585,各类选项!$N$2:$N$22,各类选项!O$2:O$22))</f>
        <v/>
      </c>
      <c r="N585" s="126"/>
      <c r="O585" s="127"/>
      <c r="P585" s="128"/>
      <c r="Q585" s="128"/>
      <c r="R585" s="128"/>
      <c r="S585" s="128"/>
      <c r="T585" s="128"/>
      <c r="U585" s="126" t="str">
        <f>IF(I585="","",_xlfn.XLOOKUP($I585,各类选项!$N$2:$N$22,各类选项!P$2:P$22))</f>
        <v/>
      </c>
      <c r="V585" s="126"/>
      <c r="W585" s="129"/>
      <c r="X585" s="130"/>
      <c r="Y585" s="130"/>
      <c r="Z585" s="130"/>
      <c r="AA585" s="130"/>
      <c r="AB585" s="130"/>
      <c r="AC585" s="126" t="str">
        <f>IF(I585="","",_xlfn.XLOOKUP($I585,各类选项!$N$2:$N$22,各类选项!Q$2:Q$22))</f>
        <v/>
      </c>
      <c r="AD585" s="126"/>
      <c r="AE585" s="127"/>
      <c r="AF585" s="128"/>
      <c r="AG585" s="128"/>
      <c r="AH585" s="128"/>
      <c r="AI585" s="128"/>
      <c r="AJ585" s="128"/>
      <c r="AK585" s="126" t="str">
        <f>IF(I585="","",_xlfn.XLOOKUP($I585,各类选项!$N$2:$N$22,各类选项!R$2:R$22))</f>
        <v/>
      </c>
      <c r="AL585" s="126"/>
      <c r="AM585" s="129"/>
      <c r="AN585" s="130"/>
      <c r="AO585" s="130"/>
      <c r="AP585" s="130"/>
      <c r="AQ585" s="130"/>
      <c r="AR585" s="130"/>
      <c r="AS585" s="126" t="str">
        <f>IF(原始数据!L585="","",原始数据!L585)</f>
        <v/>
      </c>
      <c r="AT585" s="126" t="str">
        <f>IF(原始数据!AZ585="","",原始数据!AZ585)</f>
        <v/>
      </c>
      <c r="AU585" s="131"/>
      <c r="AV585" s="131"/>
      <c r="AW585" s="131"/>
      <c r="AX585" s="131"/>
      <c r="AY585" s="132"/>
      <c r="AZ585" s="133"/>
      <c r="BA585" s="133"/>
      <c r="BB585" s="95"/>
      <c r="BC585" s="95"/>
    </row>
    <row r="586" spans="1:55">
      <c r="A586" s="115">
        <f>输入错误检查!B585+_xlfn.IFS(K586="",0,K586=0,0,K586=1,1)</f>
        <v>0</v>
      </c>
      <c r="C586" s="125" t="str">
        <f>IF(原始数据!B586="","",原始数据!B586)</f>
        <v/>
      </c>
      <c r="D586" s="125" t="str">
        <f>IF(原始数据!C586="","",原始数据!C586)</f>
        <v/>
      </c>
      <c r="E586" s="125" t="str">
        <f>IF(原始数据!D586="","",原始数据!D586)</f>
        <v/>
      </c>
      <c r="F586" s="125" t="str">
        <f>IF(原始数据!E586="","",原始数据!E586)</f>
        <v/>
      </c>
      <c r="G586" s="125" t="str">
        <f>IF(原始数据!F586="","",原始数据!F586)</f>
        <v/>
      </c>
      <c r="H586" s="125">
        <f>IF(原始数据!G586="","",原始数据!G586)</f>
        <v>4</v>
      </c>
      <c r="I586" s="125" t="str">
        <f>原始数据!J586</f>
        <v/>
      </c>
      <c r="J586" s="125" t="str">
        <f>IF((原始数据!V586)="","",4-原始数据!V586)</f>
        <v/>
      </c>
      <c r="K586" s="125" t="str">
        <f t="shared" ref="K586:K649" si="20">IF(J586="","",IF(_xlfn.IFS(L586&gt;2,"人",L586=2,"平",L586&lt;2,"屠")=J586,0,1))</f>
        <v/>
      </c>
      <c r="L586" s="125">
        <f t="shared" ref="L586:L649" si="21">COUNTIF(T586,"出门")+COUNTIF(AB586,"出门")+COUNTIF(AJ586,"出门")+COUNTIF(AR586,"出门")</f>
        <v>0</v>
      </c>
      <c r="M586" s="126" t="str">
        <f>IF(I586="","",_xlfn.XLOOKUP($I586,各类选项!$N$2:$N$22,各类选项!O$2:O$22))</f>
        <v/>
      </c>
      <c r="N586" s="126"/>
      <c r="O586" s="127"/>
      <c r="P586" s="128"/>
      <c r="Q586" s="128"/>
      <c r="R586" s="128"/>
      <c r="S586" s="128"/>
      <c r="T586" s="128"/>
      <c r="U586" s="126" t="str">
        <f>IF(I586="","",_xlfn.XLOOKUP($I586,各类选项!$N$2:$N$22,各类选项!P$2:P$22))</f>
        <v/>
      </c>
      <c r="V586" s="126"/>
      <c r="W586" s="129"/>
      <c r="X586" s="130"/>
      <c r="Y586" s="130"/>
      <c r="Z586" s="130"/>
      <c r="AA586" s="130"/>
      <c r="AB586" s="130"/>
      <c r="AC586" s="126" t="str">
        <f>IF(I586="","",_xlfn.XLOOKUP($I586,各类选项!$N$2:$N$22,各类选项!Q$2:Q$22))</f>
        <v/>
      </c>
      <c r="AD586" s="126"/>
      <c r="AE586" s="127"/>
      <c r="AF586" s="128"/>
      <c r="AG586" s="128"/>
      <c r="AH586" s="128"/>
      <c r="AI586" s="128"/>
      <c r="AJ586" s="128"/>
      <c r="AK586" s="126" t="str">
        <f>IF(I586="","",_xlfn.XLOOKUP($I586,各类选项!$N$2:$N$22,各类选项!R$2:R$22))</f>
        <v/>
      </c>
      <c r="AL586" s="126"/>
      <c r="AM586" s="129"/>
      <c r="AN586" s="130"/>
      <c r="AO586" s="130"/>
      <c r="AP586" s="130"/>
      <c r="AQ586" s="130"/>
      <c r="AR586" s="130"/>
      <c r="AS586" s="126" t="str">
        <f>IF(原始数据!L586="","",原始数据!L586)</f>
        <v/>
      </c>
      <c r="AT586" s="126" t="str">
        <f>IF(原始数据!AZ586="","",原始数据!AZ586)</f>
        <v/>
      </c>
      <c r="AU586" s="131"/>
      <c r="AV586" s="131"/>
      <c r="AW586" s="131"/>
      <c r="AX586" s="131"/>
      <c r="AY586" s="132"/>
      <c r="AZ586" s="133"/>
      <c r="BA586" s="133"/>
      <c r="BB586" s="95"/>
      <c r="BC586" s="95"/>
    </row>
    <row r="587" spans="1:55">
      <c r="A587" s="115">
        <f>输入错误检查!B586+_xlfn.IFS(K587="",0,K587=0,0,K587=1,1)</f>
        <v>0</v>
      </c>
      <c r="C587" s="125" t="str">
        <f>IF(原始数据!B587="","",原始数据!B587)</f>
        <v/>
      </c>
      <c r="D587" s="125" t="str">
        <f>IF(原始数据!C587="","",原始数据!C587)</f>
        <v/>
      </c>
      <c r="E587" s="125" t="str">
        <f>IF(原始数据!D587="","",原始数据!D587)</f>
        <v/>
      </c>
      <c r="F587" s="125" t="str">
        <f>IF(原始数据!E587="","",原始数据!E587)</f>
        <v/>
      </c>
      <c r="G587" s="125" t="str">
        <f>IF(原始数据!F587="","",原始数据!F587)</f>
        <v/>
      </c>
      <c r="H587" s="125">
        <f>IF(原始数据!G587="","",原始数据!G587)</f>
        <v>5</v>
      </c>
      <c r="I587" s="125" t="str">
        <f>原始数据!J587</f>
        <v/>
      </c>
      <c r="J587" s="125" t="str">
        <f>IF((原始数据!V587)="","",4-原始数据!V587)</f>
        <v/>
      </c>
      <c r="K587" s="125" t="str">
        <f t="shared" si="20"/>
        <v/>
      </c>
      <c r="L587" s="125">
        <f t="shared" si="21"/>
        <v>0</v>
      </c>
      <c r="M587" s="126" t="str">
        <f>IF(I587="","",_xlfn.XLOOKUP($I587,各类选项!$N$2:$N$22,各类选项!O$2:O$22))</f>
        <v/>
      </c>
      <c r="N587" s="126"/>
      <c r="O587" s="127"/>
      <c r="P587" s="128"/>
      <c r="Q587" s="128"/>
      <c r="R587" s="128"/>
      <c r="S587" s="128"/>
      <c r="T587" s="128"/>
      <c r="U587" s="126" t="str">
        <f>IF(I587="","",_xlfn.XLOOKUP($I587,各类选项!$N$2:$N$22,各类选项!P$2:P$22))</f>
        <v/>
      </c>
      <c r="V587" s="126"/>
      <c r="W587" s="129"/>
      <c r="X587" s="130"/>
      <c r="Y587" s="130"/>
      <c r="Z587" s="130"/>
      <c r="AA587" s="130"/>
      <c r="AB587" s="130"/>
      <c r="AC587" s="126" t="str">
        <f>IF(I587="","",_xlfn.XLOOKUP($I587,各类选项!$N$2:$N$22,各类选项!Q$2:Q$22))</f>
        <v/>
      </c>
      <c r="AD587" s="126"/>
      <c r="AE587" s="127"/>
      <c r="AF587" s="128"/>
      <c r="AG587" s="128"/>
      <c r="AH587" s="128"/>
      <c r="AI587" s="128"/>
      <c r="AJ587" s="128"/>
      <c r="AK587" s="126" t="str">
        <f>IF(I587="","",_xlfn.XLOOKUP($I587,各类选项!$N$2:$N$22,各类选项!R$2:R$22))</f>
        <v/>
      </c>
      <c r="AL587" s="126"/>
      <c r="AM587" s="129"/>
      <c r="AN587" s="130"/>
      <c r="AO587" s="130"/>
      <c r="AP587" s="130"/>
      <c r="AQ587" s="130"/>
      <c r="AR587" s="130"/>
      <c r="AS587" s="126" t="str">
        <f>IF(原始数据!L587="","",原始数据!L587)</f>
        <v/>
      </c>
      <c r="AT587" s="126" t="str">
        <f>IF(原始数据!AZ587="","",原始数据!AZ587)</f>
        <v/>
      </c>
      <c r="AU587" s="131"/>
      <c r="AV587" s="131"/>
      <c r="AW587" s="131"/>
      <c r="AX587" s="131"/>
      <c r="AY587" s="132"/>
      <c r="AZ587" s="133"/>
      <c r="BA587" s="133"/>
    </row>
    <row r="588" spans="1:55">
      <c r="A588" s="115">
        <f>输入错误检查!B587+_xlfn.IFS(K588="",0,K588=0,0,K588=1,1)</f>
        <v>0</v>
      </c>
      <c r="C588" s="125" t="str">
        <f>IF(原始数据!B588="","",原始数据!B588)</f>
        <v/>
      </c>
      <c r="D588" s="125" t="str">
        <f>IF(原始数据!C588="","",原始数据!C588)</f>
        <v/>
      </c>
      <c r="E588" s="125" t="str">
        <f>IF(原始数据!D588="","",原始数据!D588)</f>
        <v/>
      </c>
      <c r="F588" s="125" t="str">
        <f>IF(原始数据!E588="","",原始数据!E588)</f>
        <v/>
      </c>
      <c r="G588" s="125" t="str">
        <f>IF(原始数据!F588="","",原始数据!F588)</f>
        <v/>
      </c>
      <c r="H588" s="125">
        <f>IF(原始数据!G588="","",原始数据!G588)</f>
        <v>5</v>
      </c>
      <c r="I588" s="125" t="str">
        <f>原始数据!J588</f>
        <v/>
      </c>
      <c r="J588" s="125" t="str">
        <f>IF((原始数据!V588)="","",4-原始数据!V588)</f>
        <v/>
      </c>
      <c r="K588" s="125" t="str">
        <f t="shared" si="20"/>
        <v/>
      </c>
      <c r="L588" s="125">
        <f t="shared" si="21"/>
        <v>0</v>
      </c>
      <c r="M588" s="126" t="str">
        <f>IF(I588="","",_xlfn.XLOOKUP($I588,各类选项!$N$2:$N$22,各类选项!O$2:O$22))</f>
        <v/>
      </c>
      <c r="N588" s="126"/>
      <c r="O588" s="127"/>
      <c r="P588" s="128"/>
      <c r="Q588" s="128"/>
      <c r="R588" s="128"/>
      <c r="S588" s="128"/>
      <c r="T588" s="128"/>
      <c r="U588" s="126" t="str">
        <f>IF(I588="","",_xlfn.XLOOKUP($I588,各类选项!$N$2:$N$22,各类选项!P$2:P$22))</f>
        <v/>
      </c>
      <c r="V588" s="126"/>
      <c r="W588" s="129"/>
      <c r="X588" s="130"/>
      <c r="Y588" s="130"/>
      <c r="Z588" s="130"/>
      <c r="AA588" s="130"/>
      <c r="AB588" s="130"/>
      <c r="AC588" s="126" t="str">
        <f>IF(I588="","",_xlfn.XLOOKUP($I588,各类选项!$N$2:$N$22,各类选项!Q$2:Q$22))</f>
        <v/>
      </c>
      <c r="AD588" s="126"/>
      <c r="AE588" s="127"/>
      <c r="AF588" s="128"/>
      <c r="AG588" s="128"/>
      <c r="AH588" s="128"/>
      <c r="AI588" s="128"/>
      <c r="AJ588" s="128"/>
      <c r="AK588" s="126" t="str">
        <f>IF(I588="","",_xlfn.XLOOKUP($I588,各类选项!$N$2:$N$22,各类选项!R$2:R$22))</f>
        <v/>
      </c>
      <c r="AL588" s="126"/>
      <c r="AM588" s="129"/>
      <c r="AN588" s="130"/>
      <c r="AO588" s="130"/>
      <c r="AP588" s="130"/>
      <c r="AQ588" s="130"/>
      <c r="AR588" s="130"/>
      <c r="AS588" s="126" t="str">
        <f>IF(原始数据!L588="","",原始数据!L588)</f>
        <v/>
      </c>
      <c r="AT588" s="126" t="str">
        <f>IF(原始数据!AZ588="","",原始数据!AZ588)</f>
        <v/>
      </c>
      <c r="AU588" s="131"/>
      <c r="AV588" s="131"/>
      <c r="AW588" s="131"/>
      <c r="AX588" s="131"/>
      <c r="AY588" s="132"/>
      <c r="AZ588" s="133"/>
      <c r="BA588" s="133"/>
    </row>
    <row r="589" spans="1:55">
      <c r="A589" s="115">
        <f>输入错误检查!B588+_xlfn.IFS(K589="",0,K589=0,0,K589=1,1)</f>
        <v>0</v>
      </c>
      <c r="C589" s="125" t="str">
        <f>IF(原始数据!B589="","",原始数据!B589)</f>
        <v/>
      </c>
      <c r="D589" s="125" t="str">
        <f>IF(原始数据!C589="","",原始数据!C589)</f>
        <v/>
      </c>
      <c r="E589" s="125" t="str">
        <f>IF(原始数据!D589="","",原始数据!D589)</f>
        <v/>
      </c>
      <c r="F589" s="125" t="str">
        <f>IF(原始数据!E589="","",原始数据!E589)</f>
        <v/>
      </c>
      <c r="G589" s="125" t="str">
        <f>IF(原始数据!F589="","",原始数据!F589)</f>
        <v/>
      </c>
      <c r="H589" s="125" t="str">
        <f>IF(原始数据!G589="","",原始数据!G589)</f>
        <v>加</v>
      </c>
      <c r="I589" s="125" t="str">
        <f>原始数据!J589</f>
        <v/>
      </c>
      <c r="J589" s="125" t="str">
        <f>IF((原始数据!V589)="","",4-原始数据!V589)</f>
        <v/>
      </c>
      <c r="K589" s="125" t="str">
        <f t="shared" si="20"/>
        <v/>
      </c>
      <c r="L589" s="125">
        <f t="shared" si="21"/>
        <v>0</v>
      </c>
      <c r="M589" s="126" t="str">
        <f>IF(I589="","",_xlfn.XLOOKUP($I589,各类选项!$N$2:$N$22,各类选项!O$2:O$22))</f>
        <v/>
      </c>
      <c r="N589" s="126"/>
      <c r="O589" s="127"/>
      <c r="P589" s="128"/>
      <c r="Q589" s="128"/>
      <c r="R589" s="128"/>
      <c r="S589" s="128"/>
      <c r="T589" s="128"/>
      <c r="U589" s="126" t="str">
        <f>IF(I589="","",_xlfn.XLOOKUP($I589,各类选项!$N$2:$N$22,各类选项!P$2:P$22))</f>
        <v/>
      </c>
      <c r="V589" s="126"/>
      <c r="W589" s="129"/>
      <c r="X589" s="130"/>
      <c r="Y589" s="130"/>
      <c r="Z589" s="130"/>
      <c r="AA589" s="130"/>
      <c r="AB589" s="130"/>
      <c r="AC589" s="126" t="str">
        <f>IF(I589="","",_xlfn.XLOOKUP($I589,各类选项!$N$2:$N$22,各类选项!Q$2:Q$22))</f>
        <v/>
      </c>
      <c r="AD589" s="126"/>
      <c r="AE589" s="127"/>
      <c r="AF589" s="128"/>
      <c r="AG589" s="128"/>
      <c r="AH589" s="128"/>
      <c r="AI589" s="128"/>
      <c r="AJ589" s="128"/>
      <c r="AK589" s="126" t="str">
        <f>IF(I589="","",_xlfn.XLOOKUP($I589,各类选项!$N$2:$N$22,各类选项!R$2:R$22))</f>
        <v/>
      </c>
      <c r="AL589" s="126"/>
      <c r="AM589" s="129"/>
      <c r="AN589" s="130"/>
      <c r="AO589" s="130"/>
      <c r="AP589" s="130"/>
      <c r="AQ589" s="130"/>
      <c r="AR589" s="130"/>
      <c r="AS589" s="126" t="str">
        <f>IF(原始数据!L589="","",原始数据!L589)</f>
        <v/>
      </c>
      <c r="AT589" s="126" t="str">
        <f>IF(原始数据!AZ589="","",原始数据!AZ589)</f>
        <v/>
      </c>
      <c r="AU589" s="131"/>
      <c r="AV589" s="131"/>
      <c r="AW589" s="131"/>
      <c r="AX589" s="131"/>
      <c r="AY589" s="132"/>
      <c r="AZ589" s="133"/>
      <c r="BA589" s="133"/>
    </row>
    <row r="590" spans="1:55">
      <c r="A590" s="115">
        <f>输入错误检查!B589+_xlfn.IFS(K590="",0,K590=0,0,K590=1,1)</f>
        <v>0</v>
      </c>
      <c r="C590" s="125" t="str">
        <f>IF(原始数据!B590="","",原始数据!B590)</f>
        <v/>
      </c>
      <c r="D590" s="125" t="str">
        <f>IF(原始数据!C590="","",原始数据!C590)</f>
        <v/>
      </c>
      <c r="E590" s="125" t="str">
        <f>IF(原始数据!D590="","",原始数据!D590)</f>
        <v/>
      </c>
      <c r="F590" s="125" t="str">
        <f>IF(原始数据!E590="","",原始数据!E590)</f>
        <v/>
      </c>
      <c r="G590" s="125" t="str">
        <f>IF(原始数据!F590="","",原始数据!F590)</f>
        <v/>
      </c>
      <c r="H590" s="125" t="str">
        <f>IF(原始数据!G590="","",原始数据!G590)</f>
        <v>加</v>
      </c>
      <c r="I590" s="125" t="str">
        <f>原始数据!J590</f>
        <v/>
      </c>
      <c r="J590" s="125" t="str">
        <f>IF((原始数据!V590)="","",4-原始数据!V590)</f>
        <v/>
      </c>
      <c r="K590" s="125" t="str">
        <f t="shared" si="20"/>
        <v/>
      </c>
      <c r="L590" s="125">
        <f t="shared" si="21"/>
        <v>0</v>
      </c>
      <c r="M590" s="126" t="str">
        <f>IF(I590="","",_xlfn.XLOOKUP($I590,各类选项!$N$2:$N$22,各类选项!O$2:O$22))</f>
        <v/>
      </c>
      <c r="N590" s="126"/>
      <c r="O590" s="127"/>
      <c r="P590" s="128"/>
      <c r="Q590" s="128"/>
      <c r="R590" s="128"/>
      <c r="S590" s="128"/>
      <c r="T590" s="128"/>
      <c r="U590" s="126" t="str">
        <f>IF(I590="","",_xlfn.XLOOKUP($I590,各类选项!$N$2:$N$22,各类选项!P$2:P$22))</f>
        <v/>
      </c>
      <c r="V590" s="126"/>
      <c r="W590" s="129"/>
      <c r="X590" s="130"/>
      <c r="Y590" s="130"/>
      <c r="Z590" s="130"/>
      <c r="AA590" s="130"/>
      <c r="AB590" s="130"/>
      <c r="AC590" s="126" t="str">
        <f>IF(I590="","",_xlfn.XLOOKUP($I590,各类选项!$N$2:$N$22,各类选项!Q$2:Q$22))</f>
        <v/>
      </c>
      <c r="AD590" s="126"/>
      <c r="AE590" s="127"/>
      <c r="AF590" s="128"/>
      <c r="AG590" s="128"/>
      <c r="AH590" s="128"/>
      <c r="AI590" s="128"/>
      <c r="AJ590" s="128"/>
      <c r="AK590" s="126" t="str">
        <f>IF(I590="","",_xlfn.XLOOKUP($I590,各类选项!$N$2:$N$22,各类选项!R$2:R$22))</f>
        <v/>
      </c>
      <c r="AL590" s="126"/>
      <c r="AM590" s="129"/>
      <c r="AN590" s="130"/>
      <c r="AO590" s="130"/>
      <c r="AP590" s="130"/>
      <c r="AQ590" s="130"/>
      <c r="AR590" s="130"/>
      <c r="AS590" s="126" t="str">
        <f>IF(原始数据!L590="","",原始数据!L590)</f>
        <v/>
      </c>
      <c r="AT590" s="126" t="str">
        <f>IF(原始数据!AZ590="","",原始数据!AZ590)</f>
        <v/>
      </c>
      <c r="AU590" s="131"/>
      <c r="AV590" s="131"/>
      <c r="AW590" s="131"/>
      <c r="AX590" s="131"/>
      <c r="AY590" s="132"/>
      <c r="AZ590" s="133"/>
      <c r="BA590" s="133"/>
    </row>
    <row r="591" spans="1:55">
      <c r="A591" s="115">
        <f>输入错误检查!B590+_xlfn.IFS(K591="",0,K591=0,0,K591=1,1)</f>
        <v>0</v>
      </c>
      <c r="C591" s="125" t="str">
        <f>IF(原始数据!B591="","",原始数据!B591)</f>
        <v/>
      </c>
      <c r="D591" s="125" t="str">
        <f>IF(原始数据!C591="","",原始数据!C591)</f>
        <v/>
      </c>
      <c r="E591" s="125" t="str">
        <f>IF(原始数据!D591="","",原始数据!D591)</f>
        <v/>
      </c>
      <c r="F591" s="125" t="str">
        <f>IF(原始数据!E591="","",原始数据!E591)</f>
        <v/>
      </c>
      <c r="G591" s="125" t="str">
        <f>IF(原始数据!F591="","",原始数据!F591)</f>
        <v/>
      </c>
      <c r="H591" s="125">
        <f>IF(原始数据!G591="","",原始数据!G591)</f>
        <v>1</v>
      </c>
      <c r="I591" s="125" t="str">
        <f>原始数据!J591</f>
        <v/>
      </c>
      <c r="J591" s="125" t="str">
        <f>IF((原始数据!V591)="","",4-原始数据!V591)</f>
        <v/>
      </c>
      <c r="K591" s="125" t="str">
        <f t="shared" si="20"/>
        <v/>
      </c>
      <c r="L591" s="125">
        <f t="shared" si="21"/>
        <v>0</v>
      </c>
      <c r="M591" s="126" t="str">
        <f>IF(I591="","",_xlfn.XLOOKUP($I591,各类选项!$N$2:$N$22,各类选项!O$2:O$22))</f>
        <v/>
      </c>
      <c r="N591" s="139"/>
      <c r="O591" s="129"/>
      <c r="P591" s="130"/>
      <c r="Q591" s="130"/>
      <c r="R591" s="130"/>
      <c r="S591" s="130"/>
      <c r="T591" s="130"/>
      <c r="U591" s="126" t="str">
        <f>IF(I591="","",_xlfn.XLOOKUP($I591,各类选项!$N$2:$N$22,各类选项!P$2:P$22))</f>
        <v/>
      </c>
      <c r="V591" s="139"/>
      <c r="W591" s="127"/>
      <c r="X591" s="128"/>
      <c r="Y591" s="128"/>
      <c r="Z591" s="128"/>
      <c r="AA591" s="128"/>
      <c r="AB591" s="128"/>
      <c r="AC591" s="126" t="str">
        <f>IF(I591="","",_xlfn.XLOOKUP($I591,各类选项!$N$2:$N$22,各类选项!Q$2:Q$22))</f>
        <v/>
      </c>
      <c r="AD591" s="139"/>
      <c r="AE591" s="129"/>
      <c r="AF591" s="130"/>
      <c r="AG591" s="130"/>
      <c r="AH591" s="130"/>
      <c r="AI591" s="130"/>
      <c r="AJ591" s="130"/>
      <c r="AK591" s="126" t="str">
        <f>IF(I591="","",_xlfn.XLOOKUP($I591,各类选项!$N$2:$N$22,各类选项!R$2:R$22))</f>
        <v/>
      </c>
      <c r="AL591" s="139"/>
      <c r="AM591" s="127"/>
      <c r="AN591" s="128"/>
      <c r="AO591" s="128"/>
      <c r="AP591" s="128"/>
      <c r="AQ591" s="128"/>
      <c r="AR591" s="128"/>
      <c r="AS591" s="126" t="str">
        <f>IF(原始数据!L591="","",原始数据!L591)</f>
        <v/>
      </c>
      <c r="AT591" s="126" t="str">
        <f>IF(原始数据!AZ591="","",原始数据!AZ591)</f>
        <v/>
      </c>
      <c r="AU591" s="137"/>
      <c r="AV591" s="137"/>
      <c r="AW591" s="137"/>
      <c r="AX591" s="137"/>
      <c r="AY591" s="138"/>
      <c r="AZ591" s="133"/>
      <c r="BA591" s="133"/>
      <c r="BB591" s="134"/>
      <c r="BC591" s="134"/>
    </row>
    <row r="592" spans="1:55">
      <c r="A592" s="115">
        <f>输入错误检查!B591+_xlfn.IFS(K592="",0,K592=0,0,K592=1,1)</f>
        <v>0</v>
      </c>
      <c r="C592" s="125" t="str">
        <f>IF(原始数据!B592="","",原始数据!B592)</f>
        <v/>
      </c>
      <c r="D592" s="125" t="str">
        <f>IF(原始数据!C592="","",原始数据!C592)</f>
        <v/>
      </c>
      <c r="E592" s="125" t="str">
        <f>IF(原始数据!D592="","",原始数据!D592)</f>
        <v/>
      </c>
      <c r="F592" s="125" t="str">
        <f>IF(原始数据!E592="","",原始数据!E592)</f>
        <v/>
      </c>
      <c r="G592" s="125" t="str">
        <f>IF(原始数据!F592="","",原始数据!F592)</f>
        <v/>
      </c>
      <c r="H592" s="125">
        <f>IF(原始数据!G592="","",原始数据!G592)</f>
        <v>1</v>
      </c>
      <c r="I592" s="125" t="str">
        <f>原始数据!J592</f>
        <v/>
      </c>
      <c r="J592" s="125" t="str">
        <f>IF((原始数据!V592)="","",4-原始数据!V592)</f>
        <v/>
      </c>
      <c r="K592" s="125" t="str">
        <f t="shared" si="20"/>
        <v/>
      </c>
      <c r="L592" s="125">
        <f t="shared" si="21"/>
        <v>0</v>
      </c>
      <c r="M592" s="126" t="str">
        <f>IF(I592="","",_xlfn.XLOOKUP($I592,各类选项!$N$2:$N$22,各类选项!O$2:O$22))</f>
        <v/>
      </c>
      <c r="N592" s="139"/>
      <c r="O592" s="129"/>
      <c r="P592" s="130"/>
      <c r="Q592" s="130"/>
      <c r="R592" s="130"/>
      <c r="S592" s="130"/>
      <c r="T592" s="130"/>
      <c r="U592" s="126" t="str">
        <f>IF(I592="","",_xlfn.XLOOKUP($I592,各类选项!$N$2:$N$22,各类选项!P$2:P$22))</f>
        <v/>
      </c>
      <c r="V592" s="139"/>
      <c r="W592" s="127"/>
      <c r="X592" s="128"/>
      <c r="Y592" s="128"/>
      <c r="Z592" s="128"/>
      <c r="AA592" s="128"/>
      <c r="AB592" s="128"/>
      <c r="AC592" s="126" t="str">
        <f>IF(I592="","",_xlfn.XLOOKUP($I592,各类选项!$N$2:$N$22,各类选项!Q$2:Q$22))</f>
        <v/>
      </c>
      <c r="AD592" s="139"/>
      <c r="AE592" s="129"/>
      <c r="AF592" s="130"/>
      <c r="AG592" s="130"/>
      <c r="AH592" s="130"/>
      <c r="AI592" s="130"/>
      <c r="AJ592" s="130"/>
      <c r="AK592" s="126" t="str">
        <f>IF(I592="","",_xlfn.XLOOKUP($I592,各类选项!$N$2:$N$22,各类选项!R$2:R$22))</f>
        <v/>
      </c>
      <c r="AL592" s="139"/>
      <c r="AM592" s="127"/>
      <c r="AN592" s="128"/>
      <c r="AO592" s="128"/>
      <c r="AP592" s="128"/>
      <c r="AQ592" s="128"/>
      <c r="AR592" s="128"/>
      <c r="AS592" s="126" t="str">
        <f>IF(原始数据!L592="","",原始数据!L592)</f>
        <v/>
      </c>
      <c r="AT592" s="126" t="str">
        <f>IF(原始数据!AZ592="","",原始数据!AZ592)</f>
        <v/>
      </c>
      <c r="AU592" s="137"/>
      <c r="AV592" s="137"/>
      <c r="AW592" s="137"/>
      <c r="AX592" s="137"/>
      <c r="AY592" s="138"/>
      <c r="AZ592" s="133"/>
      <c r="BA592" s="133"/>
      <c r="BB592" s="95"/>
      <c r="BC592" s="95"/>
    </row>
    <row r="593" spans="1:55">
      <c r="A593" s="115">
        <f>输入错误检查!B592+_xlfn.IFS(K593="",0,K593=0,0,K593=1,1)</f>
        <v>0</v>
      </c>
      <c r="C593" s="125" t="str">
        <f>IF(原始数据!B593="","",原始数据!B593)</f>
        <v/>
      </c>
      <c r="D593" s="125" t="str">
        <f>IF(原始数据!C593="","",原始数据!C593)</f>
        <v/>
      </c>
      <c r="E593" s="125" t="str">
        <f>IF(原始数据!D593="","",原始数据!D593)</f>
        <v/>
      </c>
      <c r="F593" s="125" t="str">
        <f>IF(原始数据!E593="","",原始数据!E593)</f>
        <v/>
      </c>
      <c r="G593" s="125" t="str">
        <f>IF(原始数据!F593="","",原始数据!F593)</f>
        <v/>
      </c>
      <c r="H593" s="125">
        <f>IF(原始数据!G593="","",原始数据!G593)</f>
        <v>2</v>
      </c>
      <c r="I593" s="125" t="str">
        <f>原始数据!J593</f>
        <v/>
      </c>
      <c r="J593" s="125" t="str">
        <f>IF((原始数据!V593)="","",4-原始数据!V593)</f>
        <v/>
      </c>
      <c r="K593" s="125" t="str">
        <f t="shared" si="20"/>
        <v/>
      </c>
      <c r="L593" s="125">
        <f t="shared" si="21"/>
        <v>0</v>
      </c>
      <c r="M593" s="126" t="str">
        <f>IF(I593="","",_xlfn.XLOOKUP($I593,各类选项!$N$2:$N$22,各类选项!O$2:O$22))</f>
        <v/>
      </c>
      <c r="N593" s="139"/>
      <c r="O593" s="129"/>
      <c r="P593" s="130"/>
      <c r="Q593" s="130"/>
      <c r="R593" s="130"/>
      <c r="S593" s="130"/>
      <c r="T593" s="130"/>
      <c r="U593" s="126" t="str">
        <f>IF(I593="","",_xlfn.XLOOKUP($I593,各类选项!$N$2:$N$22,各类选项!P$2:P$22))</f>
        <v/>
      </c>
      <c r="V593" s="139"/>
      <c r="W593" s="127"/>
      <c r="X593" s="128"/>
      <c r="Y593" s="128"/>
      <c r="Z593" s="128"/>
      <c r="AA593" s="128"/>
      <c r="AB593" s="128"/>
      <c r="AC593" s="126" t="str">
        <f>IF(I593="","",_xlfn.XLOOKUP($I593,各类选项!$N$2:$N$22,各类选项!Q$2:Q$22))</f>
        <v/>
      </c>
      <c r="AD593" s="139"/>
      <c r="AE593" s="129"/>
      <c r="AF593" s="130"/>
      <c r="AG593" s="130"/>
      <c r="AH593" s="130"/>
      <c r="AI593" s="130"/>
      <c r="AJ593" s="130"/>
      <c r="AK593" s="126" t="str">
        <f>IF(I593="","",_xlfn.XLOOKUP($I593,各类选项!$N$2:$N$22,各类选项!R$2:R$22))</f>
        <v/>
      </c>
      <c r="AL593" s="139"/>
      <c r="AM593" s="127"/>
      <c r="AN593" s="128"/>
      <c r="AO593" s="128"/>
      <c r="AP593" s="128"/>
      <c r="AQ593" s="128"/>
      <c r="AR593" s="128"/>
      <c r="AS593" s="126" t="str">
        <f>IF(原始数据!L593="","",原始数据!L593)</f>
        <v/>
      </c>
      <c r="AT593" s="126" t="str">
        <f>IF(原始数据!AZ593="","",原始数据!AZ593)</f>
        <v/>
      </c>
      <c r="AU593" s="137"/>
      <c r="AV593" s="137"/>
      <c r="AW593" s="137"/>
      <c r="AX593" s="137"/>
      <c r="AY593" s="138"/>
      <c r="AZ593" s="133"/>
      <c r="BA593" s="133"/>
      <c r="BB593" s="95"/>
      <c r="BC593" s="95"/>
    </row>
    <row r="594" spans="1:55">
      <c r="A594" s="115">
        <f>输入错误检查!B593+_xlfn.IFS(K594="",0,K594=0,0,K594=1,1)</f>
        <v>0</v>
      </c>
      <c r="C594" s="125" t="str">
        <f>IF(原始数据!B594="","",原始数据!B594)</f>
        <v/>
      </c>
      <c r="D594" s="125" t="str">
        <f>IF(原始数据!C594="","",原始数据!C594)</f>
        <v/>
      </c>
      <c r="E594" s="125" t="str">
        <f>IF(原始数据!D594="","",原始数据!D594)</f>
        <v/>
      </c>
      <c r="F594" s="125" t="str">
        <f>IF(原始数据!E594="","",原始数据!E594)</f>
        <v/>
      </c>
      <c r="G594" s="125" t="str">
        <f>IF(原始数据!F594="","",原始数据!F594)</f>
        <v/>
      </c>
      <c r="H594" s="125">
        <f>IF(原始数据!G594="","",原始数据!G594)</f>
        <v>2</v>
      </c>
      <c r="I594" s="125" t="str">
        <f>原始数据!J594</f>
        <v/>
      </c>
      <c r="J594" s="125" t="str">
        <f>IF((原始数据!V594)="","",4-原始数据!V594)</f>
        <v/>
      </c>
      <c r="K594" s="125" t="str">
        <f t="shared" si="20"/>
        <v/>
      </c>
      <c r="L594" s="125">
        <f t="shared" si="21"/>
        <v>0</v>
      </c>
      <c r="M594" s="126" t="str">
        <f>IF(I594="","",_xlfn.XLOOKUP($I594,各类选项!$N$2:$N$22,各类选项!O$2:O$22))</f>
        <v/>
      </c>
      <c r="N594" s="139"/>
      <c r="O594" s="129"/>
      <c r="P594" s="130"/>
      <c r="Q594" s="130"/>
      <c r="R594" s="130"/>
      <c r="S594" s="130"/>
      <c r="T594" s="130"/>
      <c r="U594" s="126" t="str">
        <f>IF(I594="","",_xlfn.XLOOKUP($I594,各类选项!$N$2:$N$22,各类选项!P$2:P$22))</f>
        <v/>
      </c>
      <c r="V594" s="139"/>
      <c r="W594" s="127"/>
      <c r="X594" s="128"/>
      <c r="Y594" s="128"/>
      <c r="Z594" s="128"/>
      <c r="AA594" s="128"/>
      <c r="AB594" s="128"/>
      <c r="AC594" s="126" t="str">
        <f>IF(I594="","",_xlfn.XLOOKUP($I594,各类选项!$N$2:$N$22,各类选项!Q$2:Q$22))</f>
        <v/>
      </c>
      <c r="AD594" s="139"/>
      <c r="AE594" s="129"/>
      <c r="AF594" s="130"/>
      <c r="AG594" s="130"/>
      <c r="AH594" s="130"/>
      <c r="AI594" s="130"/>
      <c r="AJ594" s="130"/>
      <c r="AK594" s="126" t="str">
        <f>IF(I594="","",_xlfn.XLOOKUP($I594,各类选项!$N$2:$N$22,各类选项!R$2:R$22))</f>
        <v/>
      </c>
      <c r="AL594" s="139"/>
      <c r="AM594" s="127"/>
      <c r="AN594" s="128"/>
      <c r="AO594" s="128"/>
      <c r="AP594" s="128"/>
      <c r="AQ594" s="128"/>
      <c r="AR594" s="128"/>
      <c r="AS594" s="126" t="str">
        <f>IF(原始数据!L594="","",原始数据!L594)</f>
        <v/>
      </c>
      <c r="AT594" s="126" t="str">
        <f>IF(原始数据!AZ594="","",原始数据!AZ594)</f>
        <v/>
      </c>
      <c r="AU594" s="137"/>
      <c r="AV594" s="137"/>
      <c r="AW594" s="137"/>
      <c r="AX594" s="137"/>
      <c r="AY594" s="138"/>
      <c r="AZ594" s="133"/>
      <c r="BA594" s="133"/>
      <c r="BB594" s="95"/>
      <c r="BC594" s="95"/>
    </row>
    <row r="595" spans="1:55">
      <c r="A595" s="115">
        <f>输入错误检查!B594+_xlfn.IFS(K595="",0,K595=0,0,K595=1,1)</f>
        <v>0</v>
      </c>
      <c r="C595" s="125" t="str">
        <f>IF(原始数据!B595="","",原始数据!B595)</f>
        <v/>
      </c>
      <c r="D595" s="125" t="str">
        <f>IF(原始数据!C595="","",原始数据!C595)</f>
        <v/>
      </c>
      <c r="E595" s="125" t="str">
        <f>IF(原始数据!D595="","",原始数据!D595)</f>
        <v/>
      </c>
      <c r="F595" s="125" t="str">
        <f>IF(原始数据!E595="","",原始数据!E595)</f>
        <v/>
      </c>
      <c r="G595" s="125" t="str">
        <f>IF(原始数据!F595="","",原始数据!F595)</f>
        <v/>
      </c>
      <c r="H595" s="125">
        <f>IF(原始数据!G595="","",原始数据!G595)</f>
        <v>3</v>
      </c>
      <c r="I595" s="125" t="str">
        <f>原始数据!J595</f>
        <v/>
      </c>
      <c r="J595" s="125" t="str">
        <f>IF((原始数据!V595)="","",4-原始数据!V595)</f>
        <v/>
      </c>
      <c r="K595" s="125" t="str">
        <f t="shared" si="20"/>
        <v/>
      </c>
      <c r="L595" s="125">
        <f t="shared" si="21"/>
        <v>0</v>
      </c>
      <c r="M595" s="126" t="str">
        <f>IF(I595="","",_xlfn.XLOOKUP($I595,各类选项!$N$2:$N$22,各类选项!O$2:O$22))</f>
        <v/>
      </c>
      <c r="N595" s="139"/>
      <c r="O595" s="129"/>
      <c r="P595" s="130"/>
      <c r="Q595" s="130"/>
      <c r="R595" s="130"/>
      <c r="S595" s="130"/>
      <c r="T595" s="130"/>
      <c r="U595" s="126" t="str">
        <f>IF(I595="","",_xlfn.XLOOKUP($I595,各类选项!$N$2:$N$22,各类选项!P$2:P$22))</f>
        <v/>
      </c>
      <c r="V595" s="139"/>
      <c r="W595" s="127"/>
      <c r="X595" s="128"/>
      <c r="Y595" s="128"/>
      <c r="Z595" s="128"/>
      <c r="AA595" s="128"/>
      <c r="AB595" s="128"/>
      <c r="AC595" s="126" t="str">
        <f>IF(I595="","",_xlfn.XLOOKUP($I595,各类选项!$N$2:$N$22,各类选项!Q$2:Q$22))</f>
        <v/>
      </c>
      <c r="AD595" s="139"/>
      <c r="AE595" s="129"/>
      <c r="AF595" s="130"/>
      <c r="AG595" s="130"/>
      <c r="AH595" s="130"/>
      <c r="AI595" s="130"/>
      <c r="AJ595" s="130"/>
      <c r="AK595" s="126" t="str">
        <f>IF(I595="","",_xlfn.XLOOKUP($I595,各类选项!$N$2:$N$22,各类选项!R$2:R$22))</f>
        <v/>
      </c>
      <c r="AL595" s="139"/>
      <c r="AM595" s="127"/>
      <c r="AN595" s="128"/>
      <c r="AO595" s="128"/>
      <c r="AP595" s="128"/>
      <c r="AQ595" s="128"/>
      <c r="AR595" s="128"/>
      <c r="AS595" s="126" t="str">
        <f>IF(原始数据!L595="","",原始数据!L595)</f>
        <v/>
      </c>
      <c r="AT595" s="126" t="str">
        <f>IF(原始数据!AZ595="","",原始数据!AZ595)</f>
        <v/>
      </c>
      <c r="AU595" s="137"/>
      <c r="AV595" s="137"/>
      <c r="AW595" s="137"/>
      <c r="AX595" s="137"/>
      <c r="AY595" s="138"/>
      <c r="AZ595" s="133"/>
      <c r="BA595" s="133"/>
      <c r="BB595" s="95"/>
      <c r="BC595" s="95"/>
    </row>
    <row r="596" spans="1:55">
      <c r="A596" s="115">
        <f>输入错误检查!B595+_xlfn.IFS(K596="",0,K596=0,0,K596=1,1)</f>
        <v>0</v>
      </c>
      <c r="C596" s="125" t="str">
        <f>IF(原始数据!B596="","",原始数据!B596)</f>
        <v/>
      </c>
      <c r="D596" s="125" t="str">
        <f>IF(原始数据!C596="","",原始数据!C596)</f>
        <v/>
      </c>
      <c r="E596" s="125" t="str">
        <f>IF(原始数据!D596="","",原始数据!D596)</f>
        <v/>
      </c>
      <c r="F596" s="125" t="str">
        <f>IF(原始数据!E596="","",原始数据!E596)</f>
        <v/>
      </c>
      <c r="G596" s="125" t="str">
        <f>IF(原始数据!F596="","",原始数据!F596)</f>
        <v/>
      </c>
      <c r="H596" s="125">
        <f>IF(原始数据!G596="","",原始数据!G596)</f>
        <v>3</v>
      </c>
      <c r="I596" s="125" t="str">
        <f>原始数据!J596</f>
        <v/>
      </c>
      <c r="J596" s="125" t="str">
        <f>IF((原始数据!V596)="","",4-原始数据!V596)</f>
        <v/>
      </c>
      <c r="K596" s="125" t="str">
        <f t="shared" si="20"/>
        <v/>
      </c>
      <c r="L596" s="125">
        <f t="shared" si="21"/>
        <v>0</v>
      </c>
      <c r="M596" s="126" t="str">
        <f>IF(I596="","",_xlfn.XLOOKUP($I596,各类选项!$N$2:$N$22,各类选项!O$2:O$22))</f>
        <v/>
      </c>
      <c r="N596" s="139"/>
      <c r="O596" s="129"/>
      <c r="P596" s="130"/>
      <c r="Q596" s="130"/>
      <c r="R596" s="130"/>
      <c r="S596" s="130"/>
      <c r="T596" s="130"/>
      <c r="U596" s="126" t="str">
        <f>IF(I596="","",_xlfn.XLOOKUP($I596,各类选项!$N$2:$N$22,各类选项!P$2:P$22))</f>
        <v/>
      </c>
      <c r="V596" s="139"/>
      <c r="W596" s="127"/>
      <c r="X596" s="128"/>
      <c r="Y596" s="128"/>
      <c r="Z596" s="128"/>
      <c r="AA596" s="128"/>
      <c r="AB596" s="128"/>
      <c r="AC596" s="126" t="str">
        <f>IF(I596="","",_xlfn.XLOOKUP($I596,各类选项!$N$2:$N$22,各类选项!Q$2:Q$22))</f>
        <v/>
      </c>
      <c r="AD596" s="139"/>
      <c r="AE596" s="129"/>
      <c r="AF596" s="130"/>
      <c r="AG596" s="130"/>
      <c r="AH596" s="130"/>
      <c r="AI596" s="130"/>
      <c r="AJ596" s="130"/>
      <c r="AK596" s="126" t="str">
        <f>IF(I596="","",_xlfn.XLOOKUP($I596,各类选项!$N$2:$N$22,各类选项!R$2:R$22))</f>
        <v/>
      </c>
      <c r="AL596" s="139"/>
      <c r="AM596" s="127"/>
      <c r="AN596" s="128"/>
      <c r="AO596" s="128"/>
      <c r="AP596" s="128"/>
      <c r="AQ596" s="128"/>
      <c r="AR596" s="128"/>
      <c r="AS596" s="126" t="str">
        <f>IF(原始数据!L596="","",原始数据!L596)</f>
        <v/>
      </c>
      <c r="AT596" s="126" t="str">
        <f>IF(原始数据!AZ596="","",原始数据!AZ596)</f>
        <v/>
      </c>
      <c r="AU596" s="137"/>
      <c r="AV596" s="137"/>
      <c r="AW596" s="137"/>
      <c r="AX596" s="137"/>
      <c r="AY596" s="138"/>
      <c r="AZ596" s="133"/>
      <c r="BA596" s="133"/>
      <c r="BB596" s="95"/>
      <c r="BC596" s="95"/>
    </row>
    <row r="597" spans="1:55">
      <c r="A597" s="115">
        <f>输入错误检查!B596+_xlfn.IFS(K597="",0,K597=0,0,K597=1,1)</f>
        <v>0</v>
      </c>
      <c r="C597" s="125" t="str">
        <f>IF(原始数据!B597="","",原始数据!B597)</f>
        <v/>
      </c>
      <c r="D597" s="125" t="str">
        <f>IF(原始数据!C597="","",原始数据!C597)</f>
        <v/>
      </c>
      <c r="E597" s="125" t="str">
        <f>IF(原始数据!D597="","",原始数据!D597)</f>
        <v/>
      </c>
      <c r="F597" s="125" t="str">
        <f>IF(原始数据!E597="","",原始数据!E597)</f>
        <v/>
      </c>
      <c r="G597" s="125" t="str">
        <f>IF(原始数据!F597="","",原始数据!F597)</f>
        <v/>
      </c>
      <c r="H597" s="125">
        <f>IF(原始数据!G597="","",原始数据!G597)</f>
        <v>4</v>
      </c>
      <c r="I597" s="125" t="str">
        <f>原始数据!J597</f>
        <v/>
      </c>
      <c r="J597" s="125" t="str">
        <f>IF((原始数据!V597)="","",4-原始数据!V597)</f>
        <v/>
      </c>
      <c r="K597" s="125" t="str">
        <f t="shared" si="20"/>
        <v/>
      </c>
      <c r="L597" s="125">
        <f t="shared" si="21"/>
        <v>0</v>
      </c>
      <c r="M597" s="126" t="str">
        <f>IF(I597="","",_xlfn.XLOOKUP($I597,各类选项!$N$2:$N$22,各类选项!O$2:O$22))</f>
        <v/>
      </c>
      <c r="N597" s="139"/>
      <c r="O597" s="129"/>
      <c r="P597" s="130"/>
      <c r="Q597" s="130"/>
      <c r="R597" s="130"/>
      <c r="S597" s="130"/>
      <c r="T597" s="130"/>
      <c r="U597" s="126" t="str">
        <f>IF(I597="","",_xlfn.XLOOKUP($I597,各类选项!$N$2:$N$22,各类选项!P$2:P$22))</f>
        <v/>
      </c>
      <c r="V597" s="139"/>
      <c r="W597" s="127"/>
      <c r="X597" s="128"/>
      <c r="Y597" s="128"/>
      <c r="Z597" s="128"/>
      <c r="AA597" s="128"/>
      <c r="AB597" s="128"/>
      <c r="AC597" s="126" t="str">
        <f>IF(I597="","",_xlfn.XLOOKUP($I597,各类选项!$N$2:$N$22,各类选项!Q$2:Q$22))</f>
        <v/>
      </c>
      <c r="AD597" s="139"/>
      <c r="AE597" s="129"/>
      <c r="AF597" s="130"/>
      <c r="AG597" s="130"/>
      <c r="AH597" s="130"/>
      <c r="AI597" s="130"/>
      <c r="AJ597" s="130"/>
      <c r="AK597" s="126" t="str">
        <f>IF(I597="","",_xlfn.XLOOKUP($I597,各类选项!$N$2:$N$22,各类选项!R$2:R$22))</f>
        <v/>
      </c>
      <c r="AL597" s="139"/>
      <c r="AM597" s="127"/>
      <c r="AN597" s="128"/>
      <c r="AO597" s="128"/>
      <c r="AP597" s="128"/>
      <c r="AQ597" s="128"/>
      <c r="AR597" s="128"/>
      <c r="AS597" s="126" t="str">
        <f>IF(原始数据!L597="","",原始数据!L597)</f>
        <v/>
      </c>
      <c r="AT597" s="126" t="str">
        <f>IF(原始数据!AZ597="","",原始数据!AZ597)</f>
        <v/>
      </c>
      <c r="AU597" s="137"/>
      <c r="AV597" s="137"/>
      <c r="AW597" s="137"/>
      <c r="AX597" s="137"/>
      <c r="AY597" s="138"/>
      <c r="AZ597" s="133"/>
      <c r="BA597" s="133"/>
      <c r="BB597" s="95"/>
      <c r="BC597" s="95"/>
    </row>
    <row r="598" spans="1:55">
      <c r="A598" s="115">
        <f>输入错误检查!B597+_xlfn.IFS(K598="",0,K598=0,0,K598=1,1)</f>
        <v>0</v>
      </c>
      <c r="C598" s="125" t="str">
        <f>IF(原始数据!B598="","",原始数据!B598)</f>
        <v/>
      </c>
      <c r="D598" s="125" t="str">
        <f>IF(原始数据!C598="","",原始数据!C598)</f>
        <v/>
      </c>
      <c r="E598" s="125" t="str">
        <f>IF(原始数据!D598="","",原始数据!D598)</f>
        <v/>
      </c>
      <c r="F598" s="125" t="str">
        <f>IF(原始数据!E598="","",原始数据!E598)</f>
        <v/>
      </c>
      <c r="G598" s="125" t="str">
        <f>IF(原始数据!F598="","",原始数据!F598)</f>
        <v/>
      </c>
      <c r="H598" s="125">
        <f>IF(原始数据!G598="","",原始数据!G598)</f>
        <v>4</v>
      </c>
      <c r="I598" s="125" t="str">
        <f>原始数据!J598</f>
        <v/>
      </c>
      <c r="J598" s="125" t="str">
        <f>IF((原始数据!V598)="","",4-原始数据!V598)</f>
        <v/>
      </c>
      <c r="K598" s="125" t="str">
        <f t="shared" si="20"/>
        <v/>
      </c>
      <c r="L598" s="125">
        <f t="shared" si="21"/>
        <v>0</v>
      </c>
      <c r="M598" s="126" t="str">
        <f>IF(I598="","",_xlfn.XLOOKUP($I598,各类选项!$N$2:$N$22,各类选项!O$2:O$22))</f>
        <v/>
      </c>
      <c r="N598" s="139"/>
      <c r="O598" s="129"/>
      <c r="P598" s="130"/>
      <c r="Q598" s="130"/>
      <c r="R598" s="130"/>
      <c r="S598" s="130"/>
      <c r="T598" s="130"/>
      <c r="U598" s="126" t="str">
        <f>IF(I598="","",_xlfn.XLOOKUP($I598,各类选项!$N$2:$N$22,各类选项!P$2:P$22))</f>
        <v/>
      </c>
      <c r="V598" s="139"/>
      <c r="W598" s="127"/>
      <c r="X598" s="128"/>
      <c r="Y598" s="128"/>
      <c r="Z598" s="128"/>
      <c r="AA598" s="128"/>
      <c r="AB598" s="128"/>
      <c r="AC598" s="126" t="str">
        <f>IF(I598="","",_xlfn.XLOOKUP($I598,各类选项!$N$2:$N$22,各类选项!Q$2:Q$22))</f>
        <v/>
      </c>
      <c r="AD598" s="139"/>
      <c r="AE598" s="129"/>
      <c r="AF598" s="130"/>
      <c r="AG598" s="130"/>
      <c r="AH598" s="130"/>
      <c r="AI598" s="130"/>
      <c r="AJ598" s="130"/>
      <c r="AK598" s="126" t="str">
        <f>IF(I598="","",_xlfn.XLOOKUP($I598,各类选项!$N$2:$N$22,各类选项!R$2:R$22))</f>
        <v/>
      </c>
      <c r="AL598" s="139"/>
      <c r="AM598" s="127"/>
      <c r="AN598" s="128"/>
      <c r="AO598" s="128"/>
      <c r="AP598" s="128"/>
      <c r="AQ598" s="128"/>
      <c r="AR598" s="128"/>
      <c r="AS598" s="126" t="str">
        <f>IF(原始数据!L598="","",原始数据!L598)</f>
        <v/>
      </c>
      <c r="AT598" s="126" t="str">
        <f>IF(原始数据!AZ598="","",原始数据!AZ598)</f>
        <v/>
      </c>
      <c r="AU598" s="137"/>
      <c r="AV598" s="137"/>
      <c r="AW598" s="137"/>
      <c r="AX598" s="137"/>
      <c r="AY598" s="138"/>
      <c r="AZ598" s="133"/>
      <c r="BA598" s="133"/>
      <c r="BB598" s="95"/>
      <c r="BC598" s="95"/>
    </row>
    <row r="599" spans="1:55">
      <c r="A599" s="115">
        <f>输入错误检查!B598+_xlfn.IFS(K599="",0,K599=0,0,K599=1,1)</f>
        <v>0</v>
      </c>
      <c r="C599" s="125" t="str">
        <f>IF(原始数据!B599="","",原始数据!B599)</f>
        <v/>
      </c>
      <c r="D599" s="125" t="str">
        <f>IF(原始数据!C599="","",原始数据!C599)</f>
        <v/>
      </c>
      <c r="E599" s="125" t="str">
        <f>IF(原始数据!D599="","",原始数据!D599)</f>
        <v/>
      </c>
      <c r="F599" s="125" t="str">
        <f>IF(原始数据!E599="","",原始数据!E599)</f>
        <v/>
      </c>
      <c r="G599" s="125" t="str">
        <f>IF(原始数据!F599="","",原始数据!F599)</f>
        <v/>
      </c>
      <c r="H599" s="125">
        <f>IF(原始数据!G599="","",原始数据!G599)</f>
        <v>5</v>
      </c>
      <c r="I599" s="125" t="str">
        <f>原始数据!J599</f>
        <v/>
      </c>
      <c r="J599" s="125" t="str">
        <f>IF((原始数据!V599)="","",4-原始数据!V599)</f>
        <v/>
      </c>
      <c r="K599" s="125" t="str">
        <f t="shared" si="20"/>
        <v/>
      </c>
      <c r="L599" s="125">
        <f t="shared" si="21"/>
        <v>0</v>
      </c>
      <c r="M599" s="126" t="str">
        <f>IF(I599="","",_xlfn.XLOOKUP($I599,各类选项!$N$2:$N$22,各类选项!O$2:O$22))</f>
        <v/>
      </c>
      <c r="N599" s="139"/>
      <c r="O599" s="129"/>
      <c r="P599" s="130"/>
      <c r="Q599" s="130"/>
      <c r="R599" s="130"/>
      <c r="S599" s="130"/>
      <c r="T599" s="130"/>
      <c r="U599" s="126" t="str">
        <f>IF(I599="","",_xlfn.XLOOKUP($I599,各类选项!$N$2:$N$22,各类选项!P$2:P$22))</f>
        <v/>
      </c>
      <c r="V599" s="139"/>
      <c r="W599" s="127"/>
      <c r="X599" s="128"/>
      <c r="Y599" s="128"/>
      <c r="Z599" s="128"/>
      <c r="AA599" s="128"/>
      <c r="AB599" s="128"/>
      <c r="AC599" s="126" t="str">
        <f>IF(I599="","",_xlfn.XLOOKUP($I599,各类选项!$N$2:$N$22,各类选项!Q$2:Q$22))</f>
        <v/>
      </c>
      <c r="AD599" s="139"/>
      <c r="AE599" s="129"/>
      <c r="AF599" s="130"/>
      <c r="AG599" s="130"/>
      <c r="AH599" s="130"/>
      <c r="AI599" s="130"/>
      <c r="AJ599" s="130"/>
      <c r="AK599" s="126" t="str">
        <f>IF(I599="","",_xlfn.XLOOKUP($I599,各类选项!$N$2:$N$22,各类选项!R$2:R$22))</f>
        <v/>
      </c>
      <c r="AL599" s="139"/>
      <c r="AM599" s="127"/>
      <c r="AN599" s="128"/>
      <c r="AO599" s="128"/>
      <c r="AP599" s="128"/>
      <c r="AQ599" s="128"/>
      <c r="AR599" s="128"/>
      <c r="AS599" s="126" t="str">
        <f>IF(原始数据!L599="","",原始数据!L599)</f>
        <v/>
      </c>
      <c r="AT599" s="126" t="str">
        <f>IF(原始数据!AZ599="","",原始数据!AZ599)</f>
        <v/>
      </c>
      <c r="AU599" s="137"/>
      <c r="AV599" s="137"/>
      <c r="AW599" s="137"/>
      <c r="AX599" s="137"/>
      <c r="AY599" s="138"/>
      <c r="AZ599" s="133"/>
      <c r="BA599" s="133"/>
    </row>
    <row r="600" spans="1:55">
      <c r="A600" s="115">
        <f>输入错误检查!B599+_xlfn.IFS(K600="",0,K600=0,0,K600=1,1)</f>
        <v>0</v>
      </c>
      <c r="C600" s="125" t="str">
        <f>IF(原始数据!B600="","",原始数据!B600)</f>
        <v/>
      </c>
      <c r="D600" s="125" t="str">
        <f>IF(原始数据!C600="","",原始数据!C600)</f>
        <v/>
      </c>
      <c r="E600" s="125" t="str">
        <f>IF(原始数据!D600="","",原始数据!D600)</f>
        <v/>
      </c>
      <c r="F600" s="125" t="str">
        <f>IF(原始数据!E600="","",原始数据!E600)</f>
        <v/>
      </c>
      <c r="G600" s="125" t="str">
        <f>IF(原始数据!F600="","",原始数据!F600)</f>
        <v/>
      </c>
      <c r="H600" s="125">
        <f>IF(原始数据!G600="","",原始数据!G600)</f>
        <v>5</v>
      </c>
      <c r="I600" s="125" t="str">
        <f>原始数据!J600</f>
        <v/>
      </c>
      <c r="J600" s="125" t="str">
        <f>IF((原始数据!V600)="","",4-原始数据!V600)</f>
        <v/>
      </c>
      <c r="K600" s="125" t="str">
        <f t="shared" si="20"/>
        <v/>
      </c>
      <c r="L600" s="125">
        <f t="shared" si="21"/>
        <v>0</v>
      </c>
      <c r="M600" s="126" t="str">
        <f>IF(I600="","",_xlfn.XLOOKUP($I600,各类选项!$N$2:$N$22,各类选项!O$2:O$22))</f>
        <v/>
      </c>
      <c r="N600" s="139"/>
      <c r="O600" s="129"/>
      <c r="P600" s="130"/>
      <c r="Q600" s="130"/>
      <c r="R600" s="130"/>
      <c r="S600" s="130"/>
      <c r="T600" s="130"/>
      <c r="U600" s="126" t="str">
        <f>IF(I600="","",_xlfn.XLOOKUP($I600,各类选项!$N$2:$N$22,各类选项!P$2:P$22))</f>
        <v/>
      </c>
      <c r="V600" s="139"/>
      <c r="W600" s="127"/>
      <c r="X600" s="128"/>
      <c r="Y600" s="128"/>
      <c r="Z600" s="128"/>
      <c r="AA600" s="128"/>
      <c r="AB600" s="128"/>
      <c r="AC600" s="126" t="str">
        <f>IF(I600="","",_xlfn.XLOOKUP($I600,各类选项!$N$2:$N$22,各类选项!Q$2:Q$22))</f>
        <v/>
      </c>
      <c r="AD600" s="139"/>
      <c r="AE600" s="129"/>
      <c r="AF600" s="130"/>
      <c r="AG600" s="130"/>
      <c r="AH600" s="130"/>
      <c r="AI600" s="130"/>
      <c r="AJ600" s="130"/>
      <c r="AK600" s="126" t="str">
        <f>IF(I600="","",_xlfn.XLOOKUP($I600,各类选项!$N$2:$N$22,各类选项!R$2:R$22))</f>
        <v/>
      </c>
      <c r="AL600" s="139"/>
      <c r="AM600" s="127"/>
      <c r="AN600" s="128"/>
      <c r="AO600" s="128"/>
      <c r="AP600" s="128"/>
      <c r="AQ600" s="128"/>
      <c r="AR600" s="128"/>
      <c r="AS600" s="126" t="str">
        <f>IF(原始数据!L600="","",原始数据!L600)</f>
        <v/>
      </c>
      <c r="AT600" s="126" t="str">
        <f>IF(原始数据!AZ600="","",原始数据!AZ600)</f>
        <v/>
      </c>
      <c r="AU600" s="137"/>
      <c r="AV600" s="137"/>
      <c r="AW600" s="137"/>
      <c r="AX600" s="137"/>
      <c r="AY600" s="138"/>
      <c r="AZ600" s="133"/>
      <c r="BA600" s="133"/>
    </row>
    <row r="601" spans="1:55">
      <c r="A601" s="115">
        <f>输入错误检查!B600+_xlfn.IFS(K601="",0,K601=0,0,K601=1,1)</f>
        <v>0</v>
      </c>
      <c r="C601" s="125" t="str">
        <f>IF(原始数据!B601="","",原始数据!B601)</f>
        <v/>
      </c>
      <c r="D601" s="125" t="str">
        <f>IF(原始数据!C601="","",原始数据!C601)</f>
        <v/>
      </c>
      <c r="E601" s="125" t="str">
        <f>IF(原始数据!D601="","",原始数据!D601)</f>
        <v/>
      </c>
      <c r="F601" s="125" t="str">
        <f>IF(原始数据!E601="","",原始数据!E601)</f>
        <v/>
      </c>
      <c r="G601" s="125" t="str">
        <f>IF(原始数据!F601="","",原始数据!F601)</f>
        <v/>
      </c>
      <c r="H601" s="125" t="str">
        <f>IF(原始数据!G601="","",原始数据!G601)</f>
        <v>加</v>
      </c>
      <c r="I601" s="125" t="str">
        <f>原始数据!J601</f>
        <v/>
      </c>
      <c r="J601" s="125" t="str">
        <f>IF((原始数据!V601)="","",4-原始数据!V601)</f>
        <v/>
      </c>
      <c r="K601" s="125" t="str">
        <f t="shared" si="20"/>
        <v/>
      </c>
      <c r="L601" s="125">
        <f t="shared" si="21"/>
        <v>0</v>
      </c>
      <c r="M601" s="126" t="str">
        <f>IF(I601="","",_xlfn.XLOOKUP($I601,各类选项!$N$2:$N$22,各类选项!O$2:O$22))</f>
        <v/>
      </c>
      <c r="N601" s="139"/>
      <c r="O601" s="129"/>
      <c r="P601" s="130"/>
      <c r="Q601" s="130"/>
      <c r="R601" s="130"/>
      <c r="S601" s="130"/>
      <c r="T601" s="130"/>
      <c r="U601" s="126" t="str">
        <f>IF(I601="","",_xlfn.XLOOKUP($I601,各类选项!$N$2:$N$22,各类选项!P$2:P$22))</f>
        <v/>
      </c>
      <c r="V601" s="139"/>
      <c r="W601" s="127"/>
      <c r="X601" s="128"/>
      <c r="Y601" s="128"/>
      <c r="Z601" s="128"/>
      <c r="AA601" s="128"/>
      <c r="AB601" s="128"/>
      <c r="AC601" s="126" t="str">
        <f>IF(I601="","",_xlfn.XLOOKUP($I601,各类选项!$N$2:$N$22,各类选项!Q$2:Q$22))</f>
        <v/>
      </c>
      <c r="AD601" s="139"/>
      <c r="AE601" s="129"/>
      <c r="AF601" s="130"/>
      <c r="AG601" s="130"/>
      <c r="AH601" s="130"/>
      <c r="AI601" s="130"/>
      <c r="AJ601" s="130"/>
      <c r="AK601" s="126" t="str">
        <f>IF(I601="","",_xlfn.XLOOKUP($I601,各类选项!$N$2:$N$22,各类选项!R$2:R$22))</f>
        <v/>
      </c>
      <c r="AL601" s="139"/>
      <c r="AM601" s="127"/>
      <c r="AN601" s="128"/>
      <c r="AO601" s="128"/>
      <c r="AP601" s="128"/>
      <c r="AQ601" s="128"/>
      <c r="AR601" s="128"/>
      <c r="AS601" s="126" t="str">
        <f>IF(原始数据!L601="","",原始数据!L601)</f>
        <v/>
      </c>
      <c r="AT601" s="126" t="str">
        <f>IF(原始数据!AZ601="","",原始数据!AZ601)</f>
        <v/>
      </c>
      <c r="AU601" s="137"/>
      <c r="AV601" s="137"/>
      <c r="AW601" s="137"/>
      <c r="AX601" s="137"/>
      <c r="AY601" s="138"/>
      <c r="AZ601" s="133"/>
      <c r="BA601" s="133"/>
    </row>
    <row r="602" spans="1:55">
      <c r="A602" s="115">
        <f>输入错误检查!B601+_xlfn.IFS(K602="",0,K602=0,0,K602=1,1)</f>
        <v>0</v>
      </c>
      <c r="C602" s="125" t="str">
        <f>IF(原始数据!B602="","",原始数据!B602)</f>
        <v/>
      </c>
      <c r="D602" s="125" t="str">
        <f>IF(原始数据!C602="","",原始数据!C602)</f>
        <v/>
      </c>
      <c r="E602" s="125" t="str">
        <f>IF(原始数据!D602="","",原始数据!D602)</f>
        <v/>
      </c>
      <c r="F602" s="125" t="str">
        <f>IF(原始数据!E602="","",原始数据!E602)</f>
        <v/>
      </c>
      <c r="G602" s="125" t="str">
        <f>IF(原始数据!F602="","",原始数据!F602)</f>
        <v/>
      </c>
      <c r="H602" s="125" t="str">
        <f>IF(原始数据!G602="","",原始数据!G602)</f>
        <v>加</v>
      </c>
      <c r="I602" s="125" t="str">
        <f>原始数据!J602</f>
        <v/>
      </c>
      <c r="J602" s="125" t="str">
        <f>IF((原始数据!V602)="","",4-原始数据!V602)</f>
        <v/>
      </c>
      <c r="K602" s="125" t="str">
        <f t="shared" si="20"/>
        <v/>
      </c>
      <c r="L602" s="125">
        <f t="shared" si="21"/>
        <v>0</v>
      </c>
      <c r="M602" s="126" t="str">
        <f>IF(I602="","",_xlfn.XLOOKUP($I602,各类选项!$N$2:$N$22,各类选项!O$2:O$22))</f>
        <v/>
      </c>
      <c r="N602" s="139"/>
      <c r="O602" s="129"/>
      <c r="P602" s="130"/>
      <c r="Q602" s="130"/>
      <c r="R602" s="130"/>
      <c r="S602" s="130"/>
      <c r="T602" s="130"/>
      <c r="U602" s="126" t="str">
        <f>IF(I602="","",_xlfn.XLOOKUP($I602,各类选项!$N$2:$N$22,各类选项!P$2:P$22))</f>
        <v/>
      </c>
      <c r="V602" s="139"/>
      <c r="W602" s="127"/>
      <c r="X602" s="128"/>
      <c r="Y602" s="128"/>
      <c r="Z602" s="128"/>
      <c r="AA602" s="128"/>
      <c r="AB602" s="128"/>
      <c r="AC602" s="126" t="str">
        <f>IF(I602="","",_xlfn.XLOOKUP($I602,各类选项!$N$2:$N$22,各类选项!Q$2:Q$22))</f>
        <v/>
      </c>
      <c r="AD602" s="139"/>
      <c r="AE602" s="129"/>
      <c r="AF602" s="130"/>
      <c r="AG602" s="130"/>
      <c r="AH602" s="130"/>
      <c r="AI602" s="130"/>
      <c r="AJ602" s="130"/>
      <c r="AK602" s="126" t="str">
        <f>IF(I602="","",_xlfn.XLOOKUP($I602,各类选项!$N$2:$N$22,各类选项!R$2:R$22))</f>
        <v/>
      </c>
      <c r="AL602" s="139"/>
      <c r="AM602" s="127"/>
      <c r="AN602" s="128"/>
      <c r="AO602" s="128"/>
      <c r="AP602" s="128"/>
      <c r="AQ602" s="128"/>
      <c r="AR602" s="128"/>
      <c r="AS602" s="126" t="str">
        <f>IF(原始数据!L602="","",原始数据!L602)</f>
        <v/>
      </c>
      <c r="AT602" s="126" t="str">
        <f>IF(原始数据!AZ602="","",原始数据!AZ602)</f>
        <v/>
      </c>
      <c r="AU602" s="137"/>
      <c r="AV602" s="137"/>
      <c r="AW602" s="137"/>
      <c r="AX602" s="137"/>
      <c r="AY602" s="138"/>
      <c r="AZ602" s="133"/>
      <c r="BA602" s="133"/>
    </row>
    <row r="603" spans="1:55">
      <c r="A603" s="115">
        <f>输入错误检查!B602+_xlfn.IFS(K603="",0,K603=0,0,K603=1,1)</f>
        <v>0</v>
      </c>
      <c r="C603" s="125" t="str">
        <f>IF(原始数据!B603="","",原始数据!B603)</f>
        <v/>
      </c>
      <c r="D603" s="125" t="str">
        <f>IF(原始数据!C603="","",原始数据!C603)</f>
        <v/>
      </c>
      <c r="E603" s="125" t="str">
        <f>IF(原始数据!D603="","",原始数据!D603)</f>
        <v/>
      </c>
      <c r="F603" s="125" t="str">
        <f>IF(原始数据!E603="","",原始数据!E603)</f>
        <v/>
      </c>
      <c r="G603" s="125" t="str">
        <f>IF(原始数据!F603="","",原始数据!F603)</f>
        <v/>
      </c>
      <c r="H603" s="125">
        <f>IF(原始数据!G603="","",原始数据!G603)</f>
        <v>1</v>
      </c>
      <c r="I603" s="125" t="str">
        <f>原始数据!J603</f>
        <v/>
      </c>
      <c r="J603" s="125" t="str">
        <f>IF((原始数据!V603)="","",4-原始数据!V603)</f>
        <v/>
      </c>
      <c r="K603" s="125" t="str">
        <f t="shared" si="20"/>
        <v/>
      </c>
      <c r="L603" s="125">
        <f t="shared" si="21"/>
        <v>0</v>
      </c>
      <c r="M603" s="126" t="str">
        <f>IF(I603="","",_xlfn.XLOOKUP($I603,各类选项!$N$2:$N$22,各类选项!O$2:O$22))</f>
        <v/>
      </c>
      <c r="N603" s="126"/>
      <c r="O603" s="127"/>
      <c r="P603" s="128"/>
      <c r="Q603" s="128"/>
      <c r="R603" s="128"/>
      <c r="S603" s="128"/>
      <c r="T603" s="128"/>
      <c r="U603" s="126" t="str">
        <f>IF(I603="","",_xlfn.XLOOKUP($I603,各类选项!$N$2:$N$22,各类选项!P$2:P$22))</f>
        <v/>
      </c>
      <c r="V603" s="126"/>
      <c r="W603" s="129"/>
      <c r="X603" s="130"/>
      <c r="Y603" s="130"/>
      <c r="Z603" s="130"/>
      <c r="AA603" s="130"/>
      <c r="AB603" s="130"/>
      <c r="AC603" s="126" t="str">
        <f>IF(I603="","",_xlfn.XLOOKUP($I603,各类选项!$N$2:$N$22,各类选项!Q$2:Q$22))</f>
        <v/>
      </c>
      <c r="AD603" s="126"/>
      <c r="AE603" s="127"/>
      <c r="AF603" s="128"/>
      <c r="AG603" s="128"/>
      <c r="AH603" s="128"/>
      <c r="AI603" s="128"/>
      <c r="AJ603" s="128"/>
      <c r="AK603" s="126" t="str">
        <f>IF(I603="","",_xlfn.XLOOKUP($I603,各类选项!$N$2:$N$22,各类选项!R$2:R$22))</f>
        <v/>
      </c>
      <c r="AL603" s="126"/>
      <c r="AM603" s="129"/>
      <c r="AN603" s="130"/>
      <c r="AO603" s="130"/>
      <c r="AP603" s="130"/>
      <c r="AQ603" s="130"/>
      <c r="AR603" s="130"/>
      <c r="AS603" s="126" t="str">
        <f>IF(原始数据!L603="","",原始数据!L603)</f>
        <v/>
      </c>
      <c r="AT603" s="126" t="str">
        <f>IF(原始数据!AZ603="","",原始数据!AZ603)</f>
        <v/>
      </c>
      <c r="AU603" s="131"/>
      <c r="AV603" s="131"/>
      <c r="AW603" s="131"/>
      <c r="AX603" s="131"/>
      <c r="AY603" s="132"/>
      <c r="AZ603" s="133"/>
      <c r="BA603" s="133"/>
      <c r="BB603" s="134"/>
      <c r="BC603" s="134"/>
    </row>
    <row r="604" spans="1:55">
      <c r="A604" s="115">
        <f>输入错误检查!B603+_xlfn.IFS(K604="",0,K604=0,0,K604=1,1)</f>
        <v>0</v>
      </c>
      <c r="C604" s="125" t="str">
        <f>IF(原始数据!B604="","",原始数据!B604)</f>
        <v/>
      </c>
      <c r="D604" s="125" t="str">
        <f>IF(原始数据!C604="","",原始数据!C604)</f>
        <v/>
      </c>
      <c r="E604" s="125" t="str">
        <f>IF(原始数据!D604="","",原始数据!D604)</f>
        <v/>
      </c>
      <c r="F604" s="125" t="str">
        <f>IF(原始数据!E604="","",原始数据!E604)</f>
        <v/>
      </c>
      <c r="G604" s="125" t="str">
        <f>IF(原始数据!F604="","",原始数据!F604)</f>
        <v/>
      </c>
      <c r="H604" s="125">
        <f>IF(原始数据!G604="","",原始数据!G604)</f>
        <v>1</v>
      </c>
      <c r="I604" s="125" t="str">
        <f>原始数据!J604</f>
        <v/>
      </c>
      <c r="J604" s="125" t="str">
        <f>IF((原始数据!V604)="","",4-原始数据!V604)</f>
        <v/>
      </c>
      <c r="K604" s="125" t="str">
        <f t="shared" si="20"/>
        <v/>
      </c>
      <c r="L604" s="125">
        <f t="shared" si="21"/>
        <v>0</v>
      </c>
      <c r="M604" s="126" t="str">
        <f>IF(I604="","",_xlfn.XLOOKUP($I604,各类选项!$N$2:$N$22,各类选项!O$2:O$22))</f>
        <v/>
      </c>
      <c r="N604" s="126"/>
      <c r="O604" s="127"/>
      <c r="P604" s="128"/>
      <c r="Q604" s="128"/>
      <c r="R604" s="128"/>
      <c r="S604" s="128"/>
      <c r="T604" s="128"/>
      <c r="U604" s="126" t="str">
        <f>IF(I604="","",_xlfn.XLOOKUP($I604,各类选项!$N$2:$N$22,各类选项!P$2:P$22))</f>
        <v/>
      </c>
      <c r="V604" s="126"/>
      <c r="W604" s="129"/>
      <c r="X604" s="130"/>
      <c r="Y604" s="130"/>
      <c r="Z604" s="130"/>
      <c r="AA604" s="130"/>
      <c r="AB604" s="130"/>
      <c r="AC604" s="126" t="str">
        <f>IF(I604="","",_xlfn.XLOOKUP($I604,各类选项!$N$2:$N$22,各类选项!Q$2:Q$22))</f>
        <v/>
      </c>
      <c r="AD604" s="126"/>
      <c r="AE604" s="127"/>
      <c r="AF604" s="128"/>
      <c r="AG604" s="128"/>
      <c r="AH604" s="128"/>
      <c r="AI604" s="128"/>
      <c r="AJ604" s="128"/>
      <c r="AK604" s="126" t="str">
        <f>IF(I604="","",_xlfn.XLOOKUP($I604,各类选项!$N$2:$N$22,各类选项!R$2:R$22))</f>
        <v/>
      </c>
      <c r="AL604" s="126"/>
      <c r="AM604" s="129"/>
      <c r="AN604" s="130"/>
      <c r="AO604" s="130"/>
      <c r="AP604" s="130"/>
      <c r="AQ604" s="130"/>
      <c r="AR604" s="130"/>
      <c r="AS604" s="126" t="str">
        <f>IF(原始数据!L604="","",原始数据!L604)</f>
        <v/>
      </c>
      <c r="AT604" s="126" t="str">
        <f>IF(原始数据!AZ604="","",原始数据!AZ604)</f>
        <v/>
      </c>
      <c r="AU604" s="131"/>
      <c r="AV604" s="131"/>
      <c r="AW604" s="131"/>
      <c r="AX604" s="131"/>
      <c r="AY604" s="132"/>
      <c r="AZ604" s="133"/>
      <c r="BA604" s="133"/>
      <c r="BB604" s="95"/>
      <c r="BC604" s="95"/>
    </row>
    <row r="605" spans="1:55">
      <c r="A605" s="115">
        <f>输入错误检查!B604+_xlfn.IFS(K605="",0,K605=0,0,K605=1,1)</f>
        <v>0</v>
      </c>
      <c r="C605" s="125" t="str">
        <f>IF(原始数据!B605="","",原始数据!B605)</f>
        <v/>
      </c>
      <c r="D605" s="125" t="str">
        <f>IF(原始数据!C605="","",原始数据!C605)</f>
        <v/>
      </c>
      <c r="E605" s="125" t="str">
        <f>IF(原始数据!D605="","",原始数据!D605)</f>
        <v/>
      </c>
      <c r="F605" s="125" t="str">
        <f>IF(原始数据!E605="","",原始数据!E605)</f>
        <v/>
      </c>
      <c r="G605" s="125" t="str">
        <f>IF(原始数据!F605="","",原始数据!F605)</f>
        <v/>
      </c>
      <c r="H605" s="125">
        <f>IF(原始数据!G605="","",原始数据!G605)</f>
        <v>2</v>
      </c>
      <c r="I605" s="125" t="str">
        <f>原始数据!J605</f>
        <v/>
      </c>
      <c r="J605" s="125" t="str">
        <f>IF((原始数据!V605)="","",4-原始数据!V605)</f>
        <v/>
      </c>
      <c r="K605" s="125" t="str">
        <f t="shared" si="20"/>
        <v/>
      </c>
      <c r="L605" s="125">
        <f t="shared" si="21"/>
        <v>0</v>
      </c>
      <c r="M605" s="126" t="str">
        <f>IF(I605="","",_xlfn.XLOOKUP($I605,各类选项!$N$2:$N$22,各类选项!O$2:O$22))</f>
        <v/>
      </c>
      <c r="N605" s="126"/>
      <c r="O605" s="127"/>
      <c r="P605" s="128"/>
      <c r="Q605" s="128"/>
      <c r="R605" s="128"/>
      <c r="S605" s="128"/>
      <c r="T605" s="128"/>
      <c r="U605" s="126" t="str">
        <f>IF(I605="","",_xlfn.XLOOKUP($I605,各类选项!$N$2:$N$22,各类选项!P$2:P$22))</f>
        <v/>
      </c>
      <c r="V605" s="126"/>
      <c r="W605" s="129"/>
      <c r="X605" s="130"/>
      <c r="Y605" s="130"/>
      <c r="Z605" s="130"/>
      <c r="AA605" s="130"/>
      <c r="AB605" s="130"/>
      <c r="AC605" s="126" t="str">
        <f>IF(I605="","",_xlfn.XLOOKUP($I605,各类选项!$N$2:$N$22,各类选项!Q$2:Q$22))</f>
        <v/>
      </c>
      <c r="AD605" s="126"/>
      <c r="AE605" s="127"/>
      <c r="AF605" s="128"/>
      <c r="AG605" s="128"/>
      <c r="AH605" s="128"/>
      <c r="AI605" s="128"/>
      <c r="AJ605" s="128"/>
      <c r="AK605" s="126" t="str">
        <f>IF(I605="","",_xlfn.XLOOKUP($I605,各类选项!$N$2:$N$22,各类选项!R$2:R$22))</f>
        <v/>
      </c>
      <c r="AL605" s="126"/>
      <c r="AM605" s="129"/>
      <c r="AN605" s="130"/>
      <c r="AO605" s="130"/>
      <c r="AP605" s="130"/>
      <c r="AQ605" s="130"/>
      <c r="AR605" s="130"/>
      <c r="AS605" s="126" t="str">
        <f>IF(原始数据!L605="","",原始数据!L605)</f>
        <v/>
      </c>
      <c r="AT605" s="126" t="str">
        <f>IF(原始数据!AZ605="","",原始数据!AZ605)</f>
        <v/>
      </c>
      <c r="AU605" s="131"/>
      <c r="AV605" s="131"/>
      <c r="AW605" s="131"/>
      <c r="AX605" s="131"/>
      <c r="AY605" s="132"/>
      <c r="AZ605" s="133"/>
      <c r="BA605" s="133"/>
      <c r="BB605" s="95"/>
      <c r="BC605" s="95"/>
    </row>
    <row r="606" spans="1:55">
      <c r="A606" s="115">
        <f>输入错误检查!B605+_xlfn.IFS(K606="",0,K606=0,0,K606=1,1)</f>
        <v>0</v>
      </c>
      <c r="C606" s="125" t="str">
        <f>IF(原始数据!B606="","",原始数据!B606)</f>
        <v/>
      </c>
      <c r="D606" s="125" t="str">
        <f>IF(原始数据!C606="","",原始数据!C606)</f>
        <v/>
      </c>
      <c r="E606" s="125" t="str">
        <f>IF(原始数据!D606="","",原始数据!D606)</f>
        <v/>
      </c>
      <c r="F606" s="125" t="str">
        <f>IF(原始数据!E606="","",原始数据!E606)</f>
        <v/>
      </c>
      <c r="G606" s="125" t="str">
        <f>IF(原始数据!F606="","",原始数据!F606)</f>
        <v/>
      </c>
      <c r="H606" s="125">
        <f>IF(原始数据!G606="","",原始数据!G606)</f>
        <v>2</v>
      </c>
      <c r="I606" s="125" t="str">
        <f>原始数据!J606</f>
        <v/>
      </c>
      <c r="J606" s="125" t="str">
        <f>IF((原始数据!V606)="","",4-原始数据!V606)</f>
        <v/>
      </c>
      <c r="K606" s="125" t="str">
        <f t="shared" si="20"/>
        <v/>
      </c>
      <c r="L606" s="125">
        <f t="shared" si="21"/>
        <v>0</v>
      </c>
      <c r="M606" s="126" t="str">
        <f>IF(I606="","",_xlfn.XLOOKUP($I606,各类选项!$N$2:$N$22,各类选项!O$2:O$22))</f>
        <v/>
      </c>
      <c r="N606" s="126"/>
      <c r="O606" s="127"/>
      <c r="P606" s="128"/>
      <c r="Q606" s="128"/>
      <c r="R606" s="128"/>
      <c r="S606" s="128"/>
      <c r="T606" s="128"/>
      <c r="U606" s="126" t="str">
        <f>IF(I606="","",_xlfn.XLOOKUP($I606,各类选项!$N$2:$N$22,各类选项!P$2:P$22))</f>
        <v/>
      </c>
      <c r="V606" s="126"/>
      <c r="W606" s="129"/>
      <c r="X606" s="130"/>
      <c r="Y606" s="130"/>
      <c r="Z606" s="130"/>
      <c r="AA606" s="130"/>
      <c r="AB606" s="130"/>
      <c r="AC606" s="126" t="str">
        <f>IF(I606="","",_xlfn.XLOOKUP($I606,各类选项!$N$2:$N$22,各类选项!Q$2:Q$22))</f>
        <v/>
      </c>
      <c r="AD606" s="126"/>
      <c r="AE606" s="127"/>
      <c r="AF606" s="128"/>
      <c r="AG606" s="128"/>
      <c r="AH606" s="128"/>
      <c r="AI606" s="128"/>
      <c r="AJ606" s="128"/>
      <c r="AK606" s="126" t="str">
        <f>IF(I606="","",_xlfn.XLOOKUP($I606,各类选项!$N$2:$N$22,各类选项!R$2:R$22))</f>
        <v/>
      </c>
      <c r="AL606" s="126"/>
      <c r="AM606" s="129"/>
      <c r="AN606" s="130"/>
      <c r="AO606" s="130"/>
      <c r="AP606" s="130"/>
      <c r="AQ606" s="130"/>
      <c r="AR606" s="130"/>
      <c r="AS606" s="126" t="str">
        <f>IF(原始数据!L606="","",原始数据!L606)</f>
        <v/>
      </c>
      <c r="AT606" s="126" t="str">
        <f>IF(原始数据!AZ606="","",原始数据!AZ606)</f>
        <v/>
      </c>
      <c r="AU606" s="131"/>
      <c r="AV606" s="131"/>
      <c r="AW606" s="131"/>
      <c r="AX606" s="131"/>
      <c r="AY606" s="132"/>
      <c r="AZ606" s="133"/>
      <c r="BA606" s="133"/>
      <c r="BB606" s="95"/>
      <c r="BC606" s="95"/>
    </row>
    <row r="607" spans="1:55">
      <c r="A607" s="115">
        <f>输入错误检查!B606+_xlfn.IFS(K607="",0,K607=0,0,K607=1,1)</f>
        <v>0</v>
      </c>
      <c r="C607" s="125" t="str">
        <f>IF(原始数据!B607="","",原始数据!B607)</f>
        <v/>
      </c>
      <c r="D607" s="125" t="str">
        <f>IF(原始数据!C607="","",原始数据!C607)</f>
        <v/>
      </c>
      <c r="E607" s="125" t="str">
        <f>IF(原始数据!D607="","",原始数据!D607)</f>
        <v/>
      </c>
      <c r="F607" s="125" t="str">
        <f>IF(原始数据!E607="","",原始数据!E607)</f>
        <v/>
      </c>
      <c r="G607" s="125" t="str">
        <f>IF(原始数据!F607="","",原始数据!F607)</f>
        <v/>
      </c>
      <c r="H607" s="125">
        <f>IF(原始数据!G607="","",原始数据!G607)</f>
        <v>3</v>
      </c>
      <c r="I607" s="125" t="str">
        <f>原始数据!J607</f>
        <v/>
      </c>
      <c r="J607" s="125" t="str">
        <f>IF((原始数据!V607)="","",4-原始数据!V607)</f>
        <v/>
      </c>
      <c r="K607" s="125" t="str">
        <f t="shared" si="20"/>
        <v/>
      </c>
      <c r="L607" s="125">
        <f t="shared" si="21"/>
        <v>0</v>
      </c>
      <c r="M607" s="126" t="str">
        <f>IF(I607="","",_xlfn.XLOOKUP($I607,各类选项!$N$2:$N$22,各类选项!O$2:O$22))</f>
        <v/>
      </c>
      <c r="N607" s="126"/>
      <c r="O607" s="127"/>
      <c r="P607" s="128"/>
      <c r="Q607" s="128"/>
      <c r="R607" s="128"/>
      <c r="S607" s="128"/>
      <c r="T607" s="128"/>
      <c r="U607" s="126" t="str">
        <f>IF(I607="","",_xlfn.XLOOKUP($I607,各类选项!$N$2:$N$22,各类选项!P$2:P$22))</f>
        <v/>
      </c>
      <c r="V607" s="126"/>
      <c r="W607" s="129"/>
      <c r="X607" s="130"/>
      <c r="Y607" s="130"/>
      <c r="Z607" s="130"/>
      <c r="AA607" s="130"/>
      <c r="AB607" s="130"/>
      <c r="AC607" s="126" t="str">
        <f>IF(I607="","",_xlfn.XLOOKUP($I607,各类选项!$N$2:$N$22,各类选项!Q$2:Q$22))</f>
        <v/>
      </c>
      <c r="AD607" s="126"/>
      <c r="AE607" s="127"/>
      <c r="AF607" s="128"/>
      <c r="AG607" s="128"/>
      <c r="AH607" s="128"/>
      <c r="AI607" s="128"/>
      <c r="AJ607" s="128"/>
      <c r="AK607" s="126" t="str">
        <f>IF(I607="","",_xlfn.XLOOKUP($I607,各类选项!$N$2:$N$22,各类选项!R$2:R$22))</f>
        <v/>
      </c>
      <c r="AL607" s="126"/>
      <c r="AM607" s="129"/>
      <c r="AN607" s="130"/>
      <c r="AO607" s="130"/>
      <c r="AP607" s="130"/>
      <c r="AQ607" s="130"/>
      <c r="AR607" s="130"/>
      <c r="AS607" s="126" t="str">
        <f>IF(原始数据!L607="","",原始数据!L607)</f>
        <v/>
      </c>
      <c r="AT607" s="126" t="str">
        <f>IF(原始数据!AZ607="","",原始数据!AZ607)</f>
        <v/>
      </c>
      <c r="AU607" s="131"/>
      <c r="AV607" s="131"/>
      <c r="AW607" s="131"/>
      <c r="AX607" s="131"/>
      <c r="AY607" s="132"/>
      <c r="AZ607" s="133"/>
      <c r="BA607" s="133"/>
      <c r="BB607" s="95"/>
      <c r="BC607" s="95"/>
    </row>
    <row r="608" spans="1:55">
      <c r="A608" s="115">
        <f>输入错误检查!B607+_xlfn.IFS(K608="",0,K608=0,0,K608=1,1)</f>
        <v>0</v>
      </c>
      <c r="C608" s="125" t="str">
        <f>IF(原始数据!B608="","",原始数据!B608)</f>
        <v/>
      </c>
      <c r="D608" s="125" t="str">
        <f>IF(原始数据!C608="","",原始数据!C608)</f>
        <v/>
      </c>
      <c r="E608" s="125" t="str">
        <f>IF(原始数据!D608="","",原始数据!D608)</f>
        <v/>
      </c>
      <c r="F608" s="125" t="str">
        <f>IF(原始数据!E608="","",原始数据!E608)</f>
        <v/>
      </c>
      <c r="G608" s="125" t="str">
        <f>IF(原始数据!F608="","",原始数据!F608)</f>
        <v/>
      </c>
      <c r="H608" s="125">
        <f>IF(原始数据!G608="","",原始数据!G608)</f>
        <v>3</v>
      </c>
      <c r="I608" s="125" t="str">
        <f>原始数据!J608</f>
        <v/>
      </c>
      <c r="J608" s="125" t="str">
        <f>IF((原始数据!V608)="","",4-原始数据!V608)</f>
        <v/>
      </c>
      <c r="K608" s="125" t="str">
        <f t="shared" si="20"/>
        <v/>
      </c>
      <c r="L608" s="125">
        <f t="shared" si="21"/>
        <v>0</v>
      </c>
      <c r="M608" s="126" t="str">
        <f>IF(I608="","",_xlfn.XLOOKUP($I608,各类选项!$N$2:$N$22,各类选项!O$2:O$22))</f>
        <v/>
      </c>
      <c r="N608" s="126"/>
      <c r="O608" s="127"/>
      <c r="P608" s="128"/>
      <c r="Q608" s="128"/>
      <c r="R608" s="128"/>
      <c r="S608" s="128"/>
      <c r="T608" s="128"/>
      <c r="U608" s="126" t="str">
        <f>IF(I608="","",_xlfn.XLOOKUP($I608,各类选项!$N$2:$N$22,各类选项!P$2:P$22))</f>
        <v/>
      </c>
      <c r="V608" s="126"/>
      <c r="W608" s="129"/>
      <c r="X608" s="130"/>
      <c r="Y608" s="130"/>
      <c r="Z608" s="130"/>
      <c r="AA608" s="130"/>
      <c r="AB608" s="130"/>
      <c r="AC608" s="126" t="str">
        <f>IF(I608="","",_xlfn.XLOOKUP($I608,各类选项!$N$2:$N$22,各类选项!Q$2:Q$22))</f>
        <v/>
      </c>
      <c r="AD608" s="126"/>
      <c r="AE608" s="127"/>
      <c r="AF608" s="128"/>
      <c r="AG608" s="128"/>
      <c r="AH608" s="128"/>
      <c r="AI608" s="128"/>
      <c r="AJ608" s="128"/>
      <c r="AK608" s="126" t="str">
        <f>IF(I608="","",_xlfn.XLOOKUP($I608,各类选项!$N$2:$N$22,各类选项!R$2:R$22))</f>
        <v/>
      </c>
      <c r="AL608" s="126"/>
      <c r="AM608" s="129"/>
      <c r="AN608" s="130"/>
      <c r="AO608" s="130"/>
      <c r="AP608" s="130"/>
      <c r="AQ608" s="130"/>
      <c r="AR608" s="130"/>
      <c r="AS608" s="126" t="str">
        <f>IF(原始数据!L608="","",原始数据!L608)</f>
        <v/>
      </c>
      <c r="AT608" s="126" t="str">
        <f>IF(原始数据!AZ608="","",原始数据!AZ608)</f>
        <v/>
      </c>
      <c r="AU608" s="131"/>
      <c r="AV608" s="131"/>
      <c r="AW608" s="131"/>
      <c r="AX608" s="131"/>
      <c r="AY608" s="132"/>
      <c r="AZ608" s="133"/>
      <c r="BA608" s="133"/>
      <c r="BB608" s="95"/>
      <c r="BC608" s="95"/>
    </row>
    <row r="609" spans="1:55">
      <c r="A609" s="115">
        <f>输入错误检查!B608+_xlfn.IFS(K609="",0,K609=0,0,K609=1,1)</f>
        <v>0</v>
      </c>
      <c r="C609" s="125" t="str">
        <f>IF(原始数据!B609="","",原始数据!B609)</f>
        <v/>
      </c>
      <c r="D609" s="125" t="str">
        <f>IF(原始数据!C609="","",原始数据!C609)</f>
        <v/>
      </c>
      <c r="E609" s="125" t="str">
        <f>IF(原始数据!D609="","",原始数据!D609)</f>
        <v/>
      </c>
      <c r="F609" s="125" t="str">
        <f>IF(原始数据!E609="","",原始数据!E609)</f>
        <v/>
      </c>
      <c r="G609" s="125" t="str">
        <f>IF(原始数据!F609="","",原始数据!F609)</f>
        <v/>
      </c>
      <c r="H609" s="125">
        <f>IF(原始数据!G609="","",原始数据!G609)</f>
        <v>4</v>
      </c>
      <c r="I609" s="125" t="str">
        <f>原始数据!J609</f>
        <v/>
      </c>
      <c r="J609" s="125" t="str">
        <f>IF((原始数据!V609)="","",4-原始数据!V609)</f>
        <v/>
      </c>
      <c r="K609" s="125" t="str">
        <f t="shared" si="20"/>
        <v/>
      </c>
      <c r="L609" s="125">
        <f t="shared" si="21"/>
        <v>0</v>
      </c>
      <c r="M609" s="126" t="str">
        <f>IF(I609="","",_xlfn.XLOOKUP($I609,各类选项!$N$2:$N$22,各类选项!O$2:O$22))</f>
        <v/>
      </c>
      <c r="N609" s="126"/>
      <c r="O609" s="127"/>
      <c r="P609" s="128"/>
      <c r="Q609" s="128"/>
      <c r="R609" s="128"/>
      <c r="S609" s="128"/>
      <c r="T609" s="128"/>
      <c r="U609" s="126" t="str">
        <f>IF(I609="","",_xlfn.XLOOKUP($I609,各类选项!$N$2:$N$22,各类选项!P$2:P$22))</f>
        <v/>
      </c>
      <c r="V609" s="126"/>
      <c r="W609" s="129"/>
      <c r="X609" s="130"/>
      <c r="Y609" s="130"/>
      <c r="Z609" s="130"/>
      <c r="AA609" s="130"/>
      <c r="AB609" s="130"/>
      <c r="AC609" s="126" t="str">
        <f>IF(I609="","",_xlfn.XLOOKUP($I609,各类选项!$N$2:$N$22,各类选项!Q$2:Q$22))</f>
        <v/>
      </c>
      <c r="AD609" s="126"/>
      <c r="AE609" s="127"/>
      <c r="AF609" s="128"/>
      <c r="AG609" s="128"/>
      <c r="AH609" s="128"/>
      <c r="AI609" s="128"/>
      <c r="AJ609" s="128"/>
      <c r="AK609" s="126" t="str">
        <f>IF(I609="","",_xlfn.XLOOKUP($I609,各类选项!$N$2:$N$22,各类选项!R$2:R$22))</f>
        <v/>
      </c>
      <c r="AL609" s="126"/>
      <c r="AM609" s="129"/>
      <c r="AN609" s="130"/>
      <c r="AO609" s="130"/>
      <c r="AP609" s="130"/>
      <c r="AQ609" s="130"/>
      <c r="AR609" s="130"/>
      <c r="AS609" s="126" t="str">
        <f>IF(原始数据!L609="","",原始数据!L609)</f>
        <v/>
      </c>
      <c r="AT609" s="126" t="str">
        <f>IF(原始数据!AZ609="","",原始数据!AZ609)</f>
        <v/>
      </c>
      <c r="AU609" s="131"/>
      <c r="AV609" s="131"/>
      <c r="AW609" s="131"/>
      <c r="AX609" s="131"/>
      <c r="AY609" s="132"/>
      <c r="AZ609" s="133"/>
      <c r="BA609" s="133"/>
      <c r="BB609" s="95"/>
      <c r="BC609" s="95"/>
    </row>
    <row r="610" spans="1:55">
      <c r="A610" s="115">
        <f>输入错误检查!B609+_xlfn.IFS(K610="",0,K610=0,0,K610=1,1)</f>
        <v>0</v>
      </c>
      <c r="C610" s="125" t="str">
        <f>IF(原始数据!B610="","",原始数据!B610)</f>
        <v/>
      </c>
      <c r="D610" s="125" t="str">
        <f>IF(原始数据!C610="","",原始数据!C610)</f>
        <v/>
      </c>
      <c r="E610" s="125" t="str">
        <f>IF(原始数据!D610="","",原始数据!D610)</f>
        <v/>
      </c>
      <c r="F610" s="125" t="str">
        <f>IF(原始数据!E610="","",原始数据!E610)</f>
        <v/>
      </c>
      <c r="G610" s="125" t="str">
        <f>IF(原始数据!F610="","",原始数据!F610)</f>
        <v/>
      </c>
      <c r="H610" s="125">
        <f>IF(原始数据!G610="","",原始数据!G610)</f>
        <v>4</v>
      </c>
      <c r="I610" s="125" t="str">
        <f>原始数据!J610</f>
        <v/>
      </c>
      <c r="J610" s="125" t="str">
        <f>IF((原始数据!V610)="","",4-原始数据!V610)</f>
        <v/>
      </c>
      <c r="K610" s="125" t="str">
        <f t="shared" si="20"/>
        <v/>
      </c>
      <c r="L610" s="125">
        <f t="shared" si="21"/>
        <v>0</v>
      </c>
      <c r="M610" s="126" t="str">
        <f>IF(I610="","",_xlfn.XLOOKUP($I610,各类选项!$N$2:$N$22,各类选项!O$2:O$22))</f>
        <v/>
      </c>
      <c r="N610" s="126"/>
      <c r="O610" s="127"/>
      <c r="P610" s="128"/>
      <c r="Q610" s="128"/>
      <c r="R610" s="128"/>
      <c r="S610" s="128"/>
      <c r="T610" s="128"/>
      <c r="U610" s="126" t="str">
        <f>IF(I610="","",_xlfn.XLOOKUP($I610,各类选项!$N$2:$N$22,各类选项!P$2:P$22))</f>
        <v/>
      </c>
      <c r="V610" s="126"/>
      <c r="W610" s="129"/>
      <c r="X610" s="130"/>
      <c r="Y610" s="130"/>
      <c r="Z610" s="130"/>
      <c r="AA610" s="130"/>
      <c r="AB610" s="130"/>
      <c r="AC610" s="126" t="str">
        <f>IF(I610="","",_xlfn.XLOOKUP($I610,各类选项!$N$2:$N$22,各类选项!Q$2:Q$22))</f>
        <v/>
      </c>
      <c r="AD610" s="126"/>
      <c r="AE610" s="127"/>
      <c r="AF610" s="128"/>
      <c r="AG610" s="128"/>
      <c r="AH610" s="128"/>
      <c r="AI610" s="128"/>
      <c r="AJ610" s="128"/>
      <c r="AK610" s="126" t="str">
        <f>IF(I610="","",_xlfn.XLOOKUP($I610,各类选项!$N$2:$N$22,各类选项!R$2:R$22))</f>
        <v/>
      </c>
      <c r="AL610" s="126"/>
      <c r="AM610" s="129"/>
      <c r="AN610" s="130"/>
      <c r="AO610" s="130"/>
      <c r="AP610" s="130"/>
      <c r="AQ610" s="130"/>
      <c r="AR610" s="130"/>
      <c r="AS610" s="126" t="str">
        <f>IF(原始数据!L610="","",原始数据!L610)</f>
        <v/>
      </c>
      <c r="AT610" s="126" t="str">
        <f>IF(原始数据!AZ610="","",原始数据!AZ610)</f>
        <v/>
      </c>
      <c r="AU610" s="131"/>
      <c r="AV610" s="131"/>
      <c r="AW610" s="131"/>
      <c r="AX610" s="131"/>
      <c r="AY610" s="132"/>
      <c r="AZ610" s="133"/>
      <c r="BA610" s="133"/>
      <c r="BB610" s="95"/>
      <c r="BC610" s="95"/>
    </row>
    <row r="611" spans="1:55">
      <c r="A611" s="115">
        <f>输入错误检查!B610+_xlfn.IFS(K611="",0,K611=0,0,K611=1,1)</f>
        <v>0</v>
      </c>
      <c r="C611" s="125" t="str">
        <f>IF(原始数据!B611="","",原始数据!B611)</f>
        <v/>
      </c>
      <c r="D611" s="125" t="str">
        <f>IF(原始数据!C611="","",原始数据!C611)</f>
        <v/>
      </c>
      <c r="E611" s="125" t="str">
        <f>IF(原始数据!D611="","",原始数据!D611)</f>
        <v/>
      </c>
      <c r="F611" s="125" t="str">
        <f>IF(原始数据!E611="","",原始数据!E611)</f>
        <v/>
      </c>
      <c r="G611" s="125" t="str">
        <f>IF(原始数据!F611="","",原始数据!F611)</f>
        <v/>
      </c>
      <c r="H611" s="125">
        <f>IF(原始数据!G611="","",原始数据!G611)</f>
        <v>5</v>
      </c>
      <c r="I611" s="125" t="str">
        <f>原始数据!J611</f>
        <v/>
      </c>
      <c r="J611" s="125" t="str">
        <f>IF((原始数据!V611)="","",4-原始数据!V611)</f>
        <v/>
      </c>
      <c r="K611" s="125" t="str">
        <f t="shared" si="20"/>
        <v/>
      </c>
      <c r="L611" s="125">
        <f t="shared" si="21"/>
        <v>0</v>
      </c>
      <c r="M611" s="126" t="str">
        <f>IF(I611="","",_xlfn.XLOOKUP($I611,各类选项!$N$2:$N$22,各类选项!O$2:O$22))</f>
        <v/>
      </c>
      <c r="N611" s="126"/>
      <c r="O611" s="127"/>
      <c r="P611" s="128"/>
      <c r="Q611" s="128"/>
      <c r="R611" s="128"/>
      <c r="S611" s="128"/>
      <c r="T611" s="128"/>
      <c r="U611" s="126" t="str">
        <f>IF(I611="","",_xlfn.XLOOKUP($I611,各类选项!$N$2:$N$22,各类选项!P$2:P$22))</f>
        <v/>
      </c>
      <c r="V611" s="126"/>
      <c r="W611" s="129"/>
      <c r="X611" s="130"/>
      <c r="Y611" s="130"/>
      <c r="Z611" s="130"/>
      <c r="AA611" s="130"/>
      <c r="AB611" s="130"/>
      <c r="AC611" s="126" t="str">
        <f>IF(I611="","",_xlfn.XLOOKUP($I611,各类选项!$N$2:$N$22,各类选项!Q$2:Q$22))</f>
        <v/>
      </c>
      <c r="AD611" s="126"/>
      <c r="AE611" s="127"/>
      <c r="AF611" s="128"/>
      <c r="AG611" s="128"/>
      <c r="AH611" s="128"/>
      <c r="AI611" s="128"/>
      <c r="AJ611" s="128"/>
      <c r="AK611" s="126" t="str">
        <f>IF(I611="","",_xlfn.XLOOKUP($I611,各类选项!$N$2:$N$22,各类选项!R$2:R$22))</f>
        <v/>
      </c>
      <c r="AL611" s="126"/>
      <c r="AM611" s="129"/>
      <c r="AN611" s="130"/>
      <c r="AO611" s="130"/>
      <c r="AP611" s="130"/>
      <c r="AQ611" s="130"/>
      <c r="AR611" s="130"/>
      <c r="AS611" s="126" t="str">
        <f>IF(原始数据!L611="","",原始数据!L611)</f>
        <v/>
      </c>
      <c r="AT611" s="126" t="str">
        <f>IF(原始数据!AZ611="","",原始数据!AZ611)</f>
        <v/>
      </c>
      <c r="AU611" s="131"/>
      <c r="AV611" s="131"/>
      <c r="AW611" s="131"/>
      <c r="AX611" s="131"/>
      <c r="AY611" s="132"/>
      <c r="AZ611" s="133"/>
      <c r="BA611" s="133"/>
    </row>
    <row r="612" spans="1:55">
      <c r="A612" s="115">
        <f>输入错误检查!B611+_xlfn.IFS(K612="",0,K612=0,0,K612=1,1)</f>
        <v>0</v>
      </c>
      <c r="C612" s="125" t="str">
        <f>IF(原始数据!B612="","",原始数据!B612)</f>
        <v/>
      </c>
      <c r="D612" s="125" t="str">
        <f>IF(原始数据!C612="","",原始数据!C612)</f>
        <v/>
      </c>
      <c r="E612" s="125" t="str">
        <f>IF(原始数据!D612="","",原始数据!D612)</f>
        <v/>
      </c>
      <c r="F612" s="125" t="str">
        <f>IF(原始数据!E612="","",原始数据!E612)</f>
        <v/>
      </c>
      <c r="G612" s="125" t="str">
        <f>IF(原始数据!F612="","",原始数据!F612)</f>
        <v/>
      </c>
      <c r="H612" s="125">
        <f>IF(原始数据!G612="","",原始数据!G612)</f>
        <v>5</v>
      </c>
      <c r="I612" s="125" t="str">
        <f>原始数据!J612</f>
        <v/>
      </c>
      <c r="J612" s="125" t="str">
        <f>IF((原始数据!V612)="","",4-原始数据!V612)</f>
        <v/>
      </c>
      <c r="K612" s="125" t="str">
        <f t="shared" si="20"/>
        <v/>
      </c>
      <c r="L612" s="125">
        <f t="shared" si="21"/>
        <v>0</v>
      </c>
      <c r="M612" s="126" t="str">
        <f>IF(I612="","",_xlfn.XLOOKUP($I612,各类选项!$N$2:$N$22,各类选项!O$2:O$22))</f>
        <v/>
      </c>
      <c r="N612" s="126"/>
      <c r="O612" s="127"/>
      <c r="P612" s="128"/>
      <c r="Q612" s="128"/>
      <c r="R612" s="128"/>
      <c r="S612" s="128"/>
      <c r="T612" s="128"/>
      <c r="U612" s="126" t="str">
        <f>IF(I612="","",_xlfn.XLOOKUP($I612,各类选项!$N$2:$N$22,各类选项!P$2:P$22))</f>
        <v/>
      </c>
      <c r="V612" s="126"/>
      <c r="W612" s="129"/>
      <c r="X612" s="130"/>
      <c r="Y612" s="130"/>
      <c r="Z612" s="130"/>
      <c r="AA612" s="130"/>
      <c r="AB612" s="130"/>
      <c r="AC612" s="126" t="str">
        <f>IF(I612="","",_xlfn.XLOOKUP($I612,各类选项!$N$2:$N$22,各类选项!Q$2:Q$22))</f>
        <v/>
      </c>
      <c r="AD612" s="126"/>
      <c r="AE612" s="127"/>
      <c r="AF612" s="128"/>
      <c r="AG612" s="128"/>
      <c r="AH612" s="128"/>
      <c r="AI612" s="128"/>
      <c r="AJ612" s="128"/>
      <c r="AK612" s="126" t="str">
        <f>IF(I612="","",_xlfn.XLOOKUP($I612,各类选项!$N$2:$N$22,各类选项!R$2:R$22))</f>
        <v/>
      </c>
      <c r="AL612" s="126"/>
      <c r="AM612" s="129"/>
      <c r="AN612" s="130"/>
      <c r="AO612" s="130"/>
      <c r="AP612" s="130"/>
      <c r="AQ612" s="130"/>
      <c r="AR612" s="130"/>
      <c r="AS612" s="126" t="str">
        <f>IF(原始数据!L612="","",原始数据!L612)</f>
        <v/>
      </c>
      <c r="AT612" s="126" t="str">
        <f>IF(原始数据!AZ612="","",原始数据!AZ612)</f>
        <v/>
      </c>
      <c r="AU612" s="131"/>
      <c r="AV612" s="131"/>
      <c r="AW612" s="131"/>
      <c r="AX612" s="131"/>
      <c r="AY612" s="132"/>
      <c r="AZ612" s="133"/>
      <c r="BA612" s="133"/>
    </row>
    <row r="613" spans="1:55">
      <c r="A613" s="115">
        <f>输入错误检查!B612+_xlfn.IFS(K613="",0,K613=0,0,K613=1,1)</f>
        <v>0</v>
      </c>
      <c r="C613" s="125" t="str">
        <f>IF(原始数据!B613="","",原始数据!B613)</f>
        <v/>
      </c>
      <c r="D613" s="125" t="str">
        <f>IF(原始数据!C613="","",原始数据!C613)</f>
        <v/>
      </c>
      <c r="E613" s="125" t="str">
        <f>IF(原始数据!D613="","",原始数据!D613)</f>
        <v/>
      </c>
      <c r="F613" s="125" t="str">
        <f>IF(原始数据!E613="","",原始数据!E613)</f>
        <v/>
      </c>
      <c r="G613" s="125" t="str">
        <f>IF(原始数据!F613="","",原始数据!F613)</f>
        <v/>
      </c>
      <c r="H613" s="125" t="str">
        <f>IF(原始数据!G613="","",原始数据!G613)</f>
        <v>加</v>
      </c>
      <c r="I613" s="125" t="str">
        <f>原始数据!J613</f>
        <v/>
      </c>
      <c r="J613" s="125" t="str">
        <f>IF((原始数据!V613)="","",4-原始数据!V613)</f>
        <v/>
      </c>
      <c r="K613" s="125" t="str">
        <f t="shared" si="20"/>
        <v/>
      </c>
      <c r="L613" s="125">
        <f t="shared" si="21"/>
        <v>0</v>
      </c>
      <c r="M613" s="126" t="str">
        <f>IF(I613="","",_xlfn.XLOOKUP($I613,各类选项!$N$2:$N$22,各类选项!O$2:O$22))</f>
        <v/>
      </c>
      <c r="N613" s="126"/>
      <c r="O613" s="127"/>
      <c r="P613" s="128"/>
      <c r="Q613" s="128"/>
      <c r="R613" s="128"/>
      <c r="S613" s="128"/>
      <c r="T613" s="128"/>
      <c r="U613" s="126" t="str">
        <f>IF(I613="","",_xlfn.XLOOKUP($I613,各类选项!$N$2:$N$22,各类选项!P$2:P$22))</f>
        <v/>
      </c>
      <c r="V613" s="126"/>
      <c r="W613" s="129"/>
      <c r="X613" s="130"/>
      <c r="Y613" s="130"/>
      <c r="Z613" s="130"/>
      <c r="AA613" s="130"/>
      <c r="AB613" s="130"/>
      <c r="AC613" s="126" t="str">
        <f>IF(I613="","",_xlfn.XLOOKUP($I613,各类选项!$N$2:$N$22,各类选项!Q$2:Q$22))</f>
        <v/>
      </c>
      <c r="AD613" s="126"/>
      <c r="AE613" s="127"/>
      <c r="AF613" s="128"/>
      <c r="AG613" s="128"/>
      <c r="AH613" s="128"/>
      <c r="AI613" s="128"/>
      <c r="AJ613" s="128"/>
      <c r="AK613" s="126" t="str">
        <f>IF(I613="","",_xlfn.XLOOKUP($I613,各类选项!$N$2:$N$22,各类选项!R$2:R$22))</f>
        <v/>
      </c>
      <c r="AL613" s="126"/>
      <c r="AM613" s="129"/>
      <c r="AN613" s="130"/>
      <c r="AO613" s="130"/>
      <c r="AP613" s="130"/>
      <c r="AQ613" s="130"/>
      <c r="AR613" s="130"/>
      <c r="AS613" s="126" t="str">
        <f>IF(原始数据!L613="","",原始数据!L613)</f>
        <v/>
      </c>
      <c r="AT613" s="126" t="str">
        <f>IF(原始数据!AZ613="","",原始数据!AZ613)</f>
        <v/>
      </c>
      <c r="AU613" s="131"/>
      <c r="AV613" s="131"/>
      <c r="AW613" s="131"/>
      <c r="AX613" s="131"/>
      <c r="AY613" s="132"/>
      <c r="AZ613" s="133"/>
      <c r="BA613" s="133"/>
    </row>
    <row r="614" spans="1:55">
      <c r="A614" s="115">
        <f>输入错误检查!B613+_xlfn.IFS(K614="",0,K614=0,0,K614=1,1)</f>
        <v>0</v>
      </c>
      <c r="C614" s="125" t="str">
        <f>IF(原始数据!B614="","",原始数据!B614)</f>
        <v/>
      </c>
      <c r="D614" s="125" t="str">
        <f>IF(原始数据!C614="","",原始数据!C614)</f>
        <v/>
      </c>
      <c r="E614" s="125" t="str">
        <f>IF(原始数据!D614="","",原始数据!D614)</f>
        <v/>
      </c>
      <c r="F614" s="125" t="str">
        <f>IF(原始数据!E614="","",原始数据!E614)</f>
        <v/>
      </c>
      <c r="G614" s="125" t="str">
        <f>IF(原始数据!F614="","",原始数据!F614)</f>
        <v/>
      </c>
      <c r="H614" s="125" t="str">
        <f>IF(原始数据!G614="","",原始数据!G614)</f>
        <v>加</v>
      </c>
      <c r="I614" s="125" t="str">
        <f>原始数据!J614</f>
        <v/>
      </c>
      <c r="J614" s="125" t="str">
        <f>IF((原始数据!V614)="","",4-原始数据!V614)</f>
        <v/>
      </c>
      <c r="K614" s="125" t="str">
        <f t="shared" si="20"/>
        <v/>
      </c>
      <c r="L614" s="125">
        <f t="shared" si="21"/>
        <v>0</v>
      </c>
      <c r="M614" s="126" t="str">
        <f>IF(I614="","",_xlfn.XLOOKUP($I614,各类选项!$N$2:$N$22,各类选项!O$2:O$22))</f>
        <v/>
      </c>
      <c r="N614" s="126"/>
      <c r="O614" s="127"/>
      <c r="P614" s="128"/>
      <c r="Q614" s="128"/>
      <c r="R614" s="128"/>
      <c r="S614" s="128"/>
      <c r="T614" s="128"/>
      <c r="U614" s="126" t="str">
        <f>IF(I614="","",_xlfn.XLOOKUP($I614,各类选项!$N$2:$N$22,各类选项!P$2:P$22))</f>
        <v/>
      </c>
      <c r="V614" s="126"/>
      <c r="W614" s="129"/>
      <c r="X614" s="130"/>
      <c r="Y614" s="130"/>
      <c r="Z614" s="130"/>
      <c r="AA614" s="130"/>
      <c r="AB614" s="130"/>
      <c r="AC614" s="126" t="str">
        <f>IF(I614="","",_xlfn.XLOOKUP($I614,各类选项!$N$2:$N$22,各类选项!Q$2:Q$22))</f>
        <v/>
      </c>
      <c r="AD614" s="126"/>
      <c r="AE614" s="127"/>
      <c r="AF614" s="128"/>
      <c r="AG614" s="128"/>
      <c r="AH614" s="128"/>
      <c r="AI614" s="128"/>
      <c r="AJ614" s="128"/>
      <c r="AK614" s="126" t="str">
        <f>IF(I614="","",_xlfn.XLOOKUP($I614,各类选项!$N$2:$N$22,各类选项!R$2:R$22))</f>
        <v/>
      </c>
      <c r="AL614" s="126"/>
      <c r="AM614" s="129"/>
      <c r="AN614" s="130"/>
      <c r="AO614" s="130"/>
      <c r="AP614" s="130"/>
      <c r="AQ614" s="130"/>
      <c r="AR614" s="130"/>
      <c r="AS614" s="126" t="str">
        <f>IF(原始数据!L614="","",原始数据!L614)</f>
        <v/>
      </c>
      <c r="AT614" s="126" t="str">
        <f>IF(原始数据!AZ614="","",原始数据!AZ614)</f>
        <v/>
      </c>
      <c r="AU614" s="131"/>
      <c r="AV614" s="131"/>
      <c r="AW614" s="131"/>
      <c r="AX614" s="131"/>
      <c r="AY614" s="132"/>
      <c r="AZ614" s="133"/>
      <c r="BA614" s="133"/>
    </row>
    <row r="615" spans="1:55">
      <c r="A615" s="115">
        <f>输入错误检查!B614+_xlfn.IFS(K615="",0,K615=0,0,K615=1,1)</f>
        <v>0</v>
      </c>
      <c r="C615" s="125" t="str">
        <f>IF(原始数据!B615="","",原始数据!B615)</f>
        <v/>
      </c>
      <c r="D615" s="125" t="str">
        <f>IF(原始数据!C615="","",原始数据!C615)</f>
        <v/>
      </c>
      <c r="E615" s="125" t="str">
        <f>IF(原始数据!D615="","",原始数据!D615)</f>
        <v/>
      </c>
      <c r="F615" s="125" t="str">
        <f>IF(原始数据!E615="","",原始数据!E615)</f>
        <v/>
      </c>
      <c r="G615" s="125" t="str">
        <f>IF(原始数据!F615="","",原始数据!F615)</f>
        <v/>
      </c>
      <c r="H615" s="125">
        <f>IF(原始数据!G615="","",原始数据!G615)</f>
        <v>1</v>
      </c>
      <c r="I615" s="125" t="str">
        <f>原始数据!J615</f>
        <v/>
      </c>
      <c r="J615" s="125" t="str">
        <f>IF((原始数据!V615)="","",4-原始数据!V615)</f>
        <v/>
      </c>
      <c r="K615" s="125" t="str">
        <f t="shared" si="20"/>
        <v/>
      </c>
      <c r="L615" s="125">
        <f t="shared" si="21"/>
        <v>0</v>
      </c>
      <c r="M615" s="126" t="str">
        <f>IF(I615="","",_xlfn.XLOOKUP($I615,各类选项!$N$2:$N$22,各类选项!O$2:O$22))</f>
        <v/>
      </c>
      <c r="N615" s="139"/>
      <c r="O615" s="129"/>
      <c r="P615" s="130"/>
      <c r="Q615" s="130"/>
      <c r="R615" s="130"/>
      <c r="S615" s="130"/>
      <c r="T615" s="130"/>
      <c r="U615" s="126" t="str">
        <f>IF(I615="","",_xlfn.XLOOKUP($I615,各类选项!$N$2:$N$22,各类选项!P$2:P$22))</f>
        <v/>
      </c>
      <c r="V615" s="139"/>
      <c r="W615" s="127"/>
      <c r="X615" s="128"/>
      <c r="Y615" s="128"/>
      <c r="Z615" s="128"/>
      <c r="AA615" s="128"/>
      <c r="AB615" s="128"/>
      <c r="AC615" s="126" t="str">
        <f>IF(I615="","",_xlfn.XLOOKUP($I615,各类选项!$N$2:$N$22,各类选项!Q$2:Q$22))</f>
        <v/>
      </c>
      <c r="AD615" s="139"/>
      <c r="AE615" s="129"/>
      <c r="AF615" s="130"/>
      <c r="AG615" s="130"/>
      <c r="AH615" s="130"/>
      <c r="AI615" s="130"/>
      <c r="AJ615" s="130"/>
      <c r="AK615" s="126" t="str">
        <f>IF(I615="","",_xlfn.XLOOKUP($I615,各类选项!$N$2:$N$22,各类选项!R$2:R$22))</f>
        <v/>
      </c>
      <c r="AL615" s="139"/>
      <c r="AM615" s="127"/>
      <c r="AN615" s="128"/>
      <c r="AO615" s="128"/>
      <c r="AP615" s="128"/>
      <c r="AQ615" s="128"/>
      <c r="AR615" s="128"/>
      <c r="AS615" s="126" t="str">
        <f>IF(原始数据!L615="","",原始数据!L615)</f>
        <v/>
      </c>
      <c r="AT615" s="126" t="str">
        <f>IF(原始数据!AZ615="","",原始数据!AZ615)</f>
        <v/>
      </c>
      <c r="AU615" s="137"/>
      <c r="AV615" s="137"/>
      <c r="AW615" s="137"/>
      <c r="AX615" s="137"/>
      <c r="AY615" s="138"/>
      <c r="AZ615" s="133"/>
      <c r="BA615" s="133"/>
      <c r="BB615" s="134"/>
      <c r="BC615" s="134"/>
    </row>
    <row r="616" spans="1:55">
      <c r="A616" s="115">
        <f>输入错误检查!B615+_xlfn.IFS(K616="",0,K616=0,0,K616=1,1)</f>
        <v>0</v>
      </c>
      <c r="C616" s="125" t="str">
        <f>IF(原始数据!B616="","",原始数据!B616)</f>
        <v/>
      </c>
      <c r="D616" s="125" t="str">
        <f>IF(原始数据!C616="","",原始数据!C616)</f>
        <v/>
      </c>
      <c r="E616" s="125" t="str">
        <f>IF(原始数据!D616="","",原始数据!D616)</f>
        <v/>
      </c>
      <c r="F616" s="125" t="str">
        <f>IF(原始数据!E616="","",原始数据!E616)</f>
        <v/>
      </c>
      <c r="G616" s="125" t="str">
        <f>IF(原始数据!F616="","",原始数据!F616)</f>
        <v/>
      </c>
      <c r="H616" s="125">
        <f>IF(原始数据!G616="","",原始数据!G616)</f>
        <v>1</v>
      </c>
      <c r="I616" s="125" t="str">
        <f>原始数据!J616</f>
        <v/>
      </c>
      <c r="J616" s="125" t="str">
        <f>IF((原始数据!V616)="","",4-原始数据!V616)</f>
        <v/>
      </c>
      <c r="K616" s="125" t="str">
        <f t="shared" si="20"/>
        <v/>
      </c>
      <c r="L616" s="125">
        <f t="shared" si="21"/>
        <v>0</v>
      </c>
      <c r="M616" s="126" t="str">
        <f>IF(I616="","",_xlfn.XLOOKUP($I616,各类选项!$N$2:$N$22,各类选项!O$2:O$22))</f>
        <v/>
      </c>
      <c r="N616" s="139"/>
      <c r="O616" s="129"/>
      <c r="P616" s="130"/>
      <c r="Q616" s="130"/>
      <c r="R616" s="130"/>
      <c r="S616" s="130"/>
      <c r="T616" s="130"/>
      <c r="U616" s="126" t="str">
        <f>IF(I616="","",_xlfn.XLOOKUP($I616,各类选项!$N$2:$N$22,各类选项!P$2:P$22))</f>
        <v/>
      </c>
      <c r="V616" s="139"/>
      <c r="W616" s="127"/>
      <c r="X616" s="128"/>
      <c r="Y616" s="128"/>
      <c r="Z616" s="128"/>
      <c r="AA616" s="128"/>
      <c r="AB616" s="128"/>
      <c r="AC616" s="126" t="str">
        <f>IF(I616="","",_xlfn.XLOOKUP($I616,各类选项!$N$2:$N$22,各类选项!Q$2:Q$22))</f>
        <v/>
      </c>
      <c r="AD616" s="139"/>
      <c r="AE616" s="129"/>
      <c r="AF616" s="130"/>
      <c r="AG616" s="130"/>
      <c r="AH616" s="130"/>
      <c r="AI616" s="130"/>
      <c r="AJ616" s="130"/>
      <c r="AK616" s="126" t="str">
        <f>IF(I616="","",_xlfn.XLOOKUP($I616,各类选项!$N$2:$N$22,各类选项!R$2:R$22))</f>
        <v/>
      </c>
      <c r="AL616" s="139"/>
      <c r="AM616" s="127"/>
      <c r="AN616" s="128"/>
      <c r="AO616" s="128"/>
      <c r="AP616" s="128"/>
      <c r="AQ616" s="128"/>
      <c r="AR616" s="128"/>
      <c r="AS616" s="126" t="str">
        <f>IF(原始数据!L616="","",原始数据!L616)</f>
        <v/>
      </c>
      <c r="AT616" s="126" t="str">
        <f>IF(原始数据!AZ616="","",原始数据!AZ616)</f>
        <v/>
      </c>
      <c r="AU616" s="137"/>
      <c r="AV616" s="137"/>
      <c r="AW616" s="137"/>
      <c r="AX616" s="137"/>
      <c r="AY616" s="138"/>
      <c r="AZ616" s="133"/>
      <c r="BA616" s="133"/>
      <c r="BB616" s="95"/>
      <c r="BC616" s="95"/>
    </row>
    <row r="617" spans="1:55">
      <c r="A617" s="115">
        <f>输入错误检查!B616+_xlfn.IFS(K617="",0,K617=0,0,K617=1,1)</f>
        <v>0</v>
      </c>
      <c r="C617" s="125" t="str">
        <f>IF(原始数据!B617="","",原始数据!B617)</f>
        <v/>
      </c>
      <c r="D617" s="125" t="str">
        <f>IF(原始数据!C617="","",原始数据!C617)</f>
        <v/>
      </c>
      <c r="E617" s="125" t="str">
        <f>IF(原始数据!D617="","",原始数据!D617)</f>
        <v/>
      </c>
      <c r="F617" s="125" t="str">
        <f>IF(原始数据!E617="","",原始数据!E617)</f>
        <v/>
      </c>
      <c r="G617" s="125" t="str">
        <f>IF(原始数据!F617="","",原始数据!F617)</f>
        <v/>
      </c>
      <c r="H617" s="125">
        <f>IF(原始数据!G617="","",原始数据!G617)</f>
        <v>2</v>
      </c>
      <c r="I617" s="125" t="str">
        <f>原始数据!J617</f>
        <v/>
      </c>
      <c r="J617" s="125" t="str">
        <f>IF((原始数据!V617)="","",4-原始数据!V617)</f>
        <v/>
      </c>
      <c r="K617" s="125" t="str">
        <f t="shared" si="20"/>
        <v/>
      </c>
      <c r="L617" s="125">
        <f t="shared" si="21"/>
        <v>0</v>
      </c>
      <c r="M617" s="126" t="str">
        <f>IF(I617="","",_xlfn.XLOOKUP($I617,各类选项!$N$2:$N$22,各类选项!O$2:O$22))</f>
        <v/>
      </c>
      <c r="N617" s="139"/>
      <c r="O617" s="129"/>
      <c r="P617" s="130"/>
      <c r="Q617" s="130"/>
      <c r="R617" s="130"/>
      <c r="S617" s="130"/>
      <c r="T617" s="130"/>
      <c r="U617" s="126" t="str">
        <f>IF(I617="","",_xlfn.XLOOKUP($I617,各类选项!$N$2:$N$22,各类选项!P$2:P$22))</f>
        <v/>
      </c>
      <c r="V617" s="139"/>
      <c r="W617" s="127"/>
      <c r="X617" s="128"/>
      <c r="Y617" s="128"/>
      <c r="Z617" s="128"/>
      <c r="AA617" s="128"/>
      <c r="AB617" s="128"/>
      <c r="AC617" s="126" t="str">
        <f>IF(I617="","",_xlfn.XLOOKUP($I617,各类选项!$N$2:$N$22,各类选项!Q$2:Q$22))</f>
        <v/>
      </c>
      <c r="AD617" s="139"/>
      <c r="AE617" s="129"/>
      <c r="AF617" s="130"/>
      <c r="AG617" s="130"/>
      <c r="AH617" s="130"/>
      <c r="AI617" s="130"/>
      <c r="AJ617" s="130"/>
      <c r="AK617" s="126" t="str">
        <f>IF(I617="","",_xlfn.XLOOKUP($I617,各类选项!$N$2:$N$22,各类选项!R$2:R$22))</f>
        <v/>
      </c>
      <c r="AL617" s="139"/>
      <c r="AM617" s="127"/>
      <c r="AN617" s="128"/>
      <c r="AO617" s="128"/>
      <c r="AP617" s="128"/>
      <c r="AQ617" s="128"/>
      <c r="AR617" s="128"/>
      <c r="AS617" s="126" t="str">
        <f>IF(原始数据!L617="","",原始数据!L617)</f>
        <v/>
      </c>
      <c r="AT617" s="126" t="str">
        <f>IF(原始数据!AZ617="","",原始数据!AZ617)</f>
        <v/>
      </c>
      <c r="AU617" s="137"/>
      <c r="AV617" s="137"/>
      <c r="AW617" s="137"/>
      <c r="AX617" s="137"/>
      <c r="AY617" s="138"/>
      <c r="AZ617" s="133"/>
      <c r="BA617" s="133"/>
      <c r="BB617" s="95"/>
      <c r="BC617" s="95"/>
    </row>
    <row r="618" spans="1:55">
      <c r="A618" s="115">
        <f>输入错误检查!B617+_xlfn.IFS(K618="",0,K618=0,0,K618=1,1)</f>
        <v>0</v>
      </c>
      <c r="C618" s="125" t="str">
        <f>IF(原始数据!B618="","",原始数据!B618)</f>
        <v/>
      </c>
      <c r="D618" s="125" t="str">
        <f>IF(原始数据!C618="","",原始数据!C618)</f>
        <v/>
      </c>
      <c r="E618" s="125" t="str">
        <f>IF(原始数据!D618="","",原始数据!D618)</f>
        <v/>
      </c>
      <c r="F618" s="125" t="str">
        <f>IF(原始数据!E618="","",原始数据!E618)</f>
        <v/>
      </c>
      <c r="G618" s="125" t="str">
        <f>IF(原始数据!F618="","",原始数据!F618)</f>
        <v/>
      </c>
      <c r="H618" s="125">
        <f>IF(原始数据!G618="","",原始数据!G618)</f>
        <v>2</v>
      </c>
      <c r="I618" s="125" t="str">
        <f>原始数据!J618</f>
        <v/>
      </c>
      <c r="J618" s="125" t="str">
        <f>IF((原始数据!V618)="","",4-原始数据!V618)</f>
        <v/>
      </c>
      <c r="K618" s="125" t="str">
        <f t="shared" si="20"/>
        <v/>
      </c>
      <c r="L618" s="125">
        <f t="shared" si="21"/>
        <v>0</v>
      </c>
      <c r="M618" s="126" t="str">
        <f>IF(I618="","",_xlfn.XLOOKUP($I618,各类选项!$N$2:$N$22,各类选项!O$2:O$22))</f>
        <v/>
      </c>
      <c r="N618" s="139"/>
      <c r="O618" s="129"/>
      <c r="P618" s="130"/>
      <c r="Q618" s="130"/>
      <c r="R618" s="130"/>
      <c r="S618" s="130"/>
      <c r="T618" s="130"/>
      <c r="U618" s="126" t="str">
        <f>IF(I618="","",_xlfn.XLOOKUP($I618,各类选项!$N$2:$N$22,各类选项!P$2:P$22))</f>
        <v/>
      </c>
      <c r="V618" s="139"/>
      <c r="W618" s="127"/>
      <c r="X618" s="128"/>
      <c r="Y618" s="128"/>
      <c r="Z618" s="128"/>
      <c r="AA618" s="128"/>
      <c r="AB618" s="128"/>
      <c r="AC618" s="126" t="str">
        <f>IF(I618="","",_xlfn.XLOOKUP($I618,各类选项!$N$2:$N$22,各类选项!Q$2:Q$22))</f>
        <v/>
      </c>
      <c r="AD618" s="139"/>
      <c r="AE618" s="129"/>
      <c r="AF618" s="130"/>
      <c r="AG618" s="130"/>
      <c r="AH618" s="130"/>
      <c r="AI618" s="130"/>
      <c r="AJ618" s="130"/>
      <c r="AK618" s="126" t="str">
        <f>IF(I618="","",_xlfn.XLOOKUP($I618,各类选项!$N$2:$N$22,各类选项!R$2:R$22))</f>
        <v/>
      </c>
      <c r="AL618" s="139"/>
      <c r="AM618" s="127"/>
      <c r="AN618" s="128"/>
      <c r="AO618" s="128"/>
      <c r="AP618" s="128"/>
      <c r="AQ618" s="128"/>
      <c r="AR618" s="128"/>
      <c r="AS618" s="126" t="str">
        <f>IF(原始数据!L618="","",原始数据!L618)</f>
        <v/>
      </c>
      <c r="AT618" s="126" t="str">
        <f>IF(原始数据!AZ618="","",原始数据!AZ618)</f>
        <v/>
      </c>
      <c r="AU618" s="137"/>
      <c r="AV618" s="137"/>
      <c r="AW618" s="137"/>
      <c r="AX618" s="137"/>
      <c r="AY618" s="138"/>
      <c r="AZ618" s="133"/>
      <c r="BA618" s="133"/>
      <c r="BB618" s="95"/>
      <c r="BC618" s="95"/>
    </row>
    <row r="619" spans="1:55">
      <c r="A619" s="115">
        <f>输入错误检查!B618+_xlfn.IFS(K619="",0,K619=0,0,K619=1,1)</f>
        <v>0</v>
      </c>
      <c r="C619" s="125" t="str">
        <f>IF(原始数据!B619="","",原始数据!B619)</f>
        <v/>
      </c>
      <c r="D619" s="125" t="str">
        <f>IF(原始数据!C619="","",原始数据!C619)</f>
        <v/>
      </c>
      <c r="E619" s="125" t="str">
        <f>IF(原始数据!D619="","",原始数据!D619)</f>
        <v/>
      </c>
      <c r="F619" s="125" t="str">
        <f>IF(原始数据!E619="","",原始数据!E619)</f>
        <v/>
      </c>
      <c r="G619" s="125" t="str">
        <f>IF(原始数据!F619="","",原始数据!F619)</f>
        <v/>
      </c>
      <c r="H619" s="125">
        <f>IF(原始数据!G619="","",原始数据!G619)</f>
        <v>3</v>
      </c>
      <c r="I619" s="125" t="str">
        <f>原始数据!J619</f>
        <v/>
      </c>
      <c r="J619" s="125" t="str">
        <f>IF((原始数据!V619)="","",4-原始数据!V619)</f>
        <v/>
      </c>
      <c r="K619" s="125" t="str">
        <f t="shared" si="20"/>
        <v/>
      </c>
      <c r="L619" s="125">
        <f t="shared" si="21"/>
        <v>0</v>
      </c>
      <c r="M619" s="126" t="str">
        <f>IF(I619="","",_xlfn.XLOOKUP($I619,各类选项!$N$2:$N$22,各类选项!O$2:O$22))</f>
        <v/>
      </c>
      <c r="N619" s="139"/>
      <c r="O619" s="129"/>
      <c r="P619" s="130"/>
      <c r="Q619" s="130"/>
      <c r="R619" s="130"/>
      <c r="S619" s="130"/>
      <c r="T619" s="130"/>
      <c r="U619" s="126" t="str">
        <f>IF(I619="","",_xlfn.XLOOKUP($I619,各类选项!$N$2:$N$22,各类选项!P$2:P$22))</f>
        <v/>
      </c>
      <c r="V619" s="139"/>
      <c r="W619" s="127"/>
      <c r="X619" s="128"/>
      <c r="Y619" s="128"/>
      <c r="Z619" s="128"/>
      <c r="AA619" s="128"/>
      <c r="AB619" s="128"/>
      <c r="AC619" s="126" t="str">
        <f>IF(I619="","",_xlfn.XLOOKUP($I619,各类选项!$N$2:$N$22,各类选项!Q$2:Q$22))</f>
        <v/>
      </c>
      <c r="AD619" s="139"/>
      <c r="AE619" s="129"/>
      <c r="AF619" s="130"/>
      <c r="AG619" s="130"/>
      <c r="AH619" s="130"/>
      <c r="AI619" s="130"/>
      <c r="AJ619" s="130"/>
      <c r="AK619" s="126" t="str">
        <f>IF(I619="","",_xlfn.XLOOKUP($I619,各类选项!$N$2:$N$22,各类选项!R$2:R$22))</f>
        <v/>
      </c>
      <c r="AL619" s="139"/>
      <c r="AM619" s="127"/>
      <c r="AN619" s="128"/>
      <c r="AO619" s="128"/>
      <c r="AP619" s="128"/>
      <c r="AQ619" s="128"/>
      <c r="AR619" s="128"/>
      <c r="AS619" s="126" t="str">
        <f>IF(原始数据!L619="","",原始数据!L619)</f>
        <v/>
      </c>
      <c r="AT619" s="126" t="str">
        <f>IF(原始数据!AZ619="","",原始数据!AZ619)</f>
        <v/>
      </c>
      <c r="AU619" s="137"/>
      <c r="AV619" s="137"/>
      <c r="AW619" s="137"/>
      <c r="AX619" s="137"/>
      <c r="AY619" s="138"/>
      <c r="AZ619" s="133"/>
      <c r="BA619" s="133"/>
      <c r="BB619" s="95"/>
      <c r="BC619" s="95"/>
    </row>
    <row r="620" spans="1:55">
      <c r="A620" s="115">
        <f>输入错误检查!B619+_xlfn.IFS(K620="",0,K620=0,0,K620=1,1)</f>
        <v>0</v>
      </c>
      <c r="C620" s="125" t="str">
        <f>IF(原始数据!B620="","",原始数据!B620)</f>
        <v/>
      </c>
      <c r="D620" s="125" t="str">
        <f>IF(原始数据!C620="","",原始数据!C620)</f>
        <v/>
      </c>
      <c r="E620" s="125" t="str">
        <f>IF(原始数据!D620="","",原始数据!D620)</f>
        <v/>
      </c>
      <c r="F620" s="125" t="str">
        <f>IF(原始数据!E620="","",原始数据!E620)</f>
        <v/>
      </c>
      <c r="G620" s="125" t="str">
        <f>IF(原始数据!F620="","",原始数据!F620)</f>
        <v/>
      </c>
      <c r="H620" s="125">
        <f>IF(原始数据!G620="","",原始数据!G620)</f>
        <v>3</v>
      </c>
      <c r="I620" s="125" t="str">
        <f>原始数据!J620</f>
        <v/>
      </c>
      <c r="J620" s="125" t="str">
        <f>IF((原始数据!V620)="","",4-原始数据!V620)</f>
        <v/>
      </c>
      <c r="K620" s="125" t="str">
        <f t="shared" si="20"/>
        <v/>
      </c>
      <c r="L620" s="125">
        <f t="shared" si="21"/>
        <v>0</v>
      </c>
      <c r="M620" s="126" t="str">
        <f>IF(I620="","",_xlfn.XLOOKUP($I620,各类选项!$N$2:$N$22,各类选项!O$2:O$22))</f>
        <v/>
      </c>
      <c r="N620" s="139"/>
      <c r="O620" s="129"/>
      <c r="P620" s="130"/>
      <c r="Q620" s="130"/>
      <c r="R620" s="130"/>
      <c r="S620" s="130"/>
      <c r="T620" s="130"/>
      <c r="U620" s="126" t="str">
        <f>IF(I620="","",_xlfn.XLOOKUP($I620,各类选项!$N$2:$N$22,各类选项!P$2:P$22))</f>
        <v/>
      </c>
      <c r="V620" s="139"/>
      <c r="W620" s="127"/>
      <c r="X620" s="128"/>
      <c r="Y620" s="128"/>
      <c r="Z620" s="128"/>
      <c r="AA620" s="128"/>
      <c r="AB620" s="128"/>
      <c r="AC620" s="126" t="str">
        <f>IF(I620="","",_xlfn.XLOOKUP($I620,各类选项!$N$2:$N$22,各类选项!Q$2:Q$22))</f>
        <v/>
      </c>
      <c r="AD620" s="139"/>
      <c r="AE620" s="129"/>
      <c r="AF620" s="130"/>
      <c r="AG620" s="130"/>
      <c r="AH620" s="130"/>
      <c r="AI620" s="130"/>
      <c r="AJ620" s="130"/>
      <c r="AK620" s="126" t="str">
        <f>IF(I620="","",_xlfn.XLOOKUP($I620,各类选项!$N$2:$N$22,各类选项!R$2:R$22))</f>
        <v/>
      </c>
      <c r="AL620" s="139"/>
      <c r="AM620" s="127"/>
      <c r="AN620" s="128"/>
      <c r="AO620" s="128"/>
      <c r="AP620" s="128"/>
      <c r="AQ620" s="128"/>
      <c r="AR620" s="128"/>
      <c r="AS620" s="126" t="str">
        <f>IF(原始数据!L620="","",原始数据!L620)</f>
        <v/>
      </c>
      <c r="AT620" s="126" t="str">
        <f>IF(原始数据!AZ620="","",原始数据!AZ620)</f>
        <v/>
      </c>
      <c r="AU620" s="137"/>
      <c r="AV620" s="137"/>
      <c r="AW620" s="137"/>
      <c r="AX620" s="137"/>
      <c r="AY620" s="138"/>
      <c r="AZ620" s="133"/>
      <c r="BA620" s="133"/>
      <c r="BB620" s="95"/>
      <c r="BC620" s="95"/>
    </row>
    <row r="621" spans="1:55">
      <c r="A621" s="115">
        <f>输入错误检查!B620+_xlfn.IFS(K621="",0,K621=0,0,K621=1,1)</f>
        <v>0</v>
      </c>
      <c r="C621" s="125" t="str">
        <f>IF(原始数据!B621="","",原始数据!B621)</f>
        <v/>
      </c>
      <c r="D621" s="125" t="str">
        <f>IF(原始数据!C621="","",原始数据!C621)</f>
        <v/>
      </c>
      <c r="E621" s="125" t="str">
        <f>IF(原始数据!D621="","",原始数据!D621)</f>
        <v/>
      </c>
      <c r="F621" s="125" t="str">
        <f>IF(原始数据!E621="","",原始数据!E621)</f>
        <v/>
      </c>
      <c r="G621" s="125" t="str">
        <f>IF(原始数据!F621="","",原始数据!F621)</f>
        <v/>
      </c>
      <c r="H621" s="125">
        <f>IF(原始数据!G621="","",原始数据!G621)</f>
        <v>4</v>
      </c>
      <c r="I621" s="125" t="str">
        <f>原始数据!J621</f>
        <v/>
      </c>
      <c r="J621" s="125" t="str">
        <f>IF((原始数据!V621)="","",4-原始数据!V621)</f>
        <v/>
      </c>
      <c r="K621" s="125" t="str">
        <f t="shared" si="20"/>
        <v/>
      </c>
      <c r="L621" s="125">
        <f t="shared" si="21"/>
        <v>0</v>
      </c>
      <c r="M621" s="126" t="str">
        <f>IF(I621="","",_xlfn.XLOOKUP($I621,各类选项!$N$2:$N$22,各类选项!O$2:O$22))</f>
        <v/>
      </c>
      <c r="N621" s="139"/>
      <c r="O621" s="129"/>
      <c r="P621" s="130"/>
      <c r="Q621" s="130"/>
      <c r="R621" s="130"/>
      <c r="S621" s="130"/>
      <c r="T621" s="130"/>
      <c r="U621" s="126" t="str">
        <f>IF(I621="","",_xlfn.XLOOKUP($I621,各类选项!$N$2:$N$22,各类选项!P$2:P$22))</f>
        <v/>
      </c>
      <c r="V621" s="139"/>
      <c r="W621" s="127"/>
      <c r="X621" s="128"/>
      <c r="Y621" s="128"/>
      <c r="Z621" s="128"/>
      <c r="AA621" s="128"/>
      <c r="AB621" s="128"/>
      <c r="AC621" s="126" t="str">
        <f>IF(I621="","",_xlfn.XLOOKUP($I621,各类选项!$N$2:$N$22,各类选项!Q$2:Q$22))</f>
        <v/>
      </c>
      <c r="AD621" s="139"/>
      <c r="AE621" s="129"/>
      <c r="AF621" s="130"/>
      <c r="AG621" s="130"/>
      <c r="AH621" s="130"/>
      <c r="AI621" s="130"/>
      <c r="AJ621" s="130"/>
      <c r="AK621" s="126" t="str">
        <f>IF(I621="","",_xlfn.XLOOKUP($I621,各类选项!$N$2:$N$22,各类选项!R$2:R$22))</f>
        <v/>
      </c>
      <c r="AL621" s="139"/>
      <c r="AM621" s="127"/>
      <c r="AN621" s="128"/>
      <c r="AO621" s="128"/>
      <c r="AP621" s="128"/>
      <c r="AQ621" s="128"/>
      <c r="AR621" s="128"/>
      <c r="AS621" s="126" t="str">
        <f>IF(原始数据!L621="","",原始数据!L621)</f>
        <v/>
      </c>
      <c r="AT621" s="126" t="str">
        <f>IF(原始数据!AZ621="","",原始数据!AZ621)</f>
        <v/>
      </c>
      <c r="AU621" s="137"/>
      <c r="AV621" s="137"/>
      <c r="AW621" s="137"/>
      <c r="AX621" s="137"/>
      <c r="AY621" s="138"/>
      <c r="AZ621" s="133"/>
      <c r="BA621" s="133"/>
      <c r="BB621" s="95"/>
      <c r="BC621" s="95"/>
    </row>
    <row r="622" spans="1:55">
      <c r="A622" s="115">
        <f>输入错误检查!B621+_xlfn.IFS(K622="",0,K622=0,0,K622=1,1)</f>
        <v>0</v>
      </c>
      <c r="C622" s="125" t="str">
        <f>IF(原始数据!B622="","",原始数据!B622)</f>
        <v/>
      </c>
      <c r="D622" s="125" t="str">
        <f>IF(原始数据!C622="","",原始数据!C622)</f>
        <v/>
      </c>
      <c r="E622" s="125" t="str">
        <f>IF(原始数据!D622="","",原始数据!D622)</f>
        <v/>
      </c>
      <c r="F622" s="125" t="str">
        <f>IF(原始数据!E622="","",原始数据!E622)</f>
        <v/>
      </c>
      <c r="G622" s="125" t="str">
        <f>IF(原始数据!F622="","",原始数据!F622)</f>
        <v/>
      </c>
      <c r="H622" s="125">
        <f>IF(原始数据!G622="","",原始数据!G622)</f>
        <v>4</v>
      </c>
      <c r="I622" s="125" t="str">
        <f>原始数据!J622</f>
        <v/>
      </c>
      <c r="J622" s="125" t="str">
        <f>IF((原始数据!V622)="","",4-原始数据!V622)</f>
        <v/>
      </c>
      <c r="K622" s="125" t="str">
        <f t="shared" si="20"/>
        <v/>
      </c>
      <c r="L622" s="125">
        <f t="shared" si="21"/>
        <v>0</v>
      </c>
      <c r="M622" s="126" t="str">
        <f>IF(I622="","",_xlfn.XLOOKUP($I622,各类选项!$N$2:$N$22,各类选项!O$2:O$22))</f>
        <v/>
      </c>
      <c r="N622" s="139"/>
      <c r="O622" s="129"/>
      <c r="P622" s="130"/>
      <c r="Q622" s="130"/>
      <c r="R622" s="130"/>
      <c r="S622" s="130"/>
      <c r="T622" s="130"/>
      <c r="U622" s="126" t="str">
        <f>IF(I622="","",_xlfn.XLOOKUP($I622,各类选项!$N$2:$N$22,各类选项!P$2:P$22))</f>
        <v/>
      </c>
      <c r="V622" s="139"/>
      <c r="W622" s="127"/>
      <c r="X622" s="128"/>
      <c r="Y622" s="128"/>
      <c r="Z622" s="128"/>
      <c r="AA622" s="128"/>
      <c r="AB622" s="128"/>
      <c r="AC622" s="126" t="str">
        <f>IF(I622="","",_xlfn.XLOOKUP($I622,各类选项!$N$2:$N$22,各类选项!Q$2:Q$22))</f>
        <v/>
      </c>
      <c r="AD622" s="139"/>
      <c r="AE622" s="129"/>
      <c r="AF622" s="130"/>
      <c r="AG622" s="130"/>
      <c r="AH622" s="130"/>
      <c r="AI622" s="130"/>
      <c r="AJ622" s="130"/>
      <c r="AK622" s="126" t="str">
        <f>IF(I622="","",_xlfn.XLOOKUP($I622,各类选项!$N$2:$N$22,各类选项!R$2:R$22))</f>
        <v/>
      </c>
      <c r="AL622" s="139"/>
      <c r="AM622" s="127"/>
      <c r="AN622" s="128"/>
      <c r="AO622" s="128"/>
      <c r="AP622" s="128"/>
      <c r="AQ622" s="128"/>
      <c r="AR622" s="128"/>
      <c r="AS622" s="126" t="str">
        <f>IF(原始数据!L622="","",原始数据!L622)</f>
        <v/>
      </c>
      <c r="AT622" s="126" t="str">
        <f>IF(原始数据!AZ622="","",原始数据!AZ622)</f>
        <v/>
      </c>
      <c r="AU622" s="137"/>
      <c r="AV622" s="137"/>
      <c r="AW622" s="137"/>
      <c r="AX622" s="137"/>
      <c r="AY622" s="138"/>
      <c r="AZ622" s="133"/>
      <c r="BA622" s="133"/>
      <c r="BB622" s="95"/>
      <c r="BC622" s="95"/>
    </row>
    <row r="623" spans="1:55">
      <c r="A623" s="115">
        <f>输入错误检查!B622+_xlfn.IFS(K623="",0,K623=0,0,K623=1,1)</f>
        <v>0</v>
      </c>
      <c r="C623" s="125" t="str">
        <f>IF(原始数据!B623="","",原始数据!B623)</f>
        <v/>
      </c>
      <c r="D623" s="125" t="str">
        <f>IF(原始数据!C623="","",原始数据!C623)</f>
        <v/>
      </c>
      <c r="E623" s="125" t="str">
        <f>IF(原始数据!D623="","",原始数据!D623)</f>
        <v/>
      </c>
      <c r="F623" s="125" t="str">
        <f>IF(原始数据!E623="","",原始数据!E623)</f>
        <v/>
      </c>
      <c r="G623" s="125" t="str">
        <f>IF(原始数据!F623="","",原始数据!F623)</f>
        <v/>
      </c>
      <c r="H623" s="125">
        <f>IF(原始数据!G623="","",原始数据!G623)</f>
        <v>5</v>
      </c>
      <c r="I623" s="125" t="str">
        <f>原始数据!J623</f>
        <v/>
      </c>
      <c r="J623" s="125" t="str">
        <f>IF((原始数据!V623)="","",4-原始数据!V623)</f>
        <v/>
      </c>
      <c r="K623" s="125" t="str">
        <f t="shared" si="20"/>
        <v/>
      </c>
      <c r="L623" s="125">
        <f t="shared" si="21"/>
        <v>0</v>
      </c>
      <c r="M623" s="126" t="str">
        <f>IF(I623="","",_xlfn.XLOOKUP($I623,各类选项!$N$2:$N$22,各类选项!O$2:O$22))</f>
        <v/>
      </c>
      <c r="N623" s="139"/>
      <c r="O623" s="129"/>
      <c r="P623" s="130"/>
      <c r="Q623" s="130"/>
      <c r="R623" s="130"/>
      <c r="S623" s="130"/>
      <c r="T623" s="130"/>
      <c r="U623" s="126" t="str">
        <f>IF(I623="","",_xlfn.XLOOKUP($I623,各类选项!$N$2:$N$22,各类选项!P$2:P$22))</f>
        <v/>
      </c>
      <c r="V623" s="139"/>
      <c r="W623" s="127"/>
      <c r="X623" s="128"/>
      <c r="Y623" s="128"/>
      <c r="Z623" s="128"/>
      <c r="AA623" s="128"/>
      <c r="AB623" s="128"/>
      <c r="AC623" s="126" t="str">
        <f>IF(I623="","",_xlfn.XLOOKUP($I623,各类选项!$N$2:$N$22,各类选项!Q$2:Q$22))</f>
        <v/>
      </c>
      <c r="AD623" s="139"/>
      <c r="AE623" s="129"/>
      <c r="AF623" s="130"/>
      <c r="AG623" s="130"/>
      <c r="AH623" s="130"/>
      <c r="AI623" s="130"/>
      <c r="AJ623" s="130"/>
      <c r="AK623" s="126" t="str">
        <f>IF(I623="","",_xlfn.XLOOKUP($I623,各类选项!$N$2:$N$22,各类选项!R$2:R$22))</f>
        <v/>
      </c>
      <c r="AL623" s="139"/>
      <c r="AM623" s="127"/>
      <c r="AN623" s="128"/>
      <c r="AO623" s="128"/>
      <c r="AP623" s="128"/>
      <c r="AQ623" s="128"/>
      <c r="AR623" s="128"/>
      <c r="AS623" s="126" t="str">
        <f>IF(原始数据!L623="","",原始数据!L623)</f>
        <v/>
      </c>
      <c r="AT623" s="126" t="str">
        <f>IF(原始数据!AZ623="","",原始数据!AZ623)</f>
        <v/>
      </c>
      <c r="AU623" s="137"/>
      <c r="AV623" s="137"/>
      <c r="AW623" s="137"/>
      <c r="AX623" s="137"/>
      <c r="AY623" s="138"/>
      <c r="AZ623" s="133"/>
      <c r="BA623" s="133"/>
    </row>
    <row r="624" spans="1:55">
      <c r="A624" s="115">
        <f>输入错误检查!B623+_xlfn.IFS(K624="",0,K624=0,0,K624=1,1)</f>
        <v>0</v>
      </c>
      <c r="C624" s="125" t="str">
        <f>IF(原始数据!B624="","",原始数据!B624)</f>
        <v/>
      </c>
      <c r="D624" s="125" t="str">
        <f>IF(原始数据!C624="","",原始数据!C624)</f>
        <v/>
      </c>
      <c r="E624" s="125" t="str">
        <f>IF(原始数据!D624="","",原始数据!D624)</f>
        <v/>
      </c>
      <c r="F624" s="125" t="str">
        <f>IF(原始数据!E624="","",原始数据!E624)</f>
        <v/>
      </c>
      <c r="G624" s="125" t="str">
        <f>IF(原始数据!F624="","",原始数据!F624)</f>
        <v/>
      </c>
      <c r="H624" s="125">
        <f>IF(原始数据!G624="","",原始数据!G624)</f>
        <v>5</v>
      </c>
      <c r="I624" s="125" t="str">
        <f>原始数据!J624</f>
        <v/>
      </c>
      <c r="J624" s="125" t="str">
        <f>IF((原始数据!V624)="","",4-原始数据!V624)</f>
        <v/>
      </c>
      <c r="K624" s="125" t="str">
        <f t="shared" si="20"/>
        <v/>
      </c>
      <c r="L624" s="125">
        <f t="shared" si="21"/>
        <v>0</v>
      </c>
      <c r="M624" s="126" t="str">
        <f>IF(I624="","",_xlfn.XLOOKUP($I624,各类选项!$N$2:$N$22,各类选项!O$2:O$22))</f>
        <v/>
      </c>
      <c r="N624" s="139"/>
      <c r="O624" s="129"/>
      <c r="P624" s="130"/>
      <c r="Q624" s="130"/>
      <c r="R624" s="130"/>
      <c r="S624" s="130"/>
      <c r="T624" s="130"/>
      <c r="U624" s="126" t="str">
        <f>IF(I624="","",_xlfn.XLOOKUP($I624,各类选项!$N$2:$N$22,各类选项!P$2:P$22))</f>
        <v/>
      </c>
      <c r="V624" s="139"/>
      <c r="W624" s="127"/>
      <c r="X624" s="128"/>
      <c r="Y624" s="128"/>
      <c r="Z624" s="128"/>
      <c r="AA624" s="128"/>
      <c r="AB624" s="128"/>
      <c r="AC624" s="126" t="str">
        <f>IF(I624="","",_xlfn.XLOOKUP($I624,各类选项!$N$2:$N$22,各类选项!Q$2:Q$22))</f>
        <v/>
      </c>
      <c r="AD624" s="139"/>
      <c r="AE624" s="129"/>
      <c r="AF624" s="130"/>
      <c r="AG624" s="130"/>
      <c r="AH624" s="130"/>
      <c r="AI624" s="130"/>
      <c r="AJ624" s="130"/>
      <c r="AK624" s="126" t="str">
        <f>IF(I624="","",_xlfn.XLOOKUP($I624,各类选项!$N$2:$N$22,各类选项!R$2:R$22))</f>
        <v/>
      </c>
      <c r="AL624" s="139"/>
      <c r="AM624" s="127"/>
      <c r="AN624" s="128"/>
      <c r="AO624" s="128"/>
      <c r="AP624" s="128"/>
      <c r="AQ624" s="128"/>
      <c r="AR624" s="128"/>
      <c r="AS624" s="126" t="str">
        <f>IF(原始数据!L624="","",原始数据!L624)</f>
        <v/>
      </c>
      <c r="AT624" s="126" t="str">
        <f>IF(原始数据!AZ624="","",原始数据!AZ624)</f>
        <v/>
      </c>
      <c r="AU624" s="137"/>
      <c r="AV624" s="137"/>
      <c r="AW624" s="137"/>
      <c r="AX624" s="137"/>
      <c r="AY624" s="138"/>
      <c r="AZ624" s="133"/>
      <c r="BA624" s="133"/>
    </row>
    <row r="625" spans="1:55">
      <c r="A625" s="115">
        <f>输入错误检查!B624+_xlfn.IFS(K625="",0,K625=0,0,K625=1,1)</f>
        <v>0</v>
      </c>
      <c r="C625" s="125" t="str">
        <f>IF(原始数据!B625="","",原始数据!B625)</f>
        <v/>
      </c>
      <c r="D625" s="125" t="str">
        <f>IF(原始数据!C625="","",原始数据!C625)</f>
        <v/>
      </c>
      <c r="E625" s="125" t="str">
        <f>IF(原始数据!D625="","",原始数据!D625)</f>
        <v/>
      </c>
      <c r="F625" s="125" t="str">
        <f>IF(原始数据!E625="","",原始数据!E625)</f>
        <v/>
      </c>
      <c r="G625" s="125" t="str">
        <f>IF(原始数据!F625="","",原始数据!F625)</f>
        <v/>
      </c>
      <c r="H625" s="125" t="str">
        <f>IF(原始数据!G625="","",原始数据!G625)</f>
        <v>加</v>
      </c>
      <c r="I625" s="125" t="str">
        <f>原始数据!J625</f>
        <v/>
      </c>
      <c r="J625" s="125" t="str">
        <f>IF((原始数据!V625)="","",4-原始数据!V625)</f>
        <v/>
      </c>
      <c r="K625" s="125" t="str">
        <f t="shared" si="20"/>
        <v/>
      </c>
      <c r="L625" s="125">
        <f t="shared" si="21"/>
        <v>0</v>
      </c>
      <c r="M625" s="126" t="str">
        <f>IF(I625="","",_xlfn.XLOOKUP($I625,各类选项!$N$2:$N$22,各类选项!O$2:O$22))</f>
        <v/>
      </c>
      <c r="N625" s="139"/>
      <c r="O625" s="129"/>
      <c r="P625" s="130"/>
      <c r="Q625" s="130"/>
      <c r="R625" s="130"/>
      <c r="S625" s="130"/>
      <c r="T625" s="130"/>
      <c r="U625" s="126" t="str">
        <f>IF(I625="","",_xlfn.XLOOKUP($I625,各类选项!$N$2:$N$22,各类选项!P$2:P$22))</f>
        <v/>
      </c>
      <c r="V625" s="139"/>
      <c r="W625" s="127"/>
      <c r="X625" s="128"/>
      <c r="Y625" s="128"/>
      <c r="Z625" s="128"/>
      <c r="AA625" s="128"/>
      <c r="AB625" s="128"/>
      <c r="AC625" s="126" t="str">
        <f>IF(I625="","",_xlfn.XLOOKUP($I625,各类选项!$N$2:$N$22,各类选项!Q$2:Q$22))</f>
        <v/>
      </c>
      <c r="AD625" s="139"/>
      <c r="AE625" s="129"/>
      <c r="AF625" s="130"/>
      <c r="AG625" s="130"/>
      <c r="AH625" s="130"/>
      <c r="AI625" s="130"/>
      <c r="AJ625" s="130"/>
      <c r="AK625" s="126" t="str">
        <f>IF(I625="","",_xlfn.XLOOKUP($I625,各类选项!$N$2:$N$22,各类选项!R$2:R$22))</f>
        <v/>
      </c>
      <c r="AL625" s="139"/>
      <c r="AM625" s="127"/>
      <c r="AN625" s="128"/>
      <c r="AO625" s="128"/>
      <c r="AP625" s="128"/>
      <c r="AQ625" s="128"/>
      <c r="AR625" s="128"/>
      <c r="AS625" s="126" t="str">
        <f>IF(原始数据!L625="","",原始数据!L625)</f>
        <v/>
      </c>
      <c r="AT625" s="126" t="str">
        <f>IF(原始数据!AZ625="","",原始数据!AZ625)</f>
        <v/>
      </c>
      <c r="AU625" s="137"/>
      <c r="AV625" s="137"/>
      <c r="AW625" s="137"/>
      <c r="AX625" s="137"/>
      <c r="AY625" s="138"/>
      <c r="AZ625" s="133"/>
      <c r="BA625" s="133"/>
    </row>
    <row r="626" spans="1:55">
      <c r="A626" s="115">
        <f>输入错误检查!B625+_xlfn.IFS(K626="",0,K626=0,0,K626=1,1)</f>
        <v>0</v>
      </c>
      <c r="C626" s="125" t="str">
        <f>IF(原始数据!B626="","",原始数据!B626)</f>
        <v/>
      </c>
      <c r="D626" s="125" t="str">
        <f>IF(原始数据!C626="","",原始数据!C626)</f>
        <v/>
      </c>
      <c r="E626" s="125" t="str">
        <f>IF(原始数据!D626="","",原始数据!D626)</f>
        <v/>
      </c>
      <c r="F626" s="125" t="str">
        <f>IF(原始数据!E626="","",原始数据!E626)</f>
        <v/>
      </c>
      <c r="G626" s="125" t="str">
        <f>IF(原始数据!F626="","",原始数据!F626)</f>
        <v/>
      </c>
      <c r="H626" s="125" t="str">
        <f>IF(原始数据!G626="","",原始数据!G626)</f>
        <v>加</v>
      </c>
      <c r="I626" s="125" t="str">
        <f>原始数据!J626</f>
        <v/>
      </c>
      <c r="J626" s="125" t="str">
        <f>IF((原始数据!V626)="","",4-原始数据!V626)</f>
        <v/>
      </c>
      <c r="K626" s="125" t="str">
        <f t="shared" si="20"/>
        <v/>
      </c>
      <c r="L626" s="125">
        <f t="shared" si="21"/>
        <v>0</v>
      </c>
      <c r="M626" s="126" t="str">
        <f>IF(I626="","",_xlfn.XLOOKUP($I626,各类选项!$N$2:$N$22,各类选项!O$2:O$22))</f>
        <v/>
      </c>
      <c r="N626" s="139"/>
      <c r="O626" s="129"/>
      <c r="P626" s="130"/>
      <c r="Q626" s="130"/>
      <c r="R626" s="130"/>
      <c r="S626" s="130"/>
      <c r="T626" s="130"/>
      <c r="U626" s="126" t="str">
        <f>IF(I626="","",_xlfn.XLOOKUP($I626,各类选项!$N$2:$N$22,各类选项!P$2:P$22))</f>
        <v/>
      </c>
      <c r="V626" s="139"/>
      <c r="W626" s="127"/>
      <c r="X626" s="128"/>
      <c r="Y626" s="128"/>
      <c r="Z626" s="128"/>
      <c r="AA626" s="128"/>
      <c r="AB626" s="128"/>
      <c r="AC626" s="126" t="str">
        <f>IF(I626="","",_xlfn.XLOOKUP($I626,各类选项!$N$2:$N$22,各类选项!Q$2:Q$22))</f>
        <v/>
      </c>
      <c r="AD626" s="139"/>
      <c r="AE626" s="129"/>
      <c r="AF626" s="130"/>
      <c r="AG626" s="130"/>
      <c r="AH626" s="130"/>
      <c r="AI626" s="130"/>
      <c r="AJ626" s="130"/>
      <c r="AK626" s="126" t="str">
        <f>IF(I626="","",_xlfn.XLOOKUP($I626,各类选项!$N$2:$N$22,各类选项!R$2:R$22))</f>
        <v/>
      </c>
      <c r="AL626" s="139"/>
      <c r="AM626" s="127"/>
      <c r="AN626" s="128"/>
      <c r="AO626" s="128"/>
      <c r="AP626" s="128"/>
      <c r="AQ626" s="128"/>
      <c r="AR626" s="128"/>
      <c r="AS626" s="126" t="str">
        <f>IF(原始数据!L626="","",原始数据!L626)</f>
        <v/>
      </c>
      <c r="AT626" s="126" t="str">
        <f>IF(原始数据!AZ626="","",原始数据!AZ626)</f>
        <v/>
      </c>
      <c r="AU626" s="137"/>
      <c r="AV626" s="137"/>
      <c r="AW626" s="137"/>
      <c r="AX626" s="137"/>
      <c r="AY626" s="138"/>
      <c r="AZ626" s="133"/>
      <c r="BA626" s="133"/>
    </row>
    <row r="627" spans="1:55">
      <c r="A627" s="115">
        <f>输入错误检查!B626+_xlfn.IFS(K627="",0,K627=0,0,K627=1,1)</f>
        <v>0</v>
      </c>
      <c r="C627" s="125" t="str">
        <f>IF(原始数据!B627="","",原始数据!B627)</f>
        <v/>
      </c>
      <c r="D627" s="125" t="str">
        <f>IF(原始数据!C627="","",原始数据!C627)</f>
        <v/>
      </c>
      <c r="E627" s="125" t="str">
        <f>IF(原始数据!D627="","",原始数据!D627)</f>
        <v/>
      </c>
      <c r="F627" s="125" t="str">
        <f>IF(原始数据!E627="","",原始数据!E627)</f>
        <v/>
      </c>
      <c r="G627" s="125" t="str">
        <f>IF(原始数据!F627="","",原始数据!F627)</f>
        <v/>
      </c>
      <c r="H627" s="125">
        <f>IF(原始数据!G627="","",原始数据!G627)</f>
        <v>1</v>
      </c>
      <c r="I627" s="125" t="str">
        <f>原始数据!J627</f>
        <v/>
      </c>
      <c r="J627" s="125" t="str">
        <f>IF((原始数据!V627)="","",4-原始数据!V627)</f>
        <v/>
      </c>
      <c r="K627" s="125" t="str">
        <f t="shared" si="20"/>
        <v/>
      </c>
      <c r="L627" s="125">
        <f t="shared" si="21"/>
        <v>0</v>
      </c>
      <c r="M627" s="126" t="str">
        <f>IF(I627="","",_xlfn.XLOOKUP($I627,各类选项!$N$2:$N$22,各类选项!O$2:O$22))</f>
        <v/>
      </c>
      <c r="N627" s="126"/>
      <c r="O627" s="127"/>
      <c r="P627" s="128"/>
      <c r="Q627" s="128"/>
      <c r="R627" s="128"/>
      <c r="S627" s="128"/>
      <c r="T627" s="128"/>
      <c r="U627" s="126" t="str">
        <f>IF(I627="","",_xlfn.XLOOKUP($I627,各类选项!$N$2:$N$22,各类选项!P$2:P$22))</f>
        <v/>
      </c>
      <c r="V627" s="126"/>
      <c r="W627" s="129"/>
      <c r="X627" s="130"/>
      <c r="Y627" s="130"/>
      <c r="Z627" s="130"/>
      <c r="AA627" s="130"/>
      <c r="AB627" s="130"/>
      <c r="AC627" s="126" t="str">
        <f>IF(I627="","",_xlfn.XLOOKUP($I627,各类选项!$N$2:$N$22,各类选项!Q$2:Q$22))</f>
        <v/>
      </c>
      <c r="AD627" s="126"/>
      <c r="AE627" s="127"/>
      <c r="AF627" s="128"/>
      <c r="AG627" s="128"/>
      <c r="AH627" s="128"/>
      <c r="AI627" s="128"/>
      <c r="AJ627" s="128"/>
      <c r="AK627" s="126" t="str">
        <f>IF(I627="","",_xlfn.XLOOKUP($I627,各类选项!$N$2:$N$22,各类选项!R$2:R$22))</f>
        <v/>
      </c>
      <c r="AL627" s="126"/>
      <c r="AM627" s="129"/>
      <c r="AN627" s="130"/>
      <c r="AO627" s="130"/>
      <c r="AP627" s="130"/>
      <c r="AQ627" s="130"/>
      <c r="AR627" s="130"/>
      <c r="AS627" s="126" t="str">
        <f>IF(原始数据!L627="","",原始数据!L627)</f>
        <v/>
      </c>
      <c r="AT627" s="126" t="str">
        <f>IF(原始数据!AZ627="","",原始数据!AZ627)</f>
        <v/>
      </c>
      <c r="AU627" s="131"/>
      <c r="AV627" s="131"/>
      <c r="AW627" s="131"/>
      <c r="AX627" s="131"/>
      <c r="AY627" s="132"/>
      <c r="AZ627" s="133"/>
      <c r="BA627" s="133"/>
      <c r="BB627" s="134"/>
      <c r="BC627" s="134"/>
    </row>
    <row r="628" spans="1:55">
      <c r="A628" s="115">
        <f>输入错误检查!B627+_xlfn.IFS(K628="",0,K628=0,0,K628=1,1)</f>
        <v>0</v>
      </c>
      <c r="C628" s="125" t="str">
        <f>IF(原始数据!B628="","",原始数据!B628)</f>
        <v/>
      </c>
      <c r="D628" s="125" t="str">
        <f>IF(原始数据!C628="","",原始数据!C628)</f>
        <v/>
      </c>
      <c r="E628" s="125" t="str">
        <f>IF(原始数据!D628="","",原始数据!D628)</f>
        <v/>
      </c>
      <c r="F628" s="125" t="str">
        <f>IF(原始数据!E628="","",原始数据!E628)</f>
        <v/>
      </c>
      <c r="G628" s="125" t="str">
        <f>IF(原始数据!F628="","",原始数据!F628)</f>
        <v/>
      </c>
      <c r="H628" s="125">
        <f>IF(原始数据!G628="","",原始数据!G628)</f>
        <v>1</v>
      </c>
      <c r="I628" s="125" t="str">
        <f>原始数据!J628</f>
        <v/>
      </c>
      <c r="J628" s="125" t="str">
        <f>IF((原始数据!V628)="","",4-原始数据!V628)</f>
        <v/>
      </c>
      <c r="K628" s="125" t="str">
        <f t="shared" si="20"/>
        <v/>
      </c>
      <c r="L628" s="125">
        <f t="shared" si="21"/>
        <v>0</v>
      </c>
      <c r="M628" s="126" t="str">
        <f>IF(I628="","",_xlfn.XLOOKUP($I628,各类选项!$N$2:$N$22,各类选项!O$2:O$22))</f>
        <v/>
      </c>
      <c r="N628" s="126"/>
      <c r="O628" s="127"/>
      <c r="P628" s="128"/>
      <c r="Q628" s="128"/>
      <c r="R628" s="128"/>
      <c r="S628" s="128"/>
      <c r="T628" s="128"/>
      <c r="U628" s="126" t="str">
        <f>IF(I628="","",_xlfn.XLOOKUP($I628,各类选项!$N$2:$N$22,各类选项!P$2:P$22))</f>
        <v/>
      </c>
      <c r="V628" s="126"/>
      <c r="W628" s="129"/>
      <c r="X628" s="130"/>
      <c r="Y628" s="130"/>
      <c r="Z628" s="130"/>
      <c r="AA628" s="130"/>
      <c r="AB628" s="130"/>
      <c r="AC628" s="126" t="str">
        <f>IF(I628="","",_xlfn.XLOOKUP($I628,各类选项!$N$2:$N$22,各类选项!Q$2:Q$22))</f>
        <v/>
      </c>
      <c r="AD628" s="126"/>
      <c r="AE628" s="127"/>
      <c r="AF628" s="128"/>
      <c r="AG628" s="128"/>
      <c r="AH628" s="128"/>
      <c r="AI628" s="128"/>
      <c r="AJ628" s="128"/>
      <c r="AK628" s="126" t="str">
        <f>IF(I628="","",_xlfn.XLOOKUP($I628,各类选项!$N$2:$N$22,各类选项!R$2:R$22))</f>
        <v/>
      </c>
      <c r="AL628" s="126"/>
      <c r="AM628" s="129"/>
      <c r="AN628" s="130"/>
      <c r="AO628" s="130"/>
      <c r="AP628" s="130"/>
      <c r="AQ628" s="130"/>
      <c r="AR628" s="130"/>
      <c r="AS628" s="126" t="str">
        <f>IF(原始数据!L628="","",原始数据!L628)</f>
        <v/>
      </c>
      <c r="AT628" s="126" t="str">
        <f>IF(原始数据!AZ628="","",原始数据!AZ628)</f>
        <v/>
      </c>
      <c r="AU628" s="131"/>
      <c r="AV628" s="131"/>
      <c r="AW628" s="131"/>
      <c r="AX628" s="131"/>
      <c r="AY628" s="132"/>
      <c r="AZ628" s="133"/>
      <c r="BA628" s="133"/>
      <c r="BB628" s="95"/>
      <c r="BC628" s="95"/>
    </row>
    <row r="629" spans="1:55">
      <c r="A629" s="115">
        <f>输入错误检查!B628+_xlfn.IFS(K629="",0,K629=0,0,K629=1,1)</f>
        <v>0</v>
      </c>
      <c r="C629" s="125" t="str">
        <f>IF(原始数据!B629="","",原始数据!B629)</f>
        <v/>
      </c>
      <c r="D629" s="125" t="str">
        <f>IF(原始数据!C629="","",原始数据!C629)</f>
        <v/>
      </c>
      <c r="E629" s="125" t="str">
        <f>IF(原始数据!D629="","",原始数据!D629)</f>
        <v/>
      </c>
      <c r="F629" s="125" t="str">
        <f>IF(原始数据!E629="","",原始数据!E629)</f>
        <v/>
      </c>
      <c r="G629" s="125" t="str">
        <f>IF(原始数据!F629="","",原始数据!F629)</f>
        <v/>
      </c>
      <c r="H629" s="125">
        <f>IF(原始数据!G629="","",原始数据!G629)</f>
        <v>2</v>
      </c>
      <c r="I629" s="125" t="str">
        <f>原始数据!J629</f>
        <v/>
      </c>
      <c r="J629" s="125" t="str">
        <f>IF((原始数据!V629)="","",4-原始数据!V629)</f>
        <v/>
      </c>
      <c r="K629" s="125" t="str">
        <f t="shared" si="20"/>
        <v/>
      </c>
      <c r="L629" s="125">
        <f t="shared" si="21"/>
        <v>0</v>
      </c>
      <c r="M629" s="126" t="str">
        <f>IF(I629="","",_xlfn.XLOOKUP($I629,各类选项!$N$2:$N$22,各类选项!O$2:O$22))</f>
        <v/>
      </c>
      <c r="N629" s="126"/>
      <c r="O629" s="127"/>
      <c r="P629" s="128"/>
      <c r="Q629" s="128"/>
      <c r="R629" s="128"/>
      <c r="S629" s="128"/>
      <c r="T629" s="128"/>
      <c r="U629" s="126" t="str">
        <f>IF(I629="","",_xlfn.XLOOKUP($I629,各类选项!$N$2:$N$22,各类选项!P$2:P$22))</f>
        <v/>
      </c>
      <c r="V629" s="126"/>
      <c r="W629" s="129"/>
      <c r="X629" s="130"/>
      <c r="Y629" s="130"/>
      <c r="Z629" s="130"/>
      <c r="AA629" s="130"/>
      <c r="AB629" s="130"/>
      <c r="AC629" s="126" t="str">
        <f>IF(I629="","",_xlfn.XLOOKUP($I629,各类选项!$N$2:$N$22,各类选项!Q$2:Q$22))</f>
        <v/>
      </c>
      <c r="AD629" s="126"/>
      <c r="AE629" s="127"/>
      <c r="AF629" s="128"/>
      <c r="AG629" s="128"/>
      <c r="AH629" s="128"/>
      <c r="AI629" s="128"/>
      <c r="AJ629" s="128"/>
      <c r="AK629" s="126" t="str">
        <f>IF(I629="","",_xlfn.XLOOKUP($I629,各类选项!$N$2:$N$22,各类选项!R$2:R$22))</f>
        <v/>
      </c>
      <c r="AL629" s="126"/>
      <c r="AM629" s="129"/>
      <c r="AN629" s="130"/>
      <c r="AO629" s="130"/>
      <c r="AP629" s="130"/>
      <c r="AQ629" s="130"/>
      <c r="AR629" s="130"/>
      <c r="AS629" s="126" t="str">
        <f>IF(原始数据!L629="","",原始数据!L629)</f>
        <v/>
      </c>
      <c r="AT629" s="126" t="str">
        <f>IF(原始数据!AZ629="","",原始数据!AZ629)</f>
        <v/>
      </c>
      <c r="AU629" s="131"/>
      <c r="AV629" s="131"/>
      <c r="AW629" s="131"/>
      <c r="AX629" s="131"/>
      <c r="AY629" s="132"/>
      <c r="AZ629" s="133"/>
      <c r="BA629" s="133"/>
      <c r="BB629" s="95"/>
      <c r="BC629" s="95"/>
    </row>
    <row r="630" spans="1:55">
      <c r="A630" s="115">
        <f>输入错误检查!B629+_xlfn.IFS(K630="",0,K630=0,0,K630=1,1)</f>
        <v>0</v>
      </c>
      <c r="C630" s="125" t="str">
        <f>IF(原始数据!B630="","",原始数据!B630)</f>
        <v/>
      </c>
      <c r="D630" s="125" t="str">
        <f>IF(原始数据!C630="","",原始数据!C630)</f>
        <v/>
      </c>
      <c r="E630" s="125" t="str">
        <f>IF(原始数据!D630="","",原始数据!D630)</f>
        <v/>
      </c>
      <c r="F630" s="125" t="str">
        <f>IF(原始数据!E630="","",原始数据!E630)</f>
        <v/>
      </c>
      <c r="G630" s="125" t="str">
        <f>IF(原始数据!F630="","",原始数据!F630)</f>
        <v/>
      </c>
      <c r="H630" s="125">
        <f>IF(原始数据!G630="","",原始数据!G630)</f>
        <v>2</v>
      </c>
      <c r="I630" s="125" t="str">
        <f>原始数据!J630</f>
        <v/>
      </c>
      <c r="J630" s="125" t="str">
        <f>IF((原始数据!V630)="","",4-原始数据!V630)</f>
        <v/>
      </c>
      <c r="K630" s="125" t="str">
        <f t="shared" si="20"/>
        <v/>
      </c>
      <c r="L630" s="125">
        <f t="shared" si="21"/>
        <v>0</v>
      </c>
      <c r="M630" s="126" t="str">
        <f>IF(I630="","",_xlfn.XLOOKUP($I630,各类选项!$N$2:$N$22,各类选项!O$2:O$22))</f>
        <v/>
      </c>
      <c r="N630" s="126"/>
      <c r="O630" s="127"/>
      <c r="P630" s="128"/>
      <c r="Q630" s="128"/>
      <c r="R630" s="128"/>
      <c r="S630" s="128"/>
      <c r="T630" s="128"/>
      <c r="U630" s="126" t="str">
        <f>IF(I630="","",_xlfn.XLOOKUP($I630,各类选项!$N$2:$N$22,各类选项!P$2:P$22))</f>
        <v/>
      </c>
      <c r="V630" s="126"/>
      <c r="W630" s="129"/>
      <c r="X630" s="130"/>
      <c r="Y630" s="130"/>
      <c r="Z630" s="130"/>
      <c r="AA630" s="130"/>
      <c r="AB630" s="130"/>
      <c r="AC630" s="126" t="str">
        <f>IF(I630="","",_xlfn.XLOOKUP($I630,各类选项!$N$2:$N$22,各类选项!Q$2:Q$22))</f>
        <v/>
      </c>
      <c r="AD630" s="126"/>
      <c r="AE630" s="127"/>
      <c r="AF630" s="128"/>
      <c r="AG630" s="128"/>
      <c r="AH630" s="128"/>
      <c r="AI630" s="128"/>
      <c r="AJ630" s="128"/>
      <c r="AK630" s="126" t="str">
        <f>IF(I630="","",_xlfn.XLOOKUP($I630,各类选项!$N$2:$N$22,各类选项!R$2:R$22))</f>
        <v/>
      </c>
      <c r="AL630" s="126"/>
      <c r="AM630" s="129"/>
      <c r="AN630" s="130"/>
      <c r="AO630" s="130"/>
      <c r="AP630" s="130"/>
      <c r="AQ630" s="130"/>
      <c r="AR630" s="130"/>
      <c r="AS630" s="126" t="str">
        <f>IF(原始数据!L630="","",原始数据!L630)</f>
        <v/>
      </c>
      <c r="AT630" s="126" t="str">
        <f>IF(原始数据!AZ630="","",原始数据!AZ630)</f>
        <v/>
      </c>
      <c r="AU630" s="131"/>
      <c r="AV630" s="131"/>
      <c r="AW630" s="131"/>
      <c r="AX630" s="131"/>
      <c r="AY630" s="132"/>
      <c r="AZ630" s="133"/>
      <c r="BA630" s="133"/>
      <c r="BB630" s="95"/>
      <c r="BC630" s="95"/>
    </row>
    <row r="631" spans="1:55">
      <c r="A631" s="115">
        <f>输入错误检查!B630+_xlfn.IFS(K631="",0,K631=0,0,K631=1,1)</f>
        <v>0</v>
      </c>
      <c r="C631" s="125" t="str">
        <f>IF(原始数据!B631="","",原始数据!B631)</f>
        <v/>
      </c>
      <c r="D631" s="125" t="str">
        <f>IF(原始数据!C631="","",原始数据!C631)</f>
        <v/>
      </c>
      <c r="E631" s="125" t="str">
        <f>IF(原始数据!D631="","",原始数据!D631)</f>
        <v/>
      </c>
      <c r="F631" s="125" t="str">
        <f>IF(原始数据!E631="","",原始数据!E631)</f>
        <v/>
      </c>
      <c r="G631" s="125" t="str">
        <f>IF(原始数据!F631="","",原始数据!F631)</f>
        <v/>
      </c>
      <c r="H631" s="125">
        <f>IF(原始数据!G631="","",原始数据!G631)</f>
        <v>3</v>
      </c>
      <c r="I631" s="125" t="str">
        <f>原始数据!J631</f>
        <v/>
      </c>
      <c r="J631" s="125" t="str">
        <f>IF((原始数据!V631)="","",4-原始数据!V631)</f>
        <v/>
      </c>
      <c r="K631" s="125" t="str">
        <f t="shared" si="20"/>
        <v/>
      </c>
      <c r="L631" s="125">
        <f t="shared" si="21"/>
        <v>0</v>
      </c>
      <c r="M631" s="126" t="str">
        <f>IF(I631="","",_xlfn.XLOOKUP($I631,各类选项!$N$2:$N$22,各类选项!O$2:O$22))</f>
        <v/>
      </c>
      <c r="N631" s="126"/>
      <c r="O631" s="127"/>
      <c r="P631" s="128"/>
      <c r="Q631" s="128"/>
      <c r="R631" s="128"/>
      <c r="S631" s="128"/>
      <c r="T631" s="128"/>
      <c r="U631" s="126" t="str">
        <f>IF(I631="","",_xlfn.XLOOKUP($I631,各类选项!$N$2:$N$22,各类选项!P$2:P$22))</f>
        <v/>
      </c>
      <c r="V631" s="126"/>
      <c r="W631" s="129"/>
      <c r="X631" s="130"/>
      <c r="Y631" s="130"/>
      <c r="Z631" s="130"/>
      <c r="AA631" s="130"/>
      <c r="AB631" s="130"/>
      <c r="AC631" s="126" t="str">
        <f>IF(I631="","",_xlfn.XLOOKUP($I631,各类选项!$N$2:$N$22,各类选项!Q$2:Q$22))</f>
        <v/>
      </c>
      <c r="AD631" s="126"/>
      <c r="AE631" s="127"/>
      <c r="AF631" s="128"/>
      <c r="AG631" s="128"/>
      <c r="AH631" s="128"/>
      <c r="AI631" s="128"/>
      <c r="AJ631" s="128"/>
      <c r="AK631" s="126" t="str">
        <f>IF(I631="","",_xlfn.XLOOKUP($I631,各类选项!$N$2:$N$22,各类选项!R$2:R$22))</f>
        <v/>
      </c>
      <c r="AL631" s="126"/>
      <c r="AM631" s="129"/>
      <c r="AN631" s="130"/>
      <c r="AO631" s="130"/>
      <c r="AP631" s="130"/>
      <c r="AQ631" s="130"/>
      <c r="AR631" s="130"/>
      <c r="AS631" s="126" t="str">
        <f>IF(原始数据!L631="","",原始数据!L631)</f>
        <v/>
      </c>
      <c r="AT631" s="126" t="str">
        <f>IF(原始数据!AZ631="","",原始数据!AZ631)</f>
        <v/>
      </c>
      <c r="AU631" s="131"/>
      <c r="AV631" s="131"/>
      <c r="AW631" s="131"/>
      <c r="AX631" s="131"/>
      <c r="AY631" s="132"/>
      <c r="AZ631" s="133"/>
      <c r="BA631" s="133"/>
      <c r="BB631" s="95"/>
      <c r="BC631" s="95"/>
    </row>
    <row r="632" spans="1:55">
      <c r="A632" s="115">
        <f>输入错误检查!B631+_xlfn.IFS(K632="",0,K632=0,0,K632=1,1)</f>
        <v>0</v>
      </c>
      <c r="C632" s="125" t="str">
        <f>IF(原始数据!B632="","",原始数据!B632)</f>
        <v/>
      </c>
      <c r="D632" s="125" t="str">
        <f>IF(原始数据!C632="","",原始数据!C632)</f>
        <v/>
      </c>
      <c r="E632" s="125" t="str">
        <f>IF(原始数据!D632="","",原始数据!D632)</f>
        <v/>
      </c>
      <c r="F632" s="125" t="str">
        <f>IF(原始数据!E632="","",原始数据!E632)</f>
        <v/>
      </c>
      <c r="G632" s="125" t="str">
        <f>IF(原始数据!F632="","",原始数据!F632)</f>
        <v/>
      </c>
      <c r="H632" s="125">
        <f>IF(原始数据!G632="","",原始数据!G632)</f>
        <v>3</v>
      </c>
      <c r="I632" s="125" t="str">
        <f>原始数据!J632</f>
        <v/>
      </c>
      <c r="J632" s="125" t="str">
        <f>IF((原始数据!V632)="","",4-原始数据!V632)</f>
        <v/>
      </c>
      <c r="K632" s="125" t="str">
        <f t="shared" si="20"/>
        <v/>
      </c>
      <c r="L632" s="125">
        <f t="shared" si="21"/>
        <v>0</v>
      </c>
      <c r="M632" s="126" t="str">
        <f>IF(I632="","",_xlfn.XLOOKUP($I632,各类选项!$N$2:$N$22,各类选项!O$2:O$22))</f>
        <v/>
      </c>
      <c r="N632" s="126"/>
      <c r="O632" s="127"/>
      <c r="P632" s="128"/>
      <c r="Q632" s="128"/>
      <c r="R632" s="128"/>
      <c r="S632" s="128"/>
      <c r="T632" s="128"/>
      <c r="U632" s="126" t="str">
        <f>IF(I632="","",_xlfn.XLOOKUP($I632,各类选项!$N$2:$N$22,各类选项!P$2:P$22))</f>
        <v/>
      </c>
      <c r="V632" s="126"/>
      <c r="W632" s="129"/>
      <c r="X632" s="130"/>
      <c r="Y632" s="130"/>
      <c r="Z632" s="130"/>
      <c r="AA632" s="130"/>
      <c r="AB632" s="130"/>
      <c r="AC632" s="126" t="str">
        <f>IF(I632="","",_xlfn.XLOOKUP($I632,各类选项!$N$2:$N$22,各类选项!Q$2:Q$22))</f>
        <v/>
      </c>
      <c r="AD632" s="126"/>
      <c r="AE632" s="127"/>
      <c r="AF632" s="128"/>
      <c r="AG632" s="128"/>
      <c r="AH632" s="128"/>
      <c r="AI632" s="128"/>
      <c r="AJ632" s="128"/>
      <c r="AK632" s="126" t="str">
        <f>IF(I632="","",_xlfn.XLOOKUP($I632,各类选项!$N$2:$N$22,各类选项!R$2:R$22))</f>
        <v/>
      </c>
      <c r="AL632" s="126"/>
      <c r="AM632" s="129"/>
      <c r="AN632" s="130"/>
      <c r="AO632" s="130"/>
      <c r="AP632" s="130"/>
      <c r="AQ632" s="130"/>
      <c r="AR632" s="130"/>
      <c r="AS632" s="126" t="str">
        <f>IF(原始数据!L632="","",原始数据!L632)</f>
        <v/>
      </c>
      <c r="AT632" s="126" t="str">
        <f>IF(原始数据!AZ632="","",原始数据!AZ632)</f>
        <v/>
      </c>
      <c r="AU632" s="131"/>
      <c r="AV632" s="131"/>
      <c r="AW632" s="131"/>
      <c r="AX632" s="131"/>
      <c r="AY632" s="132"/>
      <c r="AZ632" s="133"/>
      <c r="BA632" s="133"/>
      <c r="BB632" s="95"/>
      <c r="BC632" s="95"/>
    </row>
    <row r="633" spans="1:55">
      <c r="A633" s="115">
        <f>输入错误检查!B632+_xlfn.IFS(K633="",0,K633=0,0,K633=1,1)</f>
        <v>0</v>
      </c>
      <c r="C633" s="125" t="str">
        <f>IF(原始数据!B633="","",原始数据!B633)</f>
        <v/>
      </c>
      <c r="D633" s="125" t="str">
        <f>IF(原始数据!C633="","",原始数据!C633)</f>
        <v/>
      </c>
      <c r="E633" s="125" t="str">
        <f>IF(原始数据!D633="","",原始数据!D633)</f>
        <v/>
      </c>
      <c r="F633" s="125" t="str">
        <f>IF(原始数据!E633="","",原始数据!E633)</f>
        <v/>
      </c>
      <c r="G633" s="125" t="str">
        <f>IF(原始数据!F633="","",原始数据!F633)</f>
        <v/>
      </c>
      <c r="H633" s="125">
        <f>IF(原始数据!G633="","",原始数据!G633)</f>
        <v>4</v>
      </c>
      <c r="I633" s="125" t="str">
        <f>原始数据!J633</f>
        <v/>
      </c>
      <c r="J633" s="125" t="str">
        <f>IF((原始数据!V633)="","",4-原始数据!V633)</f>
        <v/>
      </c>
      <c r="K633" s="125" t="str">
        <f t="shared" si="20"/>
        <v/>
      </c>
      <c r="L633" s="125">
        <f t="shared" si="21"/>
        <v>0</v>
      </c>
      <c r="M633" s="126" t="str">
        <f>IF(I633="","",_xlfn.XLOOKUP($I633,各类选项!$N$2:$N$22,各类选项!O$2:O$22))</f>
        <v/>
      </c>
      <c r="N633" s="126"/>
      <c r="O633" s="127"/>
      <c r="P633" s="128"/>
      <c r="Q633" s="128"/>
      <c r="R633" s="128"/>
      <c r="S633" s="128"/>
      <c r="T633" s="128"/>
      <c r="U633" s="126" t="str">
        <f>IF(I633="","",_xlfn.XLOOKUP($I633,各类选项!$N$2:$N$22,各类选项!P$2:P$22))</f>
        <v/>
      </c>
      <c r="V633" s="126"/>
      <c r="W633" s="129"/>
      <c r="X633" s="130"/>
      <c r="Y633" s="130"/>
      <c r="Z633" s="130"/>
      <c r="AA633" s="130"/>
      <c r="AB633" s="130"/>
      <c r="AC633" s="126" t="str">
        <f>IF(I633="","",_xlfn.XLOOKUP($I633,各类选项!$N$2:$N$22,各类选项!Q$2:Q$22))</f>
        <v/>
      </c>
      <c r="AD633" s="126"/>
      <c r="AE633" s="127"/>
      <c r="AF633" s="128"/>
      <c r="AG633" s="128"/>
      <c r="AH633" s="128"/>
      <c r="AI633" s="128"/>
      <c r="AJ633" s="128"/>
      <c r="AK633" s="126" t="str">
        <f>IF(I633="","",_xlfn.XLOOKUP($I633,各类选项!$N$2:$N$22,各类选项!R$2:R$22))</f>
        <v/>
      </c>
      <c r="AL633" s="126"/>
      <c r="AM633" s="129"/>
      <c r="AN633" s="130"/>
      <c r="AO633" s="130"/>
      <c r="AP633" s="130"/>
      <c r="AQ633" s="130"/>
      <c r="AR633" s="130"/>
      <c r="AS633" s="126" t="str">
        <f>IF(原始数据!L633="","",原始数据!L633)</f>
        <v/>
      </c>
      <c r="AT633" s="126" t="str">
        <f>IF(原始数据!AZ633="","",原始数据!AZ633)</f>
        <v/>
      </c>
      <c r="AU633" s="131"/>
      <c r="AV633" s="131"/>
      <c r="AW633" s="131"/>
      <c r="AX633" s="131"/>
      <c r="AY633" s="132"/>
      <c r="AZ633" s="133"/>
      <c r="BA633" s="133"/>
      <c r="BB633" s="95"/>
      <c r="BC633" s="95"/>
    </row>
    <row r="634" spans="1:55">
      <c r="A634" s="115">
        <f>输入错误检查!B633+_xlfn.IFS(K634="",0,K634=0,0,K634=1,1)</f>
        <v>0</v>
      </c>
      <c r="C634" s="125" t="str">
        <f>IF(原始数据!B634="","",原始数据!B634)</f>
        <v/>
      </c>
      <c r="D634" s="125" t="str">
        <f>IF(原始数据!C634="","",原始数据!C634)</f>
        <v/>
      </c>
      <c r="E634" s="125" t="str">
        <f>IF(原始数据!D634="","",原始数据!D634)</f>
        <v/>
      </c>
      <c r="F634" s="125" t="str">
        <f>IF(原始数据!E634="","",原始数据!E634)</f>
        <v/>
      </c>
      <c r="G634" s="125" t="str">
        <f>IF(原始数据!F634="","",原始数据!F634)</f>
        <v/>
      </c>
      <c r="H634" s="125">
        <f>IF(原始数据!G634="","",原始数据!G634)</f>
        <v>4</v>
      </c>
      <c r="I634" s="125" t="str">
        <f>原始数据!J634</f>
        <v/>
      </c>
      <c r="J634" s="125" t="str">
        <f>IF((原始数据!V634)="","",4-原始数据!V634)</f>
        <v/>
      </c>
      <c r="K634" s="125" t="str">
        <f t="shared" si="20"/>
        <v/>
      </c>
      <c r="L634" s="125">
        <f t="shared" si="21"/>
        <v>0</v>
      </c>
      <c r="M634" s="126" t="str">
        <f>IF(I634="","",_xlfn.XLOOKUP($I634,各类选项!$N$2:$N$22,各类选项!O$2:O$22))</f>
        <v/>
      </c>
      <c r="N634" s="126"/>
      <c r="O634" s="127"/>
      <c r="P634" s="128"/>
      <c r="Q634" s="128"/>
      <c r="R634" s="128"/>
      <c r="S634" s="128"/>
      <c r="T634" s="128"/>
      <c r="U634" s="126" t="str">
        <f>IF(I634="","",_xlfn.XLOOKUP($I634,各类选项!$N$2:$N$22,各类选项!P$2:P$22))</f>
        <v/>
      </c>
      <c r="V634" s="126"/>
      <c r="W634" s="129"/>
      <c r="X634" s="130"/>
      <c r="Y634" s="130"/>
      <c r="Z634" s="130"/>
      <c r="AA634" s="130"/>
      <c r="AB634" s="130"/>
      <c r="AC634" s="126" t="str">
        <f>IF(I634="","",_xlfn.XLOOKUP($I634,各类选项!$N$2:$N$22,各类选项!Q$2:Q$22))</f>
        <v/>
      </c>
      <c r="AD634" s="126"/>
      <c r="AE634" s="127"/>
      <c r="AF634" s="128"/>
      <c r="AG634" s="128"/>
      <c r="AH634" s="128"/>
      <c r="AI634" s="128"/>
      <c r="AJ634" s="128"/>
      <c r="AK634" s="126" t="str">
        <f>IF(I634="","",_xlfn.XLOOKUP($I634,各类选项!$N$2:$N$22,各类选项!R$2:R$22))</f>
        <v/>
      </c>
      <c r="AL634" s="126"/>
      <c r="AM634" s="129"/>
      <c r="AN634" s="130"/>
      <c r="AO634" s="130"/>
      <c r="AP634" s="130"/>
      <c r="AQ634" s="130"/>
      <c r="AR634" s="130"/>
      <c r="AS634" s="126" t="str">
        <f>IF(原始数据!L634="","",原始数据!L634)</f>
        <v/>
      </c>
      <c r="AT634" s="126" t="str">
        <f>IF(原始数据!AZ634="","",原始数据!AZ634)</f>
        <v/>
      </c>
      <c r="AU634" s="131"/>
      <c r="AV634" s="131"/>
      <c r="AW634" s="131"/>
      <c r="AX634" s="131"/>
      <c r="AY634" s="132"/>
      <c r="AZ634" s="133"/>
      <c r="BA634" s="133"/>
      <c r="BB634" s="95"/>
      <c r="BC634" s="95"/>
    </row>
    <row r="635" spans="1:55">
      <c r="A635" s="115">
        <f>输入错误检查!B634+_xlfn.IFS(K635="",0,K635=0,0,K635=1,1)</f>
        <v>0</v>
      </c>
      <c r="C635" s="125" t="str">
        <f>IF(原始数据!B635="","",原始数据!B635)</f>
        <v/>
      </c>
      <c r="D635" s="125" t="str">
        <f>IF(原始数据!C635="","",原始数据!C635)</f>
        <v/>
      </c>
      <c r="E635" s="125" t="str">
        <f>IF(原始数据!D635="","",原始数据!D635)</f>
        <v/>
      </c>
      <c r="F635" s="125" t="str">
        <f>IF(原始数据!E635="","",原始数据!E635)</f>
        <v/>
      </c>
      <c r="G635" s="125" t="str">
        <f>IF(原始数据!F635="","",原始数据!F635)</f>
        <v/>
      </c>
      <c r="H635" s="125">
        <f>IF(原始数据!G635="","",原始数据!G635)</f>
        <v>5</v>
      </c>
      <c r="I635" s="125" t="str">
        <f>原始数据!J635</f>
        <v/>
      </c>
      <c r="J635" s="125" t="str">
        <f>IF((原始数据!V635)="","",4-原始数据!V635)</f>
        <v/>
      </c>
      <c r="K635" s="125" t="str">
        <f t="shared" si="20"/>
        <v/>
      </c>
      <c r="L635" s="125">
        <f t="shared" si="21"/>
        <v>0</v>
      </c>
      <c r="M635" s="126" t="str">
        <f>IF(I635="","",_xlfn.XLOOKUP($I635,各类选项!$N$2:$N$22,各类选项!O$2:O$22))</f>
        <v/>
      </c>
      <c r="N635" s="126"/>
      <c r="O635" s="127"/>
      <c r="P635" s="128"/>
      <c r="Q635" s="128"/>
      <c r="R635" s="128"/>
      <c r="S635" s="128"/>
      <c r="T635" s="128"/>
      <c r="U635" s="126" t="str">
        <f>IF(I635="","",_xlfn.XLOOKUP($I635,各类选项!$N$2:$N$22,各类选项!P$2:P$22))</f>
        <v/>
      </c>
      <c r="V635" s="126"/>
      <c r="W635" s="129"/>
      <c r="X635" s="130"/>
      <c r="Y635" s="130"/>
      <c r="Z635" s="130"/>
      <c r="AA635" s="130"/>
      <c r="AB635" s="130"/>
      <c r="AC635" s="126" t="str">
        <f>IF(I635="","",_xlfn.XLOOKUP($I635,各类选项!$N$2:$N$22,各类选项!Q$2:Q$22))</f>
        <v/>
      </c>
      <c r="AD635" s="126"/>
      <c r="AE635" s="127"/>
      <c r="AF635" s="128"/>
      <c r="AG635" s="128"/>
      <c r="AH635" s="128"/>
      <c r="AI635" s="128"/>
      <c r="AJ635" s="128"/>
      <c r="AK635" s="126" t="str">
        <f>IF(I635="","",_xlfn.XLOOKUP($I635,各类选项!$N$2:$N$22,各类选项!R$2:R$22))</f>
        <v/>
      </c>
      <c r="AL635" s="126"/>
      <c r="AM635" s="129"/>
      <c r="AN635" s="130"/>
      <c r="AO635" s="130"/>
      <c r="AP635" s="130"/>
      <c r="AQ635" s="130"/>
      <c r="AR635" s="130"/>
      <c r="AS635" s="126" t="str">
        <f>IF(原始数据!L635="","",原始数据!L635)</f>
        <v/>
      </c>
      <c r="AT635" s="126" t="str">
        <f>IF(原始数据!AZ635="","",原始数据!AZ635)</f>
        <v/>
      </c>
      <c r="AU635" s="131"/>
      <c r="AV635" s="131"/>
      <c r="AW635" s="131"/>
      <c r="AX635" s="131"/>
      <c r="AY635" s="132"/>
      <c r="AZ635" s="133"/>
      <c r="BA635" s="133"/>
    </row>
    <row r="636" spans="1:55">
      <c r="A636" s="115">
        <f>输入错误检查!B635+_xlfn.IFS(K636="",0,K636=0,0,K636=1,1)</f>
        <v>0</v>
      </c>
      <c r="C636" s="125" t="str">
        <f>IF(原始数据!B636="","",原始数据!B636)</f>
        <v/>
      </c>
      <c r="D636" s="125" t="str">
        <f>IF(原始数据!C636="","",原始数据!C636)</f>
        <v/>
      </c>
      <c r="E636" s="125" t="str">
        <f>IF(原始数据!D636="","",原始数据!D636)</f>
        <v/>
      </c>
      <c r="F636" s="125" t="str">
        <f>IF(原始数据!E636="","",原始数据!E636)</f>
        <v/>
      </c>
      <c r="G636" s="125" t="str">
        <f>IF(原始数据!F636="","",原始数据!F636)</f>
        <v/>
      </c>
      <c r="H636" s="125">
        <f>IF(原始数据!G636="","",原始数据!G636)</f>
        <v>5</v>
      </c>
      <c r="I636" s="125" t="str">
        <f>原始数据!J636</f>
        <v/>
      </c>
      <c r="J636" s="125" t="str">
        <f>IF((原始数据!V636)="","",4-原始数据!V636)</f>
        <v/>
      </c>
      <c r="K636" s="125" t="str">
        <f t="shared" si="20"/>
        <v/>
      </c>
      <c r="L636" s="125">
        <f t="shared" si="21"/>
        <v>0</v>
      </c>
      <c r="M636" s="126" t="str">
        <f>IF(I636="","",_xlfn.XLOOKUP($I636,各类选项!$N$2:$N$22,各类选项!O$2:O$22))</f>
        <v/>
      </c>
      <c r="N636" s="126"/>
      <c r="O636" s="127"/>
      <c r="P636" s="128"/>
      <c r="Q636" s="128"/>
      <c r="R636" s="128"/>
      <c r="S636" s="128"/>
      <c r="T636" s="128"/>
      <c r="U636" s="126" t="str">
        <f>IF(I636="","",_xlfn.XLOOKUP($I636,各类选项!$N$2:$N$22,各类选项!P$2:P$22))</f>
        <v/>
      </c>
      <c r="V636" s="126"/>
      <c r="W636" s="129"/>
      <c r="X636" s="130"/>
      <c r="Y636" s="130"/>
      <c r="Z636" s="130"/>
      <c r="AA636" s="130"/>
      <c r="AB636" s="130"/>
      <c r="AC636" s="126" t="str">
        <f>IF(I636="","",_xlfn.XLOOKUP($I636,各类选项!$N$2:$N$22,各类选项!Q$2:Q$22))</f>
        <v/>
      </c>
      <c r="AD636" s="126"/>
      <c r="AE636" s="127"/>
      <c r="AF636" s="128"/>
      <c r="AG636" s="128"/>
      <c r="AH636" s="128"/>
      <c r="AI636" s="128"/>
      <c r="AJ636" s="128"/>
      <c r="AK636" s="126" t="str">
        <f>IF(I636="","",_xlfn.XLOOKUP($I636,各类选项!$N$2:$N$22,各类选项!R$2:R$22))</f>
        <v/>
      </c>
      <c r="AL636" s="126"/>
      <c r="AM636" s="129"/>
      <c r="AN636" s="130"/>
      <c r="AO636" s="130"/>
      <c r="AP636" s="130"/>
      <c r="AQ636" s="130"/>
      <c r="AR636" s="130"/>
      <c r="AS636" s="126" t="str">
        <f>IF(原始数据!L636="","",原始数据!L636)</f>
        <v/>
      </c>
      <c r="AT636" s="126" t="str">
        <f>IF(原始数据!AZ636="","",原始数据!AZ636)</f>
        <v/>
      </c>
      <c r="AU636" s="131"/>
      <c r="AV636" s="131"/>
      <c r="AW636" s="131"/>
      <c r="AX636" s="131"/>
      <c r="AY636" s="132"/>
      <c r="AZ636" s="133"/>
      <c r="BA636" s="133"/>
    </row>
    <row r="637" spans="1:55">
      <c r="A637" s="115">
        <f>输入错误检查!B636+_xlfn.IFS(K637="",0,K637=0,0,K637=1,1)</f>
        <v>0</v>
      </c>
      <c r="C637" s="125" t="str">
        <f>IF(原始数据!B637="","",原始数据!B637)</f>
        <v/>
      </c>
      <c r="D637" s="125" t="str">
        <f>IF(原始数据!C637="","",原始数据!C637)</f>
        <v/>
      </c>
      <c r="E637" s="125" t="str">
        <f>IF(原始数据!D637="","",原始数据!D637)</f>
        <v/>
      </c>
      <c r="F637" s="125" t="str">
        <f>IF(原始数据!E637="","",原始数据!E637)</f>
        <v/>
      </c>
      <c r="G637" s="125" t="str">
        <f>IF(原始数据!F637="","",原始数据!F637)</f>
        <v/>
      </c>
      <c r="H637" s="125" t="str">
        <f>IF(原始数据!G637="","",原始数据!G637)</f>
        <v>加</v>
      </c>
      <c r="I637" s="125" t="str">
        <f>原始数据!J637</f>
        <v/>
      </c>
      <c r="J637" s="125" t="str">
        <f>IF((原始数据!V637)="","",4-原始数据!V637)</f>
        <v/>
      </c>
      <c r="K637" s="125" t="str">
        <f t="shared" si="20"/>
        <v/>
      </c>
      <c r="L637" s="125">
        <f t="shared" si="21"/>
        <v>0</v>
      </c>
      <c r="M637" s="126" t="str">
        <f>IF(I637="","",_xlfn.XLOOKUP($I637,各类选项!$N$2:$N$22,各类选项!O$2:O$22))</f>
        <v/>
      </c>
      <c r="N637" s="126"/>
      <c r="O637" s="127"/>
      <c r="P637" s="128"/>
      <c r="Q637" s="128"/>
      <c r="R637" s="128"/>
      <c r="S637" s="128"/>
      <c r="T637" s="128"/>
      <c r="U637" s="126" t="str">
        <f>IF(I637="","",_xlfn.XLOOKUP($I637,各类选项!$N$2:$N$22,各类选项!P$2:P$22))</f>
        <v/>
      </c>
      <c r="V637" s="126"/>
      <c r="W637" s="129"/>
      <c r="X637" s="130"/>
      <c r="Y637" s="130"/>
      <c r="Z637" s="130"/>
      <c r="AA637" s="130"/>
      <c r="AB637" s="130"/>
      <c r="AC637" s="126" t="str">
        <f>IF(I637="","",_xlfn.XLOOKUP($I637,各类选项!$N$2:$N$22,各类选项!Q$2:Q$22))</f>
        <v/>
      </c>
      <c r="AD637" s="126"/>
      <c r="AE637" s="127"/>
      <c r="AF637" s="128"/>
      <c r="AG637" s="128"/>
      <c r="AH637" s="128"/>
      <c r="AI637" s="128"/>
      <c r="AJ637" s="128"/>
      <c r="AK637" s="126" t="str">
        <f>IF(I637="","",_xlfn.XLOOKUP($I637,各类选项!$N$2:$N$22,各类选项!R$2:R$22))</f>
        <v/>
      </c>
      <c r="AL637" s="126"/>
      <c r="AM637" s="129"/>
      <c r="AN637" s="130"/>
      <c r="AO637" s="130"/>
      <c r="AP637" s="130"/>
      <c r="AQ637" s="130"/>
      <c r="AR637" s="130"/>
      <c r="AS637" s="126" t="str">
        <f>IF(原始数据!L637="","",原始数据!L637)</f>
        <v/>
      </c>
      <c r="AT637" s="126" t="str">
        <f>IF(原始数据!AZ637="","",原始数据!AZ637)</f>
        <v/>
      </c>
      <c r="AU637" s="131"/>
      <c r="AV637" s="131"/>
      <c r="AW637" s="131"/>
      <c r="AX637" s="131"/>
      <c r="AY637" s="132"/>
      <c r="AZ637" s="133"/>
      <c r="BA637" s="133"/>
    </row>
    <row r="638" spans="1:55">
      <c r="A638" s="115">
        <f>输入错误检查!B637+_xlfn.IFS(K638="",0,K638=0,0,K638=1,1)</f>
        <v>0</v>
      </c>
      <c r="C638" s="125" t="str">
        <f>IF(原始数据!B638="","",原始数据!B638)</f>
        <v/>
      </c>
      <c r="D638" s="125" t="str">
        <f>IF(原始数据!C638="","",原始数据!C638)</f>
        <v/>
      </c>
      <c r="E638" s="125" t="str">
        <f>IF(原始数据!D638="","",原始数据!D638)</f>
        <v/>
      </c>
      <c r="F638" s="125" t="str">
        <f>IF(原始数据!E638="","",原始数据!E638)</f>
        <v/>
      </c>
      <c r="G638" s="125" t="str">
        <f>IF(原始数据!F638="","",原始数据!F638)</f>
        <v/>
      </c>
      <c r="H638" s="125" t="str">
        <f>IF(原始数据!G638="","",原始数据!G638)</f>
        <v>加</v>
      </c>
      <c r="I638" s="125" t="str">
        <f>原始数据!J638</f>
        <v/>
      </c>
      <c r="J638" s="125" t="str">
        <f>IF((原始数据!V638)="","",4-原始数据!V638)</f>
        <v/>
      </c>
      <c r="K638" s="125" t="str">
        <f t="shared" si="20"/>
        <v/>
      </c>
      <c r="L638" s="125">
        <f t="shared" si="21"/>
        <v>0</v>
      </c>
      <c r="M638" s="126" t="str">
        <f>IF(I638="","",_xlfn.XLOOKUP($I638,各类选项!$N$2:$N$22,各类选项!O$2:O$22))</f>
        <v/>
      </c>
      <c r="N638" s="126"/>
      <c r="O638" s="127"/>
      <c r="P638" s="128"/>
      <c r="Q638" s="128"/>
      <c r="R638" s="128"/>
      <c r="S638" s="128"/>
      <c r="T638" s="128"/>
      <c r="U638" s="126" t="str">
        <f>IF(I638="","",_xlfn.XLOOKUP($I638,各类选项!$N$2:$N$22,各类选项!P$2:P$22))</f>
        <v/>
      </c>
      <c r="V638" s="126"/>
      <c r="W638" s="129"/>
      <c r="X638" s="130"/>
      <c r="Y638" s="130"/>
      <c r="Z638" s="130"/>
      <c r="AA638" s="130"/>
      <c r="AB638" s="130"/>
      <c r="AC638" s="126" t="str">
        <f>IF(I638="","",_xlfn.XLOOKUP($I638,各类选项!$N$2:$N$22,各类选项!Q$2:Q$22))</f>
        <v/>
      </c>
      <c r="AD638" s="126"/>
      <c r="AE638" s="127"/>
      <c r="AF638" s="128"/>
      <c r="AG638" s="128"/>
      <c r="AH638" s="128"/>
      <c r="AI638" s="128"/>
      <c r="AJ638" s="128"/>
      <c r="AK638" s="126" t="str">
        <f>IF(I638="","",_xlfn.XLOOKUP($I638,各类选项!$N$2:$N$22,各类选项!R$2:R$22))</f>
        <v/>
      </c>
      <c r="AL638" s="126"/>
      <c r="AM638" s="129"/>
      <c r="AN638" s="130"/>
      <c r="AO638" s="130"/>
      <c r="AP638" s="130"/>
      <c r="AQ638" s="130"/>
      <c r="AR638" s="130"/>
      <c r="AS638" s="126" t="str">
        <f>IF(原始数据!L638="","",原始数据!L638)</f>
        <v/>
      </c>
      <c r="AT638" s="126" t="str">
        <f>IF(原始数据!AZ638="","",原始数据!AZ638)</f>
        <v/>
      </c>
      <c r="AU638" s="131"/>
      <c r="AV638" s="131"/>
      <c r="AW638" s="131"/>
      <c r="AX638" s="131"/>
      <c r="AY638" s="132"/>
      <c r="AZ638" s="133"/>
      <c r="BA638" s="133"/>
    </row>
    <row r="639" spans="1:55">
      <c r="A639" s="115">
        <f>输入错误检查!B638+_xlfn.IFS(K639="",0,K639=0,0,K639=1,1)</f>
        <v>0</v>
      </c>
      <c r="C639" s="125" t="str">
        <f>IF(原始数据!B639="","",原始数据!B639)</f>
        <v/>
      </c>
      <c r="D639" s="125" t="str">
        <f>IF(原始数据!C639="","",原始数据!C639)</f>
        <v/>
      </c>
      <c r="E639" s="125" t="str">
        <f>IF(原始数据!D639="","",原始数据!D639)</f>
        <v/>
      </c>
      <c r="F639" s="125" t="str">
        <f>IF(原始数据!E639="","",原始数据!E639)</f>
        <v/>
      </c>
      <c r="G639" s="125" t="str">
        <f>IF(原始数据!F639="","",原始数据!F639)</f>
        <v/>
      </c>
      <c r="H639" s="125">
        <f>IF(原始数据!G639="","",原始数据!G639)</f>
        <v>1</v>
      </c>
      <c r="I639" s="125" t="str">
        <f>原始数据!J639</f>
        <v/>
      </c>
      <c r="J639" s="125" t="str">
        <f>IF((原始数据!V639)="","",4-原始数据!V639)</f>
        <v/>
      </c>
      <c r="K639" s="125" t="str">
        <f t="shared" si="20"/>
        <v/>
      </c>
      <c r="L639" s="125">
        <f t="shared" si="21"/>
        <v>0</v>
      </c>
      <c r="M639" s="126" t="str">
        <f>IF(I639="","",_xlfn.XLOOKUP($I639,各类选项!$N$2:$N$22,各类选项!O$2:O$22))</f>
        <v/>
      </c>
      <c r="N639" s="139"/>
      <c r="O639" s="129"/>
      <c r="P639" s="130"/>
      <c r="Q639" s="130"/>
      <c r="R639" s="130"/>
      <c r="S639" s="130"/>
      <c r="T639" s="130"/>
      <c r="U639" s="126" t="str">
        <f>IF(I639="","",_xlfn.XLOOKUP($I639,各类选项!$N$2:$N$22,各类选项!P$2:P$22))</f>
        <v/>
      </c>
      <c r="V639" s="139"/>
      <c r="W639" s="127"/>
      <c r="X639" s="128"/>
      <c r="Y639" s="128"/>
      <c r="Z639" s="128"/>
      <c r="AA639" s="128"/>
      <c r="AB639" s="128"/>
      <c r="AC639" s="126" t="str">
        <f>IF(I639="","",_xlfn.XLOOKUP($I639,各类选项!$N$2:$N$22,各类选项!Q$2:Q$22))</f>
        <v/>
      </c>
      <c r="AD639" s="139"/>
      <c r="AE639" s="129"/>
      <c r="AF639" s="130"/>
      <c r="AG639" s="130"/>
      <c r="AH639" s="130"/>
      <c r="AI639" s="130"/>
      <c r="AJ639" s="130"/>
      <c r="AK639" s="126" t="str">
        <f>IF(I639="","",_xlfn.XLOOKUP($I639,各类选项!$N$2:$N$22,各类选项!R$2:R$22))</f>
        <v/>
      </c>
      <c r="AL639" s="139"/>
      <c r="AM639" s="127"/>
      <c r="AN639" s="128"/>
      <c r="AO639" s="128"/>
      <c r="AP639" s="128"/>
      <c r="AQ639" s="128"/>
      <c r="AR639" s="128"/>
      <c r="AS639" s="126" t="str">
        <f>IF(原始数据!L639="","",原始数据!L639)</f>
        <v/>
      </c>
      <c r="AT639" s="126" t="str">
        <f>IF(原始数据!AZ639="","",原始数据!AZ639)</f>
        <v/>
      </c>
      <c r="AU639" s="137"/>
      <c r="AV639" s="137"/>
      <c r="AW639" s="137"/>
      <c r="AX639" s="137"/>
      <c r="AY639" s="138"/>
      <c r="AZ639" s="133"/>
      <c r="BA639" s="133"/>
      <c r="BB639" s="134"/>
      <c r="BC639" s="134"/>
    </row>
    <row r="640" spans="1:55">
      <c r="A640" s="115">
        <f>输入错误检查!B639+_xlfn.IFS(K640="",0,K640=0,0,K640=1,1)</f>
        <v>0</v>
      </c>
      <c r="C640" s="125" t="str">
        <f>IF(原始数据!B640="","",原始数据!B640)</f>
        <v/>
      </c>
      <c r="D640" s="125" t="str">
        <f>IF(原始数据!C640="","",原始数据!C640)</f>
        <v/>
      </c>
      <c r="E640" s="125" t="str">
        <f>IF(原始数据!D640="","",原始数据!D640)</f>
        <v/>
      </c>
      <c r="F640" s="125" t="str">
        <f>IF(原始数据!E640="","",原始数据!E640)</f>
        <v/>
      </c>
      <c r="G640" s="125" t="str">
        <f>IF(原始数据!F640="","",原始数据!F640)</f>
        <v/>
      </c>
      <c r="H640" s="125">
        <f>IF(原始数据!G640="","",原始数据!G640)</f>
        <v>1</v>
      </c>
      <c r="I640" s="125" t="str">
        <f>原始数据!J640</f>
        <v/>
      </c>
      <c r="J640" s="125" t="str">
        <f>IF((原始数据!V640)="","",4-原始数据!V640)</f>
        <v/>
      </c>
      <c r="K640" s="125" t="str">
        <f t="shared" si="20"/>
        <v/>
      </c>
      <c r="L640" s="125">
        <f t="shared" si="21"/>
        <v>0</v>
      </c>
      <c r="M640" s="126" t="str">
        <f>IF(I640="","",_xlfn.XLOOKUP($I640,各类选项!$N$2:$N$22,各类选项!O$2:O$22))</f>
        <v/>
      </c>
      <c r="N640" s="139"/>
      <c r="O640" s="129"/>
      <c r="P640" s="130"/>
      <c r="Q640" s="130"/>
      <c r="R640" s="130"/>
      <c r="S640" s="130"/>
      <c r="T640" s="130"/>
      <c r="U640" s="126" t="str">
        <f>IF(I640="","",_xlfn.XLOOKUP($I640,各类选项!$N$2:$N$22,各类选项!P$2:P$22))</f>
        <v/>
      </c>
      <c r="V640" s="139"/>
      <c r="W640" s="127"/>
      <c r="X640" s="128"/>
      <c r="Y640" s="128"/>
      <c r="Z640" s="128"/>
      <c r="AA640" s="128"/>
      <c r="AB640" s="128"/>
      <c r="AC640" s="126" t="str">
        <f>IF(I640="","",_xlfn.XLOOKUP($I640,各类选项!$N$2:$N$22,各类选项!Q$2:Q$22))</f>
        <v/>
      </c>
      <c r="AD640" s="139"/>
      <c r="AE640" s="129"/>
      <c r="AF640" s="130"/>
      <c r="AG640" s="130"/>
      <c r="AH640" s="130"/>
      <c r="AI640" s="130"/>
      <c r="AJ640" s="130"/>
      <c r="AK640" s="126" t="str">
        <f>IF(I640="","",_xlfn.XLOOKUP($I640,各类选项!$N$2:$N$22,各类选项!R$2:R$22))</f>
        <v/>
      </c>
      <c r="AL640" s="139"/>
      <c r="AM640" s="127"/>
      <c r="AN640" s="128"/>
      <c r="AO640" s="128"/>
      <c r="AP640" s="128"/>
      <c r="AQ640" s="128"/>
      <c r="AR640" s="128"/>
      <c r="AS640" s="126" t="str">
        <f>IF(原始数据!L640="","",原始数据!L640)</f>
        <v/>
      </c>
      <c r="AT640" s="126" t="str">
        <f>IF(原始数据!AZ640="","",原始数据!AZ640)</f>
        <v/>
      </c>
      <c r="AU640" s="137"/>
      <c r="AV640" s="137"/>
      <c r="AW640" s="137"/>
      <c r="AX640" s="137"/>
      <c r="AY640" s="138"/>
      <c r="AZ640" s="133"/>
      <c r="BA640" s="133"/>
      <c r="BB640" s="95"/>
      <c r="BC640" s="95"/>
    </row>
    <row r="641" spans="1:55">
      <c r="A641" s="115">
        <f>输入错误检查!B640+_xlfn.IFS(K641="",0,K641=0,0,K641=1,1)</f>
        <v>0</v>
      </c>
      <c r="C641" s="125" t="str">
        <f>IF(原始数据!B641="","",原始数据!B641)</f>
        <v/>
      </c>
      <c r="D641" s="125" t="str">
        <f>IF(原始数据!C641="","",原始数据!C641)</f>
        <v/>
      </c>
      <c r="E641" s="125" t="str">
        <f>IF(原始数据!D641="","",原始数据!D641)</f>
        <v/>
      </c>
      <c r="F641" s="125" t="str">
        <f>IF(原始数据!E641="","",原始数据!E641)</f>
        <v/>
      </c>
      <c r="G641" s="125" t="str">
        <f>IF(原始数据!F641="","",原始数据!F641)</f>
        <v/>
      </c>
      <c r="H641" s="125">
        <f>IF(原始数据!G641="","",原始数据!G641)</f>
        <v>2</v>
      </c>
      <c r="I641" s="125" t="str">
        <f>原始数据!J641</f>
        <v/>
      </c>
      <c r="J641" s="125" t="str">
        <f>IF((原始数据!V641)="","",4-原始数据!V641)</f>
        <v/>
      </c>
      <c r="K641" s="125" t="str">
        <f t="shared" si="20"/>
        <v/>
      </c>
      <c r="L641" s="125">
        <f t="shared" si="21"/>
        <v>0</v>
      </c>
      <c r="M641" s="126" t="str">
        <f>IF(I641="","",_xlfn.XLOOKUP($I641,各类选项!$N$2:$N$22,各类选项!O$2:O$22))</f>
        <v/>
      </c>
      <c r="N641" s="139"/>
      <c r="O641" s="129"/>
      <c r="P641" s="130"/>
      <c r="Q641" s="130"/>
      <c r="R641" s="130"/>
      <c r="S641" s="130"/>
      <c r="T641" s="130"/>
      <c r="U641" s="126" t="str">
        <f>IF(I641="","",_xlfn.XLOOKUP($I641,各类选项!$N$2:$N$22,各类选项!P$2:P$22))</f>
        <v/>
      </c>
      <c r="V641" s="139"/>
      <c r="W641" s="127"/>
      <c r="X641" s="128"/>
      <c r="Y641" s="128"/>
      <c r="Z641" s="128"/>
      <c r="AA641" s="128"/>
      <c r="AB641" s="128"/>
      <c r="AC641" s="126" t="str">
        <f>IF(I641="","",_xlfn.XLOOKUP($I641,各类选项!$N$2:$N$22,各类选项!Q$2:Q$22))</f>
        <v/>
      </c>
      <c r="AD641" s="139"/>
      <c r="AE641" s="129"/>
      <c r="AF641" s="130"/>
      <c r="AG641" s="130"/>
      <c r="AH641" s="130"/>
      <c r="AI641" s="130"/>
      <c r="AJ641" s="130"/>
      <c r="AK641" s="126" t="str">
        <f>IF(I641="","",_xlfn.XLOOKUP($I641,各类选项!$N$2:$N$22,各类选项!R$2:R$22))</f>
        <v/>
      </c>
      <c r="AL641" s="139"/>
      <c r="AM641" s="127"/>
      <c r="AN641" s="128"/>
      <c r="AO641" s="128"/>
      <c r="AP641" s="128"/>
      <c r="AQ641" s="128"/>
      <c r="AR641" s="128"/>
      <c r="AS641" s="126" t="str">
        <f>IF(原始数据!L641="","",原始数据!L641)</f>
        <v/>
      </c>
      <c r="AT641" s="126" t="str">
        <f>IF(原始数据!AZ641="","",原始数据!AZ641)</f>
        <v/>
      </c>
      <c r="AU641" s="137"/>
      <c r="AV641" s="137"/>
      <c r="AW641" s="137"/>
      <c r="AX641" s="137"/>
      <c r="AY641" s="138"/>
      <c r="AZ641" s="133"/>
      <c r="BA641" s="133"/>
      <c r="BB641" s="95"/>
      <c r="BC641" s="95"/>
    </row>
    <row r="642" spans="1:55">
      <c r="A642" s="115">
        <f>输入错误检查!B641+_xlfn.IFS(K642="",0,K642=0,0,K642=1,1)</f>
        <v>0</v>
      </c>
      <c r="C642" s="125" t="str">
        <f>IF(原始数据!B642="","",原始数据!B642)</f>
        <v/>
      </c>
      <c r="D642" s="125" t="str">
        <f>IF(原始数据!C642="","",原始数据!C642)</f>
        <v/>
      </c>
      <c r="E642" s="125" t="str">
        <f>IF(原始数据!D642="","",原始数据!D642)</f>
        <v/>
      </c>
      <c r="F642" s="125" t="str">
        <f>IF(原始数据!E642="","",原始数据!E642)</f>
        <v/>
      </c>
      <c r="G642" s="125" t="str">
        <f>IF(原始数据!F642="","",原始数据!F642)</f>
        <v/>
      </c>
      <c r="H642" s="125">
        <f>IF(原始数据!G642="","",原始数据!G642)</f>
        <v>2</v>
      </c>
      <c r="I642" s="125" t="str">
        <f>原始数据!J642</f>
        <v/>
      </c>
      <c r="J642" s="125" t="str">
        <f>IF((原始数据!V642)="","",4-原始数据!V642)</f>
        <v/>
      </c>
      <c r="K642" s="125" t="str">
        <f t="shared" si="20"/>
        <v/>
      </c>
      <c r="L642" s="125">
        <f t="shared" si="21"/>
        <v>0</v>
      </c>
      <c r="M642" s="126" t="str">
        <f>IF(I642="","",_xlfn.XLOOKUP($I642,各类选项!$N$2:$N$22,各类选项!O$2:O$22))</f>
        <v/>
      </c>
      <c r="N642" s="139"/>
      <c r="O642" s="129"/>
      <c r="P642" s="130"/>
      <c r="Q642" s="130"/>
      <c r="R642" s="130"/>
      <c r="S642" s="130"/>
      <c r="T642" s="130"/>
      <c r="U642" s="126" t="str">
        <f>IF(I642="","",_xlfn.XLOOKUP($I642,各类选项!$N$2:$N$22,各类选项!P$2:P$22))</f>
        <v/>
      </c>
      <c r="V642" s="139"/>
      <c r="W642" s="127"/>
      <c r="X642" s="128"/>
      <c r="Y642" s="128"/>
      <c r="Z642" s="128"/>
      <c r="AA642" s="128"/>
      <c r="AB642" s="128"/>
      <c r="AC642" s="126" t="str">
        <f>IF(I642="","",_xlfn.XLOOKUP($I642,各类选项!$N$2:$N$22,各类选项!Q$2:Q$22))</f>
        <v/>
      </c>
      <c r="AD642" s="139"/>
      <c r="AE642" s="129"/>
      <c r="AF642" s="130"/>
      <c r="AG642" s="130"/>
      <c r="AH642" s="130"/>
      <c r="AI642" s="130"/>
      <c r="AJ642" s="130"/>
      <c r="AK642" s="126" t="str">
        <f>IF(I642="","",_xlfn.XLOOKUP($I642,各类选项!$N$2:$N$22,各类选项!R$2:R$22))</f>
        <v/>
      </c>
      <c r="AL642" s="139"/>
      <c r="AM642" s="127"/>
      <c r="AN642" s="128"/>
      <c r="AO642" s="128"/>
      <c r="AP642" s="128"/>
      <c r="AQ642" s="128"/>
      <c r="AR642" s="128"/>
      <c r="AS642" s="126" t="str">
        <f>IF(原始数据!L642="","",原始数据!L642)</f>
        <v/>
      </c>
      <c r="AT642" s="126" t="str">
        <f>IF(原始数据!AZ642="","",原始数据!AZ642)</f>
        <v/>
      </c>
      <c r="AU642" s="137"/>
      <c r="AV642" s="137"/>
      <c r="AW642" s="137"/>
      <c r="AX642" s="137"/>
      <c r="AY642" s="138"/>
      <c r="AZ642" s="133"/>
      <c r="BA642" s="133"/>
      <c r="BB642" s="95"/>
      <c r="BC642" s="95"/>
    </row>
    <row r="643" spans="1:55">
      <c r="A643" s="115">
        <f>输入错误检查!B642+_xlfn.IFS(K643="",0,K643=0,0,K643=1,1)</f>
        <v>0</v>
      </c>
      <c r="C643" s="125" t="str">
        <f>IF(原始数据!B643="","",原始数据!B643)</f>
        <v/>
      </c>
      <c r="D643" s="125" t="str">
        <f>IF(原始数据!C643="","",原始数据!C643)</f>
        <v/>
      </c>
      <c r="E643" s="125" t="str">
        <f>IF(原始数据!D643="","",原始数据!D643)</f>
        <v/>
      </c>
      <c r="F643" s="125" t="str">
        <f>IF(原始数据!E643="","",原始数据!E643)</f>
        <v/>
      </c>
      <c r="G643" s="125" t="str">
        <f>IF(原始数据!F643="","",原始数据!F643)</f>
        <v/>
      </c>
      <c r="H643" s="125">
        <f>IF(原始数据!G643="","",原始数据!G643)</f>
        <v>3</v>
      </c>
      <c r="I643" s="125" t="str">
        <f>原始数据!J643</f>
        <v/>
      </c>
      <c r="J643" s="125" t="str">
        <f>IF((原始数据!V643)="","",4-原始数据!V643)</f>
        <v/>
      </c>
      <c r="K643" s="125" t="str">
        <f t="shared" si="20"/>
        <v/>
      </c>
      <c r="L643" s="125">
        <f t="shared" si="21"/>
        <v>0</v>
      </c>
      <c r="M643" s="126" t="str">
        <f>IF(I643="","",_xlfn.XLOOKUP($I643,各类选项!$N$2:$N$22,各类选项!O$2:O$22))</f>
        <v/>
      </c>
      <c r="N643" s="139"/>
      <c r="O643" s="129"/>
      <c r="P643" s="130"/>
      <c r="Q643" s="130"/>
      <c r="R643" s="130"/>
      <c r="S643" s="130"/>
      <c r="T643" s="130"/>
      <c r="U643" s="126" t="str">
        <f>IF(I643="","",_xlfn.XLOOKUP($I643,各类选项!$N$2:$N$22,各类选项!P$2:P$22))</f>
        <v/>
      </c>
      <c r="V643" s="139"/>
      <c r="W643" s="127"/>
      <c r="X643" s="128"/>
      <c r="Y643" s="128"/>
      <c r="Z643" s="128"/>
      <c r="AA643" s="128"/>
      <c r="AB643" s="128"/>
      <c r="AC643" s="126" t="str">
        <f>IF(I643="","",_xlfn.XLOOKUP($I643,各类选项!$N$2:$N$22,各类选项!Q$2:Q$22))</f>
        <v/>
      </c>
      <c r="AD643" s="139"/>
      <c r="AE643" s="129"/>
      <c r="AF643" s="130"/>
      <c r="AG643" s="130"/>
      <c r="AH643" s="130"/>
      <c r="AI643" s="130"/>
      <c r="AJ643" s="130"/>
      <c r="AK643" s="126" t="str">
        <f>IF(I643="","",_xlfn.XLOOKUP($I643,各类选项!$N$2:$N$22,各类选项!R$2:R$22))</f>
        <v/>
      </c>
      <c r="AL643" s="139"/>
      <c r="AM643" s="127"/>
      <c r="AN643" s="128"/>
      <c r="AO643" s="128"/>
      <c r="AP643" s="128"/>
      <c r="AQ643" s="128"/>
      <c r="AR643" s="128"/>
      <c r="AS643" s="126" t="str">
        <f>IF(原始数据!L643="","",原始数据!L643)</f>
        <v/>
      </c>
      <c r="AT643" s="126" t="str">
        <f>IF(原始数据!AZ643="","",原始数据!AZ643)</f>
        <v/>
      </c>
      <c r="AU643" s="137"/>
      <c r="AV643" s="137"/>
      <c r="AW643" s="137"/>
      <c r="AX643" s="137"/>
      <c r="AY643" s="138"/>
      <c r="AZ643" s="133"/>
      <c r="BA643" s="133"/>
      <c r="BB643" s="95"/>
      <c r="BC643" s="95"/>
    </row>
    <row r="644" spans="1:55">
      <c r="A644" s="115">
        <f>输入错误检查!B643+_xlfn.IFS(K644="",0,K644=0,0,K644=1,1)</f>
        <v>0</v>
      </c>
      <c r="C644" s="125" t="str">
        <f>IF(原始数据!B644="","",原始数据!B644)</f>
        <v/>
      </c>
      <c r="D644" s="125" t="str">
        <f>IF(原始数据!C644="","",原始数据!C644)</f>
        <v/>
      </c>
      <c r="E644" s="125" t="str">
        <f>IF(原始数据!D644="","",原始数据!D644)</f>
        <v/>
      </c>
      <c r="F644" s="125" t="str">
        <f>IF(原始数据!E644="","",原始数据!E644)</f>
        <v/>
      </c>
      <c r="G644" s="125" t="str">
        <f>IF(原始数据!F644="","",原始数据!F644)</f>
        <v/>
      </c>
      <c r="H644" s="125">
        <f>IF(原始数据!G644="","",原始数据!G644)</f>
        <v>3</v>
      </c>
      <c r="I644" s="125" t="str">
        <f>原始数据!J644</f>
        <v/>
      </c>
      <c r="J644" s="125" t="str">
        <f>IF((原始数据!V644)="","",4-原始数据!V644)</f>
        <v/>
      </c>
      <c r="K644" s="125" t="str">
        <f t="shared" si="20"/>
        <v/>
      </c>
      <c r="L644" s="125">
        <f t="shared" si="21"/>
        <v>0</v>
      </c>
      <c r="M644" s="126" t="str">
        <f>IF(I644="","",_xlfn.XLOOKUP($I644,各类选项!$N$2:$N$22,各类选项!O$2:O$22))</f>
        <v/>
      </c>
      <c r="N644" s="139"/>
      <c r="O644" s="129"/>
      <c r="P644" s="130"/>
      <c r="Q644" s="130"/>
      <c r="R644" s="130"/>
      <c r="S644" s="130"/>
      <c r="T644" s="130"/>
      <c r="U644" s="126" t="str">
        <f>IF(I644="","",_xlfn.XLOOKUP($I644,各类选项!$N$2:$N$22,各类选项!P$2:P$22))</f>
        <v/>
      </c>
      <c r="V644" s="139"/>
      <c r="W644" s="127"/>
      <c r="X644" s="128"/>
      <c r="Y644" s="128"/>
      <c r="Z644" s="128"/>
      <c r="AA644" s="128"/>
      <c r="AB644" s="128"/>
      <c r="AC644" s="126" t="str">
        <f>IF(I644="","",_xlfn.XLOOKUP($I644,各类选项!$N$2:$N$22,各类选项!Q$2:Q$22))</f>
        <v/>
      </c>
      <c r="AD644" s="139"/>
      <c r="AE644" s="129"/>
      <c r="AF644" s="130"/>
      <c r="AG644" s="130"/>
      <c r="AH644" s="130"/>
      <c r="AI644" s="130"/>
      <c r="AJ644" s="130"/>
      <c r="AK644" s="126" t="str">
        <f>IF(I644="","",_xlfn.XLOOKUP($I644,各类选项!$N$2:$N$22,各类选项!R$2:R$22))</f>
        <v/>
      </c>
      <c r="AL644" s="139"/>
      <c r="AM644" s="127"/>
      <c r="AN644" s="128"/>
      <c r="AO644" s="128"/>
      <c r="AP644" s="128"/>
      <c r="AQ644" s="128"/>
      <c r="AR644" s="128"/>
      <c r="AS644" s="126" t="str">
        <f>IF(原始数据!L644="","",原始数据!L644)</f>
        <v/>
      </c>
      <c r="AT644" s="126" t="str">
        <f>IF(原始数据!AZ644="","",原始数据!AZ644)</f>
        <v/>
      </c>
      <c r="AU644" s="137"/>
      <c r="AV644" s="137"/>
      <c r="AW644" s="137"/>
      <c r="AX644" s="137"/>
      <c r="AY644" s="138"/>
      <c r="AZ644" s="133"/>
      <c r="BA644" s="133"/>
      <c r="BB644" s="95"/>
      <c r="BC644" s="95"/>
    </row>
    <row r="645" spans="1:55">
      <c r="A645" s="115">
        <f>输入错误检查!B644+_xlfn.IFS(K645="",0,K645=0,0,K645=1,1)</f>
        <v>0</v>
      </c>
      <c r="C645" s="125" t="str">
        <f>IF(原始数据!B645="","",原始数据!B645)</f>
        <v/>
      </c>
      <c r="D645" s="125" t="str">
        <f>IF(原始数据!C645="","",原始数据!C645)</f>
        <v/>
      </c>
      <c r="E645" s="125" t="str">
        <f>IF(原始数据!D645="","",原始数据!D645)</f>
        <v/>
      </c>
      <c r="F645" s="125" t="str">
        <f>IF(原始数据!E645="","",原始数据!E645)</f>
        <v/>
      </c>
      <c r="G645" s="125" t="str">
        <f>IF(原始数据!F645="","",原始数据!F645)</f>
        <v/>
      </c>
      <c r="H645" s="125">
        <f>IF(原始数据!G645="","",原始数据!G645)</f>
        <v>4</v>
      </c>
      <c r="I645" s="125" t="str">
        <f>原始数据!J645</f>
        <v/>
      </c>
      <c r="J645" s="125" t="str">
        <f>IF((原始数据!V645)="","",4-原始数据!V645)</f>
        <v/>
      </c>
      <c r="K645" s="125" t="str">
        <f t="shared" si="20"/>
        <v/>
      </c>
      <c r="L645" s="125">
        <f t="shared" si="21"/>
        <v>0</v>
      </c>
      <c r="M645" s="126" t="str">
        <f>IF(I645="","",_xlfn.XLOOKUP($I645,各类选项!$N$2:$N$22,各类选项!O$2:O$22))</f>
        <v/>
      </c>
      <c r="N645" s="139"/>
      <c r="O645" s="129"/>
      <c r="P645" s="130"/>
      <c r="Q645" s="130"/>
      <c r="R645" s="130"/>
      <c r="S645" s="130"/>
      <c r="T645" s="130"/>
      <c r="U645" s="126" t="str">
        <f>IF(I645="","",_xlfn.XLOOKUP($I645,各类选项!$N$2:$N$22,各类选项!P$2:P$22))</f>
        <v/>
      </c>
      <c r="V645" s="139"/>
      <c r="W645" s="127"/>
      <c r="X645" s="128"/>
      <c r="Y645" s="128"/>
      <c r="Z645" s="128"/>
      <c r="AA645" s="128"/>
      <c r="AB645" s="128"/>
      <c r="AC645" s="126" t="str">
        <f>IF(I645="","",_xlfn.XLOOKUP($I645,各类选项!$N$2:$N$22,各类选项!Q$2:Q$22))</f>
        <v/>
      </c>
      <c r="AD645" s="139"/>
      <c r="AE645" s="129"/>
      <c r="AF645" s="130"/>
      <c r="AG645" s="130"/>
      <c r="AH645" s="130"/>
      <c r="AI645" s="130"/>
      <c r="AJ645" s="130"/>
      <c r="AK645" s="126" t="str">
        <f>IF(I645="","",_xlfn.XLOOKUP($I645,各类选项!$N$2:$N$22,各类选项!R$2:R$22))</f>
        <v/>
      </c>
      <c r="AL645" s="139"/>
      <c r="AM645" s="127"/>
      <c r="AN645" s="128"/>
      <c r="AO645" s="128"/>
      <c r="AP645" s="128"/>
      <c r="AQ645" s="128"/>
      <c r="AR645" s="128"/>
      <c r="AS645" s="126" t="str">
        <f>IF(原始数据!L645="","",原始数据!L645)</f>
        <v/>
      </c>
      <c r="AT645" s="126" t="str">
        <f>IF(原始数据!AZ645="","",原始数据!AZ645)</f>
        <v/>
      </c>
      <c r="AU645" s="137"/>
      <c r="AV645" s="137"/>
      <c r="AW645" s="137"/>
      <c r="AX645" s="137"/>
      <c r="AY645" s="138"/>
      <c r="AZ645" s="133"/>
      <c r="BA645" s="133"/>
      <c r="BB645" s="95"/>
      <c r="BC645" s="95"/>
    </row>
    <row r="646" spans="1:55">
      <c r="A646" s="115">
        <f>输入错误检查!B645+_xlfn.IFS(K646="",0,K646=0,0,K646=1,1)</f>
        <v>0</v>
      </c>
      <c r="C646" s="125" t="str">
        <f>IF(原始数据!B646="","",原始数据!B646)</f>
        <v/>
      </c>
      <c r="D646" s="125" t="str">
        <f>IF(原始数据!C646="","",原始数据!C646)</f>
        <v/>
      </c>
      <c r="E646" s="125" t="str">
        <f>IF(原始数据!D646="","",原始数据!D646)</f>
        <v/>
      </c>
      <c r="F646" s="125" t="str">
        <f>IF(原始数据!E646="","",原始数据!E646)</f>
        <v/>
      </c>
      <c r="G646" s="125" t="str">
        <f>IF(原始数据!F646="","",原始数据!F646)</f>
        <v/>
      </c>
      <c r="H646" s="125">
        <f>IF(原始数据!G646="","",原始数据!G646)</f>
        <v>4</v>
      </c>
      <c r="I646" s="125" t="str">
        <f>原始数据!J646</f>
        <v/>
      </c>
      <c r="J646" s="125" t="str">
        <f>IF((原始数据!V646)="","",4-原始数据!V646)</f>
        <v/>
      </c>
      <c r="K646" s="125" t="str">
        <f t="shared" si="20"/>
        <v/>
      </c>
      <c r="L646" s="125">
        <f t="shared" si="21"/>
        <v>0</v>
      </c>
      <c r="M646" s="126" t="str">
        <f>IF(I646="","",_xlfn.XLOOKUP($I646,各类选项!$N$2:$N$22,各类选项!O$2:O$22))</f>
        <v/>
      </c>
      <c r="N646" s="139"/>
      <c r="O646" s="129"/>
      <c r="P646" s="130"/>
      <c r="Q646" s="130"/>
      <c r="R646" s="130"/>
      <c r="S646" s="130"/>
      <c r="T646" s="130"/>
      <c r="U646" s="126" t="str">
        <f>IF(I646="","",_xlfn.XLOOKUP($I646,各类选项!$N$2:$N$22,各类选项!P$2:P$22))</f>
        <v/>
      </c>
      <c r="V646" s="139"/>
      <c r="W646" s="127"/>
      <c r="X646" s="128"/>
      <c r="Y646" s="128"/>
      <c r="Z646" s="128"/>
      <c r="AA646" s="128"/>
      <c r="AB646" s="128"/>
      <c r="AC646" s="126" t="str">
        <f>IF(I646="","",_xlfn.XLOOKUP($I646,各类选项!$N$2:$N$22,各类选项!Q$2:Q$22))</f>
        <v/>
      </c>
      <c r="AD646" s="139"/>
      <c r="AE646" s="129"/>
      <c r="AF646" s="130"/>
      <c r="AG646" s="130"/>
      <c r="AH646" s="130"/>
      <c r="AI646" s="130"/>
      <c r="AJ646" s="130"/>
      <c r="AK646" s="126" t="str">
        <f>IF(I646="","",_xlfn.XLOOKUP($I646,各类选项!$N$2:$N$22,各类选项!R$2:R$22))</f>
        <v/>
      </c>
      <c r="AL646" s="139"/>
      <c r="AM646" s="127"/>
      <c r="AN646" s="128"/>
      <c r="AO646" s="128"/>
      <c r="AP646" s="128"/>
      <c r="AQ646" s="128"/>
      <c r="AR646" s="128"/>
      <c r="AS646" s="126" t="str">
        <f>IF(原始数据!L646="","",原始数据!L646)</f>
        <v/>
      </c>
      <c r="AT646" s="126" t="str">
        <f>IF(原始数据!AZ646="","",原始数据!AZ646)</f>
        <v/>
      </c>
      <c r="AU646" s="137"/>
      <c r="AV646" s="137"/>
      <c r="AW646" s="137"/>
      <c r="AX646" s="137"/>
      <c r="AY646" s="138"/>
      <c r="AZ646" s="133"/>
      <c r="BA646" s="133"/>
      <c r="BB646" s="95"/>
      <c r="BC646" s="95"/>
    </row>
    <row r="647" spans="1:55">
      <c r="A647" s="115">
        <f>输入错误检查!B646+_xlfn.IFS(K647="",0,K647=0,0,K647=1,1)</f>
        <v>0</v>
      </c>
      <c r="C647" s="125" t="str">
        <f>IF(原始数据!B647="","",原始数据!B647)</f>
        <v/>
      </c>
      <c r="D647" s="125" t="str">
        <f>IF(原始数据!C647="","",原始数据!C647)</f>
        <v/>
      </c>
      <c r="E647" s="125" t="str">
        <f>IF(原始数据!D647="","",原始数据!D647)</f>
        <v/>
      </c>
      <c r="F647" s="125" t="str">
        <f>IF(原始数据!E647="","",原始数据!E647)</f>
        <v/>
      </c>
      <c r="G647" s="125" t="str">
        <f>IF(原始数据!F647="","",原始数据!F647)</f>
        <v/>
      </c>
      <c r="H647" s="125">
        <f>IF(原始数据!G647="","",原始数据!G647)</f>
        <v>5</v>
      </c>
      <c r="I647" s="125" t="str">
        <f>原始数据!J647</f>
        <v/>
      </c>
      <c r="J647" s="125" t="str">
        <f>IF((原始数据!V647)="","",4-原始数据!V647)</f>
        <v/>
      </c>
      <c r="K647" s="125" t="str">
        <f t="shared" si="20"/>
        <v/>
      </c>
      <c r="L647" s="125">
        <f t="shared" si="21"/>
        <v>0</v>
      </c>
      <c r="M647" s="126" t="str">
        <f>IF(I647="","",_xlfn.XLOOKUP($I647,各类选项!$N$2:$N$22,各类选项!O$2:O$22))</f>
        <v/>
      </c>
      <c r="N647" s="139"/>
      <c r="O647" s="129"/>
      <c r="P647" s="130"/>
      <c r="Q647" s="130"/>
      <c r="R647" s="130"/>
      <c r="S647" s="130"/>
      <c r="T647" s="130"/>
      <c r="U647" s="126" t="str">
        <f>IF(I647="","",_xlfn.XLOOKUP($I647,各类选项!$N$2:$N$22,各类选项!P$2:P$22))</f>
        <v/>
      </c>
      <c r="V647" s="139"/>
      <c r="W647" s="127"/>
      <c r="X647" s="128"/>
      <c r="Y647" s="128"/>
      <c r="Z647" s="128"/>
      <c r="AA647" s="128"/>
      <c r="AB647" s="128"/>
      <c r="AC647" s="126" t="str">
        <f>IF(I647="","",_xlfn.XLOOKUP($I647,各类选项!$N$2:$N$22,各类选项!Q$2:Q$22))</f>
        <v/>
      </c>
      <c r="AD647" s="139"/>
      <c r="AE647" s="129"/>
      <c r="AF647" s="130"/>
      <c r="AG647" s="130"/>
      <c r="AH647" s="130"/>
      <c r="AI647" s="130"/>
      <c r="AJ647" s="130"/>
      <c r="AK647" s="126" t="str">
        <f>IF(I647="","",_xlfn.XLOOKUP($I647,各类选项!$N$2:$N$22,各类选项!R$2:R$22))</f>
        <v/>
      </c>
      <c r="AL647" s="139"/>
      <c r="AM647" s="127"/>
      <c r="AN647" s="128"/>
      <c r="AO647" s="128"/>
      <c r="AP647" s="128"/>
      <c r="AQ647" s="128"/>
      <c r="AR647" s="128"/>
      <c r="AS647" s="126" t="str">
        <f>IF(原始数据!L647="","",原始数据!L647)</f>
        <v/>
      </c>
      <c r="AT647" s="126" t="str">
        <f>IF(原始数据!AZ647="","",原始数据!AZ647)</f>
        <v/>
      </c>
      <c r="AU647" s="137"/>
      <c r="AV647" s="137"/>
      <c r="AW647" s="137"/>
      <c r="AX647" s="137"/>
      <c r="AY647" s="138"/>
      <c r="AZ647" s="133"/>
      <c r="BA647" s="133"/>
    </row>
    <row r="648" spans="1:55">
      <c r="A648" s="115">
        <f>输入错误检查!B647+_xlfn.IFS(K648="",0,K648=0,0,K648=1,1)</f>
        <v>0</v>
      </c>
      <c r="C648" s="125" t="str">
        <f>IF(原始数据!B648="","",原始数据!B648)</f>
        <v/>
      </c>
      <c r="D648" s="125" t="str">
        <f>IF(原始数据!C648="","",原始数据!C648)</f>
        <v/>
      </c>
      <c r="E648" s="125" t="str">
        <f>IF(原始数据!D648="","",原始数据!D648)</f>
        <v/>
      </c>
      <c r="F648" s="125" t="str">
        <f>IF(原始数据!E648="","",原始数据!E648)</f>
        <v/>
      </c>
      <c r="G648" s="125" t="str">
        <f>IF(原始数据!F648="","",原始数据!F648)</f>
        <v/>
      </c>
      <c r="H648" s="125">
        <f>IF(原始数据!G648="","",原始数据!G648)</f>
        <v>5</v>
      </c>
      <c r="I648" s="125" t="str">
        <f>原始数据!J648</f>
        <v/>
      </c>
      <c r="J648" s="125" t="str">
        <f>IF((原始数据!V648)="","",4-原始数据!V648)</f>
        <v/>
      </c>
      <c r="K648" s="125" t="str">
        <f t="shared" si="20"/>
        <v/>
      </c>
      <c r="L648" s="125">
        <f t="shared" si="21"/>
        <v>0</v>
      </c>
      <c r="M648" s="126" t="str">
        <f>IF(I648="","",_xlfn.XLOOKUP($I648,各类选项!$N$2:$N$22,各类选项!O$2:O$22))</f>
        <v/>
      </c>
      <c r="N648" s="139"/>
      <c r="O648" s="129"/>
      <c r="P648" s="130"/>
      <c r="Q648" s="130"/>
      <c r="R648" s="130"/>
      <c r="S648" s="130"/>
      <c r="T648" s="130"/>
      <c r="U648" s="126" t="str">
        <f>IF(I648="","",_xlfn.XLOOKUP($I648,各类选项!$N$2:$N$22,各类选项!P$2:P$22))</f>
        <v/>
      </c>
      <c r="V648" s="139"/>
      <c r="W648" s="127"/>
      <c r="X648" s="128"/>
      <c r="Y648" s="128"/>
      <c r="Z648" s="128"/>
      <c r="AA648" s="128"/>
      <c r="AB648" s="128"/>
      <c r="AC648" s="126" t="str">
        <f>IF(I648="","",_xlfn.XLOOKUP($I648,各类选项!$N$2:$N$22,各类选项!Q$2:Q$22))</f>
        <v/>
      </c>
      <c r="AD648" s="139"/>
      <c r="AE648" s="129"/>
      <c r="AF648" s="130"/>
      <c r="AG648" s="130"/>
      <c r="AH648" s="130"/>
      <c r="AI648" s="130"/>
      <c r="AJ648" s="130"/>
      <c r="AK648" s="126" t="str">
        <f>IF(I648="","",_xlfn.XLOOKUP($I648,各类选项!$N$2:$N$22,各类选项!R$2:R$22))</f>
        <v/>
      </c>
      <c r="AL648" s="139"/>
      <c r="AM648" s="127"/>
      <c r="AN648" s="128"/>
      <c r="AO648" s="128"/>
      <c r="AP648" s="128"/>
      <c r="AQ648" s="128"/>
      <c r="AR648" s="128"/>
      <c r="AS648" s="126" t="str">
        <f>IF(原始数据!L648="","",原始数据!L648)</f>
        <v/>
      </c>
      <c r="AT648" s="126" t="str">
        <f>IF(原始数据!AZ648="","",原始数据!AZ648)</f>
        <v/>
      </c>
      <c r="AU648" s="137"/>
      <c r="AV648" s="137"/>
      <c r="AW648" s="137"/>
      <c r="AX648" s="137"/>
      <c r="AY648" s="138"/>
      <c r="AZ648" s="133"/>
      <c r="BA648" s="133"/>
    </row>
    <row r="649" spans="1:55">
      <c r="A649" s="115">
        <f>输入错误检查!B648+_xlfn.IFS(K649="",0,K649=0,0,K649=1,1)</f>
        <v>0</v>
      </c>
      <c r="C649" s="125" t="str">
        <f>IF(原始数据!B649="","",原始数据!B649)</f>
        <v/>
      </c>
      <c r="D649" s="125" t="str">
        <f>IF(原始数据!C649="","",原始数据!C649)</f>
        <v/>
      </c>
      <c r="E649" s="125" t="str">
        <f>IF(原始数据!D649="","",原始数据!D649)</f>
        <v/>
      </c>
      <c r="F649" s="125" t="str">
        <f>IF(原始数据!E649="","",原始数据!E649)</f>
        <v/>
      </c>
      <c r="G649" s="125" t="str">
        <f>IF(原始数据!F649="","",原始数据!F649)</f>
        <v/>
      </c>
      <c r="H649" s="125" t="str">
        <f>IF(原始数据!G649="","",原始数据!G649)</f>
        <v>加</v>
      </c>
      <c r="I649" s="125" t="str">
        <f>原始数据!J649</f>
        <v/>
      </c>
      <c r="J649" s="125" t="str">
        <f>IF((原始数据!V649)="","",4-原始数据!V649)</f>
        <v/>
      </c>
      <c r="K649" s="125" t="str">
        <f t="shared" si="20"/>
        <v/>
      </c>
      <c r="L649" s="125">
        <f t="shared" si="21"/>
        <v>0</v>
      </c>
      <c r="M649" s="126" t="str">
        <f>IF(I649="","",_xlfn.XLOOKUP($I649,各类选项!$N$2:$N$22,各类选项!O$2:O$22))</f>
        <v/>
      </c>
      <c r="N649" s="139"/>
      <c r="O649" s="129"/>
      <c r="P649" s="130"/>
      <c r="Q649" s="130"/>
      <c r="R649" s="130"/>
      <c r="S649" s="130"/>
      <c r="T649" s="130"/>
      <c r="U649" s="126" t="str">
        <f>IF(I649="","",_xlfn.XLOOKUP($I649,各类选项!$N$2:$N$22,各类选项!P$2:P$22))</f>
        <v/>
      </c>
      <c r="V649" s="139"/>
      <c r="W649" s="127"/>
      <c r="X649" s="128"/>
      <c r="Y649" s="128"/>
      <c r="Z649" s="128"/>
      <c r="AA649" s="128"/>
      <c r="AB649" s="128"/>
      <c r="AC649" s="126" t="str">
        <f>IF(I649="","",_xlfn.XLOOKUP($I649,各类选项!$N$2:$N$22,各类选项!Q$2:Q$22))</f>
        <v/>
      </c>
      <c r="AD649" s="139"/>
      <c r="AE649" s="129"/>
      <c r="AF649" s="130"/>
      <c r="AG649" s="130"/>
      <c r="AH649" s="130"/>
      <c r="AI649" s="130"/>
      <c r="AJ649" s="130"/>
      <c r="AK649" s="126" t="str">
        <f>IF(I649="","",_xlfn.XLOOKUP($I649,各类选项!$N$2:$N$22,各类选项!R$2:R$22))</f>
        <v/>
      </c>
      <c r="AL649" s="139"/>
      <c r="AM649" s="127"/>
      <c r="AN649" s="128"/>
      <c r="AO649" s="128"/>
      <c r="AP649" s="128"/>
      <c r="AQ649" s="128"/>
      <c r="AR649" s="128"/>
      <c r="AS649" s="126" t="str">
        <f>IF(原始数据!L649="","",原始数据!L649)</f>
        <v/>
      </c>
      <c r="AT649" s="126" t="str">
        <f>IF(原始数据!AZ649="","",原始数据!AZ649)</f>
        <v/>
      </c>
      <c r="AU649" s="137"/>
      <c r="AV649" s="137"/>
      <c r="AW649" s="137"/>
      <c r="AX649" s="137"/>
      <c r="AY649" s="138"/>
      <c r="AZ649" s="133"/>
      <c r="BA649" s="133"/>
    </row>
    <row r="650" spans="1:55">
      <c r="A650" s="115">
        <f>输入错误检查!B649+_xlfn.IFS(K650="",0,K650=0,0,K650=1,1)</f>
        <v>0</v>
      </c>
      <c r="C650" s="125" t="str">
        <f>IF(原始数据!B650="","",原始数据!B650)</f>
        <v/>
      </c>
      <c r="D650" s="125" t="str">
        <f>IF(原始数据!C650="","",原始数据!C650)</f>
        <v/>
      </c>
      <c r="E650" s="125" t="str">
        <f>IF(原始数据!D650="","",原始数据!D650)</f>
        <v/>
      </c>
      <c r="F650" s="125" t="str">
        <f>IF(原始数据!E650="","",原始数据!E650)</f>
        <v/>
      </c>
      <c r="G650" s="125" t="str">
        <f>IF(原始数据!F650="","",原始数据!F650)</f>
        <v/>
      </c>
      <c r="H650" s="125" t="str">
        <f>IF(原始数据!G650="","",原始数据!G650)</f>
        <v>加</v>
      </c>
      <c r="I650" s="125" t="str">
        <f>原始数据!J650</f>
        <v/>
      </c>
      <c r="J650" s="125" t="str">
        <f>IF((原始数据!V650)="","",4-原始数据!V650)</f>
        <v/>
      </c>
      <c r="K650" s="125" t="str">
        <f t="shared" ref="K650:K713" si="22">IF(J650="","",IF(_xlfn.IFS(L650&gt;2,"人",L650=2,"平",L650&lt;2,"屠")=J650,0,1))</f>
        <v/>
      </c>
      <c r="L650" s="125">
        <f t="shared" ref="L650:L713" si="23">COUNTIF(T650,"出门")+COUNTIF(AB650,"出门")+COUNTIF(AJ650,"出门")+COUNTIF(AR650,"出门")</f>
        <v>0</v>
      </c>
      <c r="M650" s="126" t="str">
        <f>IF(I650="","",_xlfn.XLOOKUP($I650,各类选项!$N$2:$N$22,各类选项!O$2:O$22))</f>
        <v/>
      </c>
      <c r="N650" s="139"/>
      <c r="O650" s="129"/>
      <c r="P650" s="130"/>
      <c r="Q650" s="130"/>
      <c r="R650" s="130"/>
      <c r="S650" s="130"/>
      <c r="T650" s="130"/>
      <c r="U650" s="126" t="str">
        <f>IF(I650="","",_xlfn.XLOOKUP($I650,各类选项!$N$2:$N$22,各类选项!P$2:P$22))</f>
        <v/>
      </c>
      <c r="V650" s="139"/>
      <c r="W650" s="127"/>
      <c r="X650" s="128"/>
      <c r="Y650" s="128"/>
      <c r="Z650" s="128"/>
      <c r="AA650" s="128"/>
      <c r="AB650" s="128"/>
      <c r="AC650" s="126" t="str">
        <f>IF(I650="","",_xlfn.XLOOKUP($I650,各类选项!$N$2:$N$22,各类选项!Q$2:Q$22))</f>
        <v/>
      </c>
      <c r="AD650" s="139"/>
      <c r="AE650" s="129"/>
      <c r="AF650" s="130"/>
      <c r="AG650" s="130"/>
      <c r="AH650" s="130"/>
      <c r="AI650" s="130"/>
      <c r="AJ650" s="130"/>
      <c r="AK650" s="126" t="str">
        <f>IF(I650="","",_xlfn.XLOOKUP($I650,各类选项!$N$2:$N$22,各类选项!R$2:R$22))</f>
        <v/>
      </c>
      <c r="AL650" s="139"/>
      <c r="AM650" s="127"/>
      <c r="AN650" s="128"/>
      <c r="AO650" s="128"/>
      <c r="AP650" s="128"/>
      <c r="AQ650" s="128"/>
      <c r="AR650" s="128"/>
      <c r="AS650" s="126" t="str">
        <f>IF(原始数据!L650="","",原始数据!L650)</f>
        <v/>
      </c>
      <c r="AT650" s="126" t="str">
        <f>IF(原始数据!AZ650="","",原始数据!AZ650)</f>
        <v/>
      </c>
      <c r="AU650" s="137"/>
      <c r="AV650" s="137"/>
      <c r="AW650" s="137"/>
      <c r="AX650" s="137"/>
      <c r="AY650" s="138"/>
      <c r="AZ650" s="133"/>
      <c r="BA650" s="133"/>
    </row>
    <row r="651" spans="1:55">
      <c r="A651" s="115">
        <f>输入错误检查!B650+_xlfn.IFS(K651="",0,K651=0,0,K651=1,1)</f>
        <v>0</v>
      </c>
      <c r="C651" s="125" t="str">
        <f>IF(原始数据!B651="","",原始数据!B651)</f>
        <v/>
      </c>
      <c r="D651" s="125" t="str">
        <f>IF(原始数据!C651="","",原始数据!C651)</f>
        <v/>
      </c>
      <c r="E651" s="125" t="str">
        <f>IF(原始数据!D651="","",原始数据!D651)</f>
        <v/>
      </c>
      <c r="F651" s="125" t="str">
        <f>IF(原始数据!E651="","",原始数据!E651)</f>
        <v/>
      </c>
      <c r="G651" s="125" t="str">
        <f>IF(原始数据!F651="","",原始数据!F651)</f>
        <v/>
      </c>
      <c r="H651" s="125">
        <f>IF(原始数据!G651="","",原始数据!G651)</f>
        <v>1</v>
      </c>
      <c r="I651" s="125" t="str">
        <f>原始数据!J651</f>
        <v/>
      </c>
      <c r="J651" s="125" t="str">
        <f>IF((原始数据!V651)="","",4-原始数据!V651)</f>
        <v/>
      </c>
      <c r="K651" s="125" t="str">
        <f t="shared" si="22"/>
        <v/>
      </c>
      <c r="L651" s="125">
        <f t="shared" si="23"/>
        <v>0</v>
      </c>
      <c r="M651" s="126" t="str">
        <f>IF(I651="","",_xlfn.XLOOKUP($I651,各类选项!$N$2:$N$22,各类选项!O$2:O$22))</f>
        <v/>
      </c>
      <c r="N651" s="126"/>
      <c r="O651" s="127"/>
      <c r="P651" s="128"/>
      <c r="Q651" s="128"/>
      <c r="R651" s="128"/>
      <c r="S651" s="128"/>
      <c r="T651" s="128"/>
      <c r="U651" s="126" t="str">
        <f>IF(I651="","",_xlfn.XLOOKUP($I651,各类选项!$N$2:$N$22,各类选项!P$2:P$22))</f>
        <v/>
      </c>
      <c r="V651" s="126"/>
      <c r="W651" s="129"/>
      <c r="X651" s="130"/>
      <c r="Y651" s="130"/>
      <c r="Z651" s="130"/>
      <c r="AA651" s="130"/>
      <c r="AB651" s="130"/>
      <c r="AC651" s="126" t="str">
        <f>IF(I651="","",_xlfn.XLOOKUP($I651,各类选项!$N$2:$N$22,各类选项!Q$2:Q$22))</f>
        <v/>
      </c>
      <c r="AD651" s="126"/>
      <c r="AE651" s="127"/>
      <c r="AF651" s="128"/>
      <c r="AG651" s="128"/>
      <c r="AH651" s="128"/>
      <c r="AI651" s="128"/>
      <c r="AJ651" s="128"/>
      <c r="AK651" s="126" t="str">
        <f>IF(I651="","",_xlfn.XLOOKUP($I651,各类选项!$N$2:$N$22,各类选项!R$2:R$22))</f>
        <v/>
      </c>
      <c r="AL651" s="126"/>
      <c r="AM651" s="129"/>
      <c r="AN651" s="130"/>
      <c r="AO651" s="130"/>
      <c r="AP651" s="130"/>
      <c r="AQ651" s="130"/>
      <c r="AR651" s="130"/>
      <c r="AS651" s="126" t="str">
        <f>IF(原始数据!L651="","",原始数据!L651)</f>
        <v/>
      </c>
      <c r="AT651" s="126" t="str">
        <f>IF(原始数据!AZ651="","",原始数据!AZ651)</f>
        <v/>
      </c>
      <c r="AU651" s="131"/>
      <c r="AV651" s="131"/>
      <c r="AW651" s="131"/>
      <c r="AX651" s="131"/>
      <c r="AY651" s="132"/>
      <c r="AZ651" s="133"/>
      <c r="BA651" s="133"/>
      <c r="BB651" s="134"/>
      <c r="BC651" s="134"/>
    </row>
    <row r="652" spans="1:55">
      <c r="A652" s="115">
        <f>输入错误检查!B651+_xlfn.IFS(K652="",0,K652=0,0,K652=1,1)</f>
        <v>0</v>
      </c>
      <c r="C652" s="125" t="str">
        <f>IF(原始数据!B652="","",原始数据!B652)</f>
        <v/>
      </c>
      <c r="D652" s="125" t="str">
        <f>IF(原始数据!C652="","",原始数据!C652)</f>
        <v/>
      </c>
      <c r="E652" s="125" t="str">
        <f>IF(原始数据!D652="","",原始数据!D652)</f>
        <v/>
      </c>
      <c r="F652" s="125" t="str">
        <f>IF(原始数据!E652="","",原始数据!E652)</f>
        <v/>
      </c>
      <c r="G652" s="125" t="str">
        <f>IF(原始数据!F652="","",原始数据!F652)</f>
        <v/>
      </c>
      <c r="H652" s="125">
        <f>IF(原始数据!G652="","",原始数据!G652)</f>
        <v>1</v>
      </c>
      <c r="I652" s="125" t="str">
        <f>原始数据!J652</f>
        <v/>
      </c>
      <c r="J652" s="125" t="str">
        <f>IF((原始数据!V652)="","",4-原始数据!V652)</f>
        <v/>
      </c>
      <c r="K652" s="125" t="str">
        <f t="shared" si="22"/>
        <v/>
      </c>
      <c r="L652" s="125">
        <f t="shared" si="23"/>
        <v>0</v>
      </c>
      <c r="M652" s="126" t="str">
        <f>IF(I652="","",_xlfn.XLOOKUP($I652,各类选项!$N$2:$N$22,各类选项!O$2:O$22))</f>
        <v/>
      </c>
      <c r="N652" s="126"/>
      <c r="O652" s="127"/>
      <c r="P652" s="128"/>
      <c r="Q652" s="128"/>
      <c r="R652" s="128"/>
      <c r="S652" s="128"/>
      <c r="T652" s="128"/>
      <c r="U652" s="126" t="str">
        <f>IF(I652="","",_xlfn.XLOOKUP($I652,各类选项!$N$2:$N$22,各类选项!P$2:P$22))</f>
        <v/>
      </c>
      <c r="V652" s="126"/>
      <c r="W652" s="129"/>
      <c r="X652" s="130"/>
      <c r="Y652" s="130"/>
      <c r="Z652" s="130"/>
      <c r="AA652" s="130"/>
      <c r="AB652" s="130"/>
      <c r="AC652" s="126" t="str">
        <f>IF(I652="","",_xlfn.XLOOKUP($I652,各类选项!$N$2:$N$22,各类选项!Q$2:Q$22))</f>
        <v/>
      </c>
      <c r="AD652" s="126"/>
      <c r="AE652" s="127"/>
      <c r="AF652" s="128"/>
      <c r="AG652" s="128"/>
      <c r="AH652" s="128"/>
      <c r="AI652" s="128"/>
      <c r="AJ652" s="128"/>
      <c r="AK652" s="126" t="str">
        <f>IF(I652="","",_xlfn.XLOOKUP($I652,各类选项!$N$2:$N$22,各类选项!R$2:R$22))</f>
        <v/>
      </c>
      <c r="AL652" s="126"/>
      <c r="AM652" s="129"/>
      <c r="AN652" s="130"/>
      <c r="AO652" s="130"/>
      <c r="AP652" s="130"/>
      <c r="AQ652" s="130"/>
      <c r="AR652" s="130"/>
      <c r="AS652" s="126" t="str">
        <f>IF(原始数据!L652="","",原始数据!L652)</f>
        <v/>
      </c>
      <c r="AT652" s="126" t="str">
        <f>IF(原始数据!AZ652="","",原始数据!AZ652)</f>
        <v/>
      </c>
      <c r="AU652" s="131"/>
      <c r="AV652" s="131"/>
      <c r="AW652" s="131"/>
      <c r="AX652" s="131"/>
      <c r="AY652" s="132"/>
      <c r="AZ652" s="133"/>
      <c r="BA652" s="133"/>
      <c r="BB652" s="95"/>
      <c r="BC652" s="95"/>
    </row>
    <row r="653" spans="1:55">
      <c r="A653" s="115">
        <f>输入错误检查!B652+_xlfn.IFS(K653="",0,K653=0,0,K653=1,1)</f>
        <v>0</v>
      </c>
      <c r="C653" s="125" t="str">
        <f>IF(原始数据!B653="","",原始数据!B653)</f>
        <v/>
      </c>
      <c r="D653" s="125" t="str">
        <f>IF(原始数据!C653="","",原始数据!C653)</f>
        <v/>
      </c>
      <c r="E653" s="125" t="str">
        <f>IF(原始数据!D653="","",原始数据!D653)</f>
        <v/>
      </c>
      <c r="F653" s="125" t="str">
        <f>IF(原始数据!E653="","",原始数据!E653)</f>
        <v/>
      </c>
      <c r="G653" s="125" t="str">
        <f>IF(原始数据!F653="","",原始数据!F653)</f>
        <v/>
      </c>
      <c r="H653" s="125">
        <f>IF(原始数据!G653="","",原始数据!G653)</f>
        <v>2</v>
      </c>
      <c r="I653" s="125" t="str">
        <f>原始数据!J653</f>
        <v/>
      </c>
      <c r="J653" s="125" t="str">
        <f>IF((原始数据!V653)="","",4-原始数据!V653)</f>
        <v/>
      </c>
      <c r="K653" s="125" t="str">
        <f t="shared" si="22"/>
        <v/>
      </c>
      <c r="L653" s="125">
        <f t="shared" si="23"/>
        <v>0</v>
      </c>
      <c r="M653" s="126" t="str">
        <f>IF(I653="","",_xlfn.XLOOKUP($I653,各类选项!$N$2:$N$22,各类选项!O$2:O$22))</f>
        <v/>
      </c>
      <c r="N653" s="126"/>
      <c r="O653" s="127"/>
      <c r="P653" s="128"/>
      <c r="Q653" s="128"/>
      <c r="R653" s="128"/>
      <c r="S653" s="128"/>
      <c r="T653" s="128"/>
      <c r="U653" s="126" t="str">
        <f>IF(I653="","",_xlfn.XLOOKUP($I653,各类选项!$N$2:$N$22,各类选项!P$2:P$22))</f>
        <v/>
      </c>
      <c r="V653" s="126"/>
      <c r="W653" s="129"/>
      <c r="X653" s="130"/>
      <c r="Y653" s="130"/>
      <c r="Z653" s="130"/>
      <c r="AA653" s="130"/>
      <c r="AB653" s="130"/>
      <c r="AC653" s="126" t="str">
        <f>IF(I653="","",_xlfn.XLOOKUP($I653,各类选项!$N$2:$N$22,各类选项!Q$2:Q$22))</f>
        <v/>
      </c>
      <c r="AD653" s="126"/>
      <c r="AE653" s="127"/>
      <c r="AF653" s="128"/>
      <c r="AG653" s="128"/>
      <c r="AH653" s="128"/>
      <c r="AI653" s="128"/>
      <c r="AJ653" s="128"/>
      <c r="AK653" s="126" t="str">
        <f>IF(I653="","",_xlfn.XLOOKUP($I653,各类选项!$N$2:$N$22,各类选项!R$2:R$22))</f>
        <v/>
      </c>
      <c r="AL653" s="126"/>
      <c r="AM653" s="129"/>
      <c r="AN653" s="130"/>
      <c r="AO653" s="130"/>
      <c r="AP653" s="130"/>
      <c r="AQ653" s="130"/>
      <c r="AR653" s="130"/>
      <c r="AS653" s="126" t="str">
        <f>IF(原始数据!L653="","",原始数据!L653)</f>
        <v/>
      </c>
      <c r="AT653" s="126" t="str">
        <f>IF(原始数据!AZ653="","",原始数据!AZ653)</f>
        <v/>
      </c>
      <c r="AU653" s="131"/>
      <c r="AV653" s="131"/>
      <c r="AW653" s="131"/>
      <c r="AX653" s="131"/>
      <c r="AY653" s="132"/>
      <c r="AZ653" s="133"/>
      <c r="BA653" s="133"/>
      <c r="BB653" s="95"/>
      <c r="BC653" s="95"/>
    </row>
    <row r="654" spans="1:55">
      <c r="A654" s="115">
        <f>输入错误检查!B653+_xlfn.IFS(K654="",0,K654=0,0,K654=1,1)</f>
        <v>0</v>
      </c>
      <c r="C654" s="125" t="str">
        <f>IF(原始数据!B654="","",原始数据!B654)</f>
        <v/>
      </c>
      <c r="D654" s="125" t="str">
        <f>IF(原始数据!C654="","",原始数据!C654)</f>
        <v/>
      </c>
      <c r="E654" s="125" t="str">
        <f>IF(原始数据!D654="","",原始数据!D654)</f>
        <v/>
      </c>
      <c r="F654" s="125" t="str">
        <f>IF(原始数据!E654="","",原始数据!E654)</f>
        <v/>
      </c>
      <c r="G654" s="125" t="str">
        <f>IF(原始数据!F654="","",原始数据!F654)</f>
        <v/>
      </c>
      <c r="H654" s="125">
        <f>IF(原始数据!G654="","",原始数据!G654)</f>
        <v>2</v>
      </c>
      <c r="I654" s="125" t="str">
        <f>原始数据!J654</f>
        <v/>
      </c>
      <c r="J654" s="125" t="str">
        <f>IF((原始数据!V654)="","",4-原始数据!V654)</f>
        <v/>
      </c>
      <c r="K654" s="125" t="str">
        <f t="shared" si="22"/>
        <v/>
      </c>
      <c r="L654" s="125">
        <f t="shared" si="23"/>
        <v>0</v>
      </c>
      <c r="M654" s="126" t="str">
        <f>IF(I654="","",_xlfn.XLOOKUP($I654,各类选项!$N$2:$N$22,各类选项!O$2:O$22))</f>
        <v/>
      </c>
      <c r="N654" s="126"/>
      <c r="O654" s="127"/>
      <c r="P654" s="128"/>
      <c r="Q654" s="128"/>
      <c r="R654" s="128"/>
      <c r="S654" s="128"/>
      <c r="T654" s="128"/>
      <c r="U654" s="126" t="str">
        <f>IF(I654="","",_xlfn.XLOOKUP($I654,各类选项!$N$2:$N$22,各类选项!P$2:P$22))</f>
        <v/>
      </c>
      <c r="V654" s="126"/>
      <c r="W654" s="129"/>
      <c r="X654" s="130"/>
      <c r="Y654" s="130"/>
      <c r="Z654" s="130"/>
      <c r="AA654" s="130"/>
      <c r="AB654" s="130"/>
      <c r="AC654" s="126" t="str">
        <f>IF(I654="","",_xlfn.XLOOKUP($I654,各类选项!$N$2:$N$22,各类选项!Q$2:Q$22))</f>
        <v/>
      </c>
      <c r="AD654" s="126"/>
      <c r="AE654" s="127"/>
      <c r="AF654" s="128"/>
      <c r="AG654" s="128"/>
      <c r="AH654" s="128"/>
      <c r="AI654" s="128"/>
      <c r="AJ654" s="128"/>
      <c r="AK654" s="126" t="str">
        <f>IF(I654="","",_xlfn.XLOOKUP($I654,各类选项!$N$2:$N$22,各类选项!R$2:R$22))</f>
        <v/>
      </c>
      <c r="AL654" s="126"/>
      <c r="AM654" s="129"/>
      <c r="AN654" s="130"/>
      <c r="AO654" s="130"/>
      <c r="AP654" s="130"/>
      <c r="AQ654" s="130"/>
      <c r="AR654" s="130"/>
      <c r="AS654" s="126" t="str">
        <f>IF(原始数据!L654="","",原始数据!L654)</f>
        <v/>
      </c>
      <c r="AT654" s="126" t="str">
        <f>IF(原始数据!AZ654="","",原始数据!AZ654)</f>
        <v/>
      </c>
      <c r="AU654" s="131"/>
      <c r="AV654" s="131"/>
      <c r="AW654" s="131"/>
      <c r="AX654" s="131"/>
      <c r="AY654" s="132"/>
      <c r="AZ654" s="133"/>
      <c r="BA654" s="133"/>
      <c r="BB654" s="95"/>
      <c r="BC654" s="95"/>
    </row>
    <row r="655" spans="1:55">
      <c r="A655" s="115">
        <f>输入错误检查!B654+_xlfn.IFS(K655="",0,K655=0,0,K655=1,1)</f>
        <v>0</v>
      </c>
      <c r="C655" s="125" t="str">
        <f>IF(原始数据!B655="","",原始数据!B655)</f>
        <v/>
      </c>
      <c r="D655" s="125" t="str">
        <f>IF(原始数据!C655="","",原始数据!C655)</f>
        <v/>
      </c>
      <c r="E655" s="125" t="str">
        <f>IF(原始数据!D655="","",原始数据!D655)</f>
        <v/>
      </c>
      <c r="F655" s="125" t="str">
        <f>IF(原始数据!E655="","",原始数据!E655)</f>
        <v/>
      </c>
      <c r="G655" s="125" t="str">
        <f>IF(原始数据!F655="","",原始数据!F655)</f>
        <v/>
      </c>
      <c r="H655" s="125">
        <f>IF(原始数据!G655="","",原始数据!G655)</f>
        <v>3</v>
      </c>
      <c r="I655" s="125" t="str">
        <f>原始数据!J655</f>
        <v/>
      </c>
      <c r="J655" s="125" t="str">
        <f>IF((原始数据!V655)="","",4-原始数据!V655)</f>
        <v/>
      </c>
      <c r="K655" s="125" t="str">
        <f t="shared" si="22"/>
        <v/>
      </c>
      <c r="L655" s="125">
        <f t="shared" si="23"/>
        <v>0</v>
      </c>
      <c r="M655" s="126" t="str">
        <f>IF(I655="","",_xlfn.XLOOKUP($I655,各类选项!$N$2:$N$22,各类选项!O$2:O$22))</f>
        <v/>
      </c>
      <c r="N655" s="126"/>
      <c r="O655" s="127"/>
      <c r="P655" s="128"/>
      <c r="Q655" s="128"/>
      <c r="R655" s="128"/>
      <c r="S655" s="128"/>
      <c r="T655" s="128"/>
      <c r="U655" s="126" t="str">
        <f>IF(I655="","",_xlfn.XLOOKUP($I655,各类选项!$N$2:$N$22,各类选项!P$2:P$22))</f>
        <v/>
      </c>
      <c r="V655" s="126"/>
      <c r="W655" s="129"/>
      <c r="X655" s="130"/>
      <c r="Y655" s="130"/>
      <c r="Z655" s="130"/>
      <c r="AA655" s="130"/>
      <c r="AB655" s="130"/>
      <c r="AC655" s="126" t="str">
        <f>IF(I655="","",_xlfn.XLOOKUP($I655,各类选项!$N$2:$N$22,各类选项!Q$2:Q$22))</f>
        <v/>
      </c>
      <c r="AD655" s="126"/>
      <c r="AE655" s="127"/>
      <c r="AF655" s="128"/>
      <c r="AG655" s="128"/>
      <c r="AH655" s="128"/>
      <c r="AI655" s="128"/>
      <c r="AJ655" s="128"/>
      <c r="AK655" s="126" t="str">
        <f>IF(I655="","",_xlfn.XLOOKUP($I655,各类选项!$N$2:$N$22,各类选项!R$2:R$22))</f>
        <v/>
      </c>
      <c r="AL655" s="126"/>
      <c r="AM655" s="129"/>
      <c r="AN655" s="130"/>
      <c r="AO655" s="130"/>
      <c r="AP655" s="130"/>
      <c r="AQ655" s="130"/>
      <c r="AR655" s="130"/>
      <c r="AS655" s="126" t="str">
        <f>IF(原始数据!L655="","",原始数据!L655)</f>
        <v/>
      </c>
      <c r="AT655" s="126" t="str">
        <f>IF(原始数据!AZ655="","",原始数据!AZ655)</f>
        <v/>
      </c>
      <c r="AU655" s="131"/>
      <c r="AV655" s="131"/>
      <c r="AW655" s="131"/>
      <c r="AX655" s="131"/>
      <c r="AY655" s="132"/>
      <c r="AZ655" s="133"/>
      <c r="BA655" s="133"/>
      <c r="BB655" s="95"/>
      <c r="BC655" s="95"/>
    </row>
    <row r="656" spans="1:55">
      <c r="A656" s="115">
        <f>输入错误检查!B655+_xlfn.IFS(K656="",0,K656=0,0,K656=1,1)</f>
        <v>0</v>
      </c>
      <c r="C656" s="125" t="str">
        <f>IF(原始数据!B656="","",原始数据!B656)</f>
        <v/>
      </c>
      <c r="D656" s="125" t="str">
        <f>IF(原始数据!C656="","",原始数据!C656)</f>
        <v/>
      </c>
      <c r="E656" s="125" t="str">
        <f>IF(原始数据!D656="","",原始数据!D656)</f>
        <v/>
      </c>
      <c r="F656" s="125" t="str">
        <f>IF(原始数据!E656="","",原始数据!E656)</f>
        <v/>
      </c>
      <c r="G656" s="125" t="str">
        <f>IF(原始数据!F656="","",原始数据!F656)</f>
        <v/>
      </c>
      <c r="H656" s="125">
        <f>IF(原始数据!G656="","",原始数据!G656)</f>
        <v>3</v>
      </c>
      <c r="I656" s="125" t="str">
        <f>原始数据!J656</f>
        <v/>
      </c>
      <c r="J656" s="125" t="str">
        <f>IF((原始数据!V656)="","",4-原始数据!V656)</f>
        <v/>
      </c>
      <c r="K656" s="125" t="str">
        <f t="shared" si="22"/>
        <v/>
      </c>
      <c r="L656" s="125">
        <f t="shared" si="23"/>
        <v>0</v>
      </c>
      <c r="M656" s="126" t="str">
        <f>IF(I656="","",_xlfn.XLOOKUP($I656,各类选项!$N$2:$N$22,各类选项!O$2:O$22))</f>
        <v/>
      </c>
      <c r="N656" s="126"/>
      <c r="O656" s="127"/>
      <c r="P656" s="128"/>
      <c r="Q656" s="128"/>
      <c r="R656" s="128"/>
      <c r="S656" s="128"/>
      <c r="T656" s="128"/>
      <c r="U656" s="126" t="str">
        <f>IF(I656="","",_xlfn.XLOOKUP($I656,各类选项!$N$2:$N$22,各类选项!P$2:P$22))</f>
        <v/>
      </c>
      <c r="V656" s="126"/>
      <c r="W656" s="129"/>
      <c r="X656" s="130"/>
      <c r="Y656" s="130"/>
      <c r="Z656" s="130"/>
      <c r="AA656" s="130"/>
      <c r="AB656" s="130"/>
      <c r="AC656" s="126" t="str">
        <f>IF(I656="","",_xlfn.XLOOKUP($I656,各类选项!$N$2:$N$22,各类选项!Q$2:Q$22))</f>
        <v/>
      </c>
      <c r="AD656" s="126"/>
      <c r="AE656" s="127"/>
      <c r="AF656" s="128"/>
      <c r="AG656" s="128"/>
      <c r="AH656" s="128"/>
      <c r="AI656" s="128"/>
      <c r="AJ656" s="128"/>
      <c r="AK656" s="126" t="str">
        <f>IF(I656="","",_xlfn.XLOOKUP($I656,各类选项!$N$2:$N$22,各类选项!R$2:R$22))</f>
        <v/>
      </c>
      <c r="AL656" s="126"/>
      <c r="AM656" s="129"/>
      <c r="AN656" s="130"/>
      <c r="AO656" s="130"/>
      <c r="AP656" s="130"/>
      <c r="AQ656" s="130"/>
      <c r="AR656" s="130"/>
      <c r="AS656" s="126" t="str">
        <f>IF(原始数据!L656="","",原始数据!L656)</f>
        <v/>
      </c>
      <c r="AT656" s="126" t="str">
        <f>IF(原始数据!AZ656="","",原始数据!AZ656)</f>
        <v/>
      </c>
      <c r="AU656" s="131"/>
      <c r="AV656" s="131"/>
      <c r="AW656" s="131"/>
      <c r="AX656" s="131"/>
      <c r="AY656" s="132"/>
      <c r="AZ656" s="133"/>
      <c r="BA656" s="133"/>
      <c r="BB656" s="95"/>
      <c r="BC656" s="95"/>
    </row>
    <row r="657" spans="1:55">
      <c r="A657" s="115">
        <f>输入错误检查!B656+_xlfn.IFS(K657="",0,K657=0,0,K657=1,1)</f>
        <v>0</v>
      </c>
      <c r="C657" s="125" t="str">
        <f>IF(原始数据!B657="","",原始数据!B657)</f>
        <v/>
      </c>
      <c r="D657" s="125" t="str">
        <f>IF(原始数据!C657="","",原始数据!C657)</f>
        <v/>
      </c>
      <c r="E657" s="125" t="str">
        <f>IF(原始数据!D657="","",原始数据!D657)</f>
        <v/>
      </c>
      <c r="F657" s="125" t="str">
        <f>IF(原始数据!E657="","",原始数据!E657)</f>
        <v/>
      </c>
      <c r="G657" s="125" t="str">
        <f>IF(原始数据!F657="","",原始数据!F657)</f>
        <v/>
      </c>
      <c r="H657" s="125">
        <f>IF(原始数据!G657="","",原始数据!G657)</f>
        <v>4</v>
      </c>
      <c r="I657" s="125" t="str">
        <f>原始数据!J657</f>
        <v/>
      </c>
      <c r="J657" s="125" t="str">
        <f>IF((原始数据!V657)="","",4-原始数据!V657)</f>
        <v/>
      </c>
      <c r="K657" s="125" t="str">
        <f t="shared" si="22"/>
        <v/>
      </c>
      <c r="L657" s="125">
        <f t="shared" si="23"/>
        <v>0</v>
      </c>
      <c r="M657" s="126" t="str">
        <f>IF(I657="","",_xlfn.XLOOKUP($I657,各类选项!$N$2:$N$22,各类选项!O$2:O$22))</f>
        <v/>
      </c>
      <c r="N657" s="126"/>
      <c r="O657" s="127"/>
      <c r="P657" s="128"/>
      <c r="Q657" s="128"/>
      <c r="R657" s="128"/>
      <c r="S657" s="128"/>
      <c r="T657" s="128"/>
      <c r="U657" s="126" t="str">
        <f>IF(I657="","",_xlfn.XLOOKUP($I657,各类选项!$N$2:$N$22,各类选项!P$2:P$22))</f>
        <v/>
      </c>
      <c r="V657" s="126"/>
      <c r="W657" s="129"/>
      <c r="X657" s="130"/>
      <c r="Y657" s="130"/>
      <c r="Z657" s="130"/>
      <c r="AA657" s="130"/>
      <c r="AB657" s="130"/>
      <c r="AC657" s="126" t="str">
        <f>IF(I657="","",_xlfn.XLOOKUP($I657,各类选项!$N$2:$N$22,各类选项!Q$2:Q$22))</f>
        <v/>
      </c>
      <c r="AD657" s="126"/>
      <c r="AE657" s="127"/>
      <c r="AF657" s="128"/>
      <c r="AG657" s="128"/>
      <c r="AH657" s="128"/>
      <c r="AI657" s="128"/>
      <c r="AJ657" s="128"/>
      <c r="AK657" s="126" t="str">
        <f>IF(I657="","",_xlfn.XLOOKUP($I657,各类选项!$N$2:$N$22,各类选项!R$2:R$22))</f>
        <v/>
      </c>
      <c r="AL657" s="126"/>
      <c r="AM657" s="129"/>
      <c r="AN657" s="130"/>
      <c r="AO657" s="130"/>
      <c r="AP657" s="130"/>
      <c r="AQ657" s="130"/>
      <c r="AR657" s="130"/>
      <c r="AS657" s="126" t="str">
        <f>IF(原始数据!L657="","",原始数据!L657)</f>
        <v/>
      </c>
      <c r="AT657" s="126" t="str">
        <f>IF(原始数据!AZ657="","",原始数据!AZ657)</f>
        <v/>
      </c>
      <c r="AU657" s="131"/>
      <c r="AV657" s="131"/>
      <c r="AW657" s="131"/>
      <c r="AX657" s="131"/>
      <c r="AY657" s="132"/>
      <c r="AZ657" s="133"/>
      <c r="BA657" s="133"/>
      <c r="BB657" s="95"/>
      <c r="BC657" s="95"/>
    </row>
    <row r="658" spans="1:55">
      <c r="A658" s="115">
        <f>输入错误检查!B657+_xlfn.IFS(K658="",0,K658=0,0,K658=1,1)</f>
        <v>0</v>
      </c>
      <c r="C658" s="125" t="str">
        <f>IF(原始数据!B658="","",原始数据!B658)</f>
        <v/>
      </c>
      <c r="D658" s="125" t="str">
        <f>IF(原始数据!C658="","",原始数据!C658)</f>
        <v/>
      </c>
      <c r="E658" s="125" t="str">
        <f>IF(原始数据!D658="","",原始数据!D658)</f>
        <v/>
      </c>
      <c r="F658" s="125" t="str">
        <f>IF(原始数据!E658="","",原始数据!E658)</f>
        <v/>
      </c>
      <c r="G658" s="125" t="str">
        <f>IF(原始数据!F658="","",原始数据!F658)</f>
        <v/>
      </c>
      <c r="H658" s="125">
        <f>IF(原始数据!G658="","",原始数据!G658)</f>
        <v>4</v>
      </c>
      <c r="I658" s="125" t="str">
        <f>原始数据!J658</f>
        <v/>
      </c>
      <c r="J658" s="125" t="str">
        <f>IF((原始数据!V658)="","",4-原始数据!V658)</f>
        <v/>
      </c>
      <c r="K658" s="125" t="str">
        <f t="shared" si="22"/>
        <v/>
      </c>
      <c r="L658" s="125">
        <f t="shared" si="23"/>
        <v>0</v>
      </c>
      <c r="M658" s="126" t="str">
        <f>IF(I658="","",_xlfn.XLOOKUP($I658,各类选项!$N$2:$N$22,各类选项!O$2:O$22))</f>
        <v/>
      </c>
      <c r="N658" s="126"/>
      <c r="O658" s="127"/>
      <c r="P658" s="128"/>
      <c r="Q658" s="128"/>
      <c r="R658" s="128"/>
      <c r="S658" s="128"/>
      <c r="T658" s="128"/>
      <c r="U658" s="126" t="str">
        <f>IF(I658="","",_xlfn.XLOOKUP($I658,各类选项!$N$2:$N$22,各类选项!P$2:P$22))</f>
        <v/>
      </c>
      <c r="V658" s="126"/>
      <c r="W658" s="129"/>
      <c r="X658" s="130"/>
      <c r="Y658" s="130"/>
      <c r="Z658" s="130"/>
      <c r="AA658" s="130"/>
      <c r="AB658" s="130"/>
      <c r="AC658" s="126" t="str">
        <f>IF(I658="","",_xlfn.XLOOKUP($I658,各类选项!$N$2:$N$22,各类选项!Q$2:Q$22))</f>
        <v/>
      </c>
      <c r="AD658" s="126"/>
      <c r="AE658" s="127"/>
      <c r="AF658" s="128"/>
      <c r="AG658" s="128"/>
      <c r="AH658" s="128"/>
      <c r="AI658" s="128"/>
      <c r="AJ658" s="128"/>
      <c r="AK658" s="126" t="str">
        <f>IF(I658="","",_xlfn.XLOOKUP($I658,各类选项!$N$2:$N$22,各类选项!R$2:R$22))</f>
        <v/>
      </c>
      <c r="AL658" s="126"/>
      <c r="AM658" s="129"/>
      <c r="AN658" s="130"/>
      <c r="AO658" s="130"/>
      <c r="AP658" s="130"/>
      <c r="AQ658" s="130"/>
      <c r="AR658" s="130"/>
      <c r="AS658" s="126" t="str">
        <f>IF(原始数据!L658="","",原始数据!L658)</f>
        <v/>
      </c>
      <c r="AT658" s="126" t="str">
        <f>IF(原始数据!AZ658="","",原始数据!AZ658)</f>
        <v/>
      </c>
      <c r="AU658" s="131"/>
      <c r="AV658" s="131"/>
      <c r="AW658" s="131"/>
      <c r="AX658" s="131"/>
      <c r="AY658" s="132"/>
      <c r="AZ658" s="133"/>
      <c r="BA658" s="133"/>
      <c r="BB658" s="95"/>
      <c r="BC658" s="95"/>
    </row>
    <row r="659" spans="1:55">
      <c r="A659" s="115">
        <f>输入错误检查!B658+_xlfn.IFS(K659="",0,K659=0,0,K659=1,1)</f>
        <v>0</v>
      </c>
      <c r="C659" s="125" t="str">
        <f>IF(原始数据!B659="","",原始数据!B659)</f>
        <v/>
      </c>
      <c r="D659" s="125" t="str">
        <f>IF(原始数据!C659="","",原始数据!C659)</f>
        <v/>
      </c>
      <c r="E659" s="125" t="str">
        <f>IF(原始数据!D659="","",原始数据!D659)</f>
        <v/>
      </c>
      <c r="F659" s="125" t="str">
        <f>IF(原始数据!E659="","",原始数据!E659)</f>
        <v/>
      </c>
      <c r="G659" s="125" t="str">
        <f>IF(原始数据!F659="","",原始数据!F659)</f>
        <v/>
      </c>
      <c r="H659" s="125">
        <f>IF(原始数据!G659="","",原始数据!G659)</f>
        <v>5</v>
      </c>
      <c r="I659" s="125" t="str">
        <f>原始数据!J659</f>
        <v/>
      </c>
      <c r="J659" s="125" t="str">
        <f>IF((原始数据!V659)="","",4-原始数据!V659)</f>
        <v/>
      </c>
      <c r="K659" s="125" t="str">
        <f t="shared" si="22"/>
        <v/>
      </c>
      <c r="L659" s="125">
        <f t="shared" si="23"/>
        <v>0</v>
      </c>
      <c r="M659" s="126" t="str">
        <f>IF(I659="","",_xlfn.XLOOKUP($I659,各类选项!$N$2:$N$22,各类选项!O$2:O$22))</f>
        <v/>
      </c>
      <c r="N659" s="126"/>
      <c r="O659" s="127"/>
      <c r="P659" s="128"/>
      <c r="Q659" s="128"/>
      <c r="R659" s="128"/>
      <c r="S659" s="128"/>
      <c r="T659" s="128"/>
      <c r="U659" s="126" t="str">
        <f>IF(I659="","",_xlfn.XLOOKUP($I659,各类选项!$N$2:$N$22,各类选项!P$2:P$22))</f>
        <v/>
      </c>
      <c r="V659" s="126"/>
      <c r="W659" s="129"/>
      <c r="X659" s="130"/>
      <c r="Y659" s="130"/>
      <c r="Z659" s="130"/>
      <c r="AA659" s="130"/>
      <c r="AB659" s="130"/>
      <c r="AC659" s="126" t="str">
        <f>IF(I659="","",_xlfn.XLOOKUP($I659,各类选项!$N$2:$N$22,各类选项!Q$2:Q$22))</f>
        <v/>
      </c>
      <c r="AD659" s="126"/>
      <c r="AE659" s="127"/>
      <c r="AF659" s="128"/>
      <c r="AG659" s="128"/>
      <c r="AH659" s="128"/>
      <c r="AI659" s="128"/>
      <c r="AJ659" s="128"/>
      <c r="AK659" s="126" t="str">
        <f>IF(I659="","",_xlfn.XLOOKUP($I659,各类选项!$N$2:$N$22,各类选项!R$2:R$22))</f>
        <v/>
      </c>
      <c r="AL659" s="126"/>
      <c r="AM659" s="129"/>
      <c r="AN659" s="130"/>
      <c r="AO659" s="130"/>
      <c r="AP659" s="130"/>
      <c r="AQ659" s="130"/>
      <c r="AR659" s="130"/>
      <c r="AS659" s="126" t="str">
        <f>IF(原始数据!L659="","",原始数据!L659)</f>
        <v/>
      </c>
      <c r="AT659" s="126" t="str">
        <f>IF(原始数据!AZ659="","",原始数据!AZ659)</f>
        <v/>
      </c>
      <c r="AU659" s="131"/>
      <c r="AV659" s="131"/>
      <c r="AW659" s="131"/>
      <c r="AX659" s="131"/>
      <c r="AY659" s="132"/>
      <c r="AZ659" s="133"/>
      <c r="BA659" s="133"/>
    </row>
    <row r="660" spans="1:55">
      <c r="A660" s="115">
        <f>输入错误检查!B659+_xlfn.IFS(K660="",0,K660=0,0,K660=1,1)</f>
        <v>0</v>
      </c>
      <c r="C660" s="125" t="str">
        <f>IF(原始数据!B660="","",原始数据!B660)</f>
        <v/>
      </c>
      <c r="D660" s="125" t="str">
        <f>IF(原始数据!C660="","",原始数据!C660)</f>
        <v/>
      </c>
      <c r="E660" s="125" t="str">
        <f>IF(原始数据!D660="","",原始数据!D660)</f>
        <v/>
      </c>
      <c r="F660" s="125" t="str">
        <f>IF(原始数据!E660="","",原始数据!E660)</f>
        <v/>
      </c>
      <c r="G660" s="125" t="str">
        <f>IF(原始数据!F660="","",原始数据!F660)</f>
        <v/>
      </c>
      <c r="H660" s="125">
        <f>IF(原始数据!G660="","",原始数据!G660)</f>
        <v>5</v>
      </c>
      <c r="I660" s="125" t="str">
        <f>原始数据!J660</f>
        <v/>
      </c>
      <c r="J660" s="125" t="str">
        <f>IF((原始数据!V660)="","",4-原始数据!V660)</f>
        <v/>
      </c>
      <c r="K660" s="125" t="str">
        <f t="shared" si="22"/>
        <v/>
      </c>
      <c r="L660" s="125">
        <f t="shared" si="23"/>
        <v>0</v>
      </c>
      <c r="M660" s="126" t="str">
        <f>IF(I660="","",_xlfn.XLOOKUP($I660,各类选项!$N$2:$N$22,各类选项!O$2:O$22))</f>
        <v/>
      </c>
      <c r="N660" s="126"/>
      <c r="O660" s="127"/>
      <c r="P660" s="128"/>
      <c r="Q660" s="128"/>
      <c r="R660" s="128"/>
      <c r="S660" s="128"/>
      <c r="T660" s="128"/>
      <c r="U660" s="126" t="str">
        <f>IF(I660="","",_xlfn.XLOOKUP($I660,各类选项!$N$2:$N$22,各类选项!P$2:P$22))</f>
        <v/>
      </c>
      <c r="V660" s="126"/>
      <c r="W660" s="129"/>
      <c r="X660" s="130"/>
      <c r="Y660" s="130"/>
      <c r="Z660" s="130"/>
      <c r="AA660" s="130"/>
      <c r="AB660" s="130"/>
      <c r="AC660" s="126" t="str">
        <f>IF(I660="","",_xlfn.XLOOKUP($I660,各类选项!$N$2:$N$22,各类选项!Q$2:Q$22))</f>
        <v/>
      </c>
      <c r="AD660" s="126"/>
      <c r="AE660" s="127"/>
      <c r="AF660" s="128"/>
      <c r="AG660" s="128"/>
      <c r="AH660" s="128"/>
      <c r="AI660" s="128"/>
      <c r="AJ660" s="128"/>
      <c r="AK660" s="126" t="str">
        <f>IF(I660="","",_xlfn.XLOOKUP($I660,各类选项!$N$2:$N$22,各类选项!R$2:R$22))</f>
        <v/>
      </c>
      <c r="AL660" s="126"/>
      <c r="AM660" s="129"/>
      <c r="AN660" s="130"/>
      <c r="AO660" s="130"/>
      <c r="AP660" s="130"/>
      <c r="AQ660" s="130"/>
      <c r="AR660" s="130"/>
      <c r="AS660" s="126" t="str">
        <f>IF(原始数据!L660="","",原始数据!L660)</f>
        <v/>
      </c>
      <c r="AT660" s="126" t="str">
        <f>IF(原始数据!AZ660="","",原始数据!AZ660)</f>
        <v/>
      </c>
      <c r="AU660" s="131"/>
      <c r="AV660" s="131"/>
      <c r="AW660" s="131"/>
      <c r="AX660" s="131"/>
      <c r="AY660" s="132"/>
      <c r="AZ660" s="133"/>
      <c r="BA660" s="133"/>
    </row>
    <row r="661" spans="1:55">
      <c r="A661" s="115">
        <f>输入错误检查!B660+_xlfn.IFS(K661="",0,K661=0,0,K661=1,1)</f>
        <v>0</v>
      </c>
      <c r="C661" s="125" t="str">
        <f>IF(原始数据!B661="","",原始数据!B661)</f>
        <v/>
      </c>
      <c r="D661" s="125" t="str">
        <f>IF(原始数据!C661="","",原始数据!C661)</f>
        <v/>
      </c>
      <c r="E661" s="125" t="str">
        <f>IF(原始数据!D661="","",原始数据!D661)</f>
        <v/>
      </c>
      <c r="F661" s="125" t="str">
        <f>IF(原始数据!E661="","",原始数据!E661)</f>
        <v/>
      </c>
      <c r="G661" s="125" t="str">
        <f>IF(原始数据!F661="","",原始数据!F661)</f>
        <v/>
      </c>
      <c r="H661" s="125" t="str">
        <f>IF(原始数据!G661="","",原始数据!G661)</f>
        <v>加</v>
      </c>
      <c r="I661" s="125" t="str">
        <f>原始数据!J661</f>
        <v/>
      </c>
      <c r="J661" s="125" t="str">
        <f>IF((原始数据!V661)="","",4-原始数据!V661)</f>
        <v/>
      </c>
      <c r="K661" s="125" t="str">
        <f t="shared" si="22"/>
        <v/>
      </c>
      <c r="L661" s="125">
        <f t="shared" si="23"/>
        <v>0</v>
      </c>
      <c r="M661" s="126" t="str">
        <f>IF(I661="","",_xlfn.XLOOKUP($I661,各类选项!$N$2:$N$22,各类选项!O$2:O$22))</f>
        <v/>
      </c>
      <c r="N661" s="126"/>
      <c r="O661" s="127"/>
      <c r="P661" s="128"/>
      <c r="Q661" s="128"/>
      <c r="R661" s="128"/>
      <c r="S661" s="128"/>
      <c r="T661" s="128"/>
      <c r="U661" s="126" t="str">
        <f>IF(I661="","",_xlfn.XLOOKUP($I661,各类选项!$N$2:$N$22,各类选项!P$2:P$22))</f>
        <v/>
      </c>
      <c r="V661" s="126"/>
      <c r="W661" s="129"/>
      <c r="X661" s="130"/>
      <c r="Y661" s="130"/>
      <c r="Z661" s="130"/>
      <c r="AA661" s="130"/>
      <c r="AB661" s="130"/>
      <c r="AC661" s="126" t="str">
        <f>IF(I661="","",_xlfn.XLOOKUP($I661,各类选项!$N$2:$N$22,各类选项!Q$2:Q$22))</f>
        <v/>
      </c>
      <c r="AD661" s="126"/>
      <c r="AE661" s="127"/>
      <c r="AF661" s="128"/>
      <c r="AG661" s="128"/>
      <c r="AH661" s="128"/>
      <c r="AI661" s="128"/>
      <c r="AJ661" s="128"/>
      <c r="AK661" s="126" t="str">
        <f>IF(I661="","",_xlfn.XLOOKUP($I661,各类选项!$N$2:$N$22,各类选项!R$2:R$22))</f>
        <v/>
      </c>
      <c r="AL661" s="126"/>
      <c r="AM661" s="129"/>
      <c r="AN661" s="130"/>
      <c r="AO661" s="130"/>
      <c r="AP661" s="130"/>
      <c r="AQ661" s="130"/>
      <c r="AR661" s="130"/>
      <c r="AS661" s="126" t="str">
        <f>IF(原始数据!L661="","",原始数据!L661)</f>
        <v/>
      </c>
      <c r="AT661" s="126" t="str">
        <f>IF(原始数据!AZ661="","",原始数据!AZ661)</f>
        <v/>
      </c>
      <c r="AU661" s="131"/>
      <c r="AV661" s="131"/>
      <c r="AW661" s="131"/>
      <c r="AX661" s="131"/>
      <c r="AY661" s="132"/>
      <c r="AZ661" s="133"/>
      <c r="BA661" s="133"/>
    </row>
    <row r="662" spans="1:55">
      <c r="A662" s="115">
        <f>输入错误检查!B661+_xlfn.IFS(K662="",0,K662=0,0,K662=1,1)</f>
        <v>0</v>
      </c>
      <c r="C662" s="125" t="str">
        <f>IF(原始数据!B662="","",原始数据!B662)</f>
        <v/>
      </c>
      <c r="D662" s="125" t="str">
        <f>IF(原始数据!C662="","",原始数据!C662)</f>
        <v/>
      </c>
      <c r="E662" s="125" t="str">
        <f>IF(原始数据!D662="","",原始数据!D662)</f>
        <v/>
      </c>
      <c r="F662" s="125" t="str">
        <f>IF(原始数据!E662="","",原始数据!E662)</f>
        <v/>
      </c>
      <c r="G662" s="125" t="str">
        <f>IF(原始数据!F662="","",原始数据!F662)</f>
        <v/>
      </c>
      <c r="H662" s="125" t="str">
        <f>IF(原始数据!G662="","",原始数据!G662)</f>
        <v>加</v>
      </c>
      <c r="I662" s="125" t="str">
        <f>原始数据!J662</f>
        <v/>
      </c>
      <c r="J662" s="125" t="str">
        <f>IF((原始数据!V662)="","",4-原始数据!V662)</f>
        <v/>
      </c>
      <c r="K662" s="125" t="str">
        <f t="shared" si="22"/>
        <v/>
      </c>
      <c r="L662" s="125">
        <f t="shared" si="23"/>
        <v>0</v>
      </c>
      <c r="M662" s="126" t="str">
        <f>IF(I662="","",_xlfn.XLOOKUP($I662,各类选项!$N$2:$N$22,各类选项!O$2:O$22))</f>
        <v/>
      </c>
      <c r="N662" s="126"/>
      <c r="O662" s="127"/>
      <c r="P662" s="128"/>
      <c r="Q662" s="128"/>
      <c r="R662" s="128"/>
      <c r="S662" s="128"/>
      <c r="T662" s="128"/>
      <c r="U662" s="126" t="str">
        <f>IF(I662="","",_xlfn.XLOOKUP($I662,各类选项!$N$2:$N$22,各类选项!P$2:P$22))</f>
        <v/>
      </c>
      <c r="V662" s="126"/>
      <c r="W662" s="129"/>
      <c r="X662" s="130"/>
      <c r="Y662" s="130"/>
      <c r="Z662" s="130"/>
      <c r="AA662" s="130"/>
      <c r="AB662" s="130"/>
      <c r="AC662" s="126" t="str">
        <f>IF(I662="","",_xlfn.XLOOKUP($I662,各类选项!$N$2:$N$22,各类选项!Q$2:Q$22))</f>
        <v/>
      </c>
      <c r="AD662" s="126"/>
      <c r="AE662" s="127"/>
      <c r="AF662" s="128"/>
      <c r="AG662" s="128"/>
      <c r="AH662" s="128"/>
      <c r="AI662" s="128"/>
      <c r="AJ662" s="128"/>
      <c r="AK662" s="126" t="str">
        <f>IF(I662="","",_xlfn.XLOOKUP($I662,各类选项!$N$2:$N$22,各类选项!R$2:R$22))</f>
        <v/>
      </c>
      <c r="AL662" s="126"/>
      <c r="AM662" s="129"/>
      <c r="AN662" s="130"/>
      <c r="AO662" s="130"/>
      <c r="AP662" s="130"/>
      <c r="AQ662" s="130"/>
      <c r="AR662" s="130"/>
      <c r="AS662" s="126" t="str">
        <f>IF(原始数据!L662="","",原始数据!L662)</f>
        <v/>
      </c>
      <c r="AT662" s="126" t="str">
        <f>IF(原始数据!AZ662="","",原始数据!AZ662)</f>
        <v/>
      </c>
      <c r="AU662" s="131"/>
      <c r="AV662" s="131"/>
      <c r="AW662" s="131"/>
      <c r="AX662" s="131"/>
      <c r="AY662" s="132"/>
      <c r="AZ662" s="133"/>
      <c r="BA662" s="133"/>
    </row>
    <row r="663" spans="1:55">
      <c r="A663" s="115">
        <f>输入错误检查!B662+_xlfn.IFS(K663="",0,K663=0,0,K663=1,1)</f>
        <v>0</v>
      </c>
      <c r="C663" s="125" t="str">
        <f>IF(原始数据!B663="","",原始数据!B663)</f>
        <v/>
      </c>
      <c r="D663" s="125" t="str">
        <f>IF(原始数据!C663="","",原始数据!C663)</f>
        <v/>
      </c>
      <c r="E663" s="125" t="str">
        <f>IF(原始数据!D663="","",原始数据!D663)</f>
        <v/>
      </c>
      <c r="F663" s="125" t="str">
        <f>IF(原始数据!E663="","",原始数据!E663)</f>
        <v/>
      </c>
      <c r="G663" s="125" t="str">
        <f>IF(原始数据!F663="","",原始数据!F663)</f>
        <v/>
      </c>
      <c r="H663" s="125">
        <f>IF(原始数据!G663="","",原始数据!G663)</f>
        <v>1</v>
      </c>
      <c r="I663" s="125" t="str">
        <f>原始数据!J663</f>
        <v/>
      </c>
      <c r="J663" s="125" t="str">
        <f>IF((原始数据!V663)="","",4-原始数据!V663)</f>
        <v/>
      </c>
      <c r="K663" s="125" t="str">
        <f t="shared" si="22"/>
        <v/>
      </c>
      <c r="L663" s="125">
        <f t="shared" si="23"/>
        <v>0</v>
      </c>
      <c r="M663" s="126" t="str">
        <f>IF(I663="","",_xlfn.XLOOKUP($I663,各类选项!$N$2:$N$22,各类选项!O$2:O$22))</f>
        <v/>
      </c>
      <c r="N663" s="139"/>
      <c r="O663" s="129"/>
      <c r="P663" s="130"/>
      <c r="Q663" s="130"/>
      <c r="R663" s="130"/>
      <c r="S663" s="130"/>
      <c r="T663" s="130"/>
      <c r="U663" s="126" t="str">
        <f>IF(I663="","",_xlfn.XLOOKUP($I663,各类选项!$N$2:$N$22,各类选项!P$2:P$22))</f>
        <v/>
      </c>
      <c r="V663" s="139"/>
      <c r="W663" s="127"/>
      <c r="X663" s="128"/>
      <c r="Y663" s="128"/>
      <c r="Z663" s="128"/>
      <c r="AA663" s="128"/>
      <c r="AB663" s="128"/>
      <c r="AC663" s="126" t="str">
        <f>IF(I663="","",_xlfn.XLOOKUP($I663,各类选项!$N$2:$N$22,各类选项!Q$2:Q$22))</f>
        <v/>
      </c>
      <c r="AD663" s="139"/>
      <c r="AE663" s="129"/>
      <c r="AF663" s="130"/>
      <c r="AG663" s="130"/>
      <c r="AH663" s="130"/>
      <c r="AI663" s="130"/>
      <c r="AJ663" s="130"/>
      <c r="AK663" s="126" t="str">
        <f>IF(I663="","",_xlfn.XLOOKUP($I663,各类选项!$N$2:$N$22,各类选项!R$2:R$22))</f>
        <v/>
      </c>
      <c r="AL663" s="139"/>
      <c r="AM663" s="127"/>
      <c r="AN663" s="128"/>
      <c r="AO663" s="128"/>
      <c r="AP663" s="128"/>
      <c r="AQ663" s="128"/>
      <c r="AR663" s="128"/>
      <c r="AS663" s="126" t="str">
        <f>IF(原始数据!L663="","",原始数据!L663)</f>
        <v/>
      </c>
      <c r="AT663" s="126" t="str">
        <f>IF(原始数据!AZ663="","",原始数据!AZ663)</f>
        <v/>
      </c>
      <c r="AU663" s="137"/>
      <c r="AV663" s="137"/>
      <c r="AW663" s="137"/>
      <c r="AX663" s="137"/>
      <c r="AY663" s="138"/>
      <c r="AZ663" s="133"/>
      <c r="BA663" s="133"/>
      <c r="BB663" s="134"/>
      <c r="BC663" s="134"/>
    </row>
    <row r="664" spans="1:55">
      <c r="A664" s="115">
        <f>输入错误检查!B663+_xlfn.IFS(K664="",0,K664=0,0,K664=1,1)</f>
        <v>0</v>
      </c>
      <c r="C664" s="125" t="str">
        <f>IF(原始数据!B664="","",原始数据!B664)</f>
        <v/>
      </c>
      <c r="D664" s="125" t="str">
        <f>IF(原始数据!C664="","",原始数据!C664)</f>
        <v/>
      </c>
      <c r="E664" s="125" t="str">
        <f>IF(原始数据!D664="","",原始数据!D664)</f>
        <v/>
      </c>
      <c r="F664" s="125" t="str">
        <f>IF(原始数据!E664="","",原始数据!E664)</f>
        <v/>
      </c>
      <c r="G664" s="125" t="str">
        <f>IF(原始数据!F664="","",原始数据!F664)</f>
        <v/>
      </c>
      <c r="H664" s="125">
        <f>IF(原始数据!G664="","",原始数据!G664)</f>
        <v>1</v>
      </c>
      <c r="I664" s="125" t="str">
        <f>原始数据!J664</f>
        <v/>
      </c>
      <c r="J664" s="125" t="str">
        <f>IF((原始数据!V664)="","",4-原始数据!V664)</f>
        <v/>
      </c>
      <c r="K664" s="125" t="str">
        <f t="shared" si="22"/>
        <v/>
      </c>
      <c r="L664" s="125">
        <f t="shared" si="23"/>
        <v>0</v>
      </c>
      <c r="M664" s="126" t="str">
        <f>IF(I664="","",_xlfn.XLOOKUP($I664,各类选项!$N$2:$N$22,各类选项!O$2:O$22))</f>
        <v/>
      </c>
      <c r="N664" s="139"/>
      <c r="O664" s="129"/>
      <c r="P664" s="130"/>
      <c r="Q664" s="130"/>
      <c r="R664" s="130"/>
      <c r="S664" s="130"/>
      <c r="T664" s="130"/>
      <c r="U664" s="126" t="str">
        <f>IF(I664="","",_xlfn.XLOOKUP($I664,各类选项!$N$2:$N$22,各类选项!P$2:P$22))</f>
        <v/>
      </c>
      <c r="V664" s="139"/>
      <c r="W664" s="127"/>
      <c r="X664" s="128"/>
      <c r="Y664" s="128"/>
      <c r="Z664" s="128"/>
      <c r="AA664" s="128"/>
      <c r="AB664" s="128"/>
      <c r="AC664" s="126" t="str">
        <f>IF(I664="","",_xlfn.XLOOKUP($I664,各类选项!$N$2:$N$22,各类选项!Q$2:Q$22))</f>
        <v/>
      </c>
      <c r="AD664" s="139"/>
      <c r="AE664" s="129"/>
      <c r="AF664" s="130"/>
      <c r="AG664" s="130"/>
      <c r="AH664" s="130"/>
      <c r="AI664" s="130"/>
      <c r="AJ664" s="130"/>
      <c r="AK664" s="126" t="str">
        <f>IF(I664="","",_xlfn.XLOOKUP($I664,各类选项!$N$2:$N$22,各类选项!R$2:R$22))</f>
        <v/>
      </c>
      <c r="AL664" s="139"/>
      <c r="AM664" s="127"/>
      <c r="AN664" s="128"/>
      <c r="AO664" s="128"/>
      <c r="AP664" s="128"/>
      <c r="AQ664" s="128"/>
      <c r="AR664" s="128"/>
      <c r="AS664" s="126" t="str">
        <f>IF(原始数据!L664="","",原始数据!L664)</f>
        <v/>
      </c>
      <c r="AT664" s="126" t="str">
        <f>IF(原始数据!AZ664="","",原始数据!AZ664)</f>
        <v/>
      </c>
      <c r="AU664" s="137"/>
      <c r="AV664" s="137"/>
      <c r="AW664" s="137"/>
      <c r="AX664" s="137"/>
      <c r="AY664" s="138"/>
      <c r="AZ664" s="133"/>
      <c r="BA664" s="133"/>
      <c r="BB664" s="95"/>
      <c r="BC664" s="95"/>
    </row>
    <row r="665" spans="1:55">
      <c r="A665" s="115">
        <f>输入错误检查!B664+_xlfn.IFS(K665="",0,K665=0,0,K665=1,1)</f>
        <v>0</v>
      </c>
      <c r="C665" s="125" t="str">
        <f>IF(原始数据!B665="","",原始数据!B665)</f>
        <v/>
      </c>
      <c r="D665" s="125" t="str">
        <f>IF(原始数据!C665="","",原始数据!C665)</f>
        <v/>
      </c>
      <c r="E665" s="125" t="str">
        <f>IF(原始数据!D665="","",原始数据!D665)</f>
        <v/>
      </c>
      <c r="F665" s="125" t="str">
        <f>IF(原始数据!E665="","",原始数据!E665)</f>
        <v/>
      </c>
      <c r="G665" s="125" t="str">
        <f>IF(原始数据!F665="","",原始数据!F665)</f>
        <v/>
      </c>
      <c r="H665" s="125">
        <f>IF(原始数据!G665="","",原始数据!G665)</f>
        <v>2</v>
      </c>
      <c r="I665" s="125" t="str">
        <f>原始数据!J665</f>
        <v/>
      </c>
      <c r="J665" s="125" t="str">
        <f>IF((原始数据!V665)="","",4-原始数据!V665)</f>
        <v/>
      </c>
      <c r="K665" s="125" t="str">
        <f t="shared" si="22"/>
        <v/>
      </c>
      <c r="L665" s="125">
        <f t="shared" si="23"/>
        <v>0</v>
      </c>
      <c r="M665" s="126" t="str">
        <f>IF(I665="","",_xlfn.XLOOKUP($I665,各类选项!$N$2:$N$22,各类选项!O$2:O$22))</f>
        <v/>
      </c>
      <c r="N665" s="139"/>
      <c r="O665" s="129"/>
      <c r="P665" s="130"/>
      <c r="Q665" s="130"/>
      <c r="R665" s="130"/>
      <c r="S665" s="130"/>
      <c r="T665" s="130"/>
      <c r="U665" s="126" t="str">
        <f>IF(I665="","",_xlfn.XLOOKUP($I665,各类选项!$N$2:$N$22,各类选项!P$2:P$22))</f>
        <v/>
      </c>
      <c r="V665" s="139"/>
      <c r="W665" s="127"/>
      <c r="X665" s="128"/>
      <c r="Y665" s="128"/>
      <c r="Z665" s="128"/>
      <c r="AA665" s="128"/>
      <c r="AB665" s="128"/>
      <c r="AC665" s="126" t="str">
        <f>IF(I665="","",_xlfn.XLOOKUP($I665,各类选项!$N$2:$N$22,各类选项!Q$2:Q$22))</f>
        <v/>
      </c>
      <c r="AD665" s="139"/>
      <c r="AE665" s="129"/>
      <c r="AF665" s="130"/>
      <c r="AG665" s="130"/>
      <c r="AH665" s="130"/>
      <c r="AI665" s="130"/>
      <c r="AJ665" s="130"/>
      <c r="AK665" s="126" t="str">
        <f>IF(I665="","",_xlfn.XLOOKUP($I665,各类选项!$N$2:$N$22,各类选项!R$2:R$22))</f>
        <v/>
      </c>
      <c r="AL665" s="139"/>
      <c r="AM665" s="127"/>
      <c r="AN665" s="128"/>
      <c r="AO665" s="128"/>
      <c r="AP665" s="128"/>
      <c r="AQ665" s="128"/>
      <c r="AR665" s="128"/>
      <c r="AS665" s="126" t="str">
        <f>IF(原始数据!L665="","",原始数据!L665)</f>
        <v/>
      </c>
      <c r="AT665" s="126" t="str">
        <f>IF(原始数据!AZ665="","",原始数据!AZ665)</f>
        <v/>
      </c>
      <c r="AU665" s="137"/>
      <c r="AV665" s="137"/>
      <c r="AW665" s="137"/>
      <c r="AX665" s="137"/>
      <c r="AY665" s="138"/>
      <c r="AZ665" s="133"/>
      <c r="BA665" s="133"/>
      <c r="BB665" s="95"/>
      <c r="BC665" s="95"/>
    </row>
    <row r="666" spans="1:55">
      <c r="A666" s="115">
        <f>输入错误检查!B665+_xlfn.IFS(K666="",0,K666=0,0,K666=1,1)</f>
        <v>0</v>
      </c>
      <c r="C666" s="125" t="str">
        <f>IF(原始数据!B666="","",原始数据!B666)</f>
        <v/>
      </c>
      <c r="D666" s="125" t="str">
        <f>IF(原始数据!C666="","",原始数据!C666)</f>
        <v/>
      </c>
      <c r="E666" s="125" t="str">
        <f>IF(原始数据!D666="","",原始数据!D666)</f>
        <v/>
      </c>
      <c r="F666" s="125" t="str">
        <f>IF(原始数据!E666="","",原始数据!E666)</f>
        <v/>
      </c>
      <c r="G666" s="125" t="str">
        <f>IF(原始数据!F666="","",原始数据!F666)</f>
        <v/>
      </c>
      <c r="H666" s="125">
        <f>IF(原始数据!G666="","",原始数据!G666)</f>
        <v>2</v>
      </c>
      <c r="I666" s="125" t="str">
        <f>原始数据!J666</f>
        <v/>
      </c>
      <c r="J666" s="125" t="str">
        <f>IF((原始数据!V666)="","",4-原始数据!V666)</f>
        <v/>
      </c>
      <c r="K666" s="125" t="str">
        <f t="shared" si="22"/>
        <v/>
      </c>
      <c r="L666" s="125">
        <f t="shared" si="23"/>
        <v>0</v>
      </c>
      <c r="M666" s="126" t="str">
        <f>IF(I666="","",_xlfn.XLOOKUP($I666,各类选项!$N$2:$N$22,各类选项!O$2:O$22))</f>
        <v/>
      </c>
      <c r="N666" s="139"/>
      <c r="O666" s="129"/>
      <c r="P666" s="130"/>
      <c r="Q666" s="130"/>
      <c r="R666" s="130"/>
      <c r="S666" s="130"/>
      <c r="T666" s="130"/>
      <c r="U666" s="126" t="str">
        <f>IF(I666="","",_xlfn.XLOOKUP($I666,各类选项!$N$2:$N$22,各类选项!P$2:P$22))</f>
        <v/>
      </c>
      <c r="V666" s="139"/>
      <c r="W666" s="127"/>
      <c r="X666" s="128"/>
      <c r="Y666" s="128"/>
      <c r="Z666" s="128"/>
      <c r="AA666" s="128"/>
      <c r="AB666" s="128"/>
      <c r="AC666" s="126" t="str">
        <f>IF(I666="","",_xlfn.XLOOKUP($I666,各类选项!$N$2:$N$22,各类选项!Q$2:Q$22))</f>
        <v/>
      </c>
      <c r="AD666" s="139"/>
      <c r="AE666" s="129"/>
      <c r="AF666" s="130"/>
      <c r="AG666" s="130"/>
      <c r="AH666" s="130"/>
      <c r="AI666" s="130"/>
      <c r="AJ666" s="130"/>
      <c r="AK666" s="126" t="str">
        <f>IF(I666="","",_xlfn.XLOOKUP($I666,各类选项!$N$2:$N$22,各类选项!R$2:R$22))</f>
        <v/>
      </c>
      <c r="AL666" s="139"/>
      <c r="AM666" s="127"/>
      <c r="AN666" s="128"/>
      <c r="AO666" s="128"/>
      <c r="AP666" s="128"/>
      <c r="AQ666" s="128"/>
      <c r="AR666" s="128"/>
      <c r="AS666" s="126" t="str">
        <f>IF(原始数据!L666="","",原始数据!L666)</f>
        <v/>
      </c>
      <c r="AT666" s="126" t="str">
        <f>IF(原始数据!AZ666="","",原始数据!AZ666)</f>
        <v/>
      </c>
      <c r="AU666" s="137"/>
      <c r="AV666" s="137"/>
      <c r="AW666" s="137"/>
      <c r="AX666" s="137"/>
      <c r="AY666" s="138"/>
      <c r="AZ666" s="133"/>
      <c r="BA666" s="133"/>
      <c r="BB666" s="95"/>
      <c r="BC666" s="95"/>
    </row>
    <row r="667" spans="1:55">
      <c r="A667" s="115">
        <f>输入错误检查!B666+_xlfn.IFS(K667="",0,K667=0,0,K667=1,1)</f>
        <v>0</v>
      </c>
      <c r="C667" s="125" t="str">
        <f>IF(原始数据!B667="","",原始数据!B667)</f>
        <v/>
      </c>
      <c r="D667" s="125" t="str">
        <f>IF(原始数据!C667="","",原始数据!C667)</f>
        <v/>
      </c>
      <c r="E667" s="125" t="str">
        <f>IF(原始数据!D667="","",原始数据!D667)</f>
        <v/>
      </c>
      <c r="F667" s="125" t="str">
        <f>IF(原始数据!E667="","",原始数据!E667)</f>
        <v/>
      </c>
      <c r="G667" s="125" t="str">
        <f>IF(原始数据!F667="","",原始数据!F667)</f>
        <v/>
      </c>
      <c r="H667" s="125">
        <f>IF(原始数据!G667="","",原始数据!G667)</f>
        <v>3</v>
      </c>
      <c r="I667" s="125" t="str">
        <f>原始数据!J667</f>
        <v/>
      </c>
      <c r="J667" s="125" t="str">
        <f>IF((原始数据!V667)="","",4-原始数据!V667)</f>
        <v/>
      </c>
      <c r="K667" s="125" t="str">
        <f t="shared" si="22"/>
        <v/>
      </c>
      <c r="L667" s="125">
        <f t="shared" si="23"/>
        <v>0</v>
      </c>
      <c r="M667" s="126" t="str">
        <f>IF(I667="","",_xlfn.XLOOKUP($I667,各类选项!$N$2:$N$22,各类选项!O$2:O$22))</f>
        <v/>
      </c>
      <c r="N667" s="139"/>
      <c r="O667" s="129"/>
      <c r="P667" s="130"/>
      <c r="Q667" s="130"/>
      <c r="R667" s="130"/>
      <c r="S667" s="130"/>
      <c r="T667" s="130"/>
      <c r="U667" s="126" t="str">
        <f>IF(I667="","",_xlfn.XLOOKUP($I667,各类选项!$N$2:$N$22,各类选项!P$2:P$22))</f>
        <v/>
      </c>
      <c r="V667" s="139"/>
      <c r="W667" s="127"/>
      <c r="X667" s="128"/>
      <c r="Y667" s="128"/>
      <c r="Z667" s="128"/>
      <c r="AA667" s="128"/>
      <c r="AB667" s="128"/>
      <c r="AC667" s="126" t="str">
        <f>IF(I667="","",_xlfn.XLOOKUP($I667,各类选项!$N$2:$N$22,各类选项!Q$2:Q$22))</f>
        <v/>
      </c>
      <c r="AD667" s="139"/>
      <c r="AE667" s="129"/>
      <c r="AF667" s="130"/>
      <c r="AG667" s="130"/>
      <c r="AH667" s="130"/>
      <c r="AI667" s="130"/>
      <c r="AJ667" s="130"/>
      <c r="AK667" s="126" t="str">
        <f>IF(I667="","",_xlfn.XLOOKUP($I667,各类选项!$N$2:$N$22,各类选项!R$2:R$22))</f>
        <v/>
      </c>
      <c r="AL667" s="139"/>
      <c r="AM667" s="127"/>
      <c r="AN667" s="128"/>
      <c r="AO667" s="128"/>
      <c r="AP667" s="128"/>
      <c r="AQ667" s="128"/>
      <c r="AR667" s="128"/>
      <c r="AS667" s="126" t="str">
        <f>IF(原始数据!L667="","",原始数据!L667)</f>
        <v/>
      </c>
      <c r="AT667" s="126" t="str">
        <f>IF(原始数据!AZ667="","",原始数据!AZ667)</f>
        <v/>
      </c>
      <c r="AU667" s="137"/>
      <c r="AV667" s="137"/>
      <c r="AW667" s="137"/>
      <c r="AX667" s="137"/>
      <c r="AY667" s="138"/>
      <c r="AZ667" s="133"/>
      <c r="BA667" s="133"/>
      <c r="BB667" s="95"/>
      <c r="BC667" s="95"/>
    </row>
    <row r="668" spans="1:55">
      <c r="A668" s="115">
        <f>输入错误检查!B667+_xlfn.IFS(K668="",0,K668=0,0,K668=1,1)</f>
        <v>0</v>
      </c>
      <c r="C668" s="125" t="str">
        <f>IF(原始数据!B668="","",原始数据!B668)</f>
        <v/>
      </c>
      <c r="D668" s="125" t="str">
        <f>IF(原始数据!C668="","",原始数据!C668)</f>
        <v/>
      </c>
      <c r="E668" s="125" t="str">
        <f>IF(原始数据!D668="","",原始数据!D668)</f>
        <v/>
      </c>
      <c r="F668" s="125" t="str">
        <f>IF(原始数据!E668="","",原始数据!E668)</f>
        <v/>
      </c>
      <c r="G668" s="125" t="str">
        <f>IF(原始数据!F668="","",原始数据!F668)</f>
        <v/>
      </c>
      <c r="H668" s="125">
        <f>IF(原始数据!G668="","",原始数据!G668)</f>
        <v>3</v>
      </c>
      <c r="I668" s="125" t="str">
        <f>原始数据!J668</f>
        <v/>
      </c>
      <c r="J668" s="125" t="str">
        <f>IF((原始数据!V668)="","",4-原始数据!V668)</f>
        <v/>
      </c>
      <c r="K668" s="125" t="str">
        <f t="shared" si="22"/>
        <v/>
      </c>
      <c r="L668" s="125">
        <f t="shared" si="23"/>
        <v>0</v>
      </c>
      <c r="M668" s="126" t="str">
        <f>IF(I668="","",_xlfn.XLOOKUP($I668,各类选项!$N$2:$N$22,各类选项!O$2:O$22))</f>
        <v/>
      </c>
      <c r="N668" s="139"/>
      <c r="O668" s="129"/>
      <c r="P668" s="130"/>
      <c r="Q668" s="130"/>
      <c r="R668" s="130"/>
      <c r="S668" s="130"/>
      <c r="T668" s="130"/>
      <c r="U668" s="126" t="str">
        <f>IF(I668="","",_xlfn.XLOOKUP($I668,各类选项!$N$2:$N$22,各类选项!P$2:P$22))</f>
        <v/>
      </c>
      <c r="V668" s="139"/>
      <c r="W668" s="127"/>
      <c r="X668" s="128"/>
      <c r="Y668" s="128"/>
      <c r="Z668" s="128"/>
      <c r="AA668" s="128"/>
      <c r="AB668" s="128"/>
      <c r="AC668" s="126" t="str">
        <f>IF(I668="","",_xlfn.XLOOKUP($I668,各类选项!$N$2:$N$22,各类选项!Q$2:Q$22))</f>
        <v/>
      </c>
      <c r="AD668" s="139"/>
      <c r="AE668" s="129"/>
      <c r="AF668" s="130"/>
      <c r="AG668" s="130"/>
      <c r="AH668" s="130"/>
      <c r="AI668" s="130"/>
      <c r="AJ668" s="130"/>
      <c r="AK668" s="126" t="str">
        <f>IF(I668="","",_xlfn.XLOOKUP($I668,各类选项!$N$2:$N$22,各类选项!R$2:R$22))</f>
        <v/>
      </c>
      <c r="AL668" s="139"/>
      <c r="AM668" s="127"/>
      <c r="AN668" s="128"/>
      <c r="AO668" s="128"/>
      <c r="AP668" s="128"/>
      <c r="AQ668" s="128"/>
      <c r="AR668" s="128"/>
      <c r="AS668" s="126" t="str">
        <f>IF(原始数据!L668="","",原始数据!L668)</f>
        <v/>
      </c>
      <c r="AT668" s="126" t="str">
        <f>IF(原始数据!AZ668="","",原始数据!AZ668)</f>
        <v/>
      </c>
      <c r="AU668" s="137"/>
      <c r="AV668" s="137"/>
      <c r="AW668" s="137"/>
      <c r="AX668" s="137"/>
      <c r="AY668" s="138"/>
      <c r="AZ668" s="133"/>
      <c r="BA668" s="133"/>
      <c r="BB668" s="95"/>
      <c r="BC668" s="95"/>
    </row>
    <row r="669" spans="1:55">
      <c r="A669" s="115">
        <f>输入错误检查!B668+_xlfn.IFS(K669="",0,K669=0,0,K669=1,1)</f>
        <v>0</v>
      </c>
      <c r="C669" s="125" t="str">
        <f>IF(原始数据!B669="","",原始数据!B669)</f>
        <v/>
      </c>
      <c r="D669" s="125" t="str">
        <f>IF(原始数据!C669="","",原始数据!C669)</f>
        <v/>
      </c>
      <c r="E669" s="125" t="str">
        <f>IF(原始数据!D669="","",原始数据!D669)</f>
        <v/>
      </c>
      <c r="F669" s="125" t="str">
        <f>IF(原始数据!E669="","",原始数据!E669)</f>
        <v/>
      </c>
      <c r="G669" s="125" t="str">
        <f>IF(原始数据!F669="","",原始数据!F669)</f>
        <v/>
      </c>
      <c r="H669" s="125">
        <f>IF(原始数据!G669="","",原始数据!G669)</f>
        <v>4</v>
      </c>
      <c r="I669" s="125" t="str">
        <f>原始数据!J669</f>
        <v/>
      </c>
      <c r="J669" s="125" t="str">
        <f>IF((原始数据!V669)="","",4-原始数据!V669)</f>
        <v/>
      </c>
      <c r="K669" s="125" t="str">
        <f t="shared" si="22"/>
        <v/>
      </c>
      <c r="L669" s="125">
        <f t="shared" si="23"/>
        <v>0</v>
      </c>
      <c r="M669" s="126" t="str">
        <f>IF(I669="","",_xlfn.XLOOKUP($I669,各类选项!$N$2:$N$22,各类选项!O$2:O$22))</f>
        <v/>
      </c>
      <c r="N669" s="139"/>
      <c r="O669" s="129"/>
      <c r="P669" s="130"/>
      <c r="Q669" s="130"/>
      <c r="R669" s="130"/>
      <c r="S669" s="130"/>
      <c r="T669" s="130"/>
      <c r="U669" s="126" t="str">
        <f>IF(I669="","",_xlfn.XLOOKUP($I669,各类选项!$N$2:$N$22,各类选项!P$2:P$22))</f>
        <v/>
      </c>
      <c r="V669" s="139"/>
      <c r="W669" s="127"/>
      <c r="X669" s="128"/>
      <c r="Y669" s="128"/>
      <c r="Z669" s="128"/>
      <c r="AA669" s="128"/>
      <c r="AB669" s="128"/>
      <c r="AC669" s="126" t="str">
        <f>IF(I669="","",_xlfn.XLOOKUP($I669,各类选项!$N$2:$N$22,各类选项!Q$2:Q$22))</f>
        <v/>
      </c>
      <c r="AD669" s="139"/>
      <c r="AE669" s="129"/>
      <c r="AF669" s="130"/>
      <c r="AG669" s="130"/>
      <c r="AH669" s="130"/>
      <c r="AI669" s="130"/>
      <c r="AJ669" s="130"/>
      <c r="AK669" s="126" t="str">
        <f>IF(I669="","",_xlfn.XLOOKUP($I669,各类选项!$N$2:$N$22,各类选项!R$2:R$22))</f>
        <v/>
      </c>
      <c r="AL669" s="139"/>
      <c r="AM669" s="127"/>
      <c r="AN669" s="128"/>
      <c r="AO669" s="128"/>
      <c r="AP669" s="128"/>
      <c r="AQ669" s="128"/>
      <c r="AR669" s="128"/>
      <c r="AS669" s="126" t="str">
        <f>IF(原始数据!L669="","",原始数据!L669)</f>
        <v/>
      </c>
      <c r="AT669" s="126" t="str">
        <f>IF(原始数据!AZ669="","",原始数据!AZ669)</f>
        <v/>
      </c>
      <c r="AU669" s="137"/>
      <c r="AV669" s="137"/>
      <c r="AW669" s="137"/>
      <c r="AX669" s="137"/>
      <c r="AY669" s="138"/>
      <c r="AZ669" s="133"/>
      <c r="BA669" s="133"/>
      <c r="BB669" s="95"/>
      <c r="BC669" s="95"/>
    </row>
    <row r="670" spans="1:55">
      <c r="A670" s="115">
        <f>输入错误检查!B669+_xlfn.IFS(K670="",0,K670=0,0,K670=1,1)</f>
        <v>0</v>
      </c>
      <c r="C670" s="125" t="str">
        <f>IF(原始数据!B670="","",原始数据!B670)</f>
        <v/>
      </c>
      <c r="D670" s="125" t="str">
        <f>IF(原始数据!C670="","",原始数据!C670)</f>
        <v/>
      </c>
      <c r="E670" s="125" t="str">
        <f>IF(原始数据!D670="","",原始数据!D670)</f>
        <v/>
      </c>
      <c r="F670" s="125" t="str">
        <f>IF(原始数据!E670="","",原始数据!E670)</f>
        <v/>
      </c>
      <c r="G670" s="125" t="str">
        <f>IF(原始数据!F670="","",原始数据!F670)</f>
        <v/>
      </c>
      <c r="H670" s="125">
        <f>IF(原始数据!G670="","",原始数据!G670)</f>
        <v>4</v>
      </c>
      <c r="I670" s="125" t="str">
        <f>原始数据!J670</f>
        <v/>
      </c>
      <c r="J670" s="125" t="str">
        <f>IF((原始数据!V670)="","",4-原始数据!V670)</f>
        <v/>
      </c>
      <c r="K670" s="125" t="str">
        <f t="shared" si="22"/>
        <v/>
      </c>
      <c r="L670" s="125">
        <f t="shared" si="23"/>
        <v>0</v>
      </c>
      <c r="M670" s="126" t="str">
        <f>IF(I670="","",_xlfn.XLOOKUP($I670,各类选项!$N$2:$N$22,各类选项!O$2:O$22))</f>
        <v/>
      </c>
      <c r="N670" s="139"/>
      <c r="O670" s="129"/>
      <c r="P670" s="130"/>
      <c r="Q670" s="130"/>
      <c r="R670" s="130"/>
      <c r="S670" s="130"/>
      <c r="T670" s="130"/>
      <c r="U670" s="126" t="str">
        <f>IF(I670="","",_xlfn.XLOOKUP($I670,各类选项!$N$2:$N$22,各类选项!P$2:P$22))</f>
        <v/>
      </c>
      <c r="V670" s="139"/>
      <c r="W670" s="127"/>
      <c r="X670" s="128"/>
      <c r="Y670" s="128"/>
      <c r="Z670" s="128"/>
      <c r="AA670" s="128"/>
      <c r="AB670" s="128"/>
      <c r="AC670" s="126" t="str">
        <f>IF(I670="","",_xlfn.XLOOKUP($I670,各类选项!$N$2:$N$22,各类选项!Q$2:Q$22))</f>
        <v/>
      </c>
      <c r="AD670" s="139"/>
      <c r="AE670" s="129"/>
      <c r="AF670" s="130"/>
      <c r="AG670" s="130"/>
      <c r="AH670" s="130"/>
      <c r="AI670" s="130"/>
      <c r="AJ670" s="130"/>
      <c r="AK670" s="126" t="str">
        <f>IF(I670="","",_xlfn.XLOOKUP($I670,各类选项!$N$2:$N$22,各类选项!R$2:R$22))</f>
        <v/>
      </c>
      <c r="AL670" s="139"/>
      <c r="AM670" s="127"/>
      <c r="AN670" s="128"/>
      <c r="AO670" s="128"/>
      <c r="AP670" s="128"/>
      <c r="AQ670" s="128"/>
      <c r="AR670" s="128"/>
      <c r="AS670" s="126" t="str">
        <f>IF(原始数据!L670="","",原始数据!L670)</f>
        <v/>
      </c>
      <c r="AT670" s="126" t="str">
        <f>IF(原始数据!AZ670="","",原始数据!AZ670)</f>
        <v/>
      </c>
      <c r="AU670" s="137"/>
      <c r="AV670" s="137"/>
      <c r="AW670" s="137"/>
      <c r="AX670" s="137"/>
      <c r="AY670" s="138"/>
      <c r="AZ670" s="133"/>
      <c r="BA670" s="133"/>
      <c r="BB670" s="95"/>
      <c r="BC670" s="95"/>
    </row>
    <row r="671" spans="1:55">
      <c r="A671" s="115">
        <f>输入错误检查!B670+_xlfn.IFS(K671="",0,K671=0,0,K671=1,1)</f>
        <v>0</v>
      </c>
      <c r="C671" s="125" t="str">
        <f>IF(原始数据!B671="","",原始数据!B671)</f>
        <v/>
      </c>
      <c r="D671" s="125" t="str">
        <f>IF(原始数据!C671="","",原始数据!C671)</f>
        <v/>
      </c>
      <c r="E671" s="125" t="str">
        <f>IF(原始数据!D671="","",原始数据!D671)</f>
        <v/>
      </c>
      <c r="F671" s="125" t="str">
        <f>IF(原始数据!E671="","",原始数据!E671)</f>
        <v/>
      </c>
      <c r="G671" s="125" t="str">
        <f>IF(原始数据!F671="","",原始数据!F671)</f>
        <v/>
      </c>
      <c r="H671" s="125">
        <f>IF(原始数据!G671="","",原始数据!G671)</f>
        <v>5</v>
      </c>
      <c r="I671" s="125" t="str">
        <f>原始数据!J671</f>
        <v/>
      </c>
      <c r="J671" s="125" t="str">
        <f>IF((原始数据!V671)="","",4-原始数据!V671)</f>
        <v/>
      </c>
      <c r="K671" s="125" t="str">
        <f t="shared" si="22"/>
        <v/>
      </c>
      <c r="L671" s="125">
        <f t="shared" si="23"/>
        <v>0</v>
      </c>
      <c r="M671" s="126" t="str">
        <f>IF(I671="","",_xlfn.XLOOKUP($I671,各类选项!$N$2:$N$22,各类选项!O$2:O$22))</f>
        <v/>
      </c>
      <c r="N671" s="139"/>
      <c r="O671" s="129"/>
      <c r="P671" s="130"/>
      <c r="Q671" s="130"/>
      <c r="R671" s="130"/>
      <c r="S671" s="130"/>
      <c r="T671" s="130"/>
      <c r="U671" s="126" t="str">
        <f>IF(I671="","",_xlfn.XLOOKUP($I671,各类选项!$N$2:$N$22,各类选项!P$2:P$22))</f>
        <v/>
      </c>
      <c r="V671" s="139"/>
      <c r="W671" s="127"/>
      <c r="X671" s="128"/>
      <c r="Y671" s="128"/>
      <c r="Z671" s="128"/>
      <c r="AA671" s="128"/>
      <c r="AB671" s="128"/>
      <c r="AC671" s="126" t="str">
        <f>IF(I671="","",_xlfn.XLOOKUP($I671,各类选项!$N$2:$N$22,各类选项!Q$2:Q$22))</f>
        <v/>
      </c>
      <c r="AD671" s="139"/>
      <c r="AE671" s="129"/>
      <c r="AF671" s="130"/>
      <c r="AG671" s="130"/>
      <c r="AH671" s="130"/>
      <c r="AI671" s="130"/>
      <c r="AJ671" s="130"/>
      <c r="AK671" s="126" t="str">
        <f>IF(I671="","",_xlfn.XLOOKUP($I671,各类选项!$N$2:$N$22,各类选项!R$2:R$22))</f>
        <v/>
      </c>
      <c r="AL671" s="139"/>
      <c r="AM671" s="127"/>
      <c r="AN671" s="128"/>
      <c r="AO671" s="128"/>
      <c r="AP671" s="128"/>
      <c r="AQ671" s="128"/>
      <c r="AR671" s="128"/>
      <c r="AS671" s="126" t="str">
        <f>IF(原始数据!L671="","",原始数据!L671)</f>
        <v/>
      </c>
      <c r="AT671" s="126" t="str">
        <f>IF(原始数据!AZ671="","",原始数据!AZ671)</f>
        <v/>
      </c>
      <c r="AU671" s="137"/>
      <c r="AV671" s="137"/>
      <c r="AW671" s="137"/>
      <c r="AX671" s="137"/>
      <c r="AY671" s="138"/>
      <c r="AZ671" s="133"/>
      <c r="BA671" s="133"/>
    </row>
    <row r="672" spans="1:55">
      <c r="A672" s="115">
        <f>输入错误检查!B671+_xlfn.IFS(K672="",0,K672=0,0,K672=1,1)</f>
        <v>0</v>
      </c>
      <c r="C672" s="125" t="str">
        <f>IF(原始数据!B672="","",原始数据!B672)</f>
        <v/>
      </c>
      <c r="D672" s="125" t="str">
        <f>IF(原始数据!C672="","",原始数据!C672)</f>
        <v/>
      </c>
      <c r="E672" s="125" t="str">
        <f>IF(原始数据!D672="","",原始数据!D672)</f>
        <v/>
      </c>
      <c r="F672" s="125" t="str">
        <f>IF(原始数据!E672="","",原始数据!E672)</f>
        <v/>
      </c>
      <c r="G672" s="125" t="str">
        <f>IF(原始数据!F672="","",原始数据!F672)</f>
        <v/>
      </c>
      <c r="H672" s="125">
        <f>IF(原始数据!G672="","",原始数据!G672)</f>
        <v>5</v>
      </c>
      <c r="I672" s="125" t="str">
        <f>原始数据!J672</f>
        <v/>
      </c>
      <c r="J672" s="125" t="str">
        <f>IF((原始数据!V672)="","",4-原始数据!V672)</f>
        <v/>
      </c>
      <c r="K672" s="125" t="str">
        <f t="shared" si="22"/>
        <v/>
      </c>
      <c r="L672" s="125">
        <f t="shared" si="23"/>
        <v>0</v>
      </c>
      <c r="M672" s="126" t="str">
        <f>IF(I672="","",_xlfn.XLOOKUP($I672,各类选项!$N$2:$N$22,各类选项!O$2:O$22))</f>
        <v/>
      </c>
      <c r="N672" s="139"/>
      <c r="O672" s="129"/>
      <c r="P672" s="130"/>
      <c r="Q672" s="130"/>
      <c r="R672" s="130"/>
      <c r="S672" s="130"/>
      <c r="T672" s="130"/>
      <c r="U672" s="126" t="str">
        <f>IF(I672="","",_xlfn.XLOOKUP($I672,各类选项!$N$2:$N$22,各类选项!P$2:P$22))</f>
        <v/>
      </c>
      <c r="V672" s="139"/>
      <c r="W672" s="127"/>
      <c r="X672" s="128"/>
      <c r="Y672" s="128"/>
      <c r="Z672" s="128"/>
      <c r="AA672" s="128"/>
      <c r="AB672" s="128"/>
      <c r="AC672" s="126" t="str">
        <f>IF(I672="","",_xlfn.XLOOKUP($I672,各类选项!$N$2:$N$22,各类选项!Q$2:Q$22))</f>
        <v/>
      </c>
      <c r="AD672" s="139"/>
      <c r="AE672" s="129"/>
      <c r="AF672" s="130"/>
      <c r="AG672" s="130"/>
      <c r="AH672" s="130"/>
      <c r="AI672" s="130"/>
      <c r="AJ672" s="130"/>
      <c r="AK672" s="126" t="str">
        <f>IF(I672="","",_xlfn.XLOOKUP($I672,各类选项!$N$2:$N$22,各类选项!R$2:R$22))</f>
        <v/>
      </c>
      <c r="AL672" s="139"/>
      <c r="AM672" s="127"/>
      <c r="AN672" s="128"/>
      <c r="AO672" s="128"/>
      <c r="AP672" s="128"/>
      <c r="AQ672" s="128"/>
      <c r="AR672" s="128"/>
      <c r="AS672" s="126" t="str">
        <f>IF(原始数据!L672="","",原始数据!L672)</f>
        <v/>
      </c>
      <c r="AT672" s="126" t="str">
        <f>IF(原始数据!AZ672="","",原始数据!AZ672)</f>
        <v/>
      </c>
      <c r="AU672" s="137"/>
      <c r="AV672" s="137"/>
      <c r="AW672" s="137"/>
      <c r="AX672" s="137"/>
      <c r="AY672" s="138"/>
      <c r="AZ672" s="133"/>
      <c r="BA672" s="133"/>
    </row>
    <row r="673" spans="1:55">
      <c r="A673" s="115">
        <f>输入错误检查!B672+_xlfn.IFS(K673="",0,K673=0,0,K673=1,1)</f>
        <v>0</v>
      </c>
      <c r="C673" s="125" t="str">
        <f>IF(原始数据!B673="","",原始数据!B673)</f>
        <v/>
      </c>
      <c r="D673" s="125" t="str">
        <f>IF(原始数据!C673="","",原始数据!C673)</f>
        <v/>
      </c>
      <c r="E673" s="125" t="str">
        <f>IF(原始数据!D673="","",原始数据!D673)</f>
        <v/>
      </c>
      <c r="F673" s="125" t="str">
        <f>IF(原始数据!E673="","",原始数据!E673)</f>
        <v/>
      </c>
      <c r="G673" s="125" t="str">
        <f>IF(原始数据!F673="","",原始数据!F673)</f>
        <v/>
      </c>
      <c r="H673" s="125" t="str">
        <f>IF(原始数据!G673="","",原始数据!G673)</f>
        <v>加</v>
      </c>
      <c r="I673" s="125" t="str">
        <f>原始数据!J673</f>
        <v/>
      </c>
      <c r="J673" s="125" t="str">
        <f>IF((原始数据!V673)="","",4-原始数据!V673)</f>
        <v/>
      </c>
      <c r="K673" s="125" t="str">
        <f t="shared" si="22"/>
        <v/>
      </c>
      <c r="L673" s="125">
        <f t="shared" si="23"/>
        <v>0</v>
      </c>
      <c r="M673" s="126" t="str">
        <f>IF(I673="","",_xlfn.XLOOKUP($I673,各类选项!$N$2:$N$22,各类选项!O$2:O$22))</f>
        <v/>
      </c>
      <c r="N673" s="139"/>
      <c r="O673" s="129"/>
      <c r="P673" s="130"/>
      <c r="Q673" s="130"/>
      <c r="R673" s="130"/>
      <c r="S673" s="130"/>
      <c r="T673" s="130"/>
      <c r="U673" s="126" t="str">
        <f>IF(I673="","",_xlfn.XLOOKUP($I673,各类选项!$N$2:$N$22,各类选项!P$2:P$22))</f>
        <v/>
      </c>
      <c r="V673" s="139"/>
      <c r="W673" s="127"/>
      <c r="X673" s="128"/>
      <c r="Y673" s="128"/>
      <c r="Z673" s="128"/>
      <c r="AA673" s="128"/>
      <c r="AB673" s="128"/>
      <c r="AC673" s="126" t="str">
        <f>IF(I673="","",_xlfn.XLOOKUP($I673,各类选项!$N$2:$N$22,各类选项!Q$2:Q$22))</f>
        <v/>
      </c>
      <c r="AD673" s="139"/>
      <c r="AE673" s="129"/>
      <c r="AF673" s="130"/>
      <c r="AG673" s="130"/>
      <c r="AH673" s="130"/>
      <c r="AI673" s="130"/>
      <c r="AJ673" s="130"/>
      <c r="AK673" s="126" t="str">
        <f>IF(I673="","",_xlfn.XLOOKUP($I673,各类选项!$N$2:$N$22,各类选项!R$2:R$22))</f>
        <v/>
      </c>
      <c r="AL673" s="139"/>
      <c r="AM673" s="127"/>
      <c r="AN673" s="128"/>
      <c r="AO673" s="128"/>
      <c r="AP673" s="128"/>
      <c r="AQ673" s="128"/>
      <c r="AR673" s="128"/>
      <c r="AS673" s="126" t="str">
        <f>IF(原始数据!L673="","",原始数据!L673)</f>
        <v/>
      </c>
      <c r="AT673" s="126" t="str">
        <f>IF(原始数据!AZ673="","",原始数据!AZ673)</f>
        <v/>
      </c>
      <c r="AU673" s="137"/>
      <c r="AV673" s="137"/>
      <c r="AW673" s="137"/>
      <c r="AX673" s="137"/>
      <c r="AY673" s="138"/>
      <c r="AZ673" s="133"/>
      <c r="BA673" s="133"/>
    </row>
    <row r="674" spans="1:55">
      <c r="A674" s="115">
        <f>输入错误检查!B673+_xlfn.IFS(K674="",0,K674=0,0,K674=1,1)</f>
        <v>0</v>
      </c>
      <c r="C674" s="125" t="str">
        <f>IF(原始数据!B674="","",原始数据!B674)</f>
        <v/>
      </c>
      <c r="D674" s="125" t="str">
        <f>IF(原始数据!C674="","",原始数据!C674)</f>
        <v/>
      </c>
      <c r="E674" s="125" t="str">
        <f>IF(原始数据!D674="","",原始数据!D674)</f>
        <v/>
      </c>
      <c r="F674" s="125" t="str">
        <f>IF(原始数据!E674="","",原始数据!E674)</f>
        <v/>
      </c>
      <c r="G674" s="125" t="str">
        <f>IF(原始数据!F674="","",原始数据!F674)</f>
        <v/>
      </c>
      <c r="H674" s="125" t="str">
        <f>IF(原始数据!G674="","",原始数据!G674)</f>
        <v>加</v>
      </c>
      <c r="I674" s="125" t="str">
        <f>原始数据!J674</f>
        <v/>
      </c>
      <c r="J674" s="125" t="str">
        <f>IF((原始数据!V674)="","",4-原始数据!V674)</f>
        <v/>
      </c>
      <c r="K674" s="125" t="str">
        <f t="shared" si="22"/>
        <v/>
      </c>
      <c r="L674" s="125">
        <f t="shared" si="23"/>
        <v>0</v>
      </c>
      <c r="M674" s="126" t="str">
        <f>IF(I674="","",_xlfn.XLOOKUP($I674,各类选项!$N$2:$N$22,各类选项!O$2:O$22))</f>
        <v/>
      </c>
      <c r="N674" s="139"/>
      <c r="O674" s="129"/>
      <c r="P674" s="130"/>
      <c r="Q674" s="130"/>
      <c r="R674" s="130"/>
      <c r="S674" s="130"/>
      <c r="T674" s="130"/>
      <c r="U674" s="126" t="str">
        <f>IF(I674="","",_xlfn.XLOOKUP($I674,各类选项!$N$2:$N$22,各类选项!P$2:P$22))</f>
        <v/>
      </c>
      <c r="V674" s="139"/>
      <c r="W674" s="127"/>
      <c r="X674" s="128"/>
      <c r="Y674" s="128"/>
      <c r="Z674" s="128"/>
      <c r="AA674" s="128"/>
      <c r="AB674" s="128"/>
      <c r="AC674" s="126" t="str">
        <f>IF(I674="","",_xlfn.XLOOKUP($I674,各类选项!$N$2:$N$22,各类选项!Q$2:Q$22))</f>
        <v/>
      </c>
      <c r="AD674" s="139"/>
      <c r="AE674" s="129"/>
      <c r="AF674" s="130"/>
      <c r="AG674" s="130"/>
      <c r="AH674" s="130"/>
      <c r="AI674" s="130"/>
      <c r="AJ674" s="130"/>
      <c r="AK674" s="126" t="str">
        <f>IF(I674="","",_xlfn.XLOOKUP($I674,各类选项!$N$2:$N$22,各类选项!R$2:R$22))</f>
        <v/>
      </c>
      <c r="AL674" s="139"/>
      <c r="AM674" s="127"/>
      <c r="AN674" s="128"/>
      <c r="AO674" s="128"/>
      <c r="AP674" s="128"/>
      <c r="AQ674" s="128"/>
      <c r="AR674" s="128"/>
      <c r="AS674" s="126" t="str">
        <f>IF(原始数据!L674="","",原始数据!L674)</f>
        <v/>
      </c>
      <c r="AT674" s="126" t="str">
        <f>IF(原始数据!AZ674="","",原始数据!AZ674)</f>
        <v/>
      </c>
      <c r="AU674" s="137"/>
      <c r="AV674" s="137"/>
      <c r="AW674" s="137"/>
      <c r="AX674" s="137"/>
      <c r="AY674" s="138"/>
      <c r="AZ674" s="133"/>
      <c r="BA674" s="133"/>
    </row>
    <row r="675" spans="1:55">
      <c r="A675" s="115">
        <f>输入错误检查!B674+_xlfn.IFS(K675="",0,K675=0,0,K675=1,1)</f>
        <v>0</v>
      </c>
      <c r="C675" s="125" t="str">
        <f>IF(原始数据!B675="","",原始数据!B675)</f>
        <v/>
      </c>
      <c r="D675" s="125" t="str">
        <f>IF(原始数据!C675="","",原始数据!C675)</f>
        <v/>
      </c>
      <c r="E675" s="125" t="str">
        <f>IF(原始数据!D675="","",原始数据!D675)</f>
        <v/>
      </c>
      <c r="F675" s="125" t="str">
        <f>IF(原始数据!E675="","",原始数据!E675)</f>
        <v/>
      </c>
      <c r="G675" s="125" t="str">
        <f>IF(原始数据!F675="","",原始数据!F675)</f>
        <v/>
      </c>
      <c r="H675" s="125">
        <f>IF(原始数据!G675="","",原始数据!G675)</f>
        <v>1</v>
      </c>
      <c r="I675" s="125" t="str">
        <f>原始数据!J675</f>
        <v/>
      </c>
      <c r="J675" s="125" t="str">
        <f>IF((原始数据!V675)="","",4-原始数据!V675)</f>
        <v/>
      </c>
      <c r="K675" s="125" t="str">
        <f t="shared" si="22"/>
        <v/>
      </c>
      <c r="L675" s="125">
        <f t="shared" si="23"/>
        <v>0</v>
      </c>
      <c r="M675" s="126" t="str">
        <f>IF(I675="","",_xlfn.XLOOKUP($I675,各类选项!$N$2:$N$22,各类选项!O$2:O$22))</f>
        <v/>
      </c>
      <c r="N675" s="126"/>
      <c r="O675" s="127"/>
      <c r="P675" s="128"/>
      <c r="Q675" s="128"/>
      <c r="R675" s="128"/>
      <c r="S675" s="128"/>
      <c r="T675" s="128"/>
      <c r="U675" s="126" t="str">
        <f>IF(I675="","",_xlfn.XLOOKUP($I675,各类选项!$N$2:$N$22,各类选项!P$2:P$22))</f>
        <v/>
      </c>
      <c r="V675" s="126"/>
      <c r="W675" s="129"/>
      <c r="X675" s="130"/>
      <c r="Y675" s="130"/>
      <c r="Z675" s="130"/>
      <c r="AA675" s="130"/>
      <c r="AB675" s="130"/>
      <c r="AC675" s="126" t="str">
        <f>IF(I675="","",_xlfn.XLOOKUP($I675,各类选项!$N$2:$N$22,各类选项!Q$2:Q$22))</f>
        <v/>
      </c>
      <c r="AD675" s="126"/>
      <c r="AE675" s="127"/>
      <c r="AF675" s="128"/>
      <c r="AG675" s="128"/>
      <c r="AH675" s="128"/>
      <c r="AI675" s="128"/>
      <c r="AJ675" s="128"/>
      <c r="AK675" s="126" t="str">
        <f>IF(I675="","",_xlfn.XLOOKUP($I675,各类选项!$N$2:$N$22,各类选项!R$2:R$22))</f>
        <v/>
      </c>
      <c r="AL675" s="126"/>
      <c r="AM675" s="129"/>
      <c r="AN675" s="130"/>
      <c r="AO675" s="130"/>
      <c r="AP675" s="130"/>
      <c r="AQ675" s="130"/>
      <c r="AR675" s="130"/>
      <c r="AS675" s="126" t="str">
        <f>IF(原始数据!L675="","",原始数据!L675)</f>
        <v/>
      </c>
      <c r="AT675" s="126" t="str">
        <f>IF(原始数据!AZ675="","",原始数据!AZ675)</f>
        <v/>
      </c>
      <c r="AU675" s="131"/>
      <c r="AV675" s="131"/>
      <c r="AW675" s="131"/>
      <c r="AX675" s="131"/>
      <c r="AY675" s="132"/>
      <c r="AZ675" s="133"/>
      <c r="BA675" s="133"/>
      <c r="BB675" s="134"/>
      <c r="BC675" s="134"/>
    </row>
    <row r="676" spans="1:55">
      <c r="A676" s="115">
        <f>输入错误检查!B675+_xlfn.IFS(K676="",0,K676=0,0,K676=1,1)</f>
        <v>0</v>
      </c>
      <c r="C676" s="125" t="str">
        <f>IF(原始数据!B676="","",原始数据!B676)</f>
        <v/>
      </c>
      <c r="D676" s="125" t="str">
        <f>IF(原始数据!C676="","",原始数据!C676)</f>
        <v/>
      </c>
      <c r="E676" s="125" t="str">
        <f>IF(原始数据!D676="","",原始数据!D676)</f>
        <v/>
      </c>
      <c r="F676" s="125" t="str">
        <f>IF(原始数据!E676="","",原始数据!E676)</f>
        <v/>
      </c>
      <c r="G676" s="125" t="str">
        <f>IF(原始数据!F676="","",原始数据!F676)</f>
        <v/>
      </c>
      <c r="H676" s="125">
        <f>IF(原始数据!G676="","",原始数据!G676)</f>
        <v>1</v>
      </c>
      <c r="I676" s="125" t="str">
        <f>原始数据!J676</f>
        <v/>
      </c>
      <c r="J676" s="125" t="str">
        <f>IF((原始数据!V676)="","",4-原始数据!V676)</f>
        <v/>
      </c>
      <c r="K676" s="125" t="str">
        <f t="shared" si="22"/>
        <v/>
      </c>
      <c r="L676" s="125">
        <f t="shared" si="23"/>
        <v>0</v>
      </c>
      <c r="M676" s="126" t="str">
        <f>IF(I676="","",_xlfn.XLOOKUP($I676,各类选项!$N$2:$N$22,各类选项!O$2:O$22))</f>
        <v/>
      </c>
      <c r="N676" s="126"/>
      <c r="O676" s="127"/>
      <c r="P676" s="128"/>
      <c r="Q676" s="128"/>
      <c r="R676" s="128"/>
      <c r="S676" s="128"/>
      <c r="T676" s="128"/>
      <c r="U676" s="126" t="str">
        <f>IF(I676="","",_xlfn.XLOOKUP($I676,各类选项!$N$2:$N$22,各类选项!P$2:P$22))</f>
        <v/>
      </c>
      <c r="V676" s="126"/>
      <c r="W676" s="129"/>
      <c r="X676" s="130"/>
      <c r="Y676" s="130"/>
      <c r="Z676" s="130"/>
      <c r="AA676" s="130"/>
      <c r="AB676" s="130"/>
      <c r="AC676" s="126" t="str">
        <f>IF(I676="","",_xlfn.XLOOKUP($I676,各类选项!$N$2:$N$22,各类选项!Q$2:Q$22))</f>
        <v/>
      </c>
      <c r="AD676" s="126"/>
      <c r="AE676" s="127"/>
      <c r="AF676" s="128"/>
      <c r="AG676" s="128"/>
      <c r="AH676" s="128"/>
      <c r="AI676" s="128"/>
      <c r="AJ676" s="128"/>
      <c r="AK676" s="126" t="str">
        <f>IF(I676="","",_xlfn.XLOOKUP($I676,各类选项!$N$2:$N$22,各类选项!R$2:R$22))</f>
        <v/>
      </c>
      <c r="AL676" s="126"/>
      <c r="AM676" s="129"/>
      <c r="AN676" s="130"/>
      <c r="AO676" s="130"/>
      <c r="AP676" s="130"/>
      <c r="AQ676" s="130"/>
      <c r="AR676" s="130"/>
      <c r="AS676" s="126" t="str">
        <f>IF(原始数据!L676="","",原始数据!L676)</f>
        <v/>
      </c>
      <c r="AT676" s="126" t="str">
        <f>IF(原始数据!AZ676="","",原始数据!AZ676)</f>
        <v/>
      </c>
      <c r="AU676" s="131"/>
      <c r="AV676" s="131"/>
      <c r="AW676" s="131"/>
      <c r="AX676" s="131"/>
      <c r="AY676" s="132"/>
      <c r="AZ676" s="133"/>
      <c r="BA676" s="133"/>
      <c r="BB676" s="95"/>
      <c r="BC676" s="95"/>
    </row>
    <row r="677" spans="1:55">
      <c r="A677" s="115">
        <f>输入错误检查!B676+_xlfn.IFS(K677="",0,K677=0,0,K677=1,1)</f>
        <v>0</v>
      </c>
      <c r="C677" s="125" t="str">
        <f>IF(原始数据!B677="","",原始数据!B677)</f>
        <v/>
      </c>
      <c r="D677" s="125" t="str">
        <f>IF(原始数据!C677="","",原始数据!C677)</f>
        <v/>
      </c>
      <c r="E677" s="125" t="str">
        <f>IF(原始数据!D677="","",原始数据!D677)</f>
        <v/>
      </c>
      <c r="F677" s="125" t="str">
        <f>IF(原始数据!E677="","",原始数据!E677)</f>
        <v/>
      </c>
      <c r="G677" s="125" t="str">
        <f>IF(原始数据!F677="","",原始数据!F677)</f>
        <v/>
      </c>
      <c r="H677" s="125">
        <f>IF(原始数据!G677="","",原始数据!G677)</f>
        <v>2</v>
      </c>
      <c r="I677" s="125" t="str">
        <f>原始数据!J677</f>
        <v/>
      </c>
      <c r="J677" s="125" t="str">
        <f>IF((原始数据!V677)="","",4-原始数据!V677)</f>
        <v/>
      </c>
      <c r="K677" s="125" t="str">
        <f t="shared" si="22"/>
        <v/>
      </c>
      <c r="L677" s="125">
        <f t="shared" si="23"/>
        <v>0</v>
      </c>
      <c r="M677" s="126" t="str">
        <f>IF(I677="","",_xlfn.XLOOKUP($I677,各类选项!$N$2:$N$22,各类选项!O$2:O$22))</f>
        <v/>
      </c>
      <c r="N677" s="126"/>
      <c r="O677" s="127"/>
      <c r="P677" s="128"/>
      <c r="Q677" s="128"/>
      <c r="R677" s="128"/>
      <c r="S677" s="128"/>
      <c r="T677" s="128"/>
      <c r="U677" s="126" t="str">
        <f>IF(I677="","",_xlfn.XLOOKUP($I677,各类选项!$N$2:$N$22,各类选项!P$2:P$22))</f>
        <v/>
      </c>
      <c r="V677" s="126"/>
      <c r="W677" s="129"/>
      <c r="X677" s="130"/>
      <c r="Y677" s="130"/>
      <c r="Z677" s="130"/>
      <c r="AA677" s="130"/>
      <c r="AB677" s="130"/>
      <c r="AC677" s="126" t="str">
        <f>IF(I677="","",_xlfn.XLOOKUP($I677,各类选项!$N$2:$N$22,各类选项!Q$2:Q$22))</f>
        <v/>
      </c>
      <c r="AD677" s="126"/>
      <c r="AE677" s="127"/>
      <c r="AF677" s="128"/>
      <c r="AG677" s="128"/>
      <c r="AH677" s="128"/>
      <c r="AI677" s="128"/>
      <c r="AJ677" s="128"/>
      <c r="AK677" s="126" t="str">
        <f>IF(I677="","",_xlfn.XLOOKUP($I677,各类选项!$N$2:$N$22,各类选项!R$2:R$22))</f>
        <v/>
      </c>
      <c r="AL677" s="126"/>
      <c r="AM677" s="129"/>
      <c r="AN677" s="130"/>
      <c r="AO677" s="130"/>
      <c r="AP677" s="130"/>
      <c r="AQ677" s="130"/>
      <c r="AR677" s="130"/>
      <c r="AS677" s="126" t="str">
        <f>IF(原始数据!L677="","",原始数据!L677)</f>
        <v/>
      </c>
      <c r="AT677" s="126" t="str">
        <f>IF(原始数据!AZ677="","",原始数据!AZ677)</f>
        <v/>
      </c>
      <c r="AU677" s="131"/>
      <c r="AV677" s="131"/>
      <c r="AW677" s="131"/>
      <c r="AX677" s="131"/>
      <c r="AY677" s="132"/>
      <c r="AZ677" s="133"/>
      <c r="BA677" s="133"/>
      <c r="BB677" s="95"/>
      <c r="BC677" s="95"/>
    </row>
    <row r="678" spans="1:55">
      <c r="A678" s="115">
        <f>输入错误检查!B677+_xlfn.IFS(K678="",0,K678=0,0,K678=1,1)</f>
        <v>0</v>
      </c>
      <c r="C678" s="125" t="str">
        <f>IF(原始数据!B678="","",原始数据!B678)</f>
        <v/>
      </c>
      <c r="D678" s="125" t="str">
        <f>IF(原始数据!C678="","",原始数据!C678)</f>
        <v/>
      </c>
      <c r="E678" s="125" t="str">
        <f>IF(原始数据!D678="","",原始数据!D678)</f>
        <v/>
      </c>
      <c r="F678" s="125" t="str">
        <f>IF(原始数据!E678="","",原始数据!E678)</f>
        <v/>
      </c>
      <c r="G678" s="125" t="str">
        <f>IF(原始数据!F678="","",原始数据!F678)</f>
        <v/>
      </c>
      <c r="H678" s="125">
        <f>IF(原始数据!G678="","",原始数据!G678)</f>
        <v>2</v>
      </c>
      <c r="I678" s="125" t="str">
        <f>原始数据!J678</f>
        <v/>
      </c>
      <c r="J678" s="125" t="str">
        <f>IF((原始数据!V678)="","",4-原始数据!V678)</f>
        <v/>
      </c>
      <c r="K678" s="125" t="str">
        <f t="shared" si="22"/>
        <v/>
      </c>
      <c r="L678" s="125">
        <f t="shared" si="23"/>
        <v>0</v>
      </c>
      <c r="M678" s="126" t="str">
        <f>IF(I678="","",_xlfn.XLOOKUP($I678,各类选项!$N$2:$N$22,各类选项!O$2:O$22))</f>
        <v/>
      </c>
      <c r="N678" s="126"/>
      <c r="O678" s="127"/>
      <c r="P678" s="128"/>
      <c r="Q678" s="128"/>
      <c r="R678" s="128"/>
      <c r="S678" s="128"/>
      <c r="T678" s="128"/>
      <c r="U678" s="126" t="str">
        <f>IF(I678="","",_xlfn.XLOOKUP($I678,各类选项!$N$2:$N$22,各类选项!P$2:P$22))</f>
        <v/>
      </c>
      <c r="V678" s="126"/>
      <c r="W678" s="129"/>
      <c r="X678" s="130"/>
      <c r="Y678" s="130"/>
      <c r="Z678" s="130"/>
      <c r="AA678" s="130"/>
      <c r="AB678" s="130"/>
      <c r="AC678" s="126" t="str">
        <f>IF(I678="","",_xlfn.XLOOKUP($I678,各类选项!$N$2:$N$22,各类选项!Q$2:Q$22))</f>
        <v/>
      </c>
      <c r="AD678" s="126"/>
      <c r="AE678" s="127"/>
      <c r="AF678" s="128"/>
      <c r="AG678" s="128"/>
      <c r="AH678" s="128"/>
      <c r="AI678" s="128"/>
      <c r="AJ678" s="128"/>
      <c r="AK678" s="126" t="str">
        <f>IF(I678="","",_xlfn.XLOOKUP($I678,各类选项!$N$2:$N$22,各类选项!R$2:R$22))</f>
        <v/>
      </c>
      <c r="AL678" s="126"/>
      <c r="AM678" s="129"/>
      <c r="AN678" s="130"/>
      <c r="AO678" s="130"/>
      <c r="AP678" s="130"/>
      <c r="AQ678" s="130"/>
      <c r="AR678" s="130"/>
      <c r="AS678" s="126" t="str">
        <f>IF(原始数据!L678="","",原始数据!L678)</f>
        <v/>
      </c>
      <c r="AT678" s="126" t="str">
        <f>IF(原始数据!AZ678="","",原始数据!AZ678)</f>
        <v/>
      </c>
      <c r="AU678" s="131"/>
      <c r="AV678" s="131"/>
      <c r="AW678" s="131"/>
      <c r="AX678" s="131"/>
      <c r="AY678" s="132"/>
      <c r="AZ678" s="133"/>
      <c r="BA678" s="133"/>
      <c r="BB678" s="95"/>
      <c r="BC678" s="95"/>
    </row>
    <row r="679" spans="1:55">
      <c r="A679" s="115">
        <f>输入错误检查!B678+_xlfn.IFS(K679="",0,K679=0,0,K679=1,1)</f>
        <v>0</v>
      </c>
      <c r="C679" s="125" t="str">
        <f>IF(原始数据!B679="","",原始数据!B679)</f>
        <v/>
      </c>
      <c r="D679" s="125" t="str">
        <f>IF(原始数据!C679="","",原始数据!C679)</f>
        <v/>
      </c>
      <c r="E679" s="125" t="str">
        <f>IF(原始数据!D679="","",原始数据!D679)</f>
        <v/>
      </c>
      <c r="F679" s="125" t="str">
        <f>IF(原始数据!E679="","",原始数据!E679)</f>
        <v/>
      </c>
      <c r="G679" s="125" t="str">
        <f>IF(原始数据!F679="","",原始数据!F679)</f>
        <v/>
      </c>
      <c r="H679" s="125">
        <f>IF(原始数据!G679="","",原始数据!G679)</f>
        <v>3</v>
      </c>
      <c r="I679" s="125" t="str">
        <f>原始数据!J679</f>
        <v/>
      </c>
      <c r="J679" s="125" t="str">
        <f>IF((原始数据!V679)="","",4-原始数据!V679)</f>
        <v/>
      </c>
      <c r="K679" s="125" t="str">
        <f t="shared" si="22"/>
        <v/>
      </c>
      <c r="L679" s="125">
        <f t="shared" si="23"/>
        <v>0</v>
      </c>
      <c r="M679" s="126" t="str">
        <f>IF(I679="","",_xlfn.XLOOKUP($I679,各类选项!$N$2:$N$22,各类选项!O$2:O$22))</f>
        <v/>
      </c>
      <c r="N679" s="126"/>
      <c r="O679" s="127"/>
      <c r="P679" s="128"/>
      <c r="Q679" s="128"/>
      <c r="R679" s="128"/>
      <c r="S679" s="128"/>
      <c r="T679" s="128"/>
      <c r="U679" s="126" t="str">
        <f>IF(I679="","",_xlfn.XLOOKUP($I679,各类选项!$N$2:$N$22,各类选项!P$2:P$22))</f>
        <v/>
      </c>
      <c r="V679" s="126"/>
      <c r="W679" s="129"/>
      <c r="X679" s="130"/>
      <c r="Y679" s="130"/>
      <c r="Z679" s="130"/>
      <c r="AA679" s="130"/>
      <c r="AB679" s="130"/>
      <c r="AC679" s="126" t="str">
        <f>IF(I679="","",_xlfn.XLOOKUP($I679,各类选项!$N$2:$N$22,各类选项!Q$2:Q$22))</f>
        <v/>
      </c>
      <c r="AD679" s="126"/>
      <c r="AE679" s="127"/>
      <c r="AF679" s="128"/>
      <c r="AG679" s="128"/>
      <c r="AH679" s="128"/>
      <c r="AI679" s="128"/>
      <c r="AJ679" s="128"/>
      <c r="AK679" s="126" t="str">
        <f>IF(I679="","",_xlfn.XLOOKUP($I679,各类选项!$N$2:$N$22,各类选项!R$2:R$22))</f>
        <v/>
      </c>
      <c r="AL679" s="126"/>
      <c r="AM679" s="129"/>
      <c r="AN679" s="130"/>
      <c r="AO679" s="130"/>
      <c r="AP679" s="130"/>
      <c r="AQ679" s="130"/>
      <c r="AR679" s="130"/>
      <c r="AS679" s="126" t="str">
        <f>IF(原始数据!L679="","",原始数据!L679)</f>
        <v/>
      </c>
      <c r="AT679" s="126" t="str">
        <f>IF(原始数据!AZ679="","",原始数据!AZ679)</f>
        <v/>
      </c>
      <c r="AU679" s="131"/>
      <c r="AV679" s="131"/>
      <c r="AW679" s="131"/>
      <c r="AX679" s="131"/>
      <c r="AY679" s="132"/>
      <c r="AZ679" s="133"/>
      <c r="BA679" s="133"/>
      <c r="BB679" s="95"/>
      <c r="BC679" s="95"/>
    </row>
    <row r="680" spans="1:55">
      <c r="A680" s="115">
        <f>输入错误检查!B679+_xlfn.IFS(K680="",0,K680=0,0,K680=1,1)</f>
        <v>0</v>
      </c>
      <c r="C680" s="125" t="str">
        <f>IF(原始数据!B680="","",原始数据!B680)</f>
        <v/>
      </c>
      <c r="D680" s="125" t="str">
        <f>IF(原始数据!C680="","",原始数据!C680)</f>
        <v/>
      </c>
      <c r="E680" s="125" t="str">
        <f>IF(原始数据!D680="","",原始数据!D680)</f>
        <v/>
      </c>
      <c r="F680" s="125" t="str">
        <f>IF(原始数据!E680="","",原始数据!E680)</f>
        <v/>
      </c>
      <c r="G680" s="125" t="str">
        <f>IF(原始数据!F680="","",原始数据!F680)</f>
        <v/>
      </c>
      <c r="H680" s="125">
        <f>IF(原始数据!G680="","",原始数据!G680)</f>
        <v>3</v>
      </c>
      <c r="I680" s="125" t="str">
        <f>原始数据!J680</f>
        <v/>
      </c>
      <c r="J680" s="125" t="str">
        <f>IF((原始数据!V680)="","",4-原始数据!V680)</f>
        <v/>
      </c>
      <c r="K680" s="125" t="str">
        <f t="shared" si="22"/>
        <v/>
      </c>
      <c r="L680" s="125">
        <f t="shared" si="23"/>
        <v>0</v>
      </c>
      <c r="M680" s="126" t="str">
        <f>IF(I680="","",_xlfn.XLOOKUP($I680,各类选项!$N$2:$N$22,各类选项!O$2:O$22))</f>
        <v/>
      </c>
      <c r="N680" s="126"/>
      <c r="O680" s="127"/>
      <c r="P680" s="128"/>
      <c r="Q680" s="128"/>
      <c r="R680" s="128"/>
      <c r="S680" s="128"/>
      <c r="T680" s="128"/>
      <c r="U680" s="126" t="str">
        <f>IF(I680="","",_xlfn.XLOOKUP($I680,各类选项!$N$2:$N$22,各类选项!P$2:P$22))</f>
        <v/>
      </c>
      <c r="V680" s="126"/>
      <c r="W680" s="129"/>
      <c r="X680" s="130"/>
      <c r="Y680" s="130"/>
      <c r="Z680" s="130"/>
      <c r="AA680" s="130"/>
      <c r="AB680" s="130"/>
      <c r="AC680" s="126" t="str">
        <f>IF(I680="","",_xlfn.XLOOKUP($I680,各类选项!$N$2:$N$22,各类选项!Q$2:Q$22))</f>
        <v/>
      </c>
      <c r="AD680" s="126"/>
      <c r="AE680" s="127"/>
      <c r="AF680" s="128"/>
      <c r="AG680" s="128"/>
      <c r="AH680" s="128"/>
      <c r="AI680" s="128"/>
      <c r="AJ680" s="128"/>
      <c r="AK680" s="126" t="str">
        <f>IF(I680="","",_xlfn.XLOOKUP($I680,各类选项!$N$2:$N$22,各类选项!R$2:R$22))</f>
        <v/>
      </c>
      <c r="AL680" s="126"/>
      <c r="AM680" s="129"/>
      <c r="AN680" s="130"/>
      <c r="AO680" s="130"/>
      <c r="AP680" s="130"/>
      <c r="AQ680" s="130"/>
      <c r="AR680" s="130"/>
      <c r="AS680" s="126" t="str">
        <f>IF(原始数据!L680="","",原始数据!L680)</f>
        <v/>
      </c>
      <c r="AT680" s="126" t="str">
        <f>IF(原始数据!AZ680="","",原始数据!AZ680)</f>
        <v/>
      </c>
      <c r="AU680" s="131"/>
      <c r="AV680" s="131"/>
      <c r="AW680" s="131"/>
      <c r="AX680" s="131"/>
      <c r="AY680" s="132"/>
      <c r="AZ680" s="133"/>
      <c r="BA680" s="133"/>
      <c r="BB680" s="95"/>
      <c r="BC680" s="95"/>
    </row>
    <row r="681" spans="1:55">
      <c r="A681" s="115">
        <f>输入错误检查!B680+_xlfn.IFS(K681="",0,K681=0,0,K681=1,1)</f>
        <v>0</v>
      </c>
      <c r="C681" s="125" t="str">
        <f>IF(原始数据!B681="","",原始数据!B681)</f>
        <v/>
      </c>
      <c r="D681" s="125" t="str">
        <f>IF(原始数据!C681="","",原始数据!C681)</f>
        <v/>
      </c>
      <c r="E681" s="125" t="str">
        <f>IF(原始数据!D681="","",原始数据!D681)</f>
        <v/>
      </c>
      <c r="F681" s="125" t="str">
        <f>IF(原始数据!E681="","",原始数据!E681)</f>
        <v/>
      </c>
      <c r="G681" s="125" t="str">
        <f>IF(原始数据!F681="","",原始数据!F681)</f>
        <v/>
      </c>
      <c r="H681" s="125">
        <f>IF(原始数据!G681="","",原始数据!G681)</f>
        <v>4</v>
      </c>
      <c r="I681" s="125" t="str">
        <f>原始数据!J681</f>
        <v/>
      </c>
      <c r="J681" s="125" t="str">
        <f>IF((原始数据!V681)="","",4-原始数据!V681)</f>
        <v/>
      </c>
      <c r="K681" s="125" t="str">
        <f t="shared" si="22"/>
        <v/>
      </c>
      <c r="L681" s="125">
        <f t="shared" si="23"/>
        <v>0</v>
      </c>
      <c r="M681" s="126" t="str">
        <f>IF(I681="","",_xlfn.XLOOKUP($I681,各类选项!$N$2:$N$22,各类选项!O$2:O$22))</f>
        <v/>
      </c>
      <c r="N681" s="126"/>
      <c r="O681" s="127"/>
      <c r="P681" s="128"/>
      <c r="Q681" s="128"/>
      <c r="R681" s="128"/>
      <c r="S681" s="128"/>
      <c r="T681" s="128"/>
      <c r="U681" s="126" t="str">
        <f>IF(I681="","",_xlfn.XLOOKUP($I681,各类选项!$N$2:$N$22,各类选项!P$2:P$22))</f>
        <v/>
      </c>
      <c r="V681" s="126"/>
      <c r="W681" s="129"/>
      <c r="X681" s="130"/>
      <c r="Y681" s="130"/>
      <c r="Z681" s="130"/>
      <c r="AA681" s="130"/>
      <c r="AB681" s="130"/>
      <c r="AC681" s="126" t="str">
        <f>IF(I681="","",_xlfn.XLOOKUP($I681,各类选项!$N$2:$N$22,各类选项!Q$2:Q$22))</f>
        <v/>
      </c>
      <c r="AD681" s="126"/>
      <c r="AE681" s="127"/>
      <c r="AF681" s="128"/>
      <c r="AG681" s="128"/>
      <c r="AH681" s="128"/>
      <c r="AI681" s="128"/>
      <c r="AJ681" s="128"/>
      <c r="AK681" s="126" t="str">
        <f>IF(I681="","",_xlfn.XLOOKUP($I681,各类选项!$N$2:$N$22,各类选项!R$2:R$22))</f>
        <v/>
      </c>
      <c r="AL681" s="126"/>
      <c r="AM681" s="129"/>
      <c r="AN681" s="130"/>
      <c r="AO681" s="130"/>
      <c r="AP681" s="130"/>
      <c r="AQ681" s="130"/>
      <c r="AR681" s="130"/>
      <c r="AS681" s="126" t="str">
        <f>IF(原始数据!L681="","",原始数据!L681)</f>
        <v/>
      </c>
      <c r="AT681" s="126" t="str">
        <f>IF(原始数据!AZ681="","",原始数据!AZ681)</f>
        <v/>
      </c>
      <c r="AU681" s="131"/>
      <c r="AV681" s="131"/>
      <c r="AW681" s="131"/>
      <c r="AX681" s="131"/>
      <c r="AY681" s="132"/>
      <c r="AZ681" s="133"/>
      <c r="BA681" s="133"/>
      <c r="BB681" s="95"/>
      <c r="BC681" s="95"/>
    </row>
    <row r="682" spans="1:55">
      <c r="A682" s="115">
        <f>输入错误检查!B681+_xlfn.IFS(K682="",0,K682=0,0,K682=1,1)</f>
        <v>0</v>
      </c>
      <c r="C682" s="125" t="str">
        <f>IF(原始数据!B682="","",原始数据!B682)</f>
        <v/>
      </c>
      <c r="D682" s="125" t="str">
        <f>IF(原始数据!C682="","",原始数据!C682)</f>
        <v/>
      </c>
      <c r="E682" s="125" t="str">
        <f>IF(原始数据!D682="","",原始数据!D682)</f>
        <v/>
      </c>
      <c r="F682" s="125" t="str">
        <f>IF(原始数据!E682="","",原始数据!E682)</f>
        <v/>
      </c>
      <c r="G682" s="125" t="str">
        <f>IF(原始数据!F682="","",原始数据!F682)</f>
        <v/>
      </c>
      <c r="H682" s="125">
        <f>IF(原始数据!G682="","",原始数据!G682)</f>
        <v>4</v>
      </c>
      <c r="I682" s="125" t="str">
        <f>原始数据!J682</f>
        <v/>
      </c>
      <c r="J682" s="125" t="str">
        <f>IF((原始数据!V682)="","",4-原始数据!V682)</f>
        <v/>
      </c>
      <c r="K682" s="125" t="str">
        <f t="shared" si="22"/>
        <v/>
      </c>
      <c r="L682" s="125">
        <f t="shared" si="23"/>
        <v>0</v>
      </c>
      <c r="M682" s="126" t="str">
        <f>IF(I682="","",_xlfn.XLOOKUP($I682,各类选项!$N$2:$N$22,各类选项!O$2:O$22))</f>
        <v/>
      </c>
      <c r="N682" s="126"/>
      <c r="O682" s="127"/>
      <c r="P682" s="128"/>
      <c r="Q682" s="128"/>
      <c r="R682" s="128"/>
      <c r="S682" s="128"/>
      <c r="T682" s="128"/>
      <c r="U682" s="126" t="str">
        <f>IF(I682="","",_xlfn.XLOOKUP($I682,各类选项!$N$2:$N$22,各类选项!P$2:P$22))</f>
        <v/>
      </c>
      <c r="V682" s="126"/>
      <c r="W682" s="129"/>
      <c r="X682" s="130"/>
      <c r="Y682" s="130"/>
      <c r="Z682" s="130"/>
      <c r="AA682" s="130"/>
      <c r="AB682" s="130"/>
      <c r="AC682" s="126" t="str">
        <f>IF(I682="","",_xlfn.XLOOKUP($I682,各类选项!$N$2:$N$22,各类选项!Q$2:Q$22))</f>
        <v/>
      </c>
      <c r="AD682" s="126"/>
      <c r="AE682" s="127"/>
      <c r="AF682" s="128"/>
      <c r="AG682" s="128"/>
      <c r="AH682" s="128"/>
      <c r="AI682" s="128"/>
      <c r="AJ682" s="128"/>
      <c r="AK682" s="126" t="str">
        <f>IF(I682="","",_xlfn.XLOOKUP($I682,各类选项!$N$2:$N$22,各类选项!R$2:R$22))</f>
        <v/>
      </c>
      <c r="AL682" s="126"/>
      <c r="AM682" s="129"/>
      <c r="AN682" s="130"/>
      <c r="AO682" s="130"/>
      <c r="AP682" s="130"/>
      <c r="AQ682" s="130"/>
      <c r="AR682" s="130"/>
      <c r="AS682" s="126" t="str">
        <f>IF(原始数据!L682="","",原始数据!L682)</f>
        <v/>
      </c>
      <c r="AT682" s="126" t="str">
        <f>IF(原始数据!AZ682="","",原始数据!AZ682)</f>
        <v/>
      </c>
      <c r="AU682" s="131"/>
      <c r="AV682" s="131"/>
      <c r="AW682" s="131"/>
      <c r="AX682" s="131"/>
      <c r="AY682" s="132"/>
      <c r="AZ682" s="133"/>
      <c r="BA682" s="133"/>
      <c r="BB682" s="95"/>
      <c r="BC682" s="95"/>
    </row>
    <row r="683" spans="1:55">
      <c r="A683" s="115">
        <f>输入错误检查!B682+_xlfn.IFS(K683="",0,K683=0,0,K683=1,1)</f>
        <v>0</v>
      </c>
      <c r="C683" s="125" t="str">
        <f>IF(原始数据!B683="","",原始数据!B683)</f>
        <v/>
      </c>
      <c r="D683" s="125" t="str">
        <f>IF(原始数据!C683="","",原始数据!C683)</f>
        <v/>
      </c>
      <c r="E683" s="125" t="str">
        <f>IF(原始数据!D683="","",原始数据!D683)</f>
        <v/>
      </c>
      <c r="F683" s="125" t="str">
        <f>IF(原始数据!E683="","",原始数据!E683)</f>
        <v/>
      </c>
      <c r="G683" s="125" t="str">
        <f>IF(原始数据!F683="","",原始数据!F683)</f>
        <v/>
      </c>
      <c r="H683" s="125">
        <f>IF(原始数据!G683="","",原始数据!G683)</f>
        <v>5</v>
      </c>
      <c r="I683" s="125" t="str">
        <f>原始数据!J683</f>
        <v/>
      </c>
      <c r="J683" s="125" t="str">
        <f>IF((原始数据!V683)="","",4-原始数据!V683)</f>
        <v/>
      </c>
      <c r="K683" s="125" t="str">
        <f t="shared" si="22"/>
        <v/>
      </c>
      <c r="L683" s="125">
        <f t="shared" si="23"/>
        <v>0</v>
      </c>
      <c r="M683" s="126" t="str">
        <f>IF(I683="","",_xlfn.XLOOKUP($I683,各类选项!$N$2:$N$22,各类选项!O$2:O$22))</f>
        <v/>
      </c>
      <c r="N683" s="126"/>
      <c r="O683" s="127"/>
      <c r="P683" s="128"/>
      <c r="Q683" s="128"/>
      <c r="R683" s="128"/>
      <c r="S683" s="128"/>
      <c r="T683" s="128"/>
      <c r="U683" s="126" t="str">
        <f>IF(I683="","",_xlfn.XLOOKUP($I683,各类选项!$N$2:$N$22,各类选项!P$2:P$22))</f>
        <v/>
      </c>
      <c r="V683" s="126"/>
      <c r="W683" s="129"/>
      <c r="X683" s="130"/>
      <c r="Y683" s="130"/>
      <c r="Z683" s="130"/>
      <c r="AA683" s="130"/>
      <c r="AB683" s="130"/>
      <c r="AC683" s="126" t="str">
        <f>IF(I683="","",_xlfn.XLOOKUP($I683,各类选项!$N$2:$N$22,各类选项!Q$2:Q$22))</f>
        <v/>
      </c>
      <c r="AD683" s="126"/>
      <c r="AE683" s="127"/>
      <c r="AF683" s="128"/>
      <c r="AG683" s="128"/>
      <c r="AH683" s="128"/>
      <c r="AI683" s="128"/>
      <c r="AJ683" s="128"/>
      <c r="AK683" s="126" t="str">
        <f>IF(I683="","",_xlfn.XLOOKUP($I683,各类选项!$N$2:$N$22,各类选项!R$2:R$22))</f>
        <v/>
      </c>
      <c r="AL683" s="126"/>
      <c r="AM683" s="129"/>
      <c r="AN683" s="130"/>
      <c r="AO683" s="130"/>
      <c r="AP683" s="130"/>
      <c r="AQ683" s="130"/>
      <c r="AR683" s="130"/>
      <c r="AS683" s="126" t="str">
        <f>IF(原始数据!L683="","",原始数据!L683)</f>
        <v/>
      </c>
      <c r="AT683" s="126" t="str">
        <f>IF(原始数据!AZ683="","",原始数据!AZ683)</f>
        <v/>
      </c>
      <c r="AU683" s="131"/>
      <c r="AV683" s="131"/>
      <c r="AW683" s="131"/>
      <c r="AX683" s="131"/>
      <c r="AY683" s="132"/>
      <c r="AZ683" s="133"/>
      <c r="BA683" s="133"/>
    </row>
    <row r="684" spans="1:55">
      <c r="A684" s="115">
        <f>输入错误检查!B683+_xlfn.IFS(K684="",0,K684=0,0,K684=1,1)</f>
        <v>0</v>
      </c>
      <c r="C684" s="125" t="str">
        <f>IF(原始数据!B684="","",原始数据!B684)</f>
        <v/>
      </c>
      <c r="D684" s="125" t="str">
        <f>IF(原始数据!C684="","",原始数据!C684)</f>
        <v/>
      </c>
      <c r="E684" s="125" t="str">
        <f>IF(原始数据!D684="","",原始数据!D684)</f>
        <v/>
      </c>
      <c r="F684" s="125" t="str">
        <f>IF(原始数据!E684="","",原始数据!E684)</f>
        <v/>
      </c>
      <c r="G684" s="125" t="str">
        <f>IF(原始数据!F684="","",原始数据!F684)</f>
        <v/>
      </c>
      <c r="H684" s="125">
        <f>IF(原始数据!G684="","",原始数据!G684)</f>
        <v>5</v>
      </c>
      <c r="I684" s="125" t="str">
        <f>原始数据!J684</f>
        <v/>
      </c>
      <c r="J684" s="125" t="str">
        <f>IF((原始数据!V684)="","",4-原始数据!V684)</f>
        <v/>
      </c>
      <c r="K684" s="125" t="str">
        <f t="shared" si="22"/>
        <v/>
      </c>
      <c r="L684" s="125">
        <f t="shared" si="23"/>
        <v>0</v>
      </c>
      <c r="M684" s="126" t="str">
        <f>IF(I684="","",_xlfn.XLOOKUP($I684,各类选项!$N$2:$N$22,各类选项!O$2:O$22))</f>
        <v/>
      </c>
      <c r="N684" s="126"/>
      <c r="O684" s="127"/>
      <c r="P684" s="128"/>
      <c r="Q684" s="128"/>
      <c r="R684" s="128"/>
      <c r="S684" s="128"/>
      <c r="T684" s="128"/>
      <c r="U684" s="126" t="str">
        <f>IF(I684="","",_xlfn.XLOOKUP($I684,各类选项!$N$2:$N$22,各类选项!P$2:P$22))</f>
        <v/>
      </c>
      <c r="V684" s="126"/>
      <c r="W684" s="129"/>
      <c r="X684" s="130"/>
      <c r="Y684" s="130"/>
      <c r="Z684" s="130"/>
      <c r="AA684" s="130"/>
      <c r="AB684" s="130"/>
      <c r="AC684" s="126" t="str">
        <f>IF(I684="","",_xlfn.XLOOKUP($I684,各类选项!$N$2:$N$22,各类选项!Q$2:Q$22))</f>
        <v/>
      </c>
      <c r="AD684" s="126"/>
      <c r="AE684" s="127"/>
      <c r="AF684" s="128"/>
      <c r="AG684" s="128"/>
      <c r="AH684" s="128"/>
      <c r="AI684" s="128"/>
      <c r="AJ684" s="128"/>
      <c r="AK684" s="126" t="str">
        <f>IF(I684="","",_xlfn.XLOOKUP($I684,各类选项!$N$2:$N$22,各类选项!R$2:R$22))</f>
        <v/>
      </c>
      <c r="AL684" s="126"/>
      <c r="AM684" s="129"/>
      <c r="AN684" s="130"/>
      <c r="AO684" s="130"/>
      <c r="AP684" s="130"/>
      <c r="AQ684" s="130"/>
      <c r="AR684" s="130"/>
      <c r="AS684" s="126" t="str">
        <f>IF(原始数据!L684="","",原始数据!L684)</f>
        <v/>
      </c>
      <c r="AT684" s="126" t="str">
        <f>IF(原始数据!AZ684="","",原始数据!AZ684)</f>
        <v/>
      </c>
      <c r="AU684" s="131"/>
      <c r="AV684" s="131"/>
      <c r="AW684" s="131"/>
      <c r="AX684" s="131"/>
      <c r="AY684" s="132"/>
      <c r="AZ684" s="133"/>
      <c r="BA684" s="133"/>
    </row>
    <row r="685" spans="1:55">
      <c r="A685" s="115">
        <f>输入错误检查!B684+_xlfn.IFS(K685="",0,K685=0,0,K685=1,1)</f>
        <v>0</v>
      </c>
      <c r="C685" s="125" t="str">
        <f>IF(原始数据!B685="","",原始数据!B685)</f>
        <v/>
      </c>
      <c r="D685" s="125" t="str">
        <f>IF(原始数据!C685="","",原始数据!C685)</f>
        <v/>
      </c>
      <c r="E685" s="125" t="str">
        <f>IF(原始数据!D685="","",原始数据!D685)</f>
        <v/>
      </c>
      <c r="F685" s="125" t="str">
        <f>IF(原始数据!E685="","",原始数据!E685)</f>
        <v/>
      </c>
      <c r="G685" s="125" t="str">
        <f>IF(原始数据!F685="","",原始数据!F685)</f>
        <v/>
      </c>
      <c r="H685" s="125" t="str">
        <f>IF(原始数据!G685="","",原始数据!G685)</f>
        <v>加</v>
      </c>
      <c r="I685" s="125" t="str">
        <f>原始数据!J685</f>
        <v/>
      </c>
      <c r="J685" s="125" t="str">
        <f>IF((原始数据!V685)="","",4-原始数据!V685)</f>
        <v/>
      </c>
      <c r="K685" s="125" t="str">
        <f t="shared" si="22"/>
        <v/>
      </c>
      <c r="L685" s="125">
        <f t="shared" si="23"/>
        <v>0</v>
      </c>
      <c r="M685" s="126" t="str">
        <f>IF(I685="","",_xlfn.XLOOKUP($I685,各类选项!$N$2:$N$22,各类选项!O$2:O$22))</f>
        <v/>
      </c>
      <c r="N685" s="126"/>
      <c r="O685" s="127"/>
      <c r="P685" s="128"/>
      <c r="Q685" s="128"/>
      <c r="R685" s="128"/>
      <c r="S685" s="128"/>
      <c r="T685" s="128"/>
      <c r="U685" s="126" t="str">
        <f>IF(I685="","",_xlfn.XLOOKUP($I685,各类选项!$N$2:$N$22,各类选项!P$2:P$22))</f>
        <v/>
      </c>
      <c r="V685" s="126"/>
      <c r="W685" s="129"/>
      <c r="X685" s="130"/>
      <c r="Y685" s="130"/>
      <c r="Z685" s="130"/>
      <c r="AA685" s="130"/>
      <c r="AB685" s="130"/>
      <c r="AC685" s="126" t="str">
        <f>IF(I685="","",_xlfn.XLOOKUP($I685,各类选项!$N$2:$N$22,各类选项!Q$2:Q$22))</f>
        <v/>
      </c>
      <c r="AD685" s="126"/>
      <c r="AE685" s="127"/>
      <c r="AF685" s="128"/>
      <c r="AG685" s="128"/>
      <c r="AH685" s="128"/>
      <c r="AI685" s="128"/>
      <c r="AJ685" s="128"/>
      <c r="AK685" s="126" t="str">
        <f>IF(I685="","",_xlfn.XLOOKUP($I685,各类选项!$N$2:$N$22,各类选项!R$2:R$22))</f>
        <v/>
      </c>
      <c r="AL685" s="126"/>
      <c r="AM685" s="129"/>
      <c r="AN685" s="130"/>
      <c r="AO685" s="130"/>
      <c r="AP685" s="130"/>
      <c r="AQ685" s="130"/>
      <c r="AR685" s="130"/>
      <c r="AS685" s="126" t="str">
        <f>IF(原始数据!L685="","",原始数据!L685)</f>
        <v/>
      </c>
      <c r="AT685" s="126" t="str">
        <f>IF(原始数据!AZ685="","",原始数据!AZ685)</f>
        <v/>
      </c>
      <c r="AU685" s="131"/>
      <c r="AV685" s="131"/>
      <c r="AW685" s="131"/>
      <c r="AX685" s="131"/>
      <c r="AY685" s="132"/>
      <c r="AZ685" s="133"/>
      <c r="BA685" s="133"/>
    </row>
    <row r="686" spans="1:55">
      <c r="A686" s="115">
        <f>输入错误检查!B685+_xlfn.IFS(K686="",0,K686=0,0,K686=1,1)</f>
        <v>0</v>
      </c>
      <c r="C686" s="125" t="str">
        <f>IF(原始数据!B686="","",原始数据!B686)</f>
        <v/>
      </c>
      <c r="D686" s="125" t="str">
        <f>IF(原始数据!C686="","",原始数据!C686)</f>
        <v/>
      </c>
      <c r="E686" s="125" t="str">
        <f>IF(原始数据!D686="","",原始数据!D686)</f>
        <v/>
      </c>
      <c r="F686" s="125" t="str">
        <f>IF(原始数据!E686="","",原始数据!E686)</f>
        <v/>
      </c>
      <c r="G686" s="125" t="str">
        <f>IF(原始数据!F686="","",原始数据!F686)</f>
        <v/>
      </c>
      <c r="H686" s="125" t="str">
        <f>IF(原始数据!G686="","",原始数据!G686)</f>
        <v>加</v>
      </c>
      <c r="I686" s="125" t="str">
        <f>原始数据!J686</f>
        <v/>
      </c>
      <c r="J686" s="125" t="str">
        <f>IF((原始数据!V686)="","",4-原始数据!V686)</f>
        <v/>
      </c>
      <c r="K686" s="125" t="str">
        <f t="shared" si="22"/>
        <v/>
      </c>
      <c r="L686" s="125">
        <f t="shared" si="23"/>
        <v>0</v>
      </c>
      <c r="M686" s="126" t="str">
        <f>IF(I686="","",_xlfn.XLOOKUP($I686,各类选项!$N$2:$N$22,各类选项!O$2:O$22))</f>
        <v/>
      </c>
      <c r="N686" s="126"/>
      <c r="O686" s="127"/>
      <c r="P686" s="128"/>
      <c r="Q686" s="128"/>
      <c r="R686" s="128"/>
      <c r="S686" s="128"/>
      <c r="T686" s="128"/>
      <c r="U686" s="126" t="str">
        <f>IF(I686="","",_xlfn.XLOOKUP($I686,各类选项!$N$2:$N$22,各类选项!P$2:P$22))</f>
        <v/>
      </c>
      <c r="V686" s="126"/>
      <c r="W686" s="129"/>
      <c r="X686" s="130"/>
      <c r="Y686" s="130"/>
      <c r="Z686" s="130"/>
      <c r="AA686" s="130"/>
      <c r="AB686" s="130"/>
      <c r="AC686" s="126" t="str">
        <f>IF(I686="","",_xlfn.XLOOKUP($I686,各类选项!$N$2:$N$22,各类选项!Q$2:Q$22))</f>
        <v/>
      </c>
      <c r="AD686" s="126"/>
      <c r="AE686" s="127"/>
      <c r="AF686" s="128"/>
      <c r="AG686" s="128"/>
      <c r="AH686" s="128"/>
      <c r="AI686" s="128"/>
      <c r="AJ686" s="128"/>
      <c r="AK686" s="126" t="str">
        <f>IF(I686="","",_xlfn.XLOOKUP($I686,各类选项!$N$2:$N$22,各类选项!R$2:R$22))</f>
        <v/>
      </c>
      <c r="AL686" s="126"/>
      <c r="AM686" s="129"/>
      <c r="AN686" s="130"/>
      <c r="AO686" s="130"/>
      <c r="AP686" s="130"/>
      <c r="AQ686" s="130"/>
      <c r="AR686" s="130"/>
      <c r="AS686" s="126" t="str">
        <f>IF(原始数据!L686="","",原始数据!L686)</f>
        <v/>
      </c>
      <c r="AT686" s="126" t="str">
        <f>IF(原始数据!AZ686="","",原始数据!AZ686)</f>
        <v/>
      </c>
      <c r="AU686" s="131"/>
      <c r="AV686" s="131"/>
      <c r="AW686" s="131"/>
      <c r="AX686" s="131"/>
      <c r="AY686" s="132"/>
      <c r="AZ686" s="133"/>
      <c r="BA686" s="133"/>
    </row>
    <row r="687" spans="1:55">
      <c r="A687" s="115">
        <f>输入错误检查!B686+_xlfn.IFS(K687="",0,K687=0,0,K687=1,1)</f>
        <v>0</v>
      </c>
      <c r="C687" s="125" t="str">
        <f>IF(原始数据!B687="","",原始数据!B687)</f>
        <v/>
      </c>
      <c r="D687" s="125" t="str">
        <f>IF(原始数据!C687="","",原始数据!C687)</f>
        <v/>
      </c>
      <c r="E687" s="125" t="str">
        <f>IF(原始数据!D687="","",原始数据!D687)</f>
        <v/>
      </c>
      <c r="F687" s="125" t="str">
        <f>IF(原始数据!E687="","",原始数据!E687)</f>
        <v/>
      </c>
      <c r="G687" s="125" t="str">
        <f>IF(原始数据!F687="","",原始数据!F687)</f>
        <v/>
      </c>
      <c r="H687" s="125">
        <f>IF(原始数据!G687="","",原始数据!G687)</f>
        <v>1</v>
      </c>
      <c r="I687" s="125" t="str">
        <f>原始数据!J687</f>
        <v/>
      </c>
      <c r="J687" s="125" t="str">
        <f>IF((原始数据!V687)="","",4-原始数据!V687)</f>
        <v/>
      </c>
      <c r="K687" s="125" t="str">
        <f t="shared" si="22"/>
        <v/>
      </c>
      <c r="L687" s="125">
        <f t="shared" si="23"/>
        <v>0</v>
      </c>
      <c r="M687" s="126" t="str">
        <f>IF(I687="","",_xlfn.XLOOKUP($I687,各类选项!$N$2:$N$22,各类选项!O$2:O$22))</f>
        <v/>
      </c>
      <c r="N687" s="139"/>
      <c r="O687" s="129"/>
      <c r="P687" s="130"/>
      <c r="Q687" s="130"/>
      <c r="R687" s="130"/>
      <c r="S687" s="130"/>
      <c r="T687" s="130"/>
      <c r="U687" s="126" t="str">
        <f>IF(I687="","",_xlfn.XLOOKUP($I687,各类选项!$N$2:$N$22,各类选项!P$2:P$22))</f>
        <v/>
      </c>
      <c r="V687" s="139"/>
      <c r="W687" s="127"/>
      <c r="X687" s="128"/>
      <c r="Y687" s="128"/>
      <c r="Z687" s="128"/>
      <c r="AA687" s="128"/>
      <c r="AB687" s="128"/>
      <c r="AC687" s="126" t="str">
        <f>IF(I687="","",_xlfn.XLOOKUP($I687,各类选项!$N$2:$N$22,各类选项!Q$2:Q$22))</f>
        <v/>
      </c>
      <c r="AD687" s="139"/>
      <c r="AE687" s="129"/>
      <c r="AF687" s="130"/>
      <c r="AG687" s="130"/>
      <c r="AH687" s="130"/>
      <c r="AI687" s="130"/>
      <c r="AJ687" s="130"/>
      <c r="AK687" s="126" t="str">
        <f>IF(I687="","",_xlfn.XLOOKUP($I687,各类选项!$N$2:$N$22,各类选项!R$2:R$22))</f>
        <v/>
      </c>
      <c r="AL687" s="139"/>
      <c r="AM687" s="127"/>
      <c r="AN687" s="128"/>
      <c r="AO687" s="128"/>
      <c r="AP687" s="128"/>
      <c r="AQ687" s="128"/>
      <c r="AR687" s="128"/>
      <c r="AS687" s="126" t="str">
        <f>IF(原始数据!L687="","",原始数据!L687)</f>
        <v/>
      </c>
      <c r="AT687" s="126" t="str">
        <f>IF(原始数据!AZ687="","",原始数据!AZ687)</f>
        <v/>
      </c>
      <c r="AU687" s="137"/>
      <c r="AV687" s="137"/>
      <c r="AW687" s="137"/>
      <c r="AX687" s="137"/>
      <c r="AY687" s="138"/>
      <c r="AZ687" s="133"/>
      <c r="BA687" s="133"/>
      <c r="BB687" s="134"/>
      <c r="BC687" s="134"/>
    </row>
    <row r="688" spans="1:55">
      <c r="A688" s="115">
        <f>输入错误检查!B687+_xlfn.IFS(K688="",0,K688=0,0,K688=1,1)</f>
        <v>0</v>
      </c>
      <c r="C688" s="125" t="str">
        <f>IF(原始数据!B688="","",原始数据!B688)</f>
        <v/>
      </c>
      <c r="D688" s="125" t="str">
        <f>IF(原始数据!C688="","",原始数据!C688)</f>
        <v/>
      </c>
      <c r="E688" s="125" t="str">
        <f>IF(原始数据!D688="","",原始数据!D688)</f>
        <v/>
      </c>
      <c r="F688" s="125" t="str">
        <f>IF(原始数据!E688="","",原始数据!E688)</f>
        <v/>
      </c>
      <c r="G688" s="125" t="str">
        <f>IF(原始数据!F688="","",原始数据!F688)</f>
        <v/>
      </c>
      <c r="H688" s="125">
        <f>IF(原始数据!G688="","",原始数据!G688)</f>
        <v>1</v>
      </c>
      <c r="I688" s="125" t="str">
        <f>原始数据!J688</f>
        <v/>
      </c>
      <c r="J688" s="125" t="str">
        <f>IF((原始数据!V688)="","",4-原始数据!V688)</f>
        <v/>
      </c>
      <c r="K688" s="125" t="str">
        <f t="shared" si="22"/>
        <v/>
      </c>
      <c r="L688" s="125">
        <f t="shared" si="23"/>
        <v>0</v>
      </c>
      <c r="M688" s="126" t="str">
        <f>IF(I688="","",_xlfn.XLOOKUP($I688,各类选项!$N$2:$N$22,各类选项!O$2:O$22))</f>
        <v/>
      </c>
      <c r="N688" s="139"/>
      <c r="O688" s="129"/>
      <c r="P688" s="130"/>
      <c r="Q688" s="130"/>
      <c r="R688" s="130"/>
      <c r="S688" s="130"/>
      <c r="T688" s="130"/>
      <c r="U688" s="126" t="str">
        <f>IF(I688="","",_xlfn.XLOOKUP($I688,各类选项!$N$2:$N$22,各类选项!P$2:P$22))</f>
        <v/>
      </c>
      <c r="V688" s="139"/>
      <c r="W688" s="127"/>
      <c r="X688" s="128"/>
      <c r="Y688" s="128"/>
      <c r="Z688" s="128"/>
      <c r="AA688" s="128"/>
      <c r="AB688" s="128"/>
      <c r="AC688" s="126" t="str">
        <f>IF(I688="","",_xlfn.XLOOKUP($I688,各类选项!$N$2:$N$22,各类选项!Q$2:Q$22))</f>
        <v/>
      </c>
      <c r="AD688" s="139"/>
      <c r="AE688" s="129"/>
      <c r="AF688" s="130"/>
      <c r="AG688" s="130"/>
      <c r="AH688" s="130"/>
      <c r="AI688" s="130"/>
      <c r="AJ688" s="130"/>
      <c r="AK688" s="126" t="str">
        <f>IF(I688="","",_xlfn.XLOOKUP($I688,各类选项!$N$2:$N$22,各类选项!R$2:R$22))</f>
        <v/>
      </c>
      <c r="AL688" s="139"/>
      <c r="AM688" s="127"/>
      <c r="AN688" s="128"/>
      <c r="AO688" s="128"/>
      <c r="AP688" s="128"/>
      <c r="AQ688" s="128"/>
      <c r="AR688" s="128"/>
      <c r="AS688" s="126" t="str">
        <f>IF(原始数据!L688="","",原始数据!L688)</f>
        <v/>
      </c>
      <c r="AT688" s="126" t="str">
        <f>IF(原始数据!AZ688="","",原始数据!AZ688)</f>
        <v/>
      </c>
      <c r="AU688" s="137"/>
      <c r="AV688" s="137"/>
      <c r="AW688" s="137"/>
      <c r="AX688" s="137"/>
      <c r="AY688" s="138"/>
      <c r="AZ688" s="133"/>
      <c r="BA688" s="133"/>
      <c r="BB688" s="95"/>
      <c r="BC688" s="95"/>
    </row>
    <row r="689" spans="1:55">
      <c r="A689" s="115">
        <f>输入错误检查!B688+_xlfn.IFS(K689="",0,K689=0,0,K689=1,1)</f>
        <v>0</v>
      </c>
      <c r="C689" s="125" t="str">
        <f>IF(原始数据!B689="","",原始数据!B689)</f>
        <v/>
      </c>
      <c r="D689" s="125" t="str">
        <f>IF(原始数据!C689="","",原始数据!C689)</f>
        <v/>
      </c>
      <c r="E689" s="125" t="str">
        <f>IF(原始数据!D689="","",原始数据!D689)</f>
        <v/>
      </c>
      <c r="F689" s="125" t="str">
        <f>IF(原始数据!E689="","",原始数据!E689)</f>
        <v/>
      </c>
      <c r="G689" s="125" t="str">
        <f>IF(原始数据!F689="","",原始数据!F689)</f>
        <v/>
      </c>
      <c r="H689" s="125">
        <f>IF(原始数据!G689="","",原始数据!G689)</f>
        <v>2</v>
      </c>
      <c r="I689" s="125" t="str">
        <f>原始数据!J689</f>
        <v/>
      </c>
      <c r="J689" s="125" t="str">
        <f>IF((原始数据!V689)="","",4-原始数据!V689)</f>
        <v/>
      </c>
      <c r="K689" s="125" t="str">
        <f t="shared" si="22"/>
        <v/>
      </c>
      <c r="L689" s="125">
        <f t="shared" si="23"/>
        <v>0</v>
      </c>
      <c r="M689" s="126" t="str">
        <f>IF(I689="","",_xlfn.XLOOKUP($I689,各类选项!$N$2:$N$22,各类选项!O$2:O$22))</f>
        <v/>
      </c>
      <c r="N689" s="139"/>
      <c r="O689" s="129"/>
      <c r="P689" s="130"/>
      <c r="Q689" s="130"/>
      <c r="R689" s="130"/>
      <c r="S689" s="130"/>
      <c r="T689" s="130"/>
      <c r="U689" s="126" t="str">
        <f>IF(I689="","",_xlfn.XLOOKUP($I689,各类选项!$N$2:$N$22,各类选项!P$2:P$22))</f>
        <v/>
      </c>
      <c r="V689" s="139"/>
      <c r="W689" s="127"/>
      <c r="X689" s="128"/>
      <c r="Y689" s="128"/>
      <c r="Z689" s="128"/>
      <c r="AA689" s="128"/>
      <c r="AB689" s="128"/>
      <c r="AC689" s="126" t="str">
        <f>IF(I689="","",_xlfn.XLOOKUP($I689,各类选项!$N$2:$N$22,各类选项!Q$2:Q$22))</f>
        <v/>
      </c>
      <c r="AD689" s="139"/>
      <c r="AE689" s="129"/>
      <c r="AF689" s="130"/>
      <c r="AG689" s="130"/>
      <c r="AH689" s="130"/>
      <c r="AI689" s="130"/>
      <c r="AJ689" s="130"/>
      <c r="AK689" s="126" t="str">
        <f>IF(I689="","",_xlfn.XLOOKUP($I689,各类选项!$N$2:$N$22,各类选项!R$2:R$22))</f>
        <v/>
      </c>
      <c r="AL689" s="139"/>
      <c r="AM689" s="127"/>
      <c r="AN689" s="128"/>
      <c r="AO689" s="128"/>
      <c r="AP689" s="128"/>
      <c r="AQ689" s="128"/>
      <c r="AR689" s="128"/>
      <c r="AS689" s="126" t="str">
        <f>IF(原始数据!L689="","",原始数据!L689)</f>
        <v/>
      </c>
      <c r="AT689" s="126" t="str">
        <f>IF(原始数据!AZ689="","",原始数据!AZ689)</f>
        <v/>
      </c>
      <c r="AU689" s="137"/>
      <c r="AV689" s="137"/>
      <c r="AW689" s="137"/>
      <c r="AX689" s="137"/>
      <c r="AY689" s="138"/>
      <c r="AZ689" s="133"/>
      <c r="BA689" s="133"/>
      <c r="BB689" s="95"/>
      <c r="BC689" s="95"/>
    </row>
    <row r="690" spans="1:55">
      <c r="A690" s="115">
        <f>输入错误检查!B689+_xlfn.IFS(K690="",0,K690=0,0,K690=1,1)</f>
        <v>0</v>
      </c>
      <c r="C690" s="125" t="str">
        <f>IF(原始数据!B690="","",原始数据!B690)</f>
        <v/>
      </c>
      <c r="D690" s="125" t="str">
        <f>IF(原始数据!C690="","",原始数据!C690)</f>
        <v/>
      </c>
      <c r="E690" s="125" t="str">
        <f>IF(原始数据!D690="","",原始数据!D690)</f>
        <v/>
      </c>
      <c r="F690" s="125" t="str">
        <f>IF(原始数据!E690="","",原始数据!E690)</f>
        <v/>
      </c>
      <c r="G690" s="125" t="str">
        <f>IF(原始数据!F690="","",原始数据!F690)</f>
        <v/>
      </c>
      <c r="H690" s="125">
        <f>IF(原始数据!G690="","",原始数据!G690)</f>
        <v>2</v>
      </c>
      <c r="I690" s="125" t="str">
        <f>原始数据!J690</f>
        <v/>
      </c>
      <c r="J690" s="125" t="str">
        <f>IF((原始数据!V690)="","",4-原始数据!V690)</f>
        <v/>
      </c>
      <c r="K690" s="125" t="str">
        <f t="shared" si="22"/>
        <v/>
      </c>
      <c r="L690" s="125">
        <f t="shared" si="23"/>
        <v>0</v>
      </c>
      <c r="M690" s="126" t="str">
        <f>IF(I690="","",_xlfn.XLOOKUP($I690,各类选项!$N$2:$N$22,各类选项!O$2:O$22))</f>
        <v/>
      </c>
      <c r="N690" s="139"/>
      <c r="O690" s="129"/>
      <c r="P690" s="130"/>
      <c r="Q690" s="130"/>
      <c r="R690" s="130"/>
      <c r="S690" s="130"/>
      <c r="T690" s="130"/>
      <c r="U690" s="126" t="str">
        <f>IF(I690="","",_xlfn.XLOOKUP($I690,各类选项!$N$2:$N$22,各类选项!P$2:P$22))</f>
        <v/>
      </c>
      <c r="V690" s="139"/>
      <c r="W690" s="127"/>
      <c r="X690" s="128"/>
      <c r="Y690" s="128"/>
      <c r="Z690" s="128"/>
      <c r="AA690" s="128"/>
      <c r="AB690" s="128"/>
      <c r="AC690" s="126" t="str">
        <f>IF(I690="","",_xlfn.XLOOKUP($I690,各类选项!$N$2:$N$22,各类选项!Q$2:Q$22))</f>
        <v/>
      </c>
      <c r="AD690" s="139"/>
      <c r="AE690" s="129"/>
      <c r="AF690" s="130"/>
      <c r="AG690" s="130"/>
      <c r="AH690" s="130"/>
      <c r="AI690" s="130"/>
      <c r="AJ690" s="130"/>
      <c r="AK690" s="126" t="str">
        <f>IF(I690="","",_xlfn.XLOOKUP($I690,各类选项!$N$2:$N$22,各类选项!R$2:R$22))</f>
        <v/>
      </c>
      <c r="AL690" s="139"/>
      <c r="AM690" s="127"/>
      <c r="AN690" s="128"/>
      <c r="AO690" s="128"/>
      <c r="AP690" s="128"/>
      <c r="AQ690" s="128"/>
      <c r="AR690" s="128"/>
      <c r="AS690" s="126" t="str">
        <f>IF(原始数据!L690="","",原始数据!L690)</f>
        <v/>
      </c>
      <c r="AT690" s="126" t="str">
        <f>IF(原始数据!AZ690="","",原始数据!AZ690)</f>
        <v/>
      </c>
      <c r="AU690" s="137"/>
      <c r="AV690" s="137"/>
      <c r="AW690" s="137"/>
      <c r="AX690" s="137"/>
      <c r="AY690" s="138"/>
      <c r="AZ690" s="133"/>
      <c r="BA690" s="133"/>
      <c r="BB690" s="95"/>
      <c r="BC690" s="95"/>
    </row>
    <row r="691" spans="1:55">
      <c r="A691" s="115">
        <f>输入错误检查!B690+_xlfn.IFS(K691="",0,K691=0,0,K691=1,1)</f>
        <v>0</v>
      </c>
      <c r="C691" s="125" t="str">
        <f>IF(原始数据!B691="","",原始数据!B691)</f>
        <v/>
      </c>
      <c r="D691" s="125" t="str">
        <f>IF(原始数据!C691="","",原始数据!C691)</f>
        <v/>
      </c>
      <c r="E691" s="125" t="str">
        <f>IF(原始数据!D691="","",原始数据!D691)</f>
        <v/>
      </c>
      <c r="F691" s="125" t="str">
        <f>IF(原始数据!E691="","",原始数据!E691)</f>
        <v/>
      </c>
      <c r="G691" s="125" t="str">
        <f>IF(原始数据!F691="","",原始数据!F691)</f>
        <v/>
      </c>
      <c r="H691" s="125">
        <f>IF(原始数据!G691="","",原始数据!G691)</f>
        <v>3</v>
      </c>
      <c r="I691" s="125" t="str">
        <f>原始数据!J691</f>
        <v/>
      </c>
      <c r="J691" s="125" t="str">
        <f>IF((原始数据!V691)="","",4-原始数据!V691)</f>
        <v/>
      </c>
      <c r="K691" s="125" t="str">
        <f t="shared" si="22"/>
        <v/>
      </c>
      <c r="L691" s="125">
        <f t="shared" si="23"/>
        <v>0</v>
      </c>
      <c r="M691" s="126" t="str">
        <f>IF(I691="","",_xlfn.XLOOKUP($I691,各类选项!$N$2:$N$22,各类选项!O$2:O$22))</f>
        <v/>
      </c>
      <c r="N691" s="139"/>
      <c r="O691" s="129"/>
      <c r="P691" s="130"/>
      <c r="Q691" s="130"/>
      <c r="R691" s="130"/>
      <c r="S691" s="130"/>
      <c r="T691" s="130"/>
      <c r="U691" s="126" t="str">
        <f>IF(I691="","",_xlfn.XLOOKUP($I691,各类选项!$N$2:$N$22,各类选项!P$2:P$22))</f>
        <v/>
      </c>
      <c r="V691" s="139"/>
      <c r="W691" s="127"/>
      <c r="X691" s="128"/>
      <c r="Y691" s="128"/>
      <c r="Z691" s="128"/>
      <c r="AA691" s="128"/>
      <c r="AB691" s="128"/>
      <c r="AC691" s="126" t="str">
        <f>IF(I691="","",_xlfn.XLOOKUP($I691,各类选项!$N$2:$N$22,各类选项!Q$2:Q$22))</f>
        <v/>
      </c>
      <c r="AD691" s="139"/>
      <c r="AE691" s="129"/>
      <c r="AF691" s="130"/>
      <c r="AG691" s="130"/>
      <c r="AH691" s="130"/>
      <c r="AI691" s="130"/>
      <c r="AJ691" s="130"/>
      <c r="AK691" s="126" t="str">
        <f>IF(I691="","",_xlfn.XLOOKUP($I691,各类选项!$N$2:$N$22,各类选项!R$2:R$22))</f>
        <v/>
      </c>
      <c r="AL691" s="139"/>
      <c r="AM691" s="127"/>
      <c r="AN691" s="128"/>
      <c r="AO691" s="128"/>
      <c r="AP691" s="128"/>
      <c r="AQ691" s="128"/>
      <c r="AR691" s="128"/>
      <c r="AS691" s="126" t="str">
        <f>IF(原始数据!L691="","",原始数据!L691)</f>
        <v/>
      </c>
      <c r="AT691" s="126" t="str">
        <f>IF(原始数据!AZ691="","",原始数据!AZ691)</f>
        <v/>
      </c>
      <c r="AU691" s="137"/>
      <c r="AV691" s="137"/>
      <c r="AW691" s="137"/>
      <c r="AX691" s="137"/>
      <c r="AY691" s="138"/>
      <c r="AZ691" s="133"/>
      <c r="BA691" s="133"/>
      <c r="BB691" s="95"/>
      <c r="BC691" s="95"/>
    </row>
    <row r="692" spans="1:55">
      <c r="A692" s="115">
        <f>输入错误检查!B691+_xlfn.IFS(K692="",0,K692=0,0,K692=1,1)</f>
        <v>0</v>
      </c>
      <c r="C692" s="125" t="str">
        <f>IF(原始数据!B692="","",原始数据!B692)</f>
        <v/>
      </c>
      <c r="D692" s="125" t="str">
        <f>IF(原始数据!C692="","",原始数据!C692)</f>
        <v/>
      </c>
      <c r="E692" s="125" t="str">
        <f>IF(原始数据!D692="","",原始数据!D692)</f>
        <v/>
      </c>
      <c r="F692" s="125" t="str">
        <f>IF(原始数据!E692="","",原始数据!E692)</f>
        <v/>
      </c>
      <c r="G692" s="125" t="str">
        <f>IF(原始数据!F692="","",原始数据!F692)</f>
        <v/>
      </c>
      <c r="H692" s="125">
        <f>IF(原始数据!G692="","",原始数据!G692)</f>
        <v>3</v>
      </c>
      <c r="I692" s="125" t="str">
        <f>原始数据!J692</f>
        <v/>
      </c>
      <c r="J692" s="125" t="str">
        <f>IF((原始数据!V692)="","",4-原始数据!V692)</f>
        <v/>
      </c>
      <c r="K692" s="125" t="str">
        <f t="shared" si="22"/>
        <v/>
      </c>
      <c r="L692" s="125">
        <f t="shared" si="23"/>
        <v>0</v>
      </c>
      <c r="M692" s="126" t="str">
        <f>IF(I692="","",_xlfn.XLOOKUP($I692,各类选项!$N$2:$N$22,各类选项!O$2:O$22))</f>
        <v/>
      </c>
      <c r="N692" s="139"/>
      <c r="O692" s="129"/>
      <c r="P692" s="130"/>
      <c r="Q692" s="130"/>
      <c r="R692" s="130"/>
      <c r="S692" s="130"/>
      <c r="T692" s="130"/>
      <c r="U692" s="126" t="str">
        <f>IF(I692="","",_xlfn.XLOOKUP($I692,各类选项!$N$2:$N$22,各类选项!P$2:P$22))</f>
        <v/>
      </c>
      <c r="V692" s="139"/>
      <c r="W692" s="127"/>
      <c r="X692" s="128"/>
      <c r="Y692" s="128"/>
      <c r="Z692" s="128"/>
      <c r="AA692" s="128"/>
      <c r="AB692" s="128"/>
      <c r="AC692" s="126" t="str">
        <f>IF(I692="","",_xlfn.XLOOKUP($I692,各类选项!$N$2:$N$22,各类选项!Q$2:Q$22))</f>
        <v/>
      </c>
      <c r="AD692" s="139"/>
      <c r="AE692" s="129"/>
      <c r="AF692" s="130"/>
      <c r="AG692" s="130"/>
      <c r="AH692" s="130"/>
      <c r="AI692" s="130"/>
      <c r="AJ692" s="130"/>
      <c r="AK692" s="126" t="str">
        <f>IF(I692="","",_xlfn.XLOOKUP($I692,各类选项!$N$2:$N$22,各类选项!R$2:R$22))</f>
        <v/>
      </c>
      <c r="AL692" s="139"/>
      <c r="AM692" s="127"/>
      <c r="AN692" s="128"/>
      <c r="AO692" s="128"/>
      <c r="AP692" s="128"/>
      <c r="AQ692" s="128"/>
      <c r="AR692" s="128"/>
      <c r="AS692" s="126" t="str">
        <f>IF(原始数据!L692="","",原始数据!L692)</f>
        <v/>
      </c>
      <c r="AT692" s="126" t="str">
        <f>IF(原始数据!AZ692="","",原始数据!AZ692)</f>
        <v/>
      </c>
      <c r="AU692" s="137"/>
      <c r="AV692" s="137"/>
      <c r="AW692" s="137"/>
      <c r="AX692" s="137"/>
      <c r="AY692" s="138"/>
      <c r="AZ692" s="133"/>
      <c r="BA692" s="133"/>
      <c r="BB692" s="95"/>
      <c r="BC692" s="95"/>
    </row>
    <row r="693" spans="1:55">
      <c r="A693" s="115">
        <f>输入错误检查!B692+_xlfn.IFS(K693="",0,K693=0,0,K693=1,1)</f>
        <v>0</v>
      </c>
      <c r="C693" s="125" t="str">
        <f>IF(原始数据!B693="","",原始数据!B693)</f>
        <v/>
      </c>
      <c r="D693" s="125" t="str">
        <f>IF(原始数据!C693="","",原始数据!C693)</f>
        <v/>
      </c>
      <c r="E693" s="125" t="str">
        <f>IF(原始数据!D693="","",原始数据!D693)</f>
        <v/>
      </c>
      <c r="F693" s="125" t="str">
        <f>IF(原始数据!E693="","",原始数据!E693)</f>
        <v/>
      </c>
      <c r="G693" s="125" t="str">
        <f>IF(原始数据!F693="","",原始数据!F693)</f>
        <v/>
      </c>
      <c r="H693" s="125">
        <f>IF(原始数据!G693="","",原始数据!G693)</f>
        <v>4</v>
      </c>
      <c r="I693" s="125" t="str">
        <f>原始数据!J693</f>
        <v/>
      </c>
      <c r="J693" s="125" t="str">
        <f>IF((原始数据!V693)="","",4-原始数据!V693)</f>
        <v/>
      </c>
      <c r="K693" s="125" t="str">
        <f t="shared" si="22"/>
        <v/>
      </c>
      <c r="L693" s="125">
        <f t="shared" si="23"/>
        <v>0</v>
      </c>
      <c r="M693" s="126" t="str">
        <f>IF(I693="","",_xlfn.XLOOKUP($I693,各类选项!$N$2:$N$22,各类选项!O$2:O$22))</f>
        <v/>
      </c>
      <c r="N693" s="139"/>
      <c r="O693" s="129"/>
      <c r="P693" s="130"/>
      <c r="Q693" s="130"/>
      <c r="R693" s="130"/>
      <c r="S693" s="130"/>
      <c r="T693" s="130"/>
      <c r="U693" s="126" t="str">
        <f>IF(I693="","",_xlfn.XLOOKUP($I693,各类选项!$N$2:$N$22,各类选项!P$2:P$22))</f>
        <v/>
      </c>
      <c r="V693" s="139"/>
      <c r="W693" s="127"/>
      <c r="X693" s="128"/>
      <c r="Y693" s="128"/>
      <c r="Z693" s="128"/>
      <c r="AA693" s="128"/>
      <c r="AB693" s="128"/>
      <c r="AC693" s="126" t="str">
        <f>IF(I693="","",_xlfn.XLOOKUP($I693,各类选项!$N$2:$N$22,各类选项!Q$2:Q$22))</f>
        <v/>
      </c>
      <c r="AD693" s="139"/>
      <c r="AE693" s="129"/>
      <c r="AF693" s="130"/>
      <c r="AG693" s="130"/>
      <c r="AH693" s="130"/>
      <c r="AI693" s="130"/>
      <c r="AJ693" s="130"/>
      <c r="AK693" s="126" t="str">
        <f>IF(I693="","",_xlfn.XLOOKUP($I693,各类选项!$N$2:$N$22,各类选项!R$2:R$22))</f>
        <v/>
      </c>
      <c r="AL693" s="139"/>
      <c r="AM693" s="127"/>
      <c r="AN693" s="128"/>
      <c r="AO693" s="128"/>
      <c r="AP693" s="128"/>
      <c r="AQ693" s="128"/>
      <c r="AR693" s="128"/>
      <c r="AS693" s="126" t="str">
        <f>IF(原始数据!L693="","",原始数据!L693)</f>
        <v/>
      </c>
      <c r="AT693" s="126" t="str">
        <f>IF(原始数据!AZ693="","",原始数据!AZ693)</f>
        <v/>
      </c>
      <c r="AU693" s="137"/>
      <c r="AV693" s="137"/>
      <c r="AW693" s="137"/>
      <c r="AX693" s="137"/>
      <c r="AY693" s="138"/>
      <c r="AZ693" s="133"/>
      <c r="BA693" s="133"/>
      <c r="BB693" s="95"/>
      <c r="BC693" s="95"/>
    </row>
    <row r="694" spans="1:55">
      <c r="A694" s="115">
        <f>输入错误检查!B693+_xlfn.IFS(K694="",0,K694=0,0,K694=1,1)</f>
        <v>0</v>
      </c>
      <c r="C694" s="125" t="str">
        <f>IF(原始数据!B694="","",原始数据!B694)</f>
        <v/>
      </c>
      <c r="D694" s="125" t="str">
        <f>IF(原始数据!C694="","",原始数据!C694)</f>
        <v/>
      </c>
      <c r="E694" s="125" t="str">
        <f>IF(原始数据!D694="","",原始数据!D694)</f>
        <v/>
      </c>
      <c r="F694" s="125" t="str">
        <f>IF(原始数据!E694="","",原始数据!E694)</f>
        <v/>
      </c>
      <c r="G694" s="125" t="str">
        <f>IF(原始数据!F694="","",原始数据!F694)</f>
        <v/>
      </c>
      <c r="H694" s="125">
        <f>IF(原始数据!G694="","",原始数据!G694)</f>
        <v>4</v>
      </c>
      <c r="I694" s="125" t="str">
        <f>原始数据!J694</f>
        <v/>
      </c>
      <c r="J694" s="125" t="str">
        <f>IF((原始数据!V694)="","",4-原始数据!V694)</f>
        <v/>
      </c>
      <c r="K694" s="125" t="str">
        <f t="shared" si="22"/>
        <v/>
      </c>
      <c r="L694" s="125">
        <f t="shared" si="23"/>
        <v>0</v>
      </c>
      <c r="M694" s="126" t="str">
        <f>IF(I694="","",_xlfn.XLOOKUP($I694,各类选项!$N$2:$N$22,各类选项!O$2:O$22))</f>
        <v/>
      </c>
      <c r="N694" s="139"/>
      <c r="O694" s="129"/>
      <c r="P694" s="130"/>
      <c r="Q694" s="130"/>
      <c r="R694" s="130"/>
      <c r="S694" s="130"/>
      <c r="T694" s="130"/>
      <c r="U694" s="126" t="str">
        <f>IF(I694="","",_xlfn.XLOOKUP($I694,各类选项!$N$2:$N$22,各类选项!P$2:P$22))</f>
        <v/>
      </c>
      <c r="V694" s="139"/>
      <c r="W694" s="127"/>
      <c r="X694" s="128"/>
      <c r="Y694" s="128"/>
      <c r="Z694" s="128"/>
      <c r="AA694" s="128"/>
      <c r="AB694" s="128"/>
      <c r="AC694" s="126" t="str">
        <f>IF(I694="","",_xlfn.XLOOKUP($I694,各类选项!$N$2:$N$22,各类选项!Q$2:Q$22))</f>
        <v/>
      </c>
      <c r="AD694" s="139"/>
      <c r="AE694" s="129"/>
      <c r="AF694" s="130"/>
      <c r="AG694" s="130"/>
      <c r="AH694" s="130"/>
      <c r="AI694" s="130"/>
      <c r="AJ694" s="130"/>
      <c r="AK694" s="126" t="str">
        <f>IF(I694="","",_xlfn.XLOOKUP($I694,各类选项!$N$2:$N$22,各类选项!R$2:R$22))</f>
        <v/>
      </c>
      <c r="AL694" s="139"/>
      <c r="AM694" s="127"/>
      <c r="AN694" s="128"/>
      <c r="AO694" s="128"/>
      <c r="AP694" s="128"/>
      <c r="AQ694" s="128"/>
      <c r="AR694" s="128"/>
      <c r="AS694" s="126" t="str">
        <f>IF(原始数据!L694="","",原始数据!L694)</f>
        <v/>
      </c>
      <c r="AT694" s="126" t="str">
        <f>IF(原始数据!AZ694="","",原始数据!AZ694)</f>
        <v/>
      </c>
      <c r="AU694" s="137"/>
      <c r="AV694" s="137"/>
      <c r="AW694" s="137"/>
      <c r="AX694" s="137"/>
      <c r="AY694" s="138"/>
      <c r="AZ694" s="133"/>
      <c r="BA694" s="133"/>
      <c r="BB694" s="95"/>
      <c r="BC694" s="95"/>
    </row>
    <row r="695" spans="1:55">
      <c r="A695" s="115">
        <f>输入错误检查!B694+_xlfn.IFS(K695="",0,K695=0,0,K695=1,1)</f>
        <v>0</v>
      </c>
      <c r="C695" s="125" t="str">
        <f>IF(原始数据!B695="","",原始数据!B695)</f>
        <v/>
      </c>
      <c r="D695" s="125" t="str">
        <f>IF(原始数据!C695="","",原始数据!C695)</f>
        <v/>
      </c>
      <c r="E695" s="125" t="str">
        <f>IF(原始数据!D695="","",原始数据!D695)</f>
        <v/>
      </c>
      <c r="F695" s="125" t="str">
        <f>IF(原始数据!E695="","",原始数据!E695)</f>
        <v/>
      </c>
      <c r="G695" s="125" t="str">
        <f>IF(原始数据!F695="","",原始数据!F695)</f>
        <v/>
      </c>
      <c r="H695" s="125">
        <f>IF(原始数据!G695="","",原始数据!G695)</f>
        <v>5</v>
      </c>
      <c r="I695" s="125" t="str">
        <f>原始数据!J695</f>
        <v/>
      </c>
      <c r="J695" s="125" t="str">
        <f>IF((原始数据!V695)="","",4-原始数据!V695)</f>
        <v/>
      </c>
      <c r="K695" s="125" t="str">
        <f t="shared" si="22"/>
        <v/>
      </c>
      <c r="L695" s="125">
        <f t="shared" si="23"/>
        <v>0</v>
      </c>
      <c r="M695" s="126" t="str">
        <f>IF(I695="","",_xlfn.XLOOKUP($I695,各类选项!$N$2:$N$22,各类选项!O$2:O$22))</f>
        <v/>
      </c>
      <c r="N695" s="139"/>
      <c r="O695" s="129"/>
      <c r="P695" s="130"/>
      <c r="Q695" s="130"/>
      <c r="R695" s="130"/>
      <c r="S695" s="130"/>
      <c r="T695" s="130"/>
      <c r="U695" s="126" t="str">
        <f>IF(I695="","",_xlfn.XLOOKUP($I695,各类选项!$N$2:$N$22,各类选项!P$2:P$22))</f>
        <v/>
      </c>
      <c r="V695" s="139"/>
      <c r="W695" s="127"/>
      <c r="X695" s="128"/>
      <c r="Y695" s="128"/>
      <c r="Z695" s="128"/>
      <c r="AA695" s="128"/>
      <c r="AB695" s="128"/>
      <c r="AC695" s="126" t="str">
        <f>IF(I695="","",_xlfn.XLOOKUP($I695,各类选项!$N$2:$N$22,各类选项!Q$2:Q$22))</f>
        <v/>
      </c>
      <c r="AD695" s="139"/>
      <c r="AE695" s="129"/>
      <c r="AF695" s="130"/>
      <c r="AG695" s="130"/>
      <c r="AH695" s="130"/>
      <c r="AI695" s="130"/>
      <c r="AJ695" s="130"/>
      <c r="AK695" s="126" t="str">
        <f>IF(I695="","",_xlfn.XLOOKUP($I695,各类选项!$N$2:$N$22,各类选项!R$2:R$22))</f>
        <v/>
      </c>
      <c r="AL695" s="139"/>
      <c r="AM695" s="127"/>
      <c r="AN695" s="128"/>
      <c r="AO695" s="128"/>
      <c r="AP695" s="128"/>
      <c r="AQ695" s="128"/>
      <c r="AR695" s="128"/>
      <c r="AS695" s="126" t="str">
        <f>IF(原始数据!L695="","",原始数据!L695)</f>
        <v/>
      </c>
      <c r="AT695" s="126" t="str">
        <f>IF(原始数据!AZ695="","",原始数据!AZ695)</f>
        <v/>
      </c>
      <c r="AU695" s="137"/>
      <c r="AV695" s="137"/>
      <c r="AW695" s="137"/>
      <c r="AX695" s="137"/>
      <c r="AY695" s="138"/>
      <c r="AZ695" s="133"/>
      <c r="BA695" s="133"/>
    </row>
    <row r="696" spans="1:55">
      <c r="A696" s="115">
        <f>输入错误检查!B695+_xlfn.IFS(K696="",0,K696=0,0,K696=1,1)</f>
        <v>0</v>
      </c>
      <c r="C696" s="125" t="str">
        <f>IF(原始数据!B696="","",原始数据!B696)</f>
        <v/>
      </c>
      <c r="D696" s="125" t="str">
        <f>IF(原始数据!C696="","",原始数据!C696)</f>
        <v/>
      </c>
      <c r="E696" s="125" t="str">
        <f>IF(原始数据!D696="","",原始数据!D696)</f>
        <v/>
      </c>
      <c r="F696" s="125" t="str">
        <f>IF(原始数据!E696="","",原始数据!E696)</f>
        <v/>
      </c>
      <c r="G696" s="125" t="str">
        <f>IF(原始数据!F696="","",原始数据!F696)</f>
        <v/>
      </c>
      <c r="H696" s="125">
        <f>IF(原始数据!G696="","",原始数据!G696)</f>
        <v>5</v>
      </c>
      <c r="I696" s="125" t="str">
        <f>原始数据!J696</f>
        <v/>
      </c>
      <c r="J696" s="125" t="str">
        <f>IF((原始数据!V696)="","",4-原始数据!V696)</f>
        <v/>
      </c>
      <c r="K696" s="125" t="str">
        <f t="shared" si="22"/>
        <v/>
      </c>
      <c r="L696" s="125">
        <f t="shared" si="23"/>
        <v>0</v>
      </c>
      <c r="M696" s="126" t="str">
        <f>IF(I696="","",_xlfn.XLOOKUP($I696,各类选项!$N$2:$N$22,各类选项!O$2:O$22))</f>
        <v/>
      </c>
      <c r="N696" s="139"/>
      <c r="O696" s="129"/>
      <c r="P696" s="130"/>
      <c r="Q696" s="130"/>
      <c r="R696" s="130"/>
      <c r="S696" s="130"/>
      <c r="T696" s="130"/>
      <c r="U696" s="126" t="str">
        <f>IF(I696="","",_xlfn.XLOOKUP($I696,各类选项!$N$2:$N$22,各类选项!P$2:P$22))</f>
        <v/>
      </c>
      <c r="V696" s="139"/>
      <c r="W696" s="127"/>
      <c r="X696" s="128"/>
      <c r="Y696" s="128"/>
      <c r="Z696" s="128"/>
      <c r="AA696" s="128"/>
      <c r="AB696" s="128"/>
      <c r="AC696" s="126" t="str">
        <f>IF(I696="","",_xlfn.XLOOKUP($I696,各类选项!$N$2:$N$22,各类选项!Q$2:Q$22))</f>
        <v/>
      </c>
      <c r="AD696" s="139"/>
      <c r="AE696" s="129"/>
      <c r="AF696" s="130"/>
      <c r="AG696" s="130"/>
      <c r="AH696" s="130"/>
      <c r="AI696" s="130"/>
      <c r="AJ696" s="130"/>
      <c r="AK696" s="126" t="str">
        <f>IF(I696="","",_xlfn.XLOOKUP($I696,各类选项!$N$2:$N$22,各类选项!R$2:R$22))</f>
        <v/>
      </c>
      <c r="AL696" s="139"/>
      <c r="AM696" s="127"/>
      <c r="AN696" s="128"/>
      <c r="AO696" s="128"/>
      <c r="AP696" s="128"/>
      <c r="AQ696" s="128"/>
      <c r="AR696" s="128"/>
      <c r="AS696" s="126" t="str">
        <f>IF(原始数据!L696="","",原始数据!L696)</f>
        <v/>
      </c>
      <c r="AT696" s="126" t="str">
        <f>IF(原始数据!AZ696="","",原始数据!AZ696)</f>
        <v/>
      </c>
      <c r="AU696" s="137"/>
      <c r="AV696" s="137"/>
      <c r="AW696" s="137"/>
      <c r="AX696" s="137"/>
      <c r="AY696" s="138"/>
      <c r="AZ696" s="133"/>
      <c r="BA696" s="133"/>
    </row>
    <row r="697" spans="1:55">
      <c r="A697" s="115">
        <f>输入错误检查!B696+_xlfn.IFS(K697="",0,K697=0,0,K697=1,1)</f>
        <v>0</v>
      </c>
      <c r="C697" s="125" t="str">
        <f>IF(原始数据!B697="","",原始数据!B697)</f>
        <v/>
      </c>
      <c r="D697" s="125" t="str">
        <f>IF(原始数据!C697="","",原始数据!C697)</f>
        <v/>
      </c>
      <c r="E697" s="125" t="str">
        <f>IF(原始数据!D697="","",原始数据!D697)</f>
        <v/>
      </c>
      <c r="F697" s="125" t="str">
        <f>IF(原始数据!E697="","",原始数据!E697)</f>
        <v/>
      </c>
      <c r="G697" s="125" t="str">
        <f>IF(原始数据!F697="","",原始数据!F697)</f>
        <v/>
      </c>
      <c r="H697" s="125" t="str">
        <f>IF(原始数据!G697="","",原始数据!G697)</f>
        <v>加</v>
      </c>
      <c r="I697" s="125" t="str">
        <f>原始数据!J697</f>
        <v/>
      </c>
      <c r="J697" s="125" t="str">
        <f>IF((原始数据!V697)="","",4-原始数据!V697)</f>
        <v/>
      </c>
      <c r="K697" s="125" t="str">
        <f t="shared" si="22"/>
        <v/>
      </c>
      <c r="L697" s="125">
        <f t="shared" si="23"/>
        <v>0</v>
      </c>
      <c r="M697" s="126" t="str">
        <f>IF(I697="","",_xlfn.XLOOKUP($I697,各类选项!$N$2:$N$22,各类选项!O$2:O$22))</f>
        <v/>
      </c>
      <c r="N697" s="139"/>
      <c r="O697" s="129"/>
      <c r="P697" s="130"/>
      <c r="Q697" s="130"/>
      <c r="R697" s="130"/>
      <c r="S697" s="130"/>
      <c r="T697" s="130"/>
      <c r="U697" s="126" t="str">
        <f>IF(I697="","",_xlfn.XLOOKUP($I697,各类选项!$N$2:$N$22,各类选项!P$2:P$22))</f>
        <v/>
      </c>
      <c r="V697" s="139"/>
      <c r="W697" s="127"/>
      <c r="X697" s="128"/>
      <c r="Y697" s="128"/>
      <c r="Z697" s="128"/>
      <c r="AA697" s="128"/>
      <c r="AB697" s="128"/>
      <c r="AC697" s="126" t="str">
        <f>IF(I697="","",_xlfn.XLOOKUP($I697,各类选项!$N$2:$N$22,各类选项!Q$2:Q$22))</f>
        <v/>
      </c>
      <c r="AD697" s="139"/>
      <c r="AE697" s="129"/>
      <c r="AF697" s="130"/>
      <c r="AG697" s="130"/>
      <c r="AH697" s="130"/>
      <c r="AI697" s="130"/>
      <c r="AJ697" s="130"/>
      <c r="AK697" s="126" t="str">
        <f>IF(I697="","",_xlfn.XLOOKUP($I697,各类选项!$N$2:$N$22,各类选项!R$2:R$22))</f>
        <v/>
      </c>
      <c r="AL697" s="139"/>
      <c r="AM697" s="127"/>
      <c r="AN697" s="128"/>
      <c r="AO697" s="128"/>
      <c r="AP697" s="128"/>
      <c r="AQ697" s="128"/>
      <c r="AR697" s="128"/>
      <c r="AS697" s="126" t="str">
        <f>IF(原始数据!L697="","",原始数据!L697)</f>
        <v/>
      </c>
      <c r="AT697" s="126" t="str">
        <f>IF(原始数据!AZ697="","",原始数据!AZ697)</f>
        <v/>
      </c>
      <c r="AU697" s="137"/>
      <c r="AV697" s="137"/>
      <c r="AW697" s="137"/>
      <c r="AX697" s="137"/>
      <c r="AY697" s="138"/>
      <c r="AZ697" s="133"/>
      <c r="BA697" s="133"/>
    </row>
    <row r="698" spans="1:55">
      <c r="A698" s="115">
        <f>输入错误检查!B697+_xlfn.IFS(K698="",0,K698=0,0,K698=1,1)</f>
        <v>0</v>
      </c>
      <c r="C698" s="125" t="str">
        <f>IF(原始数据!B698="","",原始数据!B698)</f>
        <v/>
      </c>
      <c r="D698" s="125" t="str">
        <f>IF(原始数据!C698="","",原始数据!C698)</f>
        <v/>
      </c>
      <c r="E698" s="125" t="str">
        <f>IF(原始数据!D698="","",原始数据!D698)</f>
        <v/>
      </c>
      <c r="F698" s="125" t="str">
        <f>IF(原始数据!E698="","",原始数据!E698)</f>
        <v/>
      </c>
      <c r="G698" s="125" t="str">
        <f>IF(原始数据!F698="","",原始数据!F698)</f>
        <v/>
      </c>
      <c r="H698" s="125" t="str">
        <f>IF(原始数据!G698="","",原始数据!G698)</f>
        <v>加</v>
      </c>
      <c r="I698" s="125" t="str">
        <f>原始数据!J698</f>
        <v/>
      </c>
      <c r="J698" s="125" t="str">
        <f>IF((原始数据!V698)="","",4-原始数据!V698)</f>
        <v/>
      </c>
      <c r="K698" s="125" t="str">
        <f t="shared" si="22"/>
        <v/>
      </c>
      <c r="L698" s="125">
        <f t="shared" si="23"/>
        <v>0</v>
      </c>
      <c r="M698" s="126" t="str">
        <f>IF(I698="","",_xlfn.XLOOKUP($I698,各类选项!$N$2:$N$22,各类选项!O$2:O$22))</f>
        <v/>
      </c>
      <c r="N698" s="139"/>
      <c r="O698" s="129"/>
      <c r="P698" s="130"/>
      <c r="Q698" s="130"/>
      <c r="R698" s="130"/>
      <c r="S698" s="130"/>
      <c r="T698" s="130"/>
      <c r="U698" s="126" t="str">
        <f>IF(I698="","",_xlfn.XLOOKUP($I698,各类选项!$N$2:$N$22,各类选项!P$2:P$22))</f>
        <v/>
      </c>
      <c r="V698" s="139"/>
      <c r="W698" s="127"/>
      <c r="X698" s="128"/>
      <c r="Y698" s="128"/>
      <c r="Z698" s="128"/>
      <c r="AA698" s="128"/>
      <c r="AB698" s="128"/>
      <c r="AC698" s="126" t="str">
        <f>IF(I698="","",_xlfn.XLOOKUP($I698,各类选项!$N$2:$N$22,各类选项!Q$2:Q$22))</f>
        <v/>
      </c>
      <c r="AD698" s="139"/>
      <c r="AE698" s="129"/>
      <c r="AF698" s="130"/>
      <c r="AG698" s="130"/>
      <c r="AH698" s="130"/>
      <c r="AI698" s="130"/>
      <c r="AJ698" s="130"/>
      <c r="AK698" s="126" t="str">
        <f>IF(I698="","",_xlfn.XLOOKUP($I698,各类选项!$N$2:$N$22,各类选项!R$2:R$22))</f>
        <v/>
      </c>
      <c r="AL698" s="139"/>
      <c r="AM698" s="127"/>
      <c r="AN698" s="128"/>
      <c r="AO698" s="128"/>
      <c r="AP698" s="128"/>
      <c r="AQ698" s="128"/>
      <c r="AR698" s="128"/>
      <c r="AS698" s="126" t="str">
        <f>IF(原始数据!L698="","",原始数据!L698)</f>
        <v/>
      </c>
      <c r="AT698" s="126" t="str">
        <f>IF(原始数据!AZ698="","",原始数据!AZ698)</f>
        <v/>
      </c>
      <c r="AU698" s="137"/>
      <c r="AV698" s="137"/>
      <c r="AW698" s="137"/>
      <c r="AX698" s="137"/>
      <c r="AY698" s="138"/>
      <c r="AZ698" s="133"/>
      <c r="BA698" s="133"/>
    </row>
    <row r="699" spans="1:55">
      <c r="A699" s="115">
        <f>输入错误检查!B698+_xlfn.IFS(K699="",0,K699=0,0,K699=1,1)</f>
        <v>0</v>
      </c>
      <c r="C699" s="125" t="str">
        <f>IF(原始数据!B699="","",原始数据!B699)</f>
        <v/>
      </c>
      <c r="D699" s="125" t="str">
        <f>IF(原始数据!C699="","",原始数据!C699)</f>
        <v/>
      </c>
      <c r="E699" s="125" t="str">
        <f>IF(原始数据!D699="","",原始数据!D699)</f>
        <v/>
      </c>
      <c r="F699" s="125" t="str">
        <f>IF(原始数据!E699="","",原始数据!E699)</f>
        <v/>
      </c>
      <c r="G699" s="125" t="str">
        <f>IF(原始数据!F699="","",原始数据!F699)</f>
        <v/>
      </c>
      <c r="H699" s="125">
        <f>IF(原始数据!G699="","",原始数据!G699)</f>
        <v>1</v>
      </c>
      <c r="I699" s="125" t="str">
        <f>原始数据!J699</f>
        <v/>
      </c>
      <c r="J699" s="125" t="str">
        <f>IF((原始数据!V699)="","",4-原始数据!V699)</f>
        <v/>
      </c>
      <c r="K699" s="125" t="str">
        <f t="shared" si="22"/>
        <v/>
      </c>
      <c r="L699" s="125">
        <f t="shared" si="23"/>
        <v>0</v>
      </c>
      <c r="M699" s="126" t="str">
        <f>IF(I699="","",_xlfn.XLOOKUP($I699,各类选项!$N$2:$N$22,各类选项!O$2:O$22))</f>
        <v/>
      </c>
      <c r="N699" s="126"/>
      <c r="O699" s="127"/>
      <c r="P699" s="128"/>
      <c r="Q699" s="128"/>
      <c r="R699" s="128"/>
      <c r="S699" s="128"/>
      <c r="T699" s="128"/>
      <c r="U699" s="126" t="str">
        <f>IF(I699="","",_xlfn.XLOOKUP($I699,各类选项!$N$2:$N$22,各类选项!P$2:P$22))</f>
        <v/>
      </c>
      <c r="V699" s="126"/>
      <c r="W699" s="129"/>
      <c r="X699" s="130"/>
      <c r="Y699" s="130"/>
      <c r="Z699" s="130"/>
      <c r="AA699" s="130"/>
      <c r="AB699" s="130"/>
      <c r="AC699" s="126" t="str">
        <f>IF(I699="","",_xlfn.XLOOKUP($I699,各类选项!$N$2:$N$22,各类选项!Q$2:Q$22))</f>
        <v/>
      </c>
      <c r="AD699" s="126"/>
      <c r="AE699" s="127"/>
      <c r="AF699" s="128"/>
      <c r="AG699" s="128"/>
      <c r="AH699" s="128"/>
      <c r="AI699" s="128"/>
      <c r="AJ699" s="128"/>
      <c r="AK699" s="126" t="str">
        <f>IF(I699="","",_xlfn.XLOOKUP($I699,各类选项!$N$2:$N$22,各类选项!R$2:R$22))</f>
        <v/>
      </c>
      <c r="AL699" s="126"/>
      <c r="AM699" s="129"/>
      <c r="AN699" s="130"/>
      <c r="AO699" s="130"/>
      <c r="AP699" s="130"/>
      <c r="AQ699" s="130"/>
      <c r="AR699" s="130"/>
      <c r="AS699" s="126" t="str">
        <f>IF(原始数据!L699="","",原始数据!L699)</f>
        <v/>
      </c>
      <c r="AT699" s="126" t="str">
        <f>IF(原始数据!AZ699="","",原始数据!AZ699)</f>
        <v/>
      </c>
      <c r="AU699" s="131"/>
      <c r="AV699" s="131"/>
      <c r="AW699" s="131"/>
      <c r="AX699" s="131"/>
      <c r="AY699" s="132"/>
      <c r="AZ699" s="133"/>
      <c r="BA699" s="133"/>
      <c r="BB699" s="134"/>
      <c r="BC699" s="134"/>
    </row>
    <row r="700" spans="1:55">
      <c r="A700" s="115">
        <f>输入错误检查!B699+_xlfn.IFS(K700="",0,K700=0,0,K700=1,1)</f>
        <v>0</v>
      </c>
      <c r="C700" s="125" t="str">
        <f>IF(原始数据!B700="","",原始数据!B700)</f>
        <v/>
      </c>
      <c r="D700" s="125" t="str">
        <f>IF(原始数据!C700="","",原始数据!C700)</f>
        <v/>
      </c>
      <c r="E700" s="125" t="str">
        <f>IF(原始数据!D700="","",原始数据!D700)</f>
        <v/>
      </c>
      <c r="F700" s="125" t="str">
        <f>IF(原始数据!E700="","",原始数据!E700)</f>
        <v/>
      </c>
      <c r="G700" s="125" t="str">
        <f>IF(原始数据!F700="","",原始数据!F700)</f>
        <v/>
      </c>
      <c r="H700" s="125">
        <f>IF(原始数据!G700="","",原始数据!G700)</f>
        <v>1</v>
      </c>
      <c r="I700" s="125" t="str">
        <f>原始数据!J700</f>
        <v/>
      </c>
      <c r="J700" s="125" t="str">
        <f>IF((原始数据!V700)="","",4-原始数据!V700)</f>
        <v/>
      </c>
      <c r="K700" s="125" t="str">
        <f t="shared" si="22"/>
        <v/>
      </c>
      <c r="L700" s="125">
        <f t="shared" si="23"/>
        <v>0</v>
      </c>
      <c r="M700" s="126" t="str">
        <f>IF(I700="","",_xlfn.XLOOKUP($I700,各类选项!$N$2:$N$22,各类选项!O$2:O$22))</f>
        <v/>
      </c>
      <c r="N700" s="126"/>
      <c r="O700" s="127"/>
      <c r="P700" s="128"/>
      <c r="Q700" s="128"/>
      <c r="R700" s="128"/>
      <c r="S700" s="128"/>
      <c r="T700" s="128"/>
      <c r="U700" s="126" t="str">
        <f>IF(I700="","",_xlfn.XLOOKUP($I700,各类选项!$N$2:$N$22,各类选项!P$2:P$22))</f>
        <v/>
      </c>
      <c r="V700" s="126"/>
      <c r="W700" s="129"/>
      <c r="X700" s="130"/>
      <c r="Y700" s="130"/>
      <c r="Z700" s="130"/>
      <c r="AA700" s="130"/>
      <c r="AB700" s="130"/>
      <c r="AC700" s="126" t="str">
        <f>IF(I700="","",_xlfn.XLOOKUP($I700,各类选项!$N$2:$N$22,各类选项!Q$2:Q$22))</f>
        <v/>
      </c>
      <c r="AD700" s="126"/>
      <c r="AE700" s="127"/>
      <c r="AF700" s="128"/>
      <c r="AG700" s="128"/>
      <c r="AH700" s="128"/>
      <c r="AI700" s="128"/>
      <c r="AJ700" s="128"/>
      <c r="AK700" s="126" t="str">
        <f>IF(I700="","",_xlfn.XLOOKUP($I700,各类选项!$N$2:$N$22,各类选项!R$2:R$22))</f>
        <v/>
      </c>
      <c r="AL700" s="126"/>
      <c r="AM700" s="129"/>
      <c r="AN700" s="130"/>
      <c r="AO700" s="130"/>
      <c r="AP700" s="130"/>
      <c r="AQ700" s="130"/>
      <c r="AR700" s="130"/>
      <c r="AS700" s="126" t="str">
        <f>IF(原始数据!L700="","",原始数据!L700)</f>
        <v/>
      </c>
      <c r="AT700" s="126" t="str">
        <f>IF(原始数据!AZ700="","",原始数据!AZ700)</f>
        <v/>
      </c>
      <c r="AU700" s="131"/>
      <c r="AV700" s="131"/>
      <c r="AW700" s="131"/>
      <c r="AX700" s="131"/>
      <c r="AY700" s="132"/>
      <c r="AZ700" s="133"/>
      <c r="BA700" s="133"/>
      <c r="BB700" s="95"/>
      <c r="BC700" s="95"/>
    </row>
    <row r="701" spans="1:55">
      <c r="A701" s="115">
        <f>输入错误检查!B700+_xlfn.IFS(K701="",0,K701=0,0,K701=1,1)</f>
        <v>0</v>
      </c>
      <c r="C701" s="125" t="str">
        <f>IF(原始数据!B701="","",原始数据!B701)</f>
        <v/>
      </c>
      <c r="D701" s="125" t="str">
        <f>IF(原始数据!C701="","",原始数据!C701)</f>
        <v/>
      </c>
      <c r="E701" s="125" t="str">
        <f>IF(原始数据!D701="","",原始数据!D701)</f>
        <v/>
      </c>
      <c r="F701" s="125" t="str">
        <f>IF(原始数据!E701="","",原始数据!E701)</f>
        <v/>
      </c>
      <c r="G701" s="125" t="str">
        <f>IF(原始数据!F701="","",原始数据!F701)</f>
        <v/>
      </c>
      <c r="H701" s="125">
        <f>IF(原始数据!G701="","",原始数据!G701)</f>
        <v>2</v>
      </c>
      <c r="I701" s="125" t="str">
        <f>原始数据!J701</f>
        <v/>
      </c>
      <c r="J701" s="125" t="str">
        <f>IF((原始数据!V701)="","",4-原始数据!V701)</f>
        <v/>
      </c>
      <c r="K701" s="125" t="str">
        <f t="shared" si="22"/>
        <v/>
      </c>
      <c r="L701" s="125">
        <f t="shared" si="23"/>
        <v>0</v>
      </c>
      <c r="M701" s="126" t="str">
        <f>IF(I701="","",_xlfn.XLOOKUP($I701,各类选项!$N$2:$N$22,各类选项!O$2:O$22))</f>
        <v/>
      </c>
      <c r="N701" s="126"/>
      <c r="O701" s="127"/>
      <c r="P701" s="128"/>
      <c r="Q701" s="128"/>
      <c r="R701" s="128"/>
      <c r="S701" s="128"/>
      <c r="T701" s="128"/>
      <c r="U701" s="126" t="str">
        <f>IF(I701="","",_xlfn.XLOOKUP($I701,各类选项!$N$2:$N$22,各类选项!P$2:P$22))</f>
        <v/>
      </c>
      <c r="V701" s="126"/>
      <c r="W701" s="129"/>
      <c r="X701" s="130"/>
      <c r="Y701" s="130"/>
      <c r="Z701" s="130"/>
      <c r="AA701" s="130"/>
      <c r="AB701" s="130"/>
      <c r="AC701" s="126" t="str">
        <f>IF(I701="","",_xlfn.XLOOKUP($I701,各类选项!$N$2:$N$22,各类选项!Q$2:Q$22))</f>
        <v/>
      </c>
      <c r="AD701" s="126"/>
      <c r="AE701" s="127"/>
      <c r="AF701" s="128"/>
      <c r="AG701" s="128"/>
      <c r="AH701" s="128"/>
      <c r="AI701" s="128"/>
      <c r="AJ701" s="128"/>
      <c r="AK701" s="126" t="str">
        <f>IF(I701="","",_xlfn.XLOOKUP($I701,各类选项!$N$2:$N$22,各类选项!R$2:R$22))</f>
        <v/>
      </c>
      <c r="AL701" s="126"/>
      <c r="AM701" s="129"/>
      <c r="AN701" s="130"/>
      <c r="AO701" s="130"/>
      <c r="AP701" s="130"/>
      <c r="AQ701" s="130"/>
      <c r="AR701" s="130"/>
      <c r="AS701" s="126" t="str">
        <f>IF(原始数据!L701="","",原始数据!L701)</f>
        <v/>
      </c>
      <c r="AT701" s="126" t="str">
        <f>IF(原始数据!AZ701="","",原始数据!AZ701)</f>
        <v/>
      </c>
      <c r="AU701" s="131"/>
      <c r="AV701" s="131"/>
      <c r="AW701" s="131"/>
      <c r="AX701" s="131"/>
      <c r="AY701" s="132"/>
      <c r="AZ701" s="133"/>
      <c r="BA701" s="133"/>
      <c r="BB701" s="95"/>
      <c r="BC701" s="95"/>
    </row>
    <row r="702" spans="1:55">
      <c r="A702" s="115">
        <f>输入错误检查!B701+_xlfn.IFS(K702="",0,K702=0,0,K702=1,1)</f>
        <v>0</v>
      </c>
      <c r="C702" s="125" t="str">
        <f>IF(原始数据!B702="","",原始数据!B702)</f>
        <v/>
      </c>
      <c r="D702" s="125" t="str">
        <f>IF(原始数据!C702="","",原始数据!C702)</f>
        <v/>
      </c>
      <c r="E702" s="125" t="str">
        <f>IF(原始数据!D702="","",原始数据!D702)</f>
        <v/>
      </c>
      <c r="F702" s="125" t="str">
        <f>IF(原始数据!E702="","",原始数据!E702)</f>
        <v/>
      </c>
      <c r="G702" s="125" t="str">
        <f>IF(原始数据!F702="","",原始数据!F702)</f>
        <v/>
      </c>
      <c r="H702" s="125">
        <f>IF(原始数据!G702="","",原始数据!G702)</f>
        <v>2</v>
      </c>
      <c r="I702" s="125" t="str">
        <f>原始数据!J702</f>
        <v/>
      </c>
      <c r="J702" s="125" t="str">
        <f>IF((原始数据!V702)="","",4-原始数据!V702)</f>
        <v/>
      </c>
      <c r="K702" s="125" t="str">
        <f t="shared" si="22"/>
        <v/>
      </c>
      <c r="L702" s="125">
        <f t="shared" si="23"/>
        <v>0</v>
      </c>
      <c r="M702" s="126" t="str">
        <f>IF(I702="","",_xlfn.XLOOKUP($I702,各类选项!$N$2:$N$22,各类选项!O$2:O$22))</f>
        <v/>
      </c>
      <c r="N702" s="126"/>
      <c r="O702" s="127"/>
      <c r="P702" s="128"/>
      <c r="Q702" s="128"/>
      <c r="R702" s="128"/>
      <c r="S702" s="128"/>
      <c r="T702" s="128"/>
      <c r="U702" s="126" t="str">
        <f>IF(I702="","",_xlfn.XLOOKUP($I702,各类选项!$N$2:$N$22,各类选项!P$2:P$22))</f>
        <v/>
      </c>
      <c r="V702" s="126"/>
      <c r="W702" s="129"/>
      <c r="X702" s="130"/>
      <c r="Y702" s="130"/>
      <c r="Z702" s="130"/>
      <c r="AA702" s="130"/>
      <c r="AB702" s="130"/>
      <c r="AC702" s="126" t="str">
        <f>IF(I702="","",_xlfn.XLOOKUP($I702,各类选项!$N$2:$N$22,各类选项!Q$2:Q$22))</f>
        <v/>
      </c>
      <c r="AD702" s="126"/>
      <c r="AE702" s="127"/>
      <c r="AF702" s="128"/>
      <c r="AG702" s="128"/>
      <c r="AH702" s="128"/>
      <c r="AI702" s="128"/>
      <c r="AJ702" s="128"/>
      <c r="AK702" s="126" t="str">
        <f>IF(I702="","",_xlfn.XLOOKUP($I702,各类选项!$N$2:$N$22,各类选项!R$2:R$22))</f>
        <v/>
      </c>
      <c r="AL702" s="126"/>
      <c r="AM702" s="129"/>
      <c r="AN702" s="130"/>
      <c r="AO702" s="130"/>
      <c r="AP702" s="130"/>
      <c r="AQ702" s="130"/>
      <c r="AR702" s="130"/>
      <c r="AS702" s="126" t="str">
        <f>IF(原始数据!L702="","",原始数据!L702)</f>
        <v/>
      </c>
      <c r="AT702" s="126" t="str">
        <f>IF(原始数据!AZ702="","",原始数据!AZ702)</f>
        <v/>
      </c>
      <c r="AU702" s="131"/>
      <c r="AV702" s="131"/>
      <c r="AW702" s="131"/>
      <c r="AX702" s="131"/>
      <c r="AY702" s="132"/>
      <c r="AZ702" s="133"/>
      <c r="BA702" s="133"/>
      <c r="BB702" s="95"/>
      <c r="BC702" s="95"/>
    </row>
    <row r="703" spans="1:55">
      <c r="A703" s="115">
        <f>输入错误检查!B702+_xlfn.IFS(K703="",0,K703=0,0,K703=1,1)</f>
        <v>0</v>
      </c>
      <c r="C703" s="125" t="str">
        <f>IF(原始数据!B703="","",原始数据!B703)</f>
        <v/>
      </c>
      <c r="D703" s="125" t="str">
        <f>IF(原始数据!C703="","",原始数据!C703)</f>
        <v/>
      </c>
      <c r="E703" s="125" t="str">
        <f>IF(原始数据!D703="","",原始数据!D703)</f>
        <v/>
      </c>
      <c r="F703" s="125" t="str">
        <f>IF(原始数据!E703="","",原始数据!E703)</f>
        <v/>
      </c>
      <c r="G703" s="125" t="str">
        <f>IF(原始数据!F703="","",原始数据!F703)</f>
        <v/>
      </c>
      <c r="H703" s="125">
        <f>IF(原始数据!G703="","",原始数据!G703)</f>
        <v>3</v>
      </c>
      <c r="I703" s="125" t="str">
        <f>原始数据!J703</f>
        <v/>
      </c>
      <c r="J703" s="125" t="str">
        <f>IF((原始数据!V703)="","",4-原始数据!V703)</f>
        <v/>
      </c>
      <c r="K703" s="125" t="str">
        <f t="shared" si="22"/>
        <v/>
      </c>
      <c r="L703" s="125">
        <f t="shared" si="23"/>
        <v>0</v>
      </c>
      <c r="M703" s="126" t="str">
        <f>IF(I703="","",_xlfn.XLOOKUP($I703,各类选项!$N$2:$N$22,各类选项!O$2:O$22))</f>
        <v/>
      </c>
      <c r="N703" s="126"/>
      <c r="O703" s="127"/>
      <c r="P703" s="128"/>
      <c r="Q703" s="128"/>
      <c r="R703" s="128"/>
      <c r="S703" s="128"/>
      <c r="T703" s="128"/>
      <c r="U703" s="126" t="str">
        <f>IF(I703="","",_xlfn.XLOOKUP($I703,各类选项!$N$2:$N$22,各类选项!P$2:P$22))</f>
        <v/>
      </c>
      <c r="V703" s="126"/>
      <c r="W703" s="129"/>
      <c r="X703" s="130"/>
      <c r="Y703" s="130"/>
      <c r="Z703" s="130"/>
      <c r="AA703" s="130"/>
      <c r="AB703" s="130"/>
      <c r="AC703" s="126" t="str">
        <f>IF(I703="","",_xlfn.XLOOKUP($I703,各类选项!$N$2:$N$22,各类选项!Q$2:Q$22))</f>
        <v/>
      </c>
      <c r="AD703" s="126"/>
      <c r="AE703" s="127"/>
      <c r="AF703" s="128"/>
      <c r="AG703" s="128"/>
      <c r="AH703" s="128"/>
      <c r="AI703" s="128"/>
      <c r="AJ703" s="128"/>
      <c r="AK703" s="126" t="str">
        <f>IF(I703="","",_xlfn.XLOOKUP($I703,各类选项!$N$2:$N$22,各类选项!R$2:R$22))</f>
        <v/>
      </c>
      <c r="AL703" s="126"/>
      <c r="AM703" s="129"/>
      <c r="AN703" s="130"/>
      <c r="AO703" s="130"/>
      <c r="AP703" s="130"/>
      <c r="AQ703" s="130"/>
      <c r="AR703" s="130"/>
      <c r="AS703" s="126" t="str">
        <f>IF(原始数据!L703="","",原始数据!L703)</f>
        <v/>
      </c>
      <c r="AT703" s="126" t="str">
        <f>IF(原始数据!AZ703="","",原始数据!AZ703)</f>
        <v/>
      </c>
      <c r="AU703" s="131"/>
      <c r="AV703" s="131"/>
      <c r="AW703" s="131"/>
      <c r="AX703" s="131"/>
      <c r="AY703" s="132"/>
      <c r="AZ703" s="133"/>
      <c r="BA703" s="133"/>
      <c r="BB703" s="95"/>
      <c r="BC703" s="95"/>
    </row>
    <row r="704" spans="1:55">
      <c r="A704" s="115">
        <f>输入错误检查!B703+_xlfn.IFS(K704="",0,K704=0,0,K704=1,1)</f>
        <v>0</v>
      </c>
      <c r="C704" s="125" t="str">
        <f>IF(原始数据!B704="","",原始数据!B704)</f>
        <v/>
      </c>
      <c r="D704" s="125" t="str">
        <f>IF(原始数据!C704="","",原始数据!C704)</f>
        <v/>
      </c>
      <c r="E704" s="125" t="str">
        <f>IF(原始数据!D704="","",原始数据!D704)</f>
        <v/>
      </c>
      <c r="F704" s="125" t="str">
        <f>IF(原始数据!E704="","",原始数据!E704)</f>
        <v/>
      </c>
      <c r="G704" s="125" t="str">
        <f>IF(原始数据!F704="","",原始数据!F704)</f>
        <v/>
      </c>
      <c r="H704" s="125">
        <f>IF(原始数据!G704="","",原始数据!G704)</f>
        <v>3</v>
      </c>
      <c r="I704" s="125" t="str">
        <f>原始数据!J704</f>
        <v/>
      </c>
      <c r="J704" s="125" t="str">
        <f>IF((原始数据!V704)="","",4-原始数据!V704)</f>
        <v/>
      </c>
      <c r="K704" s="125" t="str">
        <f t="shared" si="22"/>
        <v/>
      </c>
      <c r="L704" s="125">
        <f t="shared" si="23"/>
        <v>0</v>
      </c>
      <c r="M704" s="126" t="str">
        <f>IF(I704="","",_xlfn.XLOOKUP($I704,各类选项!$N$2:$N$22,各类选项!O$2:O$22))</f>
        <v/>
      </c>
      <c r="N704" s="126"/>
      <c r="O704" s="127"/>
      <c r="P704" s="128"/>
      <c r="Q704" s="128"/>
      <c r="R704" s="128"/>
      <c r="S704" s="128"/>
      <c r="T704" s="128"/>
      <c r="U704" s="126" t="str">
        <f>IF(I704="","",_xlfn.XLOOKUP($I704,各类选项!$N$2:$N$22,各类选项!P$2:P$22))</f>
        <v/>
      </c>
      <c r="V704" s="126"/>
      <c r="W704" s="129"/>
      <c r="X704" s="130"/>
      <c r="Y704" s="130"/>
      <c r="Z704" s="130"/>
      <c r="AA704" s="130"/>
      <c r="AB704" s="130"/>
      <c r="AC704" s="126" t="str">
        <f>IF(I704="","",_xlfn.XLOOKUP($I704,各类选项!$N$2:$N$22,各类选项!Q$2:Q$22))</f>
        <v/>
      </c>
      <c r="AD704" s="126"/>
      <c r="AE704" s="127"/>
      <c r="AF704" s="128"/>
      <c r="AG704" s="128"/>
      <c r="AH704" s="128"/>
      <c r="AI704" s="128"/>
      <c r="AJ704" s="128"/>
      <c r="AK704" s="126" t="str">
        <f>IF(I704="","",_xlfn.XLOOKUP($I704,各类选项!$N$2:$N$22,各类选项!R$2:R$22))</f>
        <v/>
      </c>
      <c r="AL704" s="126"/>
      <c r="AM704" s="129"/>
      <c r="AN704" s="130"/>
      <c r="AO704" s="130"/>
      <c r="AP704" s="130"/>
      <c r="AQ704" s="130"/>
      <c r="AR704" s="130"/>
      <c r="AS704" s="126" t="str">
        <f>IF(原始数据!L704="","",原始数据!L704)</f>
        <v/>
      </c>
      <c r="AT704" s="126" t="str">
        <f>IF(原始数据!AZ704="","",原始数据!AZ704)</f>
        <v/>
      </c>
      <c r="AU704" s="131"/>
      <c r="AV704" s="131"/>
      <c r="AW704" s="131"/>
      <c r="AX704" s="131"/>
      <c r="AY704" s="132"/>
      <c r="AZ704" s="133"/>
      <c r="BA704" s="133"/>
      <c r="BB704" s="95"/>
      <c r="BC704" s="95"/>
    </row>
    <row r="705" spans="1:55">
      <c r="A705" s="115">
        <f>输入错误检查!B704+_xlfn.IFS(K705="",0,K705=0,0,K705=1,1)</f>
        <v>0</v>
      </c>
      <c r="C705" s="125" t="str">
        <f>IF(原始数据!B705="","",原始数据!B705)</f>
        <v/>
      </c>
      <c r="D705" s="125" t="str">
        <f>IF(原始数据!C705="","",原始数据!C705)</f>
        <v/>
      </c>
      <c r="E705" s="125" t="str">
        <f>IF(原始数据!D705="","",原始数据!D705)</f>
        <v/>
      </c>
      <c r="F705" s="125" t="str">
        <f>IF(原始数据!E705="","",原始数据!E705)</f>
        <v/>
      </c>
      <c r="G705" s="125" t="str">
        <f>IF(原始数据!F705="","",原始数据!F705)</f>
        <v/>
      </c>
      <c r="H705" s="125">
        <f>IF(原始数据!G705="","",原始数据!G705)</f>
        <v>4</v>
      </c>
      <c r="I705" s="125" t="str">
        <f>原始数据!J705</f>
        <v/>
      </c>
      <c r="J705" s="125" t="str">
        <f>IF((原始数据!V705)="","",4-原始数据!V705)</f>
        <v/>
      </c>
      <c r="K705" s="125" t="str">
        <f t="shared" si="22"/>
        <v/>
      </c>
      <c r="L705" s="125">
        <f t="shared" si="23"/>
        <v>0</v>
      </c>
      <c r="M705" s="126" t="str">
        <f>IF(I705="","",_xlfn.XLOOKUP($I705,各类选项!$N$2:$N$22,各类选项!O$2:O$22))</f>
        <v/>
      </c>
      <c r="N705" s="126"/>
      <c r="O705" s="127"/>
      <c r="P705" s="128"/>
      <c r="Q705" s="128"/>
      <c r="R705" s="128"/>
      <c r="S705" s="128"/>
      <c r="T705" s="128"/>
      <c r="U705" s="126" t="str">
        <f>IF(I705="","",_xlfn.XLOOKUP($I705,各类选项!$N$2:$N$22,各类选项!P$2:P$22))</f>
        <v/>
      </c>
      <c r="V705" s="126"/>
      <c r="W705" s="129"/>
      <c r="X705" s="130"/>
      <c r="Y705" s="130"/>
      <c r="Z705" s="130"/>
      <c r="AA705" s="130"/>
      <c r="AB705" s="130"/>
      <c r="AC705" s="126" t="str">
        <f>IF(I705="","",_xlfn.XLOOKUP($I705,各类选项!$N$2:$N$22,各类选项!Q$2:Q$22))</f>
        <v/>
      </c>
      <c r="AD705" s="126"/>
      <c r="AE705" s="127"/>
      <c r="AF705" s="128"/>
      <c r="AG705" s="128"/>
      <c r="AH705" s="128"/>
      <c r="AI705" s="128"/>
      <c r="AJ705" s="128"/>
      <c r="AK705" s="126" t="str">
        <f>IF(I705="","",_xlfn.XLOOKUP($I705,各类选项!$N$2:$N$22,各类选项!R$2:R$22))</f>
        <v/>
      </c>
      <c r="AL705" s="126"/>
      <c r="AM705" s="129"/>
      <c r="AN705" s="130"/>
      <c r="AO705" s="130"/>
      <c r="AP705" s="130"/>
      <c r="AQ705" s="130"/>
      <c r="AR705" s="130"/>
      <c r="AS705" s="126" t="str">
        <f>IF(原始数据!L705="","",原始数据!L705)</f>
        <v/>
      </c>
      <c r="AT705" s="126" t="str">
        <f>IF(原始数据!AZ705="","",原始数据!AZ705)</f>
        <v/>
      </c>
      <c r="AU705" s="131"/>
      <c r="AV705" s="131"/>
      <c r="AW705" s="131"/>
      <c r="AX705" s="131"/>
      <c r="AY705" s="132"/>
      <c r="AZ705" s="133"/>
      <c r="BA705" s="133"/>
      <c r="BB705" s="95"/>
      <c r="BC705" s="95"/>
    </row>
    <row r="706" spans="1:55">
      <c r="A706" s="115">
        <f>输入错误检查!B705+_xlfn.IFS(K706="",0,K706=0,0,K706=1,1)</f>
        <v>0</v>
      </c>
      <c r="C706" s="125" t="str">
        <f>IF(原始数据!B706="","",原始数据!B706)</f>
        <v/>
      </c>
      <c r="D706" s="125" t="str">
        <f>IF(原始数据!C706="","",原始数据!C706)</f>
        <v/>
      </c>
      <c r="E706" s="125" t="str">
        <f>IF(原始数据!D706="","",原始数据!D706)</f>
        <v/>
      </c>
      <c r="F706" s="125" t="str">
        <f>IF(原始数据!E706="","",原始数据!E706)</f>
        <v/>
      </c>
      <c r="G706" s="125" t="str">
        <f>IF(原始数据!F706="","",原始数据!F706)</f>
        <v/>
      </c>
      <c r="H706" s="125">
        <f>IF(原始数据!G706="","",原始数据!G706)</f>
        <v>4</v>
      </c>
      <c r="I706" s="125" t="str">
        <f>原始数据!J706</f>
        <v/>
      </c>
      <c r="J706" s="125" t="str">
        <f>IF((原始数据!V706)="","",4-原始数据!V706)</f>
        <v/>
      </c>
      <c r="K706" s="125" t="str">
        <f t="shared" si="22"/>
        <v/>
      </c>
      <c r="L706" s="125">
        <f t="shared" si="23"/>
        <v>0</v>
      </c>
      <c r="M706" s="126" t="str">
        <f>IF(I706="","",_xlfn.XLOOKUP($I706,各类选项!$N$2:$N$22,各类选项!O$2:O$22))</f>
        <v/>
      </c>
      <c r="N706" s="126"/>
      <c r="O706" s="127"/>
      <c r="P706" s="128"/>
      <c r="Q706" s="128"/>
      <c r="R706" s="128"/>
      <c r="S706" s="128"/>
      <c r="T706" s="128"/>
      <c r="U706" s="126" t="str">
        <f>IF(I706="","",_xlfn.XLOOKUP($I706,各类选项!$N$2:$N$22,各类选项!P$2:P$22))</f>
        <v/>
      </c>
      <c r="V706" s="126"/>
      <c r="W706" s="129"/>
      <c r="X706" s="130"/>
      <c r="Y706" s="130"/>
      <c r="Z706" s="130"/>
      <c r="AA706" s="130"/>
      <c r="AB706" s="130"/>
      <c r="AC706" s="126" t="str">
        <f>IF(I706="","",_xlfn.XLOOKUP($I706,各类选项!$N$2:$N$22,各类选项!Q$2:Q$22))</f>
        <v/>
      </c>
      <c r="AD706" s="126"/>
      <c r="AE706" s="127"/>
      <c r="AF706" s="128"/>
      <c r="AG706" s="128"/>
      <c r="AH706" s="128"/>
      <c r="AI706" s="128"/>
      <c r="AJ706" s="128"/>
      <c r="AK706" s="126" t="str">
        <f>IF(I706="","",_xlfn.XLOOKUP($I706,各类选项!$N$2:$N$22,各类选项!R$2:R$22))</f>
        <v/>
      </c>
      <c r="AL706" s="126"/>
      <c r="AM706" s="129"/>
      <c r="AN706" s="130"/>
      <c r="AO706" s="130"/>
      <c r="AP706" s="130"/>
      <c r="AQ706" s="130"/>
      <c r="AR706" s="130"/>
      <c r="AS706" s="126" t="str">
        <f>IF(原始数据!L706="","",原始数据!L706)</f>
        <v/>
      </c>
      <c r="AT706" s="126" t="str">
        <f>IF(原始数据!AZ706="","",原始数据!AZ706)</f>
        <v/>
      </c>
      <c r="AU706" s="131"/>
      <c r="AV706" s="131"/>
      <c r="AW706" s="131"/>
      <c r="AX706" s="131"/>
      <c r="AY706" s="132"/>
      <c r="AZ706" s="133"/>
      <c r="BA706" s="133"/>
      <c r="BB706" s="95"/>
      <c r="BC706" s="95"/>
    </row>
    <row r="707" spans="1:55">
      <c r="A707" s="115">
        <f>输入错误检查!B706+_xlfn.IFS(K707="",0,K707=0,0,K707=1,1)</f>
        <v>0</v>
      </c>
      <c r="C707" s="125" t="str">
        <f>IF(原始数据!B707="","",原始数据!B707)</f>
        <v/>
      </c>
      <c r="D707" s="125" t="str">
        <f>IF(原始数据!C707="","",原始数据!C707)</f>
        <v/>
      </c>
      <c r="E707" s="125" t="str">
        <f>IF(原始数据!D707="","",原始数据!D707)</f>
        <v/>
      </c>
      <c r="F707" s="125" t="str">
        <f>IF(原始数据!E707="","",原始数据!E707)</f>
        <v/>
      </c>
      <c r="G707" s="125" t="str">
        <f>IF(原始数据!F707="","",原始数据!F707)</f>
        <v/>
      </c>
      <c r="H707" s="125">
        <f>IF(原始数据!G707="","",原始数据!G707)</f>
        <v>5</v>
      </c>
      <c r="I707" s="125" t="str">
        <f>原始数据!J707</f>
        <v/>
      </c>
      <c r="J707" s="125" t="str">
        <f>IF((原始数据!V707)="","",4-原始数据!V707)</f>
        <v/>
      </c>
      <c r="K707" s="125" t="str">
        <f t="shared" si="22"/>
        <v/>
      </c>
      <c r="L707" s="125">
        <f t="shared" si="23"/>
        <v>0</v>
      </c>
      <c r="M707" s="126" t="str">
        <f>IF(I707="","",_xlfn.XLOOKUP($I707,各类选项!$N$2:$N$22,各类选项!O$2:O$22))</f>
        <v/>
      </c>
      <c r="N707" s="126"/>
      <c r="O707" s="127"/>
      <c r="P707" s="128"/>
      <c r="Q707" s="128"/>
      <c r="R707" s="128"/>
      <c r="S707" s="128"/>
      <c r="T707" s="128"/>
      <c r="U707" s="126" t="str">
        <f>IF(I707="","",_xlfn.XLOOKUP($I707,各类选项!$N$2:$N$22,各类选项!P$2:P$22))</f>
        <v/>
      </c>
      <c r="V707" s="126"/>
      <c r="W707" s="129"/>
      <c r="X707" s="130"/>
      <c r="Y707" s="130"/>
      <c r="Z707" s="130"/>
      <c r="AA707" s="130"/>
      <c r="AB707" s="130"/>
      <c r="AC707" s="126" t="str">
        <f>IF(I707="","",_xlfn.XLOOKUP($I707,各类选项!$N$2:$N$22,各类选项!Q$2:Q$22))</f>
        <v/>
      </c>
      <c r="AD707" s="126"/>
      <c r="AE707" s="127"/>
      <c r="AF707" s="128"/>
      <c r="AG707" s="128"/>
      <c r="AH707" s="128"/>
      <c r="AI707" s="128"/>
      <c r="AJ707" s="128"/>
      <c r="AK707" s="126" t="str">
        <f>IF(I707="","",_xlfn.XLOOKUP($I707,各类选项!$N$2:$N$22,各类选项!R$2:R$22))</f>
        <v/>
      </c>
      <c r="AL707" s="126"/>
      <c r="AM707" s="129"/>
      <c r="AN707" s="130"/>
      <c r="AO707" s="130"/>
      <c r="AP707" s="130"/>
      <c r="AQ707" s="130"/>
      <c r="AR707" s="130"/>
      <c r="AS707" s="126" t="str">
        <f>IF(原始数据!L707="","",原始数据!L707)</f>
        <v/>
      </c>
      <c r="AT707" s="126" t="str">
        <f>IF(原始数据!AZ707="","",原始数据!AZ707)</f>
        <v/>
      </c>
      <c r="AU707" s="131"/>
      <c r="AV707" s="131"/>
      <c r="AW707" s="131"/>
      <c r="AX707" s="131"/>
      <c r="AY707" s="132"/>
      <c r="AZ707" s="133"/>
      <c r="BA707" s="133"/>
    </row>
    <row r="708" spans="1:55">
      <c r="A708" s="115">
        <f>输入错误检查!B707+_xlfn.IFS(K708="",0,K708=0,0,K708=1,1)</f>
        <v>0</v>
      </c>
      <c r="C708" s="125" t="str">
        <f>IF(原始数据!B708="","",原始数据!B708)</f>
        <v/>
      </c>
      <c r="D708" s="125" t="str">
        <f>IF(原始数据!C708="","",原始数据!C708)</f>
        <v/>
      </c>
      <c r="E708" s="125" t="str">
        <f>IF(原始数据!D708="","",原始数据!D708)</f>
        <v/>
      </c>
      <c r="F708" s="125" t="str">
        <f>IF(原始数据!E708="","",原始数据!E708)</f>
        <v/>
      </c>
      <c r="G708" s="125" t="str">
        <f>IF(原始数据!F708="","",原始数据!F708)</f>
        <v/>
      </c>
      <c r="H708" s="125">
        <f>IF(原始数据!G708="","",原始数据!G708)</f>
        <v>5</v>
      </c>
      <c r="I708" s="125" t="str">
        <f>原始数据!J708</f>
        <v/>
      </c>
      <c r="J708" s="125" t="str">
        <f>IF((原始数据!V708)="","",4-原始数据!V708)</f>
        <v/>
      </c>
      <c r="K708" s="125" t="str">
        <f t="shared" si="22"/>
        <v/>
      </c>
      <c r="L708" s="125">
        <f t="shared" si="23"/>
        <v>0</v>
      </c>
      <c r="M708" s="126" t="str">
        <f>IF(I708="","",_xlfn.XLOOKUP($I708,各类选项!$N$2:$N$22,各类选项!O$2:O$22))</f>
        <v/>
      </c>
      <c r="N708" s="126"/>
      <c r="O708" s="127"/>
      <c r="P708" s="128"/>
      <c r="Q708" s="128"/>
      <c r="R708" s="128"/>
      <c r="S708" s="128"/>
      <c r="T708" s="128"/>
      <c r="U708" s="126" t="str">
        <f>IF(I708="","",_xlfn.XLOOKUP($I708,各类选项!$N$2:$N$22,各类选项!P$2:P$22))</f>
        <v/>
      </c>
      <c r="V708" s="126"/>
      <c r="W708" s="129"/>
      <c r="X708" s="130"/>
      <c r="Y708" s="130"/>
      <c r="Z708" s="130"/>
      <c r="AA708" s="130"/>
      <c r="AB708" s="130"/>
      <c r="AC708" s="126" t="str">
        <f>IF(I708="","",_xlfn.XLOOKUP($I708,各类选项!$N$2:$N$22,各类选项!Q$2:Q$22))</f>
        <v/>
      </c>
      <c r="AD708" s="126"/>
      <c r="AE708" s="127"/>
      <c r="AF708" s="128"/>
      <c r="AG708" s="128"/>
      <c r="AH708" s="128"/>
      <c r="AI708" s="128"/>
      <c r="AJ708" s="128"/>
      <c r="AK708" s="126" t="str">
        <f>IF(I708="","",_xlfn.XLOOKUP($I708,各类选项!$N$2:$N$22,各类选项!R$2:R$22))</f>
        <v/>
      </c>
      <c r="AL708" s="126"/>
      <c r="AM708" s="129"/>
      <c r="AN708" s="130"/>
      <c r="AO708" s="130"/>
      <c r="AP708" s="130"/>
      <c r="AQ708" s="130"/>
      <c r="AR708" s="130"/>
      <c r="AS708" s="126" t="str">
        <f>IF(原始数据!L708="","",原始数据!L708)</f>
        <v/>
      </c>
      <c r="AT708" s="126" t="str">
        <f>IF(原始数据!AZ708="","",原始数据!AZ708)</f>
        <v/>
      </c>
      <c r="AU708" s="131"/>
      <c r="AV708" s="131"/>
      <c r="AW708" s="131"/>
      <c r="AX708" s="131"/>
      <c r="AY708" s="132"/>
      <c r="AZ708" s="133"/>
      <c r="BA708" s="133"/>
    </row>
    <row r="709" spans="1:55">
      <c r="A709" s="115">
        <f>输入错误检查!B708+_xlfn.IFS(K709="",0,K709=0,0,K709=1,1)</f>
        <v>0</v>
      </c>
      <c r="C709" s="125" t="str">
        <f>IF(原始数据!B709="","",原始数据!B709)</f>
        <v/>
      </c>
      <c r="D709" s="125" t="str">
        <f>IF(原始数据!C709="","",原始数据!C709)</f>
        <v/>
      </c>
      <c r="E709" s="125" t="str">
        <f>IF(原始数据!D709="","",原始数据!D709)</f>
        <v/>
      </c>
      <c r="F709" s="125" t="str">
        <f>IF(原始数据!E709="","",原始数据!E709)</f>
        <v/>
      </c>
      <c r="G709" s="125" t="str">
        <f>IF(原始数据!F709="","",原始数据!F709)</f>
        <v/>
      </c>
      <c r="H709" s="125" t="str">
        <f>IF(原始数据!G709="","",原始数据!G709)</f>
        <v>加</v>
      </c>
      <c r="I709" s="125" t="str">
        <f>原始数据!J709</f>
        <v/>
      </c>
      <c r="J709" s="125" t="str">
        <f>IF((原始数据!V709)="","",4-原始数据!V709)</f>
        <v/>
      </c>
      <c r="K709" s="125" t="str">
        <f t="shared" si="22"/>
        <v/>
      </c>
      <c r="L709" s="125">
        <f t="shared" si="23"/>
        <v>0</v>
      </c>
      <c r="M709" s="126" t="str">
        <f>IF(I709="","",_xlfn.XLOOKUP($I709,各类选项!$N$2:$N$22,各类选项!O$2:O$22))</f>
        <v/>
      </c>
      <c r="N709" s="126"/>
      <c r="O709" s="127"/>
      <c r="P709" s="128"/>
      <c r="Q709" s="128"/>
      <c r="R709" s="128"/>
      <c r="S709" s="128"/>
      <c r="T709" s="128"/>
      <c r="U709" s="126" t="str">
        <f>IF(I709="","",_xlfn.XLOOKUP($I709,各类选项!$N$2:$N$22,各类选项!P$2:P$22))</f>
        <v/>
      </c>
      <c r="V709" s="126"/>
      <c r="W709" s="129"/>
      <c r="X709" s="130"/>
      <c r="Y709" s="130"/>
      <c r="Z709" s="130"/>
      <c r="AA709" s="130"/>
      <c r="AB709" s="130"/>
      <c r="AC709" s="126" t="str">
        <f>IF(I709="","",_xlfn.XLOOKUP($I709,各类选项!$N$2:$N$22,各类选项!Q$2:Q$22))</f>
        <v/>
      </c>
      <c r="AD709" s="126"/>
      <c r="AE709" s="127"/>
      <c r="AF709" s="128"/>
      <c r="AG709" s="128"/>
      <c r="AH709" s="128"/>
      <c r="AI709" s="128"/>
      <c r="AJ709" s="128"/>
      <c r="AK709" s="126" t="str">
        <f>IF(I709="","",_xlfn.XLOOKUP($I709,各类选项!$N$2:$N$22,各类选项!R$2:R$22))</f>
        <v/>
      </c>
      <c r="AL709" s="126"/>
      <c r="AM709" s="129"/>
      <c r="AN709" s="130"/>
      <c r="AO709" s="130"/>
      <c r="AP709" s="130"/>
      <c r="AQ709" s="130"/>
      <c r="AR709" s="130"/>
      <c r="AS709" s="126" t="str">
        <f>IF(原始数据!L709="","",原始数据!L709)</f>
        <v/>
      </c>
      <c r="AT709" s="126" t="str">
        <f>IF(原始数据!AZ709="","",原始数据!AZ709)</f>
        <v/>
      </c>
      <c r="AU709" s="131"/>
      <c r="AV709" s="131"/>
      <c r="AW709" s="131"/>
      <c r="AX709" s="131"/>
      <c r="AY709" s="132"/>
      <c r="AZ709" s="133"/>
      <c r="BA709" s="133"/>
    </row>
    <row r="710" spans="1:55">
      <c r="A710" s="115">
        <f>输入错误检查!B709+_xlfn.IFS(K710="",0,K710=0,0,K710=1,1)</f>
        <v>0</v>
      </c>
      <c r="C710" s="125" t="str">
        <f>IF(原始数据!B710="","",原始数据!B710)</f>
        <v/>
      </c>
      <c r="D710" s="125" t="str">
        <f>IF(原始数据!C710="","",原始数据!C710)</f>
        <v/>
      </c>
      <c r="E710" s="125" t="str">
        <f>IF(原始数据!D710="","",原始数据!D710)</f>
        <v/>
      </c>
      <c r="F710" s="125" t="str">
        <f>IF(原始数据!E710="","",原始数据!E710)</f>
        <v/>
      </c>
      <c r="G710" s="125" t="str">
        <f>IF(原始数据!F710="","",原始数据!F710)</f>
        <v/>
      </c>
      <c r="H710" s="125" t="str">
        <f>IF(原始数据!G710="","",原始数据!G710)</f>
        <v>加</v>
      </c>
      <c r="I710" s="125" t="str">
        <f>原始数据!J710</f>
        <v/>
      </c>
      <c r="J710" s="125" t="str">
        <f>IF((原始数据!V710)="","",4-原始数据!V710)</f>
        <v/>
      </c>
      <c r="K710" s="125" t="str">
        <f t="shared" si="22"/>
        <v/>
      </c>
      <c r="L710" s="125">
        <f t="shared" si="23"/>
        <v>0</v>
      </c>
      <c r="M710" s="126" t="str">
        <f>IF(I710="","",_xlfn.XLOOKUP($I710,各类选项!$N$2:$N$22,各类选项!O$2:O$22))</f>
        <v/>
      </c>
      <c r="N710" s="126"/>
      <c r="O710" s="127"/>
      <c r="P710" s="128"/>
      <c r="Q710" s="128"/>
      <c r="R710" s="128"/>
      <c r="S710" s="128"/>
      <c r="T710" s="128"/>
      <c r="U710" s="126" t="str">
        <f>IF(I710="","",_xlfn.XLOOKUP($I710,各类选项!$N$2:$N$22,各类选项!P$2:P$22))</f>
        <v/>
      </c>
      <c r="V710" s="126"/>
      <c r="W710" s="129"/>
      <c r="X710" s="130"/>
      <c r="Y710" s="130"/>
      <c r="Z710" s="130"/>
      <c r="AA710" s="130"/>
      <c r="AB710" s="130"/>
      <c r="AC710" s="126" t="str">
        <f>IF(I710="","",_xlfn.XLOOKUP($I710,各类选项!$N$2:$N$22,各类选项!Q$2:Q$22))</f>
        <v/>
      </c>
      <c r="AD710" s="126"/>
      <c r="AE710" s="127"/>
      <c r="AF710" s="128"/>
      <c r="AG710" s="128"/>
      <c r="AH710" s="128"/>
      <c r="AI710" s="128"/>
      <c r="AJ710" s="128"/>
      <c r="AK710" s="126" t="str">
        <f>IF(I710="","",_xlfn.XLOOKUP($I710,各类选项!$N$2:$N$22,各类选项!R$2:R$22))</f>
        <v/>
      </c>
      <c r="AL710" s="126"/>
      <c r="AM710" s="129"/>
      <c r="AN710" s="130"/>
      <c r="AO710" s="130"/>
      <c r="AP710" s="130"/>
      <c r="AQ710" s="130"/>
      <c r="AR710" s="130"/>
      <c r="AS710" s="126" t="str">
        <f>IF(原始数据!L710="","",原始数据!L710)</f>
        <v/>
      </c>
      <c r="AT710" s="126" t="str">
        <f>IF(原始数据!AZ710="","",原始数据!AZ710)</f>
        <v/>
      </c>
      <c r="AU710" s="131"/>
      <c r="AV710" s="131"/>
      <c r="AW710" s="131"/>
      <c r="AX710" s="131"/>
      <c r="AY710" s="132"/>
      <c r="AZ710" s="133"/>
      <c r="BA710" s="133"/>
    </row>
    <row r="711" spans="1:55">
      <c r="A711" s="115">
        <f>输入错误检查!B710+_xlfn.IFS(K711="",0,K711=0,0,K711=1,1)</f>
        <v>0</v>
      </c>
      <c r="C711" s="125" t="str">
        <f>IF(原始数据!B711="","",原始数据!B711)</f>
        <v/>
      </c>
      <c r="D711" s="125" t="str">
        <f>IF(原始数据!C711="","",原始数据!C711)</f>
        <v/>
      </c>
      <c r="E711" s="125" t="str">
        <f>IF(原始数据!D711="","",原始数据!D711)</f>
        <v/>
      </c>
      <c r="F711" s="125" t="str">
        <f>IF(原始数据!E711="","",原始数据!E711)</f>
        <v/>
      </c>
      <c r="G711" s="125" t="str">
        <f>IF(原始数据!F711="","",原始数据!F711)</f>
        <v/>
      </c>
      <c r="H711" s="125">
        <f>IF(原始数据!G711="","",原始数据!G711)</f>
        <v>1</v>
      </c>
      <c r="I711" s="125" t="str">
        <f>原始数据!J711</f>
        <v/>
      </c>
      <c r="J711" s="125" t="str">
        <f>IF((原始数据!V711)="","",4-原始数据!V711)</f>
        <v/>
      </c>
      <c r="K711" s="125" t="str">
        <f t="shared" si="22"/>
        <v/>
      </c>
      <c r="L711" s="125">
        <f t="shared" si="23"/>
        <v>0</v>
      </c>
      <c r="M711" s="126" t="str">
        <f>IF(I711="","",_xlfn.XLOOKUP($I711,各类选项!$N$2:$N$22,各类选项!O$2:O$22))</f>
        <v/>
      </c>
      <c r="N711" s="139"/>
      <c r="O711" s="129"/>
      <c r="P711" s="130"/>
      <c r="Q711" s="130"/>
      <c r="R711" s="130"/>
      <c r="S711" s="130"/>
      <c r="T711" s="130"/>
      <c r="U711" s="126" t="str">
        <f>IF(I711="","",_xlfn.XLOOKUP($I711,各类选项!$N$2:$N$22,各类选项!P$2:P$22))</f>
        <v/>
      </c>
      <c r="V711" s="139"/>
      <c r="W711" s="127"/>
      <c r="X711" s="128"/>
      <c r="Y711" s="128"/>
      <c r="Z711" s="128"/>
      <c r="AA711" s="128"/>
      <c r="AB711" s="128"/>
      <c r="AC711" s="126" t="str">
        <f>IF(I711="","",_xlfn.XLOOKUP($I711,各类选项!$N$2:$N$22,各类选项!Q$2:Q$22))</f>
        <v/>
      </c>
      <c r="AD711" s="139"/>
      <c r="AE711" s="129"/>
      <c r="AF711" s="130"/>
      <c r="AG711" s="130"/>
      <c r="AH711" s="130"/>
      <c r="AI711" s="130"/>
      <c r="AJ711" s="130"/>
      <c r="AK711" s="126" t="str">
        <f>IF(I711="","",_xlfn.XLOOKUP($I711,各类选项!$N$2:$N$22,各类选项!R$2:R$22))</f>
        <v/>
      </c>
      <c r="AL711" s="139"/>
      <c r="AM711" s="127"/>
      <c r="AN711" s="128"/>
      <c r="AO711" s="128"/>
      <c r="AP711" s="128"/>
      <c r="AQ711" s="128"/>
      <c r="AR711" s="128"/>
      <c r="AS711" s="126" t="str">
        <f>IF(原始数据!L711="","",原始数据!L711)</f>
        <v/>
      </c>
      <c r="AT711" s="126" t="str">
        <f>IF(原始数据!AZ711="","",原始数据!AZ711)</f>
        <v/>
      </c>
      <c r="AU711" s="137"/>
      <c r="AV711" s="137"/>
      <c r="AW711" s="137"/>
      <c r="AX711" s="137"/>
      <c r="AY711" s="138"/>
      <c r="AZ711" s="133"/>
      <c r="BA711" s="133"/>
      <c r="BB711" s="134"/>
      <c r="BC711" s="134"/>
    </row>
    <row r="712" spans="1:55">
      <c r="A712" s="115">
        <f>输入错误检查!B711+_xlfn.IFS(K712="",0,K712=0,0,K712=1,1)</f>
        <v>0</v>
      </c>
      <c r="C712" s="125" t="str">
        <f>IF(原始数据!B712="","",原始数据!B712)</f>
        <v/>
      </c>
      <c r="D712" s="125" t="str">
        <f>IF(原始数据!C712="","",原始数据!C712)</f>
        <v/>
      </c>
      <c r="E712" s="125" t="str">
        <f>IF(原始数据!D712="","",原始数据!D712)</f>
        <v/>
      </c>
      <c r="F712" s="125" t="str">
        <f>IF(原始数据!E712="","",原始数据!E712)</f>
        <v/>
      </c>
      <c r="G712" s="125" t="str">
        <f>IF(原始数据!F712="","",原始数据!F712)</f>
        <v/>
      </c>
      <c r="H712" s="125">
        <f>IF(原始数据!G712="","",原始数据!G712)</f>
        <v>1</v>
      </c>
      <c r="I712" s="125" t="str">
        <f>原始数据!J712</f>
        <v/>
      </c>
      <c r="J712" s="125" t="str">
        <f>IF((原始数据!V712)="","",4-原始数据!V712)</f>
        <v/>
      </c>
      <c r="K712" s="125" t="str">
        <f t="shared" si="22"/>
        <v/>
      </c>
      <c r="L712" s="125">
        <f t="shared" si="23"/>
        <v>0</v>
      </c>
      <c r="M712" s="126" t="str">
        <f>IF(I712="","",_xlfn.XLOOKUP($I712,各类选项!$N$2:$N$22,各类选项!O$2:O$22))</f>
        <v/>
      </c>
      <c r="N712" s="139"/>
      <c r="O712" s="129"/>
      <c r="P712" s="130"/>
      <c r="Q712" s="130"/>
      <c r="R712" s="130"/>
      <c r="S712" s="130"/>
      <c r="T712" s="130"/>
      <c r="U712" s="126" t="str">
        <f>IF(I712="","",_xlfn.XLOOKUP($I712,各类选项!$N$2:$N$22,各类选项!P$2:P$22))</f>
        <v/>
      </c>
      <c r="V712" s="139"/>
      <c r="W712" s="127"/>
      <c r="X712" s="128"/>
      <c r="Y712" s="128"/>
      <c r="Z712" s="128"/>
      <c r="AA712" s="128"/>
      <c r="AB712" s="128"/>
      <c r="AC712" s="126" t="str">
        <f>IF(I712="","",_xlfn.XLOOKUP($I712,各类选项!$N$2:$N$22,各类选项!Q$2:Q$22))</f>
        <v/>
      </c>
      <c r="AD712" s="139"/>
      <c r="AE712" s="129"/>
      <c r="AF712" s="130"/>
      <c r="AG712" s="130"/>
      <c r="AH712" s="130"/>
      <c r="AI712" s="130"/>
      <c r="AJ712" s="130"/>
      <c r="AK712" s="126" t="str">
        <f>IF(I712="","",_xlfn.XLOOKUP($I712,各类选项!$N$2:$N$22,各类选项!R$2:R$22))</f>
        <v/>
      </c>
      <c r="AL712" s="139"/>
      <c r="AM712" s="127"/>
      <c r="AN712" s="128"/>
      <c r="AO712" s="128"/>
      <c r="AP712" s="128"/>
      <c r="AQ712" s="128"/>
      <c r="AR712" s="128"/>
      <c r="AS712" s="126" t="str">
        <f>IF(原始数据!L712="","",原始数据!L712)</f>
        <v/>
      </c>
      <c r="AT712" s="126" t="str">
        <f>IF(原始数据!AZ712="","",原始数据!AZ712)</f>
        <v/>
      </c>
      <c r="AU712" s="137"/>
      <c r="AV712" s="137"/>
      <c r="AW712" s="137"/>
      <c r="AX712" s="137"/>
      <c r="AY712" s="138"/>
      <c r="AZ712" s="133"/>
      <c r="BA712" s="133"/>
      <c r="BB712" s="95"/>
      <c r="BC712" s="95"/>
    </row>
    <row r="713" spans="1:55">
      <c r="A713" s="115">
        <f>输入错误检查!B712+_xlfn.IFS(K713="",0,K713=0,0,K713=1,1)</f>
        <v>0</v>
      </c>
      <c r="C713" s="125" t="str">
        <f>IF(原始数据!B713="","",原始数据!B713)</f>
        <v/>
      </c>
      <c r="D713" s="125" t="str">
        <f>IF(原始数据!C713="","",原始数据!C713)</f>
        <v/>
      </c>
      <c r="E713" s="125" t="str">
        <f>IF(原始数据!D713="","",原始数据!D713)</f>
        <v/>
      </c>
      <c r="F713" s="125" t="str">
        <f>IF(原始数据!E713="","",原始数据!E713)</f>
        <v/>
      </c>
      <c r="G713" s="125" t="str">
        <f>IF(原始数据!F713="","",原始数据!F713)</f>
        <v/>
      </c>
      <c r="H713" s="125">
        <f>IF(原始数据!G713="","",原始数据!G713)</f>
        <v>2</v>
      </c>
      <c r="I713" s="125" t="str">
        <f>原始数据!J713</f>
        <v/>
      </c>
      <c r="J713" s="125" t="str">
        <f>IF((原始数据!V713)="","",4-原始数据!V713)</f>
        <v/>
      </c>
      <c r="K713" s="125" t="str">
        <f t="shared" si="22"/>
        <v/>
      </c>
      <c r="L713" s="125">
        <f t="shared" si="23"/>
        <v>0</v>
      </c>
      <c r="M713" s="126" t="str">
        <f>IF(I713="","",_xlfn.XLOOKUP($I713,各类选项!$N$2:$N$22,各类选项!O$2:O$22))</f>
        <v/>
      </c>
      <c r="N713" s="139"/>
      <c r="O713" s="129"/>
      <c r="P713" s="130"/>
      <c r="Q713" s="130"/>
      <c r="R713" s="130"/>
      <c r="S713" s="130"/>
      <c r="T713" s="130"/>
      <c r="U713" s="126" t="str">
        <f>IF(I713="","",_xlfn.XLOOKUP($I713,各类选项!$N$2:$N$22,各类选项!P$2:P$22))</f>
        <v/>
      </c>
      <c r="V713" s="139"/>
      <c r="W713" s="127"/>
      <c r="X713" s="128"/>
      <c r="Y713" s="128"/>
      <c r="Z713" s="128"/>
      <c r="AA713" s="128"/>
      <c r="AB713" s="128"/>
      <c r="AC713" s="126" t="str">
        <f>IF(I713="","",_xlfn.XLOOKUP($I713,各类选项!$N$2:$N$22,各类选项!Q$2:Q$22))</f>
        <v/>
      </c>
      <c r="AD713" s="139"/>
      <c r="AE713" s="129"/>
      <c r="AF713" s="130"/>
      <c r="AG713" s="130"/>
      <c r="AH713" s="130"/>
      <c r="AI713" s="130"/>
      <c r="AJ713" s="130"/>
      <c r="AK713" s="126" t="str">
        <f>IF(I713="","",_xlfn.XLOOKUP($I713,各类选项!$N$2:$N$22,各类选项!R$2:R$22))</f>
        <v/>
      </c>
      <c r="AL713" s="139"/>
      <c r="AM713" s="127"/>
      <c r="AN713" s="128"/>
      <c r="AO713" s="128"/>
      <c r="AP713" s="128"/>
      <c r="AQ713" s="128"/>
      <c r="AR713" s="128"/>
      <c r="AS713" s="126" t="str">
        <f>IF(原始数据!L713="","",原始数据!L713)</f>
        <v/>
      </c>
      <c r="AT713" s="126" t="str">
        <f>IF(原始数据!AZ713="","",原始数据!AZ713)</f>
        <v/>
      </c>
      <c r="AU713" s="137"/>
      <c r="AV713" s="137"/>
      <c r="AW713" s="137"/>
      <c r="AX713" s="137"/>
      <c r="AY713" s="138"/>
      <c r="AZ713" s="133"/>
      <c r="BA713" s="133"/>
      <c r="BB713" s="95"/>
      <c r="BC713" s="95"/>
    </row>
    <row r="714" spans="1:55">
      <c r="A714" s="115">
        <f>输入错误检查!B713+_xlfn.IFS(K714="",0,K714=0,0,K714=1,1)</f>
        <v>0</v>
      </c>
      <c r="C714" s="125" t="str">
        <f>IF(原始数据!B714="","",原始数据!B714)</f>
        <v/>
      </c>
      <c r="D714" s="125" t="str">
        <f>IF(原始数据!C714="","",原始数据!C714)</f>
        <v/>
      </c>
      <c r="E714" s="125" t="str">
        <f>IF(原始数据!D714="","",原始数据!D714)</f>
        <v/>
      </c>
      <c r="F714" s="125" t="str">
        <f>IF(原始数据!E714="","",原始数据!E714)</f>
        <v/>
      </c>
      <c r="G714" s="125" t="str">
        <f>IF(原始数据!F714="","",原始数据!F714)</f>
        <v/>
      </c>
      <c r="H714" s="125">
        <f>IF(原始数据!G714="","",原始数据!G714)</f>
        <v>2</v>
      </c>
      <c r="I714" s="125" t="str">
        <f>原始数据!J714</f>
        <v/>
      </c>
      <c r="J714" s="125" t="str">
        <f>IF((原始数据!V714)="","",4-原始数据!V714)</f>
        <v/>
      </c>
      <c r="K714" s="125" t="str">
        <f t="shared" ref="K714:K722" si="24">IF(J714="","",IF(_xlfn.IFS(L714&gt;2,"人",L714=2,"平",L714&lt;2,"屠")=J714,0,1))</f>
        <v/>
      </c>
      <c r="L714" s="125">
        <f t="shared" ref="L714:L722" si="25">COUNTIF(T714,"出门")+COUNTIF(AB714,"出门")+COUNTIF(AJ714,"出门")+COUNTIF(AR714,"出门")</f>
        <v>0</v>
      </c>
      <c r="M714" s="126" t="str">
        <f>IF(I714="","",_xlfn.XLOOKUP($I714,各类选项!$N$2:$N$22,各类选项!O$2:O$22))</f>
        <v/>
      </c>
      <c r="N714" s="139"/>
      <c r="O714" s="129"/>
      <c r="P714" s="130"/>
      <c r="Q714" s="130"/>
      <c r="R714" s="130"/>
      <c r="S714" s="130"/>
      <c r="T714" s="130"/>
      <c r="U714" s="126" t="str">
        <f>IF(I714="","",_xlfn.XLOOKUP($I714,各类选项!$N$2:$N$22,各类选项!P$2:P$22))</f>
        <v/>
      </c>
      <c r="V714" s="139"/>
      <c r="W714" s="127"/>
      <c r="X714" s="128"/>
      <c r="Y714" s="128"/>
      <c r="Z714" s="128"/>
      <c r="AA714" s="128"/>
      <c r="AB714" s="128"/>
      <c r="AC714" s="126" t="str">
        <f>IF(I714="","",_xlfn.XLOOKUP($I714,各类选项!$N$2:$N$22,各类选项!Q$2:Q$22))</f>
        <v/>
      </c>
      <c r="AD714" s="139"/>
      <c r="AE714" s="129"/>
      <c r="AF714" s="130"/>
      <c r="AG714" s="130"/>
      <c r="AH714" s="130"/>
      <c r="AI714" s="130"/>
      <c r="AJ714" s="130"/>
      <c r="AK714" s="126" t="str">
        <f>IF(I714="","",_xlfn.XLOOKUP($I714,各类选项!$N$2:$N$22,各类选项!R$2:R$22))</f>
        <v/>
      </c>
      <c r="AL714" s="139"/>
      <c r="AM714" s="127"/>
      <c r="AN714" s="128"/>
      <c r="AO714" s="128"/>
      <c r="AP714" s="128"/>
      <c r="AQ714" s="128"/>
      <c r="AR714" s="128"/>
      <c r="AS714" s="126" t="str">
        <f>IF(原始数据!L714="","",原始数据!L714)</f>
        <v/>
      </c>
      <c r="AT714" s="126" t="str">
        <f>IF(原始数据!AZ714="","",原始数据!AZ714)</f>
        <v/>
      </c>
      <c r="AU714" s="137"/>
      <c r="AV714" s="137"/>
      <c r="AW714" s="137"/>
      <c r="AX714" s="137"/>
      <c r="AY714" s="138"/>
      <c r="AZ714" s="133"/>
      <c r="BA714" s="133"/>
      <c r="BB714" s="95"/>
      <c r="BC714" s="95"/>
    </row>
    <row r="715" spans="1:55">
      <c r="A715" s="115">
        <f>输入错误检查!B714+_xlfn.IFS(K715="",0,K715=0,0,K715=1,1)</f>
        <v>0</v>
      </c>
      <c r="C715" s="125" t="str">
        <f>IF(原始数据!B715="","",原始数据!B715)</f>
        <v/>
      </c>
      <c r="D715" s="125" t="str">
        <f>IF(原始数据!C715="","",原始数据!C715)</f>
        <v/>
      </c>
      <c r="E715" s="125" t="str">
        <f>IF(原始数据!D715="","",原始数据!D715)</f>
        <v/>
      </c>
      <c r="F715" s="125" t="str">
        <f>IF(原始数据!E715="","",原始数据!E715)</f>
        <v/>
      </c>
      <c r="G715" s="125" t="str">
        <f>IF(原始数据!F715="","",原始数据!F715)</f>
        <v/>
      </c>
      <c r="H715" s="125">
        <f>IF(原始数据!G715="","",原始数据!G715)</f>
        <v>3</v>
      </c>
      <c r="I715" s="125" t="str">
        <f>原始数据!J715</f>
        <v/>
      </c>
      <c r="J715" s="125" t="str">
        <f>IF((原始数据!V715)="","",4-原始数据!V715)</f>
        <v/>
      </c>
      <c r="K715" s="125" t="str">
        <f t="shared" si="24"/>
        <v/>
      </c>
      <c r="L715" s="125">
        <f t="shared" si="25"/>
        <v>0</v>
      </c>
      <c r="M715" s="126" t="str">
        <f>IF(I715="","",_xlfn.XLOOKUP($I715,各类选项!$N$2:$N$22,各类选项!O$2:O$22))</f>
        <v/>
      </c>
      <c r="N715" s="139"/>
      <c r="O715" s="129"/>
      <c r="P715" s="130"/>
      <c r="Q715" s="130"/>
      <c r="R715" s="130"/>
      <c r="S715" s="130"/>
      <c r="T715" s="130"/>
      <c r="U715" s="126" t="str">
        <f>IF(I715="","",_xlfn.XLOOKUP($I715,各类选项!$N$2:$N$22,各类选项!P$2:P$22))</f>
        <v/>
      </c>
      <c r="V715" s="139"/>
      <c r="W715" s="127"/>
      <c r="X715" s="128"/>
      <c r="Y715" s="128"/>
      <c r="Z715" s="128"/>
      <c r="AA715" s="128"/>
      <c r="AB715" s="128"/>
      <c r="AC715" s="126" t="str">
        <f>IF(I715="","",_xlfn.XLOOKUP($I715,各类选项!$N$2:$N$22,各类选项!Q$2:Q$22))</f>
        <v/>
      </c>
      <c r="AD715" s="139"/>
      <c r="AE715" s="129"/>
      <c r="AF715" s="130"/>
      <c r="AG715" s="130"/>
      <c r="AH715" s="130"/>
      <c r="AI715" s="130"/>
      <c r="AJ715" s="130"/>
      <c r="AK715" s="126" t="str">
        <f>IF(I715="","",_xlfn.XLOOKUP($I715,各类选项!$N$2:$N$22,各类选项!R$2:R$22))</f>
        <v/>
      </c>
      <c r="AL715" s="139"/>
      <c r="AM715" s="127"/>
      <c r="AN715" s="128"/>
      <c r="AO715" s="128"/>
      <c r="AP715" s="128"/>
      <c r="AQ715" s="128"/>
      <c r="AR715" s="128"/>
      <c r="AS715" s="126" t="str">
        <f>IF(原始数据!L715="","",原始数据!L715)</f>
        <v/>
      </c>
      <c r="AT715" s="126" t="str">
        <f>IF(原始数据!AZ715="","",原始数据!AZ715)</f>
        <v/>
      </c>
      <c r="AU715" s="137"/>
      <c r="AV715" s="137"/>
      <c r="AW715" s="137"/>
      <c r="AX715" s="137"/>
      <c r="AY715" s="138"/>
      <c r="AZ715" s="133"/>
      <c r="BA715" s="133"/>
      <c r="BB715" s="95"/>
      <c r="BC715" s="95"/>
    </row>
    <row r="716" spans="1:55">
      <c r="A716" s="115">
        <f>输入错误检查!B715+_xlfn.IFS(K716="",0,K716=0,0,K716=1,1)</f>
        <v>0</v>
      </c>
      <c r="C716" s="125" t="str">
        <f>IF(原始数据!B716="","",原始数据!B716)</f>
        <v/>
      </c>
      <c r="D716" s="125" t="str">
        <f>IF(原始数据!C716="","",原始数据!C716)</f>
        <v/>
      </c>
      <c r="E716" s="125" t="str">
        <f>IF(原始数据!D716="","",原始数据!D716)</f>
        <v/>
      </c>
      <c r="F716" s="125" t="str">
        <f>IF(原始数据!E716="","",原始数据!E716)</f>
        <v/>
      </c>
      <c r="G716" s="125" t="str">
        <f>IF(原始数据!F716="","",原始数据!F716)</f>
        <v/>
      </c>
      <c r="H716" s="125">
        <f>IF(原始数据!G716="","",原始数据!G716)</f>
        <v>3</v>
      </c>
      <c r="I716" s="125" t="str">
        <f>原始数据!J716</f>
        <v/>
      </c>
      <c r="J716" s="125" t="str">
        <f>IF((原始数据!V716)="","",4-原始数据!V716)</f>
        <v/>
      </c>
      <c r="K716" s="125" t="str">
        <f t="shared" si="24"/>
        <v/>
      </c>
      <c r="L716" s="125">
        <f t="shared" si="25"/>
        <v>0</v>
      </c>
      <c r="M716" s="126" t="str">
        <f>IF(I716="","",_xlfn.XLOOKUP($I716,各类选项!$N$2:$N$22,各类选项!O$2:O$22))</f>
        <v/>
      </c>
      <c r="N716" s="139"/>
      <c r="O716" s="129"/>
      <c r="P716" s="130"/>
      <c r="Q716" s="130"/>
      <c r="R716" s="130"/>
      <c r="S716" s="130"/>
      <c r="T716" s="130"/>
      <c r="U716" s="126" t="str">
        <f>IF(I716="","",_xlfn.XLOOKUP($I716,各类选项!$N$2:$N$22,各类选项!P$2:P$22))</f>
        <v/>
      </c>
      <c r="V716" s="139"/>
      <c r="W716" s="127"/>
      <c r="X716" s="128"/>
      <c r="Y716" s="128"/>
      <c r="Z716" s="128"/>
      <c r="AA716" s="128"/>
      <c r="AB716" s="128"/>
      <c r="AC716" s="126" t="str">
        <f>IF(I716="","",_xlfn.XLOOKUP($I716,各类选项!$N$2:$N$22,各类选项!Q$2:Q$22))</f>
        <v/>
      </c>
      <c r="AD716" s="139"/>
      <c r="AE716" s="129"/>
      <c r="AF716" s="130"/>
      <c r="AG716" s="130"/>
      <c r="AH716" s="130"/>
      <c r="AI716" s="130"/>
      <c r="AJ716" s="130"/>
      <c r="AK716" s="126" t="str">
        <f>IF(I716="","",_xlfn.XLOOKUP($I716,各类选项!$N$2:$N$22,各类选项!R$2:R$22))</f>
        <v/>
      </c>
      <c r="AL716" s="139"/>
      <c r="AM716" s="127"/>
      <c r="AN716" s="128"/>
      <c r="AO716" s="128"/>
      <c r="AP716" s="128"/>
      <c r="AQ716" s="128"/>
      <c r="AR716" s="128"/>
      <c r="AS716" s="126" t="str">
        <f>IF(原始数据!L716="","",原始数据!L716)</f>
        <v/>
      </c>
      <c r="AT716" s="126" t="str">
        <f>IF(原始数据!AZ716="","",原始数据!AZ716)</f>
        <v/>
      </c>
      <c r="AU716" s="137"/>
      <c r="AV716" s="137"/>
      <c r="AW716" s="137"/>
      <c r="AX716" s="137"/>
      <c r="AY716" s="138"/>
      <c r="AZ716" s="133"/>
      <c r="BA716" s="133"/>
      <c r="BB716" s="95"/>
      <c r="BC716" s="95"/>
    </row>
    <row r="717" spans="1:55">
      <c r="A717" s="115">
        <f>输入错误检查!B716+_xlfn.IFS(K717="",0,K717=0,0,K717=1,1)</f>
        <v>0</v>
      </c>
      <c r="C717" s="125" t="str">
        <f>IF(原始数据!B717="","",原始数据!B717)</f>
        <v/>
      </c>
      <c r="D717" s="125" t="str">
        <f>IF(原始数据!C717="","",原始数据!C717)</f>
        <v/>
      </c>
      <c r="E717" s="125" t="str">
        <f>IF(原始数据!D717="","",原始数据!D717)</f>
        <v/>
      </c>
      <c r="F717" s="125" t="str">
        <f>IF(原始数据!E717="","",原始数据!E717)</f>
        <v/>
      </c>
      <c r="G717" s="125" t="str">
        <f>IF(原始数据!F717="","",原始数据!F717)</f>
        <v/>
      </c>
      <c r="H717" s="125">
        <f>IF(原始数据!G717="","",原始数据!G717)</f>
        <v>4</v>
      </c>
      <c r="I717" s="125" t="str">
        <f>原始数据!J717</f>
        <v/>
      </c>
      <c r="J717" s="125" t="str">
        <f>IF((原始数据!V717)="","",4-原始数据!V717)</f>
        <v/>
      </c>
      <c r="K717" s="125" t="str">
        <f t="shared" si="24"/>
        <v/>
      </c>
      <c r="L717" s="125">
        <f t="shared" si="25"/>
        <v>0</v>
      </c>
      <c r="M717" s="126" t="str">
        <f>IF(I717="","",_xlfn.XLOOKUP($I717,各类选项!$N$2:$N$22,各类选项!O$2:O$22))</f>
        <v/>
      </c>
      <c r="N717" s="139"/>
      <c r="O717" s="129"/>
      <c r="P717" s="130"/>
      <c r="Q717" s="130"/>
      <c r="R717" s="130"/>
      <c r="S717" s="130"/>
      <c r="T717" s="130"/>
      <c r="U717" s="126" t="str">
        <f>IF(I717="","",_xlfn.XLOOKUP($I717,各类选项!$N$2:$N$22,各类选项!P$2:P$22))</f>
        <v/>
      </c>
      <c r="V717" s="139"/>
      <c r="W717" s="127"/>
      <c r="X717" s="128"/>
      <c r="Y717" s="128"/>
      <c r="Z717" s="128"/>
      <c r="AA717" s="128"/>
      <c r="AB717" s="128"/>
      <c r="AC717" s="126" t="str">
        <f>IF(I717="","",_xlfn.XLOOKUP($I717,各类选项!$N$2:$N$22,各类选项!Q$2:Q$22))</f>
        <v/>
      </c>
      <c r="AD717" s="139"/>
      <c r="AE717" s="129"/>
      <c r="AF717" s="130"/>
      <c r="AG717" s="130"/>
      <c r="AH717" s="130"/>
      <c r="AI717" s="130"/>
      <c r="AJ717" s="130"/>
      <c r="AK717" s="126" t="str">
        <f>IF(I717="","",_xlfn.XLOOKUP($I717,各类选项!$N$2:$N$22,各类选项!R$2:R$22))</f>
        <v/>
      </c>
      <c r="AL717" s="139"/>
      <c r="AM717" s="127"/>
      <c r="AN717" s="128"/>
      <c r="AO717" s="128"/>
      <c r="AP717" s="128"/>
      <c r="AQ717" s="128"/>
      <c r="AR717" s="128"/>
      <c r="AS717" s="126" t="str">
        <f>IF(原始数据!L717="","",原始数据!L717)</f>
        <v/>
      </c>
      <c r="AT717" s="126" t="str">
        <f>IF(原始数据!AZ717="","",原始数据!AZ717)</f>
        <v/>
      </c>
      <c r="AU717" s="137"/>
      <c r="AV717" s="137"/>
      <c r="AW717" s="137"/>
      <c r="AX717" s="137"/>
      <c r="AY717" s="138"/>
      <c r="AZ717" s="133"/>
      <c r="BA717" s="133"/>
      <c r="BB717" s="95"/>
      <c r="BC717" s="95"/>
    </row>
    <row r="718" spans="1:55">
      <c r="A718" s="115">
        <f>输入错误检查!B717+_xlfn.IFS(K718="",0,K718=0,0,K718=1,1)</f>
        <v>0</v>
      </c>
      <c r="C718" s="125" t="str">
        <f>IF(原始数据!B718="","",原始数据!B718)</f>
        <v/>
      </c>
      <c r="D718" s="125" t="str">
        <f>IF(原始数据!C718="","",原始数据!C718)</f>
        <v/>
      </c>
      <c r="E718" s="125" t="str">
        <f>IF(原始数据!D718="","",原始数据!D718)</f>
        <v/>
      </c>
      <c r="F718" s="125" t="str">
        <f>IF(原始数据!E718="","",原始数据!E718)</f>
        <v/>
      </c>
      <c r="G718" s="125" t="str">
        <f>IF(原始数据!F718="","",原始数据!F718)</f>
        <v/>
      </c>
      <c r="H718" s="125">
        <f>IF(原始数据!G718="","",原始数据!G718)</f>
        <v>4</v>
      </c>
      <c r="I718" s="125" t="str">
        <f>原始数据!J718</f>
        <v/>
      </c>
      <c r="J718" s="125" t="str">
        <f>IF((原始数据!V718)="","",4-原始数据!V718)</f>
        <v/>
      </c>
      <c r="K718" s="125" t="str">
        <f t="shared" si="24"/>
        <v/>
      </c>
      <c r="L718" s="125">
        <f t="shared" si="25"/>
        <v>0</v>
      </c>
      <c r="M718" s="126" t="str">
        <f>IF(I718="","",_xlfn.XLOOKUP($I718,各类选项!$N$2:$N$22,各类选项!O$2:O$22))</f>
        <v/>
      </c>
      <c r="N718" s="139"/>
      <c r="O718" s="129"/>
      <c r="P718" s="130"/>
      <c r="Q718" s="130"/>
      <c r="R718" s="130"/>
      <c r="S718" s="130"/>
      <c r="T718" s="130"/>
      <c r="U718" s="126" t="str">
        <f>IF(I718="","",_xlfn.XLOOKUP($I718,各类选项!$N$2:$N$22,各类选项!P$2:P$22))</f>
        <v/>
      </c>
      <c r="V718" s="139"/>
      <c r="W718" s="127"/>
      <c r="X718" s="128"/>
      <c r="Y718" s="128"/>
      <c r="Z718" s="128"/>
      <c r="AA718" s="128"/>
      <c r="AB718" s="128"/>
      <c r="AC718" s="126" t="str">
        <f>IF(I718="","",_xlfn.XLOOKUP($I718,各类选项!$N$2:$N$22,各类选项!Q$2:Q$22))</f>
        <v/>
      </c>
      <c r="AD718" s="139"/>
      <c r="AE718" s="129"/>
      <c r="AF718" s="130"/>
      <c r="AG718" s="130"/>
      <c r="AH718" s="130"/>
      <c r="AI718" s="130"/>
      <c r="AJ718" s="130"/>
      <c r="AK718" s="126" t="str">
        <f>IF(I718="","",_xlfn.XLOOKUP($I718,各类选项!$N$2:$N$22,各类选项!R$2:R$22))</f>
        <v/>
      </c>
      <c r="AL718" s="139"/>
      <c r="AM718" s="127"/>
      <c r="AN718" s="128"/>
      <c r="AO718" s="128"/>
      <c r="AP718" s="128"/>
      <c r="AQ718" s="128"/>
      <c r="AR718" s="128"/>
      <c r="AS718" s="126" t="str">
        <f>IF(原始数据!L718="","",原始数据!L718)</f>
        <v/>
      </c>
      <c r="AT718" s="126" t="str">
        <f>IF(原始数据!AZ718="","",原始数据!AZ718)</f>
        <v/>
      </c>
      <c r="AU718" s="137"/>
      <c r="AV718" s="137"/>
      <c r="AW718" s="137"/>
      <c r="AX718" s="137"/>
      <c r="AY718" s="138"/>
      <c r="AZ718" s="133"/>
      <c r="BA718" s="133"/>
      <c r="BB718" s="95"/>
      <c r="BC718" s="95"/>
    </row>
    <row r="719" spans="1:55">
      <c r="A719" s="115">
        <f>输入错误检查!B718+_xlfn.IFS(K719="",0,K719=0,0,K719=1,1)</f>
        <v>0</v>
      </c>
      <c r="C719" s="125" t="str">
        <f>IF(原始数据!B719="","",原始数据!B719)</f>
        <v/>
      </c>
      <c r="D719" s="125" t="str">
        <f>IF(原始数据!C719="","",原始数据!C719)</f>
        <v/>
      </c>
      <c r="E719" s="125" t="str">
        <f>IF(原始数据!D719="","",原始数据!D719)</f>
        <v/>
      </c>
      <c r="F719" s="125" t="str">
        <f>IF(原始数据!E719="","",原始数据!E719)</f>
        <v/>
      </c>
      <c r="G719" s="125" t="str">
        <f>IF(原始数据!F719="","",原始数据!F719)</f>
        <v/>
      </c>
      <c r="H719" s="125">
        <f>IF(原始数据!G719="","",原始数据!G719)</f>
        <v>5</v>
      </c>
      <c r="I719" s="125" t="str">
        <f>原始数据!J719</f>
        <v/>
      </c>
      <c r="J719" s="125" t="str">
        <f>IF((原始数据!V719)="","",4-原始数据!V719)</f>
        <v/>
      </c>
      <c r="K719" s="125" t="str">
        <f t="shared" si="24"/>
        <v/>
      </c>
      <c r="L719" s="125">
        <f t="shared" si="25"/>
        <v>0</v>
      </c>
      <c r="M719" s="126" t="str">
        <f>IF(I719="","",_xlfn.XLOOKUP($I719,各类选项!$N$2:$N$22,各类选项!O$2:O$22))</f>
        <v/>
      </c>
      <c r="N719" s="139"/>
      <c r="O719" s="129"/>
      <c r="P719" s="130"/>
      <c r="Q719" s="130"/>
      <c r="R719" s="130"/>
      <c r="S719" s="130"/>
      <c r="T719" s="130"/>
      <c r="U719" s="126" t="str">
        <f>IF(I719="","",_xlfn.XLOOKUP($I719,各类选项!$N$2:$N$22,各类选项!P$2:P$22))</f>
        <v/>
      </c>
      <c r="V719" s="139"/>
      <c r="W719" s="127"/>
      <c r="X719" s="128"/>
      <c r="Y719" s="128"/>
      <c r="Z719" s="128"/>
      <c r="AA719" s="128"/>
      <c r="AB719" s="128"/>
      <c r="AC719" s="126" t="str">
        <f>IF(I719="","",_xlfn.XLOOKUP($I719,各类选项!$N$2:$N$22,各类选项!Q$2:Q$22))</f>
        <v/>
      </c>
      <c r="AD719" s="139"/>
      <c r="AE719" s="129"/>
      <c r="AF719" s="130"/>
      <c r="AG719" s="130"/>
      <c r="AH719" s="130"/>
      <c r="AI719" s="130"/>
      <c r="AJ719" s="130"/>
      <c r="AK719" s="126" t="str">
        <f>IF(I719="","",_xlfn.XLOOKUP($I719,各类选项!$N$2:$N$22,各类选项!R$2:R$22))</f>
        <v/>
      </c>
      <c r="AL719" s="139"/>
      <c r="AM719" s="127"/>
      <c r="AN719" s="128"/>
      <c r="AO719" s="128"/>
      <c r="AP719" s="128"/>
      <c r="AQ719" s="128"/>
      <c r="AR719" s="128"/>
      <c r="AS719" s="126" t="str">
        <f>IF(原始数据!L719="","",原始数据!L719)</f>
        <v/>
      </c>
      <c r="AT719" s="126" t="str">
        <f>IF(原始数据!AZ719="","",原始数据!AZ719)</f>
        <v/>
      </c>
      <c r="AU719" s="137"/>
      <c r="AV719" s="137"/>
      <c r="AW719" s="137"/>
      <c r="AX719" s="137"/>
      <c r="AY719" s="138"/>
      <c r="AZ719" s="133"/>
      <c r="BA719" s="133"/>
    </row>
    <row r="720" spans="1:55">
      <c r="A720" s="115">
        <f>输入错误检查!B719+_xlfn.IFS(K720="",0,K720=0,0,K720=1,1)</f>
        <v>0</v>
      </c>
      <c r="C720" s="125" t="str">
        <f>IF(原始数据!B720="","",原始数据!B720)</f>
        <v/>
      </c>
      <c r="D720" s="125" t="str">
        <f>IF(原始数据!C720="","",原始数据!C720)</f>
        <v/>
      </c>
      <c r="E720" s="125" t="str">
        <f>IF(原始数据!D720="","",原始数据!D720)</f>
        <v/>
      </c>
      <c r="F720" s="125" t="str">
        <f>IF(原始数据!E720="","",原始数据!E720)</f>
        <v/>
      </c>
      <c r="G720" s="125" t="str">
        <f>IF(原始数据!F720="","",原始数据!F720)</f>
        <v/>
      </c>
      <c r="H720" s="125">
        <f>IF(原始数据!G720="","",原始数据!G720)</f>
        <v>5</v>
      </c>
      <c r="I720" s="125" t="str">
        <f>原始数据!J720</f>
        <v/>
      </c>
      <c r="J720" s="125" t="str">
        <f>IF((原始数据!V720)="","",4-原始数据!V720)</f>
        <v/>
      </c>
      <c r="K720" s="125" t="str">
        <f t="shared" si="24"/>
        <v/>
      </c>
      <c r="L720" s="125">
        <f t="shared" si="25"/>
        <v>0</v>
      </c>
      <c r="M720" s="126" t="str">
        <f>IF(I720="","",_xlfn.XLOOKUP($I720,各类选项!$N$2:$N$22,各类选项!O$2:O$22))</f>
        <v/>
      </c>
      <c r="N720" s="139"/>
      <c r="O720" s="129"/>
      <c r="P720" s="130"/>
      <c r="Q720" s="130"/>
      <c r="R720" s="130"/>
      <c r="S720" s="130"/>
      <c r="T720" s="130"/>
      <c r="U720" s="126" t="str">
        <f>IF(I720="","",_xlfn.XLOOKUP($I720,各类选项!$N$2:$N$22,各类选项!P$2:P$22))</f>
        <v/>
      </c>
      <c r="V720" s="139"/>
      <c r="W720" s="127"/>
      <c r="X720" s="128"/>
      <c r="Y720" s="128"/>
      <c r="Z720" s="128"/>
      <c r="AA720" s="128"/>
      <c r="AB720" s="128"/>
      <c r="AC720" s="126" t="str">
        <f>IF(I720="","",_xlfn.XLOOKUP($I720,各类选项!$N$2:$N$22,各类选项!Q$2:Q$22))</f>
        <v/>
      </c>
      <c r="AD720" s="139"/>
      <c r="AE720" s="129"/>
      <c r="AF720" s="130"/>
      <c r="AG720" s="130"/>
      <c r="AH720" s="130"/>
      <c r="AI720" s="130"/>
      <c r="AJ720" s="130"/>
      <c r="AK720" s="126" t="str">
        <f>IF(I720="","",_xlfn.XLOOKUP($I720,各类选项!$N$2:$N$22,各类选项!R$2:R$22))</f>
        <v/>
      </c>
      <c r="AL720" s="139"/>
      <c r="AM720" s="127"/>
      <c r="AN720" s="128"/>
      <c r="AO720" s="128"/>
      <c r="AP720" s="128"/>
      <c r="AQ720" s="128"/>
      <c r="AR720" s="128"/>
      <c r="AS720" s="126" t="str">
        <f>IF(原始数据!L720="","",原始数据!L720)</f>
        <v/>
      </c>
      <c r="AT720" s="126" t="str">
        <f>IF(原始数据!AZ720="","",原始数据!AZ720)</f>
        <v/>
      </c>
      <c r="AU720" s="137"/>
      <c r="AV720" s="137"/>
      <c r="AW720" s="137"/>
      <c r="AX720" s="137"/>
      <c r="AY720" s="138"/>
      <c r="AZ720" s="133"/>
      <c r="BA720" s="133"/>
    </row>
    <row r="721" spans="1:53">
      <c r="A721" s="115">
        <f>输入错误检查!B720+_xlfn.IFS(K721="",0,K721=0,0,K721=1,1)</f>
        <v>0</v>
      </c>
      <c r="C721" s="125" t="str">
        <f>IF(原始数据!B721="","",原始数据!B721)</f>
        <v/>
      </c>
      <c r="D721" s="125" t="str">
        <f>IF(原始数据!C721="","",原始数据!C721)</f>
        <v/>
      </c>
      <c r="E721" s="125" t="str">
        <f>IF(原始数据!D721="","",原始数据!D721)</f>
        <v/>
      </c>
      <c r="F721" s="125" t="str">
        <f>IF(原始数据!E721="","",原始数据!E721)</f>
        <v/>
      </c>
      <c r="G721" s="125" t="str">
        <f>IF(原始数据!F721="","",原始数据!F721)</f>
        <v/>
      </c>
      <c r="H721" s="125" t="str">
        <f>IF(原始数据!G721="","",原始数据!G721)</f>
        <v>加</v>
      </c>
      <c r="I721" s="125" t="str">
        <f>原始数据!J721</f>
        <v/>
      </c>
      <c r="J721" s="125" t="str">
        <f>IF((原始数据!V721)="","",4-原始数据!V721)</f>
        <v/>
      </c>
      <c r="K721" s="125" t="str">
        <f t="shared" si="24"/>
        <v/>
      </c>
      <c r="L721" s="125">
        <f t="shared" si="25"/>
        <v>0</v>
      </c>
      <c r="M721" s="126" t="str">
        <f>IF(I721="","",_xlfn.XLOOKUP($I721,各类选项!$N$2:$N$22,各类选项!O$2:O$22))</f>
        <v/>
      </c>
      <c r="N721" s="139"/>
      <c r="O721" s="129"/>
      <c r="P721" s="130"/>
      <c r="Q721" s="130"/>
      <c r="R721" s="130"/>
      <c r="S721" s="130"/>
      <c r="T721" s="130"/>
      <c r="U721" s="126" t="str">
        <f>IF(I721="","",_xlfn.XLOOKUP($I721,各类选项!$N$2:$N$22,各类选项!P$2:P$22))</f>
        <v/>
      </c>
      <c r="V721" s="139"/>
      <c r="W721" s="127"/>
      <c r="X721" s="128"/>
      <c r="Y721" s="128"/>
      <c r="Z721" s="128"/>
      <c r="AA721" s="128"/>
      <c r="AB721" s="128"/>
      <c r="AC721" s="126" t="str">
        <f>IF(I721="","",_xlfn.XLOOKUP($I721,各类选项!$N$2:$N$22,各类选项!Q$2:Q$22))</f>
        <v/>
      </c>
      <c r="AD721" s="139"/>
      <c r="AE721" s="129"/>
      <c r="AF721" s="130"/>
      <c r="AG721" s="130"/>
      <c r="AH721" s="130"/>
      <c r="AI721" s="130"/>
      <c r="AJ721" s="130"/>
      <c r="AK721" s="126" t="str">
        <f>IF(I721="","",_xlfn.XLOOKUP($I721,各类选项!$N$2:$N$22,各类选项!R$2:R$22))</f>
        <v/>
      </c>
      <c r="AL721" s="139"/>
      <c r="AM721" s="127"/>
      <c r="AN721" s="128"/>
      <c r="AO721" s="128"/>
      <c r="AP721" s="128"/>
      <c r="AQ721" s="128"/>
      <c r="AR721" s="128"/>
      <c r="AS721" s="126" t="str">
        <f>IF(原始数据!L721="","",原始数据!L721)</f>
        <v/>
      </c>
      <c r="AT721" s="126" t="str">
        <f>IF(原始数据!AZ721="","",原始数据!AZ721)</f>
        <v/>
      </c>
      <c r="AU721" s="137"/>
      <c r="AV721" s="137"/>
      <c r="AW721" s="137"/>
      <c r="AX721" s="137"/>
      <c r="AY721" s="138"/>
      <c r="AZ721" s="133"/>
      <c r="BA721" s="133"/>
    </row>
    <row r="722" spans="1:53">
      <c r="A722" s="115">
        <f>输入错误检查!B721+_xlfn.IFS(K722="",0,K722=0,0,K722=1,1)</f>
        <v>0</v>
      </c>
      <c r="C722" s="125" t="str">
        <f>IF(原始数据!B722="","",原始数据!B722)</f>
        <v/>
      </c>
      <c r="D722" s="125" t="str">
        <f>IF(原始数据!C722="","",原始数据!C722)</f>
        <v/>
      </c>
      <c r="E722" s="125" t="str">
        <f>IF(原始数据!D722="","",原始数据!D722)</f>
        <v/>
      </c>
      <c r="F722" s="125" t="str">
        <f>IF(原始数据!E722="","",原始数据!E722)</f>
        <v/>
      </c>
      <c r="G722" s="125" t="str">
        <f>IF(原始数据!F722="","",原始数据!F722)</f>
        <v/>
      </c>
      <c r="H722" s="125" t="str">
        <f>IF(原始数据!G722="","",原始数据!G722)</f>
        <v>加</v>
      </c>
      <c r="I722" s="125" t="str">
        <f>原始数据!J722</f>
        <v/>
      </c>
      <c r="J722" s="125" t="str">
        <f>IF((原始数据!V722)="","",4-原始数据!V722)</f>
        <v/>
      </c>
      <c r="K722" s="125" t="str">
        <f t="shared" si="24"/>
        <v/>
      </c>
      <c r="L722" s="125">
        <f t="shared" si="25"/>
        <v>0</v>
      </c>
      <c r="M722" s="126" t="str">
        <f>IF(I722="","",_xlfn.XLOOKUP($I722,各类选项!$N$2:$N$22,各类选项!O$2:O$22))</f>
        <v/>
      </c>
      <c r="N722" s="139"/>
      <c r="O722" s="129"/>
      <c r="P722" s="130"/>
      <c r="Q722" s="130"/>
      <c r="R722" s="130"/>
      <c r="S722" s="130"/>
      <c r="T722" s="130"/>
      <c r="U722" s="126" t="str">
        <f>IF(I722="","",_xlfn.XLOOKUP($I722,各类选项!$N$2:$N$22,各类选项!P$2:P$22))</f>
        <v/>
      </c>
      <c r="V722" s="139"/>
      <c r="W722" s="127"/>
      <c r="X722" s="128"/>
      <c r="Y722" s="128"/>
      <c r="Z722" s="128"/>
      <c r="AA722" s="128"/>
      <c r="AB722" s="128"/>
      <c r="AC722" s="126" t="str">
        <f>IF(I722="","",_xlfn.XLOOKUP($I722,各类选项!$N$2:$N$22,各类选项!Q$2:Q$22))</f>
        <v/>
      </c>
      <c r="AD722" s="139"/>
      <c r="AE722" s="129"/>
      <c r="AF722" s="130"/>
      <c r="AG722" s="130"/>
      <c r="AH722" s="130"/>
      <c r="AI722" s="130"/>
      <c r="AJ722" s="130"/>
      <c r="AK722" s="126" t="str">
        <f>IF(I722="","",_xlfn.XLOOKUP($I722,各类选项!$N$2:$N$22,各类选项!R$2:R$22))</f>
        <v/>
      </c>
      <c r="AL722" s="139"/>
      <c r="AM722" s="127"/>
      <c r="AN722" s="128"/>
      <c r="AO722" s="128"/>
      <c r="AP722" s="128"/>
      <c r="AQ722" s="128"/>
      <c r="AR722" s="128"/>
      <c r="AS722" s="126" t="str">
        <f>IF(原始数据!L722="","",原始数据!L722)</f>
        <v/>
      </c>
      <c r="AT722" s="126" t="str">
        <f>IF(原始数据!AZ722="","",原始数据!AZ722)</f>
        <v/>
      </c>
      <c r="AU722" s="137"/>
      <c r="AV722" s="137"/>
      <c r="AW722" s="137"/>
      <c r="AX722" s="137"/>
      <c r="AY722" s="138"/>
      <c r="AZ722" s="133"/>
      <c r="BA722" s="133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opLeftCell="F1" workbookViewId="0">
      <selection activeCell="T6" sqref="T6"/>
    </sheetView>
  </sheetViews>
  <sheetFormatPr defaultColWidth="9" defaultRowHeight="13.5"/>
  <cols>
    <col min="1" max="3" width="5.55833333333333" customWidth="1"/>
    <col min="6" max="10" width="5.55833333333333" customWidth="1"/>
    <col min="15" max="15" width="5.44166666666667" hidden="1" customWidth="1"/>
    <col min="23" max="23" width="9" customWidth="1"/>
    <col min="24" max="24" width="15.8833333333333" hidden="1" customWidth="1"/>
    <col min="25" max="28" width="15.5583333333333" hidden="1" customWidth="1"/>
  </cols>
  <sheetData>
    <row r="1" ht="14.25" customHeight="1" spans="1:28">
      <c r="A1" s="92" t="s">
        <v>414</v>
      </c>
      <c r="B1" s="93"/>
      <c r="C1" s="94" t="s">
        <v>276</v>
      </c>
      <c r="D1" s="94" t="s">
        <v>415</v>
      </c>
      <c r="E1" s="94" t="s">
        <v>416</v>
      </c>
      <c r="F1" s="94" t="s">
        <v>417</v>
      </c>
      <c r="G1" s="94"/>
      <c r="H1" s="94" t="s">
        <v>418</v>
      </c>
      <c r="I1" s="94"/>
      <c r="J1" s="94"/>
      <c r="K1" s="94" t="s">
        <v>419</v>
      </c>
      <c r="L1" s="94" t="s">
        <v>420</v>
      </c>
      <c r="M1" s="94" t="s">
        <v>421</v>
      </c>
      <c r="N1" s="94" t="s">
        <v>422</v>
      </c>
      <c r="O1" s="95" t="s">
        <v>423</v>
      </c>
      <c r="P1" s="96" t="s">
        <v>424</v>
      </c>
      <c r="Q1" s="96"/>
      <c r="R1" s="96"/>
      <c r="S1" s="97" t="s">
        <v>425</v>
      </c>
      <c r="T1" s="97" t="s">
        <v>426</v>
      </c>
      <c r="U1" s="98" t="s">
        <v>427</v>
      </c>
      <c r="V1" s="98" t="s">
        <v>428</v>
      </c>
      <c r="X1" s="95"/>
    </row>
    <row r="2" ht="14.25" spans="1:28">
      <c r="A2" s="99">
        <v>5</v>
      </c>
      <c r="B2" s="99">
        <v>1</v>
      </c>
      <c r="C2" s="99">
        <v>1200</v>
      </c>
      <c r="D2" s="100" t="s">
        <v>185</v>
      </c>
      <c r="E2" s="100" t="s">
        <v>79</v>
      </c>
      <c r="F2" s="101">
        <f ca="1">SUM(INDIRECT(X2))</f>
        <v>12</v>
      </c>
      <c r="G2" s="101">
        <f ca="1">SUM(INDIRECT(Y2))</f>
        <v>13</v>
      </c>
      <c r="H2" s="102">
        <f ca="1">SUM(INDIRECT(Z2))</f>
        <v>1</v>
      </c>
      <c r="I2" s="103">
        <f ca="1">SUM(INDIRECT(AA2))</f>
        <v>1</v>
      </c>
      <c r="J2" s="104">
        <f ca="1">SUM(INDIRECT(AB2))</f>
        <v>1</v>
      </c>
      <c r="K2" s="105" t="str">
        <f ca="1" t="array" ref="K2">_xlfn.IFS(H2&gt;J2,"主队胜",J2&gt;H2,"客队胜",F2&gt;G2,"主队胜",G2&gt;F2,"客队胜",F2=0,"",F2=G2,"时长")</f>
        <v>客队胜</v>
      </c>
      <c r="L2" s="106"/>
      <c r="M2" s="105" t="str">
        <f ca="1" t="array" ref="M2">_xlfn.IFS(L2="主队胜",D2,L2="客队胜",E2,K2="主队胜",D2,K2="客队胜",E2,K2="","")</f>
        <v>TE</v>
      </c>
      <c r="N2" s="105" t="str">
        <f ca="1" t="array" ref="N2">_xlfn.IFS(L2="主队胜",E2,L2="客队胜",D2,K2="主队胜",E2,K2="客队胜",D2,K2="","")</f>
        <v>ZETA</v>
      </c>
      <c r="O2" s="95">
        <v>5</v>
      </c>
      <c r="P2" s="107" t="s">
        <v>429</v>
      </c>
      <c r="Q2" s="107" t="s">
        <v>430</v>
      </c>
      <c r="R2" s="107" t="s">
        <v>431</v>
      </c>
      <c r="S2" s="107" t="s">
        <v>432</v>
      </c>
      <c r="T2" s="108" t="s">
        <v>433</v>
      </c>
      <c r="U2" s="109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99">
        <v>5</v>
      </c>
      <c r="B3" s="99">
        <v>1</v>
      </c>
      <c r="C3" s="99">
        <v>1400</v>
      </c>
      <c r="D3" s="100" t="s">
        <v>135</v>
      </c>
      <c r="E3" s="100" t="s">
        <v>112</v>
      </c>
      <c r="F3" s="101">
        <f ca="1" t="shared" ref="F3:F37" si="5">SUM(INDIRECT(X3))</f>
        <v>13</v>
      </c>
      <c r="G3" s="101">
        <f ca="1" t="shared" ref="G3:G37" si="6">SUM(INDIRECT(Y3))</f>
        <v>7</v>
      </c>
      <c r="H3" s="102">
        <f ca="1" t="shared" ref="H3:H37" si="7">SUM(INDIRECT(Z3))</f>
        <v>2</v>
      </c>
      <c r="I3" s="103">
        <f ca="1" t="shared" ref="I3:I37" si="8">SUM(INDIRECT(AA3))</f>
        <v>1</v>
      </c>
      <c r="J3" s="104">
        <f ca="1" t="shared" ref="J3:J37" si="9">SUM(INDIRECT(AB3))</f>
        <v>0</v>
      </c>
      <c r="K3" s="105" t="str">
        <f ca="1" t="array" ref="K3">_xlfn.IFS(H3&gt;J3,"主队胜",J3&gt;H3,"客队胜",F3&gt;G3,"主队胜",G3&gt;F3,"客队胜",F3=0,"",F3=G3,"时长")</f>
        <v>主队胜</v>
      </c>
      <c r="L3" s="106"/>
      <c r="M3" s="105" t="str">
        <f ca="1" t="array" ref="M3">_xlfn.IFS(L3="主队胜",D3,L3="客队胜",E3,K3="主队胜",D3,K3="客队胜",E3,K3="","")</f>
        <v>FPX.ZQ</v>
      </c>
      <c r="N3" s="105" t="str">
        <f ca="1" t="array" ref="N3">_xlfn.IFS(L3="主队胜",E3,L3="客队胜",D3,K3="主队胜",E3,K3="客队胜",D3,K3="","")</f>
        <v>WOLVES</v>
      </c>
      <c r="O3" s="95">
        <v>5</v>
      </c>
      <c r="P3" s="107" t="s">
        <v>434</v>
      </c>
      <c r="Q3" s="107" t="s">
        <v>435</v>
      </c>
      <c r="R3" s="107" t="s">
        <v>436</v>
      </c>
      <c r="S3" s="107" t="s">
        <v>437</v>
      </c>
      <c r="T3" s="110" t="s">
        <v>438</v>
      </c>
      <c r="U3" s="109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5</v>
      </c>
      <c r="B4" s="99">
        <v>1</v>
      </c>
      <c r="C4" s="99">
        <v>1600</v>
      </c>
      <c r="D4" s="100" t="s">
        <v>90</v>
      </c>
      <c r="E4" s="100" t="s">
        <v>177</v>
      </c>
      <c r="F4" s="101">
        <f ca="1" t="shared" si="5"/>
        <v>14</v>
      </c>
      <c r="G4" s="101">
        <f ca="1" t="shared" si="6"/>
        <v>10</v>
      </c>
      <c r="H4" s="102">
        <f ca="1" t="shared" si="7"/>
        <v>2</v>
      </c>
      <c r="I4" s="103">
        <f ca="1" t="shared" si="8"/>
        <v>1</v>
      </c>
      <c r="J4" s="104">
        <f ca="1" t="shared" si="9"/>
        <v>0</v>
      </c>
      <c r="K4" s="105" t="str">
        <f ca="1" t="array" ref="K4">_xlfn.IFS(H4&gt;J4,"主队胜",J4&gt;H4,"客队胜",F4&gt;G4,"主队胜",G4&gt;F4,"客队胜",F4=0,"",F4=G4,"时长")</f>
        <v>主队胜</v>
      </c>
      <c r="L4" s="106"/>
      <c r="M4" s="105" t="str">
        <f ca="1" t="array" ref="M4">_xlfn.IFS(L4="主队胜",D4,L4="客队胜",E4,K4="主队胜",D4,K4="客队胜",E4,K4="","")</f>
        <v>RC</v>
      </c>
      <c r="N4" s="105" t="str">
        <f ca="1" t="array" ref="N4">_xlfn.IFS(L4="主队胜",E4,L4="客队胜",D4,K4="主队胜",E4,K4="客队胜",D4,K4="","")</f>
        <v>B4U</v>
      </c>
      <c r="O4" s="95">
        <v>5</v>
      </c>
      <c r="P4" s="107" t="s">
        <v>439</v>
      </c>
      <c r="Q4" s="107" t="s">
        <v>440</v>
      </c>
      <c r="R4" s="107" t="s">
        <v>441</v>
      </c>
      <c r="S4" s="107" t="s">
        <v>433</v>
      </c>
      <c r="T4" s="108"/>
      <c r="U4" s="109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5</v>
      </c>
      <c r="B5" s="99">
        <v>1</v>
      </c>
      <c r="C5" s="99">
        <v>1800</v>
      </c>
      <c r="D5" s="100" t="s">
        <v>101</v>
      </c>
      <c r="E5" s="100" t="s">
        <v>157</v>
      </c>
      <c r="F5" s="101">
        <f ca="1" t="shared" si="5"/>
        <v>17</v>
      </c>
      <c r="G5" s="101">
        <f ca="1" t="shared" si="6"/>
        <v>8</v>
      </c>
      <c r="H5" s="102">
        <f ca="1" t="shared" si="7"/>
        <v>2</v>
      </c>
      <c r="I5" s="103">
        <f ca="1" t="shared" si="8"/>
        <v>1</v>
      </c>
      <c r="J5" s="104">
        <f ca="1" t="shared" si="9"/>
        <v>0</v>
      </c>
      <c r="K5" s="105" t="str">
        <f ca="1" t="array" ref="K5">_xlfn.IFS(H5&gt;J5,"主队胜",J5&gt;H5,"客队胜",F5&gt;G5,"主队胜",G5&gt;F5,"客队胜",F5=0,"",F5=G5,"时长")</f>
        <v>主队胜</v>
      </c>
      <c r="L5" s="106"/>
      <c r="M5" s="105" t="str">
        <f ca="1" t="array" ref="M5">_xlfn.IFS(L5="主队胜",D5,L5="客队胜",E5,K5="主队胜",D5,K5="客队胜",E5,K5="","")</f>
        <v>AXIZ</v>
      </c>
      <c r="N5" s="105" t="str">
        <f ca="1" t="array" ref="N5">_xlfn.IFS(L5="主队胜",E5,L5="客队胜",D5,K5="主队胜",E5,K5="客队胜",D5,K5="","")</f>
        <v>ACT</v>
      </c>
      <c r="O5" s="95">
        <v>5</v>
      </c>
      <c r="P5" s="107" t="s">
        <v>441</v>
      </c>
      <c r="Q5" s="107" t="s">
        <v>442</v>
      </c>
      <c r="R5" s="107" t="s">
        <v>443</v>
      </c>
      <c r="S5" s="107" t="s">
        <v>444</v>
      </c>
      <c r="T5" s="108"/>
      <c r="U5" s="109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5</v>
      </c>
      <c r="B6" s="99">
        <v>2</v>
      </c>
      <c r="C6" s="99">
        <v>1400</v>
      </c>
      <c r="D6" s="100" t="s">
        <v>146</v>
      </c>
      <c r="E6" s="111" t="s">
        <v>79</v>
      </c>
      <c r="F6" s="101">
        <f ca="1" t="shared" si="5"/>
        <v>8</v>
      </c>
      <c r="G6" s="101">
        <f ca="1" t="shared" si="6"/>
        <v>17</v>
      </c>
      <c r="H6" s="102">
        <f ca="1" t="shared" si="7"/>
        <v>0</v>
      </c>
      <c r="I6" s="103">
        <f ca="1" t="shared" si="8"/>
        <v>0</v>
      </c>
      <c r="J6" s="104">
        <f ca="1" t="shared" si="9"/>
        <v>3</v>
      </c>
      <c r="K6" s="105" t="str">
        <f ca="1" t="array" ref="K6">_xlfn.IFS(H6&gt;J6,"主队胜",J6&gt;H6,"客队胜",F6&gt;G6,"主队胜",G6&gt;F6,"客队胜",F6=0,"",F6=G6,"时长")</f>
        <v>客队胜</v>
      </c>
      <c r="L6" s="106"/>
      <c r="M6" s="105" t="str">
        <f ca="1" t="array" ref="M6">_xlfn.IFS(L6="主队胜",D6,L6="客队胜",E6,K6="主队胜",D6,K6="客队胜",E6,K6="","")</f>
        <v>TE</v>
      </c>
      <c r="N6" s="105" t="str">
        <f ca="1" t="array" ref="N6">_xlfn.IFS(L6="主队胜",E6,L6="客队胜",D6,K6="主队胜",E6,K6="客队胜",D6,K6="","")</f>
        <v>FL</v>
      </c>
      <c r="O6" s="95">
        <v>5</v>
      </c>
      <c r="P6" s="107" t="s">
        <v>445</v>
      </c>
      <c r="Q6" s="107" t="s">
        <v>434</v>
      </c>
      <c r="R6" s="107" t="s">
        <v>446</v>
      </c>
      <c r="S6" s="107" t="s">
        <v>432</v>
      </c>
      <c r="T6" s="110" t="s">
        <v>447</v>
      </c>
      <c r="U6" s="109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5</v>
      </c>
      <c r="B7" s="99">
        <v>2</v>
      </c>
      <c r="C7" s="99">
        <v>1730</v>
      </c>
      <c r="D7" s="100" t="s">
        <v>68</v>
      </c>
      <c r="E7" s="111" t="s">
        <v>135</v>
      </c>
      <c r="F7" s="101">
        <f ca="1" t="shared" si="5"/>
        <v>18</v>
      </c>
      <c r="G7" s="101">
        <f ca="1" t="shared" si="6"/>
        <v>23</v>
      </c>
      <c r="H7" s="102">
        <f ca="1" t="shared" si="7"/>
        <v>1</v>
      </c>
      <c r="I7" s="103">
        <f ca="1" t="shared" si="8"/>
        <v>3</v>
      </c>
      <c r="J7" s="104">
        <f ca="1" t="shared" si="9"/>
        <v>1</v>
      </c>
      <c r="K7" s="105" t="str">
        <f ca="1" t="array" ref="K7">_xlfn.IFS(H7&gt;J7,"主队胜",J7&gt;H7,"客队胜",F7&gt;G7,"主队胜",G7&gt;F7,"客队胜",F7=0,"",F7=G7,"时长")</f>
        <v>客队胜</v>
      </c>
      <c r="L7" s="106"/>
      <c r="M7" s="105" t="str">
        <f ca="1" t="array" ref="M7">_xlfn.IFS(L7="主队胜",D7,L7="客队胜",E7,K7="主队胜",D7,K7="客队胜",E7,K7="","")</f>
        <v>FPX.ZQ</v>
      </c>
      <c r="N7" s="105" t="str">
        <f ca="1" t="array" ref="N7">_xlfn.IFS(L7="主队胜",E7,L7="客队胜",D7,K7="主队胜",E7,K7="客队胜",D7,K7="","")</f>
        <v>WBG</v>
      </c>
      <c r="O7" s="95">
        <v>5</v>
      </c>
      <c r="P7" s="107" t="s">
        <v>436</v>
      </c>
      <c r="Q7" s="107" t="s">
        <v>429</v>
      </c>
      <c r="R7" s="107" t="s">
        <v>439</v>
      </c>
      <c r="S7" s="107" t="s">
        <v>437</v>
      </c>
      <c r="T7" s="108"/>
      <c r="U7" s="109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5</v>
      </c>
      <c r="B8" s="99">
        <v>3</v>
      </c>
      <c r="C8" s="99">
        <v>1400</v>
      </c>
      <c r="D8" s="100" t="s">
        <v>124</v>
      </c>
      <c r="E8" s="111" t="s">
        <v>90</v>
      </c>
      <c r="F8" s="101">
        <f ca="1" t="shared" si="5"/>
        <v>27</v>
      </c>
      <c r="G8" s="101">
        <f ca="1" t="shared" si="6"/>
        <v>15</v>
      </c>
      <c r="H8" s="102">
        <f ca="1" t="shared" si="7"/>
        <v>3</v>
      </c>
      <c r="I8" s="103">
        <f ca="1" t="shared" si="8"/>
        <v>1</v>
      </c>
      <c r="J8" s="104">
        <f ca="1" t="shared" si="9"/>
        <v>1</v>
      </c>
      <c r="K8" s="105" t="str">
        <f ca="1" t="array" ref="K8">_xlfn.IFS(H8&gt;J8,"主队胜",J8&gt;H8,"客队胜",F8&gt;G8,"主队胜",G8&gt;F8,"客队胜",F8=0,"",F8=G8,"时长")</f>
        <v>主队胜</v>
      </c>
      <c r="L8" s="106"/>
      <c r="M8" s="105" t="str">
        <f ca="1" t="array" ref="M8">_xlfn.IFS(L8="主队胜",D8,L8="客队胜",E8,K8="主队胜",D8,K8="客队胜",E8,K8="","")</f>
        <v>GR</v>
      </c>
      <c r="N8" s="105" t="str">
        <f ca="1" t="array" ref="N8">_xlfn.IFS(L8="主队胜",E8,L8="客队胜",D8,K8="主队胜",E8,K8="客队胜",D8,K8="","")</f>
        <v>RC</v>
      </c>
      <c r="O8" s="95">
        <v>5</v>
      </c>
      <c r="P8" s="107" t="s">
        <v>434</v>
      </c>
      <c r="Q8" s="107" t="s">
        <v>443</v>
      </c>
      <c r="R8" s="107" t="s">
        <v>439</v>
      </c>
      <c r="S8" s="107" t="s">
        <v>448</v>
      </c>
      <c r="T8" s="110" t="s">
        <v>437</v>
      </c>
      <c r="U8" s="109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5</v>
      </c>
      <c r="B9" s="99">
        <v>3</v>
      </c>
      <c r="C9" s="99">
        <v>1730</v>
      </c>
      <c r="D9" s="100" t="s">
        <v>167</v>
      </c>
      <c r="E9" s="111" t="s">
        <v>101</v>
      </c>
      <c r="F9" s="101">
        <f ca="1" t="shared" si="5"/>
        <v>22</v>
      </c>
      <c r="G9" s="101">
        <f ca="1" t="shared" si="6"/>
        <v>12</v>
      </c>
      <c r="H9" s="102">
        <f ca="1" t="shared" si="7"/>
        <v>3</v>
      </c>
      <c r="I9" s="103">
        <f ca="1" t="shared" si="8"/>
        <v>0</v>
      </c>
      <c r="J9" s="104">
        <f ca="1" t="shared" si="9"/>
        <v>1</v>
      </c>
      <c r="K9" s="105" t="str">
        <f ca="1" t="array" ref="K9">_xlfn.IFS(H9&gt;J9,"主队胜",J9&gt;H9,"客队胜",F9&gt;G9,"主队胜",G9&gt;F9,"客队胜",F9=0,"",F9=G9,"时长")</f>
        <v>主队胜</v>
      </c>
      <c r="L9" s="106"/>
      <c r="M9" s="105" t="str">
        <f ca="1" t="array" ref="M9">_xlfn.IFS(L9="主队胜",D9,L9="客队胜",E9,K9="主队胜",D9,K9="客队胜",E9,K9="","")</f>
        <v>MRC</v>
      </c>
      <c r="N9" s="105" t="str">
        <f ca="1" t="array" ref="N9">_xlfn.IFS(L9="主队胜",E9,L9="客队胜",D9,K9="主队胜",E9,K9="客队胜",D9,K9="","")</f>
        <v>AXIZ</v>
      </c>
      <c r="O9" s="95">
        <v>5</v>
      </c>
      <c r="P9" s="107" t="s">
        <v>441</v>
      </c>
      <c r="Q9" s="107" t="s">
        <v>449</v>
      </c>
      <c r="R9" s="107" t="s">
        <v>431</v>
      </c>
      <c r="S9" s="107" t="s">
        <v>450</v>
      </c>
      <c r="T9" s="108"/>
      <c r="U9" s="109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>
        <v>5</v>
      </c>
      <c r="B10" s="99">
        <v>4</v>
      </c>
      <c r="C10" s="99">
        <v>1400</v>
      </c>
      <c r="D10" s="111" t="s">
        <v>79</v>
      </c>
      <c r="E10" s="111" t="s">
        <v>135</v>
      </c>
      <c r="F10" s="101">
        <f ca="1" t="shared" si="5"/>
        <v>23</v>
      </c>
      <c r="G10" s="101">
        <f ca="1" t="shared" si="6"/>
        <v>14</v>
      </c>
      <c r="H10" s="102">
        <f ca="1" t="shared" si="7"/>
        <v>2</v>
      </c>
      <c r="I10" s="103">
        <f ca="1" t="shared" si="8"/>
        <v>3</v>
      </c>
      <c r="J10" s="104">
        <f ca="1" t="shared" si="9"/>
        <v>0</v>
      </c>
      <c r="K10" s="105" t="str">
        <f ca="1" t="array" ref="K10">_xlfn.IFS(H10&gt;J10,"主队胜",J10&gt;H10,"客队胜",F10&gt;G10,"主队胜",G10&gt;F10,"客队胜",F10=0,"",F10=G10,"时长")</f>
        <v>主队胜</v>
      </c>
      <c r="L10" s="106"/>
      <c r="M10" s="105" t="str">
        <f ca="1" t="array" ref="M10">_xlfn.IFS(L10="主队胜",D10,L10="客队胜",E10,K10="主队胜",D10,K10="客队胜",E10,K10="","")</f>
        <v>TE</v>
      </c>
      <c r="N10" s="105" t="str">
        <f ca="1" t="array" ref="N10">_xlfn.IFS(L10="主队胜",E10,L10="客队胜",D10,K10="主队胜",E10,K10="客队胜",D10,K10="","")</f>
        <v>FPX.ZQ</v>
      </c>
      <c r="O10" s="95">
        <v>5</v>
      </c>
      <c r="P10" s="107" t="s">
        <v>445</v>
      </c>
      <c r="Q10" s="107" t="s">
        <v>446</v>
      </c>
      <c r="R10" s="107" t="s">
        <v>439</v>
      </c>
      <c r="S10" s="107" t="s">
        <v>438</v>
      </c>
      <c r="T10" s="108" t="s">
        <v>451</v>
      </c>
      <c r="U10" s="109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>
        <v>5</v>
      </c>
      <c r="B11" s="99">
        <v>4</v>
      </c>
      <c r="C11" s="99">
        <v>1730</v>
      </c>
      <c r="D11" s="111" t="s">
        <v>124</v>
      </c>
      <c r="E11" s="111" t="s">
        <v>167</v>
      </c>
      <c r="F11" s="101">
        <f ca="1" t="shared" si="5"/>
        <v>14</v>
      </c>
      <c r="G11" s="101">
        <f ca="1" t="shared" si="6"/>
        <v>21</v>
      </c>
      <c r="H11" s="102">
        <f ca="1" t="shared" si="7"/>
        <v>1</v>
      </c>
      <c r="I11" s="103">
        <f ca="1" t="shared" si="8"/>
        <v>0</v>
      </c>
      <c r="J11" s="104">
        <f ca="1" t="shared" si="9"/>
        <v>3</v>
      </c>
      <c r="K11" s="105" t="str">
        <f ca="1" t="array" ref="K11">_xlfn.IFS(H11&gt;J11,"主队胜",J11&gt;H11,"客队胜",F11&gt;G11,"主队胜",G11&gt;F11,"客队胜",F11=0,"",F11=G11,"时长")</f>
        <v>客队胜</v>
      </c>
      <c r="L11" s="106"/>
      <c r="M11" s="105" t="str">
        <f ca="1" t="array" ref="M11">_xlfn.IFS(L11="主队胜",D11,L11="客队胜",E11,K11="主队胜",D11,K11="客队胜",E11,K11="","")</f>
        <v>MRC</v>
      </c>
      <c r="N11" s="105" t="str">
        <f ca="1" t="array" ref="N11">_xlfn.IFS(L11="主队胜",E11,L11="客队胜",D11,K11="主队胜",E11,K11="客队胜",D11,K11="","")</f>
        <v>GR</v>
      </c>
      <c r="O11" s="95">
        <v>5</v>
      </c>
      <c r="P11" s="107" t="s">
        <v>431</v>
      </c>
      <c r="Q11" s="107" t="s">
        <v>443</v>
      </c>
      <c r="R11" s="107" t="s">
        <v>436</v>
      </c>
      <c r="S11" s="107" t="s">
        <v>452</v>
      </c>
      <c r="T11" s="110" t="s">
        <v>447</v>
      </c>
      <c r="U11" s="109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>
        <v>5</v>
      </c>
      <c r="B12" s="99">
        <v>5</v>
      </c>
      <c r="C12" s="99">
        <v>1400</v>
      </c>
      <c r="D12" s="111" t="s">
        <v>124</v>
      </c>
      <c r="E12" s="111" t="s">
        <v>135</v>
      </c>
      <c r="F12" s="101">
        <f ca="1" t="shared" si="5"/>
        <v>23</v>
      </c>
      <c r="G12" s="101">
        <f ca="1" t="shared" si="6"/>
        <v>18</v>
      </c>
      <c r="H12" s="102">
        <f ca="1" t="shared" si="7"/>
        <v>3</v>
      </c>
      <c r="I12" s="103">
        <f ca="1" t="shared" si="8"/>
        <v>1</v>
      </c>
      <c r="J12" s="104">
        <f ca="1" t="shared" si="9"/>
        <v>1</v>
      </c>
      <c r="K12" s="105" t="str">
        <f ca="1" t="array" ref="K12">_xlfn.IFS(H12&gt;J12,"主队胜",J12&gt;H12,"客队胜",F12&gt;G12,"主队胜",G12&gt;F12,"客队胜",F12=0,"",F12=G12,"时长")</f>
        <v>主队胜</v>
      </c>
      <c r="L12" s="106"/>
      <c r="M12" s="105" t="str">
        <f ca="1" t="array" ref="M12">_xlfn.IFS(L12="主队胜",D12,L12="客队胜",E12,K12="主队胜",D12,K12="客队胜",E12,K12="","")</f>
        <v>GR</v>
      </c>
      <c r="N12" s="105" t="str">
        <f ca="1" t="array" ref="N12">_xlfn.IFS(L12="主队胜",E12,L12="客队胜",D12,K12="主队胜",E12,K12="客队胜",D12,K12="","")</f>
        <v>FPX.ZQ</v>
      </c>
      <c r="O12" s="95">
        <v>5</v>
      </c>
      <c r="P12" s="107"/>
      <c r="Q12" s="107"/>
      <c r="R12" s="107"/>
      <c r="S12" s="107" t="s">
        <v>451</v>
      </c>
      <c r="T12" s="110" t="s">
        <v>447</v>
      </c>
      <c r="U12" s="109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>
        <v>5</v>
      </c>
      <c r="B13" s="99">
        <v>5</v>
      </c>
      <c r="C13" s="99">
        <v>1730</v>
      </c>
      <c r="D13" s="111" t="s">
        <v>167</v>
      </c>
      <c r="E13" s="111" t="s">
        <v>79</v>
      </c>
      <c r="F13" s="101">
        <f ca="1" t="shared" si="5"/>
        <v>22</v>
      </c>
      <c r="G13" s="101">
        <f ca="1" t="shared" si="6"/>
        <v>15</v>
      </c>
      <c r="H13" s="102">
        <f ca="1" t="shared" si="7"/>
        <v>1</v>
      </c>
      <c r="I13" s="103">
        <f ca="1" t="shared" si="8"/>
        <v>4</v>
      </c>
      <c r="J13" s="104">
        <f ca="1" t="shared" si="9"/>
        <v>0</v>
      </c>
      <c r="K13" s="105" t="str">
        <f ca="1" t="array" ref="K13">_xlfn.IFS(H13&gt;J13,"主队胜",J13&gt;H13,"客队胜",F13&gt;G13,"主队胜",G13&gt;F13,"客队胜",F13=0,"",F13=G13,"时长")</f>
        <v>主队胜</v>
      </c>
      <c r="L13" s="106"/>
      <c r="M13" s="105" t="str">
        <f ca="1" t="array" ref="M13">_xlfn.IFS(L13="主队胜",D13,L13="客队胜",E13,K13="主队胜",D13,K13="客队胜",E13,K13="","")</f>
        <v>MRC</v>
      </c>
      <c r="N13" s="105" t="str">
        <f ca="1" t="array" ref="N13">_xlfn.IFS(L13="主队胜",E13,L13="客队胜",D13,K13="主队胜",E13,K13="客队胜",D13,K13="","")</f>
        <v>TE</v>
      </c>
      <c r="O13" s="95">
        <v>5</v>
      </c>
      <c r="P13" s="107" t="s">
        <v>449</v>
      </c>
      <c r="Q13" s="107" t="s">
        <v>434</v>
      </c>
      <c r="R13" s="107" t="s">
        <v>445</v>
      </c>
      <c r="S13" s="107" t="s">
        <v>453</v>
      </c>
      <c r="T13" s="108"/>
      <c r="U13" s="109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/>
      <c r="B14" s="99"/>
      <c r="C14" s="99"/>
      <c r="D14" s="111"/>
      <c r="E14" s="111"/>
      <c r="F14" s="101">
        <f ca="1" t="shared" si="5"/>
        <v>0</v>
      </c>
      <c r="G14" s="101">
        <f ca="1" t="shared" si="6"/>
        <v>0</v>
      </c>
      <c r="H14" s="102">
        <f ca="1" t="shared" si="7"/>
        <v>0</v>
      </c>
      <c r="I14" s="103">
        <f ca="1" t="shared" si="8"/>
        <v>0</v>
      </c>
      <c r="J14" s="104">
        <f ca="1" t="shared" si="9"/>
        <v>0</v>
      </c>
      <c r="K14" s="105" t="str">
        <f ca="1" t="array" ref="K14">_xlfn.IFS(H14&gt;J14,"主队胜",J14&gt;H14,"客队胜",F14&gt;G14,"主队胜",G14&gt;F14,"客队胜",F14=0,"",F14=G14,"时长")</f>
        <v/>
      </c>
      <c r="L14" s="106"/>
      <c r="M14" s="105" t="str">
        <f ca="1" t="array" ref="M14">_xlfn.IFS(L14="主队胜",D14,L14="客队胜",E14,K14="主队胜",D14,K14="客队胜",E14,K14="","")</f>
        <v/>
      </c>
      <c r="N14" s="105" t="str">
        <f ca="1" t="array" ref="N14">_xlfn.IFS(L14="主队胜",E14,L14="客队胜",D14,K14="主队胜",E14,K14="客队胜",D14,K14="","")</f>
        <v/>
      </c>
      <c r="O14" s="95">
        <v>5</v>
      </c>
      <c r="P14" s="107"/>
      <c r="Q14" s="107"/>
      <c r="R14" s="107"/>
      <c r="S14" s="107"/>
      <c r="T14" s="108"/>
      <c r="U14" s="109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/>
      <c r="B15" s="99"/>
      <c r="C15" s="99"/>
      <c r="D15" s="111"/>
      <c r="E15" s="111"/>
      <c r="F15" s="101">
        <f ca="1" t="shared" si="5"/>
        <v>0</v>
      </c>
      <c r="G15" s="101">
        <f ca="1" t="shared" si="6"/>
        <v>0</v>
      </c>
      <c r="H15" s="102">
        <f ca="1" t="shared" si="7"/>
        <v>0</v>
      </c>
      <c r="I15" s="103">
        <f ca="1" t="shared" si="8"/>
        <v>0</v>
      </c>
      <c r="J15" s="104">
        <f ca="1" t="shared" si="9"/>
        <v>0</v>
      </c>
      <c r="K15" s="105" t="str">
        <f ca="1" t="array" ref="K15">_xlfn.IFS(H15&gt;J15,"主队胜",J15&gt;H15,"客队胜",F15&gt;G15,"主队胜",G15&gt;F15,"客队胜",F15=0,"",F15=G15,"时长")</f>
        <v/>
      </c>
      <c r="L15" s="106"/>
      <c r="M15" s="105" t="str">
        <f ca="1" t="array" ref="M15">_xlfn.IFS(L15="主队胜",D15,L15="客队胜",E15,K15="主队胜",D15,K15="客队胜",E15,K15="","")</f>
        <v/>
      </c>
      <c r="N15" s="105" t="str">
        <f ca="1" t="array" ref="N15">_xlfn.IFS(L15="主队胜",E15,L15="客队胜",D15,K15="主队胜",E15,K15="客队胜",D15,K15="","")</f>
        <v/>
      </c>
      <c r="O15" s="95">
        <v>5</v>
      </c>
      <c r="P15" s="107"/>
      <c r="Q15" s="107"/>
      <c r="R15" s="107"/>
      <c r="S15" s="107"/>
      <c r="T15" s="108"/>
      <c r="U15" s="109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/>
      <c r="B16" s="99"/>
      <c r="C16" s="99"/>
      <c r="D16" s="111"/>
      <c r="E16" s="111"/>
      <c r="F16" s="101">
        <f ca="1" t="shared" si="5"/>
        <v>0</v>
      </c>
      <c r="G16" s="101">
        <f ca="1" t="shared" si="6"/>
        <v>0</v>
      </c>
      <c r="H16" s="102">
        <f ca="1" t="shared" si="7"/>
        <v>0</v>
      </c>
      <c r="I16" s="103">
        <f ca="1" t="shared" si="8"/>
        <v>0</v>
      </c>
      <c r="J16" s="104">
        <f ca="1" t="shared" si="9"/>
        <v>0</v>
      </c>
      <c r="K16" s="105" t="str">
        <f ca="1" t="array" ref="K16">_xlfn.IFS(H16&gt;J16,"主队胜",J16&gt;H16,"客队胜",F16&gt;G16,"主队胜",G16&gt;F16,"客队胜",F16=0,"",F16=G16,"时长")</f>
        <v/>
      </c>
      <c r="L16" s="106"/>
      <c r="M16" s="105" t="str">
        <f ca="1" t="array" ref="M16">_xlfn.IFS(L16="主队胜",D16,L16="客队胜",E16,K16="主队胜",D16,K16="客队胜",E16,K16="","")</f>
        <v/>
      </c>
      <c r="N16" s="105" t="str">
        <f ca="1" t="array" ref="N16">_xlfn.IFS(L16="主队胜",E16,L16="客队胜",D16,K16="主队胜",E16,K16="客队胜",D16,K16="","")</f>
        <v/>
      </c>
      <c r="O16" s="95">
        <v>5</v>
      </c>
      <c r="P16" s="107"/>
      <c r="Q16" s="107"/>
      <c r="R16" s="107"/>
      <c r="S16" s="107"/>
      <c r="T16" s="108"/>
      <c r="U16" s="109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/>
      <c r="B17" s="99"/>
      <c r="C17" s="99"/>
      <c r="D17" s="111"/>
      <c r="E17" s="111"/>
      <c r="F17" s="101">
        <f ca="1" t="shared" si="5"/>
        <v>0</v>
      </c>
      <c r="G17" s="101">
        <f ca="1" t="shared" si="6"/>
        <v>0</v>
      </c>
      <c r="H17" s="102">
        <f ca="1" t="shared" si="7"/>
        <v>0</v>
      </c>
      <c r="I17" s="103">
        <f ca="1" t="shared" si="8"/>
        <v>0</v>
      </c>
      <c r="J17" s="104">
        <f ca="1" t="shared" si="9"/>
        <v>0</v>
      </c>
      <c r="K17" s="105" t="str">
        <f ca="1" t="array" ref="K17">_xlfn.IFS(H17&gt;J17,"主队胜",J17&gt;H17,"客队胜",F17&gt;G17,"主队胜",G17&gt;F17,"客队胜",F17=0,"",F17=G17,"时长")</f>
        <v/>
      </c>
      <c r="L17" s="106"/>
      <c r="M17" s="105" t="str">
        <f ca="1" t="array" ref="M17">_xlfn.IFS(L17="主队胜",D17,L17="客队胜",E17,K17="主队胜",D17,K17="客队胜",E17,K17="","")</f>
        <v/>
      </c>
      <c r="N17" s="105" t="str">
        <f ca="1" t="array" ref="N17">_xlfn.IFS(L17="主队胜",E17,L17="客队胜",D17,K17="主队胜",E17,K17="客队胜",D17,K17="","")</f>
        <v/>
      </c>
      <c r="O17" s="95">
        <v>5</v>
      </c>
      <c r="P17" s="107"/>
      <c r="Q17" s="107"/>
      <c r="R17" s="107"/>
      <c r="S17" s="107"/>
      <c r="T17" s="108"/>
      <c r="U17" s="109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/>
      <c r="B18" s="99"/>
      <c r="C18" s="99"/>
      <c r="D18" s="111"/>
      <c r="E18" s="111"/>
      <c r="F18" s="101">
        <f ca="1" t="shared" si="5"/>
        <v>0</v>
      </c>
      <c r="G18" s="101">
        <f ca="1" t="shared" si="6"/>
        <v>0</v>
      </c>
      <c r="H18" s="102">
        <f ca="1" t="shared" si="7"/>
        <v>0</v>
      </c>
      <c r="I18" s="103">
        <f ca="1" t="shared" si="8"/>
        <v>0</v>
      </c>
      <c r="J18" s="104">
        <f ca="1" t="shared" si="9"/>
        <v>0</v>
      </c>
      <c r="K18" s="105" t="str">
        <f ca="1" t="array" ref="K18">_xlfn.IFS(H18&gt;J18,"主队胜",J18&gt;H18,"客队胜",F18&gt;G18,"主队胜",G18&gt;F18,"客队胜",F18=0,"",F18=G18,"时长")</f>
        <v/>
      </c>
      <c r="L18" s="106"/>
      <c r="M18" s="105" t="str">
        <f ca="1" t="array" ref="M18">_xlfn.IFS(L18="主队胜",D18,L18="客队胜",E18,K18="主队胜",D18,K18="客队胜",E18,K18="","")</f>
        <v/>
      </c>
      <c r="N18" s="105" t="str">
        <f ca="1" t="array" ref="N18">_xlfn.IFS(L18="主队胜",E18,L18="客队胜",D18,K18="主队胜",E18,K18="客队胜",D18,K18="","")</f>
        <v/>
      </c>
      <c r="O18" s="95">
        <v>5</v>
      </c>
      <c r="P18" s="107"/>
      <c r="Q18" s="107"/>
      <c r="R18" s="107"/>
      <c r="S18" s="107"/>
      <c r="T18" s="108"/>
      <c r="U18" s="109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/>
      <c r="B19" s="99"/>
      <c r="C19" s="99"/>
      <c r="D19" s="111"/>
      <c r="E19" s="111"/>
      <c r="F19" s="101">
        <f ca="1" t="shared" si="5"/>
        <v>0</v>
      </c>
      <c r="G19" s="101">
        <f ca="1" t="shared" si="6"/>
        <v>0</v>
      </c>
      <c r="H19" s="102">
        <f ca="1" t="shared" si="7"/>
        <v>0</v>
      </c>
      <c r="I19" s="103">
        <f ca="1" t="shared" si="8"/>
        <v>0</v>
      </c>
      <c r="J19" s="104">
        <f ca="1" t="shared" si="9"/>
        <v>0</v>
      </c>
      <c r="K19" s="105" t="str">
        <f ca="1" t="array" ref="K19">_xlfn.IFS(H19&gt;J19,"主队胜",J19&gt;H19,"客队胜",F19&gt;G19,"主队胜",G19&gt;F19,"客队胜",F19=0,"",F19=G19,"时长")</f>
        <v/>
      </c>
      <c r="L19" s="106"/>
      <c r="M19" s="105" t="str">
        <f ca="1" t="array" ref="M19">_xlfn.IFS(L19="主队胜",D19,L19="客队胜",E19,K19="主队胜",D19,K19="客队胜",E19,K19="","")</f>
        <v/>
      </c>
      <c r="N19" s="105" t="str">
        <f ca="1" t="array" ref="N19">_xlfn.IFS(L19="主队胜",E19,L19="客队胜",D19,K19="主队胜",E19,K19="客队胜",D19,K19="","")</f>
        <v/>
      </c>
      <c r="O19" s="95">
        <v>5</v>
      </c>
      <c r="P19" s="107"/>
      <c r="Q19" s="107"/>
      <c r="R19" s="107"/>
      <c r="S19" s="107"/>
      <c r="T19" s="108"/>
      <c r="U19" s="109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/>
      <c r="B20" s="99"/>
      <c r="C20" s="99"/>
      <c r="D20" s="111"/>
      <c r="E20" s="111"/>
      <c r="F20" s="101">
        <f ca="1" t="shared" si="5"/>
        <v>0</v>
      </c>
      <c r="G20" s="101">
        <f ca="1" t="shared" si="6"/>
        <v>0</v>
      </c>
      <c r="H20" s="102">
        <f ca="1" t="shared" si="7"/>
        <v>0</v>
      </c>
      <c r="I20" s="103">
        <f ca="1" t="shared" si="8"/>
        <v>0</v>
      </c>
      <c r="J20" s="104">
        <f ca="1" t="shared" si="9"/>
        <v>0</v>
      </c>
      <c r="K20" s="105" t="str">
        <f ca="1" t="array" ref="K20">_xlfn.IFS(H20&gt;J20,"主队胜",J20&gt;H20,"客队胜",F20&gt;G20,"主队胜",G20&gt;F20,"客队胜",F20=0,"",F20=G20,"时长")</f>
        <v/>
      </c>
      <c r="L20" s="106"/>
      <c r="M20" s="105" t="str">
        <f ca="1" t="array" ref="M20">_xlfn.IFS(L20="主队胜",D20,L20="客队胜",E20,K20="主队胜",D20,K20="客队胜",E20,K20="","")</f>
        <v/>
      </c>
      <c r="N20" s="105" t="str">
        <f ca="1" t="array" ref="N20">_xlfn.IFS(L20="主队胜",E20,L20="客队胜",D20,K20="主队胜",E20,K20="客队胜",D20,K20="","")</f>
        <v/>
      </c>
      <c r="O20" s="95">
        <v>5</v>
      </c>
      <c r="P20" s="107"/>
      <c r="Q20" s="107"/>
      <c r="R20" s="107"/>
      <c r="S20" s="107"/>
      <c r="T20" s="108"/>
      <c r="U20" s="109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/>
      <c r="B21" s="99"/>
      <c r="C21" s="99"/>
      <c r="D21" s="111"/>
      <c r="E21" s="111"/>
      <c r="F21" s="101">
        <f ca="1" t="shared" si="5"/>
        <v>0</v>
      </c>
      <c r="G21" s="101">
        <f ca="1" t="shared" si="6"/>
        <v>0</v>
      </c>
      <c r="H21" s="102">
        <f ca="1" t="shared" si="7"/>
        <v>0</v>
      </c>
      <c r="I21" s="103">
        <f ca="1" t="shared" si="8"/>
        <v>0</v>
      </c>
      <c r="J21" s="104">
        <f ca="1" t="shared" si="9"/>
        <v>0</v>
      </c>
      <c r="K21" s="105" t="str">
        <f ca="1" t="array" ref="K21">_xlfn.IFS(H21&gt;J21,"主队胜",J21&gt;H21,"客队胜",F21&gt;G21,"主队胜",G21&gt;F21,"客队胜",F21=0,"",F21=G21,"时长")</f>
        <v/>
      </c>
      <c r="L21" s="106"/>
      <c r="M21" s="105" t="str">
        <f ca="1" t="array" ref="M21">_xlfn.IFS(L21="主队胜",D21,L21="客队胜",E21,K21="主队胜",D21,K21="客队胜",E21,K21="","")</f>
        <v/>
      </c>
      <c r="N21" s="105" t="str">
        <f ca="1" t="array" ref="N21">_xlfn.IFS(L21="主队胜",E21,L21="客队胜",D21,K21="主队胜",E21,K21="客队胜",D21,K21="","")</f>
        <v/>
      </c>
      <c r="O21" s="95">
        <v>5</v>
      </c>
      <c r="P21" s="107"/>
      <c r="Q21" s="107"/>
      <c r="R21" s="107"/>
      <c r="S21" s="107"/>
      <c r="T21" s="108"/>
      <c r="U21" s="109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/>
      <c r="B22" s="99"/>
      <c r="C22" s="99"/>
      <c r="D22" s="99"/>
      <c r="E22" s="99"/>
      <c r="F22" s="101">
        <f ca="1" t="shared" si="5"/>
        <v>0</v>
      </c>
      <c r="G22" s="101">
        <f ca="1" t="shared" si="6"/>
        <v>0</v>
      </c>
      <c r="H22" s="102">
        <f ca="1" t="shared" si="7"/>
        <v>0</v>
      </c>
      <c r="I22" s="103">
        <f ca="1" t="shared" si="8"/>
        <v>0</v>
      </c>
      <c r="J22" s="104">
        <f ca="1" t="shared" si="9"/>
        <v>0</v>
      </c>
      <c r="K22" s="105" t="str">
        <f ca="1" t="array" ref="K22">_xlfn.IFS(H22&gt;J22,"主队胜",J22&gt;H22,"客队胜",F22&gt;G22,"主队胜",G22&gt;F22,"客队胜",F22=0,"",F22=G22,"时长")</f>
        <v/>
      </c>
      <c r="L22" s="106"/>
      <c r="M22" s="105" t="str">
        <f ca="1" t="array" ref="M22">_xlfn.IFS(L22="主队胜",D22,L22="客队胜",E22,K22="主队胜",D22,K22="客队胜",E22,K22="","")</f>
        <v/>
      </c>
      <c r="N22" s="105" t="str">
        <f ca="1" t="array" ref="N22">_xlfn.IFS(L22="主队胜",E22,L22="客队胜",D22,K22="主队胜",E22,K22="客队胜",D22,K22="","")</f>
        <v/>
      </c>
      <c r="O22" s="95">
        <v>5</v>
      </c>
      <c r="P22" s="107"/>
      <c r="Q22" s="107"/>
      <c r="R22" s="107"/>
      <c r="S22" s="107"/>
      <c r="T22" s="108"/>
      <c r="U22" s="109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/>
      <c r="B23" s="99"/>
      <c r="C23" s="99"/>
      <c r="D23" s="99"/>
      <c r="E23" s="99"/>
      <c r="F23" s="101">
        <f ca="1" t="shared" si="5"/>
        <v>0</v>
      </c>
      <c r="G23" s="101">
        <f ca="1" t="shared" si="6"/>
        <v>0</v>
      </c>
      <c r="H23" s="102">
        <f ca="1" t="shared" si="7"/>
        <v>0</v>
      </c>
      <c r="I23" s="103">
        <f ca="1" t="shared" si="8"/>
        <v>0</v>
      </c>
      <c r="J23" s="104">
        <f ca="1" t="shared" si="9"/>
        <v>0</v>
      </c>
      <c r="K23" s="105" t="str">
        <f ca="1" t="array" ref="K23">_xlfn.IFS(H23&gt;J23,"主队胜",J23&gt;H23,"客队胜",F23&gt;G23,"主队胜",G23&gt;F23,"客队胜",F23=0,"",F23=G23,"时长")</f>
        <v/>
      </c>
      <c r="L23" s="106"/>
      <c r="M23" s="105" t="str">
        <f ca="1" t="array" ref="M23">_xlfn.IFS(L23="主队胜",D23,L23="客队胜",E23,K23="主队胜",D23,K23="客队胜",E23,K23="","")</f>
        <v/>
      </c>
      <c r="N23" s="105" t="str">
        <f ca="1" t="array" ref="N23">_xlfn.IFS(L23="主队胜",E23,L23="客队胜",D23,K23="主队胜",E23,K23="客队胜",D23,K23="","")</f>
        <v/>
      </c>
      <c r="O23" s="95">
        <v>5</v>
      </c>
      <c r="P23" s="107"/>
      <c r="Q23" s="107"/>
      <c r="R23" s="107"/>
      <c r="S23" s="107"/>
      <c r="T23" s="108"/>
      <c r="U23" s="109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/>
      <c r="B24" s="99"/>
      <c r="C24" s="99"/>
      <c r="D24" s="99"/>
      <c r="E24" s="99"/>
      <c r="F24" s="101">
        <f ca="1" t="shared" si="5"/>
        <v>0</v>
      </c>
      <c r="G24" s="101">
        <f ca="1" t="shared" si="6"/>
        <v>0</v>
      </c>
      <c r="H24" s="102">
        <f ca="1" t="shared" si="7"/>
        <v>0</v>
      </c>
      <c r="I24" s="103">
        <f ca="1" t="shared" si="8"/>
        <v>0</v>
      </c>
      <c r="J24" s="104">
        <f ca="1" t="shared" si="9"/>
        <v>0</v>
      </c>
      <c r="K24" s="105" t="str">
        <f ca="1" t="array" ref="K24">_xlfn.IFS(H24&gt;J24,"主队胜",J24&gt;H24,"客队胜",F24&gt;G24,"主队胜",G24&gt;F24,"客队胜",F24=0,"",F24=G24,"时长")</f>
        <v/>
      </c>
      <c r="L24" s="106"/>
      <c r="M24" s="105" t="str">
        <f ca="1" t="array" ref="M24">_xlfn.IFS(L24="主队胜",D24,L24="客队胜",E24,K24="主队胜",D24,K24="客队胜",E24,K24="","")</f>
        <v/>
      </c>
      <c r="N24" s="105" t="str">
        <f ca="1" t="array" ref="N24">_xlfn.IFS(L24="主队胜",E24,L24="客队胜",D24,K24="主队胜",E24,K24="客队胜",D24,K24="","")</f>
        <v/>
      </c>
      <c r="O24" s="95">
        <v>5</v>
      </c>
      <c r="P24" s="107"/>
      <c r="Q24" s="107"/>
      <c r="R24" s="107"/>
      <c r="S24" s="107"/>
      <c r="T24" s="108"/>
      <c r="U24" s="109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/>
      <c r="B25" s="99"/>
      <c r="C25" s="99"/>
      <c r="D25" s="99"/>
      <c r="E25" s="99"/>
      <c r="F25" s="101">
        <f ca="1" t="shared" si="5"/>
        <v>0</v>
      </c>
      <c r="G25" s="101">
        <f ca="1" t="shared" si="6"/>
        <v>0</v>
      </c>
      <c r="H25" s="102">
        <f ca="1" t="shared" si="7"/>
        <v>0</v>
      </c>
      <c r="I25" s="103">
        <f ca="1" t="shared" si="8"/>
        <v>0</v>
      </c>
      <c r="J25" s="104">
        <f ca="1" t="shared" si="9"/>
        <v>0</v>
      </c>
      <c r="K25" s="105" t="str">
        <f ca="1" t="array" ref="K25">_xlfn.IFS(H25&gt;J25,"主队胜",J25&gt;H25,"客队胜",F25&gt;G25,"主队胜",G25&gt;F25,"客队胜",F25=0,"",F25=G25,"时长")</f>
        <v/>
      </c>
      <c r="L25" s="106"/>
      <c r="M25" s="105" t="str">
        <f ca="1" t="array" ref="M25">_xlfn.IFS(L25="主队胜",D25,L25="客队胜",E25,K25="主队胜",D25,K25="客队胜",E25,K25="","")</f>
        <v/>
      </c>
      <c r="N25" s="105" t="str">
        <f ca="1" t="array" ref="N25">_xlfn.IFS(L25="主队胜",E25,L25="客队胜",D25,K25="主队胜",E25,K25="客队胜",D25,K25="","")</f>
        <v/>
      </c>
      <c r="O25" s="95">
        <v>5</v>
      </c>
      <c r="P25" s="107"/>
      <c r="Q25" s="107"/>
      <c r="R25" s="107"/>
      <c r="S25" s="107"/>
      <c r="T25" s="108"/>
      <c r="U25" s="109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1">
        <f ca="1" t="shared" si="5"/>
        <v>0</v>
      </c>
      <c r="G26" s="101">
        <f ca="1" t="shared" si="6"/>
        <v>0</v>
      </c>
      <c r="H26" s="102">
        <f ca="1" t="shared" si="7"/>
        <v>0</v>
      </c>
      <c r="I26" s="103">
        <f ca="1" t="shared" si="8"/>
        <v>0</v>
      </c>
      <c r="J26" s="104">
        <f ca="1" t="shared" si="9"/>
        <v>0</v>
      </c>
      <c r="K26" s="105" t="str">
        <f ca="1" t="array" ref="K26">_xlfn.IFS(H26&gt;J26,"主队胜",J26&gt;H26,"客队胜",F26&gt;G26,"主队胜",G26&gt;F26,"客队胜",F26=0,"",F26=G26,"时长")</f>
        <v/>
      </c>
      <c r="L26" s="106"/>
      <c r="M26" s="105" t="str">
        <f ca="1" t="array" ref="M26">_xlfn.IFS(L26="主队胜",D26,L26="客队胜",E26,K26="主队胜",D26,K26="客队胜",E26,K26="","")</f>
        <v/>
      </c>
      <c r="N26" s="105" t="str">
        <f ca="1" t="array" ref="N26">_xlfn.IFS(L26="主队胜",E26,L26="客队胜",D26,K26="主队胜",E26,K26="客队胜",D26,K26="","")</f>
        <v/>
      </c>
      <c r="O26" s="95">
        <v>5</v>
      </c>
      <c r="P26" s="107"/>
      <c r="Q26" s="107"/>
      <c r="R26" s="107"/>
      <c r="S26" s="107"/>
      <c r="T26" s="108"/>
      <c r="U26" s="109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1">
        <f ca="1" t="shared" si="5"/>
        <v>0</v>
      </c>
      <c r="G27" s="101">
        <f ca="1" t="shared" si="6"/>
        <v>0</v>
      </c>
      <c r="H27" s="102">
        <f ca="1" t="shared" si="7"/>
        <v>0</v>
      </c>
      <c r="I27" s="103">
        <f ca="1" t="shared" si="8"/>
        <v>0</v>
      </c>
      <c r="J27" s="104">
        <f ca="1" t="shared" si="9"/>
        <v>0</v>
      </c>
      <c r="K27" s="105" t="str">
        <f ca="1" t="array" ref="K27">_xlfn.IFS(H27&gt;J27,"主队胜",J27&gt;H27,"客队胜",F27&gt;G27,"主队胜",G27&gt;F27,"客队胜",F27=0,"",F27=G27,"时长")</f>
        <v/>
      </c>
      <c r="L27" s="106"/>
      <c r="M27" s="105" t="str">
        <f ca="1" t="array" ref="M27">_xlfn.IFS(L27="主队胜",D27,L27="客队胜",E27,K27="主队胜",D27,K27="客队胜",E27,K27="","")</f>
        <v/>
      </c>
      <c r="N27" s="105" t="str">
        <f ca="1" t="array" ref="N27">_xlfn.IFS(L27="主队胜",E27,L27="客队胜",D27,K27="主队胜",E27,K27="客队胜",D27,K27="","")</f>
        <v/>
      </c>
      <c r="O27" s="95">
        <v>5</v>
      </c>
      <c r="P27" s="107"/>
      <c r="Q27" s="107"/>
      <c r="R27" s="107"/>
      <c r="S27" s="107"/>
      <c r="T27" s="108"/>
      <c r="U27" s="109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1"/>
      <c r="E28" s="111"/>
      <c r="F28" s="101">
        <f ca="1" t="shared" si="5"/>
        <v>0</v>
      </c>
      <c r="G28" s="101">
        <f ca="1" t="shared" si="6"/>
        <v>0</v>
      </c>
      <c r="H28" s="102">
        <f ca="1" t="shared" si="7"/>
        <v>0</v>
      </c>
      <c r="I28" s="103">
        <f ca="1" t="shared" si="8"/>
        <v>0</v>
      </c>
      <c r="J28" s="104">
        <f ca="1" t="shared" si="9"/>
        <v>0</v>
      </c>
      <c r="K28" s="105" t="str">
        <f ca="1" t="array" ref="K28">_xlfn.IFS(H28&gt;J28,"主队胜",J28&gt;H28,"客队胜",F28&gt;G28,"主队胜",G28&gt;F28,"客队胜",F28=0,"",F28=G28,"时长")</f>
        <v/>
      </c>
      <c r="L28" s="106"/>
      <c r="M28" s="105" t="str">
        <f ca="1" t="array" ref="M28">_xlfn.IFS(L28="主队胜",D28,L28="客队胜",E28,K28="主队胜",D28,K28="客队胜",E28,K28="","")</f>
        <v/>
      </c>
      <c r="N28" s="105" t="str">
        <f ca="1" t="array" ref="N28">_xlfn.IFS(L28="主队胜",E28,L28="客队胜",D28,K28="主队胜",E28,K28="客队胜",D28,K28="","")</f>
        <v/>
      </c>
      <c r="O28" s="95">
        <v>5</v>
      </c>
      <c r="P28" s="107"/>
      <c r="Q28" s="107"/>
      <c r="R28" s="107"/>
      <c r="S28" s="107"/>
      <c r="T28" s="108"/>
      <c r="U28" s="109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1"/>
      <c r="B29" s="99"/>
      <c r="C29" s="99"/>
      <c r="D29" s="99"/>
      <c r="E29" s="99"/>
      <c r="F29" s="101">
        <f ca="1" t="shared" si="5"/>
        <v>0</v>
      </c>
      <c r="G29" s="101">
        <f ca="1" t="shared" si="6"/>
        <v>0</v>
      </c>
      <c r="H29" s="102">
        <f ca="1" t="shared" si="7"/>
        <v>0</v>
      </c>
      <c r="I29" s="103">
        <f ca="1" t="shared" si="8"/>
        <v>0</v>
      </c>
      <c r="J29" s="104">
        <f ca="1" t="shared" si="9"/>
        <v>0</v>
      </c>
      <c r="K29" s="105" t="str">
        <f ca="1" t="array" ref="K29">_xlfn.IFS(H29&gt;J29,"主队胜",J29&gt;H29,"客队胜",F29&gt;G29,"主队胜",G29&gt;F29,"客队胜",F29=0,"",F29=G29,"时长")</f>
        <v/>
      </c>
      <c r="L29" s="106"/>
      <c r="M29" s="105" t="str">
        <f ca="1" t="array" ref="M29">_xlfn.IFS(L29="主队胜",D29,L29="客队胜",E29,K29="主队胜",D29,K29="客队胜",E29,K29="","")</f>
        <v/>
      </c>
      <c r="N29" s="105" t="str">
        <f ca="1" t="array" ref="N29">_xlfn.IFS(L29="主队胜",E29,L29="客队胜",D29,K29="主队胜",E29,K29="客队胜",D29,K29="","")</f>
        <v/>
      </c>
      <c r="O29" s="95">
        <v>5</v>
      </c>
      <c r="P29" s="107"/>
      <c r="Q29" s="107"/>
      <c r="R29" s="107"/>
      <c r="S29" s="107"/>
      <c r="T29" s="108"/>
      <c r="U29" s="109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1"/>
      <c r="B30" s="99"/>
      <c r="C30" s="99"/>
      <c r="D30" s="99"/>
      <c r="E30" s="99"/>
      <c r="F30" s="101">
        <f ca="1" t="shared" si="5"/>
        <v>0</v>
      </c>
      <c r="G30" s="101">
        <f ca="1" t="shared" si="6"/>
        <v>0</v>
      </c>
      <c r="H30" s="102">
        <f ca="1" t="shared" si="7"/>
        <v>0</v>
      </c>
      <c r="I30" s="103">
        <f ca="1" t="shared" si="8"/>
        <v>0</v>
      </c>
      <c r="J30" s="104">
        <f ca="1" t="shared" si="9"/>
        <v>0</v>
      </c>
      <c r="K30" s="105" t="str">
        <f ca="1" t="array" ref="K30">_xlfn.IFS(H30&gt;J30,"主队胜",J30&gt;H30,"客队胜",F30&gt;G30,"主队胜",G30&gt;F30,"客队胜",F30=0,"",F30=G30,"时长")</f>
        <v/>
      </c>
      <c r="L30" s="106"/>
      <c r="M30" s="105" t="str">
        <f ca="1" t="array" ref="M30">_xlfn.IFS(L30="主队胜",D30,L30="客队胜",E30,K30="主队胜",D30,K30="客队胜",E30,K30="","")</f>
        <v/>
      </c>
      <c r="N30" s="105" t="str">
        <f ca="1" t="array" ref="N30">_xlfn.IFS(L30="主队胜",E30,L30="客队胜",D30,K30="主队胜",E30,K30="客队胜",D30,K30="","")</f>
        <v/>
      </c>
      <c r="O30" s="95">
        <v>5</v>
      </c>
      <c r="P30" s="107"/>
      <c r="Q30" s="107"/>
      <c r="R30" s="107"/>
      <c r="S30" s="107"/>
      <c r="T30" s="108"/>
      <c r="U30" s="109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1"/>
      <c r="B31" s="99"/>
      <c r="C31" s="99"/>
      <c r="D31" s="99"/>
      <c r="E31" s="99"/>
      <c r="F31" s="101">
        <f ca="1" t="shared" si="5"/>
        <v>0</v>
      </c>
      <c r="G31" s="101">
        <f ca="1" t="shared" si="6"/>
        <v>0</v>
      </c>
      <c r="H31" s="102">
        <f ca="1" t="shared" si="7"/>
        <v>0</v>
      </c>
      <c r="I31" s="103">
        <f ca="1" t="shared" si="8"/>
        <v>0</v>
      </c>
      <c r="J31" s="104">
        <f ca="1" t="shared" si="9"/>
        <v>0</v>
      </c>
      <c r="K31" s="105" t="str">
        <f ca="1" t="array" ref="K31">_xlfn.IFS(H31&gt;J31,"主队胜",J31&gt;H31,"客队胜",F31&gt;G31,"主队胜",G31&gt;F31,"客队胜",F31=0,"",F31=G31,"时长")</f>
        <v/>
      </c>
      <c r="L31" s="106"/>
      <c r="M31" s="105" t="str">
        <f ca="1" t="array" ref="M31">_xlfn.IFS(L31="主队胜",D31,L31="客队胜",E31,K31="主队胜",D31,K31="客队胜",E31,K31="","")</f>
        <v/>
      </c>
      <c r="N31" s="105" t="str">
        <f ca="1" t="array" ref="N31">_xlfn.IFS(L31="主队胜",E31,L31="客队胜",D31,K31="主队胜",E31,K31="客队胜",D31,K31="","")</f>
        <v/>
      </c>
      <c r="O31" s="95">
        <v>5</v>
      </c>
      <c r="P31" s="107"/>
      <c r="Q31" s="107"/>
      <c r="R31" s="107"/>
      <c r="S31" s="107"/>
      <c r="T31" s="108"/>
      <c r="U31" s="109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1">
        <f ca="1" t="shared" si="5"/>
        <v>0</v>
      </c>
      <c r="G32" s="101">
        <f ca="1" t="shared" si="6"/>
        <v>0</v>
      </c>
      <c r="H32" s="102">
        <f ca="1" t="shared" si="7"/>
        <v>0</v>
      </c>
      <c r="I32" s="103">
        <f ca="1" t="shared" si="8"/>
        <v>0</v>
      </c>
      <c r="J32" s="104">
        <f ca="1" t="shared" si="9"/>
        <v>0</v>
      </c>
      <c r="K32" s="105" t="str">
        <f ca="1" t="array" ref="K32">_xlfn.IFS(H32&gt;J32,"主队胜",J32&gt;H32,"客队胜",F32&gt;G32,"主队胜",G32&gt;F32,"客队胜",F32=0,"",F32=G32,"时长")</f>
        <v/>
      </c>
      <c r="L32" s="106"/>
      <c r="M32" s="105" t="str">
        <f ca="1" t="array" ref="M32">_xlfn.IFS(L32="主队胜",D32,L32="客队胜",E32,K32="主队胜",D32,K32="客队胜",E32,K32="","")</f>
        <v/>
      </c>
      <c r="N32" s="105" t="str">
        <f ca="1" t="array" ref="N32">_xlfn.IFS(L32="主队胜",E32,L32="客队胜",D32,K32="主队胜",E32,K32="客队胜",D32,K32="","")</f>
        <v/>
      </c>
      <c r="O32" s="95">
        <v>5</v>
      </c>
      <c r="P32" s="107"/>
      <c r="Q32" s="107"/>
      <c r="R32" s="107"/>
      <c r="S32" s="107"/>
      <c r="T32" s="108"/>
      <c r="U32" s="109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1">
        <f ca="1" t="shared" si="5"/>
        <v>0</v>
      </c>
      <c r="G33" s="101">
        <f ca="1" t="shared" si="6"/>
        <v>0</v>
      </c>
      <c r="H33" s="102">
        <f ca="1" t="shared" si="7"/>
        <v>0</v>
      </c>
      <c r="I33" s="103">
        <f ca="1" t="shared" si="8"/>
        <v>0</v>
      </c>
      <c r="J33" s="104">
        <f ca="1" t="shared" si="9"/>
        <v>0</v>
      </c>
      <c r="K33" s="105" t="str">
        <f ca="1" t="array" ref="K33">_xlfn.IFS(H33&gt;J33,"主队胜",J33&gt;H33,"客队胜",F33&gt;G33,"主队胜",G33&gt;F33,"客队胜",F33=0,"",F33=G33,"时长")</f>
        <v/>
      </c>
      <c r="L33" s="106"/>
      <c r="M33" s="105" t="str">
        <f ca="1" t="array" ref="M33">_xlfn.IFS(L33="主队胜",D33,L33="客队胜",E33,K33="主队胜",D33,K33="客队胜",E33,K33="","")</f>
        <v/>
      </c>
      <c r="N33" s="105" t="str">
        <f ca="1" t="array" ref="N33">_xlfn.IFS(L33="主队胜",E33,L33="客队胜",D33,K33="主队胜",E33,K33="客队胜",D33,K33="","")</f>
        <v/>
      </c>
      <c r="O33" s="95">
        <v>5</v>
      </c>
      <c r="P33" s="107"/>
      <c r="Q33" s="107"/>
      <c r="R33" s="107"/>
      <c r="S33" s="107"/>
      <c r="T33" s="108"/>
      <c r="U33" s="109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1">
        <f ca="1" t="shared" si="5"/>
        <v>0</v>
      </c>
      <c r="G34" s="101">
        <f ca="1" t="shared" si="6"/>
        <v>0</v>
      </c>
      <c r="H34" s="102">
        <f ca="1" t="shared" si="7"/>
        <v>0</v>
      </c>
      <c r="I34" s="103">
        <f ca="1" t="shared" si="8"/>
        <v>0</v>
      </c>
      <c r="J34" s="104">
        <f ca="1" t="shared" si="9"/>
        <v>0</v>
      </c>
      <c r="K34" s="105" t="str">
        <f ca="1" t="array" ref="K34">_xlfn.IFS(H34&gt;J34,"主队胜",J34&gt;H34,"客队胜",F34&gt;G34,"主队胜",G34&gt;F34,"客队胜",F34=0,"",F34=G34,"时长")</f>
        <v/>
      </c>
      <c r="L34" s="106"/>
      <c r="M34" s="105" t="str">
        <f ca="1" t="array" ref="M34">_xlfn.IFS(L34="主队胜",D34,L34="客队胜",E34,K34="主队胜",D34,K34="客队胜",E34,K34="","")</f>
        <v/>
      </c>
      <c r="N34" s="105" t="str">
        <f ca="1" t="array" ref="N34">_xlfn.IFS(L34="主队胜",E34,L34="客队胜",D34,K34="主队胜",E34,K34="客队胜",D34,K34="","")</f>
        <v/>
      </c>
      <c r="O34" s="95">
        <v>5</v>
      </c>
      <c r="P34" s="107"/>
      <c r="Q34" s="107"/>
      <c r="R34" s="107"/>
      <c r="S34" s="107"/>
      <c r="T34" s="108"/>
      <c r="U34" s="109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1">
        <f ca="1" t="shared" si="5"/>
        <v>0</v>
      </c>
      <c r="G35" s="101">
        <f ca="1" t="shared" si="6"/>
        <v>0</v>
      </c>
      <c r="H35" s="102">
        <f ca="1" t="shared" si="7"/>
        <v>0</v>
      </c>
      <c r="I35" s="103">
        <f ca="1" t="shared" si="8"/>
        <v>0</v>
      </c>
      <c r="J35" s="104">
        <f ca="1" t="shared" si="9"/>
        <v>0</v>
      </c>
      <c r="K35" s="105" t="str">
        <f ca="1" t="array" ref="K35">_xlfn.IFS(H35&gt;J35,"主队胜",J35&gt;H35,"客队胜",F35&gt;G35,"主队胜",G35&gt;F35,"客队胜",F35=0,"",F35=G35,"时长")</f>
        <v/>
      </c>
      <c r="L35" s="106"/>
      <c r="M35" s="105" t="str">
        <f ca="1" t="array" ref="M35">_xlfn.IFS(L35="主队胜",D35,L35="客队胜",E35,K35="主队胜",D35,K35="客队胜",E35,K35="","")</f>
        <v/>
      </c>
      <c r="N35" s="105" t="str">
        <f ca="1" t="array" ref="N35">_xlfn.IFS(L35="主队胜",E35,L35="客队胜",D35,K35="主队胜",E35,K35="客队胜",D35,K35="","")</f>
        <v/>
      </c>
      <c r="O35" s="95">
        <v>5</v>
      </c>
      <c r="P35" s="107"/>
      <c r="Q35" s="107"/>
      <c r="R35" s="107"/>
      <c r="S35" s="107"/>
      <c r="T35" s="108"/>
      <c r="U35" s="109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1">
        <f ca="1" t="shared" si="5"/>
        <v>0</v>
      </c>
      <c r="G36" s="101">
        <f ca="1" t="shared" si="6"/>
        <v>0</v>
      </c>
      <c r="H36" s="102">
        <f ca="1" t="shared" si="7"/>
        <v>0</v>
      </c>
      <c r="I36" s="103">
        <f ca="1" t="shared" si="8"/>
        <v>0</v>
      </c>
      <c r="J36" s="104">
        <f ca="1" t="shared" si="9"/>
        <v>0</v>
      </c>
      <c r="K36" s="105" t="str">
        <f ca="1" t="array" ref="K36">_xlfn.IFS(H36&gt;J36,"主队胜",J36&gt;H36,"客队胜",F36&gt;G36,"主队胜",G36&gt;F36,"客队胜",F36=0,"",F36=G36,"时长")</f>
        <v/>
      </c>
      <c r="L36" s="106"/>
      <c r="M36" s="105" t="str">
        <f ca="1" t="array" ref="M36">_xlfn.IFS(L36="主队胜",D36,L36="客队胜",E36,K36="主队胜",D36,K36="客队胜",E36,K36="","")</f>
        <v/>
      </c>
      <c r="N36" s="105" t="str">
        <f ca="1" t="array" ref="N36">_xlfn.IFS(L36="主队胜",E36,L36="客队胜",D36,K36="主队胜",E36,K36="客队胜",D36,K36="","")</f>
        <v/>
      </c>
      <c r="O36" s="95">
        <v>5</v>
      </c>
      <c r="P36" s="107"/>
      <c r="Q36" s="107"/>
      <c r="R36" s="107"/>
      <c r="S36" s="107"/>
      <c r="T36" s="108"/>
      <c r="U36" s="109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1">
        <f ca="1" t="shared" si="5"/>
        <v>0</v>
      </c>
      <c r="G37" s="101">
        <f ca="1" t="shared" si="6"/>
        <v>0</v>
      </c>
      <c r="H37" s="102">
        <f ca="1" t="shared" si="7"/>
        <v>0</v>
      </c>
      <c r="I37" s="103">
        <f ca="1" t="shared" si="8"/>
        <v>0</v>
      </c>
      <c r="J37" s="104">
        <f ca="1" t="shared" si="9"/>
        <v>0</v>
      </c>
      <c r="K37" s="105" t="str">
        <f ca="1" t="array" ref="K37">_xlfn.IFS(H37&gt;J37,"主队胜",J37&gt;H37,"客队胜",F37&gt;G37,"主队胜",G37&gt;F37,"客队胜",F37=0,"",F37=G37,"时长")</f>
        <v/>
      </c>
      <c r="L37" s="106"/>
      <c r="M37" s="105" t="str">
        <f ca="1" t="array" ref="M37">_xlfn.IFS(L37="主队胜",D37,L37="客队胜",E37,K37="主队胜",D37,K37="客队胜",E37,K37="","")</f>
        <v/>
      </c>
      <c r="N37" s="105" t="str">
        <f ca="1" t="array" ref="N37">_xlfn.IFS(L37="主队胜",E37,L37="客队胜",D37,K37="主队胜",E37,K37="客队胜",D37,K37="","")</f>
        <v/>
      </c>
      <c r="O37" s="95">
        <v>5</v>
      </c>
      <c r="P37" s="107"/>
      <c r="Q37" s="107"/>
      <c r="R37" s="107"/>
      <c r="S37" s="107"/>
      <c r="T37" s="108"/>
      <c r="U37" s="109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1">
        <f ca="1" t="shared" ref="F38:F61" si="10">SUM(INDIRECT(X38))</f>
        <v>0</v>
      </c>
      <c r="G38" s="101">
        <f ca="1" t="shared" ref="G38:G61" si="11">SUM(INDIRECT(Y38))</f>
        <v>0</v>
      </c>
      <c r="H38" s="102">
        <f ca="1" t="shared" ref="H38:H61" si="12">SUM(INDIRECT(Z38))</f>
        <v>0</v>
      </c>
      <c r="I38" s="103">
        <f ca="1" t="shared" ref="I38:I61" si="13">SUM(INDIRECT(AA38))</f>
        <v>0</v>
      </c>
      <c r="J38" s="104">
        <f ca="1" t="shared" ref="J38:J61" si="14">SUM(INDIRECT(AB38))</f>
        <v>0</v>
      </c>
      <c r="K38" s="105" t="str">
        <f ca="1" t="array" ref="K38">_xlfn.IFS(H38&gt;J38,"主队胜",J38&gt;H38,"客队胜",F38&gt;G38,"主队胜",G38&gt;F38,"客队胜",F38=0,"",F38=G38,"时长")</f>
        <v/>
      </c>
      <c r="L38" s="106"/>
      <c r="M38" s="105" t="str">
        <f ca="1" t="array" ref="M38">_xlfn.IFS(L38="主队胜",D38,L38="客队胜",E38,K38="主队胜",D38,K38="客队胜",E38,K38="","")</f>
        <v/>
      </c>
      <c r="N38" s="105" t="str">
        <f ca="1" t="array" ref="N38">_xlfn.IFS(L38="主队胜",E38,L38="客队胜",D38,K38="主队胜",E38,K38="客队胜",D38,K38="","")</f>
        <v/>
      </c>
      <c r="O38" s="95">
        <v>5</v>
      </c>
      <c r="P38" s="107"/>
      <c r="Q38" s="107"/>
      <c r="R38" s="107"/>
      <c r="S38" s="107"/>
      <c r="T38" s="108"/>
      <c r="U38" s="109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1">
        <f ca="1" t="shared" si="10"/>
        <v>0</v>
      </c>
      <c r="G39" s="101">
        <f ca="1" t="shared" si="11"/>
        <v>0</v>
      </c>
      <c r="H39" s="102">
        <f ca="1" t="shared" si="12"/>
        <v>0</v>
      </c>
      <c r="I39" s="103">
        <f ca="1" t="shared" si="13"/>
        <v>0</v>
      </c>
      <c r="J39" s="104">
        <f ca="1" t="shared" si="14"/>
        <v>0</v>
      </c>
      <c r="K39" s="105" t="str">
        <f ca="1" t="array" ref="K39">_xlfn.IFS(H39&gt;J39,"主队胜",J39&gt;H39,"客队胜",F39&gt;G39,"主队胜",G39&gt;F39,"客队胜",F39=0,"",F39=G39,"时长")</f>
        <v/>
      </c>
      <c r="L39" s="106"/>
      <c r="M39" s="105" t="str">
        <f ca="1" t="array" ref="M39">_xlfn.IFS(L39="主队胜",D39,L39="客队胜",E39,K39="主队胜",D39,K39="客队胜",E39,K39="","")</f>
        <v/>
      </c>
      <c r="N39" s="105" t="str">
        <f ca="1" t="array" ref="N39">_xlfn.IFS(L39="主队胜",E39,L39="客队胜",D39,K39="主队胜",E39,K39="客队胜",D39,K39="","")</f>
        <v/>
      </c>
      <c r="O39" s="95">
        <v>5</v>
      </c>
      <c r="P39" s="107"/>
      <c r="Q39" s="107"/>
      <c r="R39" s="107"/>
      <c r="S39" s="107"/>
      <c r="T39" s="108"/>
      <c r="U39" s="109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1">
        <f ca="1" t="shared" si="10"/>
        <v>0</v>
      </c>
      <c r="G40" s="101">
        <f ca="1" t="shared" si="11"/>
        <v>0</v>
      </c>
      <c r="H40" s="102">
        <f ca="1" t="shared" si="12"/>
        <v>0</v>
      </c>
      <c r="I40" s="103">
        <f ca="1" t="shared" si="13"/>
        <v>0</v>
      </c>
      <c r="J40" s="104">
        <f ca="1" t="shared" si="14"/>
        <v>0</v>
      </c>
      <c r="K40" s="105" t="str">
        <f ca="1" t="array" ref="K40">_xlfn.IFS(H40&gt;J40,"主队胜",J40&gt;H40,"客队胜",F40&gt;G40,"主队胜",G40&gt;F40,"客队胜",F40=0,"",F40=G40,"时长")</f>
        <v/>
      </c>
      <c r="L40" s="106"/>
      <c r="M40" s="105" t="str">
        <f ca="1" t="array" ref="M40">_xlfn.IFS(L40="主队胜",D40,L40="客队胜",E40,K40="主队胜",D40,K40="客队胜",E40,K40="","")</f>
        <v/>
      </c>
      <c r="N40" s="105" t="str">
        <f ca="1" t="array" ref="N40">_xlfn.IFS(L40="主队胜",E40,L40="客队胜",D40,K40="主队胜",E40,K40="客队胜",D40,K40="","")</f>
        <v/>
      </c>
      <c r="O40" s="95">
        <v>5</v>
      </c>
      <c r="P40" s="107"/>
      <c r="Q40" s="107"/>
      <c r="R40" s="107"/>
      <c r="S40" s="107"/>
      <c r="T40" s="108"/>
      <c r="U40" s="109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1">
        <f ca="1" t="shared" si="10"/>
        <v>0</v>
      </c>
      <c r="G41" s="101">
        <f ca="1" t="shared" si="11"/>
        <v>0</v>
      </c>
      <c r="H41" s="102">
        <f ca="1" t="shared" si="12"/>
        <v>0</v>
      </c>
      <c r="I41" s="103">
        <f ca="1" t="shared" si="13"/>
        <v>0</v>
      </c>
      <c r="J41" s="104">
        <f ca="1" t="shared" si="14"/>
        <v>0</v>
      </c>
      <c r="K41" s="105" t="str">
        <f ca="1" t="array" ref="K41">_xlfn.IFS(H41&gt;J41,"主队胜",J41&gt;H41,"客队胜",F41&gt;G41,"主队胜",G41&gt;F41,"客队胜",F41=0,"",F41=G41,"时长")</f>
        <v/>
      </c>
      <c r="L41" s="106"/>
      <c r="M41" s="105" t="str">
        <f ca="1" t="array" ref="M41">_xlfn.IFS(L41="主队胜",D41,L41="客队胜",E41,K41="主队胜",D41,K41="客队胜",E41,K41="","")</f>
        <v/>
      </c>
      <c r="N41" s="105" t="str">
        <f ca="1" t="array" ref="N41">_xlfn.IFS(L41="主队胜",E41,L41="客队胜",D41,K41="主队胜",E41,K41="客队胜",D41,K41="","")</f>
        <v/>
      </c>
      <c r="O41" s="95">
        <v>5</v>
      </c>
      <c r="P41" s="107"/>
      <c r="Q41" s="107"/>
      <c r="R41" s="107"/>
      <c r="S41" s="107"/>
      <c r="T41" s="108"/>
      <c r="U41" s="109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1">
        <f ca="1" t="shared" si="10"/>
        <v>0</v>
      </c>
      <c r="G42" s="101">
        <f ca="1" t="shared" si="11"/>
        <v>0</v>
      </c>
      <c r="H42" s="102">
        <f ca="1" t="shared" si="12"/>
        <v>0</v>
      </c>
      <c r="I42" s="103">
        <f ca="1" t="shared" si="13"/>
        <v>0</v>
      </c>
      <c r="J42" s="104">
        <f ca="1" t="shared" si="14"/>
        <v>0</v>
      </c>
      <c r="K42" s="105" t="str">
        <f ca="1" t="array" ref="K42">_xlfn.IFS(H42&gt;J42,"主队胜",J42&gt;H42,"客队胜",F42&gt;G42,"主队胜",G42&gt;F42,"客队胜",F42=0,"",F42=G42,"时长")</f>
        <v/>
      </c>
      <c r="L42" s="106"/>
      <c r="M42" s="105" t="str">
        <f ca="1" t="array" ref="M42">_xlfn.IFS(L42="主队胜",D42,L42="客队胜",E42,K42="主队胜",D42,K42="客队胜",E42,K42="","")</f>
        <v/>
      </c>
      <c r="N42" s="105" t="str">
        <f ca="1" t="array" ref="N42">_xlfn.IFS(L42="主队胜",E42,L42="客队胜",D42,K42="主队胜",E42,K42="客队胜",D42,K42="","")</f>
        <v/>
      </c>
      <c r="O42" s="95">
        <v>5</v>
      </c>
      <c r="P42" s="107"/>
      <c r="Q42" s="107"/>
      <c r="R42" s="107"/>
      <c r="S42" s="107"/>
      <c r="T42" s="108"/>
      <c r="U42" s="109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1">
        <f ca="1" t="shared" si="10"/>
        <v>0</v>
      </c>
      <c r="G43" s="101">
        <f ca="1" t="shared" si="11"/>
        <v>0</v>
      </c>
      <c r="H43" s="102">
        <f ca="1" t="shared" si="12"/>
        <v>0</v>
      </c>
      <c r="I43" s="103">
        <f ca="1" t="shared" si="13"/>
        <v>0</v>
      </c>
      <c r="J43" s="104">
        <f ca="1" t="shared" si="14"/>
        <v>0</v>
      </c>
      <c r="K43" s="105" t="str">
        <f ca="1" t="array" ref="K43">_xlfn.IFS(H43&gt;J43,"主队胜",J43&gt;H43,"客队胜",F43&gt;G43,"主队胜",G43&gt;F43,"客队胜",F43=0,"",F43=G43,"时长")</f>
        <v/>
      </c>
      <c r="L43" s="106"/>
      <c r="M43" s="105" t="str">
        <f ca="1" t="array" ref="M43">_xlfn.IFS(L43="主队胜",D43,L43="客队胜",E43,K43="主队胜",D43,K43="客队胜",E43,K43="","")</f>
        <v/>
      </c>
      <c r="N43" s="105" t="str">
        <f ca="1" t="array" ref="N43">_xlfn.IFS(L43="主队胜",E43,L43="客队胜",D43,K43="主队胜",E43,K43="客队胜",D43,K43="","")</f>
        <v/>
      </c>
      <c r="O43" s="95">
        <v>5</v>
      </c>
      <c r="P43" s="107"/>
      <c r="Q43" s="107"/>
      <c r="R43" s="107"/>
      <c r="S43" s="107"/>
      <c r="T43" s="108"/>
      <c r="U43" s="109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1">
        <f ca="1" t="shared" si="10"/>
        <v>0</v>
      </c>
      <c r="G44" s="101">
        <f ca="1" t="shared" si="11"/>
        <v>0</v>
      </c>
      <c r="H44" s="102">
        <f ca="1" t="shared" si="12"/>
        <v>0</v>
      </c>
      <c r="I44" s="103">
        <f ca="1" t="shared" si="13"/>
        <v>0</v>
      </c>
      <c r="J44" s="104">
        <f ca="1" t="shared" si="14"/>
        <v>0</v>
      </c>
      <c r="K44" s="105" t="str">
        <f ca="1" t="array" ref="K44">_xlfn.IFS(H44&gt;J44,"主队胜",J44&gt;H44,"客队胜",F44&gt;G44,"主队胜",G44&gt;F44,"客队胜",F44=0,"",F44=G44,"时长")</f>
        <v/>
      </c>
      <c r="L44" s="106"/>
      <c r="M44" s="105" t="str">
        <f ca="1" t="array" ref="M44">_xlfn.IFS(L44="主队胜",D44,L44="客队胜",E44,K44="主队胜",D44,K44="客队胜",E44,K44="","")</f>
        <v/>
      </c>
      <c r="N44" s="105" t="str">
        <f ca="1" t="array" ref="N44">_xlfn.IFS(L44="主队胜",E44,L44="客队胜",D44,K44="主队胜",E44,K44="客队胜",D44,K44="","")</f>
        <v/>
      </c>
      <c r="O44" s="95">
        <v>5</v>
      </c>
      <c r="P44" s="107"/>
      <c r="Q44" s="107"/>
      <c r="R44" s="107"/>
      <c r="S44" s="107"/>
      <c r="T44" s="108"/>
      <c r="U44" s="109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1">
        <f ca="1" t="shared" si="10"/>
        <v>0</v>
      </c>
      <c r="G45" s="101">
        <f ca="1" t="shared" si="11"/>
        <v>0</v>
      </c>
      <c r="H45" s="102">
        <f ca="1" t="shared" si="12"/>
        <v>0</v>
      </c>
      <c r="I45" s="103">
        <f ca="1" t="shared" si="13"/>
        <v>0</v>
      </c>
      <c r="J45" s="104">
        <f ca="1" t="shared" si="14"/>
        <v>0</v>
      </c>
      <c r="K45" s="105" t="str">
        <f ca="1" t="array" ref="K45">_xlfn.IFS(H45&gt;J45,"主队胜",J45&gt;H45,"客队胜",F45&gt;G45,"主队胜",G45&gt;F45,"客队胜",F45=0,"",F45=G45,"时长")</f>
        <v/>
      </c>
      <c r="L45" s="106"/>
      <c r="M45" s="105" t="str">
        <f ca="1" t="array" ref="M45">_xlfn.IFS(L45="主队胜",D45,L45="客队胜",E45,K45="主队胜",D45,K45="客队胜",E45,K45="","")</f>
        <v/>
      </c>
      <c r="N45" s="105" t="str">
        <f ca="1" t="array" ref="N45">_xlfn.IFS(L45="主队胜",E45,L45="客队胜",D45,K45="主队胜",E45,K45="客队胜",D45,K45="","")</f>
        <v/>
      </c>
      <c r="O45" s="95">
        <v>5</v>
      </c>
      <c r="P45" s="107"/>
      <c r="Q45" s="107"/>
      <c r="R45" s="107"/>
      <c r="S45" s="107"/>
      <c r="T45" s="108"/>
      <c r="U45" s="109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1">
        <f ca="1" t="shared" si="10"/>
        <v>0</v>
      </c>
      <c r="G46" s="101">
        <f ca="1" t="shared" si="11"/>
        <v>0</v>
      </c>
      <c r="H46" s="102">
        <f ca="1" t="shared" si="12"/>
        <v>0</v>
      </c>
      <c r="I46" s="103">
        <f ca="1" t="shared" si="13"/>
        <v>0</v>
      </c>
      <c r="J46" s="104">
        <f ca="1" t="shared" si="14"/>
        <v>0</v>
      </c>
      <c r="K46" s="105" t="str">
        <f ca="1" t="array" ref="K46">_xlfn.IFS(H46&gt;J46,"主队胜",J46&gt;H46,"客队胜",F46&gt;G46,"主队胜",G46&gt;F46,"客队胜",F46=0,"",F46=G46,"时长")</f>
        <v/>
      </c>
      <c r="L46" s="106"/>
      <c r="M46" s="105" t="str">
        <f ca="1" t="array" ref="M46">_xlfn.IFS(L46="主队胜",D46,L46="客队胜",E46,K46="主队胜",D46,K46="客队胜",E46,K46="","")</f>
        <v/>
      </c>
      <c r="N46" s="105" t="str">
        <f ca="1" t="array" ref="N46">_xlfn.IFS(L46="主队胜",E46,L46="客队胜",D46,K46="主队胜",E46,K46="客队胜",D46,K46="","")</f>
        <v/>
      </c>
      <c r="O46" s="95">
        <v>5</v>
      </c>
      <c r="P46" s="107"/>
      <c r="Q46" s="107"/>
      <c r="R46" s="107"/>
      <c r="S46" s="107"/>
      <c r="T46" s="108"/>
      <c r="U46" s="109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1">
        <f ca="1" t="shared" si="10"/>
        <v>0</v>
      </c>
      <c r="G47" s="101">
        <f ca="1" t="shared" si="11"/>
        <v>0</v>
      </c>
      <c r="H47" s="102">
        <f ca="1" t="shared" si="12"/>
        <v>0</v>
      </c>
      <c r="I47" s="103">
        <f ca="1" t="shared" si="13"/>
        <v>0</v>
      </c>
      <c r="J47" s="104">
        <f ca="1" t="shared" si="14"/>
        <v>0</v>
      </c>
      <c r="K47" s="105" t="str">
        <f ca="1" t="array" ref="K47">_xlfn.IFS(H47&gt;J47,"主队胜",J47&gt;H47,"客队胜",F47&gt;G47,"主队胜",G47&gt;F47,"客队胜",F47=0,"",F47=G47,"时长")</f>
        <v/>
      </c>
      <c r="L47" s="106"/>
      <c r="M47" s="105" t="str">
        <f ca="1" t="array" ref="M47">_xlfn.IFS(L47="主队胜",D47,L47="客队胜",E47,K47="主队胜",D47,K47="客队胜",E47,K47="","")</f>
        <v/>
      </c>
      <c r="N47" s="105" t="str">
        <f ca="1" t="array" ref="N47">_xlfn.IFS(L47="主队胜",E47,L47="客队胜",D47,K47="主队胜",E47,K47="客队胜",D47,K47="","")</f>
        <v/>
      </c>
      <c r="O47" s="95">
        <v>5</v>
      </c>
      <c r="P47" s="107"/>
      <c r="Q47" s="107"/>
      <c r="R47" s="107"/>
      <c r="S47" s="107"/>
      <c r="T47" s="108"/>
      <c r="U47" s="109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1">
        <f ca="1" t="shared" si="10"/>
        <v>0</v>
      </c>
      <c r="G48" s="101">
        <f ca="1" t="shared" si="11"/>
        <v>0</v>
      </c>
      <c r="H48" s="102">
        <f ca="1" t="shared" si="12"/>
        <v>0</v>
      </c>
      <c r="I48" s="103">
        <f ca="1" t="shared" si="13"/>
        <v>0</v>
      </c>
      <c r="J48" s="104">
        <f ca="1" t="shared" si="14"/>
        <v>0</v>
      </c>
      <c r="K48" s="105" t="str">
        <f ca="1" t="array" ref="K48">_xlfn.IFS(H48&gt;J48,"主队胜",J48&gt;H48,"客队胜",F48&gt;G48,"主队胜",G48&gt;F48,"客队胜",F48=0,"",F48=G48,"时长")</f>
        <v/>
      </c>
      <c r="L48" s="106"/>
      <c r="M48" s="105" t="str">
        <f ca="1" t="array" ref="M48">_xlfn.IFS(L48="主队胜",D48,L48="客队胜",E48,K48="主队胜",D48,K48="客队胜",E48,K48="","")</f>
        <v/>
      </c>
      <c r="N48" s="105" t="str">
        <f ca="1" t="array" ref="N48">_xlfn.IFS(L48="主队胜",E48,L48="客队胜",D48,K48="主队胜",E48,K48="客队胜",D48,K48="","")</f>
        <v/>
      </c>
      <c r="O48" s="95">
        <v>5</v>
      </c>
      <c r="P48" s="107"/>
      <c r="Q48" s="107"/>
      <c r="R48" s="107"/>
      <c r="S48" s="107"/>
      <c r="T48" s="108"/>
      <c r="U48" s="109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1">
        <f ca="1" t="shared" si="10"/>
        <v>0</v>
      </c>
      <c r="G49" s="101">
        <f ca="1" t="shared" si="11"/>
        <v>0</v>
      </c>
      <c r="H49" s="102">
        <f ca="1" t="shared" si="12"/>
        <v>0</v>
      </c>
      <c r="I49" s="103">
        <f ca="1" t="shared" si="13"/>
        <v>0</v>
      </c>
      <c r="J49" s="104">
        <f ca="1" t="shared" si="14"/>
        <v>0</v>
      </c>
      <c r="K49" s="105" t="str">
        <f ca="1" t="array" ref="K49">_xlfn.IFS(H49&gt;J49,"主队胜",J49&gt;H49,"客队胜",F49&gt;G49,"主队胜",G49&gt;F49,"客队胜",F49=0,"",F49=G49,"时长")</f>
        <v/>
      </c>
      <c r="L49" s="106"/>
      <c r="M49" s="105" t="str">
        <f ca="1" t="array" ref="M49">_xlfn.IFS(L49="主队胜",D49,L49="客队胜",E49,K49="主队胜",D49,K49="客队胜",E49,K49="","")</f>
        <v/>
      </c>
      <c r="N49" s="105" t="str">
        <f ca="1" t="array" ref="N49">_xlfn.IFS(L49="主队胜",E49,L49="客队胜",D49,K49="主队胜",E49,K49="客队胜",D49,K49="","")</f>
        <v/>
      </c>
      <c r="O49" s="95">
        <v>5</v>
      </c>
      <c r="P49" s="107"/>
      <c r="Q49" s="107"/>
      <c r="R49" s="107"/>
      <c r="S49" s="107"/>
      <c r="T49" s="108"/>
      <c r="U49" s="109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1">
        <f ca="1" t="shared" si="10"/>
        <v>0</v>
      </c>
      <c r="G50" s="101">
        <f ca="1" t="shared" si="11"/>
        <v>0</v>
      </c>
      <c r="H50" s="102">
        <f ca="1" t="shared" si="12"/>
        <v>0</v>
      </c>
      <c r="I50" s="103">
        <f ca="1" t="shared" si="13"/>
        <v>0</v>
      </c>
      <c r="J50" s="104">
        <f ca="1" t="shared" si="14"/>
        <v>0</v>
      </c>
      <c r="K50" s="105" t="str">
        <f ca="1" t="array" ref="K50">_xlfn.IFS(H50&gt;J50,"主队胜",J50&gt;H50,"客队胜",F50&gt;G50,"主队胜",G50&gt;F50,"客队胜",F50=0,"",F50=G50,"时长")</f>
        <v/>
      </c>
      <c r="L50" s="106"/>
      <c r="M50" s="105" t="str">
        <f ca="1" t="array" ref="M50">_xlfn.IFS(L50="主队胜",D50,L50="客队胜",E50,K50="主队胜",D50,K50="客队胜",E50,K50="","")</f>
        <v/>
      </c>
      <c r="N50" s="105" t="str">
        <f ca="1" t="array" ref="N50">_xlfn.IFS(L50="主队胜",E50,L50="客队胜",D50,K50="主队胜",E50,K50="客队胜",D50,K50="","")</f>
        <v/>
      </c>
      <c r="O50" s="95">
        <v>5</v>
      </c>
      <c r="P50" s="107"/>
      <c r="Q50" s="107"/>
      <c r="R50" s="107"/>
      <c r="S50" s="107"/>
      <c r="T50" s="108"/>
      <c r="U50" s="109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1">
        <f ca="1" t="shared" si="10"/>
        <v>0</v>
      </c>
      <c r="G51" s="101">
        <f ca="1" t="shared" si="11"/>
        <v>0</v>
      </c>
      <c r="H51" s="102">
        <f ca="1" t="shared" si="12"/>
        <v>0</v>
      </c>
      <c r="I51" s="103">
        <f ca="1" t="shared" si="13"/>
        <v>0</v>
      </c>
      <c r="J51" s="104">
        <f ca="1" t="shared" si="14"/>
        <v>0</v>
      </c>
      <c r="K51" s="105" t="str">
        <f ca="1" t="array" ref="K51">_xlfn.IFS(H51&gt;J51,"主队胜",J51&gt;H51,"客队胜",F51&gt;G51,"主队胜",G51&gt;F51,"客队胜",F51=0,"",F51=G51,"时长")</f>
        <v/>
      </c>
      <c r="L51" s="106"/>
      <c r="M51" s="105" t="str">
        <f ca="1" t="array" ref="M51">_xlfn.IFS(L51="主队胜",D51,L51="客队胜",E51,K51="主队胜",D51,K51="客队胜",E51,K51="","")</f>
        <v/>
      </c>
      <c r="N51" s="105" t="str">
        <f ca="1" t="array" ref="N51">_xlfn.IFS(L51="主队胜",E51,L51="客队胜",D51,K51="主队胜",E51,K51="客队胜",D51,K51="","")</f>
        <v/>
      </c>
      <c r="O51" s="95">
        <v>5</v>
      </c>
      <c r="P51" s="107"/>
      <c r="Q51" s="107"/>
      <c r="R51" s="107"/>
      <c r="S51" s="107"/>
      <c r="T51" s="108"/>
      <c r="U51" s="109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1">
        <f ca="1" t="shared" si="10"/>
        <v>0</v>
      </c>
      <c r="G52" s="101">
        <f ca="1" t="shared" si="11"/>
        <v>0</v>
      </c>
      <c r="H52" s="102">
        <f ca="1" t="shared" si="12"/>
        <v>0</v>
      </c>
      <c r="I52" s="103">
        <f ca="1" t="shared" si="13"/>
        <v>0</v>
      </c>
      <c r="J52" s="104">
        <f ca="1" t="shared" si="14"/>
        <v>0</v>
      </c>
      <c r="K52" s="105" t="str">
        <f ca="1" t="array" ref="K52">_xlfn.IFS(H52&gt;J52,"主队胜",J52&gt;H52,"客队胜",F52&gt;G52,"主队胜",G52&gt;F52,"客队胜",F52=0,"",F52=G52,"时长")</f>
        <v/>
      </c>
      <c r="L52" s="106"/>
      <c r="M52" s="105" t="str">
        <f ca="1" t="array" ref="M52">_xlfn.IFS(L52="主队胜",D52,L52="客队胜",E52,K52="主队胜",D52,K52="客队胜",E52,K52="","")</f>
        <v/>
      </c>
      <c r="N52" s="105" t="str">
        <f ca="1" t="array" ref="N52">_xlfn.IFS(L52="主队胜",E52,L52="客队胜",D52,K52="主队胜",E52,K52="客队胜",D52,K52="","")</f>
        <v/>
      </c>
      <c r="O52" s="95">
        <v>5</v>
      </c>
      <c r="P52" s="107"/>
      <c r="Q52" s="107"/>
      <c r="R52" s="107"/>
      <c r="S52" s="107"/>
      <c r="T52" s="108"/>
      <c r="U52" s="109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1">
        <f ca="1" t="shared" si="10"/>
        <v>0</v>
      </c>
      <c r="G53" s="101">
        <f ca="1" t="shared" si="11"/>
        <v>0</v>
      </c>
      <c r="H53" s="102">
        <f ca="1" t="shared" si="12"/>
        <v>0</v>
      </c>
      <c r="I53" s="103">
        <f ca="1" t="shared" si="13"/>
        <v>0</v>
      </c>
      <c r="J53" s="104">
        <f ca="1" t="shared" si="14"/>
        <v>0</v>
      </c>
      <c r="K53" s="105" t="str">
        <f ca="1" t="array" ref="K53">_xlfn.IFS(H53&gt;J53,"主队胜",J53&gt;H53,"客队胜",F53&gt;G53,"主队胜",G53&gt;F53,"客队胜",F53=0,"",F53=G53,"时长")</f>
        <v/>
      </c>
      <c r="L53" s="106"/>
      <c r="M53" s="105" t="str">
        <f ca="1" t="array" ref="M53">_xlfn.IFS(L53="主队胜",D53,L53="客队胜",E53,K53="主队胜",D53,K53="客队胜",E53,K53="","")</f>
        <v/>
      </c>
      <c r="N53" s="105" t="str">
        <f ca="1" t="array" ref="N53">_xlfn.IFS(L53="主队胜",E53,L53="客队胜",D53,K53="主队胜",E53,K53="客队胜",D53,K53="","")</f>
        <v/>
      </c>
      <c r="O53" s="95">
        <v>5</v>
      </c>
      <c r="P53" s="107"/>
      <c r="Q53" s="107"/>
      <c r="R53" s="107"/>
      <c r="S53" s="107"/>
      <c r="T53" s="108"/>
      <c r="U53" s="109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1">
        <f ca="1" t="shared" si="10"/>
        <v>0</v>
      </c>
      <c r="G54" s="101">
        <f ca="1" t="shared" si="11"/>
        <v>0</v>
      </c>
      <c r="H54" s="102">
        <f ca="1" t="shared" si="12"/>
        <v>0</v>
      </c>
      <c r="I54" s="103">
        <f ca="1" t="shared" si="13"/>
        <v>0</v>
      </c>
      <c r="J54" s="104">
        <f ca="1" t="shared" si="14"/>
        <v>0</v>
      </c>
      <c r="K54" s="105" t="str">
        <f ca="1" t="array" ref="K54">_xlfn.IFS(H54&gt;J54,"主队胜",J54&gt;H54,"客队胜",F54&gt;G54,"主队胜",G54&gt;F54,"客队胜",F54=0,"",F54=G54,"时长")</f>
        <v/>
      </c>
      <c r="L54" s="106"/>
      <c r="M54" s="105" t="str">
        <f ca="1" t="array" ref="M54">_xlfn.IFS(L54="主队胜",D54,L54="客队胜",E54,K54="主队胜",D54,K54="客队胜",E54,K54="","")</f>
        <v/>
      </c>
      <c r="N54" s="105" t="str">
        <f ca="1" t="array" ref="N54">_xlfn.IFS(L54="主队胜",E54,L54="客队胜",D54,K54="主队胜",E54,K54="客队胜",D54,K54="","")</f>
        <v/>
      </c>
      <c r="O54" s="95">
        <v>5</v>
      </c>
      <c r="P54" s="107"/>
      <c r="Q54" s="107"/>
      <c r="R54" s="107"/>
      <c r="S54" s="107"/>
      <c r="T54" s="108"/>
      <c r="U54" s="109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1">
        <f ca="1" t="shared" si="10"/>
        <v>0</v>
      </c>
      <c r="G55" s="101">
        <f ca="1" t="shared" si="11"/>
        <v>0</v>
      </c>
      <c r="H55" s="102">
        <f ca="1" t="shared" si="12"/>
        <v>0</v>
      </c>
      <c r="I55" s="103">
        <f ca="1" t="shared" si="13"/>
        <v>0</v>
      </c>
      <c r="J55" s="104">
        <f ca="1" t="shared" si="14"/>
        <v>0</v>
      </c>
      <c r="K55" s="105" t="str">
        <f ca="1" t="array" ref="K55">_xlfn.IFS(H55&gt;J55,"主队胜",J55&gt;H55,"客队胜",F55&gt;G55,"主队胜",G55&gt;F55,"客队胜",F55=0,"",F55=G55,"时长")</f>
        <v/>
      </c>
      <c r="L55" s="106"/>
      <c r="M55" s="105" t="str">
        <f ca="1" t="array" ref="M55">_xlfn.IFS(L55="主队胜",D55,L55="客队胜",E55,K55="主队胜",D55,K55="客队胜",E55,K55="","")</f>
        <v/>
      </c>
      <c r="N55" s="105" t="str">
        <f ca="1" t="array" ref="N55">_xlfn.IFS(L55="主队胜",E55,L55="客队胜",D55,K55="主队胜",E55,K55="客队胜",D55,K55="","")</f>
        <v/>
      </c>
      <c r="O55" s="95">
        <v>5</v>
      </c>
      <c r="P55" s="107"/>
      <c r="Q55" s="107"/>
      <c r="R55" s="107"/>
      <c r="S55" s="107"/>
      <c r="T55" s="108"/>
      <c r="U55" s="109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1">
        <f ca="1" t="shared" si="10"/>
        <v>0</v>
      </c>
      <c r="G56" s="101">
        <f ca="1" t="shared" si="11"/>
        <v>0</v>
      </c>
      <c r="H56" s="102">
        <f ca="1" t="shared" si="12"/>
        <v>0</v>
      </c>
      <c r="I56" s="103">
        <f ca="1" t="shared" si="13"/>
        <v>0</v>
      </c>
      <c r="J56" s="104">
        <f ca="1" t="shared" si="14"/>
        <v>0</v>
      </c>
      <c r="K56" s="105" t="str">
        <f ca="1" t="array" ref="K56">_xlfn.IFS(H56&gt;J56,"主队胜",J56&gt;H56,"客队胜",F56&gt;G56,"主队胜",G56&gt;F56,"客队胜",F56=0,"",F56=G56,"时长")</f>
        <v/>
      </c>
      <c r="L56" s="106"/>
      <c r="M56" s="105" t="str">
        <f ca="1" t="array" ref="M56">_xlfn.IFS(L56="主队胜",D56,L56="客队胜",E56,K56="主队胜",D56,K56="客队胜",E56,K56="","")</f>
        <v/>
      </c>
      <c r="N56" s="105" t="str">
        <f ca="1" t="array" ref="N56">_xlfn.IFS(L56="主队胜",E56,L56="客队胜",D56,K56="主队胜",E56,K56="客队胜",D56,K56="","")</f>
        <v/>
      </c>
      <c r="O56" s="95">
        <v>5</v>
      </c>
      <c r="P56" s="107"/>
      <c r="Q56" s="107"/>
      <c r="R56" s="107"/>
      <c r="S56" s="107"/>
      <c r="T56" s="108"/>
      <c r="U56" s="109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1">
        <f ca="1" t="shared" si="10"/>
        <v>0</v>
      </c>
      <c r="G57" s="101">
        <f ca="1" t="shared" si="11"/>
        <v>0</v>
      </c>
      <c r="H57" s="102">
        <f ca="1" t="shared" si="12"/>
        <v>0</v>
      </c>
      <c r="I57" s="103">
        <f ca="1" t="shared" si="13"/>
        <v>0</v>
      </c>
      <c r="J57" s="104">
        <f ca="1" t="shared" si="14"/>
        <v>0</v>
      </c>
      <c r="K57" s="105" t="str">
        <f ca="1" t="array" ref="K57">_xlfn.IFS(H57&gt;J57,"主队胜",J57&gt;H57,"客队胜",F57&gt;G57,"主队胜",G57&gt;F57,"客队胜",F57=0,"",F57=G57,"时长")</f>
        <v/>
      </c>
      <c r="L57" s="106"/>
      <c r="M57" s="105" t="str">
        <f ca="1" t="array" ref="M57">_xlfn.IFS(L57="主队胜",D57,L57="客队胜",E57,K57="主队胜",D57,K57="客队胜",E57,K57="","")</f>
        <v/>
      </c>
      <c r="N57" s="105" t="str">
        <f ca="1" t="array" ref="N57">_xlfn.IFS(L57="主队胜",E57,L57="客队胜",D57,K57="主队胜",E57,K57="客队胜",D57,K57="","")</f>
        <v/>
      </c>
      <c r="O57" s="95">
        <v>5</v>
      </c>
      <c r="P57" s="107"/>
      <c r="Q57" s="107"/>
      <c r="R57" s="107"/>
      <c r="S57" s="107"/>
      <c r="T57" s="108"/>
      <c r="U57" s="109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1">
        <f ca="1" t="shared" si="10"/>
        <v>0</v>
      </c>
      <c r="G58" s="101">
        <f ca="1" t="shared" si="11"/>
        <v>0</v>
      </c>
      <c r="H58" s="102">
        <f ca="1" t="shared" si="12"/>
        <v>0</v>
      </c>
      <c r="I58" s="103">
        <f ca="1" t="shared" si="13"/>
        <v>0</v>
      </c>
      <c r="J58" s="104">
        <f ca="1" t="shared" si="14"/>
        <v>0</v>
      </c>
      <c r="K58" s="105" t="str">
        <f ca="1" t="array" ref="K58">_xlfn.IFS(H58&gt;J58,"主队胜",J58&gt;H58,"客队胜",F58&gt;G58,"主队胜",G58&gt;F58,"客队胜",F58=0,"",F58=G58,"时长")</f>
        <v/>
      </c>
      <c r="L58" s="106"/>
      <c r="M58" s="105" t="str">
        <f ca="1" t="array" ref="M58">_xlfn.IFS(L58="主队胜",D58,L58="客队胜",E58,K58="主队胜",D58,K58="客队胜",E58,K58="","")</f>
        <v/>
      </c>
      <c r="N58" s="105" t="str">
        <f ca="1" t="array" ref="N58">_xlfn.IFS(L58="主队胜",E58,L58="客队胜",D58,K58="主队胜",E58,K58="客队胜",D58,K58="","")</f>
        <v/>
      </c>
      <c r="O58" s="95">
        <v>5</v>
      </c>
      <c r="P58" s="107"/>
      <c r="Q58" s="107"/>
      <c r="R58" s="107"/>
      <c r="S58" s="107"/>
      <c r="T58" s="108"/>
      <c r="U58" s="109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1">
        <f ca="1" t="shared" si="10"/>
        <v>0</v>
      </c>
      <c r="G59" s="101">
        <f ca="1" t="shared" si="11"/>
        <v>0</v>
      </c>
      <c r="H59" s="102">
        <f ca="1" t="shared" si="12"/>
        <v>0</v>
      </c>
      <c r="I59" s="103">
        <f ca="1" t="shared" si="13"/>
        <v>0</v>
      </c>
      <c r="J59" s="104">
        <f ca="1" t="shared" si="14"/>
        <v>0</v>
      </c>
      <c r="K59" s="105" t="str">
        <f ca="1" t="array" ref="K59">_xlfn.IFS(H59&gt;J59,"主队胜",J59&gt;H59,"客队胜",F59&gt;G59,"主队胜",G59&gt;F59,"客队胜",F59=0,"",F59=G59,"时长")</f>
        <v/>
      </c>
      <c r="L59" s="106"/>
      <c r="M59" s="105" t="str">
        <f ca="1" t="array" ref="M59">_xlfn.IFS(L59="主队胜",D59,L59="客队胜",E59,K59="主队胜",D59,K59="客队胜",E59,K59="","")</f>
        <v/>
      </c>
      <c r="N59" s="105" t="str">
        <f ca="1" t="array" ref="N59">_xlfn.IFS(L59="主队胜",E59,L59="客队胜",D59,K59="主队胜",E59,K59="客队胜",D59,K59="","")</f>
        <v/>
      </c>
      <c r="O59" s="95">
        <v>5</v>
      </c>
      <c r="P59" s="107"/>
      <c r="Q59" s="107"/>
      <c r="R59" s="107"/>
      <c r="S59" s="107"/>
      <c r="T59" s="108"/>
      <c r="U59" s="109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1">
        <f ca="1" t="shared" si="10"/>
        <v>0</v>
      </c>
      <c r="G60" s="101">
        <f ca="1" t="shared" si="11"/>
        <v>0</v>
      </c>
      <c r="H60" s="102">
        <f ca="1" t="shared" si="12"/>
        <v>0</v>
      </c>
      <c r="I60" s="103">
        <f ca="1" t="shared" si="13"/>
        <v>0</v>
      </c>
      <c r="J60" s="104">
        <f ca="1" t="shared" si="14"/>
        <v>0</v>
      </c>
      <c r="K60" s="105" t="str">
        <f ca="1" t="array" ref="K60">_xlfn.IFS(H60&gt;J60,"主队胜",J60&gt;H60,"客队胜",F60&gt;G60,"主队胜",G60&gt;F60,"客队胜",F60=0,"",F60=G60,"时长")</f>
        <v/>
      </c>
      <c r="L60" s="106"/>
      <c r="M60" s="105" t="str">
        <f ca="1" t="array" ref="M60">_xlfn.IFS(L60="主队胜",D60,L60="客队胜",E60,K60="主队胜",D60,K60="客队胜",E60,K60="","")</f>
        <v/>
      </c>
      <c r="N60" s="105" t="str">
        <f ca="1" t="array" ref="N60">_xlfn.IFS(L60="主队胜",E60,L60="客队胜",D60,K60="主队胜",E60,K60="客队胜",D60,K60="","")</f>
        <v/>
      </c>
      <c r="O60" s="95">
        <v>5</v>
      </c>
      <c r="P60" s="107"/>
      <c r="Q60" s="107"/>
      <c r="R60" s="107"/>
      <c r="S60" s="107"/>
      <c r="T60" s="108"/>
      <c r="U60" s="109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1">
        <f ca="1" t="shared" si="10"/>
        <v>0</v>
      </c>
      <c r="G61" s="101">
        <f ca="1" t="shared" si="11"/>
        <v>0</v>
      </c>
      <c r="H61" s="102">
        <f ca="1" t="shared" si="12"/>
        <v>0</v>
      </c>
      <c r="I61" s="103">
        <f ca="1" t="shared" si="13"/>
        <v>0</v>
      </c>
      <c r="J61" s="104">
        <f ca="1" t="shared" si="14"/>
        <v>0</v>
      </c>
      <c r="K61" s="105" t="str">
        <f ca="1" t="array" ref="K61">_xlfn.IFS(H61&gt;J61,"主队胜",J61&gt;H61,"客队胜",F61&gt;G61,"主队胜",G61&gt;F61,"客队胜",F61=0,"",F61=G61,"时长")</f>
        <v/>
      </c>
      <c r="L61" s="106"/>
      <c r="M61" s="105" t="str">
        <f ca="1" t="array" ref="M61">_xlfn.IFS(L61="主队胜",D61,L61="客队胜",E61,K61="主队胜",D61,K61="客队胜",E61,K61="","")</f>
        <v/>
      </c>
      <c r="N61" s="105" t="str">
        <f ca="1" t="array" ref="N61">_xlfn.IFS(L61="主队胜",E61,L61="客队胜",D61,K61="主队胜",E61,K61="客队胜",D61,K61="","")</f>
        <v/>
      </c>
      <c r="O61" s="95">
        <v>5</v>
      </c>
      <c r="P61" s="107"/>
      <c r="Q61" s="107"/>
      <c r="R61" s="107"/>
      <c r="S61" s="107"/>
      <c r="T61" s="108"/>
      <c r="U61" s="109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1">
        <f ca="1" t="shared" ref="F62:F91" si="15">SUM(INDIRECT(X62))</f>
        <v>0</v>
      </c>
      <c r="G62" s="101">
        <f ca="1" t="shared" ref="G62:G91" si="16">SUM(INDIRECT(Y62))</f>
        <v>0</v>
      </c>
      <c r="H62" s="102">
        <f ca="1" t="shared" ref="H62:H91" si="17">SUM(INDIRECT(Z62))</f>
        <v>0</v>
      </c>
      <c r="I62" s="103">
        <f ca="1" t="shared" ref="I62:I91" si="18">SUM(INDIRECT(AA62))</f>
        <v>0</v>
      </c>
      <c r="J62" s="104">
        <f ca="1" t="shared" ref="J62:J91" si="19">SUM(INDIRECT(AB62))</f>
        <v>0</v>
      </c>
      <c r="K62" s="105" t="str">
        <f ca="1" t="array" ref="K62">_xlfn.IFS(H62&gt;J62,"主队胜",J62&gt;H62,"客队胜",F62&gt;G62,"主队胜",G62&gt;F62,"客队胜",F62=0,"",F62=G62,"时长")</f>
        <v/>
      </c>
      <c r="L62" s="106"/>
      <c r="M62" s="105" t="str">
        <f ca="1" t="array" ref="M62">_xlfn.IFS(L62="主队胜",D62,L62="客队胜",E62,K62="主队胜",D62,K62="客队胜",E62,K62="","")</f>
        <v/>
      </c>
      <c r="N62" s="105" t="str">
        <f ca="1" t="array" ref="N62">_xlfn.IFS(L62="主队胜",E62,L62="客队胜",D62,K62="主队胜",E62,K62="客队胜",D62,K62="","")</f>
        <v/>
      </c>
      <c r="O62" s="95">
        <v>5</v>
      </c>
      <c r="P62" s="107"/>
      <c r="Q62" s="107"/>
      <c r="R62" s="107"/>
      <c r="S62" s="107"/>
      <c r="T62" s="108"/>
      <c r="U62" s="109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1">
        <f ca="1" t="shared" si="15"/>
        <v>0</v>
      </c>
      <c r="G63" s="101">
        <f ca="1" t="shared" si="16"/>
        <v>0</v>
      </c>
      <c r="H63" s="102">
        <f ca="1" t="shared" si="17"/>
        <v>0</v>
      </c>
      <c r="I63" s="103">
        <f ca="1" t="shared" si="18"/>
        <v>0</v>
      </c>
      <c r="J63" s="104">
        <f ca="1" t="shared" si="19"/>
        <v>0</v>
      </c>
      <c r="K63" s="105" t="str">
        <f ca="1" t="array" ref="K63">_xlfn.IFS(H63&gt;J63,"主队胜",J63&gt;H63,"客队胜",F63&gt;G63,"主队胜",G63&gt;F63,"客队胜",F63=0,"",F63=G63,"时长")</f>
        <v/>
      </c>
      <c r="L63" s="106"/>
      <c r="M63" s="105" t="str">
        <f ca="1" t="array" ref="M63">_xlfn.IFS(L63="主队胜",D63,L63="客队胜",E63,K63="主队胜",D63,K63="客队胜",E63,K63="","")</f>
        <v/>
      </c>
      <c r="N63" s="105" t="str">
        <f ca="1" t="array" ref="N63">_xlfn.IFS(L63="主队胜",E63,L63="客队胜",D63,K63="主队胜",E63,K63="客队胜",D63,K63="","")</f>
        <v/>
      </c>
      <c r="O63" s="95">
        <v>5</v>
      </c>
      <c r="P63" s="107"/>
      <c r="Q63" s="107"/>
      <c r="R63" s="107"/>
      <c r="S63" s="107"/>
      <c r="T63" s="108"/>
      <c r="U63" s="109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1">
        <f ca="1" t="shared" si="15"/>
        <v>0</v>
      </c>
      <c r="G64" s="101">
        <f ca="1" t="shared" si="16"/>
        <v>0</v>
      </c>
      <c r="H64" s="102">
        <f ca="1" t="shared" si="17"/>
        <v>0</v>
      </c>
      <c r="I64" s="103">
        <f ca="1" t="shared" si="18"/>
        <v>0</v>
      </c>
      <c r="J64" s="104">
        <f ca="1" t="shared" si="19"/>
        <v>0</v>
      </c>
      <c r="K64" s="105" t="str">
        <f ca="1" t="array" ref="K64">_xlfn.IFS(H64&gt;J64,"主队胜",J64&gt;H64,"客队胜",F64&gt;G64,"主队胜",G64&gt;F64,"客队胜",F64=0,"",F64=G64,"时长")</f>
        <v/>
      </c>
      <c r="L64" s="106"/>
      <c r="M64" s="105" t="str">
        <f ca="1" t="array" ref="M64">_xlfn.IFS(L64="主队胜",D64,L64="客队胜",E64,K64="主队胜",D64,K64="客队胜",E64,K64="","")</f>
        <v/>
      </c>
      <c r="N64" s="105" t="str">
        <f ca="1" t="array" ref="N64">_xlfn.IFS(L64="主队胜",E64,L64="客队胜",D64,K64="主队胜",E64,K64="客队胜",D64,K64="","")</f>
        <v/>
      </c>
      <c r="O64" s="95">
        <v>5</v>
      </c>
      <c r="P64" s="107"/>
      <c r="Q64" s="107"/>
      <c r="R64" s="107"/>
      <c r="S64" s="107"/>
      <c r="T64" s="108"/>
      <c r="U64" s="109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1">
        <f ca="1" t="shared" si="15"/>
        <v>0</v>
      </c>
      <c r="G65" s="101">
        <f ca="1" t="shared" si="16"/>
        <v>0</v>
      </c>
      <c r="H65" s="102">
        <f ca="1" t="shared" si="17"/>
        <v>0</v>
      </c>
      <c r="I65" s="103">
        <f ca="1" t="shared" si="18"/>
        <v>0</v>
      </c>
      <c r="J65" s="104">
        <f ca="1" t="shared" si="19"/>
        <v>0</v>
      </c>
      <c r="K65" s="105" t="str">
        <f ca="1" t="array" ref="K65">_xlfn.IFS(H65&gt;J65,"主队胜",J65&gt;H65,"客队胜",F65&gt;G65,"主队胜",G65&gt;F65,"客队胜",F65=0,"",F65=G65,"时长")</f>
        <v/>
      </c>
      <c r="L65" s="106"/>
      <c r="M65" s="105" t="str">
        <f ca="1" t="array" ref="M65">_xlfn.IFS(L65="主队胜",D65,L65="客队胜",E65,K65="主队胜",D65,K65="客队胜",E65,K65="","")</f>
        <v/>
      </c>
      <c r="N65" s="105" t="str">
        <f ca="1" t="array" ref="N65">_xlfn.IFS(L65="主队胜",E65,L65="客队胜",D65,K65="主队胜",E65,K65="客队胜",D65,K65="","")</f>
        <v/>
      </c>
      <c r="O65" s="95">
        <v>5</v>
      </c>
      <c r="P65" s="107"/>
      <c r="Q65" s="107"/>
      <c r="R65" s="107"/>
      <c r="S65" s="107"/>
      <c r="T65" s="108"/>
      <c r="U65" s="109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1">
        <f ca="1" t="shared" si="15"/>
        <v>0</v>
      </c>
      <c r="G66" s="101">
        <f ca="1" t="shared" si="16"/>
        <v>0</v>
      </c>
      <c r="H66" s="102">
        <f ca="1" t="shared" si="17"/>
        <v>0</v>
      </c>
      <c r="I66" s="103">
        <f ca="1" t="shared" si="18"/>
        <v>0</v>
      </c>
      <c r="J66" s="104">
        <f ca="1" t="shared" si="19"/>
        <v>0</v>
      </c>
      <c r="K66" s="105" t="str">
        <f ca="1" t="array" ref="K66">_xlfn.IFS(H66&gt;J66,"主队胜",J66&gt;H66,"客队胜",F66&gt;G66,"主队胜",G66&gt;F66,"客队胜",F66=0,"",F66=G66,"时长")</f>
        <v/>
      </c>
      <c r="L66" s="106"/>
      <c r="M66" s="105" t="str">
        <f ca="1" t="array" ref="M66">_xlfn.IFS(L66="主队胜",D66,L66="客队胜",E66,K66="主队胜",D66,K66="客队胜",E66,K66="","")</f>
        <v/>
      </c>
      <c r="N66" s="105" t="str">
        <f ca="1" t="array" ref="N66">_xlfn.IFS(L66="主队胜",E66,L66="客队胜",D66,K66="主队胜",E66,K66="客队胜",D66,K66="","")</f>
        <v/>
      </c>
      <c r="O66" s="95">
        <v>5</v>
      </c>
      <c r="P66" s="107"/>
      <c r="Q66" s="107"/>
      <c r="R66" s="107"/>
      <c r="S66" s="107"/>
      <c r="T66" s="108"/>
      <c r="U66" s="109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1">
        <f ca="1" t="shared" si="15"/>
        <v>0</v>
      </c>
      <c r="G67" s="101">
        <f ca="1" t="shared" si="16"/>
        <v>0</v>
      </c>
      <c r="H67" s="102">
        <f ca="1" t="shared" si="17"/>
        <v>0</v>
      </c>
      <c r="I67" s="103">
        <f ca="1" t="shared" si="18"/>
        <v>0</v>
      </c>
      <c r="J67" s="104">
        <f ca="1" t="shared" si="19"/>
        <v>0</v>
      </c>
      <c r="K67" s="105" t="str">
        <f ca="1" t="array" ref="K67">_xlfn.IFS(H67&gt;J67,"主队胜",J67&gt;H67,"客队胜",F67&gt;G67,"主队胜",G67&gt;F67,"客队胜",F67=0,"",F67=G67,"时长")</f>
        <v/>
      </c>
      <c r="L67" s="106"/>
      <c r="M67" s="105" t="str">
        <f ca="1" t="array" ref="M67">_xlfn.IFS(L67="主队胜",D67,L67="客队胜",E67,K67="主队胜",D67,K67="客队胜",E67,K67="","")</f>
        <v/>
      </c>
      <c r="N67" s="105" t="str">
        <f ca="1" t="array" ref="N67">_xlfn.IFS(L67="主队胜",E67,L67="客队胜",D67,K67="主队胜",E67,K67="客队胜",D67,K67="","")</f>
        <v/>
      </c>
      <c r="O67" s="95">
        <v>5</v>
      </c>
      <c r="P67" s="107"/>
      <c r="Q67" s="107"/>
      <c r="R67" s="107"/>
      <c r="S67" s="107"/>
      <c r="T67" s="108"/>
      <c r="U67" s="109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1">
        <f ca="1" t="shared" si="15"/>
        <v>0</v>
      </c>
      <c r="G68" s="101">
        <f ca="1" t="shared" si="16"/>
        <v>0</v>
      </c>
      <c r="H68" s="102">
        <f ca="1" t="shared" si="17"/>
        <v>0</v>
      </c>
      <c r="I68" s="103">
        <f ca="1" t="shared" si="18"/>
        <v>0</v>
      </c>
      <c r="J68" s="104">
        <f ca="1" t="shared" si="19"/>
        <v>0</v>
      </c>
      <c r="K68" s="105" t="str">
        <f ca="1" t="array" ref="K68">_xlfn.IFS(H68&gt;J68,"主队胜",J68&gt;H68,"客队胜",F68&gt;G68,"主队胜",G68&gt;F68,"客队胜",F68=0,"",F68=G68,"时长")</f>
        <v/>
      </c>
      <c r="L68" s="106"/>
      <c r="M68" s="105" t="str">
        <f ca="1" t="array" ref="M68">_xlfn.IFS(L68="主队胜",D68,L68="客队胜",E68,K68="主队胜",D68,K68="客队胜",E68,K68="","")</f>
        <v/>
      </c>
      <c r="N68" s="105" t="str">
        <f ca="1" t="array" ref="N68">_xlfn.IFS(L68="主队胜",E68,L68="客队胜",D68,K68="主队胜",E68,K68="客队胜",D68,K68="","")</f>
        <v/>
      </c>
      <c r="O68" s="95">
        <v>5</v>
      </c>
      <c r="P68" s="107"/>
      <c r="Q68" s="107"/>
      <c r="R68" s="107"/>
      <c r="S68" s="107"/>
      <c r="T68" s="108"/>
      <c r="U68" s="109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1">
        <f ca="1" t="shared" si="15"/>
        <v>0</v>
      </c>
      <c r="G69" s="101">
        <f ca="1" t="shared" si="16"/>
        <v>0</v>
      </c>
      <c r="H69" s="102">
        <f ca="1" t="shared" si="17"/>
        <v>0</v>
      </c>
      <c r="I69" s="103">
        <f ca="1" t="shared" si="18"/>
        <v>0</v>
      </c>
      <c r="J69" s="104">
        <f ca="1" t="shared" si="19"/>
        <v>0</v>
      </c>
      <c r="K69" s="105" t="str">
        <f ca="1" t="array" ref="K69">_xlfn.IFS(H69&gt;J69,"主队胜",J69&gt;H69,"客队胜",F69&gt;G69,"主队胜",G69&gt;F69,"客队胜",F69=0,"",F69=G69,"时长")</f>
        <v/>
      </c>
      <c r="L69" s="106"/>
      <c r="M69" s="105" t="str">
        <f ca="1" t="array" ref="M69">_xlfn.IFS(L69="主队胜",D69,L69="客队胜",E69,K69="主队胜",D69,K69="客队胜",E69,K69="","")</f>
        <v/>
      </c>
      <c r="N69" s="105" t="str">
        <f ca="1" t="array" ref="N69">_xlfn.IFS(L69="主队胜",E69,L69="客队胜",D69,K69="主队胜",E69,K69="客队胜",D69,K69="","")</f>
        <v/>
      </c>
      <c r="O69" s="95">
        <v>5</v>
      </c>
      <c r="P69" s="107"/>
      <c r="Q69" s="107"/>
      <c r="R69" s="107"/>
      <c r="S69" s="107"/>
      <c r="T69" s="108"/>
      <c r="U69" s="109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1">
        <f ca="1" t="shared" si="15"/>
        <v>0</v>
      </c>
      <c r="G70" s="101">
        <f ca="1" t="shared" si="16"/>
        <v>0</v>
      </c>
      <c r="H70" s="102">
        <f ca="1" t="shared" si="17"/>
        <v>0</v>
      </c>
      <c r="I70" s="103">
        <f ca="1" t="shared" si="18"/>
        <v>0</v>
      </c>
      <c r="J70" s="104">
        <f ca="1" t="shared" si="19"/>
        <v>0</v>
      </c>
      <c r="K70" s="105" t="str">
        <f ca="1" t="array" ref="K70">_xlfn.IFS(H70&gt;J70,"主队胜",J70&gt;H70,"客队胜",F70&gt;G70,"主队胜",G70&gt;F70,"客队胜",F70=0,"",F70=G70,"时长")</f>
        <v/>
      </c>
      <c r="L70" s="106"/>
      <c r="M70" s="105" t="str">
        <f ca="1" t="array" ref="M70">_xlfn.IFS(L70="主队胜",D70,L70="客队胜",E70,K70="主队胜",D70,K70="客队胜",E70,K70="","")</f>
        <v/>
      </c>
      <c r="N70" s="105" t="str">
        <f ca="1" t="array" ref="N70">_xlfn.IFS(L70="主队胜",E70,L70="客队胜",D70,K70="主队胜",E70,K70="客队胜",D70,K70="","")</f>
        <v/>
      </c>
      <c r="O70" s="95">
        <v>5</v>
      </c>
      <c r="P70" s="107"/>
      <c r="Q70" s="107"/>
      <c r="R70" s="107"/>
      <c r="S70" s="107"/>
      <c r="T70" s="108"/>
      <c r="U70" s="109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1">
        <f ca="1" t="shared" si="15"/>
        <v>0</v>
      </c>
      <c r="G71" s="101">
        <f ca="1" t="shared" si="16"/>
        <v>0</v>
      </c>
      <c r="H71" s="102">
        <f ca="1" t="shared" si="17"/>
        <v>0</v>
      </c>
      <c r="I71" s="103">
        <f ca="1" t="shared" si="18"/>
        <v>0</v>
      </c>
      <c r="J71" s="104">
        <f ca="1" t="shared" si="19"/>
        <v>0</v>
      </c>
      <c r="K71" s="105" t="str">
        <f ca="1" t="array" ref="K71">_xlfn.IFS(H71&gt;J71,"主队胜",J71&gt;H71,"客队胜",F71&gt;G71,"主队胜",G71&gt;F71,"客队胜",F71=0,"",F71=G71,"时长")</f>
        <v/>
      </c>
      <c r="L71" s="106"/>
      <c r="M71" s="105" t="str">
        <f ca="1" t="array" ref="M71">_xlfn.IFS(L71="主队胜",D71,L71="客队胜",E71,K71="主队胜",D71,K71="客队胜",E71,K71="","")</f>
        <v/>
      </c>
      <c r="N71" s="105" t="str">
        <f ca="1" t="array" ref="N71">_xlfn.IFS(L71="主队胜",E71,L71="客队胜",D71,K71="主队胜",E71,K71="客队胜",D71,K71="","")</f>
        <v/>
      </c>
      <c r="O71" s="95">
        <v>5</v>
      </c>
      <c r="P71" s="107"/>
      <c r="Q71" s="107"/>
      <c r="R71" s="107"/>
      <c r="S71" s="107"/>
      <c r="T71" s="108"/>
      <c r="U71" s="109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1">
        <f ca="1" t="shared" si="15"/>
        <v>0</v>
      </c>
      <c r="G72" s="101">
        <f ca="1" t="shared" si="16"/>
        <v>0</v>
      </c>
      <c r="H72" s="102">
        <f ca="1" t="shared" si="17"/>
        <v>0</v>
      </c>
      <c r="I72" s="103">
        <f ca="1" t="shared" si="18"/>
        <v>0</v>
      </c>
      <c r="J72" s="104">
        <f ca="1" t="shared" si="19"/>
        <v>0</v>
      </c>
      <c r="K72" s="105" t="str">
        <f ca="1" t="array" ref="K72">_xlfn.IFS(H72&gt;J72,"主队胜",J72&gt;H72,"客队胜",F72&gt;G72,"主队胜",G72&gt;F72,"客队胜",F72=0,"",F72=G72,"时长")</f>
        <v/>
      </c>
      <c r="L72" s="106"/>
      <c r="M72" s="105" t="str">
        <f ca="1" t="array" ref="M72">_xlfn.IFS(L72="主队胜",D72,L72="客队胜",E72,K72="主队胜",D72,K72="客队胜",E72,K72="","")</f>
        <v/>
      </c>
      <c r="N72" s="105" t="str">
        <f ca="1" t="array" ref="N72">_xlfn.IFS(L72="主队胜",E72,L72="客队胜",D72,K72="主队胜",E72,K72="客队胜",D72,K72="","")</f>
        <v/>
      </c>
      <c r="O72" s="95">
        <v>5</v>
      </c>
      <c r="P72" s="107"/>
      <c r="Q72" s="107"/>
      <c r="R72" s="107"/>
      <c r="S72" s="107"/>
      <c r="T72" s="108"/>
      <c r="U72" s="109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1">
        <f ca="1" t="shared" si="15"/>
        <v>0</v>
      </c>
      <c r="G73" s="101">
        <f ca="1" t="shared" si="16"/>
        <v>0</v>
      </c>
      <c r="H73" s="102">
        <f ca="1" t="shared" si="17"/>
        <v>0</v>
      </c>
      <c r="I73" s="103">
        <f ca="1" t="shared" si="18"/>
        <v>0</v>
      </c>
      <c r="J73" s="104">
        <f ca="1" t="shared" si="19"/>
        <v>0</v>
      </c>
      <c r="K73" s="105" t="str">
        <f ca="1" t="array" ref="K73">_xlfn.IFS(H73&gt;J73,"主队胜",J73&gt;H73,"客队胜",F73&gt;G73,"主队胜",G73&gt;F73,"客队胜",F73=0,"",F73=G73,"时长")</f>
        <v/>
      </c>
      <c r="L73" s="106"/>
      <c r="M73" s="105" t="str">
        <f ca="1" t="array" ref="M73">_xlfn.IFS(L73="主队胜",D73,L73="客队胜",E73,K73="主队胜",D73,K73="客队胜",E73,K73="","")</f>
        <v/>
      </c>
      <c r="N73" s="105" t="str">
        <f ca="1" t="array" ref="N73">_xlfn.IFS(L73="主队胜",E73,L73="客队胜",D73,K73="主队胜",E73,K73="客队胜",D73,K73="","")</f>
        <v/>
      </c>
      <c r="O73" s="95">
        <v>5</v>
      </c>
      <c r="P73" s="107"/>
      <c r="Q73" s="107"/>
      <c r="R73" s="107"/>
      <c r="S73" s="107"/>
      <c r="T73" s="108"/>
      <c r="U73" s="109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1">
        <f ca="1" t="shared" si="15"/>
        <v>0</v>
      </c>
      <c r="G74" s="101">
        <f ca="1" t="shared" si="16"/>
        <v>0</v>
      </c>
      <c r="H74" s="102">
        <f ca="1" t="shared" si="17"/>
        <v>0</v>
      </c>
      <c r="I74" s="103">
        <f ca="1" t="shared" si="18"/>
        <v>0</v>
      </c>
      <c r="J74" s="104">
        <f ca="1" t="shared" si="19"/>
        <v>0</v>
      </c>
      <c r="K74" s="105" t="str">
        <f ca="1" t="array" ref="K74">_xlfn.IFS(H74&gt;J74,"主队胜",J74&gt;H74,"客队胜",F74&gt;G74,"主队胜",G74&gt;F74,"客队胜",F74=0,"",F74=G74,"时长")</f>
        <v/>
      </c>
      <c r="L74" s="106"/>
      <c r="M74" s="105" t="str">
        <f ca="1" t="array" ref="M74">_xlfn.IFS(L74="主队胜",D74,L74="客队胜",E74,K74="主队胜",D74,K74="客队胜",E74,K74="","")</f>
        <v/>
      </c>
      <c r="N74" s="105" t="str">
        <f ca="1" t="array" ref="N74">_xlfn.IFS(L74="主队胜",E74,L74="客队胜",D74,K74="主队胜",E74,K74="客队胜",D74,K74="","")</f>
        <v/>
      </c>
      <c r="O74" s="95">
        <v>5</v>
      </c>
      <c r="P74" s="107"/>
      <c r="Q74" s="107"/>
      <c r="R74" s="107"/>
      <c r="S74" s="107"/>
      <c r="T74" s="108"/>
      <c r="U74" s="109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1">
        <f ca="1" t="shared" si="15"/>
        <v>0</v>
      </c>
      <c r="G75" s="101">
        <f ca="1" t="shared" si="16"/>
        <v>0</v>
      </c>
      <c r="H75" s="102">
        <f ca="1" t="shared" si="17"/>
        <v>0</v>
      </c>
      <c r="I75" s="103">
        <f ca="1" t="shared" si="18"/>
        <v>0</v>
      </c>
      <c r="J75" s="104">
        <f ca="1" t="shared" si="19"/>
        <v>0</v>
      </c>
      <c r="K75" s="105" t="str">
        <f ca="1" t="array" ref="K75">_xlfn.IFS(H75&gt;J75,"主队胜",J75&gt;H75,"客队胜",F75&gt;G75,"主队胜",G75&gt;F75,"客队胜",F75=0,"",F75=G75,"时长")</f>
        <v/>
      </c>
      <c r="L75" s="106"/>
      <c r="M75" s="105" t="str">
        <f ca="1" t="array" ref="M75">_xlfn.IFS(L75="主队胜",D75,L75="客队胜",E75,K75="主队胜",D75,K75="客队胜",E75,K75="","")</f>
        <v/>
      </c>
      <c r="N75" s="105" t="str">
        <f ca="1" t="array" ref="N75">_xlfn.IFS(L75="主队胜",E75,L75="客队胜",D75,K75="主队胜",E75,K75="客队胜",D75,K75="","")</f>
        <v/>
      </c>
      <c r="O75" s="95">
        <v>5</v>
      </c>
      <c r="P75" s="107"/>
      <c r="Q75" s="107"/>
      <c r="R75" s="107"/>
      <c r="S75" s="107"/>
      <c r="T75" s="108"/>
      <c r="U75" s="109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1">
        <f ca="1" t="shared" si="15"/>
        <v>0</v>
      </c>
      <c r="G76" s="101">
        <f ca="1" t="shared" si="16"/>
        <v>0</v>
      </c>
      <c r="H76" s="102">
        <f ca="1" t="shared" si="17"/>
        <v>0</v>
      </c>
      <c r="I76" s="103">
        <f ca="1" t="shared" si="18"/>
        <v>0</v>
      </c>
      <c r="J76" s="104">
        <f ca="1" t="shared" si="19"/>
        <v>0</v>
      </c>
      <c r="K76" s="105" t="str">
        <f ca="1" t="array" ref="K76">_xlfn.IFS(H76&gt;J76,"主队胜",J76&gt;H76,"客队胜",F76&gt;G76,"主队胜",G76&gt;F76,"客队胜",F76=0,"",F76=G76,"时长")</f>
        <v/>
      </c>
      <c r="L76" s="106"/>
      <c r="M76" s="105" t="str">
        <f ca="1" t="array" ref="M76">_xlfn.IFS(L76="主队胜",D76,L76="客队胜",E76,K76="主队胜",D76,K76="客队胜",E76,K76="","")</f>
        <v/>
      </c>
      <c r="N76" s="105" t="str">
        <f ca="1" t="array" ref="N76">_xlfn.IFS(L76="主队胜",E76,L76="客队胜",D76,K76="主队胜",E76,K76="客队胜",D76,K76="","")</f>
        <v/>
      </c>
      <c r="O76" s="95">
        <v>5</v>
      </c>
      <c r="P76" s="107"/>
      <c r="Q76" s="107"/>
      <c r="R76" s="107"/>
      <c r="S76" s="107"/>
      <c r="T76" s="108"/>
      <c r="U76" s="109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1">
        <f ca="1" t="shared" si="15"/>
        <v>0</v>
      </c>
      <c r="G77" s="101">
        <f ca="1" t="shared" si="16"/>
        <v>0</v>
      </c>
      <c r="H77" s="102">
        <f ca="1" t="shared" si="17"/>
        <v>0</v>
      </c>
      <c r="I77" s="103">
        <f ca="1" t="shared" si="18"/>
        <v>0</v>
      </c>
      <c r="J77" s="104">
        <f ca="1" t="shared" si="19"/>
        <v>0</v>
      </c>
      <c r="K77" s="105" t="str">
        <f ca="1" t="array" ref="K77">_xlfn.IFS(H77&gt;J77,"主队胜",J77&gt;H77,"客队胜",F77&gt;G77,"主队胜",G77&gt;F77,"客队胜",F77=0,"",F77=G77,"时长")</f>
        <v/>
      </c>
      <c r="L77" s="106"/>
      <c r="M77" s="105" t="str">
        <f ca="1" t="array" ref="M77">_xlfn.IFS(L77="主队胜",D77,L77="客队胜",E77,K77="主队胜",D77,K77="客队胜",E77,K77="","")</f>
        <v/>
      </c>
      <c r="N77" s="105" t="str">
        <f ca="1" t="array" ref="N77">_xlfn.IFS(L77="主队胜",E77,L77="客队胜",D77,K77="主队胜",E77,K77="客队胜",D77,K77="","")</f>
        <v/>
      </c>
      <c r="O77" s="95">
        <v>5</v>
      </c>
      <c r="P77" s="107"/>
      <c r="Q77" s="107"/>
      <c r="R77" s="107"/>
      <c r="S77" s="107"/>
      <c r="T77" s="108"/>
      <c r="U77" s="109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1">
        <f ca="1" t="shared" si="15"/>
        <v>0</v>
      </c>
      <c r="G78" s="101">
        <f ca="1" t="shared" si="16"/>
        <v>0</v>
      </c>
      <c r="H78" s="102">
        <f ca="1" t="shared" si="17"/>
        <v>0</v>
      </c>
      <c r="I78" s="103">
        <f ca="1" t="shared" si="18"/>
        <v>0</v>
      </c>
      <c r="J78" s="104">
        <f ca="1" t="shared" si="19"/>
        <v>0</v>
      </c>
      <c r="K78" s="105" t="str">
        <f ca="1" t="array" ref="K78">_xlfn.IFS(H78&gt;J78,"主队胜",J78&gt;H78,"客队胜",F78&gt;G78,"主队胜",G78&gt;F78,"客队胜",F78=0,"",F78=G78,"时长")</f>
        <v/>
      </c>
      <c r="L78" s="106"/>
      <c r="M78" s="105" t="str">
        <f ca="1" t="array" ref="M78">_xlfn.IFS(L78="主队胜",D78,L78="客队胜",E78,K78="主队胜",D78,K78="客队胜",E78,K78="","")</f>
        <v/>
      </c>
      <c r="N78" s="105" t="str">
        <f ca="1" t="array" ref="N78">_xlfn.IFS(L78="主队胜",E78,L78="客队胜",D78,K78="主队胜",E78,K78="客队胜",D78,K78="","")</f>
        <v/>
      </c>
      <c r="O78" s="95">
        <v>5</v>
      </c>
      <c r="P78" s="107"/>
      <c r="Q78" s="107"/>
      <c r="R78" s="107"/>
      <c r="S78" s="107"/>
      <c r="T78" s="108"/>
      <c r="U78" s="109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1">
        <f ca="1" t="shared" si="15"/>
        <v>0</v>
      </c>
      <c r="G79" s="101">
        <f ca="1" t="shared" si="16"/>
        <v>0</v>
      </c>
      <c r="H79" s="102">
        <f ca="1" t="shared" si="17"/>
        <v>0</v>
      </c>
      <c r="I79" s="103">
        <f ca="1" t="shared" si="18"/>
        <v>0</v>
      </c>
      <c r="J79" s="104">
        <f ca="1" t="shared" si="19"/>
        <v>0</v>
      </c>
      <c r="K79" s="105" t="str">
        <f ca="1" t="array" ref="K79">_xlfn.IFS(H79&gt;J79,"主队胜",J79&gt;H79,"客队胜",F79&gt;G79,"主队胜",G79&gt;F79,"客队胜",F79=0,"",F79=G79,"时长")</f>
        <v/>
      </c>
      <c r="L79" s="106"/>
      <c r="M79" s="105" t="str">
        <f ca="1" t="array" ref="M79">_xlfn.IFS(L79="主队胜",D79,L79="客队胜",E79,K79="主队胜",D79,K79="客队胜",E79,K79="","")</f>
        <v/>
      </c>
      <c r="N79" s="105" t="str">
        <f ca="1" t="array" ref="N79">_xlfn.IFS(L79="主队胜",E79,L79="客队胜",D79,K79="主队胜",E79,K79="客队胜",D79,K79="","")</f>
        <v/>
      </c>
      <c r="O79" s="95">
        <v>5</v>
      </c>
      <c r="P79" s="107"/>
      <c r="Q79" s="107"/>
      <c r="R79" s="107"/>
      <c r="S79" s="107"/>
      <c r="T79" s="108"/>
      <c r="U79" s="109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1">
        <f ca="1" t="shared" si="15"/>
        <v>0</v>
      </c>
      <c r="G80" s="101">
        <f ca="1" t="shared" si="16"/>
        <v>0</v>
      </c>
      <c r="H80" s="102">
        <f ca="1" t="shared" si="17"/>
        <v>0</v>
      </c>
      <c r="I80" s="103">
        <f ca="1" t="shared" si="18"/>
        <v>0</v>
      </c>
      <c r="J80" s="104">
        <f ca="1" t="shared" si="19"/>
        <v>0</v>
      </c>
      <c r="K80" s="105" t="str">
        <f ca="1" t="array" ref="K80">_xlfn.IFS(H80&gt;J80,"主队胜",J80&gt;H80,"客队胜",F80&gt;G80,"主队胜",G80&gt;F80,"客队胜",F80=0,"",F80=G80,"时长")</f>
        <v/>
      </c>
      <c r="L80" s="106"/>
      <c r="M80" s="105" t="str">
        <f ca="1" t="array" ref="M80">_xlfn.IFS(L80="主队胜",D80,L80="客队胜",E80,K80="主队胜",D80,K80="客队胜",E80,K80="","")</f>
        <v/>
      </c>
      <c r="N80" s="105" t="str">
        <f ca="1" t="array" ref="N80">_xlfn.IFS(L80="主队胜",E80,L80="客队胜",D80,K80="主队胜",E80,K80="客队胜",D80,K80="","")</f>
        <v/>
      </c>
      <c r="O80" s="95">
        <v>5</v>
      </c>
      <c r="P80" s="107"/>
      <c r="Q80" s="107"/>
      <c r="R80" s="107"/>
      <c r="S80" s="107"/>
      <c r="T80" s="108"/>
      <c r="U80" s="109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1">
        <f ca="1" t="shared" si="15"/>
        <v>0</v>
      </c>
      <c r="G81" s="101">
        <f ca="1" t="shared" si="16"/>
        <v>0</v>
      </c>
      <c r="H81" s="102">
        <f ca="1" t="shared" si="17"/>
        <v>0</v>
      </c>
      <c r="I81" s="103">
        <f ca="1" t="shared" si="18"/>
        <v>0</v>
      </c>
      <c r="J81" s="104">
        <f ca="1" t="shared" si="19"/>
        <v>0</v>
      </c>
      <c r="K81" s="105" t="str">
        <f ca="1" t="array" ref="K81">_xlfn.IFS(H81&gt;J81,"主队胜",J81&gt;H81,"客队胜",F81&gt;G81,"主队胜",G81&gt;F81,"客队胜",F81=0,"",F81=G81,"时长")</f>
        <v/>
      </c>
      <c r="L81" s="106"/>
      <c r="M81" s="105" t="str">
        <f ca="1" t="array" ref="M81">_xlfn.IFS(L81="主队胜",D81,L81="客队胜",E81,K81="主队胜",D81,K81="客队胜",E81,K81="","")</f>
        <v/>
      </c>
      <c r="N81" s="105" t="str">
        <f ca="1" t="array" ref="N81">_xlfn.IFS(L81="主队胜",E81,L81="客队胜",D81,K81="主队胜",E81,K81="客队胜",D81,K81="","")</f>
        <v/>
      </c>
      <c r="O81" s="95">
        <v>5</v>
      </c>
      <c r="P81" s="107"/>
      <c r="Q81" s="107"/>
      <c r="R81" s="107"/>
      <c r="S81" s="107"/>
      <c r="T81" s="108"/>
      <c r="U81" s="109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1">
        <f ca="1" t="shared" si="15"/>
        <v>0</v>
      </c>
      <c r="G82" s="101">
        <f ca="1" t="shared" si="16"/>
        <v>0</v>
      </c>
      <c r="H82" s="102">
        <f ca="1" t="shared" si="17"/>
        <v>0</v>
      </c>
      <c r="I82" s="103">
        <f ca="1" t="shared" si="18"/>
        <v>0</v>
      </c>
      <c r="J82" s="104">
        <f ca="1" t="shared" si="19"/>
        <v>0</v>
      </c>
      <c r="K82" s="105" t="str">
        <f ca="1" t="array" ref="K82">_xlfn.IFS(H82&gt;J82,"主队胜",J82&gt;H82,"客队胜",F82&gt;G82,"主队胜",G82&gt;F82,"客队胜",F82=0,"",F82=G82,"时长")</f>
        <v/>
      </c>
      <c r="L82" s="106"/>
      <c r="M82" s="105" t="str">
        <f ca="1" t="array" ref="M82">_xlfn.IFS(L82="主队胜",D82,L82="客队胜",E82,K82="主队胜",D82,K82="客队胜",E82,K82="","")</f>
        <v/>
      </c>
      <c r="N82" s="105" t="str">
        <f ca="1" t="array" ref="N82">_xlfn.IFS(L82="主队胜",E82,L82="客队胜",D82,K82="主队胜",E82,K82="客队胜",D82,K82="","")</f>
        <v/>
      </c>
      <c r="O82" s="95">
        <v>5</v>
      </c>
      <c r="P82" s="107"/>
      <c r="Q82" s="107"/>
      <c r="R82" s="107"/>
      <c r="S82" s="107"/>
      <c r="T82" s="108"/>
      <c r="U82" s="109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1">
        <f ca="1" t="shared" si="15"/>
        <v>0</v>
      </c>
      <c r="G83" s="101">
        <f ca="1" t="shared" si="16"/>
        <v>0</v>
      </c>
      <c r="H83" s="102">
        <f ca="1" t="shared" si="17"/>
        <v>0</v>
      </c>
      <c r="I83" s="103">
        <f ca="1" t="shared" si="18"/>
        <v>0</v>
      </c>
      <c r="J83" s="104">
        <f ca="1" t="shared" si="19"/>
        <v>0</v>
      </c>
      <c r="K83" s="105" t="str">
        <f ca="1" t="array" ref="K83">_xlfn.IFS(H83&gt;J83,"主队胜",J83&gt;H83,"客队胜",F83&gt;G83,"主队胜",G83&gt;F83,"客队胜",F83=0,"",F83=G83,"时长")</f>
        <v/>
      </c>
      <c r="L83" s="106"/>
      <c r="M83" s="105" t="str">
        <f ca="1" t="array" ref="M83">_xlfn.IFS(L83="主队胜",D83,L83="客队胜",E83,K83="主队胜",D83,K83="客队胜",E83,K83="","")</f>
        <v/>
      </c>
      <c r="N83" s="105" t="str">
        <f ca="1" t="array" ref="N83">_xlfn.IFS(L83="主队胜",E83,L83="客队胜",D83,K83="主队胜",E83,K83="客队胜",D83,K83="","")</f>
        <v/>
      </c>
      <c r="O83" s="95">
        <v>5</v>
      </c>
      <c r="P83" s="107"/>
      <c r="Q83" s="107"/>
      <c r="R83" s="107"/>
      <c r="S83" s="107"/>
      <c r="T83" s="108"/>
      <c r="U83" s="109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1">
        <f ca="1" t="shared" si="15"/>
        <v>0</v>
      </c>
      <c r="G84" s="101">
        <f ca="1" t="shared" si="16"/>
        <v>0</v>
      </c>
      <c r="H84" s="102">
        <f ca="1" t="shared" si="17"/>
        <v>0</v>
      </c>
      <c r="I84" s="103">
        <f ca="1" t="shared" si="18"/>
        <v>0</v>
      </c>
      <c r="J84" s="104">
        <f ca="1" t="shared" si="19"/>
        <v>0</v>
      </c>
      <c r="K84" s="105" t="str">
        <f ca="1" t="array" ref="K84">_xlfn.IFS(H84&gt;J84,"主队胜",J84&gt;H84,"客队胜",F84&gt;G84,"主队胜",G84&gt;F84,"客队胜",F84=0,"",F84=G84,"时长")</f>
        <v/>
      </c>
      <c r="L84" s="106"/>
      <c r="M84" s="105" t="str">
        <f ca="1" t="array" ref="M84">_xlfn.IFS(L84="主队胜",D84,L84="客队胜",E84,K84="主队胜",D84,K84="客队胜",E84,K84="","")</f>
        <v/>
      </c>
      <c r="N84" s="105" t="str">
        <f ca="1" t="array" ref="N84">_xlfn.IFS(L84="主队胜",E84,L84="客队胜",D84,K84="主队胜",E84,K84="客队胜",D84,K84="","")</f>
        <v/>
      </c>
      <c r="O84" s="95">
        <v>5</v>
      </c>
      <c r="P84" s="107"/>
      <c r="Q84" s="107"/>
      <c r="R84" s="107"/>
      <c r="S84" s="107"/>
      <c r="T84" s="108"/>
      <c r="U84" s="109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1">
        <f ca="1" t="shared" si="15"/>
        <v>0</v>
      </c>
      <c r="G85" s="101">
        <f ca="1" t="shared" si="16"/>
        <v>0</v>
      </c>
      <c r="H85" s="102">
        <f ca="1" t="shared" si="17"/>
        <v>0</v>
      </c>
      <c r="I85" s="103">
        <f ca="1" t="shared" si="18"/>
        <v>0</v>
      </c>
      <c r="J85" s="104">
        <f ca="1" t="shared" si="19"/>
        <v>0</v>
      </c>
      <c r="K85" s="105" t="str">
        <f ca="1" t="array" ref="K85">_xlfn.IFS(H85&gt;J85,"主队胜",J85&gt;H85,"客队胜",F85&gt;G85,"主队胜",G85&gt;F85,"客队胜",F85=0,"",F85=G85,"时长")</f>
        <v/>
      </c>
      <c r="L85" s="106"/>
      <c r="M85" s="105" t="str">
        <f ca="1" t="array" ref="M85">_xlfn.IFS(L85="主队胜",D85,L85="客队胜",E85,K85="主队胜",D85,K85="客队胜",E85,K85="","")</f>
        <v/>
      </c>
      <c r="N85" s="105" t="str">
        <f ca="1" t="array" ref="N85">_xlfn.IFS(L85="主队胜",E85,L85="客队胜",D85,K85="主队胜",E85,K85="客队胜",D85,K85="","")</f>
        <v/>
      </c>
      <c r="O85" s="95">
        <v>5</v>
      </c>
      <c r="P85" s="107"/>
      <c r="Q85" s="107"/>
      <c r="R85" s="107"/>
      <c r="S85" s="107"/>
      <c r="T85" s="108"/>
      <c r="U85" s="109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1">
        <f ca="1" t="shared" si="15"/>
        <v>0</v>
      </c>
      <c r="G86" s="101">
        <f ca="1" t="shared" si="16"/>
        <v>0</v>
      </c>
      <c r="H86" s="102">
        <f ca="1" t="shared" si="17"/>
        <v>0</v>
      </c>
      <c r="I86" s="103">
        <f ca="1" t="shared" si="18"/>
        <v>0</v>
      </c>
      <c r="J86" s="104">
        <f ca="1" t="shared" si="19"/>
        <v>0</v>
      </c>
      <c r="K86" s="105" t="str">
        <f ca="1" t="array" ref="K86">_xlfn.IFS(H86&gt;J86,"主队胜",J86&gt;H86,"客队胜",F86&gt;G86,"主队胜",G86&gt;F86,"客队胜",F86=0,"",F86=G86,"时长")</f>
        <v/>
      </c>
      <c r="L86" s="106"/>
      <c r="M86" s="105" t="str">
        <f ca="1" t="array" ref="M86">_xlfn.IFS(L86="主队胜",D86,L86="客队胜",E86,K86="主队胜",D86,K86="客队胜",E86,K86="","")</f>
        <v/>
      </c>
      <c r="N86" s="105" t="str">
        <f ca="1" t="array" ref="N86">_xlfn.IFS(L86="主队胜",E86,L86="客队胜",D86,K86="主队胜",E86,K86="客队胜",D86,K86="","")</f>
        <v/>
      </c>
      <c r="O86" s="95">
        <v>5</v>
      </c>
      <c r="P86" s="107"/>
      <c r="Q86" s="107"/>
      <c r="R86" s="107"/>
      <c r="S86" s="107"/>
      <c r="T86" s="108"/>
      <c r="U86" s="109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1">
        <f ca="1" t="shared" si="15"/>
        <v>0</v>
      </c>
      <c r="G87" s="101">
        <f ca="1" t="shared" si="16"/>
        <v>0</v>
      </c>
      <c r="H87" s="102">
        <f ca="1" t="shared" si="17"/>
        <v>0</v>
      </c>
      <c r="I87" s="103">
        <f ca="1" t="shared" si="18"/>
        <v>0</v>
      </c>
      <c r="J87" s="104">
        <f ca="1" t="shared" si="19"/>
        <v>0</v>
      </c>
      <c r="K87" s="105" t="str">
        <f ca="1" t="array" ref="K87">_xlfn.IFS(H87&gt;J87,"主队胜",J87&gt;H87,"客队胜",F87&gt;G87,"主队胜",G87&gt;F87,"客队胜",F87=0,"",F87=G87,"时长")</f>
        <v/>
      </c>
      <c r="L87" s="106"/>
      <c r="M87" s="105" t="str">
        <f ca="1" t="array" ref="M87">_xlfn.IFS(L87="主队胜",D87,L87="客队胜",E87,K87="主队胜",D87,K87="客队胜",E87,K87="","")</f>
        <v/>
      </c>
      <c r="N87" s="105" t="str">
        <f ca="1" t="array" ref="N87">_xlfn.IFS(L87="主队胜",E87,L87="客队胜",D87,K87="主队胜",E87,K87="客队胜",D87,K87="","")</f>
        <v/>
      </c>
      <c r="O87" s="95">
        <v>5</v>
      </c>
      <c r="P87" s="107"/>
      <c r="Q87" s="107"/>
      <c r="R87" s="107"/>
      <c r="S87" s="107"/>
      <c r="T87" s="108"/>
      <c r="U87" s="109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1">
        <f ca="1" t="shared" si="15"/>
        <v>0</v>
      </c>
      <c r="G88" s="101">
        <f ca="1" t="shared" si="16"/>
        <v>0</v>
      </c>
      <c r="H88" s="102">
        <f ca="1" t="shared" si="17"/>
        <v>0</v>
      </c>
      <c r="I88" s="103">
        <f ca="1" t="shared" si="18"/>
        <v>0</v>
      </c>
      <c r="J88" s="104">
        <f ca="1" t="shared" si="19"/>
        <v>0</v>
      </c>
      <c r="K88" s="105" t="str">
        <f ca="1" t="array" ref="K88">_xlfn.IFS(H88&gt;J88,"主队胜",J88&gt;H88,"客队胜",F88&gt;G88,"主队胜",G88&gt;F88,"客队胜",F88=0,"",F88=G88,"时长")</f>
        <v/>
      </c>
      <c r="L88" s="106"/>
      <c r="M88" s="105" t="str">
        <f ca="1" t="array" ref="M88">_xlfn.IFS(L88="主队胜",D88,L88="客队胜",E88,K88="主队胜",D88,K88="客队胜",E88,K88="","")</f>
        <v/>
      </c>
      <c r="N88" s="105" t="str">
        <f ca="1" t="array" ref="N88">_xlfn.IFS(L88="主队胜",E88,L88="客队胜",D88,K88="主队胜",E88,K88="客队胜",D88,K88="","")</f>
        <v/>
      </c>
      <c r="O88" s="95">
        <v>5</v>
      </c>
      <c r="P88" s="107"/>
      <c r="Q88" s="107"/>
      <c r="R88" s="107"/>
      <c r="S88" s="107"/>
      <c r="T88" s="108"/>
      <c r="U88" s="109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1">
        <f ca="1" t="shared" si="15"/>
        <v>0</v>
      </c>
      <c r="G89" s="101">
        <f ca="1" t="shared" si="16"/>
        <v>0</v>
      </c>
      <c r="H89" s="102">
        <f ca="1" t="shared" si="17"/>
        <v>0</v>
      </c>
      <c r="I89" s="103">
        <f ca="1" t="shared" si="18"/>
        <v>0</v>
      </c>
      <c r="J89" s="104">
        <f ca="1" t="shared" si="19"/>
        <v>0</v>
      </c>
      <c r="K89" s="105" t="str">
        <f ca="1" t="array" ref="K89">_xlfn.IFS(H89&gt;J89,"主队胜",J89&gt;H89,"客队胜",F89&gt;G89,"主队胜",G89&gt;F89,"客队胜",F89=0,"",F89=G89,"时长")</f>
        <v/>
      </c>
      <c r="L89" s="106"/>
      <c r="M89" s="105" t="str">
        <f ca="1" t="array" ref="M89">_xlfn.IFS(L89="主队胜",D89,L89="客队胜",E89,K89="主队胜",D89,K89="客队胜",E89,K89="","")</f>
        <v/>
      </c>
      <c r="N89" s="105" t="str">
        <f ca="1" t="array" ref="N89">_xlfn.IFS(L89="主队胜",E89,L89="客队胜",D89,K89="主队胜",E89,K89="客队胜",D89,K89="","")</f>
        <v/>
      </c>
      <c r="O89" s="95">
        <v>5</v>
      </c>
      <c r="P89" s="107"/>
      <c r="Q89" s="107"/>
      <c r="R89" s="107"/>
      <c r="S89" s="107"/>
      <c r="T89" s="108"/>
      <c r="U89" s="109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1">
        <f ca="1" t="shared" si="15"/>
        <v>0</v>
      </c>
      <c r="G90" s="101">
        <f ca="1" t="shared" si="16"/>
        <v>0</v>
      </c>
      <c r="H90" s="102">
        <f ca="1" t="shared" si="17"/>
        <v>0</v>
      </c>
      <c r="I90" s="103">
        <f ca="1" t="shared" si="18"/>
        <v>0</v>
      </c>
      <c r="J90" s="104">
        <f ca="1" t="shared" si="19"/>
        <v>0</v>
      </c>
      <c r="K90" s="105" t="str">
        <f ca="1" t="array" ref="K90">_xlfn.IFS(H90&gt;J90,"主队胜",J90&gt;H90,"客队胜",F90&gt;G90,"主队胜",G90&gt;F90,"客队胜",F90=0,"",F90=G90,"时长")</f>
        <v/>
      </c>
      <c r="L90" s="106"/>
      <c r="M90" s="105" t="str">
        <f ca="1" t="array" ref="M90">_xlfn.IFS(L90="主队胜",D90,L90="客队胜",E90,K90="主队胜",D90,K90="客队胜",E90,K90="","")</f>
        <v/>
      </c>
      <c r="N90" s="105" t="str">
        <f ca="1" t="array" ref="N90">_xlfn.IFS(L90="主队胜",E90,L90="客队胜",D90,K90="主队胜",E90,K90="客队胜",D90,K90="","")</f>
        <v/>
      </c>
      <c r="O90" s="95">
        <v>5</v>
      </c>
      <c r="P90" s="107"/>
      <c r="Q90" s="107"/>
      <c r="R90" s="107"/>
      <c r="S90" s="107"/>
      <c r="T90" s="108"/>
      <c r="U90" s="109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1">
        <f ca="1" t="shared" si="15"/>
        <v>0</v>
      </c>
      <c r="G91" s="101">
        <f ca="1" t="shared" si="16"/>
        <v>0</v>
      </c>
      <c r="H91" s="102">
        <f ca="1" t="shared" si="17"/>
        <v>0</v>
      </c>
      <c r="I91" s="103">
        <f ca="1" t="shared" si="18"/>
        <v>0</v>
      </c>
      <c r="J91" s="104">
        <f ca="1" t="shared" si="19"/>
        <v>0</v>
      </c>
      <c r="K91" s="105" t="str">
        <f ca="1" t="array" ref="K91">_xlfn.IFS(H91&gt;J91,"主队胜",J91&gt;H91,"客队胜",F91&gt;G91,"主队胜",G91&gt;F91,"客队胜",F91=0,"",F91=G91,"时长")</f>
        <v/>
      </c>
      <c r="L91" s="106"/>
      <c r="M91" s="105" t="str">
        <f ca="1" t="array" ref="M91">_xlfn.IFS(L91="主队胜",D91,L91="客队胜",E91,K91="主队胜",D91,K91="客队胜",E91,K91="","")</f>
        <v/>
      </c>
      <c r="N91" s="105" t="str">
        <f ca="1" t="array" ref="N91">_xlfn.IFS(L91="主队胜",E91,L91="客队胜",D91,K91="主队胜",E91,K91="客队胜",D91,K91="","")</f>
        <v/>
      </c>
      <c r="O91" s="95">
        <v>5</v>
      </c>
      <c r="P91" s="107"/>
      <c r="Q91" s="107"/>
      <c r="R91" s="107"/>
      <c r="S91" s="107"/>
      <c r="T91" s="108"/>
      <c r="U91" s="109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95" t="s">
        <v>454</v>
      </c>
      <c r="L92" s="95" t="s">
        <v>455</v>
      </c>
      <c r="M92" s="95" t="s">
        <v>456</v>
      </c>
      <c r="N92" s="95"/>
      <c r="O92" s="95">
        <v>5</v>
      </c>
      <c r="P92" s="113"/>
      <c r="Q92" s="113"/>
      <c r="R92" s="113"/>
      <c r="S92" s="113"/>
      <c r="T92" s="113"/>
      <c r="U92" s="113"/>
      <c r="X92" s="112"/>
    </row>
    <row r="93" ht="14.25" spans="1:28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4">
        <f ca="1">(COUNTIF(K2:K91,"主队胜")+COUNTIF(L2:L91,"主队胜"))/M93</f>
        <v>0.666666666666667</v>
      </c>
      <c r="L93" s="114">
        <f ca="1">(COUNTIF(K2:K91,"客队胜")+COUNTIF(L2:L91,"客队胜"))/M93</f>
        <v>0.333333333333333</v>
      </c>
      <c r="M93" s="95">
        <f ca="1">90-COUNTIF(K2:K91,"")</f>
        <v>12</v>
      </c>
      <c r="N93" s="95"/>
      <c r="O93" s="95">
        <v>5</v>
      </c>
      <c r="P93" s="113"/>
      <c r="Q93" s="113"/>
      <c r="R93" s="113"/>
      <c r="S93" s="113"/>
      <c r="T93" s="113"/>
      <c r="U93" s="113"/>
      <c r="X93" s="112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zoomScale="50" zoomScaleNormal="50" topLeftCell="S4" workbookViewId="0">
      <selection activeCell="S4" sqref="S4"/>
    </sheetView>
  </sheetViews>
  <sheetFormatPr defaultColWidth="9" defaultRowHeight="14.25"/>
  <cols>
    <col min="1" max="1" width="5.55833333333333" style="1" customWidth="1"/>
    <col min="2" max="2" width="9" style="1"/>
    <col min="3" max="3" width="10.8833333333333" style="1" customWidth="1"/>
    <col min="4" max="7" width="5.55833333333333" style="1" customWidth="1"/>
    <col min="8" max="9" width="7.88333333333333" style="1" customWidth="1"/>
    <col min="10" max="15" width="8.55833333333333" style="1" customWidth="1"/>
    <col min="16" max="16" width="5.55833333333333" style="1" customWidth="1"/>
    <col min="17" max="20" width="9" style="1" customWidth="1"/>
    <col min="21" max="22" width="10.8833333333333" style="1" customWidth="1"/>
    <col min="23" max="24" width="10.4416666666667" style="1" customWidth="1"/>
    <col min="25" max="26" width="9" style="1" customWidth="1"/>
    <col min="27" max="27" width="10" style="1" customWidth="1"/>
    <col min="28" max="28" width="9.44166666666667" style="1" customWidth="1"/>
    <col min="29" max="29" width="9.88333333333333" style="1" customWidth="1"/>
    <col min="30" max="34" width="9" style="1" customWidth="1"/>
    <col min="35" max="16384" width="9" style="1"/>
  </cols>
  <sheetData>
    <row r="1" ht="18.9" customHeight="1" spans="1:28">
      <c r="A1" s="2"/>
      <c r="B1" s="3"/>
      <c r="C1" s="3"/>
      <c r="D1" s="3"/>
      <c r="E1" s="2"/>
      <c r="F1" s="4"/>
      <c r="G1" s="4" t="str">
        <f>说明!E3&amp;""&amp;说明!F3</f>
        <v>2026COA总决赛</v>
      </c>
      <c r="H1" s="4"/>
      <c r="I1" s="4"/>
      <c r="J1" s="4"/>
      <c r="K1" s="4"/>
      <c r="L1" s="4"/>
      <c r="M1" s="3"/>
      <c r="N1" s="3"/>
      <c r="O1" s="3"/>
      <c r="P1" s="2"/>
    </row>
    <row r="2" ht="18.9" customHeight="1" spans="1:28">
      <c r="A2" s="2"/>
      <c r="B2" s="3"/>
      <c r="C2" s="3"/>
      <c r="D2" s="3"/>
      <c r="E2" s="2"/>
      <c r="F2" s="4"/>
      <c r="G2" s="4" t="s">
        <v>457</v>
      </c>
      <c r="H2" s="4"/>
      <c r="I2" s="4"/>
      <c r="J2" s="4"/>
      <c r="K2" s="4"/>
      <c r="L2" s="4"/>
      <c r="M2" s="3"/>
      <c r="N2" s="3"/>
      <c r="O2" s="3"/>
      <c r="P2" s="2"/>
    </row>
    <row r="3" ht="18.9" customHeight="1" spans="1:28">
      <c r="A3" s="2"/>
      <c r="B3" s="5" t="s">
        <v>458</v>
      </c>
      <c r="C3" s="5" t="s">
        <v>279</v>
      </c>
      <c r="D3" s="5" t="s">
        <v>459</v>
      </c>
      <c r="E3" s="5" t="s">
        <v>460</v>
      </c>
      <c r="F3" s="5" t="s">
        <v>461</v>
      </c>
      <c r="G3" s="5" t="s">
        <v>462</v>
      </c>
      <c r="H3" s="5" t="s">
        <v>463</v>
      </c>
      <c r="I3" s="5" t="s">
        <v>464</v>
      </c>
      <c r="J3" s="5" t="s">
        <v>465</v>
      </c>
      <c r="K3" s="5" t="s">
        <v>466</v>
      </c>
      <c r="L3" s="5" t="s">
        <v>467</v>
      </c>
      <c r="M3" s="5" t="s">
        <v>468</v>
      </c>
      <c r="N3" s="5" t="s">
        <v>469</v>
      </c>
      <c r="O3" s="5" t="s">
        <v>470</v>
      </c>
      <c r="P3" s="2"/>
      <c r="Q3" s="6" t="s">
        <v>471</v>
      </c>
      <c r="R3" s="7" t="s">
        <v>458</v>
      </c>
      <c r="S3" s="7" t="s">
        <v>459</v>
      </c>
      <c r="T3" s="7" t="s">
        <v>463</v>
      </c>
      <c r="U3" s="7" t="s">
        <v>472</v>
      </c>
      <c r="V3" s="7" t="s">
        <v>473</v>
      </c>
      <c r="W3" s="7" t="s">
        <v>466</v>
      </c>
      <c r="X3" s="7" t="s">
        <v>469</v>
      </c>
      <c r="Y3" s="7" t="s">
        <v>474</v>
      </c>
      <c r="Z3" s="7" t="s">
        <v>475</v>
      </c>
      <c r="AA3" s="7" t="s">
        <v>476</v>
      </c>
      <c r="AB3" s="7" t="s">
        <v>477</v>
      </c>
    </row>
    <row r="4" ht="18.9" customHeight="1" spans="1:28">
      <c r="A4" s="2"/>
      <c r="B4" s="8" t="str">
        <f ca="1" t="array" ref="B4">INDEX($R$4:$AB$23,MATCH(Q4,$AB$4:$AB$23,0),1)</f>
        <v>MRC</v>
      </c>
      <c r="C4" s="9">
        <f ca="1">D4+E4</f>
        <v>3</v>
      </c>
      <c r="D4" s="10">
        <f ca="1">COUNTIF(赛果!M$2:M$91,B4)</f>
        <v>3</v>
      </c>
      <c r="E4" s="9">
        <f ca="1">COUNTIF(赛果!N$2:N$91,B4)</f>
        <v>0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7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2</v>
      </c>
      <c r="H4" s="4">
        <f ca="1">F4-G4</f>
        <v>5</v>
      </c>
      <c r="I4" s="10">
        <f ca="1">SUMIF(赛果!N$2:N$91,B4,赛果!I$2:I$91)-(COUNTIFS(赛果!D$2:D$91,B4,赛果!L$2:L$91,"客队胜")+COUNTIFS(赛果!E$2:E$91,B4,赛果!L$2:L$91,"主队胜"))</f>
        <v>0</v>
      </c>
      <c r="J4" s="4">
        <f ca="1">SUMIF(赛果!M$2:M$91,B4,赛果!I$2:I$91)-(COUNTIFS(赛果!D$2:D$91,B4,赛果!L$2:L$91,"主队胜")+COUNTIFS(赛果!E$2:E$91,B4,赛果!L$2:L$91,"客队胜"))</f>
        <v>4</v>
      </c>
      <c r="K4" s="4">
        <f ca="1">I4-J4</f>
        <v>-4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65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41</v>
      </c>
      <c r="N4" s="4">
        <f ca="1">L4-M4</f>
        <v>24</v>
      </c>
      <c r="O4" s="11">
        <f ca="1">IF($C4=0,0,IFERROR($L4/$M4,"MAX"))</f>
        <v>1.58536585365854</v>
      </c>
      <c r="P4" s="2"/>
      <c r="Q4" s="6">
        <v>1</v>
      </c>
      <c r="R4" s="7" t="str">
        <f>各类选项!F2</f>
        <v>WBG</v>
      </c>
      <c r="S4" s="7">
        <f ca="1">COUNTIF(赛果!M$2:M$91,R4)</f>
        <v>0</v>
      </c>
      <c r="T4" s="7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0</v>
      </c>
      <c r="U4" s="7">
        <f ca="1">SUMIF(赛果!N$2:N$91,R4,赛果!I$2:I$91)-(COUNTIFS(赛果!D$2:D$91,R4,赛果!L$2:L$91,"客队胜")+COUNTIFS(赛果!E$2:E$91,R4,赛果!L$2:L$91,"主队胜"))</f>
        <v>3</v>
      </c>
      <c r="V4" s="7">
        <f ca="1">SUMIF(赛果!M$2:M$91,R4,赛果!I$2:I$91)-(COUNTIFS(赛果!D$2:D$91,R4,赛果!L$2:L$91,"主队胜")+COUNTIFS(赛果!E$2:E$91,R4,赛果!L$2:L$91,"客队胜"))</f>
        <v>0</v>
      </c>
      <c r="W4" s="7">
        <f ca="1">U4-V4</f>
        <v>3</v>
      </c>
      <c r="X4" s="12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-5</v>
      </c>
      <c r="Y4" s="7">
        <f ca="1" t="array" ref="Y4">10-(RANK(S4,S$4:S$23)+SUMPRODUCT((S$4:S$23=S4)*(T$4:T$23&gt;T4)))</f>
        <v>3</v>
      </c>
      <c r="Z4" s="7">
        <f ca="1" t="array" ref="Z4">10-(RANK(Y4,Y$4:Y$23)+SUMPRODUCT((Y$4:Y$23=Y4)*(W$4:W$23&gt;W4)))</f>
        <v>3</v>
      </c>
      <c r="AA4" s="7">
        <v>20</v>
      </c>
      <c r="AB4" s="7">
        <f ca="1" t="array" ref="AB4">RANK(Z4,Z$4:Z$23)+SUMPRODUCT((Z$4:Z$23=Z4)*(AA$4:AA$23&gt;AA4))</f>
        <v>7</v>
      </c>
    </row>
    <row r="5" ht="18.9" customHeight="1" spans="1:28">
      <c r="A5" s="2"/>
      <c r="B5" s="13" t="str">
        <f ca="1" t="array" ref="B5">INDEX($R$4:$AB$23,MATCH(Q5,$AB$4:$AB$23,0),1)</f>
        <v>TE</v>
      </c>
      <c r="C5" s="14">
        <f ca="1">D5+E5</f>
        <v>4</v>
      </c>
      <c r="D5" s="15">
        <f ca="1">COUNTIF(赛果!M$2:M$91,B5)</f>
        <v>3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6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2</v>
      </c>
      <c r="H5" s="17">
        <f ca="1" t="shared" ref="H5:H23" si="0">F5-G5</f>
        <v>4</v>
      </c>
      <c r="I5" s="15">
        <f ca="1">SUMIF(赛果!N$2:N$91,B5,赛果!I$2:I$91)-(COUNTIFS(赛果!D$2:D$91,B5,赛果!L$2:L$91,"客队胜")+COUNTIFS(赛果!E$2:E$91,B5,赛果!L$2:L$91,"主队胜"))</f>
        <v>4</v>
      </c>
      <c r="J5" s="17">
        <f ca="1">SUMIF(赛果!M$2:M$91,B5,赛果!I$2:I$91)-(COUNTIFS(赛果!D$2:D$91,B5,赛果!L$2:L$91,"主队胜")+COUNTIFS(赛果!E$2:E$91,B5,赛果!L$2:L$91,"客队胜"))</f>
        <v>4</v>
      </c>
      <c r="K5" s="17">
        <f ca="1" t="shared" ref="K5:K23" si="1">I5-J5</f>
        <v>0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68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56</v>
      </c>
      <c r="N5" s="17">
        <f ca="1" t="shared" ref="N5:N23" si="2">L5-M5</f>
        <v>12</v>
      </c>
      <c r="O5" s="18">
        <f ca="1" t="shared" ref="O5:O23" si="3">IF($C5=0,0,IFERROR($L5/$M5,"MAX"))</f>
        <v>1.21428571428571</v>
      </c>
      <c r="P5" s="2"/>
      <c r="Q5" s="6">
        <v>2</v>
      </c>
      <c r="R5" s="7" t="str">
        <f>各类选项!F3</f>
        <v>TE</v>
      </c>
      <c r="S5" s="7">
        <f ca="1">COUNTIF(赛果!M$2:M$91,R5)</f>
        <v>3</v>
      </c>
      <c r="T5" s="7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4</v>
      </c>
      <c r="U5" s="7">
        <f ca="1">SUMIF(赛果!N$2:N$91,R5,赛果!I$2:I$91)-(COUNTIFS(赛果!D$2:D$91,R5,赛果!L$2:L$91,"客队胜")+COUNTIFS(赛果!E$2:E$91,R5,赛果!L$2:L$91,"主队胜"))</f>
        <v>4</v>
      </c>
      <c r="V5" s="7">
        <f ca="1">SUMIF(赛果!M$2:M$91,R5,赛果!I$2:I$91)-(COUNTIFS(赛果!D$2:D$91,R5,赛果!L$2:L$91,"主队胜")+COUNTIFS(赛果!E$2:E$91,R5,赛果!L$2:L$91,"客队胜"))</f>
        <v>4</v>
      </c>
      <c r="W5" s="7">
        <f ca="1" t="shared" ref="W5:W23" si="4">U5-V5</f>
        <v>0</v>
      </c>
      <c r="X5" s="12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12</v>
      </c>
      <c r="Y5" s="7">
        <f ca="1" t="array" ref="Y5">10-(RANK(S5,S$4:S$23)+SUMPRODUCT((S$4:S$23=S5)*(T$4:T$23&gt;T5)))</f>
        <v>8</v>
      </c>
      <c r="Z5" s="7">
        <f ca="1" t="array" ref="Z5">10-(RANK(Y5,Y$4:Y$23)+SUMPRODUCT((Y$4:Y$23=Y5)*(W$4:W$23&gt;W5)))</f>
        <v>8</v>
      </c>
      <c r="AA5" s="7">
        <v>19</v>
      </c>
      <c r="AB5" s="7">
        <f ca="1" t="array" ref="AB5">RANK(Z5,Z$4:Z$23)+SUMPRODUCT((Z$4:Z$23=Z5)*(AA$4:AA$23&gt;AA5))</f>
        <v>2</v>
      </c>
    </row>
    <row r="6" ht="18.9" customHeight="1" spans="1:28">
      <c r="A6" s="2"/>
      <c r="B6" s="8" t="str">
        <f ca="1" t="array" ref="B6">INDEX($R$4:$AB$23,MATCH(Q6,$AB$4:$AB$23,0),1)</f>
        <v>GR</v>
      </c>
      <c r="C6" s="9">
        <f ca="1" t="shared" ref="C6:C23" si="5">D6+E6</f>
        <v>3</v>
      </c>
      <c r="D6" s="10">
        <f ca="1">COUNTIF(赛果!M$2:M$91,B6)</f>
        <v>2</v>
      </c>
      <c r="E6" s="9">
        <f ca="1">COUNTIF(赛果!N$2:N$91,B6)</f>
        <v>1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7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5</v>
      </c>
      <c r="H6" s="4">
        <f ca="1" t="shared" si="0"/>
        <v>2</v>
      </c>
      <c r="I6" s="10">
        <f ca="1">SUMIF(赛果!N$2:N$91,B6,赛果!I$2:I$91)-(COUNTIFS(赛果!D$2:D$91,B6,赛果!L$2:L$91,"客队胜")+COUNTIFS(赛果!E$2:E$91,B6,赛果!L$2:L$91,"主队胜"))</f>
        <v>0</v>
      </c>
      <c r="J6" s="4">
        <f ca="1">SUMIF(赛果!M$2:M$91,B6,赛果!I$2:I$91)-(COUNTIFS(赛果!D$2:D$91,B6,赛果!L$2:L$91,"主队胜")+COUNTIFS(赛果!E$2:E$91,B6,赛果!L$2:L$91,"客队胜"))</f>
        <v>2</v>
      </c>
      <c r="K6" s="4">
        <f ca="1" t="shared" si="1"/>
        <v>-2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64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54</v>
      </c>
      <c r="N6" s="4">
        <f ca="1" t="shared" si="2"/>
        <v>10</v>
      </c>
      <c r="O6" s="11">
        <f ca="1" t="shared" si="3"/>
        <v>1.18518518518519</v>
      </c>
      <c r="P6" s="2"/>
      <c r="Q6" s="6">
        <v>3</v>
      </c>
      <c r="R6" s="7" t="str">
        <f>各类选项!F4</f>
        <v>RC</v>
      </c>
      <c r="S6" s="7">
        <f ca="1">COUNTIF(赛果!M$2:M$91,R6)</f>
        <v>1</v>
      </c>
      <c r="T6" s="7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0</v>
      </c>
      <c r="U6" s="7">
        <f ca="1">SUMIF(赛果!N$2:N$91,R6,赛果!I$2:I$91)-(COUNTIFS(赛果!D$2:D$91,R6,赛果!L$2:L$91,"客队胜")+COUNTIFS(赛果!E$2:E$91,R6,赛果!L$2:L$91,"主队胜"))</f>
        <v>1</v>
      </c>
      <c r="V6" s="7">
        <f ca="1">SUMIF(赛果!M$2:M$91,R6,赛果!I$2:I$91)-(COUNTIFS(赛果!D$2:D$91,R6,赛果!L$2:L$91,"主队胜")+COUNTIFS(赛果!E$2:E$91,R6,赛果!L$2:L$91,"客队胜"))</f>
        <v>1</v>
      </c>
      <c r="W6" s="7">
        <f ca="1" t="shared" si="4"/>
        <v>0</v>
      </c>
      <c r="X6" s="12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-8</v>
      </c>
      <c r="Y6" s="7">
        <f ca="1" t="array" ref="Y6">10-(RANK(S6,S$4:S$23)+SUMPRODUCT((S$4:S$23=S6)*(T$4:T$23&gt;T6)))</f>
        <v>5</v>
      </c>
      <c r="Z6" s="7">
        <f ca="1" t="array" ref="Z6">10-(RANK(Y6,Y$4:Y$23)+SUMPRODUCT((Y$4:Y$23=Y6)*(W$4:W$23&gt;W6)))</f>
        <v>5</v>
      </c>
      <c r="AA6" s="7">
        <v>18</v>
      </c>
      <c r="AB6" s="7">
        <f ca="1" t="array" ref="AB6">RANK(Z6,Z$4:Z$23)+SUMPRODUCT((Z$4:Z$23=Z6)*(AA$4:AA$23&gt;AA6))</f>
        <v>5</v>
      </c>
    </row>
    <row r="7" ht="18.9" customHeight="1" spans="1:28">
      <c r="A7" s="2"/>
      <c r="B7" s="13" t="str">
        <f ca="1" t="array" ref="B7">INDEX($R$4:$AB$23,MATCH(Q7,$AB$4:$AB$23,0),1)</f>
        <v>FPX.ZQ</v>
      </c>
      <c r="C7" s="14">
        <f ca="1" t="shared" si="5"/>
        <v>4</v>
      </c>
      <c r="D7" s="15">
        <f ca="1">COUNTIF(赛果!M$2:M$91,B7)</f>
        <v>2</v>
      </c>
      <c r="E7" s="16">
        <f ca="1">COUNTIF(赛果!N$2:N$91,B7)</f>
        <v>2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4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6</v>
      </c>
      <c r="H7" s="17">
        <f ca="1" t="shared" si="0"/>
        <v>-2</v>
      </c>
      <c r="I7" s="15">
        <f ca="1">SUMIF(赛果!N$2:N$91,B7,赛果!I$2:I$91)-(COUNTIFS(赛果!D$2:D$91,B7,赛果!L$2:L$91,"客队胜")+COUNTIFS(赛果!E$2:E$91,B7,赛果!L$2:L$91,"主队胜"))</f>
        <v>4</v>
      </c>
      <c r="J7" s="17">
        <f ca="1">SUMIF(赛果!M$2:M$91,B7,赛果!I$2:I$91)-(COUNTIFS(赛果!D$2:D$91,B7,赛果!L$2:L$91,"主队胜")+COUNTIFS(赛果!E$2:E$91,B7,赛果!L$2:L$91,"客队胜"))</f>
        <v>4</v>
      </c>
      <c r="K7" s="17">
        <f ca="1" t="shared" si="1"/>
        <v>0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68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71</v>
      </c>
      <c r="N7" s="17">
        <f ca="1" t="shared" si="2"/>
        <v>-3</v>
      </c>
      <c r="O7" s="18">
        <f ca="1" t="shared" si="3"/>
        <v>0.957746478873239</v>
      </c>
      <c r="P7" s="2"/>
      <c r="Q7" s="6">
        <v>4</v>
      </c>
      <c r="R7" s="7" t="str">
        <f>各类选项!F5</f>
        <v>AXIZ</v>
      </c>
      <c r="S7" s="7">
        <f ca="1">COUNTIF(赛果!M$2:M$91,R7)</f>
        <v>1</v>
      </c>
      <c r="T7" s="7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0</v>
      </c>
      <c r="U7" s="7">
        <f ca="1">SUMIF(赛果!N$2:N$91,R7,赛果!I$2:I$91)-(COUNTIFS(赛果!D$2:D$91,R7,赛果!L$2:L$91,"客队胜")+COUNTIFS(赛果!E$2:E$91,R7,赛果!L$2:L$91,"主队胜"))</f>
        <v>0</v>
      </c>
      <c r="V7" s="7">
        <f ca="1">SUMIF(赛果!M$2:M$91,R7,赛果!I$2:I$91)-(COUNTIFS(赛果!D$2:D$91,R7,赛果!L$2:L$91,"主队胜")+COUNTIFS(赛果!E$2:E$91,R7,赛果!L$2:L$91,"客队胜"))</f>
        <v>1</v>
      </c>
      <c r="W7" s="7">
        <f ca="1" t="shared" si="4"/>
        <v>-1</v>
      </c>
      <c r="X7" s="12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-1</v>
      </c>
      <c r="Y7" s="7">
        <f ca="1" t="array" ref="Y7">10-(RANK(S7,S$4:S$23)+SUMPRODUCT((S$4:S$23=S7)*(T$4:T$23&gt;T7)))</f>
        <v>5</v>
      </c>
      <c r="Z7" s="7">
        <f ca="1" t="array" ref="Z7">10-(RANK(Y7,Y$4:Y$23)+SUMPRODUCT((Y$4:Y$23=Y7)*(W$4:W$23&gt;W7)))</f>
        <v>4</v>
      </c>
      <c r="AA7" s="7">
        <v>17</v>
      </c>
      <c r="AB7" s="7">
        <f ca="1" t="array" ref="AB7">RANK(Z7,Z$4:Z$23)+SUMPRODUCT((Z$4:Z$23=Z7)*(AA$4:AA$23&gt;AA7))</f>
        <v>6</v>
      </c>
    </row>
    <row r="8" ht="18.9" customHeight="1" spans="1:28">
      <c r="A8" s="2"/>
      <c r="B8" s="8" t="str">
        <f ca="1" t="array" ref="B8">INDEX($R$4:$AB$23,MATCH(Q8,$AB$4:$AB$23,0),1)</f>
        <v>RC</v>
      </c>
      <c r="C8" s="9">
        <f ca="1" t="shared" si="5"/>
        <v>2</v>
      </c>
      <c r="D8" s="10">
        <f ca="1">COUNTIF(赛果!M$2:M$91,B8)</f>
        <v>1</v>
      </c>
      <c r="E8" s="9">
        <f ca="1">COUNTIF(赛果!N$2:N$91,B8)</f>
        <v>1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3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3</v>
      </c>
      <c r="H8" s="4">
        <f ca="1" t="shared" si="0"/>
        <v>0</v>
      </c>
      <c r="I8" s="10">
        <f ca="1">SUMIF(赛果!N$2:N$91,B8,赛果!I$2:I$91)-(COUNTIFS(赛果!D$2:D$91,B8,赛果!L$2:L$91,"客队胜")+COUNTIFS(赛果!E$2:E$91,B8,赛果!L$2:L$91,"主队胜"))</f>
        <v>1</v>
      </c>
      <c r="J8" s="4">
        <f ca="1">SUMIF(赛果!M$2:M$91,B8,赛果!I$2:I$91)-(COUNTIFS(赛果!D$2:D$91,B8,赛果!L$2:L$91,"主队胜")+COUNTIFS(赛果!E$2:E$91,B8,赛果!L$2:L$91,"客队胜"))</f>
        <v>1</v>
      </c>
      <c r="K8" s="4">
        <f ca="1" t="shared" si="1"/>
        <v>0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29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37</v>
      </c>
      <c r="N8" s="4">
        <f ca="1" t="shared" si="2"/>
        <v>-8</v>
      </c>
      <c r="O8" s="11">
        <f ca="1" t="shared" si="3"/>
        <v>0.783783783783784</v>
      </c>
      <c r="P8" s="2"/>
      <c r="Q8" s="6">
        <v>5</v>
      </c>
      <c r="R8" s="7" t="str">
        <f>各类选项!F6</f>
        <v>WOLVES</v>
      </c>
      <c r="S8" s="7">
        <f ca="1">COUNTIF(赛果!M$2:M$91,R8)</f>
        <v>0</v>
      </c>
      <c r="T8" s="7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-2</v>
      </c>
      <c r="U8" s="7">
        <f ca="1">SUMIF(赛果!N$2:N$91,R8,赛果!I$2:I$91)-(COUNTIFS(赛果!D$2:D$91,R8,赛果!L$2:L$91,"客队胜")+COUNTIFS(赛果!E$2:E$91,R8,赛果!L$2:L$91,"主队胜"))</f>
        <v>1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1</v>
      </c>
      <c r="X8" s="12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-6</v>
      </c>
      <c r="Y8" s="7">
        <f ca="1" t="array" ref="Y8">10-(RANK(S8,S$4:S$23)+SUMPRODUCT((S$4:S$23=S8)*(T$4:T$23&gt;T8)))</f>
        <v>-7</v>
      </c>
      <c r="Z8" s="7">
        <f ca="1" t="array" ref="Z8">10-(RANK(Y8,Y$4:Y$23)+SUMPRODUCT((Y$4:Y$23=Y8)*(W$4:W$23&gt;W8)))</f>
        <v>-7</v>
      </c>
      <c r="AA8" s="7">
        <v>16</v>
      </c>
      <c r="AB8" s="7">
        <f ca="1" t="array" ref="AB8">RANK(Z8,Z$4:Z$23)+SUMPRODUCT((Z$4:Z$23=Z8)*(AA$4:AA$23&gt;AA8))</f>
        <v>17</v>
      </c>
    </row>
    <row r="9" ht="18.9" customHeight="1" spans="1:28">
      <c r="A9" s="2"/>
      <c r="B9" s="13" t="str">
        <f ca="1" t="array" ref="B9">INDEX($R$4:$AB$23,MATCH(Q9,$AB$4:$AB$23,0),1)</f>
        <v>AXIZ</v>
      </c>
      <c r="C9" s="14">
        <f ca="1" t="shared" si="5"/>
        <v>2</v>
      </c>
      <c r="D9" s="15">
        <f ca="1">COUNTIF(赛果!M$2:M$91,B9)</f>
        <v>1</v>
      </c>
      <c r="E9" s="16">
        <f ca="1">COUNTIF(赛果!N$2:N$91,B9)</f>
        <v>1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3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3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0</v>
      </c>
      <c r="J9" s="17">
        <f ca="1">SUMIF(赛果!M$2:M$91,B9,赛果!I$2:I$91)-(COUNTIFS(赛果!D$2:D$91,B9,赛果!L$2:L$91,"主队胜")+COUNTIFS(赛果!E$2:E$91,B9,赛果!L$2:L$91,"客队胜"))</f>
        <v>1</v>
      </c>
      <c r="K9" s="17">
        <f ca="1" t="shared" si="1"/>
        <v>-1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29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30</v>
      </c>
      <c r="N9" s="17">
        <f ca="1" t="shared" si="2"/>
        <v>-1</v>
      </c>
      <c r="O9" s="18">
        <f ca="1" t="shared" si="3"/>
        <v>0.966666666666667</v>
      </c>
      <c r="P9" s="2"/>
      <c r="Q9" s="6">
        <v>6</v>
      </c>
      <c r="R9" s="7" t="str">
        <f>各类选项!F7</f>
        <v>GR</v>
      </c>
      <c r="S9" s="7">
        <f ca="1">COUNTIF(赛果!M$2:M$91,R9)</f>
        <v>2</v>
      </c>
      <c r="T9" s="7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2</v>
      </c>
      <c r="U9" s="7">
        <f ca="1">SUMIF(赛果!N$2:N$91,R9,赛果!I$2:I$91)-(COUNTIFS(赛果!D$2:D$91,R9,赛果!L$2:L$91,"客队胜")+COUNTIFS(赛果!E$2:E$91,R9,赛果!L$2:L$91,"主队胜"))</f>
        <v>0</v>
      </c>
      <c r="V9" s="7">
        <f ca="1">SUMIF(赛果!M$2:M$91,R9,赛果!I$2:I$91)-(COUNTIFS(赛果!D$2:D$91,R9,赛果!L$2:L$91,"主队胜")+COUNTIFS(赛果!E$2:E$91,R9,赛果!L$2:L$91,"客队胜"))</f>
        <v>2</v>
      </c>
      <c r="W9" s="7">
        <f ca="1" t="shared" si="4"/>
        <v>-2</v>
      </c>
      <c r="X9" s="12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10</v>
      </c>
      <c r="Y9" s="7">
        <f ca="1" t="array" ref="Y9">10-(RANK(S9,S$4:S$23)+SUMPRODUCT((S$4:S$23=S9)*(T$4:T$23&gt;T9)))</f>
        <v>7</v>
      </c>
      <c r="Z9" s="7">
        <f ca="1" t="array" ref="Z9">10-(RANK(Y9,Y$4:Y$23)+SUMPRODUCT((Y$4:Y$23=Y9)*(W$4:W$23&gt;W9)))</f>
        <v>7</v>
      </c>
      <c r="AA9" s="7">
        <v>15</v>
      </c>
      <c r="AB9" s="7">
        <f ca="1" t="array" ref="AB9">RANK(Z9,Z$4:Z$23)+SUMPRODUCT((Z$4:Z$23=Z9)*(AA$4:AA$23&gt;AA9))</f>
        <v>3</v>
      </c>
    </row>
    <row r="10" ht="18.9" customHeight="1" spans="1:28">
      <c r="A10" s="2"/>
      <c r="B10" s="8" t="str">
        <f ca="1" t="array" ref="B10">INDEX($R$4:$AB$23,MATCH(Q10,$AB$4:$AB$23,0),1)</f>
        <v>WBG</v>
      </c>
      <c r="C10" s="9">
        <f ca="1" t="shared" si="5"/>
        <v>1</v>
      </c>
      <c r="D10" s="10">
        <f ca="1">COUNTIF(赛果!M$2:M$91,B10)</f>
        <v>0</v>
      </c>
      <c r="E10" s="9">
        <f ca="1">COUNTIF(赛果!N$2:N$91,B10)</f>
        <v>1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1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1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3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3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18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23</v>
      </c>
      <c r="N10" s="4">
        <f ca="1" t="shared" si="2"/>
        <v>-5</v>
      </c>
      <c r="O10" s="11">
        <f ca="1" t="shared" si="3"/>
        <v>0.782608695652174</v>
      </c>
      <c r="P10" s="2"/>
      <c r="Q10" s="6">
        <v>7</v>
      </c>
      <c r="R10" s="7" t="str">
        <f>各类选项!F8</f>
        <v>FPX.ZQ</v>
      </c>
      <c r="S10" s="7">
        <f ca="1">COUNTIF(赛果!M$2:M$91,R10)</f>
        <v>2</v>
      </c>
      <c r="T10" s="7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-2</v>
      </c>
      <c r="U10" s="7">
        <f ca="1">SUMIF(赛果!N$2:N$91,R10,赛果!I$2:I$91)-(COUNTIFS(赛果!D$2:D$91,R10,赛果!L$2:L$91,"客队胜")+COUNTIFS(赛果!E$2:E$91,R10,赛果!L$2:L$91,"主队胜"))</f>
        <v>4</v>
      </c>
      <c r="V10" s="7">
        <f ca="1">SUMIF(赛果!M$2:M$91,R10,赛果!I$2:I$91)-(COUNTIFS(赛果!D$2:D$91,R10,赛果!L$2:L$91,"主队胜")+COUNTIFS(赛果!E$2:E$91,R10,赛果!L$2:L$91,"客队胜"))</f>
        <v>4</v>
      </c>
      <c r="W10" s="7">
        <f ca="1" t="shared" si="4"/>
        <v>0</v>
      </c>
      <c r="X10" s="12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-3</v>
      </c>
      <c r="Y10" s="7">
        <f ca="1" t="array" ref="Y10">10-(RANK(S10,S$4:S$23)+SUMPRODUCT((S$4:S$23=S10)*(T$4:T$23&gt;T10)))</f>
        <v>6</v>
      </c>
      <c r="Z10" s="7">
        <f ca="1" t="array" ref="Z10">10-(RANK(Y10,Y$4:Y$23)+SUMPRODUCT((Y$4:Y$23=Y10)*(W$4:W$23&gt;W10)))</f>
        <v>6</v>
      </c>
      <c r="AA10" s="7">
        <v>14</v>
      </c>
      <c r="AB10" s="7">
        <f ca="1" t="array" ref="AB10">RANK(Z10,Z$4:Z$23)+SUMPRODUCT((Z$4:Z$23=Z10)*(AA$4:AA$23&gt;AA10))</f>
        <v>4</v>
      </c>
    </row>
    <row r="11" ht="18.9" customHeight="1" spans="1:28">
      <c r="A11" s="2"/>
      <c r="B11" s="13" t="str">
        <f ca="1" t="array" ref="B11">INDEX($R$4:$AB$23,MATCH(Q11,$AB$4:$AB$23,0),1)</f>
        <v>ZETA</v>
      </c>
      <c r="C11" s="14">
        <f ca="1" t="shared" si="5"/>
        <v>1</v>
      </c>
      <c r="D11" s="15">
        <f ca="1">COUNTIF(赛果!M$2:M$91,B11)</f>
        <v>0</v>
      </c>
      <c r="E11" s="16">
        <f ca="1">COUNTIF(赛果!N$2:N$91,B11)</f>
        <v>1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1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1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1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1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12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13</v>
      </c>
      <c r="N11" s="17">
        <f ca="1" t="shared" si="2"/>
        <v>-1</v>
      </c>
      <c r="O11" s="18">
        <f ca="1" t="shared" si="3"/>
        <v>0.923076923076923</v>
      </c>
      <c r="P11" s="2"/>
      <c r="Q11" s="6">
        <v>8</v>
      </c>
      <c r="R11" s="7" t="str">
        <f>各类选项!F9</f>
        <v>FL</v>
      </c>
      <c r="S11" s="7">
        <f ca="1">COUNTIF(赛果!M$2:M$91,R11)</f>
        <v>0</v>
      </c>
      <c r="T11" s="7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-3</v>
      </c>
      <c r="U11" s="7">
        <f ca="1">SUMIF(赛果!N$2:N$91,R11,赛果!I$2:I$91)-(COUNTIFS(赛果!D$2:D$91,R11,赛果!L$2:L$91,"客队胜")+COUNTIFS(赛果!E$2:E$91,R11,赛果!L$2:L$91,"主队胜"))</f>
        <v>0</v>
      </c>
      <c r="V11" s="7">
        <f ca="1">SUMIF(赛果!M$2:M$91,R11,赛果!I$2:I$91)-(COUNTIFS(赛果!D$2:D$91,R11,赛果!L$2:L$91,"主队胜")+COUNTIFS(赛果!E$2:E$91,R11,赛果!L$2:L$91,"客队胜"))</f>
        <v>0</v>
      </c>
      <c r="W11" s="7">
        <f ca="1" t="shared" si="4"/>
        <v>0</v>
      </c>
      <c r="X11" s="12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-9</v>
      </c>
      <c r="Y11" s="7">
        <f ca="1" t="array" ref="Y11">10-(RANK(S11,S$4:S$23)+SUMPRODUCT((S$4:S$23=S11)*(T$4:T$23&gt;T11)))</f>
        <v>-10</v>
      </c>
      <c r="Z11" s="7">
        <f ca="1" t="array" ref="Z11">10-(RANK(Y11,Y$4:Y$23)+SUMPRODUCT((Y$4:Y$23=Y11)*(W$4:W$23&gt;W11)))</f>
        <v>-10</v>
      </c>
      <c r="AA11" s="7">
        <v>13</v>
      </c>
      <c r="AB11" s="7">
        <f ca="1" t="array" ref="AB11">RANK(Z11,Z$4:Z$23)+SUMPRODUCT((Z$4:Z$23=Z11)*(AA$4:AA$23&gt;AA11))</f>
        <v>20</v>
      </c>
    </row>
    <row r="12" ht="18.9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 t="str">
        <f>各类选项!F10</f>
        <v>ACT</v>
      </c>
      <c r="S12" s="7">
        <f ca="1">COUNTIF(赛果!M$2:M$91,R12)</f>
        <v>0</v>
      </c>
      <c r="T12" s="7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-2</v>
      </c>
      <c r="U12" s="7">
        <f ca="1">SUMIF(赛果!N$2:N$91,R12,赛果!I$2:I$91)-(COUNTIFS(赛果!D$2:D$91,R12,赛果!L$2:L$91,"客队胜")+COUNTIFS(赛果!E$2:E$91,R12,赛果!L$2:L$91,"主队胜"))</f>
        <v>1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1</v>
      </c>
      <c r="X12" s="12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-9</v>
      </c>
      <c r="Y12" s="7">
        <f ca="1" t="array" ref="Y12">10-(RANK(S12,S$4:S$23)+SUMPRODUCT((S$4:S$23=S12)*(T$4:T$23&gt;T12)))</f>
        <v>-7</v>
      </c>
      <c r="Z12" s="7">
        <f ca="1" t="array" ref="Z12">10-(RANK(Y12,Y$4:Y$23)+SUMPRODUCT((Y$4:Y$23=Y12)*(W$4:W$23&gt;W12)))</f>
        <v>-7</v>
      </c>
      <c r="AA12" s="7">
        <v>12</v>
      </c>
      <c r="AB12" s="7">
        <f ca="1" t="array" ref="AB12">RANK(Z12,Z$4:Z$23)+SUMPRODUCT((Z$4:Z$23=Z12)*(AA$4:AA$23&gt;AA12))</f>
        <v>18</v>
      </c>
    </row>
    <row r="13" ht="18.9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 t="str">
        <f>各类选项!F11</f>
        <v>MRC</v>
      </c>
      <c r="S13" s="7">
        <f ca="1">COUNTIF(赛果!M$2:M$91,R13)</f>
        <v>3</v>
      </c>
      <c r="T13" s="7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5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4</v>
      </c>
      <c r="W13" s="7">
        <f ca="1" t="shared" si="4"/>
        <v>-4</v>
      </c>
      <c r="X13" s="12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24</v>
      </c>
      <c r="Y13" s="7">
        <f ca="1" t="array" ref="Y13">10-(RANK(S13,S$4:S$23)+SUMPRODUCT((S$4:S$23=S13)*(T$4:T$23&gt;T13)))</f>
        <v>9</v>
      </c>
      <c r="Z13" s="7">
        <f ca="1" t="array" ref="Z13">10-(RANK(Y13,Y$4:Y$23)+SUMPRODUCT((Y$4:Y$23=Y13)*(W$4:W$23&gt;W13)))</f>
        <v>9</v>
      </c>
      <c r="AA13" s="7">
        <v>11</v>
      </c>
      <c r="AB13" s="7">
        <f ca="1" t="array" ref="AB13">RANK(Z13,Z$4:Z$23)+SUMPRODUCT((Z$4:Z$23=Z13)*(AA$4:AA$23&gt;AA13))</f>
        <v>1</v>
      </c>
    </row>
    <row r="14" ht="18.9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 t="str">
        <f>各类选项!F12</f>
        <v>B4U</v>
      </c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-2</v>
      </c>
      <c r="U14" s="7">
        <f ca="1">SUMIF(赛果!N$2:N$91,R14,赛果!I$2:I$91)-(COUNTIFS(赛果!D$2:D$91,R14,赛果!L$2:L$91,"客队胜")+COUNTIFS(赛果!E$2:E$91,R14,赛果!L$2:L$91,"主队胜"))</f>
        <v>1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1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-4</v>
      </c>
      <c r="Y14" s="7">
        <f ca="1" t="array" ref="Y14">10-(RANK(S14,S$4:S$23)+SUMPRODUCT((S$4:S$23=S14)*(T$4:T$23&gt;T14)))</f>
        <v>-7</v>
      </c>
      <c r="Z14" s="7">
        <f ca="1" t="array" ref="Z14">10-(RANK(Y14,Y$4:Y$23)+SUMPRODUCT((Y$4:Y$23=Y14)*(W$4:W$23&gt;W14)))</f>
        <v>-7</v>
      </c>
      <c r="AA14" s="7">
        <v>10</v>
      </c>
      <c r="AB14" s="7">
        <f ca="1" t="array" ref="AB14">RANK(Z14,Z$4:Z$23)+SUMPRODUCT((Z$4:Z$23=Z14)*(AA$4:AA$23&gt;AA14))</f>
        <v>19</v>
      </c>
    </row>
    <row r="15" ht="18.9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 t="str">
        <f>各类选项!F13</f>
        <v>ZETA</v>
      </c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1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1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-1</v>
      </c>
      <c r="Y15" s="7">
        <f ca="1" t="array" ref="Y15">10-(RANK(S15,S$4:S$23)+SUMPRODUCT((S$4:S$23=S15)*(T$4:T$23&gt;T15)))</f>
        <v>3</v>
      </c>
      <c r="Z15" s="7">
        <f ca="1" t="array" ref="Z15">10-(RANK(Y15,Y$4:Y$23)+SUMPRODUCT((Y$4:Y$23=Y15)*(W$4:W$23&gt;W15)))</f>
        <v>2</v>
      </c>
      <c r="AA15" s="7">
        <v>9</v>
      </c>
      <c r="AB15" s="7">
        <f ca="1" t="array" ref="AB15">RANK(Z15,Z$4:Z$23)+SUMPRODUCT((Z$4:Z$23=Z15)*(AA$4:AA$23&gt;AA15))</f>
        <v>8</v>
      </c>
    </row>
    <row r="16" ht="18.9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>
        <f>各类选项!F14</f>
        <v>0</v>
      </c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3</v>
      </c>
      <c r="Z16" s="7">
        <f ca="1" t="array" ref="Z16">10-(RANK(Y16,Y$4:Y$23)+SUMPRODUCT((Y$4:Y$23=Y16)*(W$4:W$23&gt;W16)))</f>
        <v>1</v>
      </c>
      <c r="AA16" s="7">
        <v>8</v>
      </c>
      <c r="AB16" s="7">
        <f ca="1" t="array" ref="AB16">RANK(Z16,Z$4:Z$23)+SUMPRODUCT((Z$4:Z$23=Z16)*(AA$4:AA$23&gt;AA16))</f>
        <v>9</v>
      </c>
    </row>
    <row r="17" ht="18.9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>
        <f>各类选项!F15</f>
        <v>0</v>
      </c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3</v>
      </c>
      <c r="Z17" s="7">
        <f ca="1" t="array" ref="Z17">10-(RANK(Y17,Y$4:Y$23)+SUMPRODUCT((Y$4:Y$23=Y17)*(W$4:W$23&gt;W17)))</f>
        <v>1</v>
      </c>
      <c r="AA17" s="7">
        <v>7</v>
      </c>
      <c r="AB17" s="7">
        <f ca="1" t="array" ref="AB17">RANK(Z17,Z$4:Z$23)+SUMPRODUCT((Z$4:Z$23=Z17)*(AA$4:AA$23&gt;AA17))</f>
        <v>10</v>
      </c>
    </row>
    <row r="18" ht="18.9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>
        <f>各类选项!F16</f>
        <v>0</v>
      </c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3</v>
      </c>
      <c r="Z18" s="7">
        <f ca="1" t="array" ref="Z18">10-(RANK(Y18,Y$4:Y$23)+SUMPRODUCT((Y$4:Y$23=Y18)*(W$4:W$23&gt;W18)))</f>
        <v>1</v>
      </c>
      <c r="AA18" s="7">
        <v>6</v>
      </c>
      <c r="AB18" s="7">
        <f ca="1" t="array" ref="AB18">RANK(Z18,Z$4:Z$23)+SUMPRODUCT((Z$4:Z$23=Z18)*(AA$4:AA$23&gt;AA18))</f>
        <v>11</v>
      </c>
    </row>
    <row r="19" ht="18.9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>
        <f>各类选项!F17</f>
        <v>0</v>
      </c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3</v>
      </c>
      <c r="Z19" s="7">
        <f ca="1" t="array" ref="Z19">10-(RANK(Y19,Y$4:Y$23)+SUMPRODUCT((Y$4:Y$23=Y19)*(W$4:W$23&gt;W19)))</f>
        <v>1</v>
      </c>
      <c r="AA19" s="7">
        <v>5</v>
      </c>
      <c r="AB19" s="7">
        <f ca="1" t="array" ref="AB19">RANK(Z19,Z$4:Z$23)+SUMPRODUCT((Z$4:Z$23=Z19)*(AA$4:AA$23&gt;AA19))</f>
        <v>12</v>
      </c>
    </row>
    <row r="20" ht="18.9" customHeight="1" spans="1:34">
      <c r="A20" s="2"/>
      <c r="B20" s="8" t="str">
        <f ca="1" t="array" ref="B20">INDEX($R$4:$AB$23,MATCH(Q20,$AB$4:$AB$23,0),1)</f>
        <v>WOLVES</v>
      </c>
      <c r="C20" s="9">
        <f ca="1" t="shared" si="5"/>
        <v>1</v>
      </c>
      <c r="D20" s="10">
        <f ca="1">COUNTIF(赛果!M$2:M$91,B20)</f>
        <v>0</v>
      </c>
      <c r="E20" s="9">
        <f ca="1">COUNTIF(赛果!N$2:N$91,B20)</f>
        <v>1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2</v>
      </c>
      <c r="H20" s="4">
        <f ca="1" t="shared" si="0"/>
        <v>-2</v>
      </c>
      <c r="I20" s="10">
        <f ca="1">SUMIF(赛果!N$2:N$91,B20,赛果!I$2:I$91)-(COUNTIFS(赛果!D$2:D$91,B20,赛果!L$2:L$91,"客队胜")+COUNTIFS(赛果!E$2:E$91,B20,赛果!L$2:L$91,"主队胜"))</f>
        <v>1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1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7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13</v>
      </c>
      <c r="N20" s="4">
        <f ca="1" t="shared" si="2"/>
        <v>-6</v>
      </c>
      <c r="O20" s="11">
        <f ca="1" t="shared" si="3"/>
        <v>0.538461538461538</v>
      </c>
      <c r="P20" s="2"/>
      <c r="Q20" s="6">
        <v>17</v>
      </c>
      <c r="R20" s="7">
        <f>各类选项!F18</f>
        <v>0</v>
      </c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3</v>
      </c>
      <c r="Z20" s="7">
        <f ca="1" t="array" ref="Z20">10-(RANK(Y20,Y$4:Y$23)+SUMPRODUCT((Y$4:Y$23=Y20)*(W$4:W$23&gt;W20)))</f>
        <v>1</v>
      </c>
      <c r="AA20" s="7">
        <v>4</v>
      </c>
      <c r="AB20" s="7">
        <f ca="1" t="array" ref="AB20">RANK(Z20,Z$4:Z$23)+SUMPRODUCT((Z$4:Z$23=Z20)*(AA$4:AA$23&gt;AA20))</f>
        <v>13</v>
      </c>
    </row>
    <row r="21" ht="18.9" customHeight="1" spans="1:34">
      <c r="A21" s="2"/>
      <c r="B21" s="13" t="str">
        <f ca="1" t="array" ref="B21">INDEX($R$4:$AB$23,MATCH(Q21,$AB$4:$AB$23,0),1)</f>
        <v>ACT</v>
      </c>
      <c r="C21" s="14">
        <f ca="1" t="shared" si="5"/>
        <v>1</v>
      </c>
      <c r="D21" s="15">
        <f ca="1">COUNTIF(赛果!M$2:M$91,B21)</f>
        <v>0</v>
      </c>
      <c r="E21" s="16">
        <f ca="1">COUNTIF(赛果!N$2:N$91,B21)</f>
        <v>1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2</v>
      </c>
      <c r="H21" s="17">
        <f ca="1" t="shared" si="0"/>
        <v>-2</v>
      </c>
      <c r="I21" s="15">
        <f ca="1">SUMIF(赛果!N$2:N$91,B21,赛果!I$2:I$91)-(COUNTIFS(赛果!D$2:D$91,B21,赛果!L$2:L$91,"客队胜")+COUNTIFS(赛果!E$2:E$91,B21,赛果!L$2:L$91,"主队胜"))</f>
        <v>1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1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8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17</v>
      </c>
      <c r="N21" s="17">
        <f ca="1" t="shared" si="2"/>
        <v>-9</v>
      </c>
      <c r="O21" s="18">
        <f ca="1" t="shared" si="3"/>
        <v>0.470588235294118</v>
      </c>
      <c r="P21" s="2"/>
      <c r="Q21" s="6">
        <v>18</v>
      </c>
      <c r="R21" s="7">
        <f>各类选项!F19</f>
        <v>0</v>
      </c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3</v>
      </c>
      <c r="Z21" s="7">
        <f ca="1" t="array" ref="Z21">10-(RANK(Y21,Y$4:Y$23)+SUMPRODUCT((Y$4:Y$23=Y21)*(W$4:W$23&gt;W21)))</f>
        <v>1</v>
      </c>
      <c r="AA21" s="7">
        <v>3</v>
      </c>
      <c r="AB21" s="7">
        <f ca="1" t="array" ref="AB21">RANK(Z21,Z$4:Z$23)+SUMPRODUCT((Z$4:Z$23=Z21)*(AA$4:AA$23&gt;AA21))</f>
        <v>14</v>
      </c>
    </row>
    <row r="22" ht="18.9" customHeight="1" spans="1:34">
      <c r="A22" s="2"/>
      <c r="B22" s="8" t="str">
        <f ca="1" t="array" ref="B22">INDEX($R$4:$AB$23,MATCH(Q22,$AB$4:$AB$23,0),1)</f>
        <v>B4U</v>
      </c>
      <c r="C22" s="9">
        <f ca="1" t="shared" si="5"/>
        <v>1</v>
      </c>
      <c r="D22" s="10">
        <f ca="1">COUNTIF(赛果!M$2:M$91,B22)</f>
        <v>0</v>
      </c>
      <c r="E22" s="9">
        <f ca="1">COUNTIF(赛果!N$2:N$91,B22)</f>
        <v>1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2</v>
      </c>
      <c r="H22" s="4">
        <f ca="1" t="shared" si="0"/>
        <v>-2</v>
      </c>
      <c r="I22" s="10">
        <f ca="1">SUMIF(赛果!N$2:N$91,B22,赛果!I$2:I$91)-(COUNTIFS(赛果!D$2:D$91,B22,赛果!L$2:L$91,"客队胜")+COUNTIFS(赛果!E$2:E$91,B22,赛果!L$2:L$91,"主队胜"))</f>
        <v>1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1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10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14</v>
      </c>
      <c r="N22" s="4">
        <f ca="1" t="shared" si="2"/>
        <v>-4</v>
      </c>
      <c r="O22" s="11">
        <f ca="1" t="shared" si="3"/>
        <v>0.714285714285714</v>
      </c>
      <c r="P22" s="2"/>
      <c r="Q22" s="6">
        <v>19</v>
      </c>
      <c r="R22" s="7">
        <f>各类选项!F20</f>
        <v>0</v>
      </c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3</v>
      </c>
      <c r="Z22" s="7">
        <f ca="1" t="array" ref="Z22">10-(RANK(Y22,Y$4:Y$23)+SUMPRODUCT((Y$4:Y$23=Y22)*(W$4:W$23&gt;W22)))</f>
        <v>1</v>
      </c>
      <c r="AA22" s="7">
        <v>2</v>
      </c>
      <c r="AB22" s="7">
        <f ca="1" t="array" ref="AB22">RANK(Z22,Z$4:Z$23)+SUMPRODUCT((Z$4:Z$23=Z22)*(AA$4:AA$23&gt;AA22))</f>
        <v>15</v>
      </c>
    </row>
    <row r="23" ht="18.9" customHeight="1" spans="1:34">
      <c r="A23" s="2"/>
      <c r="B23" s="13" t="str">
        <f ca="1" t="array" ref="B23">INDEX($R$4:$AB$23,MATCH(Q23,$AB$4:$AB$23,0),1)</f>
        <v>FL</v>
      </c>
      <c r="C23" s="14">
        <f ca="1" t="shared" si="5"/>
        <v>1</v>
      </c>
      <c r="D23" s="15">
        <f ca="1">COUNTIF(赛果!M$2:M$91,B23)</f>
        <v>0</v>
      </c>
      <c r="E23" s="16">
        <f ca="1">COUNTIF(赛果!N$2:N$91,B23)</f>
        <v>1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3</v>
      </c>
      <c r="H23" s="17">
        <f ca="1" t="shared" si="0"/>
        <v>-3</v>
      </c>
      <c r="I23" s="15">
        <f ca="1">SUMIF(赛果!N$2:N$91,B23,赛果!I$2:I$91)-(COUNTIFS(赛果!D$2:D$91,B23,赛果!L$2:L$91,"客队胜")+COUNTIFS(赛果!E$2:E$91,B23,赛果!L$2:L$91,"主队胜"))</f>
        <v>0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0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8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17</v>
      </c>
      <c r="N23" s="17">
        <f ca="1" t="shared" si="2"/>
        <v>-9</v>
      </c>
      <c r="O23" s="18">
        <f ca="1" t="shared" si="3"/>
        <v>0.470588235294118</v>
      </c>
      <c r="P23" s="2"/>
      <c r="Q23" s="6">
        <v>20</v>
      </c>
      <c r="R23" s="7">
        <f>各类选项!F21</f>
        <v>0</v>
      </c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3</v>
      </c>
      <c r="Z23" s="7">
        <f ca="1" t="array" ref="Z23">10-(RANK(Y23,Y$4:Y$23)+SUMPRODUCT((Y$4:Y$23=Y23)*(W$4:W$23&gt;W23)))</f>
        <v>1</v>
      </c>
      <c r="AA23" s="7">
        <v>1</v>
      </c>
      <c r="AB23" s="7">
        <f ca="1" t="array" ref="AB23">RANK(Z23,Z$4:Z$23)+SUMPRODUCT((Z$4:Z$23=Z23)*(AA$4:AA$23&gt;AA23))</f>
        <v>16</v>
      </c>
    </row>
    <row r="24" ht="19.65" customHeight="1" spans="1:34">
      <c r="A24" s="2"/>
      <c r="B24" s="19" t="s">
        <v>478</v>
      </c>
      <c r="C24" s="19"/>
      <c r="D24" s="19"/>
      <c r="E24" s="19"/>
      <c r="F24" s="20"/>
      <c r="G24" s="20" t="s">
        <v>479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" customHeight="1" spans="1:34">
      <c r="A25" s="2"/>
      <c r="B25" s="19"/>
      <c r="C25" s="19"/>
      <c r="D25" s="19"/>
      <c r="E25" s="19"/>
      <c r="F25" s="4"/>
      <c r="G25" s="4" t="s">
        <v>480</v>
      </c>
      <c r="H25" s="4"/>
      <c r="I25" s="4"/>
      <c r="J25" s="4"/>
      <c r="K25" s="4"/>
      <c r="L25" s="2"/>
      <c r="M25" s="22"/>
      <c r="N25" s="22"/>
      <c r="O25" s="22"/>
      <c r="P25" s="2"/>
    </row>
    <row r="26" ht="18.9" customHeight="1"/>
    <row r="27" ht="18.9" customHeight="1"/>
    <row r="28" ht="18.9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2026COA总决赛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" customHeight="1" spans="1:34">
      <c r="A29" s="23"/>
      <c r="B29" s="24"/>
      <c r="C29" s="24"/>
      <c r="D29" s="24"/>
      <c r="E29" s="25"/>
      <c r="F29" s="23"/>
      <c r="G29" s="25" t="s">
        <v>481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" customHeight="1" spans="1:34">
      <c r="A30" s="26"/>
      <c r="B30" s="27" t="s">
        <v>458</v>
      </c>
      <c r="C30" s="27" t="s">
        <v>279</v>
      </c>
      <c r="D30" s="27" t="s">
        <v>482</v>
      </c>
      <c r="E30" s="27" t="s">
        <v>459</v>
      </c>
      <c r="F30" s="27" t="s">
        <v>483</v>
      </c>
      <c r="G30" s="27" t="s">
        <v>460</v>
      </c>
      <c r="H30" s="27" t="s">
        <v>484</v>
      </c>
      <c r="I30" s="27" t="s">
        <v>485</v>
      </c>
      <c r="J30" s="27" t="s">
        <v>486</v>
      </c>
      <c r="K30" s="27" t="s">
        <v>487</v>
      </c>
      <c r="L30" s="27" t="s">
        <v>467</v>
      </c>
      <c r="M30" s="27" t="s">
        <v>468</v>
      </c>
      <c r="N30" s="27" t="s">
        <v>488</v>
      </c>
      <c r="O30" s="27" t="s">
        <v>470</v>
      </c>
      <c r="P30" s="26"/>
      <c r="Q30" s="6" t="s">
        <v>471</v>
      </c>
      <c r="R30" s="7" t="s">
        <v>55</v>
      </c>
      <c r="S30" s="7" t="s">
        <v>279</v>
      </c>
      <c r="T30" s="7" t="s">
        <v>482</v>
      </c>
      <c r="U30" s="7" t="s">
        <v>459</v>
      </c>
      <c r="V30" s="7" t="s">
        <v>486</v>
      </c>
      <c r="W30" s="7" t="s">
        <v>487</v>
      </c>
      <c r="X30" s="7" t="s">
        <v>467</v>
      </c>
      <c r="Y30" s="7" t="s">
        <v>468</v>
      </c>
      <c r="Z30" s="7" t="s">
        <v>488</v>
      </c>
      <c r="AA30" s="7" t="s">
        <v>470</v>
      </c>
      <c r="AB30" s="7" t="s">
        <v>477</v>
      </c>
      <c r="AC30" s="7" t="s">
        <v>477</v>
      </c>
      <c r="AD30" s="7" t="s">
        <v>477</v>
      </c>
      <c r="AE30" s="7" t="s">
        <v>476</v>
      </c>
      <c r="AF30" s="7"/>
      <c r="AG30" s="7"/>
      <c r="AH30" s="7"/>
    </row>
    <row r="31" ht="18.9" customHeight="1" spans="1:34">
      <c r="A31" s="28"/>
      <c r="B31" s="29" t="str">
        <f ca="1" t="array" ref="B31">INDEX($R$31:$AB$50,MATCH(Q31,$AB$31:$AB$50,0),1)</f>
        <v>MRC</v>
      </c>
      <c r="C31" s="29">
        <f ca="1">COUNTIF(赛果!M$2:M$91,B31)+COUNTIF(赛果!N$2:N$91,B31)</f>
        <v>3</v>
      </c>
      <c r="D31" s="30">
        <f ca="1">COUNTIFS(原始数据!K$3:K$722,B31)</f>
        <v>12</v>
      </c>
      <c r="E31" s="31">
        <f ca="1">COUNTIFS(原始数据!K$3:K$722,B31,原始数据!I$3:I$722,"主",原始数据!S$3:S$722,"&gt;2")+COUNTIFS(原始数据!K$3:K$722,B31,原始数据!I$3:I$722,"客",原始数据!S$3:S$722,"&lt;2")</f>
        <v>8</v>
      </c>
      <c r="F31" s="31">
        <f ca="1">COUNTIFS(原始数据!K$3:K$722,B31,原始数据!I$3:I$722,"主",原始数据!S$3:S$722,"=2")+COUNTIFS(原始数据!K$3:K$722,B31,原始数据!I$3:I$722,"客",原始数据!S$3:S$722,"=2")</f>
        <v>3</v>
      </c>
      <c r="G31" s="32">
        <f ca="1">COUNTIFS(原始数据!K$3:K$722,B31,原始数据!I$3:I$722,"主",原始数据!S$3:S$722,"&lt;2")+COUNTIFS(原始数据!K$3:K$722,B31,原始数据!I$3:I$722,"客",原始数据!S$3:S$722,"&gt;2")</f>
        <v>1</v>
      </c>
      <c r="H31" s="30">
        <f ca="1">COUNTIFS(原始数据!K$3:K$722,B31,原始数据!I$3:I$722,"主",原始数据!S$3:S$722,"5")+COUNTIFS(原始数据!K$3:K$722,B31,原始数据!I$3:I$722,"客",原始数据!S$3:S$722,"0")</f>
        <v>5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36</v>
      </c>
      <c r="K31" s="33">
        <f ca="1">IF(D31=0,0,J31/D31)</f>
        <v>3</v>
      </c>
      <c r="L31" s="30">
        <f ca="1">SUMIFS(原始数据!S$3:S$722,原始数据!K$3:K$722,B31,原始数据!I$3:I$722,"主")+SUMIFS(原始数据!T$3:T$722,原始数据!K$3:K$722,B31,原始数据!I$3:I$722,"客")</f>
        <v>41</v>
      </c>
      <c r="M31" s="31">
        <f ca="1">SUMIFS(原始数据!S$3:S$722,原始数据!K$3:K$722,B31,原始数据!I$3:I$722,"客")+SUMIFS(原始数据!T$3:T$722,原始数据!K$3:K$722,B31,原始数据!I$3:I$722,"主")</f>
        <v>12</v>
      </c>
      <c r="N31" s="33">
        <f ca="1">IF(D31=0,0,L31/D31)</f>
        <v>3.41666666666667</v>
      </c>
      <c r="O31" s="33">
        <f ca="1">IF($D31=0,0,IFERROR($L31/$M31,"MAX"))</f>
        <v>3.41666666666667</v>
      </c>
      <c r="P31" s="26"/>
      <c r="Q31" s="6">
        <v>1</v>
      </c>
      <c r="R31" s="7" t="str">
        <f>各类选项!F2</f>
        <v>WBG</v>
      </c>
      <c r="S31" s="7">
        <f ca="1">COUNTIF(赛果!M$2:M$91,R31)+COUNTIF(赛果!N$2:N$91,R31)</f>
        <v>1</v>
      </c>
      <c r="T31" s="7">
        <f>COUNTIFS(原始数据!K$3:K$722,R31)</f>
        <v>5</v>
      </c>
      <c r="U31" s="7">
        <f>COUNTIFS(原始数据!K$3:K$722,R31,原始数据!I$3:I$722,"主",原始数据!S$3:S$722,"&gt;2")+COUNTIFS(原始数据!K$3:K$722,R31,原始数据!I$3:I$722,"客",原始数据!S$3:S$722,"&lt;2")</f>
        <v>1</v>
      </c>
      <c r="V31" s="12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10</v>
      </c>
      <c r="W31" s="34">
        <f>IF(T31=0,0,V31/T31)</f>
        <v>2</v>
      </c>
      <c r="X31" s="7">
        <f>SUMIFS(原始数据!S$3:S$722,原始数据!K$3:K$722,R31,原始数据!I$3:I$722,"主")+SUMIFS(原始数据!T$3:T$722,原始数据!K$3:K$722,R31,原始数据!I$3:I$722,"客")</f>
        <v>10</v>
      </c>
      <c r="Y31" s="7">
        <f>SUMIFS(原始数据!S$3:S$722,原始数据!K$3:K$722,R31,原始数据!I$3:I$722,"客")+SUMIFS(原始数据!T$3:T$722,原始数据!K$3:K$722,R31,原始数据!I$3:I$722,"主")</f>
        <v>10</v>
      </c>
      <c r="Z31" s="34">
        <f>IF(T31=0,0,X31/T31)</f>
        <v>2</v>
      </c>
      <c r="AA31" s="34">
        <f ca="1">IF($S31=0,0,IFERROR($X31/$Y31,"MAX"))</f>
        <v>1</v>
      </c>
      <c r="AB31" s="7">
        <f ca="1" t="array" ref="AB31">AD31+SUMPRODUCT((AD$31:AD$50=AD31)*(AE$31:AE$50&gt;AE31))</f>
        <v>9</v>
      </c>
      <c r="AC31" s="7">
        <f ca="1" t="array" ref="AC31">RANK(Z31,Z$31:Z$50)+(SUMPRODUCT((Z$31:Z$50=Z31)*(AA$31:AA$50&gt;AA31)))</f>
        <v>9</v>
      </c>
      <c r="AD31" s="7">
        <f ca="1" t="array" ref="AD31">AC31+(SUMPRODUCT((AC$31:AC$50=AC31)*(W$31:W$50&gt;W31)))</f>
        <v>9</v>
      </c>
      <c r="AE31" s="7">
        <v>20</v>
      </c>
    </row>
    <row r="32" ht="18.9" customHeight="1" spans="1:34">
      <c r="A32" s="28"/>
      <c r="B32" s="35" t="str">
        <f ca="1" t="array" ref="B32">INDEX($R$31:$AB$50,MATCH(Q32,$AB$31:$AB$50,0),1)</f>
        <v>GR</v>
      </c>
      <c r="C32" s="35">
        <f ca="1">COUNTIF(赛果!M$2:M$91,B32)+COUNTIF(赛果!N$2:N$91,B32)</f>
        <v>3</v>
      </c>
      <c r="D32" s="36">
        <f ca="1">COUNTIFS(原始数据!K$3:K$722,B32)</f>
        <v>14</v>
      </c>
      <c r="E32" s="37">
        <f ca="1">COUNTIFS(原始数据!K$3:K$722,B32,原始数据!I$3:I$722,"主",原始数据!S$3:S$722,"&gt;2")+COUNTIFS(原始数据!K$3:K$722,B32,原始数据!I$3:I$722,"客",原始数据!S$3:S$722,"&lt;2")</f>
        <v>10</v>
      </c>
      <c r="F32" s="37">
        <f ca="1">COUNTIFS(原始数据!K$3:K$722,B32,原始数据!I$3:I$722,"主",原始数据!S$3:S$722,"=2")+COUNTIFS(原始数据!K$3:K$722,B32,原始数据!I$3:I$722,"客",原始数据!S$3:S$722,"=2")</f>
        <v>3</v>
      </c>
      <c r="G32" s="38">
        <f ca="1">COUNTIFS(原始数据!K$3:K$722,B32,原始数据!I$3:I$722,"主",原始数据!S$3:S$722,"&lt;2")+COUNTIFS(原始数据!K$3:K$722,B32,原始数据!I$3:I$722,"客",原始数据!S$3:S$722,"&gt;2")</f>
        <v>1</v>
      </c>
      <c r="H32" s="36">
        <f ca="1">COUNTIFS(原始数据!K$3:K$722,B32,原始数据!I$3:I$722,"主",原始数据!S$3:S$722,"5")+COUNTIFS(原始数据!K$3:K$722,B32,原始数据!I$3:I$722,"客",原始数据!S$3:S$722,"0")</f>
        <v>5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42</v>
      </c>
      <c r="K32" s="39">
        <f ca="1" t="shared" ref="K32:K50" si="6">IF(D32=0,0,J32/D32)</f>
        <v>3</v>
      </c>
      <c r="L32" s="36">
        <f ca="1">SUMIFS(原始数据!S$3:S$722,原始数据!K$3:K$722,B32,原始数据!I$3:I$722,"主")+SUMIFS(原始数据!T$3:T$722,原始数据!K$3:K$722,B32,原始数据!I$3:I$722,"客")</f>
        <v>47</v>
      </c>
      <c r="M32" s="37">
        <f ca="1">SUMIFS(原始数据!S$3:S$722,原始数据!K$3:K$722,B32,原始数据!I$3:I$722,"客")+SUMIFS(原始数据!T$3:T$722,原始数据!K$3:K$722,B32,原始数据!I$3:I$722,"主")</f>
        <v>14</v>
      </c>
      <c r="N32" s="39">
        <f ca="1" t="shared" ref="N32:N50" si="7">IF(D32=0,0,L32/D32)</f>
        <v>3.35714285714286</v>
      </c>
      <c r="O32" s="39">
        <f ca="1" t="shared" ref="O32:O50" si="8">IF($D32=0,0,IFERROR($L32/$M32,"MAX"))</f>
        <v>3.35714285714286</v>
      </c>
      <c r="P32" s="26"/>
      <c r="Q32" s="6">
        <v>2</v>
      </c>
      <c r="R32" s="7" t="str">
        <f>各类选项!F3</f>
        <v>TE</v>
      </c>
      <c r="S32" s="7">
        <f ca="1">COUNTIF(赛果!M$2:M$91,R32)+COUNTIF(赛果!N$2:N$91,R32)</f>
        <v>4</v>
      </c>
      <c r="T32" s="7">
        <f>COUNTIFS(原始数据!K$3:K$722,R32)</f>
        <v>15</v>
      </c>
      <c r="U32" s="7">
        <f>COUNTIFS(原始数据!K$3:K$722,R32,原始数据!I$3:I$722,"主",原始数据!S$3:S$722,"&gt;2")+COUNTIFS(原始数据!K$3:K$722,R32,原始数据!I$3:I$722,"客",原始数据!S$3:S$722,"&lt;2")</f>
        <v>6</v>
      </c>
      <c r="V32" s="12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35</v>
      </c>
      <c r="W32" s="34">
        <f t="shared" ref="W32:W50" si="9">IF(T32=0,0,V32/T32)</f>
        <v>2.33333333333333</v>
      </c>
      <c r="X32" s="7">
        <f>SUMIFS(原始数据!S$3:S$722,原始数据!K$3:K$722,R32,原始数据!I$3:I$722,"主")+SUMIFS(原始数据!T$3:T$722,原始数据!K$3:K$722,R32,原始数据!I$3:I$722,"客")</f>
        <v>37</v>
      </c>
      <c r="Y32" s="7">
        <f>SUMIFS(原始数据!S$3:S$722,原始数据!K$3:K$722,R32,原始数据!I$3:I$722,"客")+SUMIFS(原始数据!T$3:T$722,原始数据!K$3:K$722,R32,原始数据!I$3:I$722,"主")</f>
        <v>25</v>
      </c>
      <c r="Z32" s="34">
        <f t="shared" ref="Z32:Z50" si="10">IF(T32=0,0,X32/T32)</f>
        <v>2.46666666666667</v>
      </c>
      <c r="AA32" s="34">
        <f ca="1" t="shared" ref="AA32:AA50" si="11">IF($S32=0,0,IFERROR($X32/$Y32,"MAX"))</f>
        <v>1.48</v>
      </c>
      <c r="AB32" s="7">
        <f ca="1" t="array" ref="AB32">AD32+SUMPRODUCT((AD$31:AD$50=AD32)*(AE$31:AE$50&gt;AE32))</f>
        <v>4</v>
      </c>
      <c r="AC32" s="7">
        <f ca="1" t="array" ref="AC32">RANK(Z32,Z$31:Z$50)+(SUMPRODUCT((Z$31:Z$50=Z32)*(AA$31:AA$50&gt;AA32)))</f>
        <v>4</v>
      </c>
      <c r="AD32" s="7">
        <f ca="1" t="array" ref="AD32">AC32+(SUMPRODUCT((AC$31:AC$50=AC32)*(W$31:W$50&gt;W32)))</f>
        <v>4</v>
      </c>
      <c r="AE32" s="7">
        <v>19</v>
      </c>
    </row>
    <row r="33" ht="18.9" customHeight="1" spans="1:31">
      <c r="A33" s="28"/>
      <c r="B33" s="29" t="str">
        <f ca="1" t="array" ref="B33">INDEX($R$31:$AB$50,MATCH(Q33,$AB$31:$AB$50,0),1)</f>
        <v>RC</v>
      </c>
      <c r="C33" s="29">
        <f ca="1">COUNTIF(赛果!M$2:M$91,B33)+COUNTIF(赛果!N$2:N$91,B33)</f>
        <v>2</v>
      </c>
      <c r="D33" s="30">
        <f ca="1">COUNTIFS(原始数据!K$3:K$722,B33)</f>
        <v>7</v>
      </c>
      <c r="E33" s="31">
        <f ca="1">COUNTIFS(原始数据!K$3:K$722,B33,原始数据!I$3:I$722,"主",原始数据!S$3:S$722,"&gt;2")+COUNTIFS(原始数据!K$3:K$722,B33,原始数据!I$3:I$722,"客",原始数据!S$3:S$722,"&lt;2")</f>
        <v>5</v>
      </c>
      <c r="F33" s="31">
        <f ca="1">COUNTIFS(原始数据!K$3:K$722,B33,原始数据!I$3:I$722,"主",原始数据!S$3:S$722,"=2")+COUNTIFS(原始数据!K$3:K$722,B33,原始数据!I$3:I$722,"客",原始数据!S$3:S$722,"=2")</f>
        <v>1</v>
      </c>
      <c r="G33" s="32">
        <f ca="1">COUNTIFS(原始数据!K$3:K$722,B33,原始数据!I$3:I$722,"主",原始数据!S$3:S$722,"&lt;2")+COUNTIFS(原始数据!K$3:K$722,B33,原始数据!I$3:I$722,"客",原始数据!S$3:S$722,"&gt;2")</f>
        <v>1</v>
      </c>
      <c r="H33" s="30">
        <f ca="1">COUNTIFS(原始数据!K$3:K$722,B33,原始数据!I$3:I$722,"主",原始数据!S$3:S$722,"5")+COUNTIFS(原始数据!K$3:K$722,B33,原始数据!I$3:I$722,"客",原始数据!S$3:S$722,"0")</f>
        <v>2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20</v>
      </c>
      <c r="K33" s="33">
        <f ca="1" t="shared" si="6"/>
        <v>2.85714285714286</v>
      </c>
      <c r="L33" s="30">
        <f ca="1">SUMIFS(原始数据!S$3:S$722,原始数据!K$3:K$722,B33,原始数据!I$3:I$722,"主")+SUMIFS(原始数据!T$3:T$722,原始数据!K$3:K$722,B33,原始数据!I$3:I$722,"客")</f>
        <v>22</v>
      </c>
      <c r="M33" s="31">
        <f ca="1">SUMIFS(原始数据!S$3:S$722,原始数据!K$3:K$722,B33,原始数据!I$3:I$722,"客")+SUMIFS(原始数据!T$3:T$722,原始数据!K$3:K$722,B33,原始数据!I$3:I$722,"主")</f>
        <v>8</v>
      </c>
      <c r="N33" s="33">
        <f ca="1" t="shared" si="7"/>
        <v>3.14285714285714</v>
      </c>
      <c r="O33" s="33">
        <f ca="1" t="shared" si="8"/>
        <v>2.75</v>
      </c>
      <c r="P33" s="26"/>
      <c r="Q33" s="6">
        <v>3</v>
      </c>
      <c r="R33" s="7" t="str">
        <f>各类选项!F4</f>
        <v>RC</v>
      </c>
      <c r="S33" s="7">
        <f ca="1">COUNTIF(赛果!M$2:M$91,R33)+COUNTIF(赛果!N$2:N$91,R33)</f>
        <v>2</v>
      </c>
      <c r="T33" s="7">
        <f>COUNTIFS(原始数据!K$3:K$722,R33)</f>
        <v>7</v>
      </c>
      <c r="U33" s="7">
        <f>COUNTIFS(原始数据!K$3:K$722,R33,原始数据!I$3:I$722,"主",原始数据!S$3:S$722,"&gt;2")+COUNTIFS(原始数据!K$3:K$722,R33,原始数据!I$3:I$722,"客",原始数据!S$3:S$722,"&lt;2")</f>
        <v>5</v>
      </c>
      <c r="V33" s="12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20</v>
      </c>
      <c r="W33" s="34">
        <f t="shared" si="9"/>
        <v>2.85714285714286</v>
      </c>
      <c r="X33" s="7">
        <f>SUMIFS(原始数据!S$3:S$722,原始数据!K$3:K$722,R33,原始数据!I$3:I$722,"主")+SUMIFS(原始数据!T$3:T$722,原始数据!K$3:K$722,R33,原始数据!I$3:I$722,"客")</f>
        <v>22</v>
      </c>
      <c r="Y33" s="7">
        <f>SUMIFS(原始数据!S$3:S$722,原始数据!K$3:K$722,R33,原始数据!I$3:I$722,"客")+SUMIFS(原始数据!T$3:T$722,原始数据!K$3:K$722,R33,原始数据!I$3:I$722,"主")</f>
        <v>8</v>
      </c>
      <c r="Z33" s="34">
        <f t="shared" si="10"/>
        <v>3.14285714285714</v>
      </c>
      <c r="AA33" s="34">
        <f ca="1" t="shared" si="11"/>
        <v>2.75</v>
      </c>
      <c r="AB33" s="7">
        <f ca="1" t="array" ref="AB33">AD33+SUMPRODUCT((AD$31:AD$50=AD33)*(AE$31:AE$50&gt;AE33))</f>
        <v>3</v>
      </c>
      <c r="AC33" s="7">
        <f ca="1" t="array" ref="AC33">RANK(Z33,Z$31:Z$50)+(SUMPRODUCT((Z$31:Z$50=Z33)*(AA$31:AA$50&gt;AA33)))</f>
        <v>3</v>
      </c>
      <c r="AD33" s="7">
        <f ca="1" t="array" ref="AD33">AC33+(SUMPRODUCT((AC$31:AC$50=AC33)*(W$31:W$50&gt;W33)))</f>
        <v>3</v>
      </c>
      <c r="AE33" s="7">
        <v>18</v>
      </c>
    </row>
    <row r="34" ht="18.9" customHeight="1" spans="1:31">
      <c r="A34" s="26"/>
      <c r="B34" s="35" t="str">
        <f ca="1" t="array" ref="B34">INDEX($R$31:$AB$50,MATCH(Q34,$AB$31:$AB$50,0),1)</f>
        <v>TE</v>
      </c>
      <c r="C34" s="35">
        <f ca="1">COUNTIF(赛果!M$2:M$91,B34)+COUNTIF(赛果!N$2:N$91,B34)</f>
        <v>4</v>
      </c>
      <c r="D34" s="36">
        <f ca="1">COUNTIFS(原始数据!K$3:K$722,B34)</f>
        <v>15</v>
      </c>
      <c r="E34" s="37">
        <f ca="1">COUNTIFS(原始数据!K$3:K$722,B34,原始数据!I$3:I$722,"主",原始数据!S$3:S$722,"&gt;2")+COUNTIFS(原始数据!K$3:K$722,B34,原始数据!I$3:I$722,"客",原始数据!S$3:S$722,"&lt;2")</f>
        <v>6</v>
      </c>
      <c r="F34" s="37">
        <f ca="1">COUNTIFS(原始数据!K$3:K$722,B34,原始数据!I$3:I$722,"主",原始数据!S$3:S$722,"=2")+COUNTIFS(原始数据!K$3:K$722,B34,原始数据!I$3:I$722,"客",原始数据!S$3:S$722,"=2")</f>
        <v>6</v>
      </c>
      <c r="G34" s="38">
        <f ca="1">COUNTIFS(原始数据!K$3:K$722,B34,原始数据!I$3:I$722,"主",原始数据!S$3:S$722,"&lt;2")+COUNTIFS(原始数据!K$3:K$722,B34,原始数据!I$3:I$722,"客",原始数据!S$3:S$722,"&gt;2")</f>
        <v>3</v>
      </c>
      <c r="H34" s="36">
        <f ca="1">COUNTIFS(原始数据!K$3:K$722,B34,原始数据!I$3:I$722,"主",原始数据!S$3:S$722,"5")+COUNTIFS(原始数据!K$3:K$722,B34,原始数据!I$3:I$722,"客",原始数据!S$3:S$722,"0")</f>
        <v>2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35</v>
      </c>
      <c r="K34" s="39">
        <f ca="1" t="shared" si="6"/>
        <v>2.33333333333333</v>
      </c>
      <c r="L34" s="36">
        <f ca="1">SUMIFS(原始数据!S$3:S$722,原始数据!K$3:K$722,B34,原始数据!I$3:I$722,"主")+SUMIFS(原始数据!T$3:T$722,原始数据!K$3:K$722,B34,原始数据!I$3:I$722,"客")</f>
        <v>37</v>
      </c>
      <c r="M34" s="37">
        <f ca="1">SUMIFS(原始数据!S$3:S$722,原始数据!K$3:K$722,B34,原始数据!I$3:I$722,"客")+SUMIFS(原始数据!T$3:T$722,原始数据!K$3:K$722,B34,原始数据!I$3:I$722,"主")</f>
        <v>25</v>
      </c>
      <c r="N34" s="39">
        <f ca="1" t="shared" si="7"/>
        <v>2.46666666666667</v>
      </c>
      <c r="O34" s="39">
        <f ca="1" t="shared" si="8"/>
        <v>1.48</v>
      </c>
      <c r="P34" s="26"/>
      <c r="Q34" s="6">
        <v>4</v>
      </c>
      <c r="R34" s="7" t="str">
        <f>各类选项!F5</f>
        <v>AXIZ</v>
      </c>
      <c r="S34" s="7">
        <f ca="1">COUNTIF(赛果!M$2:M$91,R34)+COUNTIF(赛果!N$2:N$91,R34)</f>
        <v>2</v>
      </c>
      <c r="T34" s="7">
        <f>COUNTIFS(原始数据!K$3:K$722,R34)</f>
        <v>7</v>
      </c>
      <c r="U34" s="7">
        <f>COUNTIFS(原始数据!K$3:K$722,R34,原始数据!I$3:I$722,"主",原始数据!S$3:S$722,"&gt;2")+COUNTIFS(原始数据!K$3:K$722,R34,原始数据!I$3:I$722,"客",原始数据!S$3:S$722,"&lt;2")</f>
        <v>4</v>
      </c>
      <c r="V34" s="12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17</v>
      </c>
      <c r="W34" s="34">
        <f t="shared" si="9"/>
        <v>2.42857142857143</v>
      </c>
      <c r="X34" s="7">
        <f>SUMIFS(原始数据!S$3:S$722,原始数据!K$3:K$722,R34,原始数据!I$3:I$722,"主")+SUMIFS(原始数据!T$3:T$722,原始数据!K$3:K$722,R34,原始数据!I$3:I$722,"客")</f>
        <v>17</v>
      </c>
      <c r="Y34" s="7">
        <f>SUMIFS(原始数据!S$3:S$722,原始数据!K$3:K$722,R34,原始数据!I$3:I$722,"客")+SUMIFS(原始数据!T$3:T$722,原始数据!K$3:K$722,R34,原始数据!I$3:I$722,"主")</f>
        <v>11</v>
      </c>
      <c r="Z34" s="34">
        <f t="shared" si="10"/>
        <v>2.42857142857143</v>
      </c>
      <c r="AA34" s="34">
        <f ca="1" t="shared" si="11"/>
        <v>1.54545454545455</v>
      </c>
      <c r="AB34" s="7">
        <f ca="1" t="array" ref="AB34">AD34+SUMPRODUCT((AD$31:AD$50=AD34)*(AE$31:AE$50&gt;AE34))</f>
        <v>5</v>
      </c>
      <c r="AC34" s="7">
        <f ca="1" t="array" ref="AC34">RANK(Z34,Z$31:Z$50)+(SUMPRODUCT((Z$31:Z$50=Z34)*(AA$31:AA$50&gt;AA34)))</f>
        <v>5</v>
      </c>
      <c r="AD34" s="7">
        <f ca="1" t="array" ref="AD34">AC34+(SUMPRODUCT((AC$31:AC$50=AC34)*(W$31:W$50&gt;W34)))</f>
        <v>5</v>
      </c>
      <c r="AE34" s="7">
        <v>17</v>
      </c>
    </row>
    <row r="35" ht="18.9" customHeight="1" spans="1:31">
      <c r="A35" s="26"/>
      <c r="B35" s="29" t="str">
        <f ca="1" t="array" ref="B35">INDEX($R$31:$AB$50,MATCH(Q35,$AB$31:$AB$50,0),1)</f>
        <v>AXIZ</v>
      </c>
      <c r="C35" s="29">
        <f ca="1">COUNTIF(赛果!M$2:M$91,B35)+COUNTIF(赛果!N$2:N$91,B35)</f>
        <v>2</v>
      </c>
      <c r="D35" s="30">
        <f ca="1">COUNTIFS(原始数据!K$3:K$722,B35)</f>
        <v>7</v>
      </c>
      <c r="E35" s="31">
        <f ca="1">COUNTIFS(原始数据!K$3:K$722,B35,原始数据!I$3:I$722,"主",原始数据!S$3:S$722,"&gt;2")+COUNTIFS(原始数据!K$3:K$722,B35,原始数据!I$3:I$722,"客",原始数据!S$3:S$722,"&lt;2")</f>
        <v>4</v>
      </c>
      <c r="F35" s="31">
        <f ca="1">COUNTIFS(原始数据!K$3:K$722,B35,原始数据!I$3:I$722,"主",原始数据!S$3:S$722,"=2")+COUNTIFS(原始数据!K$3:K$722,B35,原始数据!I$3:I$722,"客",原始数据!S$3:S$722,"=2")</f>
        <v>2</v>
      </c>
      <c r="G35" s="32">
        <f ca="1">COUNTIFS(原始数据!K$3:K$722,B35,原始数据!I$3:I$722,"主",原始数据!S$3:S$722,"&lt;2")+COUNTIFS(原始数据!K$3:K$722,B35,原始数据!I$3:I$722,"客",原始数据!S$3:S$722,"&gt;2")</f>
        <v>1</v>
      </c>
      <c r="H35" s="30">
        <f ca="1">COUNTIFS(原始数据!K$3:K$722,B35,原始数据!I$3:I$722,"主",原始数据!S$3:S$722,"5")+COUNTIFS(原始数据!K$3:K$722,B35,原始数据!I$3:I$722,"客",原始数据!S$3:S$722,"0")</f>
        <v>0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17</v>
      </c>
      <c r="K35" s="33">
        <f ca="1" t="shared" si="6"/>
        <v>2.42857142857143</v>
      </c>
      <c r="L35" s="30">
        <f ca="1">SUMIFS(原始数据!S$3:S$722,原始数据!K$3:K$722,B35,原始数据!I$3:I$722,"主")+SUMIFS(原始数据!T$3:T$722,原始数据!K$3:K$722,B35,原始数据!I$3:I$722,"客")</f>
        <v>17</v>
      </c>
      <c r="M35" s="31">
        <f ca="1">SUMIFS(原始数据!S$3:S$722,原始数据!K$3:K$722,B35,原始数据!I$3:I$722,"客")+SUMIFS(原始数据!T$3:T$722,原始数据!K$3:K$722,B35,原始数据!I$3:I$722,"主")</f>
        <v>11</v>
      </c>
      <c r="N35" s="33">
        <f ca="1" t="shared" si="7"/>
        <v>2.42857142857143</v>
      </c>
      <c r="O35" s="33">
        <f ca="1" t="shared" si="8"/>
        <v>1.54545454545455</v>
      </c>
      <c r="P35" s="26"/>
      <c r="Q35" s="6">
        <v>5</v>
      </c>
      <c r="R35" s="7" t="str">
        <f>各类选项!F6</f>
        <v>WOLVES</v>
      </c>
      <c r="S35" s="7">
        <f ca="1">COUNTIF(赛果!M$2:M$91,R35)+COUNTIF(赛果!N$2:N$91,R35)</f>
        <v>1</v>
      </c>
      <c r="T35" s="7">
        <f>COUNTIFS(原始数据!K$3:K$722,R35)</f>
        <v>2</v>
      </c>
      <c r="U35" s="7">
        <f>COUNTIFS(原始数据!K$3:K$722,R35,原始数据!I$3:I$722,"主",原始数据!S$3:S$722,"&gt;2")+COUNTIFS(原始数据!K$3:K$722,R35,原始数据!I$3:I$722,"客",原始数据!S$3:S$722,"&lt;2")</f>
        <v>0</v>
      </c>
      <c r="V35" s="12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</v>
      </c>
      <c r="W35" s="34">
        <f t="shared" si="9"/>
        <v>1.5</v>
      </c>
      <c r="X35" s="7">
        <f>SUMIFS(原始数据!S$3:S$722,原始数据!K$3:K$722,R35,原始数据!I$3:I$722,"主")+SUMIFS(原始数据!T$3:T$722,原始数据!K$3:K$722,R35,原始数据!I$3:I$722,"客")</f>
        <v>3</v>
      </c>
      <c r="Y35" s="7">
        <f>SUMIFS(原始数据!S$3:S$722,原始数据!K$3:K$722,R35,原始数据!I$3:I$722,"客")+SUMIFS(原始数据!T$3:T$722,原始数据!K$3:K$722,R35,原始数据!I$3:I$722,"主")</f>
        <v>5</v>
      </c>
      <c r="Z35" s="34">
        <f t="shared" si="10"/>
        <v>1.5</v>
      </c>
      <c r="AA35" s="34">
        <f ca="1" t="shared" si="11"/>
        <v>0.6</v>
      </c>
      <c r="AB35" s="7">
        <f ca="1" t="array" ref="AB35">AD35+SUMPRODUCT((AD$31:AD$50=AD35)*(AE$31:AE$50&gt;AE35))</f>
        <v>11</v>
      </c>
      <c r="AC35" s="7">
        <f ca="1" t="array" ref="AC35">RANK(Z35,Z$31:Z$50)+(SUMPRODUCT((Z$31:Z$50=Z35)*(AA$31:AA$50&gt;AA35)))</f>
        <v>11</v>
      </c>
      <c r="AD35" s="7">
        <f ca="1" t="array" ref="AD35">AC35+(SUMPRODUCT((AC$31:AC$50=AC35)*(W$31:W$50&gt;W35)))</f>
        <v>11</v>
      </c>
      <c r="AE35" s="7">
        <v>16</v>
      </c>
    </row>
    <row r="36" ht="18.9" customHeight="1" spans="1:31">
      <c r="A36" s="26"/>
      <c r="B36" s="35" t="str">
        <f ca="1" t="array" ref="B36">INDEX($R$31:$AB$50,MATCH(Q36,$AB$31:$AB$50,0),1)</f>
        <v>B4U</v>
      </c>
      <c r="C36" s="35">
        <f ca="1">COUNTIF(赛果!M$2:M$91,B36)+COUNTIF(赛果!N$2:N$91,B36)</f>
        <v>1</v>
      </c>
      <c r="D36" s="36">
        <f ca="1">COUNTIFS(原始数据!K$3:K$722,B36)</f>
        <v>3</v>
      </c>
      <c r="E36" s="37">
        <f ca="1">COUNTIFS(原始数据!K$3:K$722,B36,原始数据!I$3:I$722,"主",原始数据!S$3:S$722,"&gt;2")+COUNTIFS(原始数据!K$3:K$722,B36,原始数据!I$3:I$722,"客",原始数据!S$3:S$722,"&lt;2")</f>
        <v>1</v>
      </c>
      <c r="F36" s="37">
        <f ca="1">COUNTIFS(原始数据!K$3:K$722,B36,原始数据!I$3:I$722,"主",原始数据!S$3:S$722,"=2")+COUNTIFS(原始数据!K$3:K$722,B36,原始数据!I$3:I$722,"客",原始数据!S$3:S$722,"=2")</f>
        <v>2</v>
      </c>
      <c r="G36" s="38">
        <f ca="1">COUNTIFS(原始数据!K$3:K$722,B36,原始数据!I$3:I$722,"主",原始数据!S$3:S$722,"&lt;2")+COUNTIFS(原始数据!K$3:K$722,B36,原始数据!I$3:I$722,"客",原始数据!S$3:S$722,"&gt;2")</f>
        <v>0</v>
      </c>
      <c r="H36" s="36">
        <f ca="1">COUNTIFS(原始数据!K$3:K$722,B36,原始数据!I$3:I$722,"主",原始数据!S$3:S$722,"5")+COUNTIFS(原始数据!K$3:K$722,B36,原始数据!I$3:I$722,"客",原始数据!S$3:S$722,"0")</f>
        <v>0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7</v>
      </c>
      <c r="K36" s="39">
        <f ca="1" t="shared" si="6"/>
        <v>2.33333333333333</v>
      </c>
      <c r="L36" s="36">
        <f ca="1">SUMIFS(原始数据!S$3:S$722,原始数据!K$3:K$722,B36,原始数据!I$3:I$722,"主")+SUMIFS(原始数据!T$3:T$722,原始数据!K$3:K$722,B36,原始数据!I$3:I$722,"客")</f>
        <v>7</v>
      </c>
      <c r="M36" s="37">
        <f ca="1">SUMIFS(原始数据!S$3:S$722,原始数据!K$3:K$722,B36,原始数据!I$3:I$722,"客")+SUMIFS(原始数据!T$3:T$722,原始数据!K$3:K$722,B36,原始数据!I$3:I$722,"主")</f>
        <v>5</v>
      </c>
      <c r="N36" s="39">
        <f ca="1" t="shared" si="7"/>
        <v>2.33333333333333</v>
      </c>
      <c r="O36" s="39">
        <f ca="1" t="shared" si="8"/>
        <v>1.4</v>
      </c>
      <c r="P36" s="26"/>
      <c r="Q36" s="6">
        <v>6</v>
      </c>
      <c r="R36" s="7" t="str">
        <f>各类选项!F7</f>
        <v>GR</v>
      </c>
      <c r="S36" s="7">
        <f ca="1">COUNTIF(赛果!M$2:M$91,R36)+COUNTIF(赛果!N$2:N$91,R36)</f>
        <v>3</v>
      </c>
      <c r="T36" s="7">
        <f>COUNTIFS(原始数据!K$3:K$722,R36)</f>
        <v>14</v>
      </c>
      <c r="U36" s="7">
        <f>COUNTIFS(原始数据!K$3:K$722,R36,原始数据!I$3:I$722,"主",原始数据!S$3:S$722,"&gt;2")+COUNTIFS(原始数据!K$3:K$722,R36,原始数据!I$3:I$722,"客",原始数据!S$3:S$722,"&lt;2")</f>
        <v>10</v>
      </c>
      <c r="V36" s="12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42</v>
      </c>
      <c r="W36" s="34">
        <f t="shared" si="9"/>
        <v>3</v>
      </c>
      <c r="X36" s="7">
        <f>SUMIFS(原始数据!S$3:S$722,原始数据!K$3:K$722,R36,原始数据!I$3:I$722,"主")+SUMIFS(原始数据!T$3:T$722,原始数据!K$3:K$722,R36,原始数据!I$3:I$722,"客")</f>
        <v>47</v>
      </c>
      <c r="Y36" s="7">
        <f>SUMIFS(原始数据!S$3:S$722,原始数据!K$3:K$722,R36,原始数据!I$3:I$722,"客")+SUMIFS(原始数据!T$3:T$722,原始数据!K$3:K$722,R36,原始数据!I$3:I$722,"主")</f>
        <v>14</v>
      </c>
      <c r="Z36" s="34">
        <f t="shared" si="10"/>
        <v>3.35714285714286</v>
      </c>
      <c r="AA36" s="34">
        <f ca="1" t="shared" si="11"/>
        <v>3.35714285714286</v>
      </c>
      <c r="AB36" s="7">
        <f ca="1" t="array" ref="AB36">AD36+SUMPRODUCT((AD$31:AD$50=AD36)*(AE$31:AE$50&gt;AE36))</f>
        <v>2</v>
      </c>
      <c r="AC36" s="7">
        <f ca="1" t="array" ref="AC36">RANK(Z36,Z$31:Z$50)+(SUMPRODUCT((Z$31:Z$50=Z36)*(AA$31:AA$50&gt;AA36)))</f>
        <v>2</v>
      </c>
      <c r="AD36" s="7">
        <f ca="1" t="array" ref="AD36">AC36+(SUMPRODUCT((AC$31:AC$50=AC36)*(W$31:W$50&gt;W36)))</f>
        <v>2</v>
      </c>
      <c r="AE36" s="7">
        <v>15</v>
      </c>
    </row>
    <row r="37" ht="18.9" customHeight="1" spans="1:31">
      <c r="A37" s="26"/>
      <c r="B37" s="29" t="str">
        <f ca="1" t="array" ref="B37">INDEX($R$31:$AB$50,MATCH(Q37,$AB$31:$AB$50,0),1)</f>
        <v>ZETA</v>
      </c>
      <c r="C37" s="29">
        <f ca="1">COUNTIF(赛果!M$2:M$91,B37)+COUNTIF(赛果!N$2:N$91,B37)</f>
        <v>1</v>
      </c>
      <c r="D37" s="30">
        <f ca="1">COUNTIFS(原始数据!K$3:K$722,B37)</f>
        <v>3</v>
      </c>
      <c r="E37" s="31">
        <f ca="1">COUNTIFS(原始数据!K$3:K$722,B37,原始数据!I$3:I$722,"主",原始数据!S$3:S$722,"&gt;2")+COUNTIFS(原始数据!K$3:K$722,B37,原始数据!I$3:I$722,"客",原始数据!S$3:S$722,"&lt;2")</f>
        <v>1</v>
      </c>
      <c r="F37" s="31">
        <f ca="1">COUNTIFS(原始数据!K$3:K$722,B37,原始数据!I$3:I$722,"主",原始数据!S$3:S$722,"=2")+COUNTIFS(原始数据!K$3:K$722,B37,原始数据!I$3:I$722,"客",原始数据!S$3:S$722,"=2")</f>
        <v>2</v>
      </c>
      <c r="G37" s="32">
        <f ca="1">COUNTIFS(原始数据!K$3:K$722,B37,原始数据!I$3:I$722,"主",原始数据!S$3:S$722,"&lt;2")+COUNTIFS(原始数据!K$3:K$722,B37,原始数据!I$3:I$722,"客",原始数据!S$3:S$722,"&gt;2")</f>
        <v>0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7</v>
      </c>
      <c r="K37" s="33">
        <f ca="1" t="shared" si="6"/>
        <v>2.33333333333333</v>
      </c>
      <c r="L37" s="30">
        <f ca="1">SUMIFS(原始数据!S$3:S$722,原始数据!K$3:K$722,B37,原始数据!I$3:I$722,"主")+SUMIFS(原始数据!T$3:T$722,原始数据!K$3:K$722,B37,原始数据!I$3:I$722,"客")</f>
        <v>7</v>
      </c>
      <c r="M37" s="31">
        <f ca="1">SUMIFS(原始数据!S$3:S$722,原始数据!K$3:K$722,B37,原始数据!I$3:I$722,"客")+SUMIFS(原始数据!T$3:T$722,原始数据!K$3:K$722,B37,原始数据!I$3:I$722,"主")</f>
        <v>5</v>
      </c>
      <c r="N37" s="33">
        <f ca="1" t="shared" si="7"/>
        <v>2.33333333333333</v>
      </c>
      <c r="O37" s="33">
        <f ca="1" t="shared" si="8"/>
        <v>1.4</v>
      </c>
      <c r="P37" s="26"/>
      <c r="Q37" s="6">
        <v>7</v>
      </c>
      <c r="R37" s="7" t="str">
        <f>各类选项!F8</f>
        <v>FPX.ZQ</v>
      </c>
      <c r="S37" s="7">
        <f ca="1">COUNTIF(赛果!M$2:M$91,R37)+COUNTIF(赛果!N$2:N$91,R37)</f>
        <v>4</v>
      </c>
      <c r="T37" s="7">
        <f>COUNTIFS(原始数据!K$3:K$722,R37)</f>
        <v>18</v>
      </c>
      <c r="U37" s="7">
        <f>COUNTIFS(原始数据!K$3:K$722,R37,原始数据!I$3:I$722,"主",原始数据!S$3:S$722,"&gt;2")+COUNTIFS(原始数据!K$3:K$722,R37,原始数据!I$3:I$722,"客",原始数据!S$3:S$722,"&lt;2")</f>
        <v>5</v>
      </c>
      <c r="V37" s="12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38</v>
      </c>
      <c r="W37" s="34">
        <f t="shared" si="9"/>
        <v>2.11111111111111</v>
      </c>
      <c r="X37" s="7">
        <f>SUMIFS(原始数据!S$3:S$722,原始数据!K$3:K$722,R37,原始数据!I$3:I$722,"主")+SUMIFS(原始数据!T$3:T$722,原始数据!K$3:K$722,R37,原始数据!I$3:I$722,"客")</f>
        <v>40</v>
      </c>
      <c r="Y37" s="7">
        <f>SUMIFS(原始数据!S$3:S$722,原始数据!K$3:K$722,R37,原始数据!I$3:I$722,"客")+SUMIFS(原始数据!T$3:T$722,原始数据!K$3:K$722,R37,原始数据!I$3:I$722,"主")</f>
        <v>35</v>
      </c>
      <c r="Z37" s="34">
        <f t="shared" si="10"/>
        <v>2.22222222222222</v>
      </c>
      <c r="AA37" s="34">
        <f ca="1" t="shared" si="11"/>
        <v>1.14285714285714</v>
      </c>
      <c r="AB37" s="7">
        <f ca="1" t="array" ref="AB37">AD37+SUMPRODUCT((AD$31:AD$50=AD37)*(AE$31:AE$50&gt;AE37))</f>
        <v>8</v>
      </c>
      <c r="AC37" s="7">
        <f ca="1" t="array" ref="AC37">RANK(Z37,Z$31:Z$50)+(SUMPRODUCT((Z$31:Z$50=Z37)*(AA$31:AA$50&gt;AA37)))</f>
        <v>8</v>
      </c>
      <c r="AD37" s="7">
        <f ca="1" t="array" ref="AD37">AC37+(SUMPRODUCT((AC$31:AC$50=AC37)*(W$31:W$50&gt;W37)))</f>
        <v>8</v>
      </c>
      <c r="AE37" s="7">
        <v>14</v>
      </c>
    </row>
    <row r="38" ht="18.9" customHeight="1" spans="1:31">
      <c r="A38" s="26"/>
      <c r="B38" s="35" t="str">
        <f ca="1" t="array" ref="B38">INDEX($R$31:$AB$50,MATCH(Q38,$AB$31:$AB$50,0),1)</f>
        <v>FPX.ZQ</v>
      </c>
      <c r="C38" s="35">
        <f ca="1">COUNTIF(赛果!M$2:M$91,B38)+COUNTIF(赛果!N$2:N$91,B38)</f>
        <v>4</v>
      </c>
      <c r="D38" s="36">
        <f ca="1">COUNTIFS(原始数据!K$3:K$722,B38)</f>
        <v>18</v>
      </c>
      <c r="E38" s="37">
        <f ca="1">COUNTIFS(原始数据!K$3:K$722,B38,原始数据!I$3:I$722,"主",原始数据!S$3:S$722,"&gt;2")+COUNTIFS(原始数据!K$3:K$722,B38,原始数据!I$3:I$722,"客",原始数据!S$3:S$722,"&lt;2")</f>
        <v>5</v>
      </c>
      <c r="F38" s="37">
        <f ca="1">COUNTIFS(原始数据!K$3:K$722,B38,原始数据!I$3:I$722,"主",原始数据!S$3:S$722,"=2")+COUNTIFS(原始数据!K$3:K$722,B38,原始数据!I$3:I$722,"客",原始数据!S$3:S$722,"=2")</f>
        <v>9</v>
      </c>
      <c r="G38" s="38">
        <f ca="1">COUNTIFS(原始数据!K$3:K$722,B38,原始数据!I$3:I$722,"主",原始数据!S$3:S$722,"&lt;2")+COUNTIFS(原始数据!K$3:K$722,B38,原始数据!I$3:I$722,"客",原始数据!S$3:S$722,"&gt;2")</f>
        <v>4</v>
      </c>
      <c r="H38" s="36">
        <f ca="1">COUNTIFS(原始数据!K$3:K$722,B38,原始数据!I$3:I$722,"主",原始数据!S$3:S$722,"5")+COUNTIFS(原始数据!K$3:K$722,B38,原始数据!I$3:I$722,"客",原始数据!S$3:S$722,"0")</f>
        <v>2</v>
      </c>
      <c r="I38" s="38">
        <f ca="1">COUNTIFS(原始数据!K$3:K$722,B38,原始数据!I$3:I$722,"主",原始数据!S$3:S$722,"0")+COUNTIFS(原始数据!K$3:K$722,B38,原始数据!I$3:I$722,"客",原始数据!S$3:S$722,"5")</f>
        <v>1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38</v>
      </c>
      <c r="K38" s="39">
        <f ca="1" t="shared" si="6"/>
        <v>2.11111111111111</v>
      </c>
      <c r="L38" s="36">
        <f ca="1">SUMIFS(原始数据!S$3:S$722,原始数据!K$3:K$722,B38,原始数据!I$3:I$722,"主")+SUMIFS(原始数据!T$3:T$722,原始数据!K$3:K$722,B38,原始数据!I$3:I$722,"客")</f>
        <v>40</v>
      </c>
      <c r="M38" s="37">
        <f ca="1">SUMIFS(原始数据!S$3:S$722,原始数据!K$3:K$722,B38,原始数据!I$3:I$722,"客")+SUMIFS(原始数据!T$3:T$722,原始数据!K$3:K$722,B38,原始数据!I$3:I$722,"主")</f>
        <v>35</v>
      </c>
      <c r="N38" s="39">
        <f ca="1" t="shared" si="7"/>
        <v>2.22222222222222</v>
      </c>
      <c r="O38" s="39">
        <f ca="1" t="shared" si="8"/>
        <v>1.14285714285714</v>
      </c>
      <c r="P38" s="26"/>
      <c r="Q38" s="6">
        <v>8</v>
      </c>
      <c r="R38" s="7" t="str">
        <f>各类选项!F9</f>
        <v>FL</v>
      </c>
      <c r="S38" s="7">
        <f ca="1">COUNTIF(赛果!M$2:M$91,R38)+COUNTIF(赛果!N$2:N$91,R38)</f>
        <v>1</v>
      </c>
      <c r="T38" s="7">
        <f>COUNTIFS(原始数据!K$3:K$722,R38)</f>
        <v>3</v>
      </c>
      <c r="U38" s="7">
        <f>COUNTIFS(原始数据!K$3:K$722,R38,原始数据!I$3:I$722,"主",原始数据!S$3:S$722,"&gt;2")+COUNTIFS(原始数据!K$3:K$722,R38,原始数据!I$3:I$722,"客",原始数据!S$3:S$722,"&lt;2")</f>
        <v>0</v>
      </c>
      <c r="V38" s="12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6</v>
      </c>
      <c r="W38" s="34">
        <f t="shared" si="9"/>
        <v>2</v>
      </c>
      <c r="X38" s="7">
        <f>SUMIFS(原始数据!S$3:S$722,原始数据!K$3:K$722,R38,原始数据!I$3:I$722,"主")+SUMIFS(原始数据!T$3:T$722,原始数据!K$3:K$722,R38,原始数据!I$3:I$722,"客")</f>
        <v>6</v>
      </c>
      <c r="Y38" s="7">
        <f>SUMIFS(原始数据!S$3:S$722,原始数据!K$3:K$722,R38,原始数据!I$3:I$722,"客")+SUMIFS(原始数据!T$3:T$722,原始数据!K$3:K$722,R38,原始数据!I$3:I$722,"主")</f>
        <v>6</v>
      </c>
      <c r="Z38" s="34">
        <f t="shared" si="10"/>
        <v>2</v>
      </c>
      <c r="AA38" s="34">
        <f ca="1" t="shared" si="11"/>
        <v>1</v>
      </c>
      <c r="AB38" s="7">
        <f ca="1" t="array" ref="AB38">AD38+SUMPRODUCT((AD$31:AD$50=AD38)*(AE$31:AE$50&gt;AE38))</f>
        <v>10</v>
      </c>
      <c r="AC38" s="7">
        <f ca="1" t="array" ref="AC38">RANK(Z38,Z$31:Z$50)+(SUMPRODUCT((Z$31:Z$50=Z38)*(AA$31:AA$50&gt;AA38)))</f>
        <v>9</v>
      </c>
      <c r="AD38" s="7">
        <f ca="1" t="array" ref="AD38">AC38+(SUMPRODUCT((AC$31:AC$50=AC38)*(W$31:W$50&gt;W38)))</f>
        <v>9</v>
      </c>
      <c r="AE38" s="7">
        <v>13</v>
      </c>
    </row>
    <row r="39" ht="18.9" customHeight="1" spans="1:31">
      <c r="A39" s="26"/>
      <c r="B39" s="29" t="str">
        <f ca="1" t="array" ref="B39">INDEX($R$31:$AB$50,MATCH(Q39,$AB$31:$AB$50,0),1)</f>
        <v>WBG</v>
      </c>
      <c r="C39" s="29">
        <f ca="1">COUNTIF(赛果!M$2:M$91,B39)+COUNTIF(赛果!N$2:N$91,B39)</f>
        <v>1</v>
      </c>
      <c r="D39" s="30">
        <f ca="1">COUNTIFS(原始数据!K$3:K$722,B39)</f>
        <v>5</v>
      </c>
      <c r="E39" s="31">
        <f ca="1">COUNTIFS(原始数据!K$3:K$722,B39,原始数据!I$3:I$722,"主",原始数据!S$3:S$722,"&gt;2")+COUNTIFS(原始数据!K$3:K$722,B39,原始数据!I$3:I$722,"客",原始数据!S$3:S$722,"&lt;2")</f>
        <v>1</v>
      </c>
      <c r="F39" s="31">
        <f ca="1">COUNTIFS(原始数据!K$3:K$722,B39,原始数据!I$3:I$722,"主",原始数据!S$3:S$722,"=2")+COUNTIFS(原始数据!K$3:K$722,B39,原始数据!I$3:I$722,"客",原始数据!S$3:S$722,"=2")</f>
        <v>3</v>
      </c>
      <c r="G39" s="32">
        <f ca="1">COUNTIFS(原始数据!K$3:K$722,B39,原始数据!I$3:I$722,"主",原始数据!S$3:S$722,"&lt;2")+COUNTIFS(原始数据!K$3:K$722,B39,原始数据!I$3:I$722,"客",原始数据!S$3:S$722,"&gt;2")</f>
        <v>1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10</v>
      </c>
      <c r="K39" s="33">
        <f ca="1" t="shared" si="6"/>
        <v>2</v>
      </c>
      <c r="L39" s="30">
        <f ca="1">SUMIFS(原始数据!S$3:S$722,原始数据!K$3:K$722,B39,原始数据!I$3:I$722,"主")+SUMIFS(原始数据!T$3:T$722,原始数据!K$3:K$722,B39,原始数据!I$3:I$722,"客")</f>
        <v>10</v>
      </c>
      <c r="M39" s="31">
        <f ca="1">SUMIFS(原始数据!S$3:S$722,原始数据!K$3:K$722,B39,原始数据!I$3:I$722,"客")+SUMIFS(原始数据!T$3:T$722,原始数据!K$3:K$722,B39,原始数据!I$3:I$722,"主")</f>
        <v>10</v>
      </c>
      <c r="N39" s="33">
        <f ca="1" t="shared" si="7"/>
        <v>2</v>
      </c>
      <c r="O39" s="33">
        <f ca="1" t="shared" si="8"/>
        <v>1</v>
      </c>
      <c r="P39" s="26"/>
      <c r="Q39" s="6">
        <v>9</v>
      </c>
      <c r="R39" s="7" t="str">
        <f>各类选项!F10</f>
        <v>ACT</v>
      </c>
      <c r="S39" s="7">
        <f ca="1">COUNTIF(赛果!M$2:M$91,R39)+COUNTIF(赛果!N$2:N$91,R39)</f>
        <v>1</v>
      </c>
      <c r="T39" s="7">
        <f>COUNTIFS(原始数据!K$3:K$722,R39)</f>
        <v>3</v>
      </c>
      <c r="U39" s="7">
        <f>COUNTIFS(原始数据!K$3:K$722,R39,原始数据!I$3:I$722,"主",原始数据!S$3:S$722,"&gt;2")+COUNTIFS(原始数据!K$3:K$722,R39,原始数据!I$3:I$722,"客",原始数据!S$3:S$722,"&lt;2")</f>
        <v>0</v>
      </c>
      <c r="V39" s="12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4</v>
      </c>
      <c r="W39" s="34">
        <f t="shared" si="9"/>
        <v>1.33333333333333</v>
      </c>
      <c r="X39" s="7">
        <f>SUMIFS(原始数据!S$3:S$722,原始数据!K$3:K$722,R39,原始数据!I$3:I$722,"主")+SUMIFS(原始数据!T$3:T$722,原始数据!K$3:K$722,R39,原始数据!I$3:I$722,"客")</f>
        <v>4</v>
      </c>
      <c r="Y39" s="7">
        <f>SUMIFS(原始数据!S$3:S$722,原始数据!K$3:K$722,R39,原始数据!I$3:I$722,"客")+SUMIFS(原始数据!T$3:T$722,原始数据!K$3:K$722,R39,原始数据!I$3:I$722,"主")</f>
        <v>9</v>
      </c>
      <c r="Z39" s="34">
        <f t="shared" si="10"/>
        <v>1.33333333333333</v>
      </c>
      <c r="AA39" s="34">
        <f ca="1" t="shared" si="11"/>
        <v>0.444444444444444</v>
      </c>
      <c r="AB39" s="7">
        <f ca="1" t="array" ref="AB39">AD39+SUMPRODUCT((AD$31:AD$50=AD39)*(AE$31:AE$50&gt;AE39))</f>
        <v>12</v>
      </c>
      <c r="AC39" s="7">
        <f ca="1" t="array" ref="AC39">RANK(Z39,Z$31:Z$50)+(SUMPRODUCT((Z$31:Z$50=Z39)*(AA$31:AA$50&gt;AA39)))</f>
        <v>12</v>
      </c>
      <c r="AD39" s="7">
        <f ca="1" t="array" ref="AD39">AC39+(SUMPRODUCT((AC$31:AC$50=AC39)*(W$31:W$50&gt;W39)))</f>
        <v>12</v>
      </c>
      <c r="AE39" s="7">
        <v>12</v>
      </c>
    </row>
    <row r="40" ht="18.9" customHeight="1" spans="1:31">
      <c r="A40" s="26"/>
      <c r="B40" s="35" t="str">
        <f ca="1" t="array" ref="B40">INDEX($R$31:$AB$50,MATCH(Q40,$AB$31:$AB$50,0),1)</f>
        <v>FL</v>
      </c>
      <c r="C40" s="35">
        <f ca="1">COUNTIF(赛果!M$2:M$91,B40)+COUNTIF(赛果!N$2:N$91,B40)</f>
        <v>1</v>
      </c>
      <c r="D40" s="36">
        <f ca="1">COUNTIFS(原始数据!K$3:K$722,B40)</f>
        <v>3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3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6</v>
      </c>
      <c r="K40" s="39">
        <f ca="1" t="shared" si="6"/>
        <v>2</v>
      </c>
      <c r="L40" s="36">
        <f ca="1">SUMIFS(原始数据!S$3:S$722,原始数据!K$3:K$722,B40,原始数据!I$3:I$722,"主")+SUMIFS(原始数据!T$3:T$722,原始数据!K$3:K$722,B40,原始数据!I$3:I$722,"客")</f>
        <v>6</v>
      </c>
      <c r="M40" s="37">
        <f ca="1">SUMIFS(原始数据!S$3:S$722,原始数据!K$3:K$722,B40,原始数据!I$3:I$722,"客")+SUMIFS(原始数据!T$3:T$722,原始数据!K$3:K$722,B40,原始数据!I$3:I$722,"主")</f>
        <v>6</v>
      </c>
      <c r="N40" s="39">
        <f ca="1" t="shared" si="7"/>
        <v>2</v>
      </c>
      <c r="O40" s="39">
        <f ca="1" t="shared" si="8"/>
        <v>1</v>
      </c>
      <c r="P40" s="26"/>
      <c r="Q40" s="6">
        <v>10</v>
      </c>
      <c r="R40" s="7" t="str">
        <f>各类选项!F11</f>
        <v>MRC</v>
      </c>
      <c r="S40" s="7">
        <f ca="1">COUNTIF(赛果!M$2:M$91,R40)+COUNTIF(赛果!N$2:N$91,R40)</f>
        <v>3</v>
      </c>
      <c r="T40" s="7">
        <f>COUNTIFS(原始数据!K$3:K$722,R40)</f>
        <v>12</v>
      </c>
      <c r="U40" s="7">
        <f>COUNTIFS(原始数据!K$3:K$722,R40,原始数据!I$3:I$722,"主",原始数据!S$3:S$722,"&gt;2")+COUNTIFS(原始数据!K$3:K$722,R40,原始数据!I$3:I$722,"客",原始数据!S$3:S$722,"&lt;2")</f>
        <v>8</v>
      </c>
      <c r="V40" s="12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36</v>
      </c>
      <c r="W40" s="34">
        <f t="shared" si="9"/>
        <v>3</v>
      </c>
      <c r="X40" s="7">
        <f>SUMIFS(原始数据!S$3:S$722,原始数据!K$3:K$722,R40,原始数据!I$3:I$722,"主")+SUMIFS(原始数据!T$3:T$722,原始数据!K$3:K$722,R40,原始数据!I$3:I$722,"客")</f>
        <v>41</v>
      </c>
      <c r="Y40" s="7">
        <f>SUMIFS(原始数据!S$3:S$722,原始数据!K$3:K$722,R40,原始数据!I$3:I$722,"客")+SUMIFS(原始数据!T$3:T$722,原始数据!K$3:K$722,R40,原始数据!I$3:I$722,"主")</f>
        <v>12</v>
      </c>
      <c r="Z40" s="34">
        <f t="shared" si="10"/>
        <v>3.41666666666667</v>
      </c>
      <c r="AA40" s="34">
        <f ca="1" t="shared" si="11"/>
        <v>3.41666666666667</v>
      </c>
      <c r="AB40" s="7">
        <f ca="1" t="array" ref="AB40">AD40+SUMPRODUCT((AD$31:AD$50=AD40)*(AE$31:AE$50&gt;AE40))</f>
        <v>1</v>
      </c>
      <c r="AC40" s="7">
        <f ca="1" t="array" ref="AC40">RANK(Z40,Z$31:Z$50)+(SUMPRODUCT((Z$31:Z$50=Z40)*(AA$31:AA$50&gt;AA40)))</f>
        <v>1</v>
      </c>
      <c r="AD40" s="7">
        <f ca="1" t="array" ref="AD40">AC40+(SUMPRODUCT((AC$31:AC$50=AC40)*(W$31:W$50&gt;W40)))</f>
        <v>1</v>
      </c>
      <c r="AE40" s="7">
        <v>11</v>
      </c>
    </row>
    <row r="41" ht="18.9" customHeight="1" spans="1:31">
      <c r="A41" s="26"/>
      <c r="B41" s="29" t="str">
        <f ca="1" t="array" ref="B41">INDEX($R$31:$AB$50,MATCH(Q41,$AB$31:$AB$50,0),1)</f>
        <v>WOLVES</v>
      </c>
      <c r="C41" s="29">
        <f ca="1">COUNTIF(赛果!M$2:M$91,B41)+COUNTIF(赛果!N$2:N$91,B41)</f>
        <v>1</v>
      </c>
      <c r="D41" s="30">
        <f ca="1">COUNTIFS(原始数据!K$3:K$722,B41)</f>
        <v>2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1</v>
      </c>
      <c r="G41" s="32">
        <f ca="1">COUNTIFS(原始数据!K$3:K$722,B41,原始数据!I$3:I$722,"主",原始数据!S$3:S$722,"&lt;2")+COUNTIFS(原始数据!K$3:K$722,B41,原始数据!I$3:I$722,"客",原始数据!S$3:S$722,"&gt;2")</f>
        <v>1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3</v>
      </c>
      <c r="K41" s="33">
        <f ca="1" t="shared" si="6"/>
        <v>1.5</v>
      </c>
      <c r="L41" s="30">
        <f ca="1">SUMIFS(原始数据!S$3:S$722,原始数据!K$3:K$722,B41,原始数据!I$3:I$722,"主")+SUMIFS(原始数据!T$3:T$722,原始数据!K$3:K$722,B41,原始数据!I$3:I$722,"客")</f>
        <v>3</v>
      </c>
      <c r="M41" s="31">
        <f ca="1">SUMIFS(原始数据!S$3:S$722,原始数据!K$3:K$722,B41,原始数据!I$3:I$722,"客")+SUMIFS(原始数据!T$3:T$722,原始数据!K$3:K$722,B41,原始数据!I$3:I$722,"主")</f>
        <v>5</v>
      </c>
      <c r="N41" s="33">
        <f ca="1" t="shared" si="7"/>
        <v>1.5</v>
      </c>
      <c r="O41" s="33">
        <f ca="1" t="shared" si="8"/>
        <v>0.6</v>
      </c>
      <c r="P41" s="26"/>
      <c r="Q41" s="6">
        <v>11</v>
      </c>
      <c r="R41" s="7" t="str">
        <f>各类选项!F12</f>
        <v>B4U</v>
      </c>
      <c r="S41" s="7">
        <f ca="1">COUNTIF(赛果!M$2:M$91,R41)+COUNTIF(赛果!N$2:N$91,R41)</f>
        <v>1</v>
      </c>
      <c r="T41" s="7">
        <f>COUNTIFS(原始数据!K$3:K$722,R41)</f>
        <v>3</v>
      </c>
      <c r="U41" s="7">
        <f>COUNTIFS(原始数据!K$3:K$722,R41,原始数据!I$3:I$722,"主",原始数据!S$3:S$722,"&gt;2")+COUNTIFS(原始数据!K$3:K$722,R41,原始数据!I$3:I$722,"客",原始数据!S$3:S$722,"&lt;2")</f>
        <v>1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7</v>
      </c>
      <c r="W41" s="34">
        <f t="shared" si="9"/>
        <v>2.33333333333333</v>
      </c>
      <c r="X41" s="7">
        <f>SUMIFS(原始数据!S$3:S$722,原始数据!K$3:K$722,R41,原始数据!I$3:I$722,"主")+SUMIFS(原始数据!T$3:T$722,原始数据!K$3:K$722,R41,原始数据!I$3:I$722,"客")</f>
        <v>7</v>
      </c>
      <c r="Y41" s="7">
        <f>SUMIFS(原始数据!S$3:S$722,原始数据!K$3:K$722,R41,原始数据!I$3:I$722,"客")+SUMIFS(原始数据!T$3:T$722,原始数据!K$3:K$722,R41,原始数据!I$3:I$722,"主")</f>
        <v>5</v>
      </c>
      <c r="Z41" s="34">
        <f t="shared" si="10"/>
        <v>2.33333333333333</v>
      </c>
      <c r="AA41" s="34">
        <f ca="1" t="shared" si="11"/>
        <v>1.4</v>
      </c>
      <c r="AB41" s="7">
        <f ca="1" t="array" ref="AB41">AD41+SUMPRODUCT((AD$31:AD$50=AD41)*(AE$31:AE$50&gt;AE41))</f>
        <v>6</v>
      </c>
      <c r="AC41" s="7">
        <f ca="1" t="array" ref="AC41">RANK(Z41,Z$31:Z$50)+(SUMPRODUCT((Z$31:Z$50=Z41)*(AA$31:AA$50&gt;AA41)))</f>
        <v>6</v>
      </c>
      <c r="AD41" s="7">
        <f ca="1" t="array" ref="AD41">AC41+(SUMPRODUCT((AC$31:AC$50=AC41)*(W$31:W$50&gt;W41)))</f>
        <v>6</v>
      </c>
      <c r="AE41" s="7">
        <v>10</v>
      </c>
    </row>
    <row r="42" ht="18.9" customHeight="1" spans="1:31">
      <c r="A42" s="26"/>
      <c r="B42" s="35" t="str">
        <f ca="1" t="array" ref="B42">INDEX($R$31:$AB$50,MATCH(Q42,$AB$31:$AB$50,0),1)</f>
        <v>ACT</v>
      </c>
      <c r="C42" s="35">
        <f ca="1">COUNTIF(赛果!M$2:M$91,B42)+COUNTIF(赛果!N$2:N$91,B42)</f>
        <v>1</v>
      </c>
      <c r="D42" s="36">
        <f ca="1">COUNTIFS(原始数据!K$3:K$722,B42)</f>
        <v>3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2</v>
      </c>
      <c r="G42" s="38">
        <f ca="1">COUNTIFS(原始数据!K$3:K$722,B42,原始数据!I$3:I$722,"主",原始数据!S$3:S$722,"&lt;2")+COUNTIFS(原始数据!K$3:K$722,B42,原始数据!I$3:I$722,"客",原始数据!S$3:S$722,"&gt;2")</f>
        <v>1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1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4</v>
      </c>
      <c r="K42" s="39">
        <f ca="1" t="shared" si="6"/>
        <v>1.33333333333333</v>
      </c>
      <c r="L42" s="36">
        <f ca="1">SUMIFS(原始数据!S$3:S$722,原始数据!K$3:K$722,B42,原始数据!I$3:I$722,"主")+SUMIFS(原始数据!T$3:T$722,原始数据!K$3:K$722,B42,原始数据!I$3:I$722,"客")</f>
        <v>4</v>
      </c>
      <c r="M42" s="37">
        <f ca="1">SUMIFS(原始数据!S$3:S$722,原始数据!K$3:K$722,B42,原始数据!I$3:I$722,"客")+SUMIFS(原始数据!T$3:T$722,原始数据!K$3:K$722,B42,原始数据!I$3:I$722,"主")</f>
        <v>9</v>
      </c>
      <c r="N42" s="39">
        <f ca="1" t="shared" si="7"/>
        <v>1.33333333333333</v>
      </c>
      <c r="O42" s="39">
        <f ca="1" t="shared" si="8"/>
        <v>0.444444444444444</v>
      </c>
      <c r="P42" s="26"/>
      <c r="Q42" s="6">
        <v>12</v>
      </c>
      <c r="R42" s="7" t="str">
        <f>各类选项!F13</f>
        <v>ZETA</v>
      </c>
      <c r="S42" s="7">
        <f ca="1">COUNTIF(赛果!M$2:M$91,R42)+COUNTIF(赛果!N$2:N$91,R42)</f>
        <v>1</v>
      </c>
      <c r="T42" s="7">
        <f>COUNTIFS(原始数据!K$3:K$722,R42)</f>
        <v>3</v>
      </c>
      <c r="U42" s="7">
        <f>COUNTIFS(原始数据!K$3:K$722,R42,原始数据!I$3:I$722,"主",原始数据!S$3:S$722,"&gt;2")+COUNTIFS(原始数据!K$3:K$722,R42,原始数据!I$3:I$722,"客",原始数据!S$3:S$722,"&lt;2")</f>
        <v>1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7</v>
      </c>
      <c r="W42" s="34">
        <f t="shared" si="9"/>
        <v>2.33333333333333</v>
      </c>
      <c r="X42" s="7">
        <f>SUMIFS(原始数据!S$3:S$722,原始数据!K$3:K$722,R42,原始数据!I$3:I$722,"主")+SUMIFS(原始数据!T$3:T$722,原始数据!K$3:K$722,R42,原始数据!I$3:I$722,"客")</f>
        <v>7</v>
      </c>
      <c r="Y42" s="7">
        <f>SUMIFS(原始数据!S$3:S$722,原始数据!K$3:K$722,R42,原始数据!I$3:I$722,"客")+SUMIFS(原始数据!T$3:T$722,原始数据!K$3:K$722,R42,原始数据!I$3:I$722,"主")</f>
        <v>5</v>
      </c>
      <c r="Z42" s="34">
        <f t="shared" si="10"/>
        <v>2.33333333333333</v>
      </c>
      <c r="AA42" s="34">
        <f ca="1" t="shared" si="11"/>
        <v>1.4</v>
      </c>
      <c r="AB42" s="7">
        <f ca="1" t="array" ref="AB42">AD42+SUMPRODUCT((AD$31:AD$50=AD42)*(AE$31:AE$50&gt;AE42))</f>
        <v>7</v>
      </c>
      <c r="AC42" s="7">
        <f ca="1" t="array" ref="AC42">RANK(Z42,Z$31:Z$50)+(SUMPRODUCT((Z$31:Z$50=Z42)*(AA$31:AA$50&gt;AA42)))</f>
        <v>6</v>
      </c>
      <c r="AD42" s="7">
        <f ca="1" t="array" ref="AD42">AC42+(SUMPRODUCT((AC$31:AC$50=AC42)*(W$31:W$50&gt;W42)))</f>
        <v>6</v>
      </c>
      <c r="AE42" s="7">
        <v>9</v>
      </c>
    </row>
    <row r="43" ht="18.9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>
        <f>各类选项!F14</f>
        <v>0</v>
      </c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13</v>
      </c>
      <c r="AD43" s="7">
        <f ca="1" t="array" ref="AD43">AC43+(SUMPRODUCT((AC$31:AC$50=AC43)*(W$31:W$50&gt;W43)))</f>
        <v>13</v>
      </c>
      <c r="AE43" s="7">
        <v>8</v>
      </c>
    </row>
    <row r="44" ht="18.9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>
        <f>各类选项!F15</f>
        <v>0</v>
      </c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13</v>
      </c>
      <c r="AD44" s="7">
        <f ca="1" t="array" ref="AD44">AC44+(SUMPRODUCT((AC$31:AC$50=AC44)*(W$31:W$50&gt;W44)))</f>
        <v>13</v>
      </c>
      <c r="AE44" s="7">
        <v>7</v>
      </c>
    </row>
    <row r="45" ht="18.9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>
        <f>各类选项!F16</f>
        <v>0</v>
      </c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13</v>
      </c>
      <c r="AD45" s="7">
        <f ca="1" t="array" ref="AD45">AC45+(SUMPRODUCT((AC$31:AC$50=AC45)*(W$31:W$50&gt;W45)))</f>
        <v>13</v>
      </c>
      <c r="AE45" s="7">
        <v>6</v>
      </c>
    </row>
    <row r="46" ht="18.9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>
        <f>各类选项!F17</f>
        <v>0</v>
      </c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13</v>
      </c>
      <c r="AD46" s="7">
        <f ca="1" t="array" ref="AD46">AC46+(SUMPRODUCT((AC$31:AC$50=AC46)*(W$31:W$50&gt;W46)))</f>
        <v>13</v>
      </c>
      <c r="AE46" s="7">
        <v>5</v>
      </c>
    </row>
    <row r="47" ht="18.9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>
        <f>各类选项!F18</f>
        <v>0</v>
      </c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13</v>
      </c>
      <c r="AD47" s="7">
        <f ca="1" t="array" ref="AD47">AC47+(SUMPRODUCT((AC$31:AC$50=AC47)*(W$31:W$50&gt;W47)))</f>
        <v>13</v>
      </c>
      <c r="AE47" s="7">
        <v>4</v>
      </c>
    </row>
    <row r="48" ht="18.9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>
        <f>各类选项!F19</f>
        <v>0</v>
      </c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13</v>
      </c>
      <c r="AD48" s="7">
        <f ca="1" t="array" ref="AD48">AC48+(SUMPRODUCT((AC$31:AC$50=AC48)*(W$31:W$50&gt;W48)))</f>
        <v>13</v>
      </c>
      <c r="AE48" s="7">
        <v>3</v>
      </c>
    </row>
    <row r="49" ht="18.9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>
        <f>各类选项!F20</f>
        <v>0</v>
      </c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13</v>
      </c>
      <c r="AD49" s="7">
        <f ca="1" t="array" ref="AD49">AC49+(SUMPRODUCT((AC$31:AC$50=AC49)*(W$31:W$50&gt;W49)))</f>
        <v>13</v>
      </c>
      <c r="AE49" s="7">
        <v>2</v>
      </c>
    </row>
    <row r="50" ht="18.9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>
        <f>各类选项!F21</f>
        <v>0</v>
      </c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13</v>
      </c>
      <c r="AD50" s="7">
        <f ca="1" t="array" ref="AD50">AC50+(SUMPRODUCT((AC$31:AC$50=AC50)*(W$31:W$50&gt;W50)))</f>
        <v>13</v>
      </c>
      <c r="AE50" s="7">
        <v>1</v>
      </c>
    </row>
    <row r="51" ht="18.9" customHeight="1" spans="1:34">
      <c r="A51" s="26"/>
      <c r="B51" s="40" t="s">
        <v>478</v>
      </c>
      <c r="C51" s="40"/>
      <c r="D51" s="40"/>
      <c r="E51" s="40"/>
      <c r="F51" s="40"/>
      <c r="G51" s="41" t="s">
        <v>479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" customHeight="1" spans="1:34">
      <c r="A52" s="26"/>
      <c r="B52" s="40"/>
      <c r="C52" s="40"/>
      <c r="D52" s="40"/>
      <c r="E52" s="40"/>
      <c r="F52" s="44"/>
      <c r="G52" s="25" t="s">
        <v>480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" customHeight="1"/>
    <row r="54" ht="18.9" customHeight="1"/>
    <row r="55" ht="18.9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2026COA总决赛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" customHeight="1" spans="1:34">
      <c r="A56" s="45"/>
      <c r="B56" s="46"/>
      <c r="C56" s="46"/>
      <c r="D56" s="46"/>
      <c r="E56" s="47"/>
      <c r="F56" s="45"/>
      <c r="G56" s="47" t="s">
        <v>489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" customHeight="1" spans="1:34">
      <c r="A57" s="48"/>
      <c r="B57" s="49" t="s">
        <v>458</v>
      </c>
      <c r="C57" s="49" t="s">
        <v>490</v>
      </c>
      <c r="D57" s="49" t="s">
        <v>482</v>
      </c>
      <c r="E57" s="49" t="s">
        <v>459</v>
      </c>
      <c r="F57" s="49" t="s">
        <v>483</v>
      </c>
      <c r="G57" s="49" t="s">
        <v>460</v>
      </c>
      <c r="H57" s="49" t="s">
        <v>484</v>
      </c>
      <c r="I57" s="49" t="s">
        <v>485</v>
      </c>
      <c r="J57" s="49" t="s">
        <v>486</v>
      </c>
      <c r="K57" s="49" t="s">
        <v>487</v>
      </c>
      <c r="L57" s="49" t="s">
        <v>467</v>
      </c>
      <c r="M57" s="49" t="s">
        <v>468</v>
      </c>
      <c r="N57" s="49" t="s">
        <v>488</v>
      </c>
      <c r="O57" s="49" t="s">
        <v>470</v>
      </c>
      <c r="P57" s="50"/>
      <c r="Q57" s="6" t="s">
        <v>471</v>
      </c>
      <c r="R57" s="7" t="s">
        <v>55</v>
      </c>
      <c r="S57" s="7" t="s">
        <v>491</v>
      </c>
      <c r="T57" s="7" t="s">
        <v>482</v>
      </c>
      <c r="U57" s="7" t="s">
        <v>461</v>
      </c>
      <c r="V57" s="7" t="s">
        <v>486</v>
      </c>
      <c r="W57" s="7" t="s">
        <v>487</v>
      </c>
      <c r="X57" s="7"/>
      <c r="Y57" s="7" t="s">
        <v>467</v>
      </c>
      <c r="Z57" s="7" t="s">
        <v>468</v>
      </c>
      <c r="AA57" s="7" t="s">
        <v>488</v>
      </c>
      <c r="AB57" s="7" t="s">
        <v>492</v>
      </c>
      <c r="AC57" s="7" t="s">
        <v>470</v>
      </c>
      <c r="AD57" s="7" t="s">
        <v>412</v>
      </c>
      <c r="AE57" s="7" t="s">
        <v>477</v>
      </c>
      <c r="AF57" s="7"/>
      <c r="AG57" s="7"/>
      <c r="AH57" s="7" t="s">
        <v>476</v>
      </c>
    </row>
    <row r="58" ht="18.9" customHeight="1" spans="1:34">
      <c r="A58" s="51"/>
      <c r="B58" s="52" t="str">
        <f t="array" ref="B58">INDEX($R$58:$AE$97,MATCH(Q58,$AE$58:$AE$97,0),1)</f>
        <v>MRC</v>
      </c>
      <c r="C58" s="53" t="str">
        <f t="array" ref="C58">INDEX($R$58:$AE$97,MATCH(Q58,$AE$58:$AE$97,0),2)</f>
        <v>bailu</v>
      </c>
      <c r="D58" s="54">
        <f>COUNTIFS(原始数据!$L$3:$L$722,C58)</f>
        <v>12</v>
      </c>
      <c r="E58" s="55">
        <f>COUNTIFS(原始数据!$L$3:$L$722,C58,原始数据!I$3:I$722,"主",原始数据!S$3:S$722,"&gt;2")+COUNTIFS(原始数据!$L$3:$L$722,C58,原始数据!I$3:I$722,"客",原始数据!S$3:S$722,"&lt;2")</f>
        <v>8</v>
      </c>
      <c r="F58" s="55">
        <f>COUNTIFS(原始数据!$L$3:$L$722,C58,原始数据!I$3:I$722,"主",原始数据!S$3:S$722,"=2")+COUNTIFS(原始数据!$L$3:$L$722,C58,原始数据!I$3:I$722,"客",原始数据!S$3:S$722,"=2")</f>
        <v>3</v>
      </c>
      <c r="G58" s="56">
        <f>COUNTIFS(原始数据!$L$3:$L$722,C58,原始数据!I$3:I$722,"主",原始数据!S$3:S$722,"&lt;2")+COUNTIFS(原始数据!$L$3:$L$722,C58,原始数据!I$3:I$722,"客",原始数据!S$3:S$722,"&gt;2")</f>
        <v>1</v>
      </c>
      <c r="H58" s="54">
        <f>COUNTIFS(原始数据!L$3:L$722,C58,原始数据!I$3:I$722,"主",原始数据!S$3:S$722,"5")+COUNTIFS(原始数据!L$3:L$722,C58,原始数据!I$3:I$722,"客",原始数据!S$3:S$722,"0")</f>
        <v>5</v>
      </c>
      <c r="I58" s="56">
        <f>COUNTIFS(原始数据!L$3:L$722,C58,原始数据!I$3:I$722,"主",原始数据!S$3:S$722,"0")+COUNTIFS(原始数据!L$3:L$722,C58,原始数据!I$3:I$722,"客",原始数据!S$3:S$722,"5")</f>
        <v>0</v>
      </c>
      <c r="J58" s="54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36</v>
      </c>
      <c r="K58" s="57">
        <f>IF(D58=0,0,J58/D58)</f>
        <v>3</v>
      </c>
      <c r="L58" s="54">
        <f>SUMIFS(原始数据!S$3:S$722,原始数据!L$3:L$722,C58,原始数据!I$3:I$722,"主")+SUMIFS(原始数据!T$3:T$722,原始数据!L$3:L$722,C58,原始数据!I$3:I$722,"客")</f>
        <v>41</v>
      </c>
      <c r="M58" s="55">
        <f>SUMIFS(原始数据!S$3:S$722,原始数据!L$3:L$722,C58,原始数据!I$3:I$722,"客")+SUMIFS(原始数据!T$3:T$722,原始数据!L$3:L$722,C58,原始数据!I$3:I$722,"主")</f>
        <v>12</v>
      </c>
      <c r="N58" s="57">
        <f>IF(D58=0,0,L58/D58)</f>
        <v>3.41666666666667</v>
      </c>
      <c r="O58" s="57">
        <f>IF(D58=0,0,IFERROR(L58/M58,"MAX"))</f>
        <v>3.41666666666667</v>
      </c>
      <c r="P58" s="50"/>
      <c r="Q58" s="6">
        <v>1</v>
      </c>
      <c r="R58" s="7" t="str">
        <f>各类选项!K2</f>
        <v>WBG</v>
      </c>
      <c r="S58" s="7" t="str">
        <f>各类选项!L2</f>
        <v>n1e</v>
      </c>
      <c r="T58" s="7">
        <f>COUNTIFS(原始数据!$L$3:$L$722,S58)</f>
        <v>5</v>
      </c>
      <c r="U58" s="7">
        <f>COUNTIFS(原始数据!$L$3:$L$722,S58,原始数据!I$3:I$722,"主",原始数据!S$3:S$722,"&gt;2")+COUNTIFS(原始数据!$L$3:$L$722,S58,原始数据!I$3:I$722,"客",原始数据!S$3:S$722,"&lt;2")</f>
        <v>1</v>
      </c>
      <c r="V58" s="12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10</v>
      </c>
      <c r="W58" s="34">
        <f>IF(T58=0,0,V58/T58)</f>
        <v>2</v>
      </c>
      <c r="X58" s="58">
        <f>W58</f>
        <v>2</v>
      </c>
      <c r="Y58" s="7">
        <f>SUMIFS(原始数据!S$3:S$722,原始数据!L$3:L$722,S58,原始数据!I$3:I$722,"主")+SUMIFS(原始数据!T$3:T$722,原始数据!L$3:L$722,S58,原始数据!I$3:I$722,"客")</f>
        <v>10</v>
      </c>
      <c r="Z58" s="7">
        <f>SUMIFS(原始数据!S$3:S$722,原始数据!L$3:L$722,S58,原始数据!I$3:I$722,"客")+SUMIFS(原始数据!T$3:T$722,原始数据!L$3:L$722,S58,原始数据!I$3:I$722,"主")</f>
        <v>10</v>
      </c>
      <c r="AA58" s="34">
        <f>IF(T58=0,0,Y58/T58)</f>
        <v>2</v>
      </c>
      <c r="AB58" s="34">
        <f>IF(T58=0,0,SUMIFS(赛后数据!AS$3:AS$722,原始数据!L$3:L$722,S58)/T58)</f>
        <v>0</v>
      </c>
      <c r="AC58" s="34">
        <f>IF($T58=0,0,IFERROR($Y58/$Z58,"MAX"))</f>
        <v>1</v>
      </c>
      <c r="AD58" s="7">
        <f>(COUNTIFS(赛后数据!AV$3:AV$722,S58)+COUNTIFS(赛后数据!AV$3:AV$722,S58))</f>
        <v>0</v>
      </c>
      <c r="AE58" s="7">
        <f t="array" ref="AE58">AF58+SUMPRODUCT((AF$58:AF$97=AF58)*(AH$58:AH$97&gt;AH58))</f>
        <v>10</v>
      </c>
      <c r="AF58" s="7">
        <f t="array" ref="AF58">RANK(AA58,AA$58:AA$97)+SUMPRODUCT((AA$58:AA$97=AA58)*(AC$58:AC$97&gt;AC58))</f>
        <v>10</v>
      </c>
      <c r="AG58" s="7">
        <f t="array" ref="AG58">AF58+SUMPRODUCT((AF$58:AF$97=AF54)*(W$58:W$97&gt;W58))</f>
        <v>10</v>
      </c>
      <c r="AH58" s="7">
        <v>40</v>
      </c>
    </row>
    <row r="59" ht="18.9" customHeight="1" spans="1:34">
      <c r="A59" s="51"/>
      <c r="B59" s="59" t="str">
        <f t="array" ref="B59">INDEX($R$58:$AE$97,MATCH(Q59,$AE$58:$AE$97,0),1)</f>
        <v>GR</v>
      </c>
      <c r="C59" s="60" t="str">
        <f t="array" ref="C59">INDEX($R$58:$AE$97,MATCH(Q59,$AE$58:$AE$97,0),2)</f>
        <v>jin</v>
      </c>
      <c r="D59" s="59">
        <f>COUNTIFS(原始数据!$L$3:$L$722,C59)</f>
        <v>14</v>
      </c>
      <c r="E59" s="50">
        <f>COUNTIFS(原始数据!$L$3:$L$722,C59,原始数据!I$3:I$722,"主",原始数据!S$3:S$722,"&gt;2")+COUNTIFS(原始数据!$L$3:$L$722,C59,原始数据!I$3:I$722,"客",原始数据!S$3:S$722,"&lt;2")</f>
        <v>10</v>
      </c>
      <c r="F59" s="50">
        <f>COUNTIFS(原始数据!$L$3:$L$722,C59,原始数据!I$3:I$722,"主",原始数据!S$3:S$722,"=2")+COUNTIFS(原始数据!$L$3:$L$722,C59,原始数据!I$3:I$722,"客",原始数据!S$3:S$722,"=2")</f>
        <v>3</v>
      </c>
      <c r="G59" s="61">
        <f>COUNTIFS(原始数据!$L$3:$L$722,C59,原始数据!I$3:I$722,"主",原始数据!S$3:S$722,"&lt;2")+COUNTIFS(原始数据!$L$3:$L$722,C59,原始数据!I$3:I$722,"客",原始数据!S$3:S$722,"&gt;2")</f>
        <v>1</v>
      </c>
      <c r="H59" s="59">
        <f>COUNTIFS(原始数据!L$3:L$722,C59,原始数据!I$3:I$722,"主",原始数据!S$3:S$722,"5")+COUNTIFS(原始数据!L$3:L$722,C59,原始数据!I$3:I$722,"客",原始数据!S$3:S$722,"0")</f>
        <v>5</v>
      </c>
      <c r="I59" s="61">
        <f>COUNTIFS(原始数据!L$3:L$722,C59,原始数据!I$3:I$722,"主",原始数据!S$3:S$722,"0")+COUNTIFS(原始数据!L$3:L$722,C59,原始数据!I$3:I$722,"客",原始数据!S$3:S$722,"5")</f>
        <v>0</v>
      </c>
      <c r="J59" s="59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42</v>
      </c>
      <c r="K59" s="62">
        <f t="shared" ref="K59:K97" si="12">IF(D59=0,0,J59/D59)</f>
        <v>3</v>
      </c>
      <c r="L59" s="59">
        <f>SUMIFS(原始数据!S$3:S$722,原始数据!L$3:L$722,C59,原始数据!I$3:I$722,"主")+SUMIFS(原始数据!T$3:T$722,原始数据!L$3:L$722,C59,原始数据!I$3:I$722,"客")</f>
        <v>47</v>
      </c>
      <c r="M59" s="50">
        <f>SUMIFS(原始数据!S$3:S$722,原始数据!L$3:L$722,C59,原始数据!I$3:I$722,"客")+SUMIFS(原始数据!T$3:T$722,原始数据!L$3:L$722,C59,原始数据!I$3:I$722,"主")</f>
        <v>14</v>
      </c>
      <c r="N59" s="62">
        <f t="shared" ref="N59:N97" si="13">IF(D59=0,0,L59/D59)</f>
        <v>3.35714285714286</v>
      </c>
      <c r="O59" s="62">
        <f t="shared" ref="O59:O97" si="14">IF(D59=0,0,IFERROR(L59/M59,"MAX"))</f>
        <v>3.35714285714286</v>
      </c>
      <c r="P59" s="50"/>
      <c r="Q59" s="6">
        <v>2</v>
      </c>
      <c r="R59" s="7" t="str">
        <f>各类选项!K3</f>
        <v>WBG</v>
      </c>
      <c r="S59" s="7" t="str">
        <f>各类选项!L3</f>
        <v>wu</v>
      </c>
      <c r="T59" s="7">
        <f>COUNTIFS(原始数据!$L$3:$L$722,S59)</f>
        <v>0</v>
      </c>
      <c r="U59" s="7">
        <f>COUNTIFS(原始数据!$L$3:$L$722,S59,原始数据!I$3:I$722,"主",原始数据!S$3:S$722,"&gt;2")+COUNTIFS(原始数据!$L$3:$L$722,S59,原始数据!I$3:I$722,"客",原始数据!S$3:S$722,"&lt;2")</f>
        <v>0</v>
      </c>
      <c r="V59" s="12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34">
        <f t="shared" ref="W59:W97" si="15">IF(T59=0,0,V59/T59)</f>
        <v>0</v>
      </c>
      <c r="X59" s="58">
        <f t="shared" ref="X59:X97" si="16">W59</f>
        <v>0</v>
      </c>
      <c r="Y59" s="7">
        <f>SUMIFS(原始数据!S$3:S$722,原始数据!L$3:L$722,S59,原始数据!I$3:I$722,"主")+SUMIFS(原始数据!T$3:T$722,原始数据!L$3:L$722,S59,原始数据!I$3:I$722,"客")</f>
        <v>0</v>
      </c>
      <c r="Z59" s="7">
        <f>SUMIFS(原始数据!S$3:S$722,原始数据!L$3:L$722,S59,原始数据!I$3:I$722,"客")+SUMIFS(原始数据!T$3:T$722,原始数据!L$3:L$722,S59,原始数据!I$3:I$722,"主")</f>
        <v>0</v>
      </c>
      <c r="AA59" s="34">
        <f t="shared" ref="AA59:AA74" si="17">IF(T59=0,0,Y59/T59)</f>
        <v>0</v>
      </c>
      <c r="AB59" s="34">
        <f>IF(T59=0,0,SUMIFS(赛后数据!AS$3:AS$722,原始数据!L$3:L$722,S59)/T59)</f>
        <v>0</v>
      </c>
      <c r="AC59" s="34">
        <f t="shared" ref="AC59:AC97" si="18">IF($T59=0,0,IFERROR($Y59/$Z59,"MAX"))</f>
        <v>0</v>
      </c>
      <c r="AD59" s="7">
        <f>(COUNTIFS(赛后数据!AV$3:AV$722,S59)+COUNTIFS(赛后数据!AV$3:AV$722,S59))</f>
        <v>0</v>
      </c>
      <c r="AE59" s="7">
        <f t="array" ref="AE59">AF59+SUMPRODUCT((AF$58:AF$97=AF59)*(AH$58:AH$97&gt;AH59))</f>
        <v>17</v>
      </c>
      <c r="AF59" s="7">
        <f t="array" ref="AF59">RANK(AA59,AA$58:AA$97)+SUMPRODUCT((AA$58:AA$97=AA59)*(AC$58:AC$97&gt;AC59))</f>
        <v>17</v>
      </c>
      <c r="AG59" s="7">
        <f t="array" ref="AG59">AF59+SUMPRODUCT((AF$58:AF$97=AF55)*(W$58:W$97&gt;W59))</f>
        <v>17</v>
      </c>
      <c r="AH59" s="7">
        <v>39</v>
      </c>
    </row>
    <row r="60" ht="18.9" customHeight="1" spans="1:34">
      <c r="A60" s="48"/>
      <c r="B60" s="52" t="str">
        <f t="array" ref="B60">INDEX($R$58:$AE$97,MATCH(Q60,$AE$58:$AE$97,0),1)</f>
        <v>RC</v>
      </c>
      <c r="C60" s="53" t="str">
        <f t="array" ref="C60">INDEX($R$58:$AE$97,MATCH(Q60,$AE$58:$AE$97,0),2)</f>
        <v>aka</v>
      </c>
      <c r="D60" s="52">
        <f>COUNTIFS(原始数据!$L$3:$L$722,C60)</f>
        <v>4</v>
      </c>
      <c r="E60" s="55">
        <f>COUNTIFS(原始数据!$L$3:$L$722,C60,原始数据!I$3:I$722,"主",原始数据!S$3:S$722,"&gt;2")+COUNTIFS(原始数据!$L$3:$L$722,C60,原始数据!I$3:I$722,"客",原始数据!S$3:S$722,"&lt;2")</f>
        <v>3</v>
      </c>
      <c r="F60" s="55">
        <f>COUNTIFS(原始数据!$L$3:$L$722,C60,原始数据!I$3:I$722,"主",原始数据!S$3:S$722,"=2")+COUNTIFS(原始数据!$L$3:$L$722,C60,原始数据!I$3:I$722,"客",原始数据!S$3:S$722,"=2")</f>
        <v>1</v>
      </c>
      <c r="G60" s="56">
        <f>COUNTIFS(原始数据!$L$3:$L$722,C60,原始数据!I$3:I$722,"主",原始数据!S$3:S$722,"&lt;2")+COUNTIFS(原始数据!$L$3:$L$722,C60,原始数据!I$3:I$722,"客",原始数据!S$3:S$722,"&gt;2")</f>
        <v>0</v>
      </c>
      <c r="H60" s="52">
        <f>COUNTIFS(原始数据!L$3:L$722,C60,原始数据!I$3:I$722,"主",原始数据!S$3:S$722,"5")+COUNTIFS(原始数据!L$3:L$722,C60,原始数据!I$3:I$722,"客",原始数据!S$3:S$722,"0")</f>
        <v>1</v>
      </c>
      <c r="I60" s="56">
        <f>COUNTIFS(原始数据!L$3:L$722,C60,原始数据!I$3:I$722,"主",原始数据!S$3:S$722,"0")+COUNTIFS(原始数据!L$3:L$722,C60,原始数据!I$3:I$722,"客",原始数据!S$3:S$722,"5")</f>
        <v>0</v>
      </c>
      <c r="J60" s="52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12</v>
      </c>
      <c r="K60" s="57">
        <f t="shared" si="12"/>
        <v>3</v>
      </c>
      <c r="L60" s="52">
        <f>SUMIFS(原始数据!S$3:S$722,原始数据!L$3:L$722,C60,原始数据!I$3:I$722,"主")+SUMIFS(原始数据!T$3:T$722,原始数据!L$3:L$722,C60,原始数据!I$3:I$722,"客")</f>
        <v>13</v>
      </c>
      <c r="M60" s="55">
        <f>SUMIFS(原始数据!S$3:S$722,原始数据!L$3:L$722,C60,原始数据!I$3:I$722,"客")+SUMIFS(原始数据!T$3:T$722,原始数据!L$3:L$722,C60,原始数据!I$3:I$722,"主")</f>
        <v>4</v>
      </c>
      <c r="N60" s="57">
        <f t="shared" si="13"/>
        <v>3.25</v>
      </c>
      <c r="O60" s="57">
        <f t="shared" si="14"/>
        <v>3.25</v>
      </c>
      <c r="P60" s="50"/>
      <c r="Q60" s="6">
        <v>3</v>
      </c>
      <c r="R60" s="7" t="str">
        <f>各类选项!K4</f>
        <v>TE</v>
      </c>
      <c r="S60" s="7" t="str">
        <f>各类选项!L4</f>
        <v>ppei</v>
      </c>
      <c r="T60" s="7">
        <f>COUNTIFS(原始数据!$L$3:$L$722,S60)</f>
        <v>15</v>
      </c>
      <c r="U60" s="7">
        <f>COUNTIFS(原始数据!$L$3:$L$722,S60,原始数据!I$3:I$722,"主",原始数据!S$3:S$722,"&gt;2")+COUNTIFS(原始数据!$L$3:$L$722,S60,原始数据!I$3:I$722,"客",原始数据!S$3:S$722,"&lt;2")</f>
        <v>6</v>
      </c>
      <c r="V60" s="12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35</v>
      </c>
      <c r="W60" s="34">
        <f t="shared" si="15"/>
        <v>2.33333333333333</v>
      </c>
      <c r="X60" s="58">
        <f t="shared" si="16"/>
        <v>2.33333333333333</v>
      </c>
      <c r="Y60" s="7">
        <f>SUMIFS(原始数据!S$3:S$722,原始数据!L$3:L$722,S60,原始数据!I$3:I$722,"主")+SUMIFS(原始数据!T$3:T$722,原始数据!L$3:L$722,S60,原始数据!I$3:I$722,"客")</f>
        <v>37</v>
      </c>
      <c r="Z60" s="7">
        <f>SUMIFS(原始数据!S$3:S$722,原始数据!L$3:L$722,S60,原始数据!I$3:I$722,"客")+SUMIFS(原始数据!T$3:T$722,原始数据!L$3:L$722,S60,原始数据!I$3:I$722,"主")</f>
        <v>25</v>
      </c>
      <c r="AA60" s="34">
        <f t="shared" si="17"/>
        <v>2.46666666666667</v>
      </c>
      <c r="AB60" s="34">
        <f>IF(T60=0,0,SUMIFS(赛后数据!AS$3:AS$722,原始数据!L$3:L$722,S60)/T60)</f>
        <v>0</v>
      </c>
      <c r="AC60" s="34">
        <f t="shared" si="18"/>
        <v>1.48</v>
      </c>
      <c r="AD60" s="7">
        <f>(COUNTIFS(赛后数据!AV$3:AV$722,S60)+COUNTIFS(赛后数据!AV$3:AV$722,S60))</f>
        <v>0</v>
      </c>
      <c r="AE60" s="7">
        <f t="array" ref="AE60">AF60+SUMPRODUCT((AF$58:AF$97=AF60)*(AH$58:AH$97&gt;AH60))</f>
        <v>7</v>
      </c>
      <c r="AF60" s="7">
        <f t="array" ref="AF60">RANK(AA60,AA$58:AA$97)+SUMPRODUCT((AA$58:AA$97=AA60)*(AC$58:AC$97&gt;AC60))</f>
        <v>7</v>
      </c>
      <c r="AG60" s="7">
        <f t="array" ref="AG60">AF60+SUMPRODUCT((AF$58:AF$97=AF56)*(W$58:W$97&gt;W60))</f>
        <v>7</v>
      </c>
      <c r="AH60" s="7">
        <v>38</v>
      </c>
    </row>
    <row r="61" ht="18.9" customHeight="1" spans="1:34">
      <c r="A61" s="48"/>
      <c r="B61" s="59" t="str">
        <f t="array" ref="B61">INDEX($R$58:$AE$97,MATCH(Q61,$AE$58:$AE$97,0),1)</f>
        <v>RC</v>
      </c>
      <c r="C61" s="60" t="str">
        <f t="array" ref="C61">INDEX($R$58:$AE$97,MATCH(Q61,$AE$58:$AE$97,0),2)</f>
        <v>alf</v>
      </c>
      <c r="D61" s="59">
        <f>COUNTIFS(原始数据!$L$3:$L$722,C61)</f>
        <v>3</v>
      </c>
      <c r="E61" s="50">
        <f>COUNTIFS(原始数据!$L$3:$L$722,C61,原始数据!I$3:I$722,"主",原始数据!S$3:S$722,"&gt;2")+COUNTIFS(原始数据!$L$3:$L$722,C61,原始数据!I$3:I$722,"客",原始数据!S$3:S$722,"&lt;2")</f>
        <v>2</v>
      </c>
      <c r="F61" s="50">
        <f>COUNTIFS(原始数据!$L$3:$L$722,C61,原始数据!I$3:I$722,"主",原始数据!S$3:S$722,"=2")+COUNTIFS(原始数据!$L$3:$L$722,C61,原始数据!I$3:I$722,"客",原始数据!S$3:S$722,"=2")</f>
        <v>0</v>
      </c>
      <c r="G61" s="61">
        <f>COUNTIFS(原始数据!$L$3:$L$722,C61,原始数据!I$3:I$722,"主",原始数据!S$3:S$722,"&lt;2")+COUNTIFS(原始数据!$L$3:$L$722,C61,原始数据!I$3:I$722,"客",原始数据!S$3:S$722,"&gt;2")</f>
        <v>1</v>
      </c>
      <c r="H61" s="59">
        <f>COUNTIFS(原始数据!L$3:L$722,C61,原始数据!I$3:I$722,"主",原始数据!S$3:S$722,"5")+COUNTIFS(原始数据!L$3:L$722,C61,原始数据!I$3:I$722,"客",原始数据!S$3:S$722,"0")</f>
        <v>1</v>
      </c>
      <c r="I61" s="61">
        <f>COUNTIFS(原始数据!L$3:L$722,C61,原始数据!I$3:I$722,"主",原始数据!S$3:S$722,"0")+COUNTIFS(原始数据!L$3:L$722,C61,原始数据!I$3:I$722,"客",原始数据!S$3:S$722,"5")</f>
        <v>0</v>
      </c>
      <c r="J61" s="59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8</v>
      </c>
      <c r="K61" s="62">
        <f t="shared" si="12"/>
        <v>2.66666666666667</v>
      </c>
      <c r="L61" s="59">
        <f>SUMIFS(原始数据!S$3:S$722,原始数据!L$3:L$722,C61,原始数据!I$3:I$722,"主")+SUMIFS(原始数据!T$3:T$722,原始数据!L$3:L$722,C61,原始数据!I$3:I$722,"客")</f>
        <v>9</v>
      </c>
      <c r="M61" s="50">
        <f>SUMIFS(原始数据!S$3:S$722,原始数据!L$3:L$722,C61,原始数据!I$3:I$722,"客")+SUMIFS(原始数据!T$3:T$722,原始数据!L$3:L$722,C61,原始数据!I$3:I$722,"主")</f>
        <v>4</v>
      </c>
      <c r="N61" s="62">
        <f t="shared" si="13"/>
        <v>3</v>
      </c>
      <c r="O61" s="62">
        <f t="shared" si="14"/>
        <v>2.25</v>
      </c>
      <c r="P61" s="50"/>
      <c r="Q61" s="6">
        <v>4</v>
      </c>
      <c r="R61" s="7" t="str">
        <f>各类选项!K5</f>
        <v>RC</v>
      </c>
      <c r="S61" s="7" t="str">
        <f>各类选项!L5</f>
        <v>alf</v>
      </c>
      <c r="T61" s="7">
        <f>COUNTIFS(原始数据!$L$3:$L$722,S61)</f>
        <v>3</v>
      </c>
      <c r="U61" s="7">
        <f>COUNTIFS(原始数据!$L$3:$L$722,S61,原始数据!I$3:I$722,"主",原始数据!S$3:S$722,"&gt;2")+COUNTIFS(原始数据!$L$3:$L$722,S61,原始数据!I$3:I$722,"客",原始数据!S$3:S$722,"&lt;2")</f>
        <v>2</v>
      </c>
      <c r="V61" s="12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8</v>
      </c>
      <c r="W61" s="34">
        <f t="shared" si="15"/>
        <v>2.66666666666667</v>
      </c>
      <c r="X61" s="58">
        <f t="shared" si="16"/>
        <v>2.66666666666667</v>
      </c>
      <c r="Y61" s="7">
        <f>SUMIFS(原始数据!S$3:S$722,原始数据!L$3:L$722,S61,原始数据!I$3:I$722,"主")+SUMIFS(原始数据!T$3:T$722,原始数据!L$3:L$722,S61,原始数据!I$3:I$722,"客")</f>
        <v>9</v>
      </c>
      <c r="Z61" s="7">
        <f>SUMIFS(原始数据!S$3:S$722,原始数据!L$3:L$722,S61,原始数据!I$3:I$722,"客")+SUMIFS(原始数据!T$3:T$722,原始数据!L$3:L$722,S61,原始数据!I$3:I$722,"主")</f>
        <v>4</v>
      </c>
      <c r="AA61" s="34">
        <f t="shared" si="17"/>
        <v>3</v>
      </c>
      <c r="AB61" s="34">
        <f>IF(T61=0,0,SUMIFS(赛后数据!AS$3:AS$722,原始数据!L$3:L$722,S61)/T61)</f>
        <v>0</v>
      </c>
      <c r="AC61" s="34">
        <f t="shared" si="18"/>
        <v>2.25</v>
      </c>
      <c r="AD61" s="7">
        <f>(COUNTIFS(赛后数据!AV$3:AV$722,S61)+COUNTIFS(赛后数据!AV$3:AV$722,S61))</f>
        <v>0</v>
      </c>
      <c r="AE61" s="7">
        <f t="array" ref="AE61">AF61+SUMPRODUCT((AF$58:AF$97=AF61)*(AH$58:AH$97&gt;AH61))</f>
        <v>4</v>
      </c>
      <c r="AF61" s="7">
        <f t="array" ref="AF61">RANK(AA61,AA$58:AA$97)+SUMPRODUCT((AA$58:AA$97=AA61)*(AC$58:AC$97&gt;AC61))</f>
        <v>4</v>
      </c>
      <c r="AG61" s="7">
        <f t="array" ref="AG61">AF61+SUMPRODUCT((AF$58:AF$97=AF57)*(W$58:W$97&gt;W61))</f>
        <v>4</v>
      </c>
      <c r="AH61" s="7">
        <v>37</v>
      </c>
    </row>
    <row r="62" ht="18.9" customHeight="1" spans="1:34">
      <c r="A62" s="48"/>
      <c r="B62" s="52" t="str">
        <f t="array" ref="B62">INDEX($R$58:$AE$97,MATCH(Q62,$AE$58:$AE$97,0),1)</f>
        <v>AXIZ</v>
      </c>
      <c r="C62" s="53" t="str">
        <f t="array" ref="C62">INDEX($R$58:$AE$97,MATCH(Q62,$AE$58:$AE$97,0),2)</f>
        <v>kakiri</v>
      </c>
      <c r="D62" s="52">
        <f>COUNTIFS(原始数据!$L$3:$L$722,C62)</f>
        <v>6</v>
      </c>
      <c r="E62" s="55">
        <f>COUNTIFS(原始数据!$L$3:$L$722,C62,原始数据!I$3:I$722,"主",原始数据!S$3:S$722,"&gt;2")+COUNTIFS(原始数据!$L$3:$L$722,C62,原始数据!I$3:I$722,"客",原始数据!S$3:S$722,"&lt;2")</f>
        <v>4</v>
      </c>
      <c r="F62" s="55">
        <f>COUNTIFS(原始数据!$L$3:$L$722,C62,原始数据!I$3:I$722,"主",原始数据!S$3:S$722,"=2")+COUNTIFS(原始数据!$L$3:$L$722,C62,原始数据!I$3:I$722,"客",原始数据!S$3:S$722,"=2")</f>
        <v>2</v>
      </c>
      <c r="G62" s="56">
        <f>COUNTIFS(原始数据!$L$3:$L$722,C62,原始数据!I$3:I$722,"主",原始数据!S$3:S$722,"&lt;2")+COUNTIFS(原始数据!$L$3:$L$722,C62,原始数据!I$3:I$722,"客",原始数据!S$3:S$722,"&gt;2")</f>
        <v>0</v>
      </c>
      <c r="H62" s="52">
        <f>COUNTIFS(原始数据!L$3:L$722,C62,原始数据!I$3:I$722,"主",原始数据!S$3:S$722,"5")+COUNTIFS(原始数据!L$3:L$722,C62,原始数据!I$3:I$722,"客",原始数据!S$3:S$722,"0")</f>
        <v>0</v>
      </c>
      <c r="I62" s="56">
        <f>COUNTIFS(原始数据!L$3:L$722,C62,原始数据!I$3:I$722,"主",原始数据!S$3:S$722,"0")+COUNTIFS(原始数据!L$3:L$722,C62,原始数据!I$3:I$722,"客",原始数据!S$3:S$722,"5")</f>
        <v>0</v>
      </c>
      <c r="J62" s="52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16</v>
      </c>
      <c r="K62" s="57">
        <f t="shared" si="12"/>
        <v>2.66666666666667</v>
      </c>
      <c r="L62" s="52">
        <f>SUMIFS(原始数据!S$3:S$722,原始数据!L$3:L$722,C62,原始数据!I$3:I$722,"主")+SUMIFS(原始数据!T$3:T$722,原始数据!L$3:L$722,C62,原始数据!I$3:I$722,"客")</f>
        <v>16</v>
      </c>
      <c r="M62" s="55">
        <f>SUMIFS(原始数据!S$3:S$722,原始数据!L$3:L$722,C62,原始数据!I$3:I$722,"客")+SUMIFS(原始数据!T$3:T$722,原始数据!L$3:L$722,C62,原始数据!I$3:I$722,"主")</f>
        <v>8</v>
      </c>
      <c r="N62" s="57">
        <f t="shared" si="13"/>
        <v>2.66666666666667</v>
      </c>
      <c r="O62" s="57">
        <f t="shared" si="14"/>
        <v>2</v>
      </c>
      <c r="P62" s="50"/>
      <c r="Q62" s="6">
        <v>5</v>
      </c>
      <c r="R62" s="7" t="str">
        <f>各类选项!K6</f>
        <v>RC</v>
      </c>
      <c r="S62" s="7" t="str">
        <f>各类选项!L6</f>
        <v>aka</v>
      </c>
      <c r="T62" s="7">
        <f>COUNTIFS(原始数据!$L$3:$L$722,S62)</f>
        <v>4</v>
      </c>
      <c r="U62" s="7">
        <f>COUNTIFS(原始数据!$L$3:$L$722,S62,原始数据!I$3:I$722,"主",原始数据!S$3:S$722,"&gt;2")+COUNTIFS(原始数据!$L$3:$L$722,S62,原始数据!I$3:I$722,"客",原始数据!S$3:S$722,"&lt;2")</f>
        <v>3</v>
      </c>
      <c r="V62" s="12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12</v>
      </c>
      <c r="W62" s="34">
        <f t="shared" si="15"/>
        <v>3</v>
      </c>
      <c r="X62" s="58">
        <f t="shared" si="16"/>
        <v>3</v>
      </c>
      <c r="Y62" s="7">
        <f>SUMIFS(原始数据!S$3:S$722,原始数据!L$3:L$722,S62,原始数据!I$3:I$722,"主")+SUMIFS(原始数据!T$3:T$722,原始数据!L$3:L$722,S62,原始数据!I$3:I$722,"客")</f>
        <v>13</v>
      </c>
      <c r="Z62" s="7">
        <f>SUMIFS(原始数据!S$3:S$722,原始数据!L$3:L$722,S62,原始数据!I$3:I$722,"客")+SUMIFS(原始数据!T$3:T$722,原始数据!L$3:L$722,S62,原始数据!I$3:I$722,"主")</f>
        <v>4</v>
      </c>
      <c r="AA62" s="34">
        <f t="shared" si="17"/>
        <v>3.25</v>
      </c>
      <c r="AB62" s="34">
        <f>IF(T62=0,0,SUMIFS(赛后数据!AS$3:AS$722,原始数据!L$3:L$722,S62)/T62)</f>
        <v>0</v>
      </c>
      <c r="AC62" s="34">
        <f t="shared" si="18"/>
        <v>3.25</v>
      </c>
      <c r="AD62" s="7">
        <f>(COUNTIFS(赛后数据!AV$3:AV$722,S62)+COUNTIFS(赛后数据!AV$3:AV$722,S62))</f>
        <v>0</v>
      </c>
      <c r="AE62" s="7">
        <f t="array" ref="AE62">AF62+SUMPRODUCT((AF$58:AF$97=AF62)*(AH$58:AH$97&gt;AH62))</f>
        <v>3</v>
      </c>
      <c r="AF62" s="7">
        <f t="array" ref="AF62">RANK(AA62,AA$58:AA$97)+SUMPRODUCT((AA$58:AA$97=AA62)*(AC$58:AC$97&gt;AC62))</f>
        <v>3</v>
      </c>
      <c r="AG62" s="7">
        <f t="array" ref="AG62">AF62+SUMPRODUCT((AF$58:AF$97=AF58)*(W$58:W$97&gt;W62))</f>
        <v>3</v>
      </c>
      <c r="AH62" s="7">
        <v>36</v>
      </c>
    </row>
    <row r="63" ht="18.9" customHeight="1" spans="1:34">
      <c r="A63" s="48"/>
      <c r="B63" s="59" t="str">
        <f t="array" ref="B63">INDEX($R$58:$AE$97,MATCH(Q63,$AE$58:$AE$97,0),1)</f>
        <v>ZETA</v>
      </c>
      <c r="C63" s="60" t="str">
        <f t="array" ref="C63">INDEX($R$58:$AE$97,MATCH(Q63,$AE$58:$AE$97,0),2)</f>
        <v>peter</v>
      </c>
      <c r="D63" s="59">
        <f>COUNTIFS(原始数据!$L$3:$L$722,C63)</f>
        <v>2</v>
      </c>
      <c r="E63" s="50">
        <f>COUNTIFS(原始数据!$L$3:$L$722,C63,原始数据!I$3:I$722,"主",原始数据!S$3:S$722,"&gt;2")+COUNTIFS(原始数据!$L$3:$L$722,C63,原始数据!I$3:I$722,"客",原始数据!S$3:S$722,"&lt;2")</f>
        <v>1</v>
      </c>
      <c r="F63" s="50">
        <f>COUNTIFS(原始数据!$L$3:$L$722,C63,原始数据!I$3:I$722,"主",原始数据!S$3:S$722,"=2")+COUNTIFS(原始数据!$L$3:$L$722,C63,原始数据!I$3:I$722,"客",原始数据!S$3:S$722,"=2")</f>
        <v>1</v>
      </c>
      <c r="G63" s="61">
        <f>COUNTIFS(原始数据!$L$3:$L$722,C63,原始数据!I$3:I$722,"主",原始数据!S$3:S$722,"&lt;2")+COUNTIFS(原始数据!$L$3:$L$722,C63,原始数据!I$3:I$722,"客",原始数据!S$3:S$722,"&gt;2")</f>
        <v>0</v>
      </c>
      <c r="H63" s="59">
        <f>COUNTIFS(原始数据!L$3:L$722,C63,原始数据!I$3:I$722,"主",原始数据!S$3:S$722,"5")+COUNTIFS(原始数据!L$3:L$722,C63,原始数据!I$3:I$722,"客",原始数据!S$3:S$722,"0")</f>
        <v>0</v>
      </c>
      <c r="I63" s="61">
        <f>COUNTIFS(原始数据!L$3:L$722,C63,原始数据!I$3:I$722,"主",原始数据!S$3:S$722,"0")+COUNTIFS(原始数据!L$3:L$722,C63,原始数据!I$3:I$722,"客",原始数据!S$3:S$722,"5")</f>
        <v>0</v>
      </c>
      <c r="J63" s="59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5</v>
      </c>
      <c r="K63" s="62">
        <f t="shared" si="12"/>
        <v>2.5</v>
      </c>
      <c r="L63" s="59">
        <f>SUMIFS(原始数据!S$3:S$722,原始数据!L$3:L$722,C63,原始数据!I$3:I$722,"主")+SUMIFS(原始数据!T$3:T$722,原始数据!L$3:L$722,C63,原始数据!I$3:I$722,"客")</f>
        <v>5</v>
      </c>
      <c r="M63" s="50">
        <f>SUMIFS(原始数据!S$3:S$722,原始数据!L$3:L$722,C63,原始数据!I$3:I$722,"客")+SUMIFS(原始数据!T$3:T$722,原始数据!L$3:L$722,C63,原始数据!I$3:I$722,"主")</f>
        <v>3</v>
      </c>
      <c r="N63" s="62">
        <f t="shared" si="13"/>
        <v>2.5</v>
      </c>
      <c r="O63" s="62">
        <f t="shared" si="14"/>
        <v>1.66666666666667</v>
      </c>
      <c r="P63" s="50"/>
      <c r="Q63" s="6">
        <v>6</v>
      </c>
      <c r="R63" s="7" t="str">
        <f>各类选项!K7</f>
        <v>AXIZ</v>
      </c>
      <c r="S63" s="7" t="str">
        <f>各类选项!L7</f>
        <v>kakiri</v>
      </c>
      <c r="T63" s="7">
        <f>COUNTIFS(原始数据!$L$3:$L$722,S63)</f>
        <v>6</v>
      </c>
      <c r="U63" s="7">
        <f>COUNTIFS(原始数据!$L$3:$L$722,S63,原始数据!I$3:I$722,"主",原始数据!S$3:S$722,"&gt;2")+COUNTIFS(原始数据!$L$3:$L$722,S63,原始数据!I$3:I$722,"客",原始数据!S$3:S$722,"&lt;2")</f>
        <v>4</v>
      </c>
      <c r="V63" s="12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16</v>
      </c>
      <c r="W63" s="34">
        <f t="shared" si="15"/>
        <v>2.66666666666667</v>
      </c>
      <c r="X63" s="58">
        <f t="shared" si="16"/>
        <v>2.66666666666667</v>
      </c>
      <c r="Y63" s="7">
        <f>SUMIFS(原始数据!S$3:S$722,原始数据!L$3:L$722,S63,原始数据!I$3:I$722,"主")+SUMIFS(原始数据!T$3:T$722,原始数据!L$3:L$722,S63,原始数据!I$3:I$722,"客")</f>
        <v>16</v>
      </c>
      <c r="Z63" s="7">
        <f>SUMIFS(原始数据!S$3:S$722,原始数据!L$3:L$722,S63,原始数据!I$3:I$722,"客")+SUMIFS(原始数据!T$3:T$722,原始数据!L$3:L$722,S63,原始数据!I$3:I$722,"主")</f>
        <v>8</v>
      </c>
      <c r="AA63" s="34">
        <f t="shared" si="17"/>
        <v>2.66666666666667</v>
      </c>
      <c r="AB63" s="34">
        <f>IF(T63=0,0,SUMIFS(赛后数据!AS$3:AS$722,原始数据!L$3:L$722,S63)/T63)</f>
        <v>0</v>
      </c>
      <c r="AC63" s="34">
        <f t="shared" si="18"/>
        <v>2</v>
      </c>
      <c r="AD63" s="7">
        <f>(COUNTIFS(赛后数据!AV$3:AV$722,S63)+COUNTIFS(赛后数据!AV$3:AV$722,S63))</f>
        <v>0</v>
      </c>
      <c r="AE63" s="7">
        <f t="array" ref="AE63">AF63+SUMPRODUCT((AF$58:AF$97=AF63)*(AH$58:AH$97&gt;AH63))</f>
        <v>5</v>
      </c>
      <c r="AF63" s="7">
        <f t="array" ref="AF63">RANK(AA63,AA$58:AA$97)+SUMPRODUCT((AA$58:AA$97=AA63)*(AC$58:AC$97&gt;AC63))</f>
        <v>5</v>
      </c>
      <c r="AG63" s="7">
        <f t="array" ref="AG63">AF63+SUMPRODUCT((AF$58:AF$97=AF59)*(W$58:W$97&gt;W63))</f>
        <v>5</v>
      </c>
      <c r="AH63" s="7">
        <v>35</v>
      </c>
    </row>
    <row r="64" ht="18.9" customHeight="1" spans="1:34">
      <c r="A64" s="48"/>
      <c r="B64" s="52" t="str">
        <f t="array" ref="B64">INDEX($R$58:$AE$97,MATCH(Q64,$AE$58:$AE$97,0),1)</f>
        <v>TE</v>
      </c>
      <c r="C64" s="53" t="str">
        <f t="array" ref="C64">INDEX($R$58:$AE$97,MATCH(Q64,$AE$58:$AE$97,0),2)</f>
        <v>ppei</v>
      </c>
      <c r="D64" s="52">
        <f>COUNTIFS(原始数据!$L$3:$L$722,C64)</f>
        <v>15</v>
      </c>
      <c r="E64" s="55">
        <f>COUNTIFS(原始数据!$L$3:$L$722,C64,原始数据!I$3:I$722,"主",原始数据!S$3:S$722,"&gt;2")+COUNTIFS(原始数据!$L$3:$L$722,C64,原始数据!I$3:I$722,"客",原始数据!S$3:S$722,"&lt;2")</f>
        <v>6</v>
      </c>
      <c r="F64" s="55">
        <f>COUNTIFS(原始数据!$L$3:$L$722,C64,原始数据!I$3:I$722,"主",原始数据!S$3:S$722,"=2")+COUNTIFS(原始数据!$L$3:$L$722,C64,原始数据!I$3:I$722,"客",原始数据!S$3:S$722,"=2")</f>
        <v>6</v>
      </c>
      <c r="G64" s="56">
        <f>COUNTIFS(原始数据!$L$3:$L$722,C64,原始数据!I$3:I$722,"主",原始数据!S$3:S$722,"&lt;2")+COUNTIFS(原始数据!$L$3:$L$722,C64,原始数据!I$3:I$722,"客",原始数据!S$3:S$722,"&gt;2")</f>
        <v>3</v>
      </c>
      <c r="H64" s="52">
        <f>COUNTIFS(原始数据!L$3:L$722,C64,原始数据!I$3:I$722,"主",原始数据!S$3:S$722,"5")+COUNTIFS(原始数据!L$3:L$722,C64,原始数据!I$3:I$722,"客",原始数据!S$3:S$722,"0")</f>
        <v>2</v>
      </c>
      <c r="I64" s="56">
        <f>COUNTIFS(原始数据!L$3:L$722,C64,原始数据!I$3:I$722,"主",原始数据!S$3:S$722,"0")+COUNTIFS(原始数据!L$3:L$722,C64,原始数据!I$3:I$722,"客",原始数据!S$3:S$722,"5")</f>
        <v>0</v>
      </c>
      <c r="J64" s="52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35</v>
      </c>
      <c r="K64" s="57">
        <f t="shared" si="12"/>
        <v>2.33333333333333</v>
      </c>
      <c r="L64" s="52">
        <f>SUMIFS(原始数据!S$3:S$722,原始数据!L$3:L$722,C64,原始数据!I$3:I$722,"主")+SUMIFS(原始数据!T$3:T$722,原始数据!L$3:L$722,C64,原始数据!I$3:I$722,"客")</f>
        <v>37</v>
      </c>
      <c r="M64" s="55">
        <f>SUMIFS(原始数据!S$3:S$722,原始数据!L$3:L$722,C64,原始数据!I$3:I$722,"客")+SUMIFS(原始数据!T$3:T$722,原始数据!L$3:L$722,C64,原始数据!I$3:I$722,"主")</f>
        <v>25</v>
      </c>
      <c r="N64" s="57">
        <f t="shared" si="13"/>
        <v>2.46666666666667</v>
      </c>
      <c r="O64" s="57">
        <f t="shared" si="14"/>
        <v>1.48</v>
      </c>
      <c r="P64" s="50"/>
      <c r="Q64" s="6">
        <v>7</v>
      </c>
      <c r="R64" s="7" t="str">
        <f>各类选项!K8</f>
        <v>AXIZ</v>
      </c>
      <c r="S64" s="7" t="str">
        <f>各类选项!L8</f>
        <v>kakaka</v>
      </c>
      <c r="T64" s="7">
        <f>COUNTIFS(原始数据!$L$3:$L$722,S64)</f>
        <v>1</v>
      </c>
      <c r="U64" s="7">
        <f>COUNTIFS(原始数据!$L$3:$L$722,S64,原始数据!I$3:I$722,"主",原始数据!S$3:S$722,"&gt;2")+COUNTIFS(原始数据!$L$3:$L$722,S64,原始数据!I$3:I$722,"客",原始数据!S$3:S$722,"&lt;2")</f>
        <v>0</v>
      </c>
      <c r="V64" s="12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1</v>
      </c>
      <c r="W64" s="34">
        <f t="shared" si="15"/>
        <v>1</v>
      </c>
      <c r="X64" s="58">
        <f t="shared" si="16"/>
        <v>1</v>
      </c>
      <c r="Y64" s="7">
        <f>SUMIFS(原始数据!S$3:S$722,原始数据!L$3:L$722,S64,原始数据!I$3:I$722,"主")+SUMIFS(原始数据!T$3:T$722,原始数据!L$3:L$722,S64,原始数据!I$3:I$722,"客")</f>
        <v>1</v>
      </c>
      <c r="Z64" s="7">
        <f>SUMIFS(原始数据!S$3:S$722,原始数据!L$3:L$722,S64,原始数据!I$3:I$722,"客")+SUMIFS(原始数据!T$3:T$722,原始数据!L$3:L$722,S64,原始数据!I$3:I$722,"主")</f>
        <v>3</v>
      </c>
      <c r="AA64" s="34">
        <f t="shared" si="17"/>
        <v>1</v>
      </c>
      <c r="AB64" s="34">
        <f>IF(T64=0,0,SUMIFS(赛后数据!AS$3:AS$722,原始数据!L$3:L$722,S64)/T64)</f>
        <v>0</v>
      </c>
      <c r="AC64" s="34">
        <f t="shared" si="18"/>
        <v>0.333333333333333</v>
      </c>
      <c r="AD64" s="7">
        <f>(COUNTIFS(赛后数据!AV$3:AV$722,S64)+COUNTIFS(赛后数据!AV$3:AV$722,S64))</f>
        <v>0</v>
      </c>
      <c r="AE64" s="7">
        <f t="array" ref="AE64">AF64+SUMPRODUCT((AF$58:AF$97=AF64)*(AH$58:AH$97&gt;AH64))</f>
        <v>16</v>
      </c>
      <c r="AF64" s="7">
        <f t="array" ref="AF64">RANK(AA64,AA$58:AA$97)+SUMPRODUCT((AA$58:AA$97=AA64)*(AC$58:AC$97&gt;AC64))</f>
        <v>16</v>
      </c>
      <c r="AG64" s="7">
        <f t="array" ref="AG64">AF64+SUMPRODUCT((AF$58:AF$97=AF60)*(W$58:W$97&gt;W64))</f>
        <v>17</v>
      </c>
      <c r="AH64" s="7">
        <v>34</v>
      </c>
    </row>
    <row r="65" ht="18.9" customHeight="1" spans="1:34">
      <c r="A65" s="48"/>
      <c r="B65" s="59" t="str">
        <f t="array" ref="B65">INDEX($R$58:$AE$97,MATCH(Q65,$AE$58:$AE$97,0),1)</f>
        <v>B4U</v>
      </c>
      <c r="C65" s="60" t="str">
        <f t="array" ref="C65">INDEX($R$58:$AE$97,MATCH(Q65,$AE$58:$AE$97,0),2)</f>
        <v>sprintzer</v>
      </c>
      <c r="D65" s="59">
        <f>COUNTIFS(原始数据!$L$3:$L$722,C65)</f>
        <v>3</v>
      </c>
      <c r="E65" s="50">
        <f>COUNTIFS(原始数据!$L$3:$L$722,C65,原始数据!I$3:I$722,"主",原始数据!S$3:S$722,"&gt;2")+COUNTIFS(原始数据!$L$3:$L$722,C65,原始数据!I$3:I$722,"客",原始数据!S$3:S$722,"&lt;2")</f>
        <v>1</v>
      </c>
      <c r="F65" s="50">
        <f>COUNTIFS(原始数据!$L$3:$L$722,C65,原始数据!I$3:I$722,"主",原始数据!S$3:S$722,"=2")+COUNTIFS(原始数据!$L$3:$L$722,C65,原始数据!I$3:I$722,"客",原始数据!S$3:S$722,"=2")</f>
        <v>2</v>
      </c>
      <c r="G65" s="61">
        <f>COUNTIFS(原始数据!$L$3:$L$722,C65,原始数据!I$3:I$722,"主",原始数据!S$3:S$722,"&lt;2")+COUNTIFS(原始数据!$L$3:$L$722,C65,原始数据!I$3:I$722,"客",原始数据!S$3:S$722,"&gt;2")</f>
        <v>0</v>
      </c>
      <c r="H65" s="59">
        <f>COUNTIFS(原始数据!L$3:L$722,C65,原始数据!I$3:I$722,"主",原始数据!S$3:S$722,"5")+COUNTIFS(原始数据!L$3:L$722,C65,原始数据!I$3:I$722,"客",原始数据!S$3:S$722,"0")</f>
        <v>0</v>
      </c>
      <c r="I65" s="61">
        <f>COUNTIFS(原始数据!L$3:L$722,C65,原始数据!I$3:I$722,"主",原始数据!S$3:S$722,"0")+COUNTIFS(原始数据!L$3:L$722,C65,原始数据!I$3:I$722,"客",原始数据!S$3:S$722,"5")</f>
        <v>0</v>
      </c>
      <c r="J65" s="59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7</v>
      </c>
      <c r="K65" s="62">
        <f t="shared" si="12"/>
        <v>2.33333333333333</v>
      </c>
      <c r="L65" s="59">
        <f>SUMIFS(原始数据!S$3:S$722,原始数据!L$3:L$722,C65,原始数据!I$3:I$722,"主")+SUMIFS(原始数据!T$3:T$722,原始数据!L$3:L$722,C65,原始数据!I$3:I$722,"客")</f>
        <v>7</v>
      </c>
      <c r="M65" s="50">
        <f>SUMIFS(原始数据!S$3:S$722,原始数据!L$3:L$722,C65,原始数据!I$3:I$722,"客")+SUMIFS(原始数据!T$3:T$722,原始数据!L$3:L$722,C65,原始数据!I$3:I$722,"主")</f>
        <v>5</v>
      </c>
      <c r="N65" s="62">
        <f t="shared" si="13"/>
        <v>2.33333333333333</v>
      </c>
      <c r="O65" s="62">
        <f t="shared" si="14"/>
        <v>1.4</v>
      </c>
      <c r="P65" s="50"/>
      <c r="Q65" s="6">
        <v>8</v>
      </c>
      <c r="R65" s="7" t="str">
        <f>各类选项!K9</f>
        <v>WOLVES</v>
      </c>
      <c r="S65" s="7" t="str">
        <f>各类选项!L9</f>
        <v>choai</v>
      </c>
      <c r="T65" s="7">
        <f>COUNTIFS(原始数据!$L$3:$L$722,S65)</f>
        <v>2</v>
      </c>
      <c r="U65" s="7">
        <f>COUNTIFS(原始数据!$L$3:$L$722,S65,原始数据!I$3:I$722,"主",原始数据!S$3:S$722,"&gt;2")+COUNTIFS(原始数据!$L$3:$L$722,S65,原始数据!I$3:I$722,"客",原始数据!S$3:S$722,"&lt;2")</f>
        <v>0</v>
      </c>
      <c r="V65" s="12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3</v>
      </c>
      <c r="W65" s="34">
        <f t="shared" si="15"/>
        <v>1.5</v>
      </c>
      <c r="X65" s="58">
        <f t="shared" si="16"/>
        <v>1.5</v>
      </c>
      <c r="Y65" s="7">
        <f>SUMIFS(原始数据!S$3:S$722,原始数据!L$3:L$722,S65,原始数据!I$3:I$722,"主")+SUMIFS(原始数据!T$3:T$722,原始数据!L$3:L$722,S65,原始数据!I$3:I$722,"客")</f>
        <v>3</v>
      </c>
      <c r="Z65" s="7">
        <f>SUMIFS(原始数据!S$3:S$722,原始数据!L$3:L$722,S65,原始数据!I$3:I$722,"客")+SUMIFS(原始数据!T$3:T$722,原始数据!L$3:L$722,S65,原始数据!I$3:I$722,"主")</f>
        <v>5</v>
      </c>
      <c r="AA65" s="34">
        <f t="shared" si="17"/>
        <v>1.5</v>
      </c>
      <c r="AB65" s="34">
        <f>IF(T65=0,0,SUMIFS(赛后数据!AS$3:AS$722,原始数据!L$3:L$722,S65)/T65)</f>
        <v>0</v>
      </c>
      <c r="AC65" s="34">
        <f t="shared" si="18"/>
        <v>0.6</v>
      </c>
      <c r="AD65" s="7">
        <f>(COUNTIFS(赛后数据!AV$3:AV$722,S65)+COUNTIFS(赛后数据!AV$3:AV$722,S65))</f>
        <v>0</v>
      </c>
      <c r="AE65" s="7">
        <f t="array" ref="AE65">AF65+SUMPRODUCT((AF$58:AF$97=AF65)*(AH$58:AH$97&gt;AH65))</f>
        <v>14</v>
      </c>
      <c r="AF65" s="7">
        <f t="array" ref="AF65">RANK(AA65,AA$58:AA$97)+SUMPRODUCT((AA$58:AA$97=AA65)*(AC$58:AC$97&gt;AC65))</f>
        <v>14</v>
      </c>
      <c r="AG65" s="7">
        <f t="array" ref="AG65">AF65+SUMPRODUCT((AF$58:AF$97=AF61)*(W$58:W$97&gt;W65))</f>
        <v>15</v>
      </c>
      <c r="AH65" s="7">
        <v>33</v>
      </c>
    </row>
    <row r="66" ht="18.9" customHeight="1" spans="1:34">
      <c r="A66" s="48"/>
      <c r="B66" s="52" t="str">
        <f t="array" ref="B66">INDEX($R$58:$AE$97,MATCH(Q66,$AE$58:$AE$97,0),1)</f>
        <v>FPX.ZQ</v>
      </c>
      <c r="C66" s="53" t="str">
        <f t="array" ref="C66">INDEX($R$58:$AE$97,MATCH(Q66,$AE$58:$AE$97,0),2)</f>
        <v>dongx</v>
      </c>
      <c r="D66" s="52">
        <f>COUNTIFS(原始数据!$L$3:$L$722,C66)</f>
        <v>18</v>
      </c>
      <c r="E66" s="55">
        <f>COUNTIFS(原始数据!$L$3:$L$722,C66,原始数据!I$3:I$722,"主",原始数据!S$3:S$722,"&gt;2")+COUNTIFS(原始数据!$L$3:$L$722,C66,原始数据!I$3:I$722,"客",原始数据!S$3:S$722,"&lt;2")</f>
        <v>5</v>
      </c>
      <c r="F66" s="55">
        <f>COUNTIFS(原始数据!$L$3:$L$722,C66,原始数据!I$3:I$722,"主",原始数据!S$3:S$722,"=2")+COUNTIFS(原始数据!$L$3:$L$722,C66,原始数据!I$3:I$722,"客",原始数据!S$3:S$722,"=2")</f>
        <v>9</v>
      </c>
      <c r="G66" s="56">
        <f>COUNTIFS(原始数据!$L$3:$L$722,C66,原始数据!I$3:I$722,"主",原始数据!S$3:S$722,"&lt;2")+COUNTIFS(原始数据!$L$3:$L$722,C66,原始数据!I$3:I$722,"客",原始数据!S$3:S$722,"&gt;2")</f>
        <v>4</v>
      </c>
      <c r="H66" s="52">
        <f>COUNTIFS(原始数据!L$3:L$722,C66,原始数据!I$3:I$722,"主",原始数据!S$3:S$722,"5")+COUNTIFS(原始数据!L$3:L$722,C66,原始数据!I$3:I$722,"客",原始数据!S$3:S$722,"0")</f>
        <v>2</v>
      </c>
      <c r="I66" s="56">
        <f>COUNTIFS(原始数据!L$3:L$722,C66,原始数据!I$3:I$722,"主",原始数据!S$3:S$722,"0")+COUNTIFS(原始数据!L$3:L$722,C66,原始数据!I$3:I$722,"客",原始数据!S$3:S$722,"5")</f>
        <v>1</v>
      </c>
      <c r="J66" s="52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38</v>
      </c>
      <c r="K66" s="57">
        <f t="shared" si="12"/>
        <v>2.11111111111111</v>
      </c>
      <c r="L66" s="52">
        <f>SUMIFS(原始数据!S$3:S$722,原始数据!L$3:L$722,C66,原始数据!I$3:I$722,"主")+SUMIFS(原始数据!T$3:T$722,原始数据!L$3:L$722,C66,原始数据!I$3:I$722,"客")</f>
        <v>40</v>
      </c>
      <c r="M66" s="55">
        <f>SUMIFS(原始数据!S$3:S$722,原始数据!L$3:L$722,C66,原始数据!I$3:I$722,"客")+SUMIFS(原始数据!T$3:T$722,原始数据!L$3:L$722,C66,原始数据!I$3:I$722,"主")</f>
        <v>35</v>
      </c>
      <c r="N66" s="57">
        <f t="shared" si="13"/>
        <v>2.22222222222222</v>
      </c>
      <c r="O66" s="57">
        <f t="shared" si="14"/>
        <v>1.14285714285714</v>
      </c>
      <c r="P66" s="50"/>
      <c r="Q66" s="6">
        <v>9</v>
      </c>
      <c r="R66" s="7" t="str">
        <f>各类选项!K10</f>
        <v>WOLVES</v>
      </c>
      <c r="S66" s="7" t="str">
        <f>各类选项!L10</f>
        <v>yeyv</v>
      </c>
      <c r="T66" s="7">
        <f>COUNTIFS(原始数据!$L$3:$L$722,S66)</f>
        <v>0</v>
      </c>
      <c r="U66" s="7">
        <f>COUNTIFS(原始数据!$L$3:$L$722,S66,原始数据!I$3:I$722,"主",原始数据!S$3:S$722,"&gt;2")+COUNTIFS(原始数据!$L$3:$L$722,S66,原始数据!I$3:I$722,"客",原始数据!S$3:S$722,"&lt;2")</f>
        <v>0</v>
      </c>
      <c r="V66" s="12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34">
        <f t="shared" si="15"/>
        <v>0</v>
      </c>
      <c r="X66" s="58">
        <f t="shared" si="16"/>
        <v>0</v>
      </c>
      <c r="Y66" s="7">
        <f>SUMIFS(原始数据!S$3:S$722,原始数据!L$3:L$722,S66,原始数据!I$3:I$722,"主")+SUMIFS(原始数据!T$3:T$722,原始数据!L$3:L$722,S66,原始数据!I$3:I$722,"客")</f>
        <v>0</v>
      </c>
      <c r="Z66" s="7">
        <f>SUMIFS(原始数据!S$3:S$722,原始数据!L$3:L$722,S66,原始数据!I$3:I$722,"客")+SUMIFS(原始数据!T$3:T$722,原始数据!L$3:L$722,S66,原始数据!I$3:I$722,"主")</f>
        <v>0</v>
      </c>
      <c r="AA66" s="34">
        <f t="shared" si="17"/>
        <v>0</v>
      </c>
      <c r="AB66" s="34">
        <f>IF(T66=0,0,SUMIFS(赛后数据!AS$3:AS$722,原始数据!L$3:L$722,S66)/T66)</f>
        <v>0</v>
      </c>
      <c r="AC66" s="34">
        <f t="shared" si="18"/>
        <v>0</v>
      </c>
      <c r="AD66" s="7">
        <f>(COUNTIFS(赛后数据!AV$3:AV$722,S66)+COUNTIFS(赛后数据!AV$3:AV$722,S66))</f>
        <v>0</v>
      </c>
      <c r="AE66" s="7">
        <f t="array" ref="AE66">AF66+SUMPRODUCT((AF$58:AF$97=AF66)*(AH$58:AH$97&gt;AH66))</f>
        <v>18</v>
      </c>
      <c r="AF66" s="7">
        <f t="array" ref="AF66">RANK(AA66,AA$58:AA$97)+SUMPRODUCT((AA$58:AA$97=AA66)*(AC$58:AC$97&gt;AC66))</f>
        <v>17</v>
      </c>
      <c r="AG66" s="7">
        <f t="array" ref="AG66">AF66+SUMPRODUCT((AF$58:AF$97=AF62)*(W$58:W$97&gt;W66))</f>
        <v>18</v>
      </c>
      <c r="AH66" s="7">
        <v>32</v>
      </c>
    </row>
    <row r="67" ht="18.9" customHeight="1" spans="1:34">
      <c r="A67" s="48"/>
      <c r="B67" s="59" t="str">
        <f t="array" ref="B67">INDEX($R$58:$AE$97,MATCH(Q67,$AE$58:$AE$97,0),1)</f>
        <v>WBG</v>
      </c>
      <c r="C67" s="60" t="str">
        <f t="array" ref="C67">INDEX($R$58:$AE$97,MATCH(Q67,$AE$58:$AE$97,0),2)</f>
        <v>n1e</v>
      </c>
      <c r="D67" s="59">
        <f>COUNTIFS(原始数据!$L$3:$L$722,C67)</f>
        <v>5</v>
      </c>
      <c r="E67" s="50">
        <f>COUNTIFS(原始数据!$L$3:$L$722,C67,原始数据!I$3:I$722,"主",原始数据!S$3:S$722,"&gt;2")+COUNTIFS(原始数据!$L$3:$L$722,C67,原始数据!I$3:I$722,"客",原始数据!S$3:S$722,"&lt;2")</f>
        <v>1</v>
      </c>
      <c r="F67" s="50">
        <f>COUNTIFS(原始数据!$L$3:$L$722,C67,原始数据!I$3:I$722,"主",原始数据!S$3:S$722,"=2")+COUNTIFS(原始数据!$L$3:$L$722,C67,原始数据!I$3:I$722,"客",原始数据!S$3:S$722,"=2")</f>
        <v>3</v>
      </c>
      <c r="G67" s="61">
        <f>COUNTIFS(原始数据!$L$3:$L$722,C67,原始数据!I$3:I$722,"主",原始数据!S$3:S$722,"&lt;2")+COUNTIFS(原始数据!$L$3:$L$722,C67,原始数据!I$3:I$722,"客",原始数据!S$3:S$722,"&gt;2")</f>
        <v>1</v>
      </c>
      <c r="H67" s="59">
        <f>COUNTIFS(原始数据!L$3:L$722,C67,原始数据!I$3:I$722,"主",原始数据!S$3:S$722,"5")+COUNTIFS(原始数据!L$3:L$722,C67,原始数据!I$3:I$722,"客",原始数据!S$3:S$722,"0")</f>
        <v>0</v>
      </c>
      <c r="I67" s="61">
        <f>COUNTIFS(原始数据!L$3:L$722,C67,原始数据!I$3:I$722,"主",原始数据!S$3:S$722,"0")+COUNTIFS(原始数据!L$3:L$722,C67,原始数据!I$3:I$722,"客",原始数据!S$3:S$722,"5")</f>
        <v>0</v>
      </c>
      <c r="J67" s="59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10</v>
      </c>
      <c r="K67" s="62">
        <f t="shared" si="12"/>
        <v>2</v>
      </c>
      <c r="L67" s="59">
        <f>SUMIFS(原始数据!S$3:S$722,原始数据!L$3:L$722,C67,原始数据!I$3:I$722,"主")+SUMIFS(原始数据!T$3:T$722,原始数据!L$3:L$722,C67,原始数据!I$3:I$722,"客")</f>
        <v>10</v>
      </c>
      <c r="M67" s="50">
        <f>SUMIFS(原始数据!S$3:S$722,原始数据!L$3:L$722,C67,原始数据!I$3:I$722,"客")+SUMIFS(原始数据!T$3:T$722,原始数据!L$3:L$722,C67,原始数据!I$3:I$722,"主")</f>
        <v>10</v>
      </c>
      <c r="N67" s="62">
        <f t="shared" si="13"/>
        <v>2</v>
      </c>
      <c r="O67" s="62">
        <f t="shared" si="14"/>
        <v>1</v>
      </c>
      <c r="P67" s="50"/>
      <c r="Q67" s="6">
        <v>10</v>
      </c>
      <c r="R67" s="7" t="str">
        <f>各类选项!K11</f>
        <v>GR</v>
      </c>
      <c r="S67" s="7" t="str">
        <f>各类选项!L11</f>
        <v>jin</v>
      </c>
      <c r="T67" s="7">
        <f>COUNTIFS(原始数据!$L$3:$L$722,S67)</f>
        <v>14</v>
      </c>
      <c r="U67" s="7">
        <f>COUNTIFS(原始数据!$L$3:$L$722,S67,原始数据!I$3:I$722,"主",原始数据!S$3:S$722,"&gt;2")+COUNTIFS(原始数据!$L$3:$L$722,S67,原始数据!I$3:I$722,"客",原始数据!S$3:S$722,"&lt;2")</f>
        <v>10</v>
      </c>
      <c r="V67" s="12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42</v>
      </c>
      <c r="W67" s="34">
        <f t="shared" si="15"/>
        <v>3</v>
      </c>
      <c r="X67" s="58">
        <f t="shared" si="16"/>
        <v>3</v>
      </c>
      <c r="Y67" s="7">
        <f>SUMIFS(原始数据!S$3:S$722,原始数据!L$3:L$722,S67,原始数据!I$3:I$722,"主")+SUMIFS(原始数据!T$3:T$722,原始数据!L$3:L$722,S67,原始数据!I$3:I$722,"客")</f>
        <v>47</v>
      </c>
      <c r="Z67" s="7">
        <f>SUMIFS(原始数据!S$3:S$722,原始数据!L$3:L$722,S67,原始数据!I$3:I$722,"客")+SUMIFS(原始数据!T$3:T$722,原始数据!L$3:L$722,S67,原始数据!I$3:I$722,"主")</f>
        <v>14</v>
      </c>
      <c r="AA67" s="34">
        <f t="shared" si="17"/>
        <v>3.35714285714286</v>
      </c>
      <c r="AB67" s="34">
        <f>IF(T67=0,0,SUMIFS(赛后数据!AS$3:AS$722,原始数据!L$3:L$722,S67)/T67)</f>
        <v>0</v>
      </c>
      <c r="AC67" s="34">
        <f t="shared" si="18"/>
        <v>3.35714285714286</v>
      </c>
      <c r="AD67" s="7">
        <f>(COUNTIFS(赛后数据!AV$3:AV$722,S67)+COUNTIFS(赛后数据!AV$3:AV$722,S67))</f>
        <v>0</v>
      </c>
      <c r="AE67" s="7">
        <f t="array" ref="AE67">AF67+SUMPRODUCT((AF$58:AF$97=AF67)*(AH$58:AH$97&gt;AH67))</f>
        <v>2</v>
      </c>
      <c r="AF67" s="7">
        <f t="array" ref="AF67">RANK(AA67,AA$58:AA$97)+SUMPRODUCT((AA$58:AA$97=AA67)*(AC$58:AC$97&gt;AC67))</f>
        <v>2</v>
      </c>
      <c r="AG67" s="7">
        <f t="array" ref="AG67">AF67+SUMPRODUCT((AF$58:AF$97=AF63)*(W$58:W$97&gt;W67))</f>
        <v>2</v>
      </c>
      <c r="AH67" s="7">
        <v>31</v>
      </c>
    </row>
    <row r="68" ht="18.9" customHeight="1" spans="1:34">
      <c r="A68" s="48"/>
      <c r="B68" s="52" t="str">
        <f t="array" ref="B68">INDEX($R$58:$AE$97,MATCH(Q68,$AE$58:$AE$97,0),1)</f>
        <v>FL</v>
      </c>
      <c r="C68" s="53" t="str">
        <f t="array" ref="C68">INDEX($R$58:$AE$97,MATCH(Q68,$AE$58:$AE$97,0),2)</f>
        <v>pipicha</v>
      </c>
      <c r="D68" s="52">
        <f>COUNTIFS(原始数据!$L$3:$L$722,C68)</f>
        <v>1</v>
      </c>
      <c r="E68" s="55">
        <f>COUNTIFS(原始数据!$L$3:$L$722,C68,原始数据!I$3:I$722,"主",原始数据!S$3:S$722,"&gt;2")+COUNTIFS(原始数据!$L$3:$L$722,C68,原始数据!I$3:I$722,"客",原始数据!S$3:S$722,"&lt;2")</f>
        <v>0</v>
      </c>
      <c r="F68" s="55">
        <f>COUNTIFS(原始数据!$L$3:$L$722,C68,原始数据!I$3:I$722,"主",原始数据!S$3:S$722,"=2")+COUNTIFS(原始数据!$L$3:$L$722,C68,原始数据!I$3:I$722,"客",原始数据!S$3:S$722,"=2")</f>
        <v>1</v>
      </c>
      <c r="G68" s="56">
        <f>COUNTIFS(原始数据!$L$3:$L$722,C68,原始数据!I$3:I$722,"主",原始数据!S$3:S$722,"&lt;2")+COUNTIFS(原始数据!$L$3:$L$722,C68,原始数据!I$3:I$722,"客",原始数据!S$3:S$722,"&gt;2")</f>
        <v>0</v>
      </c>
      <c r="H68" s="52">
        <f>COUNTIFS(原始数据!L$3:L$722,C68,原始数据!I$3:I$722,"主",原始数据!S$3:S$722,"5")+COUNTIFS(原始数据!L$3:L$722,C68,原始数据!I$3:I$722,"客",原始数据!S$3:S$722,"0")</f>
        <v>0</v>
      </c>
      <c r="I68" s="56">
        <f>COUNTIFS(原始数据!L$3:L$722,C68,原始数据!I$3:I$722,"主",原始数据!S$3:S$722,"0")+COUNTIFS(原始数据!L$3:L$722,C68,原始数据!I$3:I$722,"客",原始数据!S$3:S$722,"5")</f>
        <v>0</v>
      </c>
      <c r="J68" s="52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2</v>
      </c>
      <c r="K68" s="57">
        <f t="shared" si="12"/>
        <v>2</v>
      </c>
      <c r="L68" s="52">
        <f>SUMIFS(原始数据!S$3:S$722,原始数据!L$3:L$722,C68,原始数据!I$3:I$722,"主")+SUMIFS(原始数据!T$3:T$722,原始数据!L$3:L$722,C68,原始数据!I$3:I$722,"客")</f>
        <v>2</v>
      </c>
      <c r="M68" s="55">
        <f>SUMIFS(原始数据!S$3:S$722,原始数据!L$3:L$722,C68,原始数据!I$3:I$722,"客")+SUMIFS(原始数据!T$3:T$722,原始数据!L$3:L$722,C68,原始数据!I$3:I$722,"主")</f>
        <v>2</v>
      </c>
      <c r="N68" s="57">
        <f t="shared" si="13"/>
        <v>2</v>
      </c>
      <c r="O68" s="57">
        <f t="shared" si="14"/>
        <v>1</v>
      </c>
      <c r="P68" s="50"/>
      <c r="Q68" s="6">
        <v>11</v>
      </c>
      <c r="R68" s="7" t="str">
        <f>各类选项!K12</f>
        <v>GR</v>
      </c>
      <c r="S68" s="7" t="str">
        <f>各类选项!L12</f>
        <v>mlx</v>
      </c>
      <c r="T68" s="7">
        <f>COUNTIFS(原始数据!$L$3:$L$722,S68)</f>
        <v>0</v>
      </c>
      <c r="U68" s="7">
        <f>COUNTIFS(原始数据!$L$3:$L$722,S68,原始数据!I$3:I$722,"主",原始数据!S$3:S$722,"&gt;2")+COUNTIFS(原始数据!$L$3:$L$722,S68,原始数据!I$3:I$722,"客",原始数据!S$3:S$722,"&lt;2")</f>
        <v>0</v>
      </c>
      <c r="V68" s="12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34">
        <f t="shared" si="15"/>
        <v>0</v>
      </c>
      <c r="X68" s="58">
        <f t="shared" si="16"/>
        <v>0</v>
      </c>
      <c r="Y68" s="7">
        <f>SUMIFS(原始数据!S$3:S$722,原始数据!L$3:L$722,S68,原始数据!I$3:I$722,"主")+SUMIFS(原始数据!T$3:T$722,原始数据!L$3:L$722,S68,原始数据!I$3:I$722,"客")</f>
        <v>0</v>
      </c>
      <c r="Z68" s="7">
        <f>SUMIFS(原始数据!S$3:S$722,原始数据!L$3:L$722,S68,原始数据!I$3:I$722,"客")+SUMIFS(原始数据!T$3:T$722,原始数据!L$3:L$722,S68,原始数据!I$3:I$722,"主")</f>
        <v>0</v>
      </c>
      <c r="AA68" s="34">
        <f t="shared" si="17"/>
        <v>0</v>
      </c>
      <c r="AB68" s="34">
        <f>IF(T68=0,0,SUMIFS(赛后数据!AS$3:AS$722,原始数据!L$3:L$722,S68)/T68)</f>
        <v>0</v>
      </c>
      <c r="AC68" s="34">
        <f t="shared" si="18"/>
        <v>0</v>
      </c>
      <c r="AD68" s="7">
        <f>(COUNTIFS(赛后数据!AV$3:AV$722,S68)+COUNTIFS(赛后数据!AV$3:AV$722,S68))</f>
        <v>0</v>
      </c>
      <c r="AE68" s="7">
        <f t="array" ref="AE68">AF68+SUMPRODUCT((AF$58:AF$97=AF68)*(AH$58:AH$97&gt;AH68))</f>
        <v>19</v>
      </c>
      <c r="AF68" s="7">
        <f t="array" ref="AF68">RANK(AA68,AA$58:AA$97)+SUMPRODUCT((AA$58:AA$97=AA68)*(AC$58:AC$97&gt;AC68))</f>
        <v>17</v>
      </c>
      <c r="AG68" s="7">
        <f t="array" ref="AG68">AF68+SUMPRODUCT((AF$58:AF$97=AF64)*(W$58:W$97&gt;W68))</f>
        <v>18</v>
      </c>
      <c r="AH68" s="7">
        <v>30</v>
      </c>
    </row>
    <row r="69" ht="18.9" customHeight="1" spans="1:34">
      <c r="A69" s="48"/>
      <c r="B69" s="59" t="str">
        <f t="array" ref="B69">INDEX($R$58:$AE$97,MATCH(Q69,$AE$58:$AE$97,0),1)</f>
        <v>FL</v>
      </c>
      <c r="C69" s="60" t="str">
        <f t="array" ref="C69">INDEX($R$58:$AE$97,MATCH(Q69,$AE$58:$AE$97,0),2)</f>
        <v>hasha</v>
      </c>
      <c r="D69" s="59">
        <f>COUNTIFS(原始数据!$L$3:$L$722,C69)</f>
        <v>2</v>
      </c>
      <c r="E69" s="50">
        <f>COUNTIFS(原始数据!$L$3:$L$722,C69,原始数据!I$3:I$722,"主",原始数据!S$3:S$722,"&gt;2")+COUNTIFS(原始数据!$L$3:$L$722,C69,原始数据!I$3:I$722,"客",原始数据!S$3:S$722,"&lt;2")</f>
        <v>0</v>
      </c>
      <c r="F69" s="50">
        <f>COUNTIFS(原始数据!$L$3:$L$722,C69,原始数据!I$3:I$722,"主",原始数据!S$3:S$722,"=2")+COUNTIFS(原始数据!$L$3:$L$722,C69,原始数据!I$3:I$722,"客",原始数据!S$3:S$722,"=2")</f>
        <v>2</v>
      </c>
      <c r="G69" s="61">
        <f>COUNTIFS(原始数据!$L$3:$L$722,C69,原始数据!I$3:I$722,"主",原始数据!S$3:S$722,"&lt;2")+COUNTIFS(原始数据!$L$3:$L$722,C69,原始数据!I$3:I$722,"客",原始数据!S$3:S$722,"&gt;2")</f>
        <v>0</v>
      </c>
      <c r="H69" s="59">
        <f>COUNTIFS(原始数据!L$3:L$722,C69,原始数据!I$3:I$722,"主",原始数据!S$3:S$722,"5")+COUNTIFS(原始数据!L$3:L$722,C69,原始数据!I$3:I$722,"客",原始数据!S$3:S$722,"0")</f>
        <v>0</v>
      </c>
      <c r="I69" s="61">
        <f>COUNTIFS(原始数据!L$3:L$722,C69,原始数据!I$3:I$722,"主",原始数据!S$3:S$722,"0")+COUNTIFS(原始数据!L$3:L$722,C69,原始数据!I$3:I$722,"客",原始数据!S$3:S$722,"5")</f>
        <v>0</v>
      </c>
      <c r="J69" s="59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4</v>
      </c>
      <c r="K69" s="62">
        <f t="shared" si="12"/>
        <v>2</v>
      </c>
      <c r="L69" s="59">
        <f>SUMIFS(原始数据!S$3:S$722,原始数据!L$3:L$722,C69,原始数据!I$3:I$722,"主")+SUMIFS(原始数据!T$3:T$722,原始数据!L$3:L$722,C69,原始数据!I$3:I$722,"客")</f>
        <v>4</v>
      </c>
      <c r="M69" s="50">
        <f>SUMIFS(原始数据!S$3:S$722,原始数据!L$3:L$722,C69,原始数据!I$3:I$722,"客")+SUMIFS(原始数据!T$3:T$722,原始数据!L$3:L$722,C69,原始数据!I$3:I$722,"主")</f>
        <v>4</v>
      </c>
      <c r="N69" s="62">
        <f t="shared" si="13"/>
        <v>2</v>
      </c>
      <c r="O69" s="62">
        <f t="shared" si="14"/>
        <v>1</v>
      </c>
      <c r="P69" s="50"/>
      <c r="Q69" s="6">
        <v>12</v>
      </c>
      <c r="R69" s="7" t="str">
        <f>各类选项!K13</f>
        <v>FPX.ZQ</v>
      </c>
      <c r="S69" s="7" t="str">
        <f>各类选项!L13</f>
        <v>dongx</v>
      </c>
      <c r="T69" s="7">
        <f>COUNTIFS(原始数据!$L$3:$L$722,S69)</f>
        <v>18</v>
      </c>
      <c r="U69" s="7">
        <f>COUNTIFS(原始数据!$L$3:$L$722,S69,原始数据!I$3:I$722,"主",原始数据!S$3:S$722,"&gt;2")+COUNTIFS(原始数据!$L$3:$L$722,S69,原始数据!I$3:I$722,"客",原始数据!S$3:S$722,"&lt;2")</f>
        <v>5</v>
      </c>
      <c r="V69" s="12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38</v>
      </c>
      <c r="W69" s="34">
        <f t="shared" si="15"/>
        <v>2.11111111111111</v>
      </c>
      <c r="X69" s="58">
        <f t="shared" si="16"/>
        <v>2.11111111111111</v>
      </c>
      <c r="Y69" s="7">
        <f>SUMIFS(原始数据!S$3:S$722,原始数据!L$3:L$722,S69,原始数据!I$3:I$722,"主")+SUMIFS(原始数据!T$3:T$722,原始数据!L$3:L$722,S69,原始数据!I$3:I$722,"客")</f>
        <v>40</v>
      </c>
      <c r="Z69" s="7">
        <f>SUMIFS(原始数据!S$3:S$722,原始数据!L$3:L$722,S69,原始数据!I$3:I$722,"客")+SUMIFS(原始数据!T$3:T$722,原始数据!L$3:L$722,S69,原始数据!I$3:I$722,"主")</f>
        <v>35</v>
      </c>
      <c r="AA69" s="34">
        <f t="shared" si="17"/>
        <v>2.22222222222222</v>
      </c>
      <c r="AB69" s="34">
        <f>IF(T69=0,0,SUMIFS(赛后数据!AS$3:AS$722,原始数据!L$3:L$722,S69)/T69)</f>
        <v>0</v>
      </c>
      <c r="AC69" s="34">
        <f t="shared" si="18"/>
        <v>1.14285714285714</v>
      </c>
      <c r="AD69" s="7">
        <f>(COUNTIFS(赛后数据!AV$3:AV$722,S69)+COUNTIFS(赛后数据!AV$3:AV$722,S69))</f>
        <v>0</v>
      </c>
      <c r="AE69" s="7">
        <f t="array" ref="AE69">AF69+SUMPRODUCT((AF$58:AF$97=AF69)*(AH$58:AH$97&gt;AH69))</f>
        <v>9</v>
      </c>
      <c r="AF69" s="7">
        <f t="array" ref="AF69">RANK(AA69,AA$58:AA$97)+SUMPRODUCT((AA$58:AA$97=AA69)*(AC$58:AC$97&gt;AC69))</f>
        <v>9</v>
      </c>
      <c r="AG69" s="7">
        <f t="array" ref="AG69">AF69+SUMPRODUCT((AF$58:AF$97=AF65)*(W$58:W$97&gt;W69))</f>
        <v>9</v>
      </c>
      <c r="AH69" s="7">
        <v>29</v>
      </c>
    </row>
    <row r="70" ht="18.9" customHeight="1" spans="1:34">
      <c r="A70" s="48"/>
      <c r="B70" s="52" t="str">
        <f t="array" ref="B70">INDEX($R$58:$AE$97,MATCH(Q70,$AE$58:$AE$97,0),1)</f>
        <v>ZETA</v>
      </c>
      <c r="C70" s="53" t="str">
        <f t="array" ref="C70">INDEX($R$58:$AE$97,MATCH(Q70,$AE$58:$AE$97,0),2)</f>
        <v>mkmldy</v>
      </c>
      <c r="D70" s="52">
        <f>COUNTIFS(原始数据!$L$3:$L$722,C70)</f>
        <v>1</v>
      </c>
      <c r="E70" s="55">
        <f>COUNTIFS(原始数据!$L$3:$L$722,C70,原始数据!I$3:I$722,"主",原始数据!S$3:S$722,"&gt;2")+COUNTIFS(原始数据!$L$3:$L$722,C70,原始数据!I$3:I$722,"客",原始数据!S$3:S$722,"&lt;2")</f>
        <v>0</v>
      </c>
      <c r="F70" s="55">
        <f>COUNTIFS(原始数据!$L$3:$L$722,C70,原始数据!I$3:I$722,"主",原始数据!S$3:S$722,"=2")+COUNTIFS(原始数据!$L$3:$L$722,C70,原始数据!I$3:I$722,"客",原始数据!S$3:S$722,"=2")</f>
        <v>1</v>
      </c>
      <c r="G70" s="56">
        <f>COUNTIFS(原始数据!$L$3:$L$722,C70,原始数据!I$3:I$722,"主",原始数据!S$3:S$722,"&lt;2")+COUNTIFS(原始数据!$L$3:$L$722,C70,原始数据!I$3:I$722,"客",原始数据!S$3:S$722,"&gt;2")</f>
        <v>0</v>
      </c>
      <c r="H70" s="52">
        <f>COUNTIFS(原始数据!L$3:L$722,C70,原始数据!I$3:I$722,"主",原始数据!S$3:S$722,"5")+COUNTIFS(原始数据!L$3:L$722,C70,原始数据!I$3:I$722,"客",原始数据!S$3:S$722,"0")</f>
        <v>0</v>
      </c>
      <c r="I70" s="56">
        <f>COUNTIFS(原始数据!L$3:L$722,C70,原始数据!I$3:I$722,"主",原始数据!S$3:S$722,"0")+COUNTIFS(原始数据!L$3:L$722,C70,原始数据!I$3:I$722,"客",原始数据!S$3:S$722,"5")</f>
        <v>0</v>
      </c>
      <c r="J70" s="52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2</v>
      </c>
      <c r="K70" s="57">
        <f t="shared" si="12"/>
        <v>2</v>
      </c>
      <c r="L70" s="52">
        <f>SUMIFS(原始数据!S$3:S$722,原始数据!L$3:L$722,C70,原始数据!I$3:I$722,"主")+SUMIFS(原始数据!T$3:T$722,原始数据!L$3:L$722,C70,原始数据!I$3:I$722,"客")</f>
        <v>2</v>
      </c>
      <c r="M70" s="55">
        <f>SUMIFS(原始数据!S$3:S$722,原始数据!L$3:L$722,C70,原始数据!I$3:I$722,"客")+SUMIFS(原始数据!T$3:T$722,原始数据!L$3:L$722,C70,原始数据!I$3:I$722,"主")</f>
        <v>2</v>
      </c>
      <c r="N70" s="57">
        <f t="shared" si="13"/>
        <v>2</v>
      </c>
      <c r="O70" s="57">
        <f t="shared" si="14"/>
        <v>1</v>
      </c>
      <c r="P70" s="50"/>
      <c r="Q70" s="6">
        <v>13</v>
      </c>
      <c r="R70" s="7" t="str">
        <f>各类选项!K14</f>
        <v>FL</v>
      </c>
      <c r="S70" s="7" t="str">
        <f>各类选项!L14</f>
        <v>pipicha</v>
      </c>
      <c r="T70" s="7">
        <f>COUNTIFS(原始数据!$L$3:$L$722,S70)</f>
        <v>1</v>
      </c>
      <c r="U70" s="7">
        <f>COUNTIFS(原始数据!$L$3:$L$722,S70,原始数据!I$3:I$722,"主",原始数据!S$3:S$722,"&gt;2")+COUNTIFS(原始数据!$L$3:$L$722,S70,原始数据!I$3:I$722,"客",原始数据!S$3:S$722,"&lt;2")</f>
        <v>0</v>
      </c>
      <c r="V70" s="12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2</v>
      </c>
      <c r="W70" s="34">
        <f t="shared" si="15"/>
        <v>2</v>
      </c>
      <c r="X70" s="58">
        <f t="shared" si="16"/>
        <v>2</v>
      </c>
      <c r="Y70" s="7">
        <f>SUMIFS(原始数据!S$3:S$722,原始数据!L$3:L$722,S70,原始数据!I$3:I$722,"主")+SUMIFS(原始数据!T$3:T$722,原始数据!L$3:L$722,S70,原始数据!I$3:I$722,"客")</f>
        <v>2</v>
      </c>
      <c r="Z70" s="7">
        <f>SUMIFS(原始数据!S$3:S$722,原始数据!L$3:L$722,S70,原始数据!I$3:I$722,"客")+SUMIFS(原始数据!T$3:T$722,原始数据!L$3:L$722,S70,原始数据!I$3:I$722,"主")</f>
        <v>2</v>
      </c>
      <c r="AA70" s="34">
        <f t="shared" si="17"/>
        <v>2</v>
      </c>
      <c r="AB70" s="34">
        <f>IF(T70=0,0,SUMIFS(赛后数据!AS$3:AS$722,原始数据!L$3:L$722,S70)/T70)</f>
        <v>0</v>
      </c>
      <c r="AC70" s="34">
        <f t="shared" si="18"/>
        <v>1</v>
      </c>
      <c r="AD70" s="7">
        <f>(COUNTIFS(赛后数据!AV$3:AV$722,S70)+COUNTIFS(赛后数据!AV$3:AV$722,S70))</f>
        <v>0</v>
      </c>
      <c r="AE70" s="7">
        <f t="array" ref="AE70">AF70+SUMPRODUCT((AF$58:AF$97=AF70)*(AH$58:AH$97&gt;AH70))</f>
        <v>11</v>
      </c>
      <c r="AF70" s="7">
        <f t="array" ref="AF70">RANK(AA70,AA$58:AA$97)+SUMPRODUCT((AA$58:AA$97=AA70)*(AC$58:AC$97&gt;AC70))</f>
        <v>10</v>
      </c>
      <c r="AG70" s="7">
        <f t="array" ref="AG70">AF70+SUMPRODUCT((AF$58:AF$97=AF66)*(W$58:W$97&gt;W70))</f>
        <v>10</v>
      </c>
      <c r="AH70" s="7">
        <v>28</v>
      </c>
    </row>
    <row r="71" ht="18.9" customHeight="1" spans="1:34">
      <c r="A71" s="48"/>
      <c r="B71" s="59" t="str">
        <f t="array" ref="B71">INDEX($R$58:$AE$97,MATCH(Q71,$AE$58:$AE$97,0),1)</f>
        <v>WOLVES</v>
      </c>
      <c r="C71" s="60" t="str">
        <f t="array" ref="C71">INDEX($R$58:$AE$97,MATCH(Q71,$AE$58:$AE$97,0),2)</f>
        <v>choai</v>
      </c>
      <c r="D71" s="59">
        <f>COUNTIFS(原始数据!$L$3:$L$722,C71)</f>
        <v>2</v>
      </c>
      <c r="E71" s="50">
        <f>COUNTIFS(原始数据!$L$3:$L$722,C71,原始数据!I$3:I$722,"主",原始数据!S$3:S$722,"&gt;2")+COUNTIFS(原始数据!$L$3:$L$722,C71,原始数据!I$3:I$722,"客",原始数据!S$3:S$722,"&lt;2")</f>
        <v>0</v>
      </c>
      <c r="F71" s="50">
        <f>COUNTIFS(原始数据!$L$3:$L$722,C71,原始数据!I$3:I$722,"主",原始数据!S$3:S$722,"=2")+COUNTIFS(原始数据!$L$3:$L$722,C71,原始数据!I$3:I$722,"客",原始数据!S$3:S$722,"=2")</f>
        <v>1</v>
      </c>
      <c r="G71" s="61">
        <f>COUNTIFS(原始数据!$L$3:$L$722,C71,原始数据!I$3:I$722,"主",原始数据!S$3:S$722,"&lt;2")+COUNTIFS(原始数据!$L$3:$L$722,C71,原始数据!I$3:I$722,"客",原始数据!S$3:S$722,"&gt;2")</f>
        <v>1</v>
      </c>
      <c r="H71" s="59">
        <f>COUNTIFS(原始数据!L$3:L$722,C71,原始数据!I$3:I$722,"主",原始数据!S$3:S$722,"5")+COUNTIFS(原始数据!L$3:L$722,C71,原始数据!I$3:I$722,"客",原始数据!S$3:S$722,"0")</f>
        <v>0</v>
      </c>
      <c r="I71" s="61">
        <f>COUNTIFS(原始数据!L$3:L$722,C71,原始数据!I$3:I$722,"主",原始数据!S$3:S$722,"0")+COUNTIFS(原始数据!L$3:L$722,C71,原始数据!I$3:I$722,"客",原始数据!S$3:S$722,"5")</f>
        <v>0</v>
      </c>
      <c r="J71" s="59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3</v>
      </c>
      <c r="K71" s="62">
        <f t="shared" si="12"/>
        <v>1.5</v>
      </c>
      <c r="L71" s="59">
        <f>SUMIFS(原始数据!S$3:S$722,原始数据!L$3:L$722,C71,原始数据!I$3:I$722,"主")+SUMIFS(原始数据!T$3:T$722,原始数据!L$3:L$722,C71,原始数据!I$3:I$722,"客")</f>
        <v>3</v>
      </c>
      <c r="M71" s="50">
        <f>SUMIFS(原始数据!S$3:S$722,原始数据!L$3:L$722,C71,原始数据!I$3:I$722,"客")+SUMIFS(原始数据!T$3:T$722,原始数据!L$3:L$722,C71,原始数据!I$3:I$722,"主")</f>
        <v>5</v>
      </c>
      <c r="N71" s="62">
        <f t="shared" si="13"/>
        <v>1.5</v>
      </c>
      <c r="O71" s="62">
        <f t="shared" si="14"/>
        <v>0.6</v>
      </c>
      <c r="P71" s="50"/>
      <c r="Q71" s="6">
        <v>14</v>
      </c>
      <c r="R71" s="7" t="str">
        <f>各类选项!K15</f>
        <v>FL</v>
      </c>
      <c r="S71" s="7" t="str">
        <f>各类选项!L15</f>
        <v>hasha</v>
      </c>
      <c r="T71" s="7">
        <f>COUNTIFS(原始数据!$L$3:$L$722,S71)</f>
        <v>2</v>
      </c>
      <c r="U71" s="7">
        <f>COUNTIFS(原始数据!$L$3:$L$722,S71,原始数据!I$3:I$722,"主",原始数据!S$3:S$722,"&gt;2")+COUNTIFS(原始数据!$L$3:$L$722,S71,原始数据!I$3:I$722,"客",原始数据!S$3:S$722,"&lt;2")</f>
        <v>0</v>
      </c>
      <c r="V71" s="12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4</v>
      </c>
      <c r="W71" s="34">
        <f t="shared" si="15"/>
        <v>2</v>
      </c>
      <c r="X71" s="58">
        <f t="shared" si="16"/>
        <v>2</v>
      </c>
      <c r="Y71" s="7">
        <f>SUMIFS(原始数据!S$3:S$722,原始数据!L$3:L$722,S71,原始数据!I$3:I$722,"主")+SUMIFS(原始数据!T$3:T$722,原始数据!L$3:L$722,S71,原始数据!I$3:I$722,"客")</f>
        <v>4</v>
      </c>
      <c r="Z71" s="7">
        <f>SUMIFS(原始数据!S$3:S$722,原始数据!L$3:L$722,S71,原始数据!I$3:I$722,"客")+SUMIFS(原始数据!T$3:T$722,原始数据!L$3:L$722,S71,原始数据!I$3:I$722,"主")</f>
        <v>4</v>
      </c>
      <c r="AA71" s="34">
        <f t="shared" si="17"/>
        <v>2</v>
      </c>
      <c r="AB71" s="34">
        <f>IF(T71=0,0,SUMIFS(赛后数据!AS$3:AS$722,原始数据!L$3:L$722,S71)/T71)</f>
        <v>0</v>
      </c>
      <c r="AC71" s="34">
        <f t="shared" si="18"/>
        <v>1</v>
      </c>
      <c r="AD71" s="7">
        <f>(COUNTIFS(赛后数据!AV$3:AV$722,S71)+COUNTIFS(赛后数据!AV$3:AV$722,S71))</f>
        <v>0</v>
      </c>
      <c r="AE71" s="7">
        <f t="array" ref="AE71">AF71+SUMPRODUCT((AF$58:AF$97=AF71)*(AH$58:AH$97&gt;AH71))</f>
        <v>12</v>
      </c>
      <c r="AF71" s="7">
        <f t="array" ref="AF71">RANK(AA71,AA$58:AA$97)+SUMPRODUCT((AA$58:AA$97=AA71)*(AC$58:AC$97&gt;AC71))</f>
        <v>10</v>
      </c>
      <c r="AG71" s="7">
        <f t="array" ref="AG71">AF71+SUMPRODUCT((AF$58:AF$97=AF67)*(W$58:W$97&gt;W71))</f>
        <v>11</v>
      </c>
      <c r="AH71" s="7">
        <v>27</v>
      </c>
    </row>
    <row r="72" ht="18.9" customHeight="1" spans="1:34">
      <c r="A72" s="48"/>
      <c r="B72" s="52" t="str">
        <f t="array" ref="B72">INDEX($R$58:$AE$97,MATCH(Q72,$AE$58:$AE$97,0),1)</f>
        <v>ACT</v>
      </c>
      <c r="C72" s="53" t="str">
        <f t="array" ref="C72">INDEX($R$58:$AE$97,MATCH(Q72,$AE$58:$AE$97,0),2)</f>
        <v>zz9</v>
      </c>
      <c r="D72" s="52">
        <f>COUNTIFS(原始数据!$L$3:$L$722,C72)</f>
        <v>3</v>
      </c>
      <c r="E72" s="55">
        <f>COUNTIFS(原始数据!$L$3:$L$722,C72,原始数据!I$3:I$722,"主",原始数据!S$3:S$722,"&gt;2")+COUNTIFS(原始数据!$L$3:$L$722,C72,原始数据!I$3:I$722,"客",原始数据!S$3:S$722,"&lt;2")</f>
        <v>0</v>
      </c>
      <c r="F72" s="55">
        <f>COUNTIFS(原始数据!$L$3:$L$722,C72,原始数据!I$3:I$722,"主",原始数据!S$3:S$722,"=2")+COUNTIFS(原始数据!$L$3:$L$722,C72,原始数据!I$3:I$722,"客",原始数据!S$3:S$722,"=2")</f>
        <v>2</v>
      </c>
      <c r="G72" s="56">
        <f>COUNTIFS(原始数据!$L$3:$L$722,C72,原始数据!I$3:I$722,"主",原始数据!S$3:S$722,"&lt;2")+COUNTIFS(原始数据!$L$3:$L$722,C72,原始数据!I$3:I$722,"客",原始数据!S$3:S$722,"&gt;2")</f>
        <v>1</v>
      </c>
      <c r="H72" s="52">
        <f>COUNTIFS(原始数据!L$3:L$722,C72,原始数据!I$3:I$722,"主",原始数据!S$3:S$722,"5")+COUNTIFS(原始数据!L$3:L$722,C72,原始数据!I$3:I$722,"客",原始数据!S$3:S$722,"0")</f>
        <v>0</v>
      </c>
      <c r="I72" s="56">
        <f>COUNTIFS(原始数据!L$3:L$722,C72,原始数据!I$3:I$722,"主",原始数据!S$3:S$722,"0")+COUNTIFS(原始数据!L$3:L$722,C72,原始数据!I$3:I$722,"客",原始数据!S$3:S$722,"5")</f>
        <v>1</v>
      </c>
      <c r="J72" s="52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4</v>
      </c>
      <c r="K72" s="57">
        <f t="shared" si="12"/>
        <v>1.33333333333333</v>
      </c>
      <c r="L72" s="52">
        <f>SUMIFS(原始数据!S$3:S$722,原始数据!L$3:L$722,C72,原始数据!I$3:I$722,"主")+SUMIFS(原始数据!T$3:T$722,原始数据!L$3:L$722,C72,原始数据!I$3:I$722,"客")</f>
        <v>4</v>
      </c>
      <c r="M72" s="55">
        <f>SUMIFS(原始数据!S$3:S$722,原始数据!L$3:L$722,C72,原始数据!I$3:I$722,"客")+SUMIFS(原始数据!T$3:T$722,原始数据!L$3:L$722,C72,原始数据!I$3:I$722,"主")</f>
        <v>9</v>
      </c>
      <c r="N72" s="57">
        <f t="shared" si="13"/>
        <v>1.33333333333333</v>
      </c>
      <c r="O72" s="57">
        <f t="shared" si="14"/>
        <v>0.444444444444444</v>
      </c>
      <c r="P72" s="50"/>
      <c r="Q72" s="6">
        <v>15</v>
      </c>
      <c r="R72" s="7" t="str">
        <f>各类选项!K16</f>
        <v>ACT</v>
      </c>
      <c r="S72" s="7" t="str">
        <f>各类选项!L16</f>
        <v>moonlight</v>
      </c>
      <c r="T72" s="7">
        <f>COUNTIFS(原始数据!$L$3:$L$722,S72)</f>
        <v>0</v>
      </c>
      <c r="U72" s="7">
        <f>COUNTIFS(原始数据!$L$3:$L$722,S72,原始数据!I$3:I$722,"主",原始数据!S$3:S$722,"&gt;2")+COUNTIFS(原始数据!$L$3:$L$722,S72,原始数据!I$3:I$722,"客",原始数据!S$3:S$722,"&lt;2")</f>
        <v>0</v>
      </c>
      <c r="V72" s="12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34">
        <f t="shared" si="15"/>
        <v>0</v>
      </c>
      <c r="X72" s="58">
        <f t="shared" si="16"/>
        <v>0</v>
      </c>
      <c r="Y72" s="7">
        <f>SUMIFS(原始数据!S$3:S$722,原始数据!L$3:L$722,S72,原始数据!I$3:I$722,"主")+SUMIFS(原始数据!T$3:T$722,原始数据!L$3:L$722,S72,原始数据!I$3:I$722,"客")</f>
        <v>0</v>
      </c>
      <c r="Z72" s="7">
        <f>SUMIFS(原始数据!S$3:S$722,原始数据!L$3:L$722,S72,原始数据!I$3:I$722,"客")+SUMIFS(原始数据!T$3:T$722,原始数据!L$3:L$722,S72,原始数据!I$3:I$722,"主")</f>
        <v>0</v>
      </c>
      <c r="AA72" s="34">
        <f t="shared" si="17"/>
        <v>0</v>
      </c>
      <c r="AB72" s="34">
        <f>IF(T72=0,0,SUMIFS(赛后数据!AS$3:AS$722,原始数据!L$3:L$722,S72)/T72)</f>
        <v>0</v>
      </c>
      <c r="AC72" s="34">
        <f t="shared" si="18"/>
        <v>0</v>
      </c>
      <c r="AD72" s="7">
        <f>(COUNTIFS(赛后数据!AV$3:AV$722,S72)+COUNTIFS(赛后数据!AV$3:AV$722,S72))</f>
        <v>0</v>
      </c>
      <c r="AE72" s="7">
        <f t="array" ref="AE72">AF72+SUMPRODUCT((AF$58:AF$97=AF72)*(AH$58:AH$97&gt;AH72))</f>
        <v>20</v>
      </c>
      <c r="AF72" s="7">
        <f t="array" ref="AF72">RANK(AA72,AA$58:AA$97)+SUMPRODUCT((AA$58:AA$97=AA72)*(AC$58:AC$97&gt;AC72))</f>
        <v>17</v>
      </c>
      <c r="AG72" s="7">
        <f t="array" ref="AG72">AF72+SUMPRODUCT((AF$58:AF$97=AF68)*(W$58:W$97&gt;W72))</f>
        <v>17</v>
      </c>
      <c r="AH72" s="7">
        <v>26</v>
      </c>
    </row>
    <row r="73" ht="18.9" customHeight="1" spans="1:34">
      <c r="A73" s="48"/>
      <c r="B73" s="59" t="str">
        <f t="array" ref="B73">INDEX($R$58:$AE$97,MATCH(Q73,$AE$58:$AE$97,0),1)</f>
        <v>AXIZ</v>
      </c>
      <c r="C73" s="60" t="str">
        <f t="array" ref="C73">INDEX($R$58:$AE$97,MATCH(Q73,$AE$58:$AE$97,0),2)</f>
        <v>kakaka</v>
      </c>
      <c r="D73" s="59">
        <f>COUNTIFS(原始数据!$L$3:$L$722,C73)</f>
        <v>1</v>
      </c>
      <c r="E73" s="50">
        <f>COUNTIFS(原始数据!$L$3:$L$722,C73,原始数据!I$3:I$722,"主",原始数据!S$3:S$722,"&gt;2")+COUNTIFS(原始数据!$L$3:$L$722,C73,原始数据!I$3:I$722,"客",原始数据!S$3:S$722,"&lt;2")</f>
        <v>0</v>
      </c>
      <c r="F73" s="50">
        <f>COUNTIFS(原始数据!$L$3:$L$722,C73,原始数据!I$3:I$722,"主",原始数据!S$3:S$722,"=2")+COUNTIFS(原始数据!$L$3:$L$722,C73,原始数据!I$3:I$722,"客",原始数据!S$3:S$722,"=2")</f>
        <v>0</v>
      </c>
      <c r="G73" s="61">
        <f>COUNTIFS(原始数据!$L$3:$L$722,C73,原始数据!I$3:I$722,"主",原始数据!S$3:S$722,"&lt;2")+COUNTIFS(原始数据!$L$3:$L$722,C73,原始数据!I$3:I$722,"客",原始数据!S$3:S$722,"&gt;2")</f>
        <v>1</v>
      </c>
      <c r="H73" s="59">
        <f>COUNTIFS(原始数据!L$3:L$722,C73,原始数据!I$3:I$722,"主",原始数据!S$3:S$722,"5")+COUNTIFS(原始数据!L$3:L$722,C73,原始数据!I$3:I$722,"客",原始数据!S$3:S$722,"0")</f>
        <v>0</v>
      </c>
      <c r="I73" s="61">
        <f>COUNTIFS(原始数据!L$3:L$722,C73,原始数据!I$3:I$722,"主",原始数据!S$3:S$722,"0")+COUNTIFS(原始数据!L$3:L$722,C73,原始数据!I$3:I$722,"客",原始数据!S$3:S$722,"5")</f>
        <v>0</v>
      </c>
      <c r="J73" s="59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</v>
      </c>
      <c r="K73" s="62">
        <f t="shared" si="12"/>
        <v>1</v>
      </c>
      <c r="L73" s="59">
        <f>SUMIFS(原始数据!S$3:S$722,原始数据!L$3:L$722,C73,原始数据!I$3:I$722,"主")+SUMIFS(原始数据!T$3:T$722,原始数据!L$3:L$722,C73,原始数据!I$3:I$722,"客")</f>
        <v>1</v>
      </c>
      <c r="M73" s="50">
        <f>SUMIFS(原始数据!S$3:S$722,原始数据!L$3:L$722,C73,原始数据!I$3:I$722,"客")+SUMIFS(原始数据!T$3:T$722,原始数据!L$3:L$722,C73,原始数据!I$3:I$722,"主")</f>
        <v>3</v>
      </c>
      <c r="N73" s="62">
        <f t="shared" si="13"/>
        <v>1</v>
      </c>
      <c r="O73" s="62">
        <f t="shared" si="14"/>
        <v>0.333333333333333</v>
      </c>
      <c r="P73" s="50"/>
      <c r="Q73" s="6">
        <v>16</v>
      </c>
      <c r="R73" s="7" t="str">
        <f>各类选项!K17</f>
        <v>ACT</v>
      </c>
      <c r="S73" s="7" t="str">
        <f>各类选项!L17</f>
        <v>zz9</v>
      </c>
      <c r="T73" s="7">
        <f>COUNTIFS(原始数据!$L$3:$L$722,S73)</f>
        <v>3</v>
      </c>
      <c r="U73" s="7">
        <f>COUNTIFS(原始数据!$L$3:$L$722,S73,原始数据!I$3:I$722,"主",原始数据!S$3:S$722,"&gt;2")+COUNTIFS(原始数据!$L$3:$L$722,S73,原始数据!I$3:I$722,"客",原始数据!S$3:S$722,"&lt;2")</f>
        <v>0</v>
      </c>
      <c r="V73" s="12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4</v>
      </c>
      <c r="W73" s="34">
        <f t="shared" si="15"/>
        <v>1.33333333333333</v>
      </c>
      <c r="X73" s="58">
        <f t="shared" si="16"/>
        <v>1.33333333333333</v>
      </c>
      <c r="Y73" s="7">
        <f>SUMIFS(原始数据!S$3:S$722,原始数据!L$3:L$722,S73,原始数据!I$3:I$722,"主")+SUMIFS(原始数据!T$3:T$722,原始数据!L$3:L$722,S73,原始数据!I$3:I$722,"客")</f>
        <v>4</v>
      </c>
      <c r="Z73" s="7">
        <f>SUMIFS(原始数据!S$3:S$722,原始数据!L$3:L$722,S73,原始数据!I$3:I$722,"客")+SUMIFS(原始数据!T$3:T$722,原始数据!L$3:L$722,S73,原始数据!I$3:I$722,"主")</f>
        <v>9</v>
      </c>
      <c r="AA73" s="34">
        <f t="shared" si="17"/>
        <v>1.33333333333333</v>
      </c>
      <c r="AB73" s="34">
        <f>IF(T73=0,0,SUMIFS(赛后数据!AS$3:AS$722,原始数据!L$3:L$722,S73)/T73)</f>
        <v>0</v>
      </c>
      <c r="AC73" s="34">
        <f t="shared" si="18"/>
        <v>0.444444444444444</v>
      </c>
      <c r="AD73" s="7">
        <f>(COUNTIFS(赛后数据!AV$3:AV$722,S73)+COUNTIFS(赛后数据!AV$3:AV$722,S73))</f>
        <v>0</v>
      </c>
      <c r="AE73" s="7">
        <f t="array" ref="AE73">AF73+SUMPRODUCT((AF$58:AF$97=AF73)*(AH$58:AH$97&gt;AH73))</f>
        <v>15</v>
      </c>
      <c r="AF73" s="7">
        <f t="array" ref="AF73">RANK(AA73,AA$58:AA$97)+SUMPRODUCT((AA$58:AA$97=AA73)*(AC$58:AC$97&gt;AC73))</f>
        <v>15</v>
      </c>
      <c r="AG73" s="7">
        <f t="array" ref="AG73">AF73+SUMPRODUCT((AF$58:AF$97=AF69)*(W$58:W$97&gt;W73))</f>
        <v>16</v>
      </c>
      <c r="AH73" s="7">
        <v>25</v>
      </c>
    </row>
    <row r="74" ht="18.9" customHeight="1" spans="1:34">
      <c r="A74" s="48"/>
      <c r="B74" s="52" t="str">
        <f t="array" ref="B74">INDEX($R$58:$AE$97,MATCH(Q74,$AE$58:$AE$97,0),1)</f>
        <v>WBG</v>
      </c>
      <c r="C74" s="53" t="str">
        <f t="array" ref="C74">INDEX($R$58:$AE$97,MATCH(Q74,$AE$58:$AE$97,0),2)</f>
        <v>wu</v>
      </c>
      <c r="D74" s="52">
        <f>COUNTIFS(原始数据!$L$3:$L$722,C74)</f>
        <v>0</v>
      </c>
      <c r="E74" s="55">
        <f>COUNTIFS(原始数据!$L$3:$L$722,C74,原始数据!I$3:I$722,"主",原始数据!S$3:S$722,"&gt;2")+COUNTIFS(原始数据!$L$3:$L$722,C74,原始数据!I$3:I$722,"客",原始数据!S$3:S$722,"&lt;2")</f>
        <v>0</v>
      </c>
      <c r="F74" s="55">
        <f>COUNTIFS(原始数据!$L$3:$L$722,C74,原始数据!I$3:I$722,"主",原始数据!S$3:S$722,"=2")+COUNTIFS(原始数据!$L$3:$L$722,C74,原始数据!I$3:I$722,"客",原始数据!S$3:S$722,"=2")</f>
        <v>0</v>
      </c>
      <c r="G74" s="56">
        <f>COUNTIFS(原始数据!$L$3:$L$722,C74,原始数据!I$3:I$722,"主",原始数据!S$3:S$722,"&lt;2")+COUNTIFS(原始数据!$L$3:$L$722,C74,原始数据!I$3:I$722,"客",原始数据!S$3:S$722,"&gt;2")</f>
        <v>0</v>
      </c>
      <c r="H74" s="52">
        <f>COUNTIFS(原始数据!L$3:L$722,C74,原始数据!I$3:I$722,"主",原始数据!S$3:S$722,"5")+COUNTIFS(原始数据!L$3:L$722,C74,原始数据!I$3:I$722,"客",原始数据!S$3:S$722,"0")</f>
        <v>0</v>
      </c>
      <c r="I74" s="56">
        <f>COUNTIFS(原始数据!L$3:L$722,C74,原始数据!I$3:I$722,"主",原始数据!S$3:S$722,"0")+COUNTIFS(原始数据!L$3:L$722,C74,原始数据!I$3:I$722,"客",原始数据!S$3:S$722,"5")</f>
        <v>0</v>
      </c>
      <c r="J74" s="52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t="shared" si="12"/>
        <v>0</v>
      </c>
      <c r="L74" s="52">
        <f>SUMIFS(原始数据!S$3:S$722,原始数据!L$3:L$722,C74,原始数据!I$3:I$722,"主")+SUMIFS(原始数据!T$3:T$722,原始数据!L$3:L$722,C74,原始数据!I$3:I$722,"客")</f>
        <v>0</v>
      </c>
      <c r="M74" s="55">
        <f>SUMIFS(原始数据!S$3:S$722,原始数据!L$3:L$722,C74,原始数据!I$3:I$722,"客")+SUMIFS(原始数据!T$3:T$722,原始数据!L$3:L$722,C74,原始数据!I$3:I$722,"主")</f>
        <v>0</v>
      </c>
      <c r="N74" s="57">
        <f t="shared" si="13"/>
        <v>0</v>
      </c>
      <c r="O74" s="57">
        <f t="shared" si="14"/>
        <v>0</v>
      </c>
      <c r="P74" s="50"/>
      <c r="Q74" s="6">
        <v>17</v>
      </c>
      <c r="R74" s="7" t="str">
        <f>各类选项!K18</f>
        <v>MRC</v>
      </c>
      <c r="S74" s="7" t="str">
        <f>各类选项!L18</f>
        <v>bailu</v>
      </c>
      <c r="T74" s="7">
        <f>COUNTIFS(原始数据!$L$3:$L$722,S74)</f>
        <v>12</v>
      </c>
      <c r="U74" s="7">
        <f>COUNTIFS(原始数据!$L$3:$L$722,S74,原始数据!I$3:I$722,"主",原始数据!S$3:S$722,"&gt;2")+COUNTIFS(原始数据!$L$3:$L$722,S74,原始数据!I$3:I$722,"客",原始数据!S$3:S$722,"&lt;2")</f>
        <v>8</v>
      </c>
      <c r="V74" s="12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36</v>
      </c>
      <c r="W74" s="34">
        <f t="shared" si="15"/>
        <v>3</v>
      </c>
      <c r="X74" s="58">
        <f t="shared" si="16"/>
        <v>3</v>
      </c>
      <c r="Y74" s="7">
        <f>SUMIFS(原始数据!S$3:S$722,原始数据!L$3:L$722,S74,原始数据!I$3:I$722,"主")+SUMIFS(原始数据!T$3:T$722,原始数据!L$3:L$722,S74,原始数据!I$3:I$722,"客")</f>
        <v>41</v>
      </c>
      <c r="Z74" s="7">
        <f>SUMIFS(原始数据!S$3:S$722,原始数据!L$3:L$722,S74,原始数据!I$3:I$722,"客")+SUMIFS(原始数据!T$3:T$722,原始数据!L$3:L$722,S74,原始数据!I$3:I$722,"主")</f>
        <v>12</v>
      </c>
      <c r="AA74" s="34">
        <f t="shared" si="17"/>
        <v>3.41666666666667</v>
      </c>
      <c r="AB74" s="34">
        <f>IF(T74=0,0,SUMIFS(赛后数据!AS$3:AS$722,原始数据!L$3:L$722,S74)/T74)</f>
        <v>0</v>
      </c>
      <c r="AC74" s="34">
        <f t="shared" si="18"/>
        <v>3.41666666666667</v>
      </c>
      <c r="AD74" s="7">
        <f>(COUNTIFS(赛后数据!AV$3:AV$722,S74)+COUNTIFS(赛后数据!AV$3:AV$722,S74))</f>
        <v>0</v>
      </c>
      <c r="AE74" s="7">
        <f t="array" ref="AE74">AF74+SUMPRODUCT((AF$58:AF$97=AF74)*(AH$58:AH$97&gt;AH74))</f>
        <v>1</v>
      </c>
      <c r="AF74" s="7">
        <f t="array" ref="AF74">RANK(AA74,AA$58:AA$97)+SUMPRODUCT((AA$58:AA$97=AA74)*(AC$58:AC$97&gt;AC74))</f>
        <v>1</v>
      </c>
      <c r="AG74" s="7">
        <f t="array" ref="AG74">AF74+SUMPRODUCT((AF$58:AF$97=AF70)*(W$58:W$97&gt;W74))</f>
        <v>1</v>
      </c>
      <c r="AH74" s="7">
        <v>24</v>
      </c>
    </row>
    <row r="75" ht="18.9" customHeight="1" spans="1:34">
      <c r="A75" s="48"/>
      <c r="B75" s="59" t="str">
        <f t="array" ref="B75">INDEX($R$58:$AE$97,MATCH(Q75,$AE$58:$AE$97,0),1)</f>
        <v>WOLVES</v>
      </c>
      <c r="C75" s="60" t="str">
        <f t="array" ref="C75">INDEX($R$58:$AE$97,MATCH(Q75,$AE$58:$AE$97,0),2)</f>
        <v>yeyv</v>
      </c>
      <c r="D75" s="59">
        <f>COUNTIFS(原始数据!$L$3:$L$722,C75)</f>
        <v>0</v>
      </c>
      <c r="E75" s="50">
        <f>COUNTIFS(原始数据!$L$3:$L$722,C75,原始数据!I$3:I$722,"主",原始数据!S$3:S$722,"&gt;2")+COUNTIFS(原始数据!$L$3:$L$722,C75,原始数据!I$3:I$722,"客",原始数据!S$3:S$722,"&lt;2")</f>
        <v>0</v>
      </c>
      <c r="F75" s="50">
        <f>COUNTIFS(原始数据!$L$3:$L$722,C75,原始数据!I$3:I$722,"主",原始数据!S$3:S$722,"=2")+COUNTIFS(原始数据!$L$3:$L$722,C75,原始数据!I$3:I$722,"客",原始数据!S$3:S$722,"=2")</f>
        <v>0</v>
      </c>
      <c r="G75" s="61">
        <f>COUNTIFS(原始数据!$L$3:$L$722,C75,原始数据!I$3:I$722,"主",原始数据!S$3:S$722,"&lt;2")+COUNTIFS(原始数据!$L$3:$L$722,C75,原始数据!I$3:I$722,"客",原始数据!S$3:S$722,"&gt;2")</f>
        <v>0</v>
      </c>
      <c r="H75" s="59">
        <f>COUNTIFS(原始数据!L$3:L$722,C75,原始数据!I$3:I$722,"主",原始数据!S$3:S$722,"5")+COUNTIFS(原始数据!L$3:L$722,C75,原始数据!I$3:I$722,"客",原始数据!S$3:S$722,"0")</f>
        <v>0</v>
      </c>
      <c r="I75" s="61">
        <f>COUNTIFS(原始数据!L$3:L$722,C75,原始数据!I$3:I$722,"主",原始数据!S$3:S$722,"0")+COUNTIFS(原始数据!L$3:L$722,C75,原始数据!I$3:I$722,"客",原始数据!S$3:S$722,"5")</f>
        <v>0</v>
      </c>
      <c r="J75" s="59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t="shared" si="12"/>
        <v>0</v>
      </c>
      <c r="L75" s="59">
        <f>SUMIFS(原始数据!S$3:S$722,原始数据!L$3:L$722,C75,原始数据!I$3:I$722,"主")+SUMIFS(原始数据!T$3:T$722,原始数据!L$3:L$722,C75,原始数据!I$3:I$722,"客")</f>
        <v>0</v>
      </c>
      <c r="M75" s="50">
        <f>SUMIFS(原始数据!S$3:S$722,原始数据!L$3:L$722,C75,原始数据!I$3:I$722,"客")+SUMIFS(原始数据!T$3:T$722,原始数据!L$3:L$722,C75,原始数据!I$3:I$722,"主")</f>
        <v>0</v>
      </c>
      <c r="N75" s="62">
        <f t="shared" si="13"/>
        <v>0</v>
      </c>
      <c r="O75" s="62">
        <f t="shared" si="14"/>
        <v>0</v>
      </c>
      <c r="P75" s="50"/>
      <c r="Q75" s="6">
        <v>18</v>
      </c>
      <c r="R75" s="7" t="str">
        <f>各类选项!K19</f>
        <v>MRC</v>
      </c>
      <c r="S75" s="7" t="str">
        <f>各类选项!L19</f>
        <v>xc</v>
      </c>
      <c r="T75" s="7">
        <f>COUNTIFS(原始数据!$L$3:$L$722,S75)</f>
        <v>0</v>
      </c>
      <c r="U75" s="7">
        <f>COUNTIFS(原始数据!$L$3:$L$722,S75,原始数据!I$3:I$722,"主",原始数据!S$3:S$722,"&gt;2")+COUNTIFS(原始数据!$L$3:$L$722,S75,原始数据!I$3:I$722,"客",原始数据!S$3:S$722,"&lt;2")</f>
        <v>0</v>
      </c>
      <c r="V75" s="12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t="shared" si="15"/>
        <v>0</v>
      </c>
      <c r="X75" s="58">
        <f t="shared" si="16"/>
        <v>0</v>
      </c>
      <c r="Y75" s="7">
        <f>SUMIFS(原始数据!S$3:S$722,原始数据!L$3:L$722,S75,原始数据!I$3:I$722,"主")+SUMIFS(原始数据!T$3:T$722,原始数据!L$3:L$722,S75,原始数据!I$3:I$722,"客")</f>
        <v>0</v>
      </c>
      <c r="Z75" s="7">
        <f>SUMIFS(原始数据!S$3:S$722,原始数据!L$3:L$722,S75,原始数据!I$3:I$722,"客")+SUMIFS(原始数据!T$3:T$722,原始数据!L$3:L$722,S75,原始数据!I$3:I$722,"主")</f>
        <v>0</v>
      </c>
      <c r="AA75" s="34">
        <f t="shared" ref="AA75:AA97" si="19">IF(T75=0,0,Y75/T75)</f>
        <v>0</v>
      </c>
      <c r="AB75" s="34">
        <f>IF(T75=0,0,SUMIFS(赛后数据!AS$3:AS$722,原始数据!L$3:L$722,S75)/T75)</f>
        <v>0</v>
      </c>
      <c r="AC75" s="34">
        <f t="shared" si="18"/>
        <v>0</v>
      </c>
      <c r="AD75" s="7">
        <f>(COUNTIFS(赛后数据!AV$3:AV$722,S75)+COUNTIFS(赛后数据!AV$3:AV$722,S75))</f>
        <v>0</v>
      </c>
      <c r="AE75" s="7">
        <f t="array" ref="AE75">AF75+SUMPRODUCT((AF$58:AF$97=AF75)*(AH$58:AH$97&gt;AH75))</f>
        <v>21</v>
      </c>
      <c r="AF75" s="7">
        <f t="array" ref="AF75">RANK(AA75,AA$58:AA$97)+SUMPRODUCT((AA$58:AA$97=AA75)*(AC$58:AC$97&gt;AC75))</f>
        <v>17</v>
      </c>
      <c r="AG75" s="7">
        <f t="array" ref="AG75">AF75+SUMPRODUCT((AF$58:AF$97=AF71)*(W$58:W$97&gt;W75))</f>
        <v>21</v>
      </c>
      <c r="AH75" s="7">
        <v>23</v>
      </c>
    </row>
    <row r="76" ht="18.9" customHeight="1" spans="1:34">
      <c r="A76" s="48"/>
      <c r="B76" s="52" t="str">
        <f t="array" ref="B76">INDEX($R$58:$AE$97,MATCH(Q76,$AE$58:$AE$97,0),1)</f>
        <v>GR</v>
      </c>
      <c r="C76" s="53" t="str">
        <f t="array" ref="C76">INDEX($R$58:$AE$97,MATCH(Q76,$AE$58:$AE$97,0),2)</f>
        <v>mlx</v>
      </c>
      <c r="D76" s="52">
        <f>COUNTIFS(原始数据!$L$3:$L$722,C76)</f>
        <v>0</v>
      </c>
      <c r="E76" s="55">
        <f>COUNTIFS(原始数据!$L$3:$L$722,C76,原始数据!I$3:I$722,"主",原始数据!S$3:S$722,"&gt;2")+COUNTIFS(原始数据!$L$3:$L$722,C76,原始数据!I$3:I$722,"客",原始数据!S$3:S$722,"&lt;2")</f>
        <v>0</v>
      </c>
      <c r="F76" s="55">
        <f>COUNTIFS(原始数据!$L$3:$L$722,C76,原始数据!I$3:I$722,"主",原始数据!S$3:S$722,"=2")+COUNTIFS(原始数据!$L$3:$L$722,C76,原始数据!I$3:I$722,"客",原始数据!S$3:S$722,"=2")</f>
        <v>0</v>
      </c>
      <c r="G76" s="56">
        <f>COUNTIFS(原始数据!$L$3:$L$722,C76,原始数据!I$3:I$722,"主",原始数据!S$3:S$722,"&lt;2")+COUNTIFS(原始数据!$L$3:$L$722,C76,原始数据!I$3:I$722,"客",原始数据!S$3:S$722,"&gt;2")</f>
        <v>0</v>
      </c>
      <c r="H76" s="52">
        <f>COUNTIFS(原始数据!L$3:L$722,C76,原始数据!I$3:I$722,"主",原始数据!S$3:S$722,"5")+COUNTIFS(原始数据!L$3:L$722,C76,原始数据!I$3:I$722,"客",原始数据!S$3:S$722,"0")</f>
        <v>0</v>
      </c>
      <c r="I76" s="56">
        <f>COUNTIFS(原始数据!L$3:L$722,C76,原始数据!I$3:I$722,"主",原始数据!S$3:S$722,"0")+COUNTIFS(原始数据!L$3:L$722,C76,原始数据!I$3:I$722,"客",原始数据!S$3:S$722,"5")</f>
        <v>0</v>
      </c>
      <c r="J76" s="52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t="shared" si="12"/>
        <v>0</v>
      </c>
      <c r="L76" s="52">
        <f>SUMIFS(原始数据!S$3:S$722,原始数据!L$3:L$722,C76,原始数据!I$3:I$722,"主")+SUMIFS(原始数据!T$3:T$722,原始数据!L$3:L$722,C76,原始数据!I$3:I$722,"客")</f>
        <v>0</v>
      </c>
      <c r="M76" s="55">
        <f>SUMIFS(原始数据!S$3:S$722,原始数据!L$3:L$722,C76,原始数据!I$3:I$722,"客")+SUMIFS(原始数据!T$3:T$722,原始数据!L$3:L$722,C76,原始数据!I$3:I$722,"主")</f>
        <v>0</v>
      </c>
      <c r="N76" s="57">
        <f t="shared" si="13"/>
        <v>0</v>
      </c>
      <c r="O76" s="57">
        <f t="shared" si="14"/>
        <v>0</v>
      </c>
      <c r="P76" s="50"/>
      <c r="Q76" s="6">
        <v>19</v>
      </c>
      <c r="R76" s="7" t="str">
        <f>各类选项!K20</f>
        <v>B4U</v>
      </c>
      <c r="S76" s="7" t="str">
        <f>各类选项!L20</f>
        <v>anton</v>
      </c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0</v>
      </c>
      <c r="AE76" s="7">
        <f t="array" ref="AE76">AF76+SUMPRODUCT((AF$58:AF$97=AF76)*(AH$58:AH$97&gt;AH76))</f>
        <v>22</v>
      </c>
      <c r="AF76" s="7">
        <f t="array" ref="AF76">RANK(AA76,AA$58:AA$97)+SUMPRODUCT((AA$58:AA$97=AA76)*(AC$58:AC$97&gt;AC76))</f>
        <v>17</v>
      </c>
      <c r="AG76" s="7">
        <f t="array" ref="AG76">AF76+SUMPRODUCT((AF$58:AF$97=AF72)*(W$58:W$97&gt;W76))</f>
        <v>17</v>
      </c>
      <c r="AH76" s="7">
        <v>22</v>
      </c>
    </row>
    <row r="77" ht="18.9" customHeight="1" spans="1:34">
      <c r="A77" s="48"/>
      <c r="B77" s="59" t="str">
        <f t="array" ref="B77">INDEX($R$58:$AE$97,MATCH(Q77,$AE$58:$AE$97,0),1)</f>
        <v>ACT</v>
      </c>
      <c r="C77" s="60" t="str">
        <f t="array" ref="C77">INDEX($R$58:$AE$97,MATCH(Q77,$AE$58:$AE$97,0),2)</f>
        <v>moonlight</v>
      </c>
      <c r="D77" s="59">
        <f>COUNTIFS(原始数据!$L$3:$L$722,C77)</f>
        <v>0</v>
      </c>
      <c r="E77" s="50">
        <f>COUNTIFS(原始数据!$L$3:$L$722,C77,原始数据!I$3:I$722,"主",原始数据!S$3:S$722,"&gt;2")+COUNTIFS(原始数据!$L$3:$L$722,C77,原始数据!I$3:I$722,"客",原始数据!S$3:S$722,"&lt;2")</f>
        <v>0</v>
      </c>
      <c r="F77" s="50">
        <f>COUNTIFS(原始数据!$L$3:$L$722,C77,原始数据!I$3:I$722,"主",原始数据!S$3:S$722,"=2")+COUNTIFS(原始数据!$L$3:$L$722,C77,原始数据!I$3:I$722,"客",原始数据!S$3:S$722,"=2")</f>
        <v>0</v>
      </c>
      <c r="G77" s="61">
        <f>COUNTIFS(原始数据!$L$3:$L$722,C77,原始数据!I$3:I$722,"主",原始数据!S$3:S$722,"&lt;2")+COUNTIFS(原始数据!$L$3:$L$722,C77,原始数据!I$3:I$722,"客",原始数据!S$3:S$722,"&gt;2")</f>
        <v>0</v>
      </c>
      <c r="H77" s="59">
        <f>COUNTIFS(原始数据!L$3:L$722,C77,原始数据!I$3:I$722,"主",原始数据!S$3:S$722,"5")+COUNTIFS(原始数据!L$3:L$722,C77,原始数据!I$3:I$722,"客",原始数据!S$3:S$722,"0")</f>
        <v>0</v>
      </c>
      <c r="I77" s="61">
        <f>COUNTIFS(原始数据!L$3:L$722,C77,原始数据!I$3:I$722,"主",原始数据!S$3:S$722,"0")+COUNTIFS(原始数据!L$3:L$722,C77,原始数据!I$3:I$722,"客",原始数据!S$3:S$722,"5")</f>
        <v>0</v>
      </c>
      <c r="J77" s="59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t="shared" si="12"/>
        <v>0</v>
      </c>
      <c r="L77" s="59">
        <f>SUMIFS(原始数据!S$3:S$722,原始数据!L$3:L$722,C77,原始数据!I$3:I$722,"主")+SUMIFS(原始数据!T$3:T$722,原始数据!L$3:L$722,C77,原始数据!I$3:I$722,"客")</f>
        <v>0</v>
      </c>
      <c r="M77" s="50">
        <f>SUMIFS(原始数据!S$3:S$722,原始数据!L$3:L$722,C77,原始数据!I$3:I$722,"客")+SUMIFS(原始数据!T$3:T$722,原始数据!L$3:L$722,C77,原始数据!I$3:I$722,"主")</f>
        <v>0</v>
      </c>
      <c r="N77" s="62">
        <f t="shared" si="13"/>
        <v>0</v>
      </c>
      <c r="O77" s="62">
        <f t="shared" si="14"/>
        <v>0</v>
      </c>
      <c r="P77" s="50"/>
      <c r="Q77" s="6">
        <v>20</v>
      </c>
      <c r="R77" s="7" t="str">
        <f>各类选项!K21</f>
        <v>B4U</v>
      </c>
      <c r="S77" s="7" t="str">
        <f>各类选项!L21</f>
        <v>sprintzer</v>
      </c>
      <c r="T77" s="7">
        <f>COUNTIFS(原始数据!$L$3:$L$722,S77)</f>
        <v>3</v>
      </c>
      <c r="U77" s="7">
        <f>COUNTIFS(原始数据!$L$3:$L$722,S77,原始数据!I$3:I$722,"主",原始数据!S$3:S$722,"&gt;2")+COUNTIFS(原始数据!$L$3:$L$722,S77,原始数据!I$3:I$722,"客",原始数据!S$3:S$722,"&lt;2")</f>
        <v>1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7</v>
      </c>
      <c r="W77" s="34">
        <f t="shared" si="15"/>
        <v>2.33333333333333</v>
      </c>
      <c r="X77" s="58">
        <f t="shared" si="16"/>
        <v>2.33333333333333</v>
      </c>
      <c r="Y77" s="7">
        <f>SUMIFS(原始数据!S$3:S$722,原始数据!L$3:L$722,S77,原始数据!I$3:I$722,"主")+SUMIFS(原始数据!T$3:T$722,原始数据!L$3:L$722,S77,原始数据!I$3:I$722,"客")</f>
        <v>7</v>
      </c>
      <c r="Z77" s="7">
        <f>SUMIFS(原始数据!S$3:S$722,原始数据!L$3:L$722,S77,原始数据!I$3:I$722,"客")+SUMIFS(原始数据!T$3:T$722,原始数据!L$3:L$722,S77,原始数据!I$3:I$722,"主")</f>
        <v>5</v>
      </c>
      <c r="AA77" s="34">
        <f t="shared" si="19"/>
        <v>2.33333333333333</v>
      </c>
      <c r="AB77" s="34">
        <f>IF(T77=0,0,SUMIFS(赛后数据!AS$3:AS$722,原始数据!L$3:L$722,S77)/T77)</f>
        <v>0</v>
      </c>
      <c r="AC77" s="34">
        <f t="shared" si="18"/>
        <v>1.4</v>
      </c>
      <c r="AD77" s="7">
        <f>(COUNTIFS(赛后数据!AV$3:AV$722,S77)+COUNTIFS(赛后数据!AV$3:AV$722,S77))</f>
        <v>0</v>
      </c>
      <c r="AE77" s="7">
        <f t="array" ref="AE77">AF77+SUMPRODUCT((AF$58:AF$97=AF77)*(AH$58:AH$97&gt;AH77))</f>
        <v>8</v>
      </c>
      <c r="AF77" s="7">
        <f t="array" ref="AF77">RANK(AA77,AA$58:AA$97)+SUMPRODUCT((AA$58:AA$97=AA77)*(AC$58:AC$97&gt;AC77))</f>
        <v>8</v>
      </c>
      <c r="AG77" s="7">
        <f t="array" ref="AG77">AF77+SUMPRODUCT((AF$58:AF$97=AF73)*(W$58:W$97&gt;W77))</f>
        <v>8</v>
      </c>
      <c r="AH77" s="7">
        <v>21</v>
      </c>
    </row>
    <row r="78" ht="18.9" customHeight="1" spans="1:34">
      <c r="A78" s="48"/>
      <c r="B78" s="52" t="str">
        <f t="array" ref="B78">INDEX($R$58:$AE$97,MATCH(Q78,$AE$58:$AE$97,0),1)</f>
        <v>MRC</v>
      </c>
      <c r="C78" s="53" t="str">
        <f t="array" ref="C78">INDEX($R$58:$AE$97,MATCH(Q78,$AE$58:$AE$97,0),2)</f>
        <v>xc</v>
      </c>
      <c r="D78" s="52">
        <f>COUNTIFS(原始数据!$L$3:$L$722,C78)</f>
        <v>0</v>
      </c>
      <c r="E78" s="55">
        <f>COUNTIFS(原始数据!$L$3:$L$722,C78,原始数据!I$3:I$722,"主",原始数据!S$3:S$722,"&gt;2")+COUNTIFS(原始数据!$L$3:$L$722,C78,原始数据!I$3:I$722,"客",原始数据!S$3:S$722,"&lt;2")</f>
        <v>0</v>
      </c>
      <c r="F78" s="55">
        <f>COUNTIFS(原始数据!$L$3:$L$722,C78,原始数据!I$3:I$722,"主",原始数据!S$3:S$722,"=2")+COUNTIFS(原始数据!$L$3:$L$722,C78,原始数据!I$3:I$722,"客",原始数据!S$3:S$722,"=2")</f>
        <v>0</v>
      </c>
      <c r="G78" s="56">
        <f>COUNTIFS(原始数据!$L$3:$L$722,C78,原始数据!I$3:I$722,"主",原始数据!S$3:S$722,"&lt;2")+COUNTIFS(原始数据!$L$3:$L$722,C78,原始数据!I$3:I$722,"客",原始数据!S$3:S$722,"&gt;2")</f>
        <v>0</v>
      </c>
      <c r="H78" s="52">
        <f>COUNTIFS(原始数据!L$3:L$722,C78,原始数据!I$3:I$722,"主",原始数据!S$3:S$722,"5")+COUNTIFS(原始数据!L$3:L$722,C78,原始数据!I$3:I$722,"客",原始数据!S$3:S$722,"0")</f>
        <v>0</v>
      </c>
      <c r="I78" s="56">
        <f>COUNTIFS(原始数据!L$3:L$722,C78,原始数据!I$3:I$722,"主",原始数据!S$3:S$722,"0")+COUNTIFS(原始数据!L$3:L$722,C78,原始数据!I$3:I$722,"客",原始数据!S$3:S$722,"5")</f>
        <v>0</v>
      </c>
      <c r="J78" s="52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t="shared" si="12"/>
        <v>0</v>
      </c>
      <c r="L78" s="52">
        <f>SUMIFS(原始数据!S$3:S$722,原始数据!L$3:L$722,C78,原始数据!I$3:I$722,"主")+SUMIFS(原始数据!T$3:T$722,原始数据!L$3:L$722,C78,原始数据!I$3:I$722,"客")</f>
        <v>0</v>
      </c>
      <c r="M78" s="55">
        <f>SUMIFS(原始数据!S$3:S$722,原始数据!L$3:L$722,C78,原始数据!I$3:I$722,"客")+SUMIFS(原始数据!T$3:T$722,原始数据!L$3:L$722,C78,原始数据!I$3:I$722,"主")</f>
        <v>0</v>
      </c>
      <c r="N78" s="57">
        <f t="shared" si="13"/>
        <v>0</v>
      </c>
      <c r="O78" s="57">
        <f t="shared" si="14"/>
        <v>0</v>
      </c>
      <c r="P78" s="50"/>
      <c r="Q78" s="6">
        <v>21</v>
      </c>
      <c r="R78" s="7" t="str">
        <f>各类选项!K22</f>
        <v>ZETA</v>
      </c>
      <c r="S78" s="7" t="str">
        <f>各类选项!L22</f>
        <v>mkmldy</v>
      </c>
      <c r="T78" s="7">
        <f>COUNTIFS(原始数据!$L$3:$L$722,S78)</f>
        <v>1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2</v>
      </c>
      <c r="W78" s="34">
        <f t="shared" si="15"/>
        <v>2</v>
      </c>
      <c r="X78" s="58">
        <f t="shared" si="16"/>
        <v>2</v>
      </c>
      <c r="Y78" s="7">
        <f>SUMIFS(原始数据!S$3:S$722,原始数据!L$3:L$722,S78,原始数据!I$3:I$722,"主")+SUMIFS(原始数据!T$3:T$722,原始数据!L$3:L$722,S78,原始数据!I$3:I$722,"客")</f>
        <v>2</v>
      </c>
      <c r="Z78" s="7">
        <f>SUMIFS(原始数据!S$3:S$722,原始数据!L$3:L$722,S78,原始数据!I$3:I$722,"客")+SUMIFS(原始数据!T$3:T$722,原始数据!L$3:L$722,S78,原始数据!I$3:I$722,"主")</f>
        <v>2</v>
      </c>
      <c r="AA78" s="34">
        <f t="shared" si="19"/>
        <v>2</v>
      </c>
      <c r="AB78" s="34">
        <f>IF(T78=0,0,SUMIFS(赛后数据!AS$3:AS$722,原始数据!L$3:L$722,S78)/T78)</f>
        <v>0</v>
      </c>
      <c r="AC78" s="34">
        <f t="shared" si="18"/>
        <v>1</v>
      </c>
      <c r="AD78" s="7">
        <f>(COUNTIFS(赛后数据!AV$3:AV$722,S78)+COUNTIFS(赛后数据!AV$3:AV$722,S78))</f>
        <v>0</v>
      </c>
      <c r="AE78" s="7">
        <f t="array" ref="AE78">AF78+SUMPRODUCT((AF$58:AF$97=AF78)*(AH$58:AH$97&gt;AH78))</f>
        <v>13</v>
      </c>
      <c r="AF78" s="7">
        <f t="array" ref="AF78">RANK(AA78,AA$58:AA$97)+SUMPRODUCT((AA$58:AA$97=AA78)*(AC$58:AC$97&gt;AC78))</f>
        <v>10</v>
      </c>
      <c r="AG78" s="7">
        <f t="array" ref="AG78">AF78+SUMPRODUCT((AF$58:AF$97=AF74)*(W$58:W$97&gt;W78))</f>
        <v>11</v>
      </c>
      <c r="AH78" s="7">
        <v>20</v>
      </c>
    </row>
    <row r="79" ht="18.9" customHeight="1" spans="1:34">
      <c r="A79" s="48"/>
      <c r="B79" s="59" t="str">
        <f t="array" ref="B79">INDEX($R$58:$AE$97,MATCH(Q79,$AE$58:$AE$97,0),1)</f>
        <v>B4U</v>
      </c>
      <c r="C79" s="60" t="str">
        <f t="array" ref="C79">INDEX($R$58:$AE$97,MATCH(Q79,$AE$58:$AE$97,0),2)</f>
        <v>anton</v>
      </c>
      <c r="D79" s="59">
        <f>COUNTIFS(原始数据!$L$3:$L$722,C79)</f>
        <v>0</v>
      </c>
      <c r="E79" s="50">
        <f>COUNTIFS(原始数据!$L$3:$L$722,C79,原始数据!I$3:I$722,"主",原始数据!S$3:S$722,"&gt;2")+COUNTIFS(原始数据!$L$3:$L$722,C79,原始数据!I$3:I$722,"客",原始数据!S$3:S$722,"&lt;2")</f>
        <v>0</v>
      </c>
      <c r="F79" s="50">
        <f>COUNTIFS(原始数据!$L$3:$L$722,C79,原始数据!I$3:I$722,"主",原始数据!S$3:S$722,"=2")+COUNTIFS(原始数据!$L$3:$L$722,C79,原始数据!I$3:I$722,"客",原始数据!S$3:S$722,"=2")</f>
        <v>0</v>
      </c>
      <c r="G79" s="61">
        <f>COUNTIFS(原始数据!$L$3:$L$722,C79,原始数据!I$3:I$722,"主",原始数据!S$3:S$722,"&lt;2")+COUNTIFS(原始数据!$L$3:$L$722,C79,原始数据!I$3:I$722,"客",原始数据!S$3:S$722,"&gt;2")</f>
        <v>0</v>
      </c>
      <c r="H79" s="59">
        <f>COUNTIFS(原始数据!L$3:L$722,C79,原始数据!I$3:I$722,"主",原始数据!S$3:S$722,"5")+COUNTIFS(原始数据!L$3:L$722,C79,原始数据!I$3:I$722,"客",原始数据!S$3:S$722,"0")</f>
        <v>0</v>
      </c>
      <c r="I79" s="61">
        <f>COUNTIFS(原始数据!L$3:L$722,C79,原始数据!I$3:I$722,"主",原始数据!S$3:S$722,"0")+COUNTIFS(原始数据!L$3:L$722,C79,原始数据!I$3:I$722,"客",原始数据!S$3:S$722,"5")</f>
        <v>0</v>
      </c>
      <c r="J79" s="59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t="shared" si="12"/>
        <v>0</v>
      </c>
      <c r="L79" s="59">
        <f>SUMIFS(原始数据!S$3:S$722,原始数据!L$3:L$722,C79,原始数据!I$3:I$722,"主")+SUMIFS(原始数据!T$3:T$722,原始数据!L$3:L$722,C79,原始数据!I$3:I$722,"客")</f>
        <v>0</v>
      </c>
      <c r="M79" s="50">
        <f>SUMIFS(原始数据!S$3:S$722,原始数据!L$3:L$722,C79,原始数据!I$3:I$722,"客")+SUMIFS(原始数据!T$3:T$722,原始数据!L$3:L$722,C79,原始数据!I$3:I$722,"主")</f>
        <v>0</v>
      </c>
      <c r="N79" s="62">
        <f t="shared" si="13"/>
        <v>0</v>
      </c>
      <c r="O79" s="62">
        <f t="shared" si="14"/>
        <v>0</v>
      </c>
      <c r="P79" s="50"/>
      <c r="Q79" s="6">
        <v>22</v>
      </c>
      <c r="R79" s="7" t="str">
        <f>各类选项!K23</f>
        <v>ZETA</v>
      </c>
      <c r="S79" s="7" t="str">
        <f>各类选项!L23</f>
        <v>peter</v>
      </c>
      <c r="T79" s="7">
        <f>COUNTIFS(原始数据!$L$3:$L$722,S79)</f>
        <v>2</v>
      </c>
      <c r="U79" s="7">
        <f>COUNTIFS(原始数据!$L$3:$L$722,S79,原始数据!I$3:I$722,"主",原始数据!S$3:S$722,"&gt;2")+COUNTIFS(原始数据!$L$3:$L$722,S79,原始数据!I$3:I$722,"客",原始数据!S$3:S$722,"&lt;2")</f>
        <v>1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5</v>
      </c>
      <c r="W79" s="34">
        <f t="shared" si="15"/>
        <v>2.5</v>
      </c>
      <c r="X79" s="58">
        <f t="shared" si="16"/>
        <v>2.5</v>
      </c>
      <c r="Y79" s="7">
        <f>SUMIFS(原始数据!S$3:S$722,原始数据!L$3:L$722,S79,原始数据!I$3:I$722,"主")+SUMIFS(原始数据!T$3:T$722,原始数据!L$3:L$722,S79,原始数据!I$3:I$722,"客")</f>
        <v>5</v>
      </c>
      <c r="Z79" s="7">
        <f>SUMIFS(原始数据!S$3:S$722,原始数据!L$3:L$722,S79,原始数据!I$3:I$722,"客")+SUMIFS(原始数据!T$3:T$722,原始数据!L$3:L$722,S79,原始数据!I$3:I$722,"主")</f>
        <v>3</v>
      </c>
      <c r="AA79" s="34">
        <f t="shared" si="19"/>
        <v>2.5</v>
      </c>
      <c r="AB79" s="34">
        <f>IF(T79=0,0,SUMIFS(赛后数据!AS$3:AS$722,原始数据!L$3:L$722,S79)/T79)</f>
        <v>0</v>
      </c>
      <c r="AC79" s="34">
        <f t="shared" si="18"/>
        <v>1.66666666666667</v>
      </c>
      <c r="AD79" s="7">
        <f>(COUNTIFS(赛后数据!AV$3:AV$722,S79)+COUNTIFS(赛后数据!AV$3:AV$722,S79))</f>
        <v>0</v>
      </c>
      <c r="AE79" s="7">
        <f t="array" ref="AE79">AF79+SUMPRODUCT((AF$58:AF$97=AF79)*(AH$58:AH$97&gt;AH79))</f>
        <v>6</v>
      </c>
      <c r="AF79" s="7">
        <f t="array" ref="AF79">RANK(AA79,AA$58:AA$97)+SUMPRODUCT((AA$58:AA$97=AA79)*(AC$58:AC$97&gt;AC79))</f>
        <v>6</v>
      </c>
      <c r="AG79" s="7">
        <f t="array" ref="AG79">AF79+SUMPRODUCT((AF$58:AF$97=AF75)*(W$58:W$97&gt;W79))</f>
        <v>6</v>
      </c>
      <c r="AH79" s="7">
        <v>19</v>
      </c>
    </row>
    <row r="80" ht="18.9" customHeight="1" spans="1:34">
      <c r="A80" s="48"/>
      <c r="B80" s="52">
        <f t="array" ref="B80">INDEX($R$58:$AE$97,MATCH(Q80,$AE$58:$AE$97,0),1)</f>
        <v>0</v>
      </c>
      <c r="C80" s="53">
        <f t="array" ref="C80">INDEX($R$58:$AE$97,MATCH(Q80,$AE$58:$AE$97,0),2)</f>
        <v>0</v>
      </c>
      <c r="D80" s="52">
        <f>COUNTIFS(原始数据!$L$3:$L$722,C80)</f>
        <v>0</v>
      </c>
      <c r="E80" s="55">
        <f>COUNTIFS(原始数据!$L$3:$L$722,C80,原始数据!I$3:I$722,"主",原始数据!S$3:S$722,"&gt;2")+COUNTIFS(原始数据!$L$3:$L$722,C80,原始数据!I$3:I$722,"客",原始数据!S$3:S$722,"&lt;2")</f>
        <v>0</v>
      </c>
      <c r="F80" s="55">
        <f>COUNTIFS(原始数据!$L$3:$L$722,C80,原始数据!I$3:I$722,"主",原始数据!S$3:S$722,"=2")+COUNTIFS(原始数据!$L$3:$L$722,C80,原始数据!I$3:I$722,"客",原始数据!S$3:S$722,"=2")</f>
        <v>0</v>
      </c>
      <c r="G80" s="56">
        <f>COUNTIFS(原始数据!$L$3:$L$722,C80,原始数据!I$3:I$722,"主",原始数据!S$3:S$722,"&lt;2")+COUNTIFS(原始数据!$L$3:$L$722,C80,原始数据!I$3:I$722,"客",原始数据!S$3:S$722,"&gt;2")</f>
        <v>0</v>
      </c>
      <c r="H80" s="52">
        <f>COUNTIFS(原始数据!L$3:L$722,C80,原始数据!I$3:I$722,"主",原始数据!S$3:S$722,"5")+COUNTIFS(原始数据!L$3:L$722,C80,原始数据!I$3:I$722,"客",原始数据!S$3:S$722,"0")</f>
        <v>0</v>
      </c>
      <c r="I80" s="56">
        <f>COUNTIFS(原始数据!L$3:L$722,C80,原始数据!I$3:I$722,"主",原始数据!S$3:S$722,"0")+COUNTIFS(原始数据!L$3:L$722,C80,原始数据!I$3:I$722,"客",原始数据!S$3:S$722,"5")</f>
        <v>0</v>
      </c>
      <c r="J80" s="52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t="shared" si="12"/>
        <v>0</v>
      </c>
      <c r="L80" s="52">
        <f>SUMIFS(原始数据!S$3:S$722,原始数据!L$3:L$722,C80,原始数据!I$3:I$722,"主")+SUMIFS(原始数据!T$3:T$722,原始数据!L$3:L$722,C80,原始数据!I$3:I$722,"客")</f>
        <v>0</v>
      </c>
      <c r="M80" s="55">
        <f>SUMIFS(原始数据!S$3:S$722,原始数据!L$3:L$722,C80,原始数据!I$3:I$722,"客")+SUMIFS(原始数据!T$3:T$722,原始数据!L$3:L$722,C80,原始数据!I$3:I$722,"主")</f>
        <v>0</v>
      </c>
      <c r="N80" s="57">
        <f t="shared" si="13"/>
        <v>0</v>
      </c>
      <c r="O80" s="57">
        <f t="shared" si="14"/>
        <v>0</v>
      </c>
      <c r="P80" s="50"/>
      <c r="Q80" s="6">
        <v>23</v>
      </c>
      <c r="R80" s="7">
        <f>各类选项!K24</f>
        <v>0</v>
      </c>
      <c r="S80" s="7">
        <f>各类选项!L24</f>
        <v>0</v>
      </c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12</v>
      </c>
      <c r="AE80" s="7">
        <f t="array" ref="AE80">AF80+SUMPRODUCT((AF$58:AF$97=AF80)*(AH$58:AH$97&gt;AH80))</f>
        <v>23</v>
      </c>
      <c r="AF80" s="7">
        <f t="array" ref="AF80">RANK(AA80,AA$58:AA$97)+SUMPRODUCT((AA$58:AA$97=AA80)*(AC$58:AC$97&gt;AC80))</f>
        <v>17</v>
      </c>
      <c r="AG80" s="7">
        <f t="array" ref="AG80">AF80+SUMPRODUCT((AF$58:AF$97=AF76)*(W$58:W$97&gt;W80))</f>
        <v>17</v>
      </c>
      <c r="AH80" s="7">
        <v>18</v>
      </c>
    </row>
    <row r="81" ht="18.9" customHeight="1" spans="1:34">
      <c r="A81" s="48"/>
      <c r="B81" s="59">
        <f t="array" ref="B81">INDEX($R$58:$AE$97,MATCH(Q81,$AE$58:$AE$97,0),1)</f>
        <v>0</v>
      </c>
      <c r="C81" s="60">
        <f t="array" ref="C81">INDEX($R$58:$AE$97,MATCH(Q81,$AE$58:$AE$97,0),2)</f>
        <v>0</v>
      </c>
      <c r="D81" s="59">
        <f>COUNTIFS(原始数据!$L$3:$L$722,C81)</f>
        <v>0</v>
      </c>
      <c r="E81" s="50">
        <f>COUNTIFS(原始数据!$L$3:$L$722,C81,原始数据!I$3:I$722,"主",原始数据!S$3:S$722,"&gt;2")+COUNTIFS(原始数据!$L$3:$L$722,C81,原始数据!I$3:I$722,"客",原始数据!S$3:S$722,"&lt;2")</f>
        <v>0</v>
      </c>
      <c r="F81" s="50">
        <f>COUNTIFS(原始数据!$L$3:$L$722,C81,原始数据!I$3:I$722,"主",原始数据!S$3:S$722,"=2")+COUNTIFS(原始数据!$L$3:$L$722,C81,原始数据!I$3:I$722,"客",原始数据!S$3:S$722,"=2")</f>
        <v>0</v>
      </c>
      <c r="G81" s="61">
        <f>COUNTIFS(原始数据!$L$3:$L$722,C81,原始数据!I$3:I$722,"主",原始数据!S$3:S$722,"&lt;2")+COUNTIFS(原始数据!$L$3:$L$722,C81,原始数据!I$3:I$722,"客",原始数据!S$3:S$722,"&gt;2")</f>
        <v>0</v>
      </c>
      <c r="H81" s="59">
        <f>COUNTIFS(原始数据!L$3:L$722,C81,原始数据!I$3:I$722,"主",原始数据!S$3:S$722,"5")+COUNTIFS(原始数据!L$3:L$722,C81,原始数据!I$3:I$722,"客",原始数据!S$3:S$722,"0")</f>
        <v>0</v>
      </c>
      <c r="I81" s="61">
        <f>COUNTIFS(原始数据!L$3:L$722,C81,原始数据!I$3:I$722,"主",原始数据!S$3:S$722,"0")+COUNTIFS(原始数据!L$3:L$722,C81,原始数据!I$3:I$722,"客",原始数据!S$3:S$722,"5")</f>
        <v>0</v>
      </c>
      <c r="J81" s="59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t="shared" si="12"/>
        <v>0</v>
      </c>
      <c r="L81" s="59">
        <f>SUMIFS(原始数据!S$3:S$722,原始数据!L$3:L$722,C81,原始数据!I$3:I$722,"主")+SUMIFS(原始数据!T$3:T$722,原始数据!L$3:L$722,C81,原始数据!I$3:I$722,"客")</f>
        <v>0</v>
      </c>
      <c r="M81" s="50">
        <f>SUMIFS(原始数据!S$3:S$722,原始数据!L$3:L$722,C81,原始数据!I$3:I$722,"客")+SUMIFS(原始数据!T$3:T$722,原始数据!L$3:L$722,C81,原始数据!I$3:I$722,"主")</f>
        <v>0</v>
      </c>
      <c r="N81" s="62">
        <f t="shared" si="13"/>
        <v>0</v>
      </c>
      <c r="O81" s="62">
        <f t="shared" si="14"/>
        <v>0</v>
      </c>
      <c r="P81" s="50"/>
      <c r="Q81" s="6">
        <v>24</v>
      </c>
      <c r="R81" s="7">
        <f>各类选项!K25</f>
        <v>0</v>
      </c>
      <c r="S81" s="7">
        <f>各类选项!L25</f>
        <v>0</v>
      </c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12</v>
      </c>
      <c r="AE81" s="7">
        <f t="array" ref="AE81">AF81+SUMPRODUCT((AF$58:AF$97=AF81)*(AH$58:AH$97&gt;AH81))</f>
        <v>24</v>
      </c>
      <c r="AF81" s="7">
        <f t="array" ref="AF81">RANK(AA81,AA$58:AA$97)+SUMPRODUCT((AA$58:AA$97=AA81)*(AC$58:AC$97&gt;AC81))</f>
        <v>17</v>
      </c>
      <c r="AG81" s="7">
        <f t="array" ref="AG81">AF81+SUMPRODUCT((AF$58:AF$97=AF77)*(W$58:W$97&gt;W81))</f>
        <v>18</v>
      </c>
      <c r="AH81" s="7">
        <v>17</v>
      </c>
    </row>
    <row r="82" ht="18.9" customHeight="1" spans="1:34">
      <c r="A82" s="48"/>
      <c r="B82" s="52">
        <f t="array" ref="B82">INDEX($R$58:$AE$97,MATCH(Q82,$AE$58:$AE$97,0),1)</f>
        <v>0</v>
      </c>
      <c r="C82" s="53">
        <f t="array" ref="C82">INDEX($R$58:$AE$97,MATCH(Q82,$AE$58:$AE$97,0),2)</f>
        <v>0</v>
      </c>
      <c r="D82" s="52">
        <f>COUNTIFS(原始数据!$L$3:$L$722,C82)</f>
        <v>0</v>
      </c>
      <c r="E82" s="55">
        <f>COUNTIFS(原始数据!$L$3:$L$722,C82,原始数据!I$3:I$722,"主",原始数据!S$3:S$722,"&gt;2")+COUNTIFS(原始数据!$L$3:$L$722,C82,原始数据!I$3:I$722,"客",原始数据!S$3:S$722,"&lt;2")</f>
        <v>0</v>
      </c>
      <c r="F82" s="55">
        <f>COUNTIFS(原始数据!$L$3:$L$722,C82,原始数据!I$3:I$722,"主",原始数据!S$3:S$722,"=2")+COUNTIFS(原始数据!$L$3:$L$722,C82,原始数据!I$3:I$722,"客",原始数据!S$3:S$722,"=2")</f>
        <v>0</v>
      </c>
      <c r="G82" s="56">
        <f>COUNTIFS(原始数据!$L$3:$L$722,C82,原始数据!I$3:I$722,"主",原始数据!S$3:S$722,"&lt;2")+COUNTIFS(原始数据!$L$3:$L$722,C82,原始数据!I$3:I$722,"客",原始数据!S$3:S$722,"&gt;2")</f>
        <v>0</v>
      </c>
      <c r="H82" s="52">
        <f>COUNTIFS(原始数据!L$3:L$722,C82,原始数据!I$3:I$722,"主",原始数据!S$3:S$722,"5")+COUNTIFS(原始数据!L$3:L$722,C82,原始数据!I$3:I$722,"客",原始数据!S$3:S$722,"0")</f>
        <v>0</v>
      </c>
      <c r="I82" s="56">
        <f>COUNTIFS(原始数据!L$3:L$722,C82,原始数据!I$3:I$722,"主",原始数据!S$3:S$722,"0")+COUNTIFS(原始数据!L$3:L$722,C82,原始数据!I$3:I$722,"客",原始数据!S$3:S$722,"5")</f>
        <v>0</v>
      </c>
      <c r="J82" s="52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t="shared" si="12"/>
        <v>0</v>
      </c>
      <c r="L82" s="52">
        <f>SUMIFS(原始数据!S$3:S$722,原始数据!L$3:L$722,C82,原始数据!I$3:I$722,"主")+SUMIFS(原始数据!T$3:T$722,原始数据!L$3:L$722,C82,原始数据!I$3:I$722,"客")</f>
        <v>0</v>
      </c>
      <c r="M82" s="55">
        <f>SUMIFS(原始数据!S$3:S$722,原始数据!L$3:L$722,C82,原始数据!I$3:I$722,"客")+SUMIFS(原始数据!T$3:T$722,原始数据!L$3:L$722,C82,原始数据!I$3:I$722,"主")</f>
        <v>0</v>
      </c>
      <c r="N82" s="57">
        <f t="shared" si="13"/>
        <v>0</v>
      </c>
      <c r="O82" s="57">
        <f t="shared" si="14"/>
        <v>0</v>
      </c>
      <c r="P82" s="50"/>
      <c r="Q82" s="6">
        <v>25</v>
      </c>
      <c r="R82" s="7">
        <f>各类选项!K26</f>
        <v>0</v>
      </c>
      <c r="S82" s="7">
        <f>各类选项!L26</f>
        <v>0</v>
      </c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12</v>
      </c>
      <c r="AE82" s="7">
        <f t="array" ref="AE82">AF82+SUMPRODUCT((AF$58:AF$97=AF82)*(AH$58:AH$97&gt;AH82))</f>
        <v>25</v>
      </c>
      <c r="AF82" s="7">
        <f t="array" ref="AF82">RANK(AA82,AA$58:AA$97)+SUMPRODUCT((AA$58:AA$97=AA82)*(AC$58:AC$97&gt;AC82))</f>
        <v>17</v>
      </c>
      <c r="AG82" s="7">
        <f t="array" ref="AG82">AF82+SUMPRODUCT((AF$58:AF$97=AF78)*(W$58:W$97&gt;W82))</f>
        <v>21</v>
      </c>
      <c r="AH82" s="7">
        <v>16</v>
      </c>
    </row>
    <row r="83" ht="18.9" customHeight="1" spans="1:34">
      <c r="A83" s="48"/>
      <c r="B83" s="59">
        <f t="array" ref="B83">INDEX($R$58:$AE$97,MATCH(Q83,$AE$58:$AE$97,0),1)</f>
        <v>0</v>
      </c>
      <c r="C83" s="60">
        <f t="array" ref="C83">INDEX($R$58:$AE$97,MATCH(Q83,$AE$58:$AE$97,0),2)</f>
        <v>0</v>
      </c>
      <c r="D83" s="59">
        <f>COUNTIFS(原始数据!$L$3:$L$722,C83)</f>
        <v>0</v>
      </c>
      <c r="E83" s="50">
        <f>COUNTIFS(原始数据!$L$3:$L$722,C83,原始数据!I$3:I$722,"主",原始数据!S$3:S$722,"&gt;2")+COUNTIFS(原始数据!$L$3:$L$722,C83,原始数据!I$3:I$722,"客",原始数据!S$3:S$722,"&lt;2")</f>
        <v>0</v>
      </c>
      <c r="F83" s="50">
        <f>COUNTIFS(原始数据!$L$3:$L$722,C83,原始数据!I$3:I$722,"主",原始数据!S$3:S$722,"=2")+COUNTIFS(原始数据!$L$3:$L$722,C83,原始数据!I$3:I$722,"客",原始数据!S$3:S$722,"=2")</f>
        <v>0</v>
      </c>
      <c r="G83" s="61">
        <f>COUNTIFS(原始数据!$L$3:$L$722,C83,原始数据!I$3:I$722,"主",原始数据!S$3:S$722,"&lt;2")+COUNTIFS(原始数据!$L$3:$L$722,C83,原始数据!I$3:I$722,"客",原始数据!S$3:S$722,"&gt;2")</f>
        <v>0</v>
      </c>
      <c r="H83" s="59">
        <f>COUNTIFS(原始数据!L$3:L$722,C83,原始数据!I$3:I$722,"主",原始数据!S$3:S$722,"5")+COUNTIFS(原始数据!L$3:L$722,C83,原始数据!I$3:I$722,"客",原始数据!S$3:S$722,"0")</f>
        <v>0</v>
      </c>
      <c r="I83" s="61">
        <f>COUNTIFS(原始数据!L$3:L$722,C83,原始数据!I$3:I$722,"主",原始数据!S$3:S$722,"0")+COUNTIFS(原始数据!L$3:L$722,C83,原始数据!I$3:I$722,"客",原始数据!S$3:S$722,"5")</f>
        <v>0</v>
      </c>
      <c r="J83" s="59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t="shared" si="12"/>
        <v>0</v>
      </c>
      <c r="L83" s="59">
        <f>SUMIFS(原始数据!S$3:S$722,原始数据!L$3:L$722,C83,原始数据!I$3:I$722,"主")+SUMIFS(原始数据!T$3:T$722,原始数据!L$3:L$722,C83,原始数据!I$3:I$722,"客")</f>
        <v>0</v>
      </c>
      <c r="M83" s="50">
        <f>SUMIFS(原始数据!S$3:S$722,原始数据!L$3:L$722,C83,原始数据!I$3:I$722,"客")+SUMIFS(原始数据!T$3:T$722,原始数据!L$3:L$722,C83,原始数据!I$3:I$722,"主")</f>
        <v>0</v>
      </c>
      <c r="N83" s="62">
        <f t="shared" si="13"/>
        <v>0</v>
      </c>
      <c r="O83" s="62">
        <f t="shared" si="14"/>
        <v>0</v>
      </c>
      <c r="P83" s="50"/>
      <c r="Q83" s="6">
        <v>26</v>
      </c>
      <c r="R83" s="7">
        <f>各类选项!K27</f>
        <v>0</v>
      </c>
      <c r="S83" s="7">
        <f>各类选项!L27</f>
        <v>0</v>
      </c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12</v>
      </c>
      <c r="AE83" s="7">
        <f t="array" ref="AE83">AF83+SUMPRODUCT((AF$58:AF$97=AF83)*(AH$58:AH$97&gt;AH83))</f>
        <v>26</v>
      </c>
      <c r="AF83" s="7">
        <f t="array" ref="AF83">RANK(AA83,AA$58:AA$97)+SUMPRODUCT((AA$58:AA$97=AA83)*(AC$58:AC$97&gt;AC83))</f>
        <v>17</v>
      </c>
      <c r="AG83" s="7">
        <f t="array" ref="AG83">AF83+SUMPRODUCT((AF$58:AF$97=AF79)*(W$58:W$97&gt;W83))</f>
        <v>18</v>
      </c>
      <c r="AH83" s="7">
        <v>15</v>
      </c>
    </row>
    <row r="84" ht="18.9" customHeight="1" spans="1:34">
      <c r="A84" s="48"/>
      <c r="B84" s="52">
        <f t="array" ref="B84">INDEX($R$58:$AE$97,MATCH(Q84,$AE$58:$AE$97,0),1)</f>
        <v>0</v>
      </c>
      <c r="C84" s="53">
        <f t="array" ref="C84">INDEX($R$58:$AE$97,MATCH(Q84,$AE$58:$AE$97,0),2)</f>
        <v>0</v>
      </c>
      <c r="D84" s="52">
        <f>COUNTIFS(原始数据!$L$3:$L$722,C84)</f>
        <v>0</v>
      </c>
      <c r="E84" s="55">
        <f>COUNTIFS(原始数据!$L$3:$L$722,C84,原始数据!I$3:I$722,"主",原始数据!S$3:S$722,"&gt;2")+COUNTIFS(原始数据!$L$3:$L$722,C84,原始数据!I$3:I$722,"客",原始数据!S$3:S$722,"&lt;2")</f>
        <v>0</v>
      </c>
      <c r="F84" s="55">
        <f>COUNTIFS(原始数据!$L$3:$L$722,C84,原始数据!I$3:I$722,"主",原始数据!S$3:S$722,"=2")+COUNTIFS(原始数据!$L$3:$L$722,C84,原始数据!I$3:I$722,"客",原始数据!S$3:S$722,"=2")</f>
        <v>0</v>
      </c>
      <c r="G84" s="56">
        <f>COUNTIFS(原始数据!$L$3:$L$722,C84,原始数据!I$3:I$722,"主",原始数据!S$3:S$722,"&lt;2")+COUNTIFS(原始数据!$L$3:$L$722,C84,原始数据!I$3:I$722,"客",原始数据!S$3:S$722,"&gt;2")</f>
        <v>0</v>
      </c>
      <c r="H84" s="52">
        <f>COUNTIFS(原始数据!L$3:L$722,C84,原始数据!I$3:I$722,"主",原始数据!S$3:S$722,"5")+COUNTIFS(原始数据!L$3:L$722,C84,原始数据!I$3:I$722,"客",原始数据!S$3:S$722,"0")</f>
        <v>0</v>
      </c>
      <c r="I84" s="56">
        <f>COUNTIFS(原始数据!L$3:L$722,C84,原始数据!I$3:I$722,"主",原始数据!S$3:S$722,"0")+COUNTIFS(原始数据!L$3:L$722,C84,原始数据!I$3:I$722,"客",原始数据!S$3:S$722,"5")</f>
        <v>0</v>
      </c>
      <c r="J84" s="52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t="shared" si="12"/>
        <v>0</v>
      </c>
      <c r="L84" s="52">
        <f>SUMIFS(原始数据!S$3:S$722,原始数据!L$3:L$722,C84,原始数据!I$3:I$722,"主")+SUMIFS(原始数据!T$3:T$722,原始数据!L$3:L$722,C84,原始数据!I$3:I$722,"客")</f>
        <v>0</v>
      </c>
      <c r="M84" s="55">
        <f>SUMIFS(原始数据!S$3:S$722,原始数据!L$3:L$722,C84,原始数据!I$3:I$722,"客")+SUMIFS(原始数据!T$3:T$722,原始数据!L$3:L$722,C84,原始数据!I$3:I$722,"主")</f>
        <v>0</v>
      </c>
      <c r="N84" s="57">
        <f t="shared" si="13"/>
        <v>0</v>
      </c>
      <c r="O84" s="57">
        <f t="shared" si="14"/>
        <v>0</v>
      </c>
      <c r="P84" s="50"/>
      <c r="Q84" s="6">
        <v>27</v>
      </c>
      <c r="R84" s="7">
        <f>各类选项!K28</f>
        <v>0</v>
      </c>
      <c r="S84" s="7">
        <f>各类选项!L28</f>
        <v>0</v>
      </c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12</v>
      </c>
      <c r="AE84" s="7">
        <f t="array" ref="AE84">AF84+SUMPRODUCT((AF$58:AF$97=AF84)*(AH$58:AH$97&gt;AH84))</f>
        <v>27</v>
      </c>
      <c r="AF84" s="7">
        <f t="array" ref="AF84">RANK(AA84,AA$58:AA$97)+SUMPRODUCT((AA$58:AA$97=AA84)*(AC$58:AC$97&gt;AC84))</f>
        <v>17</v>
      </c>
      <c r="AG84" s="7">
        <f t="array" ref="AG84">AF84+SUMPRODUCT((AF$58:AF$97=AF80)*(W$58:W$97&gt;W84))</f>
        <v>17</v>
      </c>
      <c r="AH84" s="7">
        <v>14</v>
      </c>
    </row>
    <row r="85" ht="18.9" customHeight="1" spans="1:34">
      <c r="A85" s="48"/>
      <c r="B85" s="59">
        <f t="array" ref="B85">INDEX($R$58:$AE$97,MATCH(Q85,$AE$58:$AE$97,0),1)</f>
        <v>0</v>
      </c>
      <c r="C85" s="60">
        <f t="array" ref="C85">INDEX($R$58:$AE$97,MATCH(Q85,$AE$58:$AE$97,0),2)</f>
        <v>0</v>
      </c>
      <c r="D85" s="59">
        <f>COUNTIFS(原始数据!$L$3:$L$722,C85)</f>
        <v>0</v>
      </c>
      <c r="E85" s="50">
        <f>COUNTIFS(原始数据!$L$3:$L$722,C85,原始数据!I$3:I$722,"主",原始数据!S$3:S$722,"&gt;2")+COUNTIFS(原始数据!$L$3:$L$722,C85,原始数据!I$3:I$722,"客",原始数据!S$3:S$722,"&lt;2")</f>
        <v>0</v>
      </c>
      <c r="F85" s="50">
        <f>COUNTIFS(原始数据!$L$3:$L$722,C85,原始数据!I$3:I$722,"主",原始数据!S$3:S$722,"=2")+COUNTIFS(原始数据!$L$3:$L$722,C85,原始数据!I$3:I$722,"客",原始数据!S$3:S$722,"=2")</f>
        <v>0</v>
      </c>
      <c r="G85" s="61">
        <f>COUNTIFS(原始数据!$L$3:$L$722,C85,原始数据!I$3:I$722,"主",原始数据!S$3:S$722,"&lt;2")+COUNTIFS(原始数据!$L$3:$L$722,C85,原始数据!I$3:I$722,"客",原始数据!S$3:S$722,"&gt;2")</f>
        <v>0</v>
      </c>
      <c r="H85" s="59">
        <f>COUNTIFS(原始数据!L$3:L$722,C85,原始数据!I$3:I$722,"主",原始数据!S$3:S$722,"5")+COUNTIFS(原始数据!L$3:L$722,C85,原始数据!I$3:I$722,"客",原始数据!S$3:S$722,"0")</f>
        <v>0</v>
      </c>
      <c r="I85" s="61">
        <f>COUNTIFS(原始数据!L$3:L$722,C85,原始数据!I$3:I$722,"主",原始数据!S$3:S$722,"0")+COUNTIFS(原始数据!L$3:L$722,C85,原始数据!I$3:I$722,"客",原始数据!S$3:S$722,"5")</f>
        <v>0</v>
      </c>
      <c r="J85" s="59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t="shared" si="12"/>
        <v>0</v>
      </c>
      <c r="L85" s="59">
        <f>SUMIFS(原始数据!S$3:S$722,原始数据!L$3:L$722,C85,原始数据!I$3:I$722,"主")+SUMIFS(原始数据!T$3:T$722,原始数据!L$3:L$722,C85,原始数据!I$3:I$722,"客")</f>
        <v>0</v>
      </c>
      <c r="M85" s="50">
        <f>SUMIFS(原始数据!S$3:S$722,原始数据!L$3:L$722,C85,原始数据!I$3:I$722,"客")+SUMIFS(原始数据!T$3:T$722,原始数据!L$3:L$722,C85,原始数据!I$3:I$722,"主")</f>
        <v>0</v>
      </c>
      <c r="N85" s="62">
        <f t="shared" si="13"/>
        <v>0</v>
      </c>
      <c r="O85" s="62">
        <f t="shared" si="14"/>
        <v>0</v>
      </c>
      <c r="P85" s="50"/>
      <c r="Q85" s="6">
        <v>28</v>
      </c>
      <c r="R85" s="7">
        <f>各类选项!K29</f>
        <v>0</v>
      </c>
      <c r="S85" s="7">
        <f>各类选项!L29</f>
        <v>0</v>
      </c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12</v>
      </c>
      <c r="AE85" s="7">
        <f t="array" ref="AE85">AF85+SUMPRODUCT((AF$58:AF$97=AF85)*(AH$58:AH$97&gt;AH85))</f>
        <v>28</v>
      </c>
      <c r="AF85" s="7">
        <f t="array" ref="AF85">RANK(AA85,AA$58:AA$97)+SUMPRODUCT((AA$58:AA$97=AA85)*(AC$58:AC$97&gt;AC85))</f>
        <v>17</v>
      </c>
      <c r="AG85" s="7">
        <f t="array" ref="AG85">AF85+SUMPRODUCT((AF$58:AF$97=AF81)*(W$58:W$97&gt;W85))</f>
        <v>17</v>
      </c>
      <c r="AH85" s="7">
        <v>13</v>
      </c>
    </row>
    <row r="86" ht="18.9" customHeight="1" spans="1:34">
      <c r="A86" s="48"/>
      <c r="B86" s="52">
        <f t="array" ref="B86">INDEX($R$58:$AE$97,MATCH(Q86,$AE$58:$AE$97,0),1)</f>
        <v>0</v>
      </c>
      <c r="C86" s="53">
        <f t="array" ref="C86">INDEX($R$58:$AE$97,MATCH(Q86,$AE$58:$AE$97,0),2)</f>
        <v>0</v>
      </c>
      <c r="D86" s="52">
        <f>COUNTIFS(原始数据!$L$3:$L$722,C86)</f>
        <v>0</v>
      </c>
      <c r="E86" s="55">
        <f>COUNTIFS(原始数据!$L$3:$L$722,C86,原始数据!I$3:I$722,"主",原始数据!S$3:S$722,"&gt;2")+COUNTIFS(原始数据!$L$3:$L$722,C86,原始数据!I$3:I$722,"客",原始数据!S$3:S$722,"&lt;2")</f>
        <v>0</v>
      </c>
      <c r="F86" s="55">
        <f>COUNTIFS(原始数据!$L$3:$L$722,C86,原始数据!I$3:I$722,"主",原始数据!S$3:S$722,"=2")+COUNTIFS(原始数据!$L$3:$L$722,C86,原始数据!I$3:I$722,"客",原始数据!S$3:S$722,"=2")</f>
        <v>0</v>
      </c>
      <c r="G86" s="56">
        <f>COUNTIFS(原始数据!$L$3:$L$722,C86,原始数据!I$3:I$722,"主",原始数据!S$3:S$722,"&lt;2")+COUNTIFS(原始数据!$L$3:$L$722,C86,原始数据!I$3:I$722,"客",原始数据!S$3:S$722,"&gt;2")</f>
        <v>0</v>
      </c>
      <c r="H86" s="52">
        <f>COUNTIFS(原始数据!L$3:L$722,C86,原始数据!I$3:I$722,"主",原始数据!S$3:S$722,"5")+COUNTIFS(原始数据!L$3:L$722,C86,原始数据!I$3:I$722,"客",原始数据!S$3:S$722,"0")</f>
        <v>0</v>
      </c>
      <c r="I86" s="56">
        <f>COUNTIFS(原始数据!L$3:L$722,C86,原始数据!I$3:I$722,"主",原始数据!S$3:S$722,"0")+COUNTIFS(原始数据!L$3:L$722,C86,原始数据!I$3:I$722,"客",原始数据!S$3:S$722,"5")</f>
        <v>0</v>
      </c>
      <c r="J86" s="52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t="shared" si="12"/>
        <v>0</v>
      </c>
      <c r="L86" s="52">
        <f>SUMIFS(原始数据!S$3:S$722,原始数据!L$3:L$722,C86,原始数据!I$3:I$722,"主")+SUMIFS(原始数据!T$3:T$722,原始数据!L$3:L$722,C86,原始数据!I$3:I$722,"客")</f>
        <v>0</v>
      </c>
      <c r="M86" s="55">
        <f>SUMIFS(原始数据!S$3:S$722,原始数据!L$3:L$722,C86,原始数据!I$3:I$722,"客")+SUMIFS(原始数据!T$3:T$722,原始数据!L$3:L$722,C86,原始数据!I$3:I$722,"主")</f>
        <v>0</v>
      </c>
      <c r="N86" s="57">
        <f t="shared" si="13"/>
        <v>0</v>
      </c>
      <c r="O86" s="57">
        <f t="shared" si="14"/>
        <v>0</v>
      </c>
      <c r="P86" s="50"/>
      <c r="Q86" s="6">
        <v>29</v>
      </c>
      <c r="R86" s="7">
        <f>各类选项!K30</f>
        <v>0</v>
      </c>
      <c r="S86" s="7">
        <f>各类选项!L30</f>
        <v>0</v>
      </c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12</v>
      </c>
      <c r="AE86" s="7">
        <f t="array" ref="AE86">AF86+SUMPRODUCT((AF$58:AF$97=AF86)*(AH$58:AH$97&gt;AH86))</f>
        <v>29</v>
      </c>
      <c r="AF86" s="7">
        <f t="array" ref="AF86">RANK(AA86,AA$58:AA$97)+SUMPRODUCT((AA$58:AA$97=AA86)*(AC$58:AC$97&gt;AC86))</f>
        <v>17</v>
      </c>
      <c r="AG86" s="7">
        <f t="array" ref="AG86">AF86+SUMPRODUCT((AF$58:AF$97=AF82)*(W$58:W$97&gt;W86))</f>
        <v>17</v>
      </c>
      <c r="AH86" s="7">
        <v>12</v>
      </c>
    </row>
    <row r="87" ht="18.9" customHeight="1" spans="1:34">
      <c r="A87" s="48"/>
      <c r="B87" s="59">
        <f t="array" ref="B87">INDEX($R$58:$AE$97,MATCH(Q87,$AE$58:$AE$97,0),1)</f>
        <v>0</v>
      </c>
      <c r="C87" s="60">
        <f t="array" ref="C87">INDEX($R$58:$AE$97,MATCH(Q87,$AE$58:$AE$97,0),2)</f>
        <v>0</v>
      </c>
      <c r="D87" s="59">
        <f>COUNTIFS(原始数据!$L$3:$L$722,C87)</f>
        <v>0</v>
      </c>
      <c r="E87" s="50">
        <f>COUNTIFS(原始数据!$L$3:$L$722,C87,原始数据!I$3:I$722,"主",原始数据!S$3:S$722,"&gt;2")+COUNTIFS(原始数据!$L$3:$L$722,C87,原始数据!I$3:I$722,"客",原始数据!S$3:S$722,"&lt;2")</f>
        <v>0</v>
      </c>
      <c r="F87" s="50">
        <f>COUNTIFS(原始数据!$L$3:$L$722,C87,原始数据!I$3:I$722,"主",原始数据!S$3:S$722,"=2")+COUNTIFS(原始数据!$L$3:$L$722,C87,原始数据!I$3:I$722,"客",原始数据!S$3:S$722,"=2")</f>
        <v>0</v>
      </c>
      <c r="G87" s="61">
        <f>COUNTIFS(原始数据!$L$3:$L$722,C87,原始数据!I$3:I$722,"主",原始数据!S$3:S$722,"&lt;2")+COUNTIFS(原始数据!$L$3:$L$722,C87,原始数据!I$3:I$722,"客",原始数据!S$3:S$722,"&gt;2")</f>
        <v>0</v>
      </c>
      <c r="H87" s="59">
        <f>COUNTIFS(原始数据!L$3:L$722,C87,原始数据!I$3:I$722,"主",原始数据!S$3:S$722,"5")+COUNTIFS(原始数据!L$3:L$722,C87,原始数据!I$3:I$722,"客",原始数据!S$3:S$722,"0")</f>
        <v>0</v>
      </c>
      <c r="I87" s="61">
        <f>COUNTIFS(原始数据!L$3:L$722,C87,原始数据!I$3:I$722,"主",原始数据!S$3:S$722,"0")+COUNTIFS(原始数据!L$3:L$722,C87,原始数据!I$3:I$722,"客",原始数据!S$3:S$722,"5")</f>
        <v>0</v>
      </c>
      <c r="J87" s="59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t="shared" si="12"/>
        <v>0</v>
      </c>
      <c r="L87" s="59">
        <f>SUMIFS(原始数据!S$3:S$722,原始数据!L$3:L$722,C87,原始数据!I$3:I$722,"主")+SUMIFS(原始数据!T$3:T$722,原始数据!L$3:L$722,C87,原始数据!I$3:I$722,"客")</f>
        <v>0</v>
      </c>
      <c r="M87" s="50">
        <f>SUMIFS(原始数据!S$3:S$722,原始数据!L$3:L$722,C87,原始数据!I$3:I$722,"客")+SUMIFS(原始数据!T$3:T$722,原始数据!L$3:L$722,C87,原始数据!I$3:I$722,"主")</f>
        <v>0</v>
      </c>
      <c r="N87" s="62">
        <f t="shared" si="13"/>
        <v>0</v>
      </c>
      <c r="O87" s="62">
        <f t="shared" si="14"/>
        <v>0</v>
      </c>
      <c r="P87" s="50"/>
      <c r="Q87" s="6">
        <v>30</v>
      </c>
      <c r="R87" s="7">
        <f>各类选项!K31</f>
        <v>0</v>
      </c>
      <c r="S87" s="7">
        <f>各类选项!L31</f>
        <v>0</v>
      </c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12</v>
      </c>
      <c r="AE87" s="7">
        <f t="array" ref="AE87">AF87+SUMPRODUCT((AF$58:AF$97=AF87)*(AH$58:AH$97&gt;AH87))</f>
        <v>30</v>
      </c>
      <c r="AF87" s="7">
        <f t="array" ref="AF87">RANK(AA87,AA$58:AA$97)+SUMPRODUCT((AA$58:AA$97=AA87)*(AC$58:AC$97&gt;AC87))</f>
        <v>17</v>
      </c>
      <c r="AG87" s="7">
        <f t="array" ref="AG87">AF87+SUMPRODUCT((AF$58:AF$97=AF83)*(W$58:W$97&gt;W87))</f>
        <v>17</v>
      </c>
      <c r="AH87" s="7">
        <v>11</v>
      </c>
    </row>
    <row r="88" ht="18.9" customHeight="1" spans="1:34">
      <c r="A88" s="48"/>
      <c r="B88" s="52">
        <f t="array" ref="B88">INDEX($R$58:$AE$97,MATCH(Q88,$AE$58:$AE$97,0),1)</f>
        <v>0</v>
      </c>
      <c r="C88" s="53">
        <f t="array" ref="C88">INDEX($R$58:$AE$97,MATCH(Q88,$AE$58:$AE$97,0),2)</f>
        <v>0</v>
      </c>
      <c r="D88" s="52">
        <f>COUNTIFS(原始数据!$L$3:$L$722,C88)</f>
        <v>0</v>
      </c>
      <c r="E88" s="55">
        <f>COUNTIFS(原始数据!$L$3:$L$722,C88,原始数据!I$3:I$722,"主",原始数据!S$3:S$722,"&gt;2")+COUNTIFS(原始数据!$L$3:$L$722,C88,原始数据!I$3:I$722,"客",原始数据!S$3:S$722,"&lt;2")</f>
        <v>0</v>
      </c>
      <c r="F88" s="55">
        <f>COUNTIFS(原始数据!$L$3:$L$722,C88,原始数据!I$3:I$722,"主",原始数据!S$3:S$722,"=2")+COUNTIFS(原始数据!$L$3:$L$722,C88,原始数据!I$3:I$722,"客",原始数据!S$3:S$722,"=2")</f>
        <v>0</v>
      </c>
      <c r="G88" s="56">
        <f>COUNTIFS(原始数据!$L$3:$L$722,C88,原始数据!I$3:I$722,"主",原始数据!S$3:S$722,"&lt;2")+COUNTIFS(原始数据!$L$3:$L$722,C88,原始数据!I$3:I$722,"客",原始数据!S$3:S$722,"&gt;2")</f>
        <v>0</v>
      </c>
      <c r="H88" s="52">
        <f>COUNTIFS(原始数据!L$3:L$722,C88,原始数据!I$3:I$722,"主",原始数据!S$3:S$722,"5")+COUNTIFS(原始数据!L$3:L$722,C88,原始数据!I$3:I$722,"客",原始数据!S$3:S$722,"0")</f>
        <v>0</v>
      </c>
      <c r="I88" s="56">
        <f>COUNTIFS(原始数据!L$3:L$722,C88,原始数据!I$3:I$722,"主",原始数据!S$3:S$722,"0")+COUNTIFS(原始数据!L$3:L$722,C88,原始数据!I$3:I$722,"客",原始数据!S$3:S$722,"5")</f>
        <v>0</v>
      </c>
      <c r="J88" s="52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t="shared" si="12"/>
        <v>0</v>
      </c>
      <c r="L88" s="52">
        <f>SUMIFS(原始数据!S$3:S$722,原始数据!L$3:L$722,C88,原始数据!I$3:I$722,"主")+SUMIFS(原始数据!T$3:T$722,原始数据!L$3:L$722,C88,原始数据!I$3:I$722,"客")</f>
        <v>0</v>
      </c>
      <c r="M88" s="55">
        <f>SUMIFS(原始数据!S$3:S$722,原始数据!L$3:L$722,C88,原始数据!I$3:I$722,"客")+SUMIFS(原始数据!T$3:T$722,原始数据!L$3:L$722,C88,原始数据!I$3:I$722,"主")</f>
        <v>0</v>
      </c>
      <c r="N88" s="57">
        <f t="shared" si="13"/>
        <v>0</v>
      </c>
      <c r="O88" s="57">
        <f t="shared" si="14"/>
        <v>0</v>
      </c>
      <c r="P88" s="50"/>
      <c r="Q88" s="6">
        <v>31</v>
      </c>
      <c r="R88" s="7">
        <f>各类选项!K32</f>
        <v>0</v>
      </c>
      <c r="S88" s="7">
        <f>各类选项!L32</f>
        <v>0</v>
      </c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12</v>
      </c>
      <c r="AE88" s="7">
        <f t="array" ref="AE88">AF88+SUMPRODUCT((AF$58:AF$97=AF88)*(AH$58:AH$97&gt;AH88))</f>
        <v>31</v>
      </c>
      <c r="AF88" s="7">
        <f t="array" ref="AF88">RANK(AA88,AA$58:AA$97)+SUMPRODUCT((AA$58:AA$97=AA88)*(AC$58:AC$97&gt;AC88))</f>
        <v>17</v>
      </c>
      <c r="AG88" s="7">
        <f t="array" ref="AG88">AF88+SUMPRODUCT((AF$58:AF$97=AF84)*(W$58:W$97&gt;W88))</f>
        <v>17</v>
      </c>
      <c r="AH88" s="7">
        <v>10</v>
      </c>
    </row>
    <row r="89" ht="18.9" customHeight="1" spans="1:34">
      <c r="A89" s="48"/>
      <c r="B89" s="59">
        <f t="array" ref="B89">INDEX($R$58:$AE$97,MATCH(Q89,$AE$58:$AE$97,0),1)</f>
        <v>0</v>
      </c>
      <c r="C89" s="60">
        <f t="array" ref="C89">INDEX($R$58:$AE$97,MATCH(Q89,$AE$58:$AE$97,0),2)</f>
        <v>0</v>
      </c>
      <c r="D89" s="59">
        <f>COUNTIFS(原始数据!$L$3:$L$722,C89)</f>
        <v>0</v>
      </c>
      <c r="E89" s="50">
        <f>COUNTIFS(原始数据!$L$3:$L$722,C89,原始数据!I$3:I$722,"主",原始数据!S$3:S$722,"&gt;2")+COUNTIFS(原始数据!$L$3:$L$722,C89,原始数据!I$3:I$722,"客",原始数据!S$3:S$722,"&lt;2")</f>
        <v>0</v>
      </c>
      <c r="F89" s="50">
        <f>COUNTIFS(原始数据!$L$3:$L$722,C89,原始数据!I$3:I$722,"主",原始数据!S$3:S$722,"=2")+COUNTIFS(原始数据!$L$3:$L$722,C89,原始数据!I$3:I$722,"客",原始数据!S$3:S$722,"=2")</f>
        <v>0</v>
      </c>
      <c r="G89" s="61">
        <f>COUNTIFS(原始数据!$L$3:$L$722,C89,原始数据!I$3:I$722,"主",原始数据!S$3:S$722,"&lt;2")+COUNTIFS(原始数据!$L$3:$L$722,C89,原始数据!I$3:I$722,"客",原始数据!S$3:S$722,"&gt;2")</f>
        <v>0</v>
      </c>
      <c r="H89" s="59">
        <f>COUNTIFS(原始数据!L$3:L$722,C89,原始数据!I$3:I$722,"主",原始数据!S$3:S$722,"5")+COUNTIFS(原始数据!L$3:L$722,C89,原始数据!I$3:I$722,"客",原始数据!S$3:S$722,"0")</f>
        <v>0</v>
      </c>
      <c r="I89" s="61">
        <f>COUNTIFS(原始数据!L$3:L$722,C89,原始数据!I$3:I$722,"主",原始数据!S$3:S$722,"0")+COUNTIFS(原始数据!L$3:L$722,C89,原始数据!I$3:I$722,"客",原始数据!S$3:S$722,"5")</f>
        <v>0</v>
      </c>
      <c r="J89" s="59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t="shared" si="12"/>
        <v>0</v>
      </c>
      <c r="L89" s="59">
        <f>SUMIFS(原始数据!S$3:S$722,原始数据!L$3:L$722,C89,原始数据!I$3:I$722,"主")+SUMIFS(原始数据!T$3:T$722,原始数据!L$3:L$722,C89,原始数据!I$3:I$722,"客")</f>
        <v>0</v>
      </c>
      <c r="M89" s="50">
        <f>SUMIFS(原始数据!S$3:S$722,原始数据!L$3:L$722,C89,原始数据!I$3:I$722,"客")+SUMIFS(原始数据!T$3:T$722,原始数据!L$3:L$722,C89,原始数据!I$3:I$722,"主")</f>
        <v>0</v>
      </c>
      <c r="N89" s="62">
        <f t="shared" si="13"/>
        <v>0</v>
      </c>
      <c r="O89" s="62">
        <f t="shared" si="14"/>
        <v>0</v>
      </c>
      <c r="P89" s="50"/>
      <c r="Q89" s="6">
        <v>32</v>
      </c>
      <c r="R89" s="7">
        <f>各类选项!K33</f>
        <v>0</v>
      </c>
      <c r="S89" s="7">
        <f>各类选项!L33</f>
        <v>0</v>
      </c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12</v>
      </c>
      <c r="AE89" s="7">
        <f t="array" ref="AE89">AF89+SUMPRODUCT((AF$58:AF$97=AF89)*(AH$58:AH$97&gt;AH89))</f>
        <v>32</v>
      </c>
      <c r="AF89" s="7">
        <f t="array" ref="AF89">RANK(AA89,AA$58:AA$97)+SUMPRODUCT((AA$58:AA$97=AA89)*(AC$58:AC$97&gt;AC89))</f>
        <v>17</v>
      </c>
      <c r="AG89" s="7">
        <f t="array" ref="AG89">AF89+SUMPRODUCT((AF$58:AF$97=AF85)*(W$58:W$97&gt;W89))</f>
        <v>17</v>
      </c>
      <c r="AH89" s="7">
        <v>9</v>
      </c>
    </row>
    <row r="90" ht="18.9" customHeight="1" spans="1:34">
      <c r="A90" s="48"/>
      <c r="B90" s="52">
        <f t="array" ref="B90">INDEX($R$58:$AE$97,MATCH(Q90,$AE$58:$AE$97,0),1)</f>
        <v>0</v>
      </c>
      <c r="C90" s="53">
        <f t="array" ref="C90">INDEX($R$58:$AE$97,MATCH(Q90,$AE$58:$AE$97,0),2)</f>
        <v>0</v>
      </c>
      <c r="D90" s="52">
        <f>COUNTIFS(原始数据!$L$3:$L$722,C90)</f>
        <v>0</v>
      </c>
      <c r="E90" s="55">
        <f>COUNTIFS(原始数据!$L$3:$L$722,C90,原始数据!I$3:I$722,"主",原始数据!S$3:S$722,"&gt;2")+COUNTIFS(原始数据!$L$3:$L$722,C90,原始数据!I$3:I$722,"客",原始数据!S$3:S$722,"&lt;2")</f>
        <v>0</v>
      </c>
      <c r="F90" s="55">
        <f>COUNTIFS(原始数据!$L$3:$L$722,C90,原始数据!I$3:I$722,"主",原始数据!S$3:S$722,"=2")+COUNTIFS(原始数据!$L$3:$L$722,C90,原始数据!I$3:I$722,"客",原始数据!S$3:S$722,"=2")</f>
        <v>0</v>
      </c>
      <c r="G90" s="56">
        <f>COUNTIFS(原始数据!$L$3:$L$722,C90,原始数据!I$3:I$722,"主",原始数据!S$3:S$722,"&lt;2")+COUNTIFS(原始数据!$L$3:$L$722,C90,原始数据!I$3:I$722,"客",原始数据!S$3:S$722,"&gt;2")</f>
        <v>0</v>
      </c>
      <c r="H90" s="52">
        <f>COUNTIFS(原始数据!L$3:L$722,C90,原始数据!I$3:I$722,"主",原始数据!S$3:S$722,"5")+COUNTIFS(原始数据!L$3:L$722,C90,原始数据!I$3:I$722,"客",原始数据!S$3:S$722,"0")</f>
        <v>0</v>
      </c>
      <c r="I90" s="56">
        <f>COUNTIFS(原始数据!L$3:L$722,C90,原始数据!I$3:I$722,"主",原始数据!S$3:S$722,"0")+COUNTIFS(原始数据!L$3:L$722,C90,原始数据!I$3:I$722,"客",原始数据!S$3:S$722,"5")</f>
        <v>0</v>
      </c>
      <c r="J90" s="52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t="shared" si="12"/>
        <v>0</v>
      </c>
      <c r="L90" s="52">
        <f>SUMIFS(原始数据!S$3:S$722,原始数据!L$3:L$722,C90,原始数据!I$3:I$722,"主")+SUMIFS(原始数据!T$3:T$722,原始数据!L$3:L$722,C90,原始数据!I$3:I$722,"客")</f>
        <v>0</v>
      </c>
      <c r="M90" s="55">
        <f>SUMIFS(原始数据!S$3:S$722,原始数据!L$3:L$722,C90,原始数据!I$3:I$722,"客")+SUMIFS(原始数据!T$3:T$722,原始数据!L$3:L$722,C90,原始数据!I$3:I$722,"主")</f>
        <v>0</v>
      </c>
      <c r="N90" s="57">
        <f t="shared" si="13"/>
        <v>0</v>
      </c>
      <c r="O90" s="57">
        <f t="shared" si="14"/>
        <v>0</v>
      </c>
      <c r="P90" s="50"/>
      <c r="Q90" s="6">
        <v>33</v>
      </c>
      <c r="R90" s="7">
        <f>各类选项!K34</f>
        <v>0</v>
      </c>
      <c r="S90" s="7">
        <f>各类选项!L34</f>
        <v>0</v>
      </c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12</v>
      </c>
      <c r="AE90" s="7">
        <f t="array" ref="AE90">AF90+SUMPRODUCT((AF$58:AF$97=AF90)*(AH$58:AH$97&gt;AH90))</f>
        <v>33</v>
      </c>
      <c r="AF90" s="7">
        <f t="array" ref="AF90">RANK(AA90,AA$58:AA$97)+SUMPRODUCT((AA$58:AA$97=AA90)*(AC$58:AC$97&gt;AC90))</f>
        <v>17</v>
      </c>
      <c r="AG90" s="7">
        <f t="array" ref="AG90">AF90+SUMPRODUCT((AF$58:AF$97=AF86)*(W$58:W$97&gt;W90))</f>
        <v>17</v>
      </c>
      <c r="AH90" s="7">
        <v>8</v>
      </c>
    </row>
    <row r="91" ht="18.9" customHeight="1" spans="1:34">
      <c r="A91" s="48"/>
      <c r="B91" s="59">
        <f t="array" ref="B91">INDEX($R$58:$AE$97,MATCH(Q91,$AE$58:$AE$97,0),1)</f>
        <v>0</v>
      </c>
      <c r="C91" s="60">
        <f t="array" ref="C91">INDEX($R$58:$AE$97,MATCH(Q91,$AE$58:$AE$97,0),2)</f>
        <v>0</v>
      </c>
      <c r="D91" s="59">
        <f>COUNTIFS(原始数据!$L$3:$L$722,C91)</f>
        <v>0</v>
      </c>
      <c r="E91" s="50">
        <f>COUNTIFS(原始数据!$L$3:$L$722,C91,原始数据!I$3:I$722,"主",原始数据!S$3:S$722,"&gt;2")+COUNTIFS(原始数据!$L$3:$L$722,C91,原始数据!I$3:I$722,"客",原始数据!S$3:S$722,"&lt;2")</f>
        <v>0</v>
      </c>
      <c r="F91" s="50">
        <f>COUNTIFS(原始数据!$L$3:$L$722,C91,原始数据!I$3:I$722,"主",原始数据!S$3:S$722,"=2")+COUNTIFS(原始数据!$L$3:$L$722,C91,原始数据!I$3:I$722,"客",原始数据!S$3:S$722,"=2")</f>
        <v>0</v>
      </c>
      <c r="G91" s="61">
        <f>COUNTIFS(原始数据!$L$3:$L$722,C91,原始数据!I$3:I$722,"主",原始数据!S$3:S$722,"&lt;2")+COUNTIFS(原始数据!$L$3:$L$722,C91,原始数据!I$3:I$722,"客",原始数据!S$3:S$722,"&gt;2")</f>
        <v>0</v>
      </c>
      <c r="H91" s="59">
        <f>COUNTIFS(原始数据!L$3:L$722,C91,原始数据!I$3:I$722,"主",原始数据!S$3:S$722,"5")+COUNTIFS(原始数据!L$3:L$722,C91,原始数据!I$3:I$722,"客",原始数据!S$3:S$722,"0")</f>
        <v>0</v>
      </c>
      <c r="I91" s="61">
        <f>COUNTIFS(原始数据!L$3:L$722,C91,原始数据!I$3:I$722,"主",原始数据!S$3:S$722,"0")+COUNTIFS(原始数据!L$3:L$722,C91,原始数据!I$3:I$722,"客",原始数据!S$3:S$722,"5")</f>
        <v>0</v>
      </c>
      <c r="J91" s="59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t="shared" si="12"/>
        <v>0</v>
      </c>
      <c r="L91" s="59">
        <f>SUMIFS(原始数据!S$3:S$722,原始数据!L$3:L$722,C91,原始数据!I$3:I$722,"主")+SUMIFS(原始数据!T$3:T$722,原始数据!L$3:L$722,C91,原始数据!I$3:I$722,"客")</f>
        <v>0</v>
      </c>
      <c r="M91" s="50">
        <f>SUMIFS(原始数据!S$3:S$722,原始数据!L$3:L$722,C91,原始数据!I$3:I$722,"客")+SUMIFS(原始数据!T$3:T$722,原始数据!L$3:L$722,C91,原始数据!I$3:I$722,"主")</f>
        <v>0</v>
      </c>
      <c r="N91" s="62">
        <f t="shared" si="13"/>
        <v>0</v>
      </c>
      <c r="O91" s="62">
        <f t="shared" si="14"/>
        <v>0</v>
      </c>
      <c r="P91" s="50"/>
      <c r="Q91" s="6">
        <v>34</v>
      </c>
      <c r="R91" s="7">
        <f>各类选项!K35</f>
        <v>0</v>
      </c>
      <c r="S91" s="7">
        <f>各类选项!L35</f>
        <v>0</v>
      </c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12</v>
      </c>
      <c r="AE91" s="7">
        <f t="array" ref="AE91">AF91+SUMPRODUCT((AF$58:AF$97=AF91)*(AH$58:AH$97&gt;AH91))</f>
        <v>34</v>
      </c>
      <c r="AF91" s="7">
        <f t="array" ref="AF91">RANK(AA91,AA$58:AA$97)+SUMPRODUCT((AA$58:AA$97=AA91)*(AC$58:AC$97&gt;AC91))</f>
        <v>17</v>
      </c>
      <c r="AG91" s="7">
        <f t="array" ref="AG91">AF91+SUMPRODUCT((AF$58:AF$97=AF87)*(W$58:W$97&gt;W91))</f>
        <v>17</v>
      </c>
      <c r="AH91" s="7">
        <v>7</v>
      </c>
    </row>
    <row r="92" ht="18.9" customHeight="1" spans="1:34">
      <c r="A92" s="48"/>
      <c r="B92" s="52">
        <f t="array" ref="B92">INDEX($R$58:$AE$97,MATCH(Q92,$AE$58:$AE$97,0),1)</f>
        <v>0</v>
      </c>
      <c r="C92" s="53">
        <f t="array" ref="C92">INDEX($R$58:$AE$97,MATCH(Q92,$AE$58:$AE$97,0),2)</f>
        <v>0</v>
      </c>
      <c r="D92" s="52">
        <f>COUNTIFS(原始数据!$L$3:$L$722,C92)</f>
        <v>0</v>
      </c>
      <c r="E92" s="55">
        <f>COUNTIFS(原始数据!$L$3:$L$722,C92,原始数据!I$3:I$722,"主",原始数据!S$3:S$722,"&gt;2")+COUNTIFS(原始数据!$L$3:$L$722,C92,原始数据!I$3:I$722,"客",原始数据!S$3:S$722,"&lt;2")</f>
        <v>0</v>
      </c>
      <c r="F92" s="55">
        <f>COUNTIFS(原始数据!$L$3:$L$722,C92,原始数据!I$3:I$722,"主",原始数据!S$3:S$722,"=2")+COUNTIFS(原始数据!$L$3:$L$722,C92,原始数据!I$3:I$722,"客",原始数据!S$3:S$722,"=2")</f>
        <v>0</v>
      </c>
      <c r="G92" s="56">
        <f>COUNTIFS(原始数据!$L$3:$L$722,C92,原始数据!I$3:I$722,"主",原始数据!S$3:S$722,"&lt;2")+COUNTIFS(原始数据!$L$3:$L$722,C92,原始数据!I$3:I$722,"客",原始数据!S$3:S$722,"&gt;2")</f>
        <v>0</v>
      </c>
      <c r="H92" s="52">
        <f>COUNTIFS(原始数据!L$3:L$722,C92,原始数据!I$3:I$722,"主",原始数据!S$3:S$722,"5")+COUNTIFS(原始数据!L$3:L$722,C92,原始数据!I$3:I$722,"客",原始数据!S$3:S$722,"0")</f>
        <v>0</v>
      </c>
      <c r="I92" s="56">
        <f>COUNTIFS(原始数据!L$3:L$722,C92,原始数据!I$3:I$722,"主",原始数据!S$3:S$722,"0")+COUNTIFS(原始数据!L$3:L$722,C92,原始数据!I$3:I$722,"客",原始数据!S$3:S$722,"5")</f>
        <v>0</v>
      </c>
      <c r="J92" s="52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t="shared" si="12"/>
        <v>0</v>
      </c>
      <c r="L92" s="52">
        <f>SUMIFS(原始数据!S$3:S$722,原始数据!L$3:L$722,C92,原始数据!I$3:I$722,"主")+SUMIFS(原始数据!T$3:T$722,原始数据!L$3:L$722,C92,原始数据!I$3:I$722,"客")</f>
        <v>0</v>
      </c>
      <c r="M92" s="55">
        <f>SUMIFS(原始数据!S$3:S$722,原始数据!L$3:L$722,C92,原始数据!I$3:I$722,"客")+SUMIFS(原始数据!T$3:T$722,原始数据!L$3:L$722,C92,原始数据!I$3:I$722,"主")</f>
        <v>0</v>
      </c>
      <c r="N92" s="57">
        <f t="shared" si="13"/>
        <v>0</v>
      </c>
      <c r="O92" s="57">
        <f t="shared" si="14"/>
        <v>0</v>
      </c>
      <c r="P92" s="50"/>
      <c r="Q92" s="6">
        <v>35</v>
      </c>
      <c r="R92" s="7">
        <f>各类选项!K36</f>
        <v>0</v>
      </c>
      <c r="S92" s="7">
        <f>各类选项!L36</f>
        <v>0</v>
      </c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12</v>
      </c>
      <c r="AE92" s="7">
        <f t="array" ref="AE92">AF92+SUMPRODUCT((AF$58:AF$97=AF92)*(AH$58:AH$97&gt;AH92))</f>
        <v>35</v>
      </c>
      <c r="AF92" s="7">
        <f t="array" ref="AF92">RANK(AA92,AA$58:AA$97)+SUMPRODUCT((AA$58:AA$97=AA92)*(AC$58:AC$97&gt;AC92))</f>
        <v>17</v>
      </c>
      <c r="AG92" s="7">
        <f t="array" ref="AG92">AF92+SUMPRODUCT((AF$58:AF$97=AF88)*(W$58:W$97&gt;W92))</f>
        <v>17</v>
      </c>
      <c r="AH92" s="7">
        <v>6</v>
      </c>
    </row>
    <row r="93" ht="18.9" customHeight="1" spans="1:34">
      <c r="A93" s="48"/>
      <c r="B93" s="59">
        <f t="array" ref="B93">INDEX($R$58:$AE$97,MATCH(Q93,$AE$58:$AE$97,0),1)</f>
        <v>0</v>
      </c>
      <c r="C93" s="60">
        <f t="array" ref="C93">INDEX($R$58:$AE$97,MATCH(Q93,$AE$58:$AE$97,0),2)</f>
        <v>0</v>
      </c>
      <c r="D93" s="59">
        <f>COUNTIFS(原始数据!$L$3:$L$722,C93)</f>
        <v>0</v>
      </c>
      <c r="E93" s="50">
        <f>COUNTIFS(原始数据!$L$3:$L$722,C93,原始数据!I$3:I$722,"主",原始数据!S$3:S$722,"&gt;2")+COUNTIFS(原始数据!$L$3:$L$722,C93,原始数据!I$3:I$722,"客",原始数据!S$3:S$722,"&lt;2")</f>
        <v>0</v>
      </c>
      <c r="F93" s="50">
        <f>COUNTIFS(原始数据!$L$3:$L$722,C93,原始数据!I$3:I$722,"主",原始数据!S$3:S$722,"=2")+COUNTIFS(原始数据!$L$3:$L$722,C93,原始数据!I$3:I$722,"客",原始数据!S$3:S$722,"=2")</f>
        <v>0</v>
      </c>
      <c r="G93" s="61">
        <f>COUNTIFS(原始数据!$L$3:$L$722,C93,原始数据!I$3:I$722,"主",原始数据!S$3:S$722,"&lt;2")+COUNTIFS(原始数据!$L$3:$L$722,C93,原始数据!I$3:I$722,"客",原始数据!S$3:S$722,"&gt;2")</f>
        <v>0</v>
      </c>
      <c r="H93" s="59">
        <f>COUNTIFS(原始数据!L$3:L$722,C93,原始数据!I$3:I$722,"主",原始数据!S$3:S$722,"5")+COUNTIFS(原始数据!L$3:L$722,C93,原始数据!I$3:I$722,"客",原始数据!S$3:S$722,"0")</f>
        <v>0</v>
      </c>
      <c r="I93" s="61">
        <f>COUNTIFS(原始数据!L$3:L$722,C93,原始数据!I$3:I$722,"主",原始数据!S$3:S$722,"0")+COUNTIFS(原始数据!L$3:L$722,C93,原始数据!I$3:I$722,"客",原始数据!S$3:S$722,"5")</f>
        <v>0</v>
      </c>
      <c r="J93" s="59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t="shared" si="12"/>
        <v>0</v>
      </c>
      <c r="L93" s="59">
        <f>SUMIFS(原始数据!S$3:S$722,原始数据!L$3:L$722,C93,原始数据!I$3:I$722,"主")+SUMIFS(原始数据!T$3:T$722,原始数据!L$3:L$722,C93,原始数据!I$3:I$722,"客")</f>
        <v>0</v>
      </c>
      <c r="M93" s="50">
        <f>SUMIFS(原始数据!S$3:S$722,原始数据!L$3:L$722,C93,原始数据!I$3:I$722,"客")+SUMIFS(原始数据!T$3:T$722,原始数据!L$3:L$722,C93,原始数据!I$3:I$722,"主")</f>
        <v>0</v>
      </c>
      <c r="N93" s="62">
        <f t="shared" si="13"/>
        <v>0</v>
      </c>
      <c r="O93" s="62">
        <f t="shared" si="14"/>
        <v>0</v>
      </c>
      <c r="P93" s="50"/>
      <c r="Q93" s="6">
        <v>36</v>
      </c>
      <c r="R93" s="7">
        <f>各类选项!K37</f>
        <v>0</v>
      </c>
      <c r="S93" s="7">
        <f>各类选项!L37</f>
        <v>0</v>
      </c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12</v>
      </c>
      <c r="AE93" s="7">
        <f t="array" ref="AE93">AF93+SUMPRODUCT((AF$58:AF$97=AF93)*(AH$58:AH$97&gt;AH93))</f>
        <v>36</v>
      </c>
      <c r="AF93" s="7">
        <f t="array" ref="AF93">RANK(AA93,AA$58:AA$97)+SUMPRODUCT((AA$58:AA$97=AA93)*(AC$58:AC$97&gt;AC93))</f>
        <v>17</v>
      </c>
      <c r="AG93" s="7">
        <f t="array" ref="AG93">AF93+SUMPRODUCT((AF$58:AF$97=AF89)*(W$58:W$97&gt;W93))</f>
        <v>17</v>
      </c>
      <c r="AH93" s="7">
        <v>5</v>
      </c>
    </row>
    <row r="94" ht="18.9" customHeight="1" spans="1:34">
      <c r="A94" s="48"/>
      <c r="B94" s="52">
        <f t="array" ref="B94">INDEX($R$58:$AE$97,MATCH(Q94,$AE$58:$AE$97,0),1)</f>
        <v>0</v>
      </c>
      <c r="C94" s="53">
        <f t="array" ref="C94">INDEX($R$58:$AE$97,MATCH(Q94,$AE$58:$AE$97,0),2)</f>
        <v>0</v>
      </c>
      <c r="D94" s="52">
        <f>COUNTIFS(原始数据!$L$3:$L$722,C94)</f>
        <v>0</v>
      </c>
      <c r="E94" s="55">
        <f>COUNTIFS(原始数据!$L$3:$L$722,C94,原始数据!I$3:I$722,"主",原始数据!S$3:S$722,"&gt;2")+COUNTIFS(原始数据!$L$3:$L$722,C94,原始数据!I$3:I$722,"客",原始数据!S$3:S$722,"&lt;2")</f>
        <v>0</v>
      </c>
      <c r="F94" s="55">
        <f>COUNTIFS(原始数据!$L$3:$L$722,C94,原始数据!I$3:I$722,"主",原始数据!S$3:S$722,"=2")+COUNTIFS(原始数据!$L$3:$L$722,C94,原始数据!I$3:I$722,"客",原始数据!S$3:S$722,"=2")</f>
        <v>0</v>
      </c>
      <c r="G94" s="56">
        <f>COUNTIFS(原始数据!$L$3:$L$722,C94,原始数据!I$3:I$722,"主",原始数据!S$3:S$722,"&lt;2")+COUNTIFS(原始数据!$L$3:$L$722,C94,原始数据!I$3:I$722,"客",原始数据!S$3:S$722,"&gt;2")</f>
        <v>0</v>
      </c>
      <c r="H94" s="52">
        <f>COUNTIFS(原始数据!L$3:L$722,C94,原始数据!I$3:I$722,"主",原始数据!S$3:S$722,"5")+COUNTIFS(原始数据!L$3:L$722,C94,原始数据!I$3:I$722,"客",原始数据!S$3:S$722,"0")</f>
        <v>0</v>
      </c>
      <c r="I94" s="56">
        <f>COUNTIFS(原始数据!L$3:L$722,C94,原始数据!I$3:I$722,"主",原始数据!S$3:S$722,"0")+COUNTIFS(原始数据!L$3:L$722,C94,原始数据!I$3:I$722,"客",原始数据!S$3:S$722,"5")</f>
        <v>0</v>
      </c>
      <c r="J94" s="52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t="shared" si="12"/>
        <v>0</v>
      </c>
      <c r="L94" s="52">
        <f>SUMIFS(原始数据!S$3:S$722,原始数据!L$3:L$722,C94,原始数据!I$3:I$722,"主")+SUMIFS(原始数据!T$3:T$722,原始数据!L$3:L$722,C94,原始数据!I$3:I$722,"客")</f>
        <v>0</v>
      </c>
      <c r="M94" s="55">
        <f>SUMIFS(原始数据!S$3:S$722,原始数据!L$3:L$722,C94,原始数据!I$3:I$722,"客")+SUMIFS(原始数据!T$3:T$722,原始数据!L$3:L$722,C94,原始数据!I$3:I$722,"主")</f>
        <v>0</v>
      </c>
      <c r="N94" s="57">
        <f t="shared" si="13"/>
        <v>0</v>
      </c>
      <c r="O94" s="57">
        <f t="shared" si="14"/>
        <v>0</v>
      </c>
      <c r="P94" s="50"/>
      <c r="Q94" s="6">
        <v>37</v>
      </c>
      <c r="R94" s="7">
        <f>各类选项!K38</f>
        <v>0</v>
      </c>
      <c r="S94" s="7">
        <f>各类选项!L38</f>
        <v>0</v>
      </c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12</v>
      </c>
      <c r="AE94" s="7">
        <f t="array" ref="AE94">AF94+SUMPRODUCT((AF$58:AF$97=AF94)*(AH$58:AH$97&gt;AH94))</f>
        <v>37</v>
      </c>
      <c r="AF94" s="7">
        <f t="array" ref="AF94">RANK(AA94,AA$58:AA$97)+SUMPRODUCT((AA$58:AA$97=AA94)*(AC$58:AC$97&gt;AC94))</f>
        <v>17</v>
      </c>
      <c r="AG94" s="7">
        <f t="array" ref="AG94">AF94+SUMPRODUCT((AF$58:AF$97=AF90)*(W$58:W$97&gt;W94))</f>
        <v>17</v>
      </c>
      <c r="AH94" s="7">
        <v>4</v>
      </c>
    </row>
    <row r="95" ht="18.9" customHeight="1" spans="1:34">
      <c r="A95" s="48"/>
      <c r="B95" s="59">
        <f t="array" ref="B95">INDEX($R$58:$AE$97,MATCH(Q95,$AE$58:$AE$97,0),1)</f>
        <v>0</v>
      </c>
      <c r="C95" s="60">
        <f t="array" ref="C95">INDEX($R$58:$AE$97,MATCH(Q95,$AE$58:$AE$97,0),2)</f>
        <v>0</v>
      </c>
      <c r="D95" s="59">
        <f>COUNTIFS(原始数据!$L$3:$L$722,C95)</f>
        <v>0</v>
      </c>
      <c r="E95" s="50">
        <f>COUNTIFS(原始数据!$L$3:$L$722,C95,原始数据!I$3:I$722,"主",原始数据!S$3:S$722,"&gt;2")+COUNTIFS(原始数据!$L$3:$L$722,C95,原始数据!I$3:I$722,"客",原始数据!S$3:S$722,"&lt;2")</f>
        <v>0</v>
      </c>
      <c r="F95" s="50">
        <f>COUNTIFS(原始数据!$L$3:$L$722,C95,原始数据!I$3:I$722,"主",原始数据!S$3:S$722,"=2")+COUNTIFS(原始数据!$L$3:$L$722,C95,原始数据!I$3:I$722,"客",原始数据!S$3:S$722,"=2")</f>
        <v>0</v>
      </c>
      <c r="G95" s="61">
        <f>COUNTIFS(原始数据!$L$3:$L$722,C95,原始数据!I$3:I$722,"主",原始数据!S$3:S$722,"&lt;2")+COUNTIFS(原始数据!$L$3:$L$722,C95,原始数据!I$3:I$722,"客",原始数据!S$3:S$722,"&gt;2")</f>
        <v>0</v>
      </c>
      <c r="H95" s="59">
        <f>COUNTIFS(原始数据!L$3:L$722,C95,原始数据!I$3:I$722,"主",原始数据!S$3:S$722,"5")+COUNTIFS(原始数据!L$3:L$722,C95,原始数据!I$3:I$722,"客",原始数据!S$3:S$722,"0")</f>
        <v>0</v>
      </c>
      <c r="I95" s="61">
        <f>COUNTIFS(原始数据!L$3:L$722,C95,原始数据!I$3:I$722,"主",原始数据!S$3:S$722,"0")+COUNTIFS(原始数据!L$3:L$722,C95,原始数据!I$3:I$722,"客",原始数据!S$3:S$722,"5")</f>
        <v>0</v>
      </c>
      <c r="J95" s="59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t="shared" si="12"/>
        <v>0</v>
      </c>
      <c r="L95" s="59">
        <f>SUMIFS(原始数据!S$3:S$722,原始数据!L$3:L$722,C95,原始数据!I$3:I$722,"主")+SUMIFS(原始数据!T$3:T$722,原始数据!L$3:L$722,C95,原始数据!I$3:I$722,"客")</f>
        <v>0</v>
      </c>
      <c r="M95" s="50">
        <f>SUMIFS(原始数据!S$3:S$722,原始数据!L$3:L$722,C95,原始数据!I$3:I$722,"客")+SUMIFS(原始数据!T$3:T$722,原始数据!L$3:L$722,C95,原始数据!I$3:I$722,"主")</f>
        <v>0</v>
      </c>
      <c r="N95" s="62">
        <f t="shared" si="13"/>
        <v>0</v>
      </c>
      <c r="O95" s="62">
        <f t="shared" si="14"/>
        <v>0</v>
      </c>
      <c r="P95" s="50"/>
      <c r="Q95" s="6">
        <v>38</v>
      </c>
      <c r="R95" s="7">
        <f>各类选项!K39</f>
        <v>0</v>
      </c>
      <c r="S95" s="7">
        <f>各类选项!L39</f>
        <v>0</v>
      </c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12</v>
      </c>
      <c r="AE95" s="7">
        <f t="array" ref="AE95">AF95+SUMPRODUCT((AF$58:AF$97=AF95)*(AH$58:AH$97&gt;AH95))</f>
        <v>38</v>
      </c>
      <c r="AF95" s="7">
        <f t="array" ref="AF95">RANK(AA95,AA$58:AA$97)+SUMPRODUCT((AA$58:AA$97=AA95)*(AC$58:AC$97&gt;AC95))</f>
        <v>17</v>
      </c>
      <c r="AG95" s="7">
        <f t="array" ref="AG95">AF95+SUMPRODUCT((AF$58:AF$97=AF91)*(W$58:W$97&gt;W95))</f>
        <v>17</v>
      </c>
      <c r="AH95" s="7">
        <v>3</v>
      </c>
    </row>
    <row r="96" ht="18.9" customHeight="1" spans="1:34">
      <c r="A96" s="48"/>
      <c r="B96" s="52">
        <f t="array" ref="B96">INDEX($R$58:$AE$97,MATCH(Q96,$AE$58:$AE$97,0),1)</f>
        <v>0</v>
      </c>
      <c r="C96" s="53">
        <f t="array" ref="C96">INDEX($R$58:$AE$97,MATCH(Q96,$AE$58:$AE$97,0),2)</f>
        <v>0</v>
      </c>
      <c r="D96" s="52">
        <f>COUNTIFS(原始数据!$L$3:$L$722,C96)</f>
        <v>0</v>
      </c>
      <c r="E96" s="55">
        <f>COUNTIFS(原始数据!$L$3:$L$722,C96,原始数据!I$3:I$722,"主",原始数据!S$3:S$722,"&gt;2")+COUNTIFS(原始数据!$L$3:$L$722,C96,原始数据!I$3:I$722,"客",原始数据!S$3:S$722,"&lt;2")</f>
        <v>0</v>
      </c>
      <c r="F96" s="55">
        <f>COUNTIFS(原始数据!$L$3:$L$722,C96,原始数据!I$3:I$722,"主",原始数据!S$3:S$722,"=2")+COUNTIFS(原始数据!$L$3:$L$722,C96,原始数据!I$3:I$722,"客",原始数据!S$3:S$722,"=2")</f>
        <v>0</v>
      </c>
      <c r="G96" s="56">
        <f>COUNTIFS(原始数据!$L$3:$L$722,C96,原始数据!I$3:I$722,"主",原始数据!S$3:S$722,"&lt;2")+COUNTIFS(原始数据!$L$3:$L$722,C96,原始数据!I$3:I$722,"客",原始数据!S$3:S$722,"&gt;2")</f>
        <v>0</v>
      </c>
      <c r="H96" s="52">
        <f>COUNTIFS(原始数据!L$3:L$722,C96,原始数据!I$3:I$722,"主",原始数据!S$3:S$722,"5")+COUNTIFS(原始数据!L$3:L$722,C96,原始数据!I$3:I$722,"客",原始数据!S$3:S$722,"0")</f>
        <v>0</v>
      </c>
      <c r="I96" s="56">
        <f>COUNTIFS(原始数据!L$3:L$722,C96,原始数据!I$3:I$722,"主",原始数据!S$3:S$722,"0")+COUNTIFS(原始数据!L$3:L$722,C96,原始数据!I$3:I$722,"客",原始数据!S$3:S$722,"5")</f>
        <v>0</v>
      </c>
      <c r="J96" s="52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t="shared" si="12"/>
        <v>0</v>
      </c>
      <c r="L96" s="52">
        <f>SUMIFS(原始数据!S$3:S$722,原始数据!L$3:L$722,C96,原始数据!I$3:I$722,"主")+SUMIFS(原始数据!T$3:T$722,原始数据!L$3:L$722,C96,原始数据!I$3:I$722,"客")</f>
        <v>0</v>
      </c>
      <c r="M96" s="55">
        <f>SUMIFS(原始数据!S$3:S$722,原始数据!L$3:L$722,C96,原始数据!I$3:I$722,"客")+SUMIFS(原始数据!T$3:T$722,原始数据!L$3:L$722,C96,原始数据!I$3:I$722,"主")</f>
        <v>0</v>
      </c>
      <c r="N96" s="57">
        <f t="shared" si="13"/>
        <v>0</v>
      </c>
      <c r="O96" s="57">
        <f t="shared" si="14"/>
        <v>0</v>
      </c>
      <c r="P96" s="50"/>
      <c r="Q96" s="6">
        <v>39</v>
      </c>
      <c r="R96" s="7">
        <f>各类选项!K40</f>
        <v>0</v>
      </c>
      <c r="S96" s="7">
        <f>各类选项!L40</f>
        <v>0</v>
      </c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12</v>
      </c>
      <c r="AE96" s="7">
        <f t="array" ref="AE96">AF96+SUMPRODUCT((AF$58:AF$97=AF96)*(AH$58:AH$97&gt;AH96))</f>
        <v>39</v>
      </c>
      <c r="AF96" s="7">
        <f t="array" ref="AF96">RANK(AA96,AA$58:AA$97)+SUMPRODUCT((AA$58:AA$97=AA96)*(AC$58:AC$97&gt;AC96))</f>
        <v>17</v>
      </c>
      <c r="AG96" s="7">
        <f t="array" ref="AG96">AF96+SUMPRODUCT((AF$58:AF$97=AF92)*(W$58:W$97&gt;W96))</f>
        <v>17</v>
      </c>
      <c r="AH96" s="7">
        <v>2</v>
      </c>
    </row>
    <row r="97" ht="18.9" customHeight="1" spans="1:34">
      <c r="A97" s="48"/>
      <c r="B97" s="59">
        <f t="array" ref="B97">INDEX($R$58:$AE$97,MATCH(Q97,$AE$58:$AE$97,0),1)</f>
        <v>0</v>
      </c>
      <c r="C97" s="60">
        <f t="array" ref="C97">INDEX($R$58:$AE$97,MATCH(Q97,$AE$58:$AE$97,0),2)</f>
        <v>0</v>
      </c>
      <c r="D97" s="59">
        <f>COUNTIFS(原始数据!$L$3:$L$722,C97)</f>
        <v>0</v>
      </c>
      <c r="E97" s="50">
        <f>COUNTIFS(原始数据!$L$3:$L$722,C97,原始数据!I$3:I$722,"主",原始数据!S$3:S$722,"&gt;2")+COUNTIFS(原始数据!$L$3:$L$722,C97,原始数据!I$3:I$722,"客",原始数据!S$3:S$722,"&lt;2")</f>
        <v>0</v>
      </c>
      <c r="F97" s="50">
        <f>COUNTIFS(原始数据!$L$3:$L$722,C97,原始数据!I$3:I$722,"主",原始数据!S$3:S$722,"=2")+COUNTIFS(原始数据!$L$3:$L$722,C97,原始数据!I$3:I$722,"客",原始数据!S$3:S$722,"=2")</f>
        <v>0</v>
      </c>
      <c r="G97" s="61">
        <f>COUNTIFS(原始数据!$L$3:$L$722,C97,原始数据!I$3:I$722,"主",原始数据!S$3:S$722,"&lt;2")+COUNTIFS(原始数据!$L$3:$L$722,C97,原始数据!I$3:I$722,"客",原始数据!S$3:S$722,"&gt;2")</f>
        <v>0</v>
      </c>
      <c r="H97" s="59">
        <f>COUNTIFS(原始数据!L$3:L$722,C97,原始数据!I$3:I$722,"主",原始数据!S$3:S$722,"5")+COUNTIFS(原始数据!L$3:L$722,C97,原始数据!I$3:I$722,"客",原始数据!S$3:S$722,"0")</f>
        <v>0</v>
      </c>
      <c r="I97" s="61">
        <f>COUNTIFS(原始数据!L$3:L$722,C97,原始数据!I$3:I$722,"主",原始数据!S$3:S$722,"0")+COUNTIFS(原始数据!L$3:L$722,C97,原始数据!I$3:I$722,"客",原始数据!S$3:S$722,"5")</f>
        <v>0</v>
      </c>
      <c r="J97" s="59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t="shared" si="12"/>
        <v>0</v>
      </c>
      <c r="L97" s="59">
        <f>SUMIFS(原始数据!S$3:S$722,原始数据!L$3:L$722,C97,原始数据!I$3:I$722,"主")+SUMIFS(原始数据!T$3:T$722,原始数据!L$3:L$722,C97,原始数据!I$3:I$722,"客")</f>
        <v>0</v>
      </c>
      <c r="M97" s="50">
        <f>SUMIFS(原始数据!S$3:S$722,原始数据!L$3:L$722,C97,原始数据!I$3:I$722,"客")+SUMIFS(原始数据!T$3:T$722,原始数据!L$3:L$722,C97,原始数据!I$3:I$722,"主")</f>
        <v>0</v>
      </c>
      <c r="N97" s="62">
        <f t="shared" si="13"/>
        <v>0</v>
      </c>
      <c r="O97" s="62">
        <f t="shared" si="14"/>
        <v>0</v>
      </c>
      <c r="P97" s="50"/>
      <c r="Q97" s="6">
        <v>40</v>
      </c>
      <c r="R97" s="7">
        <f>各类选项!K41</f>
        <v>0</v>
      </c>
      <c r="S97" s="7">
        <f>各类选项!L41</f>
        <v>0</v>
      </c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12</v>
      </c>
      <c r="AE97" s="7">
        <f t="array" ref="AE97">AF97+SUMPRODUCT((AF$58:AF$97=AF97)*(AH$58:AH$97&gt;AH97))</f>
        <v>40</v>
      </c>
      <c r="AF97" s="7">
        <f t="array" ref="AF97">RANK(AA97,AA$58:AA$97)+SUMPRODUCT((AA$58:AA$97=AA97)*(AC$58:AC$97&gt;AC97))</f>
        <v>17</v>
      </c>
      <c r="AG97" s="7">
        <f t="array" ref="AG97">AF97+SUMPRODUCT((AF$58:AF$97=AF93)*(W$58:W$97&gt;W97))</f>
        <v>17</v>
      </c>
      <c r="AH97" s="7">
        <v>1</v>
      </c>
    </row>
    <row r="98" ht="18.9" customHeight="1" spans="1:34">
      <c r="A98" s="48"/>
      <c r="B98" s="63" t="s">
        <v>478</v>
      </c>
      <c r="C98" s="63"/>
      <c r="D98" s="63"/>
      <c r="E98" s="63"/>
      <c r="F98" s="63"/>
      <c r="G98" s="64" t="s">
        <v>479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" customHeight="1" spans="1:34">
      <c r="A99" s="48"/>
      <c r="B99" s="63"/>
      <c r="C99" s="63"/>
      <c r="D99" s="63"/>
      <c r="E99" s="63"/>
      <c r="F99" s="68"/>
      <c r="G99" s="47" t="s">
        <v>480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2026COA总决赛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" customHeight="1" spans="1:34">
      <c r="A102" s="70"/>
      <c r="B102" s="71"/>
      <c r="C102" s="71"/>
      <c r="D102" s="71"/>
      <c r="E102" s="72"/>
      <c r="F102" s="70"/>
      <c r="G102" s="72" t="s">
        <v>493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" customHeight="1" spans="1:34">
      <c r="A103" s="73"/>
      <c r="B103" s="74" t="s">
        <v>458</v>
      </c>
      <c r="C103" s="74" t="s">
        <v>494</v>
      </c>
      <c r="D103" s="74" t="s">
        <v>482</v>
      </c>
      <c r="E103" s="74" t="s">
        <v>459</v>
      </c>
      <c r="F103" s="74" t="s">
        <v>483</v>
      </c>
      <c r="G103" s="74" t="s">
        <v>460</v>
      </c>
      <c r="H103" s="74" t="s">
        <v>485</v>
      </c>
      <c r="I103" s="74" t="s">
        <v>484</v>
      </c>
      <c r="J103" s="74" t="s">
        <v>495</v>
      </c>
      <c r="K103" s="74" t="s">
        <v>496</v>
      </c>
      <c r="L103" s="74" t="s">
        <v>467</v>
      </c>
      <c r="M103" s="74" t="s">
        <v>468</v>
      </c>
      <c r="N103" s="74" t="s">
        <v>488</v>
      </c>
      <c r="O103" s="74" t="s">
        <v>470</v>
      </c>
      <c r="P103" s="73"/>
      <c r="Q103" s="6" t="s">
        <v>471</v>
      </c>
      <c r="R103" s="7" t="s">
        <v>458</v>
      </c>
      <c r="S103" s="7" t="s">
        <v>482</v>
      </c>
      <c r="T103" s="7" t="s">
        <v>461</v>
      </c>
      <c r="U103" s="7" t="s">
        <v>495</v>
      </c>
      <c r="V103" s="7" t="s">
        <v>496</v>
      </c>
      <c r="W103" s="7" t="s">
        <v>497</v>
      </c>
      <c r="X103" s="7" t="s">
        <v>498</v>
      </c>
      <c r="Y103" s="7" t="s">
        <v>467</v>
      </c>
      <c r="Z103" s="7" t="s">
        <v>468</v>
      </c>
      <c r="AA103" s="7" t="s">
        <v>488</v>
      </c>
      <c r="AB103" s="7" t="s">
        <v>470</v>
      </c>
      <c r="AC103" s="7" t="s">
        <v>474</v>
      </c>
      <c r="AD103" s="7" t="s">
        <v>475</v>
      </c>
      <c r="AE103" s="7" t="s">
        <v>499</v>
      </c>
      <c r="AF103" s="7" t="s">
        <v>476</v>
      </c>
    </row>
    <row r="104" ht="18.9" customHeight="1" spans="1:34">
      <c r="A104" s="73"/>
      <c r="B104" s="75" t="str">
        <f t="array" ref="B104">INDEX($R$104:$AF$123,MATCH(Q104,$AE$104:$AE$123,0),1)</f>
        <v>TE</v>
      </c>
      <c r="C104" s="75">
        <f ca="1">COUNTIF(赛果!M$2:M$91,B104)+COUNTIF(赛果!N$2:N$91,B104)</f>
        <v>4</v>
      </c>
      <c r="D104" s="76">
        <f>COUNTIFS(原始数据!$J$3:$J$722,B104)</f>
        <v>15</v>
      </c>
      <c r="E104" s="77">
        <f>COUNTIFS(原始数据!$E$3:$E$722,B104,原始数据!$I$3:$I$722,"客",原始数据!$S$3:$S$722,"&gt;2")+COUNTIFS(原始数据!$F$3:$F$722,B104,原始数据!$I$3:$I$722,"主",原始数据!$T$3:$T$722,"&gt;2")</f>
        <v>3</v>
      </c>
      <c r="F104" s="77">
        <f>COUNTIFS(原始数据!$E$3:$E$722,B104,原始数据!$I$3:$I$722,"客",原始数据!$S$3:$S$722,"=2")+COUNTIFS(原始数据!$F$3:$F$722,B104,原始数据!$I$3:$I$722,"主",原始数据!$T$3:$T$722,"=2")</f>
        <v>9</v>
      </c>
      <c r="G104" s="78">
        <f>COUNTIFS(原始数据!$E$3:$E$722,B104,原始数据!$I$3:$I$722,"客",原始数据!$S$3:$S$722,"&lt;2")+COUNTIFS(原始数据!$F$3:$F$722,B104,原始数据!$I$3:$I$722,"主",原始数据!$T$3:$T$722,"&lt;2")</f>
        <v>3</v>
      </c>
      <c r="H104" s="76">
        <f>COUNTIFS(原始数据!$E$3:$E$722,B104,原始数据!$I$3:$I$722,"客",原始数据!$S$3:$S$722,"5")+COUNTIFS(原始数据!$F$3:$F$722,B104,原始数据!$I$3:$I$722,"主",原始数据!$T$3:$T$722,"5")</f>
        <v>1</v>
      </c>
      <c r="I104" s="78">
        <f>COUNTIFS(原始数据!$E$3:$E$722,B104,原始数据!$I$3:$I$722,"客",原始数据!$S$3:$S$722,"0")+COUNTIFS(原始数据!$F$3:$F$722,B104,原始数据!$I$3:$I$722,"主",原始数据!$T$3:$T$722,"0")</f>
        <v>1</v>
      </c>
      <c r="J104" s="76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30</v>
      </c>
      <c r="K104" s="79">
        <f>IF(D104=0,0,J104/D104)</f>
        <v>2</v>
      </c>
      <c r="L104" s="76">
        <f>SUMIFS(原始数据!$S$3:$S$722,原始数据!$E$3:$E$722,B104,原始数据!$I$3:$I$722,"客")+SUMIFS(原始数据!$T$3:$T$722,原始数据!$F$3:$F$722,B104,原始数据!$I$3:$I$722,"主")</f>
        <v>31</v>
      </c>
      <c r="M104" s="77">
        <f>SUMIFS(原始数据!$S$3:$S$722,原始数据!$J$3:$J$722,B104,原始数据!$I$3:$I$722,"主")+SUMIFS(原始数据!$T$3:$T$722,原始数据!$J$3:$J$722,B104,原始数据!$I$3:$I$722,"客")</f>
        <v>31</v>
      </c>
      <c r="N104" s="79">
        <f>IF(D104=0,0,L104/D104)</f>
        <v>2.06666666666667</v>
      </c>
      <c r="O104" s="80">
        <f>IF($D104=0,0,IFERROR($L104/$M104,"MAX"))</f>
        <v>1</v>
      </c>
      <c r="P104" s="73"/>
      <c r="Q104" s="6">
        <v>1</v>
      </c>
      <c r="R104" s="7" t="str">
        <f>各类选项!F2</f>
        <v>WBG</v>
      </c>
      <c r="S104" s="7">
        <f>COUNTIFS(原始数据!$J$3:$J$722,R104)</f>
        <v>5</v>
      </c>
      <c r="T104" s="7">
        <f>COUNTIFS(原始数据!$E$3:$E$722,R104,原始数据!$I$3:$I$722,"客",原始数据!$S$3:$S$722,"&gt;2")+COUNTIFS(原始数据!$F$3:$F$722,R104,原始数据!$I$3:$I$722,"主",原始数据!$T$3:$T$722,"&gt;2")</f>
        <v>0</v>
      </c>
      <c r="U104" s="12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8</v>
      </c>
      <c r="V104" s="34">
        <f>IF(S104=0,0,U104/S104)</f>
        <v>1.6</v>
      </c>
      <c r="W104" s="7"/>
      <c r="X104" s="7"/>
      <c r="Y104" s="12">
        <f>SUMIFS(原始数据!$S$3:$S$722,原始数据!$E$3:$E$722,R104,原始数据!$I$3:$I$722,"客")+SUMIFS(原始数据!$T$3:$T$722,原始数据!$F$3:$F$722,R104,原始数据!$I$3:$I$722,"主")</f>
        <v>8</v>
      </c>
      <c r="Z104" s="7">
        <f>SUMIFS(原始数据!$S$3:$S$722,原始数据!$J$3:$J$722,R104,原始数据!$I$3:$I$722,"主")+SUMIFS(原始数据!$T$3:$T$722,原始数据!$J$3:$J$722,R104,原始数据!$I$3:$I$722,"客")</f>
        <v>13</v>
      </c>
      <c r="AA104" s="34">
        <f>IF(S104=0,0,Y104/S104)</f>
        <v>1.6</v>
      </c>
      <c r="AB104" s="34">
        <f>IF($S104=0,0,IFERROR($Y104/$Z104,"MAX"))</f>
        <v>0.615384615384615</v>
      </c>
      <c r="AC104" s="7">
        <f t="array" ref="AC104">RANK(AA104,AA$104:AA$123)+SUMPRODUCT((AA$104:AA$123=AA104)*(AB$104:AB$123&gt;AB104))</f>
        <v>6</v>
      </c>
      <c r="AD104" s="7">
        <f t="array" ref="AD104">AC104+SUMPRODUCT((AC$104:AC$123=AC104)*(V$104:V$123&gt;V104))</f>
        <v>6</v>
      </c>
      <c r="AE104" s="7">
        <f t="array" ref="AE104">AD104+SUMPRODUCT((AD$104:AD$123=AD104)*(AF$104:AF$123&gt;AF104))</f>
        <v>6</v>
      </c>
      <c r="AF104" s="7">
        <v>20</v>
      </c>
    </row>
    <row r="105" ht="18.9" customHeight="1" spans="1:34">
      <c r="A105" s="73"/>
      <c r="B105" s="81" t="str">
        <f t="array" ref="B105">INDEX($R$104:$AF$123,MATCH(Q105,$AE$104:$AE$123,0),1)</f>
        <v>MRC</v>
      </c>
      <c r="C105" s="81">
        <f ca="1">COUNTIF(赛果!M$2:M$91,B105)+COUNTIF(赛果!N$2:N$91,B105)</f>
        <v>3</v>
      </c>
      <c r="D105" s="82">
        <f>COUNTIFS(原始数据!$J$3:$J$722,B105)</f>
        <v>13</v>
      </c>
      <c r="E105" s="73">
        <f>COUNTIFS(原始数据!$E$3:$E$722,B105,原始数据!$I$3:$I$722,"客",原始数据!$S$3:$S$722,"&gt;2")+COUNTIFS(原始数据!$F$3:$F$722,B105,原始数据!$I$3:$I$722,"主",原始数据!$T$3:$T$722,"&gt;2")</f>
        <v>4</v>
      </c>
      <c r="F105" s="73">
        <f>COUNTIFS(原始数据!$E$3:$E$722,B105,原始数据!$I$3:$I$722,"客",原始数据!$S$3:$S$722,"=2")+COUNTIFS(原始数据!$F$3:$F$722,B105,原始数据!$I$3:$I$722,"主",原始数据!$T$3:$T$722,"=2")</f>
        <v>4</v>
      </c>
      <c r="G105" s="83">
        <f>COUNTIFS(原始数据!$E$3:$E$722,B105,原始数据!$I$3:$I$722,"客",原始数据!$S$3:$S$722,"&lt;2")+COUNTIFS(原始数据!$F$3:$F$722,B105,原始数据!$I$3:$I$722,"主",原始数据!$T$3:$T$722,"&lt;2")</f>
        <v>5</v>
      </c>
      <c r="H105" s="82">
        <f>COUNTIFS(原始数据!$E$3:$E$722,B105,原始数据!$I$3:$I$722,"客",原始数据!$S$3:$S$722,"5")+COUNTIFS(原始数据!$F$3:$F$722,B105,原始数据!$I$3:$I$722,"主",原始数据!$T$3:$T$722,"5")</f>
        <v>0</v>
      </c>
      <c r="I105" s="83">
        <f>COUNTIFS(原始数据!$E$3:$E$722,B105,原始数据!$I$3:$I$722,"客",原始数据!$S$3:$S$722,"0")+COUNTIFS(原始数据!$F$3:$F$722,B105,原始数据!$I$3:$I$722,"主",原始数据!$T$3:$T$722,"0")</f>
        <v>1</v>
      </c>
      <c r="J105" s="82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24</v>
      </c>
      <c r="K105" s="84">
        <f t="shared" ref="K105:K123" si="20">IF(D105=0,0,J105/D105)</f>
        <v>1.84615384615385</v>
      </c>
      <c r="L105" s="82">
        <f>SUMIFS(原始数据!$S$3:$S$722,原始数据!$E$3:$E$722,B105,原始数据!$I$3:$I$722,"客")+SUMIFS(原始数据!$T$3:$T$722,原始数据!$F$3:$F$722,B105,原始数据!$I$3:$I$722,"主")</f>
        <v>24</v>
      </c>
      <c r="M105" s="73">
        <f>SUMIFS(原始数据!$S$3:$S$722,原始数据!$J$3:$J$722,B105,原始数据!$I$3:$I$722,"主")+SUMIFS(原始数据!$T$3:$T$722,原始数据!$J$3:$J$722,B105,原始数据!$I$3:$I$722,"客")</f>
        <v>29</v>
      </c>
      <c r="N105" s="84">
        <f t="shared" ref="N105:N123" si="21">IF(D105=0,0,L105/D105)</f>
        <v>1.84615384615385</v>
      </c>
      <c r="O105" s="85">
        <f t="shared" ref="O105:O123" si="22">IF($D105=0,0,IFERROR($L105/$M105,"MAX"))</f>
        <v>0.827586206896552</v>
      </c>
      <c r="P105" s="73"/>
      <c r="Q105" s="6">
        <v>2</v>
      </c>
      <c r="R105" s="7" t="str">
        <f>各类选项!F3</f>
        <v>TE</v>
      </c>
      <c r="S105" s="7">
        <f>COUNTIFS(原始数据!$J$3:$J$722,R105)</f>
        <v>15</v>
      </c>
      <c r="T105" s="7">
        <f>COUNTIFS(原始数据!$E$3:$E$722,R105,原始数据!$I$3:$I$722,"客",原始数据!$S$3:$S$722,"&gt;2")+COUNTIFS(原始数据!$F$3:$F$722,R105,原始数据!$I$3:$I$722,"主",原始数据!$T$3:$T$722,"&gt;2")</f>
        <v>3</v>
      </c>
      <c r="U105" s="12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30</v>
      </c>
      <c r="V105" s="34">
        <f t="shared" ref="V105:V123" si="23">IF(S105=0,0,U105/S105)</f>
        <v>2</v>
      </c>
      <c r="W105" s="7"/>
      <c r="X105" s="7"/>
      <c r="Y105" s="12">
        <f>SUMIFS(原始数据!$S$3:$S$722,原始数据!$E$3:$E$722,R105,原始数据!$I$3:$I$722,"客")+SUMIFS(原始数据!$T$3:$T$722,原始数据!$F$3:$F$722,R105,原始数据!$I$3:$I$722,"主")</f>
        <v>31</v>
      </c>
      <c r="Z105" s="7">
        <f>SUMIFS(原始数据!$S$3:$S$722,原始数据!$J$3:$J$722,R105,原始数据!$I$3:$I$722,"主")+SUMIFS(原始数据!$T$3:$T$722,原始数据!$J$3:$J$722,R105,原始数据!$I$3:$I$722,"客")</f>
        <v>31</v>
      </c>
      <c r="AA105" s="34">
        <f t="shared" ref="AA105:AA123" si="24">IF(S105=0,0,Y105/S105)</f>
        <v>2.06666666666667</v>
      </c>
      <c r="AB105" s="34">
        <f t="shared" ref="AB105:AB123" si="25">IF($S105=0,0,IFERROR($Y105/$Z105,"MAX"))</f>
        <v>1</v>
      </c>
      <c r="AC105" s="7">
        <f t="array" ref="AC105">RANK(AA105,AA$104:AA$123)+SUMPRODUCT((AA$104:AA$123=AA105)*(AB$104:AB$123&gt;AB105))</f>
        <v>1</v>
      </c>
      <c r="AD105" s="7">
        <f t="array" ref="AD105">AC105+SUMPRODUCT((AC$104:AC$123=AC105)*(V$104:V$123&gt;V105))</f>
        <v>1</v>
      </c>
      <c r="AE105" s="7">
        <f t="array" ref="AE105">AD105+SUMPRODUCT((AD$104:AD$123=AD105)*(AF$104:AF$123&gt;AF105))</f>
        <v>1</v>
      </c>
      <c r="AF105" s="7">
        <v>19</v>
      </c>
    </row>
    <row r="106" ht="18.9" customHeight="1" spans="1:34">
      <c r="A106" s="73"/>
      <c r="B106" s="75" t="str">
        <f t="array" ref="B106">INDEX($R$104:$AF$123,MATCH(Q106,$AE$104:$AE$123,0),1)</f>
        <v>FPX.ZQ</v>
      </c>
      <c r="C106" s="75">
        <f ca="1">COUNTIF(赛果!M$2:M$91,B106)+COUNTIF(赛果!N$2:N$91,B106)</f>
        <v>4</v>
      </c>
      <c r="D106" s="76">
        <f>COUNTIFS(原始数据!$J$3:$J$722,B106)</f>
        <v>16</v>
      </c>
      <c r="E106" s="77">
        <f>COUNTIFS(原始数据!$E$3:$E$722,B106,原始数据!$I$3:$I$722,"客",原始数据!$S$3:$S$722,"&gt;2")+COUNTIFS(原始数据!$F$3:$F$722,B106,原始数据!$I$3:$I$722,"主",原始数据!$T$3:$T$722,"&gt;2")</f>
        <v>2</v>
      </c>
      <c r="F106" s="77">
        <f>COUNTIFS(原始数据!$E$3:$E$722,B106,原始数据!$I$3:$I$722,"客",原始数据!$S$3:$S$722,"=2")+COUNTIFS(原始数据!$F$3:$F$722,B106,原始数据!$I$3:$I$722,"主",原始数据!$T$3:$T$722,"=2")</f>
        <v>8</v>
      </c>
      <c r="G106" s="78">
        <f>COUNTIFS(原始数据!$E$3:$E$722,B106,原始数据!$I$3:$I$722,"客",原始数据!$S$3:$S$722,"&lt;2")+COUNTIFS(原始数据!$F$3:$F$722,B106,原始数据!$I$3:$I$722,"主",原始数据!$T$3:$T$722,"&lt;2")</f>
        <v>6</v>
      </c>
      <c r="H106" s="76">
        <f>COUNTIFS(原始数据!$E$3:$E$722,B106,原始数据!$I$3:$I$722,"客",原始数据!$S$3:$S$722,"5")+COUNTIFS(原始数据!$F$3:$F$722,B106,原始数据!$I$3:$I$722,"主",原始数据!$T$3:$T$722,"5")</f>
        <v>0</v>
      </c>
      <c r="I106" s="78">
        <f>COUNTIFS(原始数据!$E$3:$E$722,B106,原始数据!$I$3:$I$722,"客",原始数据!$S$3:$S$722,"0")+COUNTIFS(原始数据!$F$3:$F$722,B106,原始数据!$I$3:$I$722,"主",原始数据!$T$3:$T$722,"0")</f>
        <v>0</v>
      </c>
      <c r="J106" s="76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28</v>
      </c>
      <c r="K106" s="79">
        <f t="shared" si="20"/>
        <v>1.75</v>
      </c>
      <c r="L106" s="76">
        <f>SUMIFS(原始数据!$S$3:$S$722,原始数据!$E$3:$E$722,B106,原始数据!$I$3:$I$722,"客")+SUMIFS(原始数据!$T$3:$T$722,原始数据!$F$3:$F$722,B106,原始数据!$I$3:$I$722,"主")</f>
        <v>28</v>
      </c>
      <c r="M106" s="77">
        <f>SUMIFS(原始数据!$S$3:$S$722,原始数据!$J$3:$J$722,B106,原始数据!$I$3:$I$722,"主")+SUMIFS(原始数据!$T$3:$T$722,原始数据!$J$3:$J$722,B106,原始数据!$I$3:$I$722,"客")</f>
        <v>36</v>
      </c>
      <c r="N106" s="79">
        <f t="shared" si="21"/>
        <v>1.75</v>
      </c>
      <c r="O106" s="80">
        <f t="shared" si="22"/>
        <v>0.777777777777778</v>
      </c>
      <c r="P106" s="73"/>
      <c r="Q106" s="6">
        <v>3</v>
      </c>
      <c r="R106" s="7" t="str">
        <f>各类选项!F4</f>
        <v>RC</v>
      </c>
      <c r="S106" s="7">
        <f>COUNTIFS(原始数据!$J$3:$J$722,R106)</f>
        <v>8</v>
      </c>
      <c r="T106" s="7">
        <f>COUNTIFS(原始数据!$E$3:$E$722,R106,原始数据!$I$3:$I$722,"客",原始数据!$S$3:$S$722,"&gt;2")+COUNTIFS(原始数据!$F$3:$F$722,R106,原始数据!$I$3:$I$722,"主",原始数据!$T$3:$T$722,"&gt;2")</f>
        <v>0</v>
      </c>
      <c r="U106" s="12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7</v>
      </c>
      <c r="V106" s="34">
        <f t="shared" si="23"/>
        <v>0.875</v>
      </c>
      <c r="W106" s="7"/>
      <c r="X106" s="7"/>
      <c r="Y106" s="12">
        <f>SUMIFS(原始数据!$S$3:$S$722,原始数据!$E$3:$E$722,R106,原始数据!$I$3:$I$722,"客")+SUMIFS(原始数据!$T$3:$T$722,原始数据!$F$3:$F$722,R106,原始数据!$I$3:$I$722,"主")</f>
        <v>7</v>
      </c>
      <c r="Z106" s="7">
        <f>SUMIFS(原始数据!$S$3:$S$722,原始数据!$J$3:$J$722,R106,原始数据!$I$3:$I$722,"主")+SUMIFS(原始数据!$T$3:$T$722,原始数据!$J$3:$J$722,R106,原始数据!$I$3:$I$722,"客")</f>
        <v>29</v>
      </c>
      <c r="AA106" s="34">
        <f t="shared" si="24"/>
        <v>0.875</v>
      </c>
      <c r="AB106" s="34">
        <f t="shared" si="25"/>
        <v>0.241379310344828</v>
      </c>
      <c r="AC106" s="7">
        <f t="array" ref="AC106">RANK(AA106,AA$104:AA$123)+SUMPRODUCT((AA$104:AA$123=AA106)*(AB$104:AB$123&gt;AB106))</f>
        <v>11</v>
      </c>
      <c r="AD106" s="7">
        <f t="array" ref="AD106">AC106+SUMPRODUCT((AC$104:AC$123=AC106)*(V$104:V$123&gt;V106))</f>
        <v>11</v>
      </c>
      <c r="AE106" s="7">
        <f t="array" ref="AE106">AD106+SUMPRODUCT((AD$104:AD$123=AD106)*(AF$104:AF$123&gt;AF106))</f>
        <v>11</v>
      </c>
      <c r="AF106" s="7">
        <v>18</v>
      </c>
    </row>
    <row r="107" ht="18.9" customHeight="1" spans="1:34">
      <c r="A107" s="73"/>
      <c r="B107" s="81" t="str">
        <f t="array" ref="B107">INDEX($R$104:$AF$123,MATCH(Q107,$AE$104:$AE$123,0),1)</f>
        <v>AXIZ</v>
      </c>
      <c r="C107" s="81">
        <f ca="1">COUNTIF(赛果!M$2:M$91,B107)+COUNTIF(赛果!N$2:N$91,B107)</f>
        <v>2</v>
      </c>
      <c r="D107" s="82">
        <f>COUNTIFS(原始数据!$J$3:$J$722,B107)</f>
        <v>7</v>
      </c>
      <c r="E107" s="73">
        <f>COUNTIFS(原始数据!$E$3:$E$722,B107,原始数据!$I$3:$I$722,"客",原始数据!$S$3:$S$722,"&gt;2")+COUNTIFS(原始数据!$F$3:$F$722,B107,原始数据!$I$3:$I$722,"主",原始数据!$T$3:$T$722,"&gt;2")</f>
        <v>1</v>
      </c>
      <c r="F107" s="73">
        <f>COUNTIFS(原始数据!$E$3:$E$722,B107,原始数据!$I$3:$I$722,"客",原始数据!$S$3:$S$722,"=2")+COUNTIFS(原始数据!$F$3:$F$722,B107,原始数据!$I$3:$I$722,"主",原始数据!$T$3:$T$722,"=2")</f>
        <v>3</v>
      </c>
      <c r="G107" s="83">
        <f>COUNTIFS(原始数据!$E$3:$E$722,B107,原始数据!$I$3:$I$722,"客",原始数据!$S$3:$S$722,"&lt;2")+COUNTIFS(原始数据!$F$3:$F$722,B107,原始数据!$I$3:$I$722,"主",原始数据!$T$3:$T$722,"&lt;2")</f>
        <v>3</v>
      </c>
      <c r="H107" s="82">
        <f>COUNTIFS(原始数据!$E$3:$E$722,B107,原始数据!$I$3:$I$722,"客",原始数据!$S$3:$S$722,"5")+COUNTIFS(原始数据!$F$3:$F$722,B107,原始数据!$I$3:$I$722,"主",原始数据!$T$3:$T$722,"5")</f>
        <v>1</v>
      </c>
      <c r="I107" s="83">
        <f>COUNTIFS(原始数据!$E$3:$E$722,B107,原始数据!$I$3:$I$722,"客",原始数据!$S$3:$S$722,"0")+COUNTIFS(原始数据!$F$3:$F$722,B107,原始数据!$I$3:$I$722,"主",原始数据!$T$3:$T$722,"0")</f>
        <v>2</v>
      </c>
      <c r="J107" s="82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11</v>
      </c>
      <c r="K107" s="84">
        <f t="shared" si="20"/>
        <v>1.57142857142857</v>
      </c>
      <c r="L107" s="82">
        <f>SUMIFS(原始数据!$S$3:$S$722,原始数据!$E$3:$E$722,B107,原始数据!$I$3:$I$722,"客")+SUMIFS(原始数据!$T$3:$T$722,原始数据!$F$3:$F$722,B107,原始数据!$I$3:$I$722,"主")</f>
        <v>12</v>
      </c>
      <c r="M107" s="73">
        <f>SUMIFS(原始数据!$S$3:$S$722,原始数据!$J$3:$J$722,B107,原始数据!$I$3:$I$722,"主")+SUMIFS(原始数据!$T$3:$T$722,原始数据!$J$3:$J$722,B107,原始数据!$I$3:$I$722,"客")</f>
        <v>19</v>
      </c>
      <c r="N107" s="84">
        <f t="shared" si="21"/>
        <v>1.71428571428571</v>
      </c>
      <c r="O107" s="85">
        <f t="shared" si="22"/>
        <v>0.631578947368421</v>
      </c>
      <c r="P107" s="73"/>
      <c r="Q107" s="6">
        <v>4</v>
      </c>
      <c r="R107" s="7" t="str">
        <f>各类选项!F5</f>
        <v>AXIZ</v>
      </c>
      <c r="S107" s="7">
        <f>COUNTIFS(原始数据!$J$3:$J$722,R107)</f>
        <v>7</v>
      </c>
      <c r="T107" s="7">
        <f>COUNTIFS(原始数据!$E$3:$E$722,R107,原始数据!$I$3:$I$722,"客",原始数据!$S$3:$S$722,"&gt;2")+COUNTIFS(原始数据!$F$3:$F$722,R107,原始数据!$I$3:$I$722,"主",原始数据!$T$3:$T$722,"&gt;2")</f>
        <v>1</v>
      </c>
      <c r="U107" s="12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11</v>
      </c>
      <c r="V107" s="34">
        <f t="shared" si="23"/>
        <v>1.57142857142857</v>
      </c>
      <c r="W107" s="7"/>
      <c r="X107" s="7"/>
      <c r="Y107" s="12">
        <f>SUMIFS(原始数据!$S$3:$S$722,原始数据!$E$3:$E$722,R107,原始数据!$I$3:$I$722,"客")+SUMIFS(原始数据!$T$3:$T$722,原始数据!$F$3:$F$722,R107,原始数据!$I$3:$I$722,"主")</f>
        <v>12</v>
      </c>
      <c r="Z107" s="7">
        <f>SUMIFS(原始数据!$S$3:$S$722,原始数据!$J$3:$J$722,R107,原始数据!$I$3:$I$722,"主")+SUMIFS(原始数据!$T$3:$T$722,原始数据!$J$3:$J$722,R107,原始数据!$I$3:$I$722,"客")</f>
        <v>19</v>
      </c>
      <c r="AA107" s="34">
        <f t="shared" si="24"/>
        <v>1.71428571428571</v>
      </c>
      <c r="AB107" s="34">
        <f t="shared" si="25"/>
        <v>0.631578947368421</v>
      </c>
      <c r="AC107" s="7">
        <f t="array" ref="AC107">RANK(AA107,AA$104:AA$123)+SUMPRODUCT((AA$104:AA$123=AA107)*(AB$104:AB$123&gt;AB107))</f>
        <v>4</v>
      </c>
      <c r="AD107" s="7">
        <f t="array" ref="AD107">AC107+SUMPRODUCT((AC$104:AC$123=AC107)*(V$104:V$123&gt;V107))</f>
        <v>4</v>
      </c>
      <c r="AE107" s="7">
        <f t="array" ref="AE107">AD107+SUMPRODUCT((AD$104:AD$123=AD107)*(AF$104:AF$123&gt;AF107))</f>
        <v>4</v>
      </c>
      <c r="AF107" s="7">
        <v>17</v>
      </c>
    </row>
    <row r="108" ht="18.9" customHeight="1" spans="1:34">
      <c r="A108" s="73"/>
      <c r="B108" s="75" t="str">
        <f t="array" ref="B108">INDEX($R$104:$AF$123,MATCH(Q108,$AE$104:$AE$123,0),1)</f>
        <v>ZETA</v>
      </c>
      <c r="C108" s="75">
        <f ca="1">COUNTIF(赛果!M$2:M$91,B108)+COUNTIF(赛果!N$2:N$91,B108)</f>
        <v>1</v>
      </c>
      <c r="D108" s="76">
        <f>COUNTIFS(原始数据!$J$3:$J$722,B108)</f>
        <v>3</v>
      </c>
      <c r="E108" s="77">
        <f>COUNTIFS(原始数据!$E$3:$E$722,B108,原始数据!$I$3:$I$722,"客",原始数据!$S$3:$S$722,"&gt;2")+COUNTIFS(原始数据!$F$3:$F$722,B108,原始数据!$I$3:$I$722,"主",原始数据!$T$3:$T$722,"&gt;2")</f>
        <v>1</v>
      </c>
      <c r="F108" s="77">
        <f>COUNTIFS(原始数据!$E$3:$E$722,B108,原始数据!$I$3:$I$722,"客",原始数据!$S$3:$S$722,"=2")+COUNTIFS(原始数据!$F$3:$F$722,B108,原始数据!$I$3:$I$722,"主",原始数据!$T$3:$T$722,"=2")</f>
        <v>1</v>
      </c>
      <c r="G108" s="78">
        <f>COUNTIFS(原始数据!$E$3:$E$722,B108,原始数据!$I$3:$I$722,"客",原始数据!$S$3:$S$722,"&lt;2")+COUNTIFS(原始数据!$F$3:$F$722,B108,原始数据!$I$3:$I$722,"主",原始数据!$T$3:$T$722,"&lt;2")</f>
        <v>1</v>
      </c>
      <c r="H108" s="76">
        <f>COUNTIFS(原始数据!$E$3:$E$722,B108,原始数据!$I$3:$I$722,"客",原始数据!$S$3:$S$722,"5")+COUNTIFS(原始数据!$F$3:$F$722,B108,原始数据!$I$3:$I$722,"主",原始数据!$T$3:$T$722,"5")</f>
        <v>0</v>
      </c>
      <c r="I108" s="78">
        <f>COUNTIFS(原始数据!$E$3:$E$722,B108,原始数据!$I$3:$I$722,"客",原始数据!$S$3:$S$722,"0")+COUNTIFS(原始数据!$F$3:$F$722,B108,原始数据!$I$3:$I$722,"主",原始数据!$T$3:$T$722,"0")</f>
        <v>1</v>
      </c>
      <c r="J108" s="76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5</v>
      </c>
      <c r="K108" s="79">
        <f t="shared" si="20"/>
        <v>1.66666666666667</v>
      </c>
      <c r="L108" s="76">
        <f>SUMIFS(原始数据!$S$3:$S$722,原始数据!$E$3:$E$722,B108,原始数据!$I$3:$I$722,"客")+SUMIFS(原始数据!$T$3:$T$722,原始数据!$F$3:$F$722,B108,原始数据!$I$3:$I$722,"主")</f>
        <v>5</v>
      </c>
      <c r="M108" s="77">
        <f>SUMIFS(原始数据!$S$3:$S$722,原始数据!$J$3:$J$722,B108,原始数据!$I$3:$I$722,"主")+SUMIFS(原始数据!$T$3:$T$722,原始数据!$J$3:$J$722,B108,原始数据!$I$3:$I$722,"客")</f>
        <v>8</v>
      </c>
      <c r="N108" s="79">
        <f t="shared" si="21"/>
        <v>1.66666666666667</v>
      </c>
      <c r="O108" s="80">
        <f t="shared" si="22"/>
        <v>0.625</v>
      </c>
      <c r="P108" s="73"/>
      <c r="Q108" s="6">
        <v>5</v>
      </c>
      <c r="R108" s="7" t="str">
        <f>各类选项!F6</f>
        <v>WOLVES</v>
      </c>
      <c r="S108" s="7">
        <f>COUNTIFS(原始数据!$J$3:$J$722,R108)</f>
        <v>3</v>
      </c>
      <c r="T108" s="7">
        <f>COUNTIFS(原始数据!$E$3:$E$722,R108,原始数据!$I$3:$I$722,"客",原始数据!$S$3:$S$722,"&gt;2")+COUNTIFS(原始数据!$F$3:$F$722,R108,原始数据!$I$3:$I$722,"主",原始数据!$T$3:$T$722,"&gt;2")</f>
        <v>0</v>
      </c>
      <c r="U108" s="12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4</v>
      </c>
      <c r="V108" s="34">
        <f t="shared" si="23"/>
        <v>1.33333333333333</v>
      </c>
      <c r="W108" s="7"/>
      <c r="X108" s="7"/>
      <c r="Y108" s="12">
        <f>SUMIFS(原始数据!$S$3:$S$722,原始数据!$E$3:$E$722,R108,原始数据!$I$3:$I$722,"客")+SUMIFS(原始数据!$T$3:$T$722,原始数据!$F$3:$F$722,R108,原始数据!$I$3:$I$722,"主")</f>
        <v>4</v>
      </c>
      <c r="Z108" s="7">
        <f>SUMIFS(原始数据!$S$3:$S$722,原始数据!$J$3:$J$722,R108,原始数据!$I$3:$I$722,"主")+SUMIFS(原始数据!$T$3:$T$722,原始数据!$J$3:$J$722,R108,原始数据!$I$3:$I$722,"客")</f>
        <v>8</v>
      </c>
      <c r="AA108" s="34">
        <f t="shared" si="24"/>
        <v>1.33333333333333</v>
      </c>
      <c r="AB108" s="34">
        <f t="shared" si="25"/>
        <v>0.5</v>
      </c>
      <c r="AC108" s="7">
        <f t="array" ref="AC108">RANK(AA108,AA$104:AA$123)+SUMPRODUCT((AA$104:AA$123=AA108)*(AB$104:AB$123&gt;AB108))</f>
        <v>7</v>
      </c>
      <c r="AD108" s="7">
        <f t="array" ref="AD108">AC108+SUMPRODUCT((AC$104:AC$123=AC108)*(V$104:V$123&gt;V108))</f>
        <v>7</v>
      </c>
      <c r="AE108" s="7">
        <f t="array" ref="AE108">AD108+SUMPRODUCT((AD$104:AD$123=AD108)*(AF$104:AF$123&gt;AF108))</f>
        <v>7</v>
      </c>
      <c r="AF108" s="7">
        <v>16</v>
      </c>
    </row>
    <row r="109" ht="18.9" customHeight="1" spans="1:34">
      <c r="A109" s="73"/>
      <c r="B109" s="81" t="str">
        <f t="array" ref="B109">INDEX($R$104:$AF$123,MATCH(Q109,$AE$104:$AE$123,0),1)</f>
        <v>WBG</v>
      </c>
      <c r="C109" s="81">
        <f ca="1">COUNTIF(赛果!M$2:M$91,B109)+COUNTIF(赛果!N$2:N$91,B109)</f>
        <v>1</v>
      </c>
      <c r="D109" s="82">
        <f>COUNTIFS(原始数据!$J$3:$J$722,B109)</f>
        <v>5</v>
      </c>
      <c r="E109" s="73">
        <f>COUNTIFS(原始数据!$E$3:$E$722,B109,原始数据!$I$3:$I$722,"客",原始数据!$S$3:$S$722,"&gt;2")+COUNTIFS(原始数据!$F$3:$F$722,B109,原始数据!$I$3:$I$722,"主",原始数据!$T$3:$T$722,"&gt;2")</f>
        <v>0</v>
      </c>
      <c r="F109" s="73">
        <f>COUNTIFS(原始数据!$E$3:$E$722,B109,原始数据!$I$3:$I$722,"客",原始数据!$S$3:$S$722,"=2")+COUNTIFS(原始数据!$F$3:$F$722,B109,原始数据!$I$3:$I$722,"主",原始数据!$T$3:$T$722,"=2")</f>
        <v>4</v>
      </c>
      <c r="G109" s="83">
        <f>COUNTIFS(原始数据!$E$3:$E$722,B109,原始数据!$I$3:$I$722,"客",原始数据!$S$3:$S$722,"&lt;2")+COUNTIFS(原始数据!$F$3:$F$722,B109,原始数据!$I$3:$I$722,"主",原始数据!$T$3:$T$722,"&lt;2")</f>
        <v>1</v>
      </c>
      <c r="H109" s="82">
        <f>COUNTIFS(原始数据!$E$3:$E$722,B109,原始数据!$I$3:$I$722,"客",原始数据!$S$3:$S$722,"5")+COUNTIFS(原始数据!$F$3:$F$722,B109,原始数据!$I$3:$I$722,"主",原始数据!$T$3:$T$722,"5")</f>
        <v>0</v>
      </c>
      <c r="I109" s="83">
        <f>COUNTIFS(原始数据!$E$3:$E$722,B109,原始数据!$I$3:$I$722,"客",原始数据!$S$3:$S$722,"0")+COUNTIFS(原始数据!$F$3:$F$722,B109,原始数据!$I$3:$I$722,"主",原始数据!$T$3:$T$722,"0")</f>
        <v>1</v>
      </c>
      <c r="J109" s="82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8</v>
      </c>
      <c r="K109" s="84">
        <f t="shared" si="20"/>
        <v>1.6</v>
      </c>
      <c r="L109" s="82">
        <f>SUMIFS(原始数据!$S$3:$S$722,原始数据!$E$3:$E$722,B109,原始数据!$I$3:$I$722,"客")+SUMIFS(原始数据!$T$3:$T$722,原始数据!$F$3:$F$722,B109,原始数据!$I$3:$I$722,"主")</f>
        <v>8</v>
      </c>
      <c r="M109" s="73">
        <f>SUMIFS(原始数据!$S$3:$S$722,原始数据!$J$3:$J$722,B109,原始数据!$I$3:$I$722,"主")+SUMIFS(原始数据!$T$3:$T$722,原始数据!$J$3:$J$722,B109,原始数据!$I$3:$I$722,"客")</f>
        <v>13</v>
      </c>
      <c r="N109" s="84">
        <f t="shared" si="21"/>
        <v>1.6</v>
      </c>
      <c r="O109" s="85">
        <f t="shared" si="22"/>
        <v>0.615384615384615</v>
      </c>
      <c r="P109" s="73"/>
      <c r="Q109" s="6">
        <v>6</v>
      </c>
      <c r="R109" s="7" t="str">
        <f>各类选项!F7</f>
        <v>GR</v>
      </c>
      <c r="S109" s="7">
        <f>COUNTIFS(原始数据!$J$3:$J$722,R109)</f>
        <v>13</v>
      </c>
      <c r="T109" s="7">
        <f>COUNTIFS(原始数据!$E$3:$E$722,R109,原始数据!$I$3:$I$722,"客",原始数据!$S$3:$S$722,"&gt;2")+COUNTIFS(原始数据!$F$3:$F$722,R109,原始数据!$I$3:$I$722,"主",原始数据!$T$3:$T$722,"&gt;2")</f>
        <v>3</v>
      </c>
      <c r="U109" s="12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17</v>
      </c>
      <c r="V109" s="34">
        <f t="shared" si="23"/>
        <v>1.30769230769231</v>
      </c>
      <c r="W109" s="7"/>
      <c r="X109" s="7"/>
      <c r="Y109" s="12">
        <f>SUMIFS(原始数据!$S$3:$S$722,原始数据!$E$3:$E$722,R109,原始数据!$I$3:$I$722,"客")+SUMIFS(原始数据!$T$3:$T$722,原始数据!$F$3:$F$722,R109,原始数据!$I$3:$I$722,"主")</f>
        <v>17</v>
      </c>
      <c r="Z109" s="7">
        <f>SUMIFS(原始数据!$S$3:$S$722,原始数据!$J$3:$J$722,R109,原始数据!$I$3:$I$722,"主")+SUMIFS(原始数据!$T$3:$T$722,原始数据!$J$3:$J$722,R109,原始数据!$I$3:$I$722,"客")</f>
        <v>40</v>
      </c>
      <c r="AA109" s="34">
        <f t="shared" si="24"/>
        <v>1.30769230769231</v>
      </c>
      <c r="AB109" s="34">
        <f t="shared" si="25"/>
        <v>0.425</v>
      </c>
      <c r="AC109" s="7">
        <f t="array" ref="AC109">RANK(AA109,AA$104:AA$123)+SUMPRODUCT((AA$104:AA$123=AA109)*(AB$104:AB$123&gt;AB109))</f>
        <v>9</v>
      </c>
      <c r="AD109" s="7">
        <f t="array" ref="AD109">AC109+SUMPRODUCT((AC$104:AC$123=AC109)*(V$104:V$123&gt;V109))</f>
        <v>9</v>
      </c>
      <c r="AE109" s="7">
        <f t="array" ref="AE109">AD109+SUMPRODUCT((AD$104:AD$123=AD109)*(AF$104:AF$123&gt;AF109))</f>
        <v>9</v>
      </c>
      <c r="AF109" s="7">
        <v>15</v>
      </c>
    </row>
    <row r="110" ht="18.9" customHeight="1" spans="1:34">
      <c r="A110" s="73"/>
      <c r="B110" s="75" t="str">
        <f t="array" ref="B110">INDEX($R$104:$AF$123,MATCH(Q110,$AE$104:$AE$123,0),1)</f>
        <v>WOLVES</v>
      </c>
      <c r="C110" s="75">
        <f ca="1">COUNTIF(赛果!M$2:M$91,B110)+COUNTIF(赛果!N$2:N$91,B110)</f>
        <v>1</v>
      </c>
      <c r="D110" s="76">
        <f>COUNTIFS(原始数据!$J$3:$J$722,B110)</f>
        <v>3</v>
      </c>
      <c r="E110" s="77">
        <f>COUNTIFS(原始数据!$E$3:$E$722,B110,原始数据!$I$3:$I$722,"客",原始数据!$S$3:$S$722,"&gt;2")+COUNTIFS(原始数据!$F$3:$F$722,B110,原始数据!$I$3:$I$722,"主",原始数据!$T$3:$T$722,"&gt;2")</f>
        <v>0</v>
      </c>
      <c r="F110" s="77">
        <f>COUNTIFS(原始数据!$E$3:$E$722,B110,原始数据!$I$3:$I$722,"客",原始数据!$S$3:$S$722,"=2")+COUNTIFS(原始数据!$F$3:$F$722,B110,原始数据!$I$3:$I$722,"主",原始数据!$T$3:$T$722,"=2")</f>
        <v>1</v>
      </c>
      <c r="G110" s="78">
        <f>COUNTIFS(原始数据!$E$3:$E$722,B110,原始数据!$I$3:$I$722,"客",原始数据!$S$3:$S$722,"&lt;2")+COUNTIFS(原始数据!$F$3:$F$722,B110,原始数据!$I$3:$I$722,"主",原始数据!$T$3:$T$722,"&lt;2")</f>
        <v>2</v>
      </c>
      <c r="H110" s="76">
        <f>COUNTIFS(原始数据!$E$3:$E$722,B110,原始数据!$I$3:$I$722,"客",原始数据!$S$3:$S$722,"5")+COUNTIFS(原始数据!$F$3:$F$722,B110,原始数据!$I$3:$I$722,"主",原始数据!$T$3:$T$722,"5")</f>
        <v>0</v>
      </c>
      <c r="I110" s="78">
        <f>COUNTIFS(原始数据!$E$3:$E$722,B110,原始数据!$I$3:$I$722,"客",原始数据!$S$3:$S$722,"0")+COUNTIFS(原始数据!$F$3:$F$722,B110,原始数据!$I$3:$I$722,"主",原始数据!$T$3:$T$722,"0")</f>
        <v>0</v>
      </c>
      <c r="J110" s="76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4</v>
      </c>
      <c r="K110" s="79">
        <f t="shared" si="20"/>
        <v>1.33333333333333</v>
      </c>
      <c r="L110" s="76">
        <f>SUMIFS(原始数据!$S$3:$S$722,原始数据!$E$3:$E$722,B110,原始数据!$I$3:$I$722,"客")+SUMIFS(原始数据!$T$3:$T$722,原始数据!$F$3:$F$722,B110,原始数据!$I$3:$I$722,"主")</f>
        <v>4</v>
      </c>
      <c r="M110" s="77">
        <f>SUMIFS(原始数据!$S$3:$S$722,原始数据!$J$3:$J$722,B110,原始数据!$I$3:$I$722,"主")+SUMIFS(原始数据!$T$3:$T$722,原始数据!$J$3:$J$722,B110,原始数据!$I$3:$I$722,"客")</f>
        <v>8</v>
      </c>
      <c r="N110" s="79">
        <f t="shared" si="21"/>
        <v>1.33333333333333</v>
      </c>
      <c r="O110" s="80">
        <f t="shared" si="22"/>
        <v>0.5</v>
      </c>
      <c r="P110" s="73"/>
      <c r="Q110" s="6">
        <v>7</v>
      </c>
      <c r="R110" s="7" t="str">
        <f>各类选项!F8</f>
        <v>FPX.ZQ</v>
      </c>
      <c r="S110" s="7">
        <f>COUNTIFS(原始数据!$J$3:$J$722,R110)</f>
        <v>16</v>
      </c>
      <c r="T110" s="7">
        <f>COUNTIFS(原始数据!$E$3:$E$722,R110,原始数据!$I$3:$I$722,"客",原始数据!$S$3:$S$722,"&gt;2")+COUNTIFS(原始数据!$F$3:$F$722,R110,原始数据!$I$3:$I$722,"主",原始数据!$T$3:$T$722,"&gt;2")</f>
        <v>2</v>
      </c>
      <c r="U110" s="12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28</v>
      </c>
      <c r="V110" s="34">
        <f t="shared" si="23"/>
        <v>1.75</v>
      </c>
      <c r="W110" s="7"/>
      <c r="X110" s="7"/>
      <c r="Y110" s="12">
        <f>SUMIFS(原始数据!$S$3:$S$722,原始数据!$E$3:$E$722,R110,原始数据!$I$3:$I$722,"客")+SUMIFS(原始数据!$T$3:$T$722,原始数据!$F$3:$F$722,R110,原始数据!$I$3:$I$722,"主")</f>
        <v>28</v>
      </c>
      <c r="Z110" s="7">
        <f>SUMIFS(原始数据!$S$3:$S$722,原始数据!$J$3:$J$722,R110,原始数据!$I$3:$I$722,"主")+SUMIFS(原始数据!$T$3:$T$722,原始数据!$J$3:$J$722,R110,原始数据!$I$3:$I$722,"客")</f>
        <v>36</v>
      </c>
      <c r="AA110" s="34">
        <f t="shared" si="24"/>
        <v>1.75</v>
      </c>
      <c r="AB110" s="34">
        <f t="shared" si="25"/>
        <v>0.777777777777778</v>
      </c>
      <c r="AC110" s="7">
        <f t="array" ref="AC110">RANK(AA110,AA$104:AA$123)+SUMPRODUCT((AA$104:AA$123=AA110)*(AB$104:AB$123&gt;AB110))</f>
        <v>3</v>
      </c>
      <c r="AD110" s="7">
        <f t="array" ref="AD110">AC110+SUMPRODUCT((AC$104:AC$123=AC110)*(V$104:V$123&gt;V110))</f>
        <v>3</v>
      </c>
      <c r="AE110" s="7">
        <f t="array" ref="AE110">AD110+SUMPRODUCT((AD$104:AD$123=AD110)*(AF$104:AF$123&gt;AF110))</f>
        <v>3</v>
      </c>
      <c r="AF110" s="7">
        <v>14</v>
      </c>
    </row>
    <row r="111" ht="18.9" customHeight="1" spans="1:34">
      <c r="A111" s="73"/>
      <c r="B111" s="81" t="str">
        <f t="array" ref="B111">INDEX($R$104:$AF$123,MATCH(Q111,$AE$104:$AE$123,0),1)</f>
        <v>ACT</v>
      </c>
      <c r="C111" s="81">
        <f ca="1">COUNTIF(赛果!M$2:M$91,B111)+COUNTIF(赛果!N$2:N$91,B111)</f>
        <v>1</v>
      </c>
      <c r="D111" s="82">
        <f>COUNTIFS(原始数据!$J$3:$J$722,B111)</f>
        <v>3</v>
      </c>
      <c r="E111" s="73">
        <f>COUNTIFS(原始数据!$E$3:$E$722,B111,原始数据!$I$3:$I$722,"客",原始数据!$S$3:$S$722,"&gt;2")+COUNTIFS(原始数据!$F$3:$F$722,B111,原始数据!$I$3:$I$722,"主",原始数据!$T$3:$T$722,"&gt;2")</f>
        <v>0</v>
      </c>
      <c r="F111" s="73">
        <f>COUNTIFS(原始数据!$E$3:$E$722,B111,原始数据!$I$3:$I$722,"客",原始数据!$S$3:$S$722,"=2")+COUNTIFS(原始数据!$F$3:$F$722,B111,原始数据!$I$3:$I$722,"主",原始数据!$T$3:$T$722,"=2")</f>
        <v>1</v>
      </c>
      <c r="G111" s="83">
        <f>COUNTIFS(原始数据!$E$3:$E$722,B111,原始数据!$I$3:$I$722,"客",原始数据!$S$3:$S$722,"&lt;2")+COUNTIFS(原始数据!$F$3:$F$722,B111,原始数据!$I$3:$I$722,"主",原始数据!$T$3:$T$722,"&lt;2")</f>
        <v>2</v>
      </c>
      <c r="H111" s="82">
        <f>COUNTIFS(原始数据!$E$3:$E$722,B111,原始数据!$I$3:$I$722,"客",原始数据!$S$3:$S$722,"5")+COUNTIFS(原始数据!$F$3:$F$722,B111,原始数据!$I$3:$I$722,"主",原始数据!$T$3:$T$722,"5")</f>
        <v>0</v>
      </c>
      <c r="I111" s="83">
        <f>COUNTIFS(原始数据!$E$3:$E$722,B111,原始数据!$I$3:$I$722,"客",原始数据!$S$3:$S$722,"0")+COUNTIFS(原始数据!$F$3:$F$722,B111,原始数据!$I$3:$I$722,"主",原始数据!$T$3:$T$722,"0")</f>
        <v>0</v>
      </c>
      <c r="J111" s="82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4</v>
      </c>
      <c r="K111" s="84">
        <f t="shared" si="20"/>
        <v>1.33333333333333</v>
      </c>
      <c r="L111" s="82">
        <f>SUMIFS(原始数据!$S$3:$S$722,原始数据!$E$3:$E$722,B111,原始数据!$I$3:$I$722,"客")+SUMIFS(原始数据!$T$3:$T$722,原始数据!$F$3:$F$722,B111,原始数据!$I$3:$I$722,"主")</f>
        <v>4</v>
      </c>
      <c r="M111" s="73">
        <f>SUMIFS(原始数据!$S$3:$S$722,原始数据!$J$3:$J$722,B111,原始数据!$I$3:$I$722,"主")+SUMIFS(原始数据!$T$3:$T$722,原始数据!$J$3:$J$722,B111,原始数据!$I$3:$I$722,"客")</f>
        <v>8</v>
      </c>
      <c r="N111" s="84">
        <f t="shared" si="21"/>
        <v>1.33333333333333</v>
      </c>
      <c r="O111" s="85">
        <f t="shared" si="22"/>
        <v>0.5</v>
      </c>
      <c r="P111" s="73"/>
      <c r="Q111" s="6">
        <v>8</v>
      </c>
      <c r="R111" s="7" t="str">
        <f>各类选项!F9</f>
        <v>FL</v>
      </c>
      <c r="S111" s="7">
        <f>COUNTIFS(原始数据!$J$3:$J$722,R111)</f>
        <v>3</v>
      </c>
      <c r="T111" s="7">
        <f>COUNTIFS(原始数据!$E$3:$E$722,R111,原始数据!$I$3:$I$722,"客",原始数据!$S$3:$S$722,"&gt;2")+COUNTIFS(原始数据!$F$3:$F$722,R111,原始数据!$I$3:$I$722,"主",原始数据!$T$3:$T$722,"&gt;2")</f>
        <v>0</v>
      </c>
      <c r="U111" s="12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2</v>
      </c>
      <c r="V111" s="34">
        <f t="shared" si="23"/>
        <v>0.666666666666667</v>
      </c>
      <c r="W111" s="7"/>
      <c r="X111" s="7"/>
      <c r="Y111" s="12">
        <f>SUMIFS(原始数据!$S$3:$S$722,原始数据!$E$3:$E$722,R111,原始数据!$I$3:$I$722,"客")+SUMIFS(原始数据!$T$3:$T$722,原始数据!$F$3:$F$722,R111,原始数据!$I$3:$I$722,"主")</f>
        <v>2</v>
      </c>
      <c r="Z111" s="7">
        <f>SUMIFS(原始数据!$S$3:$S$722,原始数据!$J$3:$J$722,R111,原始数据!$I$3:$I$722,"主")+SUMIFS(原始数据!$T$3:$T$722,原始数据!$J$3:$J$722,R111,原始数据!$I$3:$I$722,"客")</f>
        <v>11</v>
      </c>
      <c r="AA111" s="34">
        <f t="shared" si="24"/>
        <v>0.666666666666667</v>
      </c>
      <c r="AB111" s="34">
        <f t="shared" si="25"/>
        <v>0.181818181818182</v>
      </c>
      <c r="AC111" s="7">
        <f t="array" ref="AC111">RANK(AA111,AA$104:AA$123)+SUMPRODUCT((AA$104:AA$123=AA111)*(AB$104:AB$123&gt;AB111))</f>
        <v>12</v>
      </c>
      <c r="AD111" s="7">
        <f t="array" ref="AD111">AC111+SUMPRODUCT((AC$104:AC$123=AC111)*(V$104:V$123&gt;V111))</f>
        <v>12</v>
      </c>
      <c r="AE111" s="7">
        <f t="array" ref="AE111">AD111+SUMPRODUCT((AD$104:AD$123=AD111)*(AF$104:AF$123&gt;AF111))</f>
        <v>12</v>
      </c>
      <c r="AF111" s="7">
        <v>13</v>
      </c>
    </row>
    <row r="112" ht="18.9" customHeight="1" spans="1:34">
      <c r="A112" s="73"/>
      <c r="B112" s="75" t="str">
        <f t="array" ref="B112">INDEX($R$104:$AF$123,MATCH(Q112,$AE$104:$AE$123,0),1)</f>
        <v>GR</v>
      </c>
      <c r="C112" s="75">
        <f ca="1">COUNTIF(赛果!M$2:M$91,B112)+COUNTIF(赛果!N$2:N$91,B112)</f>
        <v>3</v>
      </c>
      <c r="D112" s="76">
        <f>COUNTIFS(原始数据!$J$3:$J$722,B112)</f>
        <v>13</v>
      </c>
      <c r="E112" s="77">
        <f>COUNTIFS(原始数据!$E$3:$E$722,B112,原始数据!$I$3:$I$722,"客",原始数据!$S$3:$S$722,"&gt;2")+COUNTIFS(原始数据!$F$3:$F$722,B112,原始数据!$I$3:$I$722,"主",原始数据!$T$3:$T$722,"&gt;2")</f>
        <v>3</v>
      </c>
      <c r="F112" s="77">
        <f>COUNTIFS(原始数据!$E$3:$E$722,B112,原始数据!$I$3:$I$722,"客",原始数据!$S$3:$S$722,"=2")+COUNTIFS(原始数据!$F$3:$F$722,B112,原始数据!$I$3:$I$722,"主",原始数据!$T$3:$T$722,"=2")</f>
        <v>3</v>
      </c>
      <c r="G112" s="78">
        <f>COUNTIFS(原始数据!$E$3:$E$722,B112,原始数据!$I$3:$I$722,"客",原始数据!$S$3:$S$722,"&lt;2")+COUNTIFS(原始数据!$F$3:$F$722,B112,原始数据!$I$3:$I$722,"主",原始数据!$T$3:$T$722,"&lt;2")</f>
        <v>7</v>
      </c>
      <c r="H112" s="76">
        <f>COUNTIFS(原始数据!$E$3:$E$722,B112,原始数据!$I$3:$I$722,"客",原始数据!$S$3:$S$722,"5")+COUNTIFS(原始数据!$F$3:$F$722,B112,原始数据!$I$3:$I$722,"主",原始数据!$T$3:$T$722,"5")</f>
        <v>0</v>
      </c>
      <c r="I112" s="78">
        <f>COUNTIFS(原始数据!$E$3:$E$722,B112,原始数据!$I$3:$I$722,"客",原始数据!$S$3:$S$722,"0")+COUNTIFS(原始数据!$F$3:$F$722,B112,原始数据!$I$3:$I$722,"主",原始数据!$T$3:$T$722,"0")</f>
        <v>5</v>
      </c>
      <c r="J112" s="76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17</v>
      </c>
      <c r="K112" s="79">
        <f t="shared" si="20"/>
        <v>1.30769230769231</v>
      </c>
      <c r="L112" s="76">
        <f>SUMIFS(原始数据!$S$3:$S$722,原始数据!$E$3:$E$722,B112,原始数据!$I$3:$I$722,"客")+SUMIFS(原始数据!$T$3:$T$722,原始数据!$F$3:$F$722,B112,原始数据!$I$3:$I$722,"主")</f>
        <v>17</v>
      </c>
      <c r="M112" s="77">
        <f>SUMIFS(原始数据!$S$3:$S$722,原始数据!$J$3:$J$722,B112,原始数据!$I$3:$I$722,"主")+SUMIFS(原始数据!$T$3:$T$722,原始数据!$J$3:$J$722,B112,原始数据!$I$3:$I$722,"客")</f>
        <v>40</v>
      </c>
      <c r="N112" s="79">
        <f t="shared" si="21"/>
        <v>1.30769230769231</v>
      </c>
      <c r="O112" s="80">
        <f t="shared" si="22"/>
        <v>0.425</v>
      </c>
      <c r="P112" s="73"/>
      <c r="Q112" s="6">
        <v>9</v>
      </c>
      <c r="R112" s="7" t="str">
        <f>各类选项!F10</f>
        <v>ACT</v>
      </c>
      <c r="S112" s="7">
        <f>COUNTIFS(原始数据!$J$3:$J$722,R112)</f>
        <v>3</v>
      </c>
      <c r="T112" s="7">
        <f>COUNTIFS(原始数据!$E$3:$E$722,R112,原始数据!$I$3:$I$722,"客",原始数据!$S$3:$S$722,"&gt;2")+COUNTIFS(原始数据!$F$3:$F$722,R112,原始数据!$I$3:$I$722,"主",原始数据!$T$3:$T$722,"&gt;2")</f>
        <v>0</v>
      </c>
      <c r="U112" s="12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4</v>
      </c>
      <c r="V112" s="34">
        <f t="shared" si="23"/>
        <v>1.33333333333333</v>
      </c>
      <c r="W112" s="7"/>
      <c r="X112" s="7"/>
      <c r="Y112" s="12">
        <f>SUMIFS(原始数据!$S$3:$S$722,原始数据!$E$3:$E$722,R112,原始数据!$I$3:$I$722,"客")+SUMIFS(原始数据!$T$3:$T$722,原始数据!$F$3:$F$722,R112,原始数据!$I$3:$I$722,"主")</f>
        <v>4</v>
      </c>
      <c r="Z112" s="7">
        <f>SUMIFS(原始数据!$S$3:$S$722,原始数据!$J$3:$J$722,R112,原始数据!$I$3:$I$722,"主")+SUMIFS(原始数据!$T$3:$T$722,原始数据!$J$3:$J$722,R112,原始数据!$I$3:$I$722,"客")</f>
        <v>8</v>
      </c>
      <c r="AA112" s="34">
        <f t="shared" si="24"/>
        <v>1.33333333333333</v>
      </c>
      <c r="AB112" s="34">
        <f t="shared" si="25"/>
        <v>0.5</v>
      </c>
      <c r="AC112" s="7">
        <f t="array" ref="AC112">RANK(AA112,AA$104:AA$123)+SUMPRODUCT((AA$104:AA$123=AA112)*(AB$104:AB$123&gt;AB112))</f>
        <v>7</v>
      </c>
      <c r="AD112" s="7">
        <f t="array" ref="AD112">AC112+SUMPRODUCT((AC$104:AC$123=AC112)*(V$104:V$123&gt;V112))</f>
        <v>7</v>
      </c>
      <c r="AE112" s="7">
        <f t="array" ref="AE112">AD112+SUMPRODUCT((AD$104:AD$123=AD112)*(AF$104:AF$123&gt;AF112))</f>
        <v>8</v>
      </c>
      <c r="AF112" s="7">
        <v>12</v>
      </c>
    </row>
    <row r="113" ht="18.9" customHeight="1" spans="1:32">
      <c r="A113" s="73"/>
      <c r="B113" s="81" t="str">
        <f t="array" ref="B113">INDEX($R$104:$AF$123,MATCH(Q113,$AE$104:$AE$123,0),1)</f>
        <v>B4U</v>
      </c>
      <c r="C113" s="81">
        <f ca="1">COUNTIF(赛果!M$2:M$91,B113)+COUNTIF(赛果!N$2:N$91,B113)</f>
        <v>1</v>
      </c>
      <c r="D113" s="82">
        <f>COUNTIFS(原始数据!$J$3:$J$722,B113)</f>
        <v>3</v>
      </c>
      <c r="E113" s="73">
        <f>COUNTIFS(原始数据!$E$3:$E$722,B113,原始数据!$I$3:$I$722,"客",原始数据!$S$3:$S$722,"&gt;2")+COUNTIFS(原始数据!$F$3:$F$722,B113,原始数据!$I$3:$I$722,"主",原始数据!$T$3:$T$722,"&gt;2")</f>
        <v>0</v>
      </c>
      <c r="F113" s="73">
        <f>COUNTIFS(原始数据!$E$3:$E$722,B113,原始数据!$I$3:$I$722,"客",原始数据!$S$3:$S$722,"=2")+COUNTIFS(原始数据!$F$3:$F$722,B113,原始数据!$I$3:$I$722,"主",原始数据!$T$3:$T$722,"=2")</f>
        <v>0</v>
      </c>
      <c r="G113" s="83">
        <f>COUNTIFS(原始数据!$E$3:$E$722,B113,原始数据!$I$3:$I$722,"客",原始数据!$S$3:$S$722,"&lt;2")+COUNTIFS(原始数据!$F$3:$F$722,B113,原始数据!$I$3:$I$722,"主",原始数据!$T$3:$T$722,"&lt;2")</f>
        <v>3</v>
      </c>
      <c r="H113" s="82">
        <f>COUNTIFS(原始数据!$E$3:$E$722,B113,原始数据!$I$3:$I$722,"客",原始数据!$S$3:$S$722,"5")+COUNTIFS(原始数据!$F$3:$F$722,B113,原始数据!$I$3:$I$722,"主",原始数据!$T$3:$T$722,"5")</f>
        <v>0</v>
      </c>
      <c r="I113" s="83">
        <f>COUNTIFS(原始数据!$E$3:$E$722,B113,原始数据!$I$3:$I$722,"客",原始数据!$S$3:$S$722,"0")+COUNTIFS(原始数据!$F$3:$F$722,B113,原始数据!$I$3:$I$722,"主",原始数据!$T$3:$T$722,"0")</f>
        <v>0</v>
      </c>
      <c r="J113" s="82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3</v>
      </c>
      <c r="K113" s="84">
        <f t="shared" si="20"/>
        <v>1</v>
      </c>
      <c r="L113" s="82">
        <f>SUMIFS(原始数据!$S$3:$S$722,原始数据!$E$3:$E$722,B113,原始数据!$I$3:$I$722,"客")+SUMIFS(原始数据!$T$3:$T$722,原始数据!$F$3:$F$722,B113,原始数据!$I$3:$I$722,"主")</f>
        <v>3</v>
      </c>
      <c r="M113" s="73">
        <f>SUMIFS(原始数据!$S$3:$S$722,原始数据!$J$3:$J$722,B113,原始数据!$I$3:$I$722,"主")+SUMIFS(原始数据!$T$3:$T$722,原始数据!$J$3:$J$722,B113,原始数据!$I$3:$I$722,"客")</f>
        <v>9</v>
      </c>
      <c r="N113" s="84">
        <f t="shared" si="21"/>
        <v>1</v>
      </c>
      <c r="O113" s="85">
        <f t="shared" si="22"/>
        <v>0.333333333333333</v>
      </c>
      <c r="P113" s="73"/>
      <c r="Q113" s="6">
        <v>10</v>
      </c>
      <c r="R113" s="7" t="str">
        <f>各类选项!F11</f>
        <v>MRC</v>
      </c>
      <c r="S113" s="7">
        <f>COUNTIFS(原始数据!$J$3:$J$722,R113)</f>
        <v>13</v>
      </c>
      <c r="T113" s="7">
        <f>COUNTIFS(原始数据!$E$3:$E$722,R113,原始数据!$I$3:$I$722,"客",原始数据!$S$3:$S$722,"&gt;2")+COUNTIFS(原始数据!$F$3:$F$722,R113,原始数据!$I$3:$I$722,"主",原始数据!$T$3:$T$722,"&gt;2")</f>
        <v>4</v>
      </c>
      <c r="U113" s="12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24</v>
      </c>
      <c r="V113" s="34">
        <f t="shared" si="23"/>
        <v>1.84615384615385</v>
      </c>
      <c r="W113" s="7"/>
      <c r="X113" s="7"/>
      <c r="Y113" s="12">
        <f>SUMIFS(原始数据!$S$3:$S$722,原始数据!$E$3:$E$722,R113,原始数据!$I$3:$I$722,"客")+SUMIFS(原始数据!$T$3:$T$722,原始数据!$F$3:$F$722,R113,原始数据!$I$3:$I$722,"主")</f>
        <v>24</v>
      </c>
      <c r="Z113" s="7">
        <f>SUMIFS(原始数据!$S$3:$S$722,原始数据!$J$3:$J$722,R113,原始数据!$I$3:$I$722,"主")+SUMIFS(原始数据!$T$3:$T$722,原始数据!$J$3:$J$722,R113,原始数据!$I$3:$I$722,"客")</f>
        <v>29</v>
      </c>
      <c r="AA113" s="34">
        <f t="shared" si="24"/>
        <v>1.84615384615385</v>
      </c>
      <c r="AB113" s="34">
        <f t="shared" si="25"/>
        <v>0.827586206896552</v>
      </c>
      <c r="AC113" s="7">
        <f t="array" ref="AC113">RANK(AA113,AA$104:AA$123)+SUMPRODUCT((AA$104:AA$123=AA113)*(AB$104:AB$123&gt;AB113))</f>
        <v>2</v>
      </c>
      <c r="AD113" s="7">
        <f t="array" ref="AD113">AC113+SUMPRODUCT((AC$104:AC$123=AC113)*(V$104:V$123&gt;V113))</f>
        <v>2</v>
      </c>
      <c r="AE113" s="7">
        <f t="array" ref="AE113">AD113+SUMPRODUCT((AD$104:AD$123=AD113)*(AF$104:AF$123&gt;AF113))</f>
        <v>2</v>
      </c>
      <c r="AF113" s="7">
        <v>11</v>
      </c>
    </row>
    <row r="114" ht="18.9" customHeight="1" spans="1:32">
      <c r="A114" s="86"/>
      <c r="B114" s="75" t="str">
        <f t="array" ref="B114">INDEX($R$104:$AF$123,MATCH(Q114,$AE$104:$AE$123,0),1)</f>
        <v>RC</v>
      </c>
      <c r="C114" s="75">
        <f ca="1">COUNTIF(赛果!M$2:M$91,B114)+COUNTIF(赛果!N$2:N$91,B114)</f>
        <v>2</v>
      </c>
      <c r="D114" s="76">
        <f>COUNTIFS(原始数据!$J$3:$J$722,B114)</f>
        <v>8</v>
      </c>
      <c r="E114" s="77">
        <f>COUNTIFS(原始数据!$E$3:$E$722,B114,原始数据!$I$3:$I$722,"客",原始数据!$S$3:$S$722,"&gt;2")+COUNTIFS(原始数据!$F$3:$F$722,B114,原始数据!$I$3:$I$722,"主",原始数据!$T$3:$T$722,"&gt;2")</f>
        <v>0</v>
      </c>
      <c r="F114" s="77">
        <f>COUNTIFS(原始数据!$E$3:$E$722,B114,原始数据!$I$3:$I$722,"客",原始数据!$S$3:$S$722,"=2")+COUNTIFS(原始数据!$F$3:$F$722,B114,原始数据!$I$3:$I$722,"主",原始数据!$T$3:$T$722,"=2")</f>
        <v>3</v>
      </c>
      <c r="G114" s="78">
        <f>COUNTIFS(原始数据!$E$3:$E$722,B114,原始数据!$I$3:$I$722,"客",原始数据!$S$3:$S$722,"&lt;2")+COUNTIFS(原始数据!$F$3:$F$722,B114,原始数据!$I$3:$I$722,"主",原始数据!$T$3:$T$722,"&lt;2")</f>
        <v>5</v>
      </c>
      <c r="H114" s="76">
        <f>COUNTIFS(原始数据!$E$3:$E$722,B114,原始数据!$I$3:$I$722,"客",原始数据!$S$3:$S$722,"5")+COUNTIFS(原始数据!$F$3:$F$722,B114,原始数据!$I$3:$I$722,"主",原始数据!$T$3:$T$722,"5")</f>
        <v>0</v>
      </c>
      <c r="I114" s="78">
        <f>COUNTIFS(原始数据!$E$3:$E$722,B114,原始数据!$I$3:$I$722,"客",原始数据!$S$3:$S$722,"0")+COUNTIFS(原始数据!$F$3:$F$722,B114,原始数据!$I$3:$I$722,"主",原始数据!$T$3:$T$722,"0")</f>
        <v>4</v>
      </c>
      <c r="J114" s="76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7</v>
      </c>
      <c r="K114" s="79">
        <f t="shared" si="20"/>
        <v>0.875</v>
      </c>
      <c r="L114" s="76">
        <f>SUMIFS(原始数据!$S$3:$S$722,原始数据!$E$3:$E$722,B114,原始数据!$I$3:$I$722,"客")+SUMIFS(原始数据!$T$3:$T$722,原始数据!$F$3:$F$722,B114,原始数据!$I$3:$I$722,"主")</f>
        <v>7</v>
      </c>
      <c r="M114" s="77">
        <f>SUMIFS(原始数据!$S$3:$S$722,原始数据!$J$3:$J$722,B114,原始数据!$I$3:$I$722,"主")+SUMIFS(原始数据!$T$3:$T$722,原始数据!$J$3:$J$722,B114,原始数据!$I$3:$I$722,"客")</f>
        <v>29</v>
      </c>
      <c r="N114" s="79">
        <f t="shared" si="21"/>
        <v>0.875</v>
      </c>
      <c r="O114" s="80">
        <f t="shared" si="22"/>
        <v>0.241379310344828</v>
      </c>
      <c r="P114" s="73"/>
      <c r="Q114" s="6">
        <v>11</v>
      </c>
      <c r="R114" s="7" t="str">
        <f>各类选项!F12</f>
        <v>B4U</v>
      </c>
      <c r="S114" s="7">
        <f>COUNTIFS(原始数据!$J$3:$J$722,R114)</f>
        <v>3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3</v>
      </c>
      <c r="V114" s="34">
        <f t="shared" si="23"/>
        <v>1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3</v>
      </c>
      <c r="Z114" s="7">
        <f>SUMIFS(原始数据!$S$3:$S$722,原始数据!$J$3:$J$722,R114,原始数据!$I$3:$I$722,"主")+SUMIFS(原始数据!$T$3:$T$722,原始数据!$J$3:$J$722,R114,原始数据!$I$3:$I$722,"客")</f>
        <v>9</v>
      </c>
      <c r="AA114" s="34">
        <f t="shared" si="24"/>
        <v>1</v>
      </c>
      <c r="AB114" s="34">
        <f t="shared" si="25"/>
        <v>0.333333333333333</v>
      </c>
      <c r="AC114" s="7">
        <f t="array" ref="AC114">RANK(AA114,AA$104:AA$123)+SUMPRODUCT((AA$104:AA$123=AA114)*(AB$104:AB$123&gt;AB114))</f>
        <v>10</v>
      </c>
      <c r="AD114" s="7">
        <f t="array" ref="AD114">AC114+SUMPRODUCT((AC$104:AC$123=AC114)*(V$104:V$123&gt;V114))</f>
        <v>10</v>
      </c>
      <c r="AE114" s="7">
        <f t="array" ref="AE114">AD114+SUMPRODUCT((AD$104:AD$123=AD114)*(AF$104:AF$123&gt;AF114))</f>
        <v>10</v>
      </c>
      <c r="AF114" s="7">
        <v>10</v>
      </c>
    </row>
    <row r="115" ht="18.9" customHeight="1" spans="1:32">
      <c r="A115" s="86"/>
      <c r="B115" s="81" t="str">
        <f t="array" ref="B115">INDEX($R$104:$AF$123,MATCH(Q115,$AE$104:$AE$123,0),1)</f>
        <v>FL</v>
      </c>
      <c r="C115" s="81">
        <f ca="1">COUNTIF(赛果!M$2:M$91,B115)+COUNTIF(赛果!N$2:N$91,B115)</f>
        <v>1</v>
      </c>
      <c r="D115" s="82">
        <f>COUNTIFS(原始数据!$J$3:$J$722,B115)</f>
        <v>3</v>
      </c>
      <c r="E115" s="73">
        <f>COUNTIFS(原始数据!$E$3:$E$722,B115,原始数据!$I$3:$I$722,"客",原始数据!$S$3:$S$722,"&gt;2")+COUNTIFS(原始数据!$F$3:$F$722,B115,原始数据!$I$3:$I$722,"主",原始数据!$T$3:$T$722,"&gt;2")</f>
        <v>0</v>
      </c>
      <c r="F115" s="73">
        <f>COUNTIFS(原始数据!$E$3:$E$722,B115,原始数据!$I$3:$I$722,"客",原始数据!$S$3:$S$722,"=2")+COUNTIFS(原始数据!$F$3:$F$722,B115,原始数据!$I$3:$I$722,"主",原始数据!$T$3:$T$722,"=2")</f>
        <v>0</v>
      </c>
      <c r="G115" s="83">
        <f>COUNTIFS(原始数据!$E$3:$E$722,B115,原始数据!$I$3:$I$722,"客",原始数据!$S$3:$S$722,"&lt;2")+COUNTIFS(原始数据!$F$3:$F$722,B115,原始数据!$I$3:$I$722,"主",原始数据!$T$3:$T$722,"&lt;2")</f>
        <v>3</v>
      </c>
      <c r="H115" s="82">
        <f>COUNTIFS(原始数据!$E$3:$E$722,B115,原始数据!$I$3:$I$722,"客",原始数据!$S$3:$S$722,"5")+COUNTIFS(原始数据!$F$3:$F$722,B115,原始数据!$I$3:$I$722,"主",原始数据!$T$3:$T$722,"5")</f>
        <v>0</v>
      </c>
      <c r="I115" s="83">
        <f>COUNTIFS(原始数据!$E$3:$E$722,B115,原始数据!$I$3:$I$722,"客",原始数据!$S$3:$S$722,"0")+COUNTIFS(原始数据!$F$3:$F$722,B115,原始数据!$I$3:$I$722,"主",原始数据!$T$3:$T$722,"0")</f>
        <v>1</v>
      </c>
      <c r="J115" s="82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2</v>
      </c>
      <c r="K115" s="84">
        <f t="shared" si="20"/>
        <v>0.666666666666667</v>
      </c>
      <c r="L115" s="82">
        <f>SUMIFS(原始数据!$S$3:$S$722,原始数据!$E$3:$E$722,B115,原始数据!$I$3:$I$722,"客")+SUMIFS(原始数据!$T$3:$T$722,原始数据!$F$3:$F$722,B115,原始数据!$I$3:$I$722,"主")</f>
        <v>2</v>
      </c>
      <c r="M115" s="73">
        <f>SUMIFS(原始数据!$S$3:$S$722,原始数据!$J$3:$J$722,B115,原始数据!$I$3:$I$722,"主")+SUMIFS(原始数据!$T$3:$T$722,原始数据!$J$3:$J$722,B115,原始数据!$I$3:$I$722,"客")</f>
        <v>11</v>
      </c>
      <c r="N115" s="84">
        <f t="shared" si="21"/>
        <v>0.666666666666667</v>
      </c>
      <c r="O115" s="85">
        <f t="shared" si="22"/>
        <v>0.181818181818182</v>
      </c>
      <c r="P115" s="73"/>
      <c r="Q115" s="6">
        <v>12</v>
      </c>
      <c r="R115" s="7" t="str">
        <f>各类选项!F13</f>
        <v>ZETA</v>
      </c>
      <c r="S115" s="7">
        <f>COUNTIFS(原始数据!$J$3:$J$722,R115)</f>
        <v>3</v>
      </c>
      <c r="T115" s="7">
        <f>COUNTIFS(原始数据!$E$3:$E$722,R115,原始数据!$I$3:$I$722,"客",原始数据!$S$3:$S$722,"&gt;2")+COUNTIFS(原始数据!$F$3:$F$722,R115,原始数据!$I$3:$I$722,"主",原始数据!$T$3:$T$722,"&gt;2")</f>
        <v>1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5</v>
      </c>
      <c r="V115" s="34">
        <f t="shared" si="23"/>
        <v>1.66666666666667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5</v>
      </c>
      <c r="Z115" s="7">
        <f>SUMIFS(原始数据!$S$3:$S$722,原始数据!$J$3:$J$722,R115,原始数据!$I$3:$I$722,"主")+SUMIFS(原始数据!$T$3:$T$722,原始数据!$J$3:$J$722,R115,原始数据!$I$3:$I$722,"客")</f>
        <v>8</v>
      </c>
      <c r="AA115" s="34">
        <f t="shared" si="24"/>
        <v>1.66666666666667</v>
      </c>
      <c r="AB115" s="34">
        <f t="shared" si="25"/>
        <v>0.625</v>
      </c>
      <c r="AC115" s="7">
        <f t="array" ref="AC115">RANK(AA115,AA$104:AA$123)+SUMPRODUCT((AA$104:AA$123=AA115)*(AB$104:AB$123&gt;AB115))</f>
        <v>5</v>
      </c>
      <c r="AD115" s="7">
        <f t="array" ref="AD115">AC115+SUMPRODUCT((AC$104:AC$123=AC115)*(V$104:V$123&gt;V115))</f>
        <v>5</v>
      </c>
      <c r="AE115" s="7">
        <f t="array" ref="AE115">AD115+SUMPRODUCT((AD$104:AD$123=AD115)*(AF$104:AF$123&gt;AF115))</f>
        <v>5</v>
      </c>
      <c r="AF115" s="7">
        <v>9</v>
      </c>
    </row>
    <row r="116" ht="18.9" customHeight="1" spans="1:32">
      <c r="A116" s="86"/>
      <c r="B116" s="75">
        <f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>COUNTIFS(原始数据!$J$3:$J$722,B116)</f>
        <v>0</v>
      </c>
      <c r="E116" s="77">
        <f>COUNTIFS(原始数据!$E$3:$E$722,B116,原始数据!$I$3:$I$722,"客",原始数据!$S$3:$S$722,"&gt;2")+COUNTIFS(原始数据!$F$3:$F$722,B116,原始数据!$I$3:$I$722,"主",原始数据!$T$3:$T$722,"&gt;2")</f>
        <v>0</v>
      </c>
      <c r="F116" s="77">
        <f>COUNTIFS(原始数据!$E$3:$E$722,B116,原始数据!$I$3:$I$722,"客",原始数据!$S$3:$S$722,"=2")+COUNTIFS(原始数据!$F$3:$F$722,B116,原始数据!$I$3:$I$722,"主",原始数据!$T$3:$T$722,"=2")</f>
        <v>0</v>
      </c>
      <c r="G116" s="78">
        <f>COUNTIFS(原始数据!$E$3:$E$722,B116,原始数据!$I$3:$I$722,"客",原始数据!$S$3:$S$722,"&lt;2")+COUNTIFS(原始数据!$F$3:$F$722,B116,原始数据!$I$3:$I$722,"主",原始数据!$T$3:$T$722,"&lt;2")</f>
        <v>0</v>
      </c>
      <c r="H116" s="76">
        <f>COUNTIFS(原始数据!$E$3:$E$722,B116,原始数据!$I$3:$I$722,"客",原始数据!$S$3:$S$722,"5")+COUNTIFS(原始数据!$F$3:$F$722,B116,原始数据!$I$3:$I$722,"主",原始数据!$T$3:$T$722,"5")</f>
        <v>0</v>
      </c>
      <c r="I116" s="78">
        <f>COUNTIFS(原始数据!$E$3:$E$722,B116,原始数据!$I$3:$I$722,"客",原始数据!$S$3:$S$722,"0")+COUNTIFS(原始数据!$F$3:$F$722,B116,原始数据!$I$3:$I$722,"主",原始数据!$T$3:$T$722,"0")</f>
        <v>0</v>
      </c>
      <c r="J116" s="76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t="shared" si="20"/>
        <v>0</v>
      </c>
      <c r="L116" s="76">
        <f>SUMIFS(原始数据!$S$3:$S$722,原始数据!$E$3:$E$722,B116,原始数据!$I$3:$I$722,"客")+SUMIFS(原始数据!$T$3:$T$722,原始数据!$F$3:$F$722,B116,原始数据!$I$3:$I$722,"主")</f>
        <v>0</v>
      </c>
      <c r="M116" s="77">
        <f>SUMIFS(原始数据!$S$3:$S$722,原始数据!$J$3:$J$722,B116,原始数据!$I$3:$I$722,"主")+SUMIFS(原始数据!$T$3:$T$722,原始数据!$J$3:$J$722,B116,原始数据!$I$3:$I$722,"客")</f>
        <v>0</v>
      </c>
      <c r="N116" s="79">
        <f t="shared" si="21"/>
        <v>0</v>
      </c>
      <c r="O116" s="80">
        <f t="shared" si="22"/>
        <v>0</v>
      </c>
      <c r="P116" s="73"/>
      <c r="Q116" s="6">
        <v>13</v>
      </c>
      <c r="R116" s="7">
        <f>各类选项!F14</f>
        <v>0</v>
      </c>
      <c r="S116" s="7">
        <f>COUNTIFS(原始数据!$J$3:$J$722,R116)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t="array" ref="AC116">RANK(AA116,AA$104:AA$123)+SUMPRODUCT((AA$104:AA$123=AA116)*(AB$104:AB$123&gt;AB116))</f>
        <v>13</v>
      </c>
      <c r="AD116" s="7">
        <f t="array" ref="AD116">AC116+SUMPRODUCT((AC$104:AC$123=AC116)*(V$104:V$123&gt;V116))</f>
        <v>13</v>
      </c>
      <c r="AE116" s="7">
        <f t="array" ref="AE116">AD116+SUMPRODUCT((AD$104:AD$123=AD116)*(AF$104:AF$123&gt;AF116))</f>
        <v>13</v>
      </c>
      <c r="AF116" s="7">
        <v>8</v>
      </c>
    </row>
    <row r="117" ht="18.9" customHeight="1" spans="1:32">
      <c r="A117" s="86"/>
      <c r="B117" s="81">
        <f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>COUNTIFS(原始数据!$J$3:$J$722,B117)</f>
        <v>0</v>
      </c>
      <c r="E117" s="73">
        <f>COUNTIFS(原始数据!$E$3:$E$722,B117,原始数据!$I$3:$I$722,"客",原始数据!$S$3:$S$722,"&gt;2")+COUNTIFS(原始数据!$F$3:$F$722,B117,原始数据!$I$3:$I$722,"主",原始数据!$T$3:$T$722,"&gt;2")</f>
        <v>0</v>
      </c>
      <c r="F117" s="73">
        <f>COUNTIFS(原始数据!$E$3:$E$722,B117,原始数据!$I$3:$I$722,"客",原始数据!$S$3:$S$722,"=2")+COUNTIFS(原始数据!$F$3:$F$722,B117,原始数据!$I$3:$I$722,"主",原始数据!$T$3:$T$722,"=2")</f>
        <v>0</v>
      </c>
      <c r="G117" s="83">
        <f>COUNTIFS(原始数据!$E$3:$E$722,B117,原始数据!$I$3:$I$722,"客",原始数据!$S$3:$S$722,"&lt;2")+COUNTIFS(原始数据!$F$3:$F$722,B117,原始数据!$I$3:$I$722,"主",原始数据!$T$3:$T$722,"&lt;2")</f>
        <v>0</v>
      </c>
      <c r="H117" s="82">
        <f>COUNTIFS(原始数据!$E$3:$E$722,B117,原始数据!$I$3:$I$722,"客",原始数据!$S$3:$S$722,"5")+COUNTIFS(原始数据!$F$3:$F$722,B117,原始数据!$I$3:$I$722,"主",原始数据!$T$3:$T$722,"5")</f>
        <v>0</v>
      </c>
      <c r="I117" s="83">
        <f>COUNTIFS(原始数据!$E$3:$E$722,B117,原始数据!$I$3:$I$722,"客",原始数据!$S$3:$S$722,"0")+COUNTIFS(原始数据!$F$3:$F$722,B117,原始数据!$I$3:$I$722,"主",原始数据!$T$3:$T$722,"0")</f>
        <v>0</v>
      </c>
      <c r="J117" s="82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t="shared" si="20"/>
        <v>0</v>
      </c>
      <c r="L117" s="82">
        <f>SUMIFS(原始数据!$S$3:$S$722,原始数据!$E$3:$E$722,B117,原始数据!$I$3:$I$722,"客")+SUMIFS(原始数据!$T$3:$T$722,原始数据!$F$3:$F$722,B117,原始数据!$I$3:$I$722,"主")</f>
        <v>0</v>
      </c>
      <c r="M117" s="73">
        <f>SUMIFS(原始数据!$S$3:$S$722,原始数据!$J$3:$J$722,B117,原始数据!$I$3:$I$722,"主")+SUMIFS(原始数据!$T$3:$T$722,原始数据!$J$3:$J$722,B117,原始数据!$I$3:$I$722,"客")</f>
        <v>0</v>
      </c>
      <c r="N117" s="84">
        <f t="shared" si="21"/>
        <v>0</v>
      </c>
      <c r="O117" s="85">
        <f t="shared" si="22"/>
        <v>0</v>
      </c>
      <c r="P117" s="73"/>
      <c r="Q117" s="6">
        <v>14</v>
      </c>
      <c r="R117" s="7">
        <f>各类选项!F15</f>
        <v>0</v>
      </c>
      <c r="S117" s="7">
        <f>COUNTIFS(原始数据!$J$3:$J$722,R117)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t="array" ref="AC117">RANK(AA117,AA$104:AA$123)+SUMPRODUCT((AA$104:AA$123=AA117)*(AB$104:AB$123&gt;AB117))</f>
        <v>13</v>
      </c>
      <c r="AD117" s="7">
        <f t="array" ref="AD117">AC117+SUMPRODUCT((AC$104:AC$123=AC117)*(V$104:V$123&gt;V117))</f>
        <v>13</v>
      </c>
      <c r="AE117" s="7">
        <f t="array" ref="AE117">AD117+SUMPRODUCT((AD$104:AD$123=AD117)*(AF$104:AF$123&gt;AF117))</f>
        <v>14</v>
      </c>
      <c r="AF117" s="7">
        <v>7</v>
      </c>
    </row>
    <row r="118" ht="18.9" customHeight="1" spans="1:32">
      <c r="A118" s="86"/>
      <c r="B118" s="75">
        <f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>COUNTIFS(原始数据!$J$3:$J$722,B118)</f>
        <v>0</v>
      </c>
      <c r="E118" s="77">
        <f>COUNTIFS(原始数据!$E$3:$E$722,B118,原始数据!$I$3:$I$722,"客",原始数据!$S$3:$S$722,"&gt;2")+COUNTIFS(原始数据!$F$3:$F$722,B118,原始数据!$I$3:$I$722,"主",原始数据!$T$3:$T$722,"&gt;2")</f>
        <v>0</v>
      </c>
      <c r="F118" s="77">
        <f>COUNTIFS(原始数据!$E$3:$E$722,B118,原始数据!$I$3:$I$722,"客",原始数据!$S$3:$S$722,"=2")+COUNTIFS(原始数据!$F$3:$F$722,B118,原始数据!$I$3:$I$722,"主",原始数据!$T$3:$T$722,"=2")</f>
        <v>0</v>
      </c>
      <c r="G118" s="78">
        <f>COUNTIFS(原始数据!$E$3:$E$722,B118,原始数据!$I$3:$I$722,"客",原始数据!$S$3:$S$722,"&lt;2")+COUNTIFS(原始数据!$F$3:$F$722,B118,原始数据!$I$3:$I$722,"主",原始数据!$T$3:$T$722,"&lt;2")</f>
        <v>0</v>
      </c>
      <c r="H118" s="76">
        <f>COUNTIFS(原始数据!$E$3:$E$722,B118,原始数据!$I$3:$I$722,"客",原始数据!$S$3:$S$722,"5")+COUNTIFS(原始数据!$F$3:$F$722,B118,原始数据!$I$3:$I$722,"主",原始数据!$T$3:$T$722,"5")</f>
        <v>0</v>
      </c>
      <c r="I118" s="78">
        <f>COUNTIFS(原始数据!$E$3:$E$722,B118,原始数据!$I$3:$I$722,"客",原始数据!$S$3:$S$722,"0")+COUNTIFS(原始数据!$F$3:$F$722,B118,原始数据!$I$3:$I$722,"主",原始数据!$T$3:$T$722,"0")</f>
        <v>0</v>
      </c>
      <c r="J118" s="76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t="shared" si="20"/>
        <v>0</v>
      </c>
      <c r="L118" s="76">
        <f>SUMIFS(原始数据!$S$3:$S$722,原始数据!$E$3:$E$722,B118,原始数据!$I$3:$I$722,"客")+SUMIFS(原始数据!$T$3:$T$722,原始数据!$F$3:$F$722,B118,原始数据!$I$3:$I$722,"主")</f>
        <v>0</v>
      </c>
      <c r="M118" s="77">
        <f>SUMIFS(原始数据!$S$3:$S$722,原始数据!$J$3:$J$722,B118,原始数据!$I$3:$I$722,"主")+SUMIFS(原始数据!$T$3:$T$722,原始数据!$J$3:$J$722,B118,原始数据!$I$3:$I$722,"客")</f>
        <v>0</v>
      </c>
      <c r="N118" s="79">
        <f t="shared" si="21"/>
        <v>0</v>
      </c>
      <c r="O118" s="80">
        <f t="shared" si="22"/>
        <v>0</v>
      </c>
      <c r="P118" s="73"/>
      <c r="Q118" s="6">
        <v>15</v>
      </c>
      <c r="R118" s="7">
        <f>各类选项!F16</f>
        <v>0</v>
      </c>
      <c r="S118" s="7">
        <f>COUNTIFS(原始数据!$J$3:$J$722,R118)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t="array" ref="AC118">RANK(AA118,AA$104:AA$123)+SUMPRODUCT((AA$104:AA$123=AA118)*(AB$104:AB$123&gt;AB118))</f>
        <v>13</v>
      </c>
      <c r="AD118" s="7">
        <f t="array" ref="AD118">AC118+SUMPRODUCT((AC$104:AC$123=AC118)*(V$104:V$123&gt;V118))</f>
        <v>13</v>
      </c>
      <c r="AE118" s="7">
        <f t="array" ref="AE118">AD118+SUMPRODUCT((AD$104:AD$123=AD118)*(AF$104:AF$123&gt;AF118))</f>
        <v>15</v>
      </c>
      <c r="AF118" s="7">
        <v>6</v>
      </c>
    </row>
    <row r="119" ht="18.9" customHeight="1" spans="1:32">
      <c r="A119" s="86"/>
      <c r="B119" s="81">
        <f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>COUNTIFS(原始数据!$J$3:$J$722,B119)</f>
        <v>0</v>
      </c>
      <c r="E119" s="73">
        <f>COUNTIFS(原始数据!$E$3:$E$722,B119,原始数据!$I$3:$I$722,"客",原始数据!$S$3:$S$722,"&gt;2")+COUNTIFS(原始数据!$F$3:$F$722,B119,原始数据!$I$3:$I$722,"主",原始数据!$T$3:$T$722,"&gt;2")</f>
        <v>0</v>
      </c>
      <c r="F119" s="73">
        <f>COUNTIFS(原始数据!$E$3:$E$722,B119,原始数据!$I$3:$I$722,"客",原始数据!$S$3:$S$722,"=2")+COUNTIFS(原始数据!$F$3:$F$722,B119,原始数据!$I$3:$I$722,"主",原始数据!$T$3:$T$722,"=2")</f>
        <v>0</v>
      </c>
      <c r="G119" s="83">
        <f>COUNTIFS(原始数据!$E$3:$E$722,B119,原始数据!$I$3:$I$722,"客",原始数据!$S$3:$S$722,"&lt;2")+COUNTIFS(原始数据!$F$3:$F$722,B119,原始数据!$I$3:$I$722,"主",原始数据!$T$3:$T$722,"&lt;2")</f>
        <v>0</v>
      </c>
      <c r="H119" s="82">
        <f>COUNTIFS(原始数据!$E$3:$E$722,B119,原始数据!$I$3:$I$722,"客",原始数据!$S$3:$S$722,"5")+COUNTIFS(原始数据!$F$3:$F$722,B119,原始数据!$I$3:$I$722,"主",原始数据!$T$3:$T$722,"5")</f>
        <v>0</v>
      </c>
      <c r="I119" s="83">
        <f>COUNTIFS(原始数据!$E$3:$E$722,B119,原始数据!$I$3:$I$722,"客",原始数据!$S$3:$S$722,"0")+COUNTIFS(原始数据!$F$3:$F$722,B119,原始数据!$I$3:$I$722,"主",原始数据!$T$3:$T$722,"0")</f>
        <v>0</v>
      </c>
      <c r="J119" s="82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t="shared" si="20"/>
        <v>0</v>
      </c>
      <c r="L119" s="82">
        <f>SUMIFS(原始数据!$S$3:$S$722,原始数据!$E$3:$E$722,B119,原始数据!$I$3:$I$722,"客")+SUMIFS(原始数据!$T$3:$T$722,原始数据!$F$3:$F$722,B119,原始数据!$I$3:$I$722,"主")</f>
        <v>0</v>
      </c>
      <c r="M119" s="73">
        <f>SUMIFS(原始数据!$S$3:$S$722,原始数据!$J$3:$J$722,B119,原始数据!$I$3:$I$722,"主")+SUMIFS(原始数据!$T$3:$T$722,原始数据!$J$3:$J$722,B119,原始数据!$I$3:$I$722,"客")</f>
        <v>0</v>
      </c>
      <c r="N119" s="84">
        <f t="shared" si="21"/>
        <v>0</v>
      </c>
      <c r="O119" s="85">
        <f t="shared" si="22"/>
        <v>0</v>
      </c>
      <c r="P119" s="73"/>
      <c r="Q119" s="6">
        <v>16</v>
      </c>
      <c r="R119" s="7">
        <f>各类选项!F17</f>
        <v>0</v>
      </c>
      <c r="S119" s="7">
        <f>COUNTIFS(原始数据!$J$3:$J$722,R119)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t="array" ref="AC119">RANK(AA119,AA$104:AA$123)+SUMPRODUCT((AA$104:AA$123=AA119)*(AB$104:AB$123&gt;AB119))</f>
        <v>13</v>
      </c>
      <c r="AD119" s="7">
        <f t="array" ref="AD119">AC119+SUMPRODUCT((AC$104:AC$123=AC119)*(V$104:V$123&gt;V119))</f>
        <v>13</v>
      </c>
      <c r="AE119" s="7">
        <f t="array" ref="AE119">AD119+SUMPRODUCT((AD$104:AD$123=AD119)*(AF$104:AF$123&gt;AF119))</f>
        <v>16</v>
      </c>
      <c r="AF119" s="7">
        <v>5</v>
      </c>
    </row>
    <row r="120" ht="18.9" customHeight="1" spans="1:32">
      <c r="A120" s="86"/>
      <c r="B120" s="75">
        <f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>COUNTIFS(原始数据!$J$3:$J$722,B120)</f>
        <v>0</v>
      </c>
      <c r="E120" s="77">
        <f>COUNTIFS(原始数据!$E$3:$E$722,B120,原始数据!$I$3:$I$722,"客",原始数据!$S$3:$S$722,"&gt;2")+COUNTIFS(原始数据!$F$3:$F$722,B120,原始数据!$I$3:$I$722,"主",原始数据!$T$3:$T$722,"&gt;2")</f>
        <v>0</v>
      </c>
      <c r="F120" s="77">
        <f>COUNTIFS(原始数据!$E$3:$E$722,B120,原始数据!$I$3:$I$722,"客",原始数据!$S$3:$S$722,"=2")+COUNTIFS(原始数据!$F$3:$F$722,B120,原始数据!$I$3:$I$722,"主",原始数据!$T$3:$T$722,"=2")</f>
        <v>0</v>
      </c>
      <c r="G120" s="78">
        <f>COUNTIFS(原始数据!$E$3:$E$722,B120,原始数据!$I$3:$I$722,"客",原始数据!$S$3:$S$722,"&lt;2")+COUNTIFS(原始数据!$F$3:$F$722,B120,原始数据!$I$3:$I$722,"主",原始数据!$T$3:$T$722,"&lt;2")</f>
        <v>0</v>
      </c>
      <c r="H120" s="76">
        <f>COUNTIFS(原始数据!$E$3:$E$722,B120,原始数据!$I$3:$I$722,"客",原始数据!$S$3:$S$722,"5")+COUNTIFS(原始数据!$F$3:$F$722,B120,原始数据!$I$3:$I$722,"主",原始数据!$T$3:$T$722,"5")</f>
        <v>0</v>
      </c>
      <c r="I120" s="78">
        <f>COUNTIFS(原始数据!$E$3:$E$722,B120,原始数据!$I$3:$I$722,"客",原始数据!$S$3:$S$722,"0")+COUNTIFS(原始数据!$F$3:$F$722,B120,原始数据!$I$3:$I$722,"主",原始数据!$T$3:$T$722,"0")</f>
        <v>0</v>
      </c>
      <c r="J120" s="76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t="shared" si="20"/>
        <v>0</v>
      </c>
      <c r="L120" s="76">
        <f>SUMIFS(原始数据!$S$3:$S$722,原始数据!$E$3:$E$722,B120,原始数据!$I$3:$I$722,"客")+SUMIFS(原始数据!$T$3:$T$722,原始数据!$F$3:$F$722,B120,原始数据!$I$3:$I$722,"主")</f>
        <v>0</v>
      </c>
      <c r="M120" s="77">
        <f>SUMIFS(原始数据!$S$3:$S$722,原始数据!$J$3:$J$722,B120,原始数据!$I$3:$I$722,"主")+SUMIFS(原始数据!$T$3:$T$722,原始数据!$J$3:$J$722,B120,原始数据!$I$3:$I$722,"客")</f>
        <v>0</v>
      </c>
      <c r="N120" s="79">
        <f t="shared" si="21"/>
        <v>0</v>
      </c>
      <c r="O120" s="80">
        <f t="shared" si="22"/>
        <v>0</v>
      </c>
      <c r="P120" s="73"/>
      <c r="Q120" s="6">
        <v>17</v>
      </c>
      <c r="R120" s="7">
        <f>各类选项!F18</f>
        <v>0</v>
      </c>
      <c r="S120" s="7">
        <f>COUNTIFS(原始数据!$J$3:$J$722,R120)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t="array" ref="AC120">RANK(AA120,AA$104:AA$123)+SUMPRODUCT((AA$104:AA$123=AA120)*(AB$104:AB$123&gt;AB120))</f>
        <v>13</v>
      </c>
      <c r="AD120" s="7">
        <f t="array" ref="AD120">AC120+SUMPRODUCT((AC$104:AC$123=AC120)*(V$104:V$123&gt;V120))</f>
        <v>13</v>
      </c>
      <c r="AE120" s="7">
        <f t="array" ref="AE120">AD120+SUMPRODUCT((AD$104:AD$123=AD120)*(AF$104:AF$123&gt;AF120))</f>
        <v>17</v>
      </c>
      <c r="AF120" s="7">
        <v>4</v>
      </c>
    </row>
    <row r="121" ht="18.9" customHeight="1" spans="1:32">
      <c r="A121" s="86"/>
      <c r="B121" s="81">
        <f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>COUNTIFS(原始数据!$J$3:$J$722,B121)</f>
        <v>0</v>
      </c>
      <c r="E121" s="73">
        <f>COUNTIFS(原始数据!$E$3:$E$722,B121,原始数据!$I$3:$I$722,"客",原始数据!$S$3:$S$722,"&gt;2")+COUNTIFS(原始数据!$F$3:$F$722,B121,原始数据!$I$3:$I$722,"主",原始数据!$T$3:$T$722,"&gt;2")</f>
        <v>0</v>
      </c>
      <c r="F121" s="73">
        <f>COUNTIFS(原始数据!$E$3:$E$722,B121,原始数据!$I$3:$I$722,"客",原始数据!$S$3:$S$722,"=2")+COUNTIFS(原始数据!$F$3:$F$722,B121,原始数据!$I$3:$I$722,"主",原始数据!$T$3:$T$722,"=2")</f>
        <v>0</v>
      </c>
      <c r="G121" s="83">
        <f>COUNTIFS(原始数据!$E$3:$E$722,B121,原始数据!$I$3:$I$722,"客",原始数据!$S$3:$S$722,"&lt;2")+COUNTIFS(原始数据!$F$3:$F$722,B121,原始数据!$I$3:$I$722,"主",原始数据!$T$3:$T$722,"&lt;2")</f>
        <v>0</v>
      </c>
      <c r="H121" s="82">
        <f>COUNTIFS(原始数据!$E$3:$E$722,B121,原始数据!$I$3:$I$722,"客",原始数据!$S$3:$S$722,"5")+COUNTIFS(原始数据!$F$3:$F$722,B121,原始数据!$I$3:$I$722,"主",原始数据!$T$3:$T$722,"5")</f>
        <v>0</v>
      </c>
      <c r="I121" s="83">
        <f>COUNTIFS(原始数据!$E$3:$E$722,B121,原始数据!$I$3:$I$722,"客",原始数据!$S$3:$S$722,"0")+COUNTIFS(原始数据!$F$3:$F$722,B121,原始数据!$I$3:$I$722,"主",原始数据!$T$3:$T$722,"0")</f>
        <v>0</v>
      </c>
      <c r="J121" s="82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t="shared" si="20"/>
        <v>0</v>
      </c>
      <c r="L121" s="82">
        <f>SUMIFS(原始数据!$S$3:$S$722,原始数据!$E$3:$E$722,B121,原始数据!$I$3:$I$722,"客")+SUMIFS(原始数据!$T$3:$T$722,原始数据!$F$3:$F$722,B121,原始数据!$I$3:$I$722,"主")</f>
        <v>0</v>
      </c>
      <c r="M121" s="73">
        <f>SUMIFS(原始数据!$S$3:$S$722,原始数据!$J$3:$J$722,B121,原始数据!$I$3:$I$722,"主")+SUMIFS(原始数据!$T$3:$T$722,原始数据!$J$3:$J$722,B121,原始数据!$I$3:$I$722,"客")</f>
        <v>0</v>
      </c>
      <c r="N121" s="84">
        <f t="shared" si="21"/>
        <v>0</v>
      </c>
      <c r="O121" s="85">
        <f t="shared" si="22"/>
        <v>0</v>
      </c>
      <c r="P121" s="73"/>
      <c r="Q121" s="6">
        <v>18</v>
      </c>
      <c r="R121" s="7">
        <f>各类选项!F19</f>
        <v>0</v>
      </c>
      <c r="S121" s="7">
        <f>COUNTIFS(原始数据!$J$3:$J$722,R121)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t="array" ref="AC121">RANK(AA121,AA$104:AA$123)+SUMPRODUCT((AA$104:AA$123=AA121)*(AB$104:AB$123&gt;AB121))</f>
        <v>13</v>
      </c>
      <c r="AD121" s="7">
        <f t="array" ref="AD121">AC121+SUMPRODUCT((AC$104:AC$123=AC121)*(V$104:V$123&gt;V121))</f>
        <v>13</v>
      </c>
      <c r="AE121" s="7">
        <f t="array" ref="AE121">AD121+SUMPRODUCT((AD$104:AD$123=AD121)*(AF$104:AF$123&gt;AF121))</f>
        <v>18</v>
      </c>
      <c r="AF121" s="7">
        <v>3</v>
      </c>
    </row>
    <row r="122" ht="18.9" customHeight="1" spans="1:32">
      <c r="A122" s="86"/>
      <c r="B122" s="75">
        <f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>COUNTIFS(原始数据!$J$3:$J$722,B122)</f>
        <v>0</v>
      </c>
      <c r="E122" s="77">
        <f>COUNTIFS(原始数据!$E$3:$E$722,B122,原始数据!$I$3:$I$722,"客",原始数据!$S$3:$S$722,"&gt;2")+COUNTIFS(原始数据!$F$3:$F$722,B122,原始数据!$I$3:$I$722,"主",原始数据!$T$3:$T$722,"&gt;2")</f>
        <v>0</v>
      </c>
      <c r="F122" s="77">
        <f>COUNTIFS(原始数据!$E$3:$E$722,B122,原始数据!$I$3:$I$722,"客",原始数据!$S$3:$S$722,"=2")+COUNTIFS(原始数据!$F$3:$F$722,B122,原始数据!$I$3:$I$722,"主",原始数据!$T$3:$T$722,"=2")</f>
        <v>0</v>
      </c>
      <c r="G122" s="78">
        <f>COUNTIFS(原始数据!$E$3:$E$722,B122,原始数据!$I$3:$I$722,"客",原始数据!$S$3:$S$722,"&lt;2")+COUNTIFS(原始数据!$F$3:$F$722,B122,原始数据!$I$3:$I$722,"主",原始数据!$T$3:$T$722,"&lt;2")</f>
        <v>0</v>
      </c>
      <c r="H122" s="76">
        <f>COUNTIFS(原始数据!$E$3:$E$722,B122,原始数据!$I$3:$I$722,"客",原始数据!$S$3:$S$722,"5")+COUNTIFS(原始数据!$F$3:$F$722,B122,原始数据!$I$3:$I$722,"主",原始数据!$T$3:$T$722,"5")</f>
        <v>0</v>
      </c>
      <c r="I122" s="78">
        <f>COUNTIFS(原始数据!$E$3:$E$722,B122,原始数据!$I$3:$I$722,"客",原始数据!$S$3:$S$722,"0")+COUNTIFS(原始数据!$F$3:$F$722,B122,原始数据!$I$3:$I$722,"主",原始数据!$T$3:$T$722,"0")</f>
        <v>0</v>
      </c>
      <c r="J122" s="76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t="shared" si="20"/>
        <v>0</v>
      </c>
      <c r="L122" s="76">
        <f>SUMIFS(原始数据!$S$3:$S$722,原始数据!$E$3:$E$722,B122,原始数据!$I$3:$I$722,"客")+SUMIFS(原始数据!$T$3:$T$722,原始数据!$F$3:$F$722,B122,原始数据!$I$3:$I$722,"主")</f>
        <v>0</v>
      </c>
      <c r="M122" s="77">
        <f>SUMIFS(原始数据!$S$3:$S$722,原始数据!$J$3:$J$722,B122,原始数据!$I$3:$I$722,"主")+SUMIFS(原始数据!$T$3:$T$722,原始数据!$J$3:$J$722,B122,原始数据!$I$3:$I$722,"客")</f>
        <v>0</v>
      </c>
      <c r="N122" s="79">
        <f t="shared" si="21"/>
        <v>0</v>
      </c>
      <c r="O122" s="80">
        <f t="shared" si="22"/>
        <v>0</v>
      </c>
      <c r="P122" s="73"/>
      <c r="Q122" s="6">
        <v>19</v>
      </c>
      <c r="R122" s="7">
        <f>各类选项!F20</f>
        <v>0</v>
      </c>
      <c r="S122" s="7">
        <f>COUNTIFS(原始数据!$J$3:$J$722,R122)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t="array" ref="AC122">RANK(AA122,AA$104:AA$123)+SUMPRODUCT((AA$104:AA$123=AA122)*(AB$104:AB$123&gt;AB122))</f>
        <v>13</v>
      </c>
      <c r="AD122" s="7">
        <f t="array" ref="AD122">AC122+SUMPRODUCT((AC$104:AC$123=AC122)*(V$104:V$123&gt;V122))</f>
        <v>13</v>
      </c>
      <c r="AE122" s="7">
        <f t="array" ref="AE122">AD122+SUMPRODUCT((AD$104:AD$123=AD122)*(AF$104:AF$123&gt;AF122))</f>
        <v>19</v>
      </c>
      <c r="AF122" s="7">
        <v>2</v>
      </c>
    </row>
    <row r="123" ht="18.9" customHeight="1" spans="1:32">
      <c r="A123" s="86"/>
      <c r="B123" s="81">
        <f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>COUNTIFS(原始数据!$J$3:$J$722,B123)</f>
        <v>0</v>
      </c>
      <c r="E123" s="73">
        <f>COUNTIFS(原始数据!$E$3:$E$722,B123,原始数据!$I$3:$I$722,"客",原始数据!$S$3:$S$722,"&gt;2")+COUNTIFS(原始数据!$F$3:$F$722,B123,原始数据!$I$3:$I$722,"主",原始数据!$T$3:$T$722,"&gt;2")</f>
        <v>0</v>
      </c>
      <c r="F123" s="73">
        <f>COUNTIFS(原始数据!$E$3:$E$722,B123,原始数据!$I$3:$I$722,"客",原始数据!$S$3:$S$722,"=2")+COUNTIFS(原始数据!$F$3:$F$722,B123,原始数据!$I$3:$I$722,"主",原始数据!$T$3:$T$722,"=2")</f>
        <v>0</v>
      </c>
      <c r="G123" s="83">
        <f>COUNTIFS(原始数据!$E$3:$E$722,B123,原始数据!$I$3:$I$722,"客",原始数据!$S$3:$S$722,"&lt;2")+COUNTIFS(原始数据!$F$3:$F$722,B123,原始数据!$I$3:$I$722,"主",原始数据!$T$3:$T$722,"&lt;2")</f>
        <v>0</v>
      </c>
      <c r="H123" s="82">
        <f>COUNTIFS(原始数据!$E$3:$E$722,B123,原始数据!$I$3:$I$722,"客",原始数据!$S$3:$S$722,"5")+COUNTIFS(原始数据!$F$3:$F$722,B123,原始数据!$I$3:$I$722,"主",原始数据!$T$3:$T$722,"5")</f>
        <v>0</v>
      </c>
      <c r="I123" s="83">
        <f>COUNTIFS(原始数据!$E$3:$E$722,B123,原始数据!$I$3:$I$722,"客",原始数据!$S$3:$S$722,"0")+COUNTIFS(原始数据!$F$3:$F$722,B123,原始数据!$I$3:$I$722,"主",原始数据!$T$3:$T$722,"0")</f>
        <v>0</v>
      </c>
      <c r="J123" s="82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t="shared" si="20"/>
        <v>0</v>
      </c>
      <c r="L123" s="82">
        <f>SUMIFS(原始数据!$S$3:$S$722,原始数据!$E$3:$E$722,B123,原始数据!$I$3:$I$722,"客")+SUMIFS(原始数据!$T$3:$T$722,原始数据!$F$3:$F$722,B123,原始数据!$I$3:$I$722,"主")</f>
        <v>0</v>
      </c>
      <c r="M123" s="73">
        <f>SUMIFS(原始数据!$S$3:$S$722,原始数据!$J$3:$J$722,B123,原始数据!$I$3:$I$722,"主")+SUMIFS(原始数据!$T$3:$T$722,原始数据!$J$3:$J$722,B123,原始数据!$I$3:$I$722,"客")</f>
        <v>0</v>
      </c>
      <c r="N123" s="84">
        <f t="shared" si="21"/>
        <v>0</v>
      </c>
      <c r="O123" s="85">
        <f t="shared" si="22"/>
        <v>0</v>
      </c>
      <c r="P123" s="73"/>
      <c r="Q123" s="6">
        <v>20</v>
      </c>
      <c r="R123" s="7">
        <f>各类选项!F21</f>
        <v>0</v>
      </c>
      <c r="S123" s="7">
        <f>COUNTIFS(原始数据!$J$3:$J$722,R123)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t="array" ref="AC123">RANK(AA123,AA$104:AA$123)+SUMPRODUCT((AA$104:AA$123=AA123)*(AB$104:AB$123&gt;AB123))</f>
        <v>13</v>
      </c>
      <c r="AD123" s="7">
        <f t="array" ref="AD123">AC123+SUMPRODUCT((AC$104:AC$123=AC123)*(V$104:V$123&gt;V123))</f>
        <v>13</v>
      </c>
      <c r="AE123" s="7">
        <f t="array" ref="AE123">AD123+SUMPRODUCT((AD$104:AD$123=AD123)*(AF$104:AF$123&gt;AF123))</f>
        <v>20</v>
      </c>
      <c r="AF123" s="7">
        <v>1</v>
      </c>
    </row>
    <row r="124" ht="18.9" customHeight="1" spans="1:32">
      <c r="A124" s="86"/>
      <c r="B124" s="87" t="s">
        <v>478</v>
      </c>
      <c r="C124" s="87"/>
      <c r="D124" s="87"/>
      <c r="E124" s="87"/>
      <c r="F124" s="87"/>
      <c r="G124" s="88" t="s">
        <v>479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" customHeight="1" spans="1:32">
      <c r="A125" s="86"/>
      <c r="B125" s="87"/>
      <c r="C125" s="87"/>
      <c r="D125" s="87"/>
      <c r="E125" s="87"/>
      <c r="F125" s="91"/>
      <c r="G125" s="72" t="s">
        <v>480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51713129908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hei</cp:lastModifiedBy>
  <dcterms:created xsi:type="dcterms:W3CDTF">2024-03-23T19:00:00Z</dcterms:created>
  <dcterms:modified xsi:type="dcterms:W3CDTF">2025-12-23T23:42:00Z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2052-12.9.0.26427</vt:lpwstr>
  </property>
  <property fmtid="{D5CDD505-2E9C-101B-9397-08002B2CF9AE}" pid="4" name="CalculationRule">
    <vt:i4>0</vt:i4>
  </property>
</Properties>
</file>